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scarMayorga\Downloads\10082025 - UNIDAD SOLIDARIA - Documentos Licitación Obra V2\04092025 - UNIDAD SOLIDARIA - Documentos Licitacón Obra V3\5. PRESUPUESTO\"/>
    </mc:Choice>
  </mc:AlternateContent>
  <xr:revisionPtr revIDLastSave="0" documentId="13_ncr:1_{A7FBA5EC-E98F-4C23-B0E8-E587F9DC62DF}" xr6:coauthVersionLast="47" xr6:coauthVersionMax="47" xr10:uidLastSave="{00000000-0000-0000-0000-000000000000}"/>
  <bookViews>
    <workbookView xWindow="-108" yWindow="-108" windowWidth="23256" windowHeight="13896" tabRatio="664" xr2:uid="{00000000-000D-0000-FFFF-FFFF00000000}"/>
  </bookViews>
  <sheets>
    <sheet name="Portada" sheetId="12" r:id="rId1"/>
    <sheet name="Presupuesto Of." sheetId="13" r:id="rId2"/>
    <sheet name="Tarifas 2025" sheetId="1" state="hidden" r:id="rId3"/>
    <sheet name="INSUMOS 2025" sheetId="9" state="hidden" r:id="rId4"/>
    <sheet name="Resumen" sheetId="5" r:id="rId5"/>
    <sheet name="Administración" sheetId="4" r:id="rId6"/>
    <sheet name="Personal" sheetId="3" r:id="rId7"/>
    <sheet name="EQUIPOS Y OTROS" sheetId="6" r:id="rId8"/>
    <sheet name="GASTOS ADMINISTRATIVOS " sheetId="10" state="hidden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3" hidden="1">'INSUMOS 2025'!$A$1:$F$13064</definedName>
    <definedName name="_IPC2018" localSheetId="0">'[1]Tarifas IDRD 2022'!#REF!</definedName>
    <definedName name="_IPC2018" localSheetId="1">'[1]Tarifas IDRD 2022'!#REF!</definedName>
    <definedName name="_IPC2018">'Tarifas 2025'!#REF!</definedName>
    <definedName name="_IPC2022">'[1]Tarifas IDRD 2022'!#REF!</definedName>
    <definedName name="AMPAROS_DIS" localSheetId="3">Tabla2[#All]</definedName>
    <definedName name="AMPAROS_DIS" localSheetId="0">#REF!</definedName>
    <definedName name="AMPAROS_DIS" localSheetId="1">#REF!</definedName>
    <definedName name="AMPAROS_DIS">Tabla2[#All]</definedName>
    <definedName name="AMPAROS_OBR" localSheetId="3">#REF!</definedName>
    <definedName name="AMPAROS_OBR" localSheetId="0">[1]!Tabla5[#All]</definedName>
    <definedName name="AMPAROS_OBR" localSheetId="1">[1]!Tabla5[#All]</definedName>
    <definedName name="AMPAROS_OBR">#REF!</definedName>
    <definedName name="AMPAROS_OBRAS">[1]!Tabla5[#All]</definedName>
    <definedName name="AMPAROS_OS">#REF!</definedName>
    <definedName name="_xlnm.Print_Area" localSheetId="5">Administración!$A$35:$E$74</definedName>
    <definedName name="_xlnm.Print_Area" localSheetId="7">'EQUIPOS Y OTROS'!$A$1:$J$71</definedName>
    <definedName name="_xlnm.Print_Area" localSheetId="6">Personal!$A$1:$BA$23</definedName>
    <definedName name="_xlnm.Print_Area" localSheetId="0">Portada!$A$1:$A$30</definedName>
    <definedName name="_xlnm.Print_Area" localSheetId="1">'Presupuesto Of.'!$A$1:$I$46</definedName>
    <definedName name="_xlnm.Print_Area" localSheetId="4">Resumen!$A$1:$C$34</definedName>
    <definedName name="_xlnm.Print_Area" localSheetId="2">'Tarifas 2025'!$A$1:$J$37</definedName>
    <definedName name="CIO" localSheetId="0">'[1]BASE CIO 2022'!$A:$F</definedName>
    <definedName name="CIO" localSheetId="1">'[1]BASE CIO 2022'!$A:$F</definedName>
    <definedName name="CIO">'INSUMOS 2025'!$A:$F</definedName>
    <definedName name="ESPE2">'Tarifas 2025'!$L$2:$L$19</definedName>
    <definedName name="PERS_OBRA" localSheetId="3">Tabla1[#All]</definedName>
    <definedName name="PERS_OBRA" localSheetId="0">[1]!Tabla1[#All]</definedName>
    <definedName name="PERS_OBRA" localSheetId="1">[1]!Tabla1[#All]</definedName>
    <definedName name="PERS_OBRA">Tabla1[#All]</definedName>
    <definedName name="PERSONAL_OBRA">[1]!Tabla1[#All]</definedName>
    <definedName name="PROF3">'Tarifas 2025'!$M$2:$M$29</definedName>
    <definedName name="PROF4">'Tarifas 2025'!$N$2:$N$38</definedName>
    <definedName name="PROF5">'Tarifas 2025'!$O$2:$O$39</definedName>
    <definedName name="PROF6">'Tarifas 2025'!$P$2:$P$22</definedName>
    <definedName name="PROF7">'Tarifas 2025'!$R$2:$R$14</definedName>
    <definedName name="PROF8">'Tarifas 2025'!$S$2:$S$2</definedName>
    <definedName name="PROFAUX">'Tarifas 2025'!$T$2:$T$4</definedName>
    <definedName name="TARIFA_IDRD" localSheetId="0">'[1]Tarifas IDRD 2022'!$A$2:$G$38</definedName>
    <definedName name="TARIFA_IDRD" localSheetId="1">'[1]Tarifas IDRD 2022'!$A$2:$G$38</definedName>
    <definedName name="TARIFA_IDRD">'Tarifas 2025'!$A$2:$J$37</definedName>
    <definedName name="Tipo_Ensayo">'[2]EnsayosLab y Campamento'!$B$3:$B$390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13" l="1"/>
  <c r="C8" i="13" l="1"/>
  <c r="K8" i="4" l="1"/>
  <c r="M8" i="4" s="1"/>
  <c r="M9" i="4" s="1"/>
  <c r="E52" i="4" s="1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H15" i="6" l="1"/>
  <c r="A4" i="4"/>
  <c r="A1" i="5"/>
  <c r="D18" i="4"/>
  <c r="H10" i="6" l="1"/>
  <c r="H13" i="6" s="1"/>
  <c r="N6" i="3"/>
  <c r="BB10" i="3" l="1"/>
  <c r="D70" i="6"/>
  <c r="AZ8" i="3" l="1"/>
  <c r="P40" i="6"/>
  <c r="Q41" i="6" s="1"/>
  <c r="A18" i="3"/>
  <c r="A15" i="3"/>
  <c r="A14" i="3"/>
  <c r="C14" i="3"/>
  <c r="I14" i="3"/>
  <c r="AQ14" i="3" s="1"/>
  <c r="A13" i="3"/>
  <c r="C13" i="3"/>
  <c r="I13" i="3"/>
  <c r="AQ13" i="3" s="1"/>
  <c r="C15" i="3"/>
  <c r="I15" i="3"/>
  <c r="AQ15" i="3" s="1"/>
  <c r="A8" i="3"/>
  <c r="A9" i="3"/>
  <c r="R41" i="6" l="1"/>
  <c r="C8" i="3" l="1"/>
  <c r="I8" i="3"/>
  <c r="AQ8" i="3" s="1"/>
  <c r="C18" i="3" l="1"/>
  <c r="I18" i="3"/>
  <c r="AQ18" i="3" s="1"/>
  <c r="D36" i="1" l="1"/>
  <c r="G36" i="1"/>
  <c r="H36" i="1" s="1"/>
  <c r="I36" i="1" s="1"/>
  <c r="AZ19" i="3"/>
  <c r="AZ9" i="3"/>
  <c r="A1" i="13" l="1"/>
  <c r="I70" i="6"/>
  <c r="I64" i="6"/>
  <c r="I65" i="6" s="1"/>
  <c r="I66" i="6" s="1"/>
  <c r="I68" i="6" s="1"/>
  <c r="A2" i="4" l="1"/>
  <c r="A37" i="4" s="1"/>
  <c r="A1" i="4"/>
  <c r="A36" i="4" s="1"/>
  <c r="H8" i="6" l="1"/>
  <c r="A2" i="3"/>
  <c r="I6" i="3" l="1"/>
  <c r="V6" i="3"/>
  <c r="AJ5" i="3"/>
  <c r="AJ6" i="3"/>
  <c r="G8" i="13" s="1"/>
  <c r="G6" i="3"/>
  <c r="H6" i="3"/>
  <c r="I5" i="3"/>
  <c r="D15" i="13"/>
  <c r="A6" i="13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26" i="6"/>
  <c r="B27" i="6"/>
  <c r="B13" i="6"/>
  <c r="H37" i="1"/>
  <c r="A38" i="4"/>
  <c r="AN14" i="3" l="1"/>
  <c r="AV14" i="3" s="1"/>
  <c r="AO14" i="3"/>
  <c r="AO13" i="3"/>
  <c r="AN15" i="3"/>
  <c r="AV15" i="3" s="1"/>
  <c r="AN13" i="3"/>
  <c r="AV13" i="3" s="1"/>
  <c r="AO15" i="3"/>
  <c r="AO8" i="3"/>
  <c r="AN8" i="3"/>
  <c r="AV8" i="3" s="1"/>
  <c r="AO18" i="3"/>
  <c r="AN18" i="3"/>
  <c r="AV18" i="3" s="1"/>
  <c r="I37" i="1"/>
  <c r="I11" i="3"/>
  <c r="AQ11" i="3" s="1"/>
  <c r="I16" i="3"/>
  <c r="AQ16" i="3" s="1"/>
  <c r="I9" i="3"/>
  <c r="AQ9" i="3" s="1"/>
  <c r="I17" i="3"/>
  <c r="AQ17" i="3" s="1"/>
  <c r="I12" i="3"/>
  <c r="AQ12" i="3" s="1"/>
  <c r="I19" i="3"/>
  <c r="AQ19" i="3" s="1"/>
  <c r="AN16" i="3"/>
  <c r="AN9" i="3"/>
  <c r="AN17" i="3"/>
  <c r="AN12" i="3"/>
  <c r="AN19" i="3"/>
  <c r="AN11" i="3"/>
  <c r="D14" i="6"/>
  <c r="D10" i="6"/>
  <c r="D15" i="6"/>
  <c r="D16" i="6"/>
  <c r="B17" i="6"/>
  <c r="D17" i="6" s="1"/>
  <c r="B12" i="6"/>
  <c r="D12" i="6" s="1"/>
  <c r="B7" i="6"/>
  <c r="D7" i="6" s="1"/>
  <c r="B8" i="6"/>
  <c r="D8" i="6" s="1"/>
  <c r="D13" i="6"/>
  <c r="B9" i="6"/>
  <c r="D9" i="6" s="1"/>
  <c r="B19" i="6"/>
  <c r="D19" i="6" s="1"/>
  <c r="B11" i="6"/>
  <c r="D11" i="6" s="1"/>
  <c r="B18" i="6"/>
  <c r="D18" i="6" s="1"/>
  <c r="H9" i="6"/>
  <c r="A16" i="3" l="1"/>
  <c r="C16" i="3"/>
  <c r="A19" i="3"/>
  <c r="A17" i="3"/>
  <c r="C17" i="3"/>
  <c r="C19" i="3"/>
  <c r="A12" i="3"/>
  <c r="C12" i="3"/>
  <c r="J37" i="1" l="1"/>
  <c r="F17" i="1"/>
  <c r="G17" i="1" s="1"/>
  <c r="F18" i="1"/>
  <c r="F19" i="1"/>
  <c r="F20" i="1"/>
  <c r="F21" i="1"/>
  <c r="F22" i="1"/>
  <c r="F23" i="1"/>
  <c r="F24" i="1"/>
  <c r="F25" i="1"/>
  <c r="F26" i="1"/>
  <c r="G26" i="1" s="1"/>
  <c r="F27" i="1"/>
  <c r="F28" i="1"/>
  <c r="F29" i="1"/>
  <c r="G29" i="1" s="1"/>
  <c r="F30" i="1"/>
  <c r="G30" i="1" s="1"/>
  <c r="F32" i="1"/>
  <c r="F33" i="1"/>
  <c r="F34" i="1"/>
  <c r="F35" i="1"/>
  <c r="F5" i="1"/>
  <c r="F6" i="1"/>
  <c r="F7" i="1"/>
  <c r="F8" i="1"/>
  <c r="F9" i="1"/>
  <c r="G9" i="1" s="1"/>
  <c r="F10" i="1"/>
  <c r="G10" i="1" s="1"/>
  <c r="F11" i="1"/>
  <c r="F12" i="1"/>
  <c r="G12" i="1" s="1"/>
  <c r="F13" i="1"/>
  <c r="F14" i="1"/>
  <c r="F15" i="1"/>
  <c r="F16" i="1"/>
  <c r="F4" i="1"/>
  <c r="G4" i="1" s="1"/>
  <c r="H4" i="1" s="1"/>
  <c r="I4" i="1" s="1"/>
  <c r="AK14" i="3" l="1"/>
  <c r="AK15" i="3"/>
  <c r="AK13" i="3"/>
  <c r="H12" i="1"/>
  <c r="AK17" i="3"/>
  <c r="J31" i="1"/>
  <c r="J19" i="1"/>
  <c r="G19" i="1"/>
  <c r="H19" i="1" s="1"/>
  <c r="I19" i="1" s="1"/>
  <c r="J15" i="1"/>
  <c r="G15" i="1"/>
  <c r="H15" i="1" s="1"/>
  <c r="I15" i="1" s="1"/>
  <c r="J11" i="1"/>
  <c r="G11" i="1"/>
  <c r="H11" i="1" s="1"/>
  <c r="I11" i="1" s="1"/>
  <c r="J7" i="1"/>
  <c r="G7" i="1"/>
  <c r="J34" i="1"/>
  <c r="G34" i="1"/>
  <c r="H34" i="1" s="1"/>
  <c r="I34" i="1" s="1"/>
  <c r="H30" i="1"/>
  <c r="H26" i="1"/>
  <c r="J22" i="1"/>
  <c r="G22" i="1"/>
  <c r="H22" i="1" s="1"/>
  <c r="I22" i="1" s="1"/>
  <c r="J18" i="1"/>
  <c r="G18" i="1"/>
  <c r="H18" i="1" s="1"/>
  <c r="I18" i="1" s="1"/>
  <c r="J16" i="1"/>
  <c r="G16" i="1"/>
  <c r="H16" i="1" s="1"/>
  <c r="I16" i="1" s="1"/>
  <c r="J35" i="1"/>
  <c r="G35" i="1"/>
  <c r="J23" i="1"/>
  <c r="G23" i="1"/>
  <c r="H23" i="1" s="1"/>
  <c r="I23" i="1" s="1"/>
  <c r="J14" i="1"/>
  <c r="G14" i="1"/>
  <c r="H10" i="1"/>
  <c r="AK11" i="3"/>
  <c r="AK12" i="3"/>
  <c r="J6" i="1"/>
  <c r="G6" i="1"/>
  <c r="J33" i="1"/>
  <c r="G33" i="1"/>
  <c r="H33" i="1" s="1"/>
  <c r="I33" i="1" s="1"/>
  <c r="H29" i="1"/>
  <c r="AK19" i="3"/>
  <c r="J25" i="1"/>
  <c r="G25" i="1"/>
  <c r="H25" i="1" s="1"/>
  <c r="I25" i="1" s="1"/>
  <c r="J21" i="1"/>
  <c r="G21" i="1"/>
  <c r="H21" i="1" s="1"/>
  <c r="I21" i="1" s="1"/>
  <c r="H17" i="1"/>
  <c r="J8" i="1"/>
  <c r="G8" i="1"/>
  <c r="J27" i="1"/>
  <c r="G27" i="1"/>
  <c r="H27" i="1" s="1"/>
  <c r="I27" i="1" s="1"/>
  <c r="J13" i="1"/>
  <c r="G13" i="1"/>
  <c r="H13" i="1" s="1"/>
  <c r="I13" i="1" s="1"/>
  <c r="H9" i="1"/>
  <c r="AK16" i="3"/>
  <c r="J5" i="1"/>
  <c r="G5" i="1"/>
  <c r="H5" i="1" s="1"/>
  <c r="I5" i="1" s="1"/>
  <c r="J32" i="1"/>
  <c r="G32" i="1"/>
  <c r="H32" i="1" s="1"/>
  <c r="I32" i="1" s="1"/>
  <c r="J28" i="1"/>
  <c r="G28" i="1"/>
  <c r="H28" i="1" s="1"/>
  <c r="I28" i="1" s="1"/>
  <c r="J24" i="1"/>
  <c r="G24" i="1"/>
  <c r="J20" i="1"/>
  <c r="G20" i="1"/>
  <c r="J30" i="1"/>
  <c r="J9" i="1"/>
  <c r="J29" i="1"/>
  <c r="J17" i="1"/>
  <c r="J10" i="1"/>
  <c r="J26" i="1"/>
  <c r="J12" i="1"/>
  <c r="J4" i="1"/>
  <c r="H14" i="1" l="1"/>
  <c r="AL14" i="3"/>
  <c r="BB14" i="3" s="1"/>
  <c r="H24" i="1"/>
  <c r="AL15" i="3"/>
  <c r="BB15" i="3" s="1"/>
  <c r="AL13" i="3"/>
  <c r="BB13" i="3" s="1"/>
  <c r="H20" i="1"/>
  <c r="AK18" i="3"/>
  <c r="H7" i="1"/>
  <c r="AK8" i="3"/>
  <c r="H35" i="1"/>
  <c r="H31" i="1"/>
  <c r="I17" i="1"/>
  <c r="I30" i="1"/>
  <c r="H8" i="1"/>
  <c r="AK9" i="3"/>
  <c r="H6" i="1"/>
  <c r="I10" i="1"/>
  <c r="AL12" i="3"/>
  <c r="BB12" i="3" s="1"/>
  <c r="AL11" i="3"/>
  <c r="BB11" i="3" s="1"/>
  <c r="I26" i="1"/>
  <c r="I9" i="1"/>
  <c r="AL16" i="3"/>
  <c r="BB16" i="3" s="1"/>
  <c r="I29" i="1"/>
  <c r="AM19" i="3" s="1"/>
  <c r="AL19" i="3"/>
  <c r="BB19" i="3" s="1"/>
  <c r="I12" i="1"/>
  <c r="AM17" i="3" s="1"/>
  <c r="AL17" i="3"/>
  <c r="BB17" i="3" s="1"/>
  <c r="A11" i="3"/>
  <c r="I14" i="1" l="1"/>
  <c r="AM14" i="3"/>
  <c r="I24" i="1"/>
  <c r="AM15" i="3"/>
  <c r="AM13" i="3"/>
  <c r="I7" i="1"/>
  <c r="AL8" i="3"/>
  <c r="BB8" i="3" s="1"/>
  <c r="I20" i="1"/>
  <c r="AM18" i="3" s="1"/>
  <c r="AL18" i="3"/>
  <c r="BB18" i="3" s="1"/>
  <c r="I35" i="1"/>
  <c r="I31" i="1"/>
  <c r="AM16" i="3"/>
  <c r="AM12" i="3"/>
  <c r="AM11" i="3"/>
  <c r="I6" i="1"/>
  <c r="I8" i="1"/>
  <c r="AL9" i="3"/>
  <c r="BB9" i="3" s="1"/>
  <c r="J70" i="6"/>
  <c r="G70" i="6"/>
  <c r="AM8" i="3" l="1"/>
  <c r="AM9" i="3"/>
  <c r="A23" i="13"/>
  <c r="A22" i="13"/>
  <c r="A21" i="13"/>
  <c r="A20" i="13"/>
  <c r="B32" i="5"/>
  <c r="D27" i="13" s="1"/>
  <c r="B31" i="5"/>
  <c r="D26" i="13" s="1"/>
  <c r="A28" i="13"/>
  <c r="A27" i="13"/>
  <c r="A26" i="13"/>
  <c r="A25" i="13"/>
  <c r="D61" i="4"/>
  <c r="D56" i="4"/>
  <c r="D55" i="4"/>
  <c r="C11" i="3" l="1"/>
  <c r="C12" i="6" l="1"/>
  <c r="C18" i="6"/>
  <c r="C19" i="6"/>
  <c r="G17" i="6"/>
  <c r="I17" i="6"/>
  <c r="I18" i="6" l="1"/>
  <c r="G18" i="6"/>
  <c r="I19" i="6"/>
  <c r="G19" i="6"/>
  <c r="A5" i="13"/>
  <c r="A7" i="13"/>
  <c r="G12" i="6" l="1"/>
  <c r="I12" i="6"/>
  <c r="E32" i="6"/>
  <c r="D12" i="4"/>
  <c r="C11" i="6" l="1"/>
  <c r="C15" i="6"/>
  <c r="I16" i="6"/>
  <c r="DC22" i="5"/>
  <c r="D204" i="6"/>
  <c r="D205" i="6"/>
  <c r="D203" i="6"/>
  <c r="D63" i="6"/>
  <c r="J63" i="6" s="1"/>
  <c r="D64" i="6"/>
  <c r="D65" i="6"/>
  <c r="D66" i="6"/>
  <c r="G66" i="6" s="1"/>
  <c r="C53" i="6"/>
  <c r="G53" i="6"/>
  <c r="C54" i="6"/>
  <c r="G54" i="6"/>
  <c r="G26" i="6"/>
  <c r="D26" i="6"/>
  <c r="E26" i="6" s="1"/>
  <c r="D27" i="6"/>
  <c r="E27" i="6" s="1"/>
  <c r="D28" i="6"/>
  <c r="E28" i="6" s="1"/>
  <c r="D29" i="6"/>
  <c r="E29" i="6" s="1"/>
  <c r="C30" i="6"/>
  <c r="D31" i="6"/>
  <c r="E31" i="6" s="1"/>
  <c r="D33" i="6"/>
  <c r="E33" i="6" s="1"/>
  <c r="D34" i="6"/>
  <c r="E34" i="6" s="1"/>
  <c r="D35" i="6"/>
  <c r="E35" i="6" s="1"/>
  <c r="D36" i="6"/>
  <c r="E36" i="6" s="1"/>
  <c r="D37" i="6"/>
  <c r="E37" i="6" s="1"/>
  <c r="D38" i="6"/>
  <c r="E38" i="6" s="1"/>
  <c r="D39" i="6"/>
  <c r="E39" i="6" s="1"/>
  <c r="D40" i="6"/>
  <c r="D41" i="6"/>
  <c r="E41" i="6" s="1"/>
  <c r="D42" i="6"/>
  <c r="D43" i="6"/>
  <c r="E43" i="6" s="1"/>
  <c r="C44" i="6"/>
  <c r="D46" i="6"/>
  <c r="E46" i="6" s="1"/>
  <c r="D47" i="6"/>
  <c r="E47" i="6" s="1"/>
  <c r="D48" i="6"/>
  <c r="E48" i="6" s="1"/>
  <c r="C50" i="6"/>
  <c r="C51" i="6"/>
  <c r="D52" i="6"/>
  <c r="E52" i="6" s="1"/>
  <c r="C7" i="6"/>
  <c r="C9" i="6"/>
  <c r="C17" i="6"/>
  <c r="G46" i="6"/>
  <c r="G45" i="6"/>
  <c r="G44" i="6"/>
  <c r="G43" i="6"/>
  <c r="G42" i="6"/>
  <c r="G41" i="6"/>
  <c r="G40" i="6"/>
  <c r="G39" i="6"/>
  <c r="G38" i="6"/>
  <c r="G37" i="6"/>
  <c r="Z6" i="3"/>
  <c r="AH6" i="3"/>
  <c r="AG6" i="3"/>
  <c r="AF6" i="3"/>
  <c r="AE6" i="3"/>
  <c r="AD6" i="3"/>
  <c r="AC6" i="3"/>
  <c r="AB6" i="3"/>
  <c r="AA6" i="3"/>
  <c r="Y6" i="3"/>
  <c r="X6" i="3"/>
  <c r="W6" i="3"/>
  <c r="U6" i="3"/>
  <c r="T6" i="3"/>
  <c r="S6" i="3"/>
  <c r="R6" i="3"/>
  <c r="Q6" i="3"/>
  <c r="P6" i="3"/>
  <c r="O6" i="3"/>
  <c r="M6" i="3"/>
  <c r="L6" i="3"/>
  <c r="C9" i="3"/>
  <c r="C158" i="10"/>
  <c r="F145" i="10"/>
  <c r="G144" i="10"/>
  <c r="G143" i="10"/>
  <c r="G142" i="10"/>
  <c r="G141" i="10"/>
  <c r="G140" i="10"/>
  <c r="G139" i="10"/>
  <c r="F137" i="10"/>
  <c r="G136" i="10"/>
  <c r="G135" i="10"/>
  <c r="G134" i="10"/>
  <c r="G133" i="10"/>
  <c r="G132" i="10"/>
  <c r="G131" i="10"/>
  <c r="G128" i="10"/>
  <c r="G127" i="10"/>
  <c r="G126" i="10"/>
  <c r="G125" i="10"/>
  <c r="F124" i="10"/>
  <c r="F129" i="10" s="1"/>
  <c r="G123" i="10"/>
  <c r="F121" i="10"/>
  <c r="G120" i="10"/>
  <c r="G119" i="10"/>
  <c r="G118" i="10"/>
  <c r="G117" i="10"/>
  <c r="G116" i="10"/>
  <c r="G115" i="10"/>
  <c r="F113" i="10"/>
  <c r="G112" i="10"/>
  <c r="G111" i="10"/>
  <c r="G110" i="10"/>
  <c r="G109" i="10"/>
  <c r="G108" i="10"/>
  <c r="G107" i="10"/>
  <c r="F105" i="10"/>
  <c r="G104" i="10"/>
  <c r="G103" i="10"/>
  <c r="G102" i="10"/>
  <c r="G101" i="10"/>
  <c r="G100" i="10"/>
  <c r="G99" i="10"/>
  <c r="F97" i="10"/>
  <c r="G96" i="10"/>
  <c r="G95" i="10"/>
  <c r="G94" i="10"/>
  <c r="G93" i="10"/>
  <c r="G92" i="10"/>
  <c r="G91" i="10"/>
  <c r="F89" i="10"/>
  <c r="G88" i="10"/>
  <c r="G87" i="10"/>
  <c r="G86" i="10"/>
  <c r="G85" i="10"/>
  <c r="G84" i="10"/>
  <c r="G83" i="10"/>
  <c r="F81" i="10"/>
  <c r="G80" i="10"/>
  <c r="G79" i="10"/>
  <c r="G78" i="10"/>
  <c r="G77" i="10"/>
  <c r="G76" i="10"/>
  <c r="G75" i="10"/>
  <c r="F73" i="10"/>
  <c r="G72" i="10"/>
  <c r="G71" i="10"/>
  <c r="G70" i="10"/>
  <c r="G69" i="10"/>
  <c r="G68" i="10"/>
  <c r="G67" i="10"/>
  <c r="F54" i="10"/>
  <c r="F53" i="10"/>
  <c r="F52" i="10"/>
  <c r="F51" i="10"/>
  <c r="F47" i="10"/>
  <c r="F46" i="10"/>
  <c r="F48" i="10" s="1"/>
  <c r="G48" i="10" s="1"/>
  <c r="F45" i="10"/>
  <c r="F41" i="10"/>
  <c r="F40" i="10"/>
  <c r="F39" i="10"/>
  <c r="F38" i="10"/>
  <c r="F37" i="10"/>
  <c r="F36" i="10"/>
  <c r="F33" i="10"/>
  <c r="F42" i="10" s="1"/>
  <c r="E27" i="10"/>
  <c r="F27" i="10"/>
  <c r="F26" i="10"/>
  <c r="F25" i="10"/>
  <c r="D19" i="10"/>
  <c r="F17" i="10"/>
  <c r="F16" i="10"/>
  <c r="F12" i="10"/>
  <c r="F11" i="10"/>
  <c r="D7" i="10"/>
  <c r="F20" i="10" s="1"/>
  <c r="H25" i="4"/>
  <c r="D25" i="4" s="1"/>
  <c r="G124" i="10"/>
  <c r="D19" i="4"/>
  <c r="G36" i="6"/>
  <c r="G30" i="6"/>
  <c r="G35" i="6"/>
  <c r="A1" i="3"/>
  <c r="AI5" i="3"/>
  <c r="V5" i="3"/>
  <c r="J6" i="3"/>
  <c r="K6" i="3"/>
  <c r="AI6" i="3"/>
  <c r="F22" i="4"/>
  <c r="H27" i="4"/>
  <c r="H22" i="4"/>
  <c r="H23" i="4"/>
  <c r="D23" i="4" s="1"/>
  <c r="H24" i="4"/>
  <c r="E24" i="4" s="1"/>
  <c r="H26" i="4"/>
  <c r="D26" i="4" s="1"/>
  <c r="H28" i="4"/>
  <c r="H29" i="4"/>
  <c r="J29" i="4" s="1"/>
  <c r="K29" i="4" s="1"/>
  <c r="H30" i="4"/>
  <c r="H31" i="4"/>
  <c r="D31" i="4" s="1"/>
  <c r="F23" i="4"/>
  <c r="F24" i="4"/>
  <c r="F25" i="4"/>
  <c r="F26" i="4"/>
  <c r="F27" i="4"/>
  <c r="F28" i="4"/>
  <c r="F29" i="4"/>
  <c r="F31" i="4"/>
  <c r="D4" i="1"/>
  <c r="D5" i="1"/>
  <c r="D6" i="1"/>
  <c r="D7" i="1"/>
  <c r="D8" i="1"/>
  <c r="D9" i="1"/>
  <c r="D10" i="1"/>
  <c r="D11" i="1"/>
  <c r="D12" i="1"/>
  <c r="D17" i="3" s="1"/>
  <c r="D13" i="1"/>
  <c r="D14" i="1"/>
  <c r="D15" i="1"/>
  <c r="D16" i="1"/>
  <c r="D17" i="1"/>
  <c r="D18" i="1"/>
  <c r="D19" i="1"/>
  <c r="D20" i="1"/>
  <c r="D18" i="3" s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J25" i="6"/>
  <c r="G27" i="6"/>
  <c r="G34" i="6"/>
  <c r="G32" i="6"/>
  <c r="G31" i="6"/>
  <c r="G33" i="6"/>
  <c r="G28" i="6"/>
  <c r="G47" i="6"/>
  <c r="G49" i="6"/>
  <c r="G48" i="6"/>
  <c r="G51" i="6"/>
  <c r="G50" i="6"/>
  <c r="I32" i="6"/>
  <c r="G52" i="6"/>
  <c r="G29" i="6"/>
  <c r="D8" i="3" l="1"/>
  <c r="D14" i="3"/>
  <c r="D15" i="3"/>
  <c r="V14" i="3"/>
  <c r="AR14" i="3" s="1"/>
  <c r="AW14" i="3" s="1"/>
  <c r="AP14" i="3"/>
  <c r="AI14" i="3"/>
  <c r="D13" i="3"/>
  <c r="AP13" i="3"/>
  <c r="V13" i="3"/>
  <c r="AR13" i="3" s="1"/>
  <c r="AW13" i="3" s="1"/>
  <c r="AI13" i="3"/>
  <c r="V15" i="3"/>
  <c r="AR15" i="3" s="1"/>
  <c r="AW15" i="3" s="1"/>
  <c r="AI15" i="3"/>
  <c r="AP15" i="3"/>
  <c r="V8" i="3"/>
  <c r="AR8" i="3" s="1"/>
  <c r="AW8" i="3" s="1"/>
  <c r="AI8" i="3"/>
  <c r="AS8" i="3" s="1"/>
  <c r="AP8" i="3"/>
  <c r="V18" i="3"/>
  <c r="AR18" i="3" s="1"/>
  <c r="AW18" i="3" s="1"/>
  <c r="AI18" i="3"/>
  <c r="AP18" i="3"/>
  <c r="E22" i="4"/>
  <c r="D22" i="4"/>
  <c r="AP11" i="3"/>
  <c r="AP19" i="3"/>
  <c r="AP12" i="3"/>
  <c r="AP17" i="3"/>
  <c r="AP9" i="3"/>
  <c r="AP16" i="3"/>
  <c r="AO9" i="3"/>
  <c r="AO16" i="3"/>
  <c r="AO19" i="3"/>
  <c r="AO12" i="3"/>
  <c r="AO17" i="3"/>
  <c r="AO11" i="3"/>
  <c r="V16" i="3"/>
  <c r="D12" i="3"/>
  <c r="D11" i="3"/>
  <c r="D19" i="3"/>
  <c r="D16" i="3"/>
  <c r="AI16" i="3"/>
  <c r="AV16" i="3"/>
  <c r="V17" i="3"/>
  <c r="AI17" i="3"/>
  <c r="V19" i="3"/>
  <c r="AI19" i="3"/>
  <c r="V12" i="3"/>
  <c r="AI12" i="3"/>
  <c r="F13" i="10"/>
  <c r="G13" i="10" s="1"/>
  <c r="AI9" i="3"/>
  <c r="AI11" i="3"/>
  <c r="D67" i="6"/>
  <c r="G67" i="6" s="1"/>
  <c r="L29" i="4"/>
  <c r="D49" i="4" s="1"/>
  <c r="E49" i="4"/>
  <c r="V11" i="3"/>
  <c r="I28" i="6"/>
  <c r="C28" i="6"/>
  <c r="E205" i="6"/>
  <c r="J66" i="6"/>
  <c r="C27" i="6"/>
  <c r="C16" i="6"/>
  <c r="I40" i="6"/>
  <c r="E40" i="6"/>
  <c r="I42" i="6"/>
  <c r="E42" i="6"/>
  <c r="F55" i="6"/>
  <c r="I35" i="6"/>
  <c r="I46" i="6"/>
  <c r="G16" i="6"/>
  <c r="C41" i="6"/>
  <c r="I31" i="6"/>
  <c r="C31" i="6"/>
  <c r="G29" i="4"/>
  <c r="D30" i="4"/>
  <c r="E30" i="4"/>
  <c r="C39" i="6"/>
  <c r="C34" i="6"/>
  <c r="I47" i="6"/>
  <c r="I34" i="6"/>
  <c r="C33" i="6"/>
  <c r="C38" i="6"/>
  <c r="C35" i="6"/>
  <c r="C47" i="6"/>
  <c r="C26" i="6"/>
  <c r="C48" i="6"/>
  <c r="C43" i="6"/>
  <c r="I29" i="6"/>
  <c r="I48" i="6"/>
  <c r="I52" i="6"/>
  <c r="C10" i="6"/>
  <c r="C52" i="6"/>
  <c r="C46" i="6"/>
  <c r="C37" i="6"/>
  <c r="C29" i="6"/>
  <c r="D50" i="6"/>
  <c r="E50" i="6" s="1"/>
  <c r="D44" i="6"/>
  <c r="E44" i="6" s="1"/>
  <c r="D51" i="6"/>
  <c r="E51" i="6" s="1"/>
  <c r="G15" i="6"/>
  <c r="D29" i="4"/>
  <c r="D9" i="3"/>
  <c r="I13" i="6"/>
  <c r="D49" i="6"/>
  <c r="E49" i="6" s="1"/>
  <c r="C49" i="6"/>
  <c r="F55" i="10"/>
  <c r="G55" i="10" s="1"/>
  <c r="G151" i="10" s="1"/>
  <c r="G153" i="10"/>
  <c r="G152" i="10"/>
  <c r="I39" i="6"/>
  <c r="I27" i="6"/>
  <c r="I10" i="6"/>
  <c r="I33" i="6"/>
  <c r="G13" i="6"/>
  <c r="F152" i="10"/>
  <c r="C36" i="6"/>
  <c r="G42" i="10"/>
  <c r="G150" i="10" s="1"/>
  <c r="F154" i="10"/>
  <c r="E23" i="4"/>
  <c r="C42" i="6"/>
  <c r="D54" i="6"/>
  <c r="G63" i="6"/>
  <c r="E204" i="6"/>
  <c r="D30" i="6"/>
  <c r="E30" i="6" s="1"/>
  <c r="E25" i="4"/>
  <c r="E29" i="4"/>
  <c r="I37" i="6"/>
  <c r="E26" i="4"/>
  <c r="F149" i="10"/>
  <c r="F153" i="10"/>
  <c r="C14" i="6"/>
  <c r="D24" i="4"/>
  <c r="F150" i="10"/>
  <c r="F151" i="10"/>
  <c r="I38" i="6"/>
  <c r="D27" i="4"/>
  <c r="E27" i="4"/>
  <c r="E161" i="10"/>
  <c r="F161" i="10" s="1"/>
  <c r="G31" i="4"/>
  <c r="E31" i="4"/>
  <c r="J31" i="4"/>
  <c r="K31" i="4" s="1"/>
  <c r="I41" i="6"/>
  <c r="D24" i="10"/>
  <c r="F24" i="10" s="1"/>
  <c r="F19" i="10"/>
  <c r="D28" i="10"/>
  <c r="D53" i="6"/>
  <c r="E53" i="6" s="1"/>
  <c r="D28" i="4"/>
  <c r="G28" i="4"/>
  <c r="J28" i="4"/>
  <c r="K28" i="4" s="1"/>
  <c r="E28" i="4"/>
  <c r="I36" i="6"/>
  <c r="I43" i="6"/>
  <c r="I26" i="6"/>
  <c r="V9" i="3"/>
  <c r="D23" i="10"/>
  <c r="F23" i="10" s="1"/>
  <c r="F31" i="10" s="1"/>
  <c r="G65" i="6"/>
  <c r="J65" i="6"/>
  <c r="C13" i="6"/>
  <c r="F21" i="10"/>
  <c r="G21" i="10" s="1"/>
  <c r="C8" i="6"/>
  <c r="G64" i="6"/>
  <c r="J64" i="6"/>
  <c r="C45" i="6"/>
  <c r="D45" i="6"/>
  <c r="E45" i="6" s="1"/>
  <c r="C40" i="6"/>
  <c r="AS14" i="3" l="1"/>
  <c r="AX14" i="3" s="1"/>
  <c r="AY14" i="3" s="1"/>
  <c r="BA14" i="3" s="1"/>
  <c r="AJ14" i="3"/>
  <c r="AU14" i="3" s="1"/>
  <c r="AT14" i="3"/>
  <c r="AJ13" i="3"/>
  <c r="AU13" i="3" s="1"/>
  <c r="AS13" i="3"/>
  <c r="AX13" i="3" s="1"/>
  <c r="AY13" i="3" s="1"/>
  <c r="BA13" i="3" s="1"/>
  <c r="AT13" i="3"/>
  <c r="AT15" i="3"/>
  <c r="AS15" i="3"/>
  <c r="AX15" i="3" s="1"/>
  <c r="AY15" i="3" s="1"/>
  <c r="BA15" i="3" s="1"/>
  <c r="AJ15" i="3"/>
  <c r="AU15" i="3" s="1"/>
  <c r="AT18" i="3"/>
  <c r="AT8" i="3"/>
  <c r="AX8" i="3"/>
  <c r="AY8" i="3" s="1"/>
  <c r="BA8" i="3" s="1"/>
  <c r="AJ8" i="3"/>
  <c r="AU8" i="3" s="1"/>
  <c r="AS18" i="3"/>
  <c r="AX18" i="3" s="1"/>
  <c r="AY18" i="3" s="1"/>
  <c r="BA18" i="3" s="1"/>
  <c r="AJ18" i="3"/>
  <c r="AU18" i="3" s="1"/>
  <c r="AR11" i="3"/>
  <c r="AW11" i="3" s="1"/>
  <c r="AT11" i="3"/>
  <c r="AR12" i="3"/>
  <c r="AW12" i="3" s="1"/>
  <c r="AT12" i="3"/>
  <c r="AR17" i="3"/>
  <c r="AW17" i="3" s="1"/>
  <c r="AT17" i="3"/>
  <c r="AR9" i="3"/>
  <c r="AW9" i="3" s="1"/>
  <c r="AT9" i="3"/>
  <c r="AR19" i="3"/>
  <c r="AW19" i="3" s="1"/>
  <c r="AT19" i="3"/>
  <c r="AR16" i="3"/>
  <c r="AW16" i="3" s="1"/>
  <c r="AT16" i="3"/>
  <c r="AS9" i="3"/>
  <c r="AX9" i="3" s="1"/>
  <c r="AJ9" i="3"/>
  <c r="AU9" i="3" s="1"/>
  <c r="AS19" i="3"/>
  <c r="AX19" i="3" s="1"/>
  <c r="AJ19" i="3"/>
  <c r="AU19" i="3" s="1"/>
  <c r="AS11" i="3"/>
  <c r="AX11" i="3" s="1"/>
  <c r="AJ11" i="3"/>
  <c r="AU11" i="3" s="1"/>
  <c r="AS16" i="3"/>
  <c r="AX16" i="3" s="1"/>
  <c r="AJ16" i="3"/>
  <c r="AU16" i="3" s="1"/>
  <c r="AS12" i="3"/>
  <c r="AX12" i="3" s="1"/>
  <c r="AJ12" i="3"/>
  <c r="AU12" i="3" s="1"/>
  <c r="AS17" i="3"/>
  <c r="AX17" i="3" s="1"/>
  <c r="AJ17" i="3"/>
  <c r="AU17" i="3" s="1"/>
  <c r="AV19" i="3"/>
  <c r="AV17" i="3"/>
  <c r="AV12" i="3"/>
  <c r="L28" i="4"/>
  <c r="D48" i="4" s="1"/>
  <c r="E48" i="4"/>
  <c r="L31" i="4"/>
  <c r="D51" i="4" s="1"/>
  <c r="E51" i="4"/>
  <c r="AV11" i="3"/>
  <c r="J67" i="6"/>
  <c r="I9" i="6"/>
  <c r="I30" i="6"/>
  <c r="G9" i="6"/>
  <c r="I15" i="6"/>
  <c r="I54" i="6"/>
  <c r="E54" i="6"/>
  <c r="G7" i="6"/>
  <c r="AV9" i="3"/>
  <c r="I7" i="6"/>
  <c r="I44" i="6"/>
  <c r="I50" i="6"/>
  <c r="I51" i="6"/>
  <c r="I49" i="6"/>
  <c r="I11" i="6"/>
  <c r="G11" i="6"/>
  <c r="I53" i="6"/>
  <c r="G154" i="10"/>
  <c r="G31" i="10"/>
  <c r="G57" i="10" s="1"/>
  <c r="E158" i="10" s="1"/>
  <c r="F158" i="10"/>
  <c r="I45" i="6"/>
  <c r="G149" i="10"/>
  <c r="I14" i="6"/>
  <c r="G14" i="6"/>
  <c r="G8" i="6"/>
  <c r="I8" i="6"/>
  <c r="AY9" i="3" l="1"/>
  <c r="AY16" i="3"/>
  <c r="BA16" i="3" s="1"/>
  <c r="AY19" i="3"/>
  <c r="BA19" i="3" s="1"/>
  <c r="AY17" i="3"/>
  <c r="BA17" i="3" s="1"/>
  <c r="AY12" i="3"/>
  <c r="BA12" i="3" s="1"/>
  <c r="AY11" i="3"/>
  <c r="BA11" i="3" s="1"/>
  <c r="H55" i="6"/>
  <c r="C16" i="5" s="1"/>
  <c r="H20" i="6"/>
  <c r="C15" i="5" s="1"/>
  <c r="F20" i="6"/>
  <c r="G158" i="10"/>
  <c r="AY20" i="3" l="1"/>
  <c r="DD15" i="5"/>
  <c r="C17" i="5"/>
  <c r="E21" i="13" s="1"/>
  <c r="C121" i="5" l="1"/>
  <c r="C122" i="5" s="1"/>
  <c r="C123" i="5"/>
  <c r="C7" i="5"/>
  <c r="C8" i="5"/>
  <c r="C9" i="5"/>
  <c r="BA9" i="3"/>
  <c r="BA20" i="3" l="1"/>
  <c r="BA22" i="3" s="1"/>
  <c r="C12" i="5" s="1"/>
  <c r="C10" i="5"/>
  <c r="DD10" i="5" s="1"/>
  <c r="BA23" i="3" l="1"/>
  <c r="E20" i="13"/>
  <c r="D62" i="6" l="1"/>
  <c r="J62" i="6" s="1"/>
  <c r="D69" i="6"/>
  <c r="G69" i="6" s="1"/>
  <c r="D68" i="6"/>
  <c r="G68" i="6" s="1"/>
  <c r="E71" i="4"/>
  <c r="C31" i="5" s="1"/>
  <c r="E26" i="13" s="1"/>
  <c r="D16" i="4"/>
  <c r="E55" i="4" s="1"/>
  <c r="C38" i="5"/>
  <c r="E58" i="4" l="1"/>
  <c r="J68" i="6"/>
  <c r="J69" i="6"/>
  <c r="G26" i="4"/>
  <c r="J26" i="4" s="1"/>
  <c r="K26" i="4" s="1"/>
  <c r="E54" i="4"/>
  <c r="E57" i="4"/>
  <c r="H12" i="4"/>
  <c r="F30" i="4" s="1"/>
  <c r="G30" i="4" s="1"/>
  <c r="J30" i="4" s="1"/>
  <c r="K30" i="4" s="1"/>
  <c r="E50" i="4" s="1"/>
  <c r="E59" i="4"/>
  <c r="E62" i="4"/>
  <c r="E60" i="4"/>
  <c r="E61" i="4"/>
  <c r="G62" i="6"/>
  <c r="G71" i="6" s="1"/>
  <c r="E72" i="4"/>
  <c r="C32" i="5" s="1"/>
  <c r="E27" i="13" s="1"/>
  <c r="G22" i="4"/>
  <c r="G24" i="4"/>
  <c r="J24" i="4" s="1"/>
  <c r="K24" i="4" s="1"/>
  <c r="G27" i="4"/>
  <c r="J27" i="4" s="1"/>
  <c r="K27" i="4" s="1"/>
  <c r="G25" i="4"/>
  <c r="J25" i="4" s="1"/>
  <c r="K25" i="4" s="1"/>
  <c r="D52" i="4"/>
  <c r="E56" i="4"/>
  <c r="G23" i="4"/>
  <c r="J23" i="4" s="1"/>
  <c r="K23" i="4" s="1"/>
  <c r="J71" i="6" l="1"/>
  <c r="C20" i="5" s="1"/>
  <c r="C21" i="5" s="1"/>
  <c r="E63" i="4"/>
  <c r="C25" i="5" s="1"/>
  <c r="J202" i="6"/>
  <c r="J203" i="6" s="1"/>
  <c r="L30" i="4"/>
  <c r="D50" i="4" s="1"/>
  <c r="L26" i="4"/>
  <c r="D46" i="4" s="1"/>
  <c r="E46" i="4"/>
  <c r="E47" i="4"/>
  <c r="L27" i="4"/>
  <c r="D47" i="4" s="1"/>
  <c r="E43" i="4"/>
  <c r="L23" i="4"/>
  <c r="D43" i="4" s="1"/>
  <c r="E45" i="4"/>
  <c r="L25" i="4"/>
  <c r="D45" i="4" s="1"/>
  <c r="E44" i="4"/>
  <c r="L24" i="4"/>
  <c r="D44" i="4" s="1"/>
  <c r="J22" i="4"/>
  <c r="G32" i="4"/>
  <c r="C22" i="5"/>
  <c r="E22" i="13"/>
  <c r="E23" i="13" l="1"/>
  <c r="E24" i="13" s="1"/>
  <c r="DD22" i="5"/>
  <c r="J32" i="4"/>
  <c r="K22" i="4"/>
  <c r="L22" i="4" l="1"/>
  <c r="E42" i="4"/>
  <c r="E53" i="4" s="1"/>
  <c r="E65" i="4" s="1"/>
  <c r="E70" i="4" s="1"/>
  <c r="K32" i="4"/>
  <c r="C24" i="5" s="1"/>
  <c r="C26" i="5" s="1"/>
  <c r="C30" i="5" l="1"/>
  <c r="E74" i="4"/>
  <c r="D67" i="4" s="1"/>
  <c r="D70" i="4" s="1"/>
  <c r="G70" i="4"/>
  <c r="D42" i="4"/>
  <c r="L32" i="4"/>
  <c r="B30" i="5" l="1"/>
  <c r="D74" i="4"/>
  <c r="E25" i="13"/>
  <c r="C34" i="5"/>
  <c r="E28" i="13" s="1"/>
  <c r="B34" i="5" l="1"/>
  <c r="D25" i="13"/>
  <c r="D28" i="1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OSCAR ENRIQUE MAYORGA TORRADO</author>
    <author>OSCAR MAYORGA</author>
  </authors>
  <commentList>
    <comment ref="D8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OSCAR ENRIQUE MAYORGA TORRADO:</t>
        </r>
        <r>
          <rPr>
            <sz val="9"/>
            <color indexed="81"/>
            <rFont val="Tahoma"/>
            <family val="2"/>
          </rPr>
          <t xml:space="preserve">
Ya incluye el tiempo de ejecución del contrato.</t>
        </r>
      </text>
    </comment>
    <comment ref="D12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OSCAR ENRIQUE MAYORGA TORRADO:</t>
        </r>
        <r>
          <rPr>
            <sz val="9"/>
            <color indexed="81"/>
            <rFont val="Tahoma"/>
            <family val="2"/>
          </rPr>
          <t xml:space="preserve">
Ya incluye el tiempo de ejecución del contrato.</t>
        </r>
      </text>
    </comment>
    <comment ref="D13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OSCAR ENRIQUE MAYORGA TORRADO:</t>
        </r>
        <r>
          <rPr>
            <sz val="9"/>
            <color indexed="81"/>
            <rFont val="Tahoma"/>
            <family val="2"/>
          </rPr>
          <t xml:space="preserve">
Ya incluye el tiempo de ejecución del contrato.</t>
        </r>
      </text>
    </comment>
    <comment ref="D14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OSCAR ENRIQUE MAYORGA TORRADO:</t>
        </r>
        <r>
          <rPr>
            <sz val="9"/>
            <color indexed="81"/>
            <rFont val="Tahoma"/>
            <family val="2"/>
          </rPr>
          <t xml:space="preserve">
Ya incluye el tiempo de ejecución del contrato.</t>
        </r>
      </text>
    </comment>
    <comment ref="D15" authorId="0" shapeId="0" xr:uid="{00000000-0006-0000-0500-000005000000}">
      <text>
        <r>
          <rPr>
            <b/>
            <sz val="9"/>
            <color indexed="81"/>
            <rFont val="Tahoma"/>
            <family val="2"/>
          </rPr>
          <t>OSCAR ENRIQUE MAYORGA TORRADO:</t>
        </r>
        <r>
          <rPr>
            <sz val="9"/>
            <color indexed="81"/>
            <rFont val="Tahoma"/>
            <family val="2"/>
          </rPr>
          <t xml:space="preserve">
Ya incluye el tiempo de ejecución del contrato.</t>
        </r>
      </text>
    </comment>
    <comment ref="E70" authorId="1" shapeId="0" xr:uid="{CFCE02C5-061F-4902-8AA0-1121DD1859A2}">
      <text>
        <r>
          <rPr>
            <b/>
            <sz val="9"/>
            <color indexed="81"/>
            <rFont val="Tahoma"/>
            <family val="2"/>
          </rPr>
          <t>OSCAR MAYORGA:</t>
        </r>
        <r>
          <rPr>
            <sz val="9"/>
            <color indexed="81"/>
            <rFont val="Tahoma"/>
            <family val="2"/>
          </rPr>
          <t xml:space="preserve">
Rubro resultante de:
IMPUESTOS Y POLIZAS + EQUIPOS Y OTROS + PERSONAL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OSCAR ENRIQUE MAYORGA TORRADO</author>
  </authors>
  <commentList>
    <comment ref="D62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OSCAR ENRIQUE MAYORGA TORRADO:</t>
        </r>
        <r>
          <rPr>
            <sz val="8"/>
            <color indexed="81"/>
            <rFont val="Tahoma"/>
            <family val="2"/>
          </rPr>
          <t xml:space="preserve">
Se calcula con el 0,1% del costo TOTAL del Proceso, dividido por el número de periodos en que se desarrolla el proyecto.
</t>
        </r>
      </text>
    </comment>
    <comment ref="D68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OSCAR ENRIQUE MAYORGA TORRADO:</t>
        </r>
        <r>
          <rPr>
            <sz val="8"/>
            <color indexed="81"/>
            <rFont val="Tahoma"/>
            <family val="2"/>
          </rPr>
          <t xml:space="preserve">
Se calcula con el 0,5% del costo TOTAL del Proyecto dividido por el número de periodos en que se desarrolla el proyecto.</t>
        </r>
      </text>
    </comment>
    <comment ref="D69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OSCAR ENRIQUE MAYORGA TORRADO:</t>
        </r>
        <r>
          <rPr>
            <sz val="8"/>
            <color indexed="81"/>
            <rFont val="Tahoma"/>
            <family val="2"/>
          </rPr>
          <t xml:space="preserve">
Se calcula con el 0,3
% del costo TOTAL del Personal, dividido por el número de periodos en que se desarrolla el proyecto.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<sst xmlns="http://schemas.openxmlformats.org/spreadsheetml/2006/main" count="67959" uniqueCount="15416">
  <si>
    <t>DESCRIPCIÓN FUNCIONAL</t>
  </si>
  <si>
    <t>ASESOR</t>
  </si>
  <si>
    <t>ESPECIALISTA  (I) CATEGORÍA 1 (E.G.12;E.E.10)</t>
  </si>
  <si>
    <t>ESPECIALISTA (II) CATEGORÍA 2 (E.G.10;E.E.7)</t>
  </si>
  <si>
    <t>PROFESIONAL CATEGORÍA 3 (E.G.8;E.E.5)</t>
  </si>
  <si>
    <t>PROFESIONAL CATEGORÍA 4 (E.G.6;E.E.4)</t>
  </si>
  <si>
    <t>PROFESIONAL CATEGORÍA 5 (E.G.4;E.E.3)</t>
  </si>
  <si>
    <t>PROFESIONAL CATEGORÍA 6 (E.G.3;E.E.1)</t>
  </si>
  <si>
    <t>PROFESIONAL CATEGORÍA 6A (E.G.3;E.E.1)</t>
  </si>
  <si>
    <t>CONTADOR</t>
  </si>
  <si>
    <t>TRABAJADOR SOCIAL</t>
  </si>
  <si>
    <t>PROFESIONAL CATEGORÍA 7 (E.G.2)</t>
  </si>
  <si>
    <t>PROFESIONAL CATEGORÍA 8 (E.G.2)</t>
  </si>
  <si>
    <t>PROFESIONAL AUXILIAR</t>
  </si>
  <si>
    <t>Topógrafo 1</t>
  </si>
  <si>
    <t>Topógrafo Auxiliar</t>
  </si>
  <si>
    <t>Tecnólogo En Ingeniería</t>
  </si>
  <si>
    <t>Laboratorista Inspector</t>
  </si>
  <si>
    <t>Operador De Equipo</t>
  </si>
  <si>
    <t>Operador Auxiliar De Equipo</t>
  </si>
  <si>
    <t>Laboratorista Auxiliar</t>
  </si>
  <si>
    <t>Cadenero 1</t>
  </si>
  <si>
    <t>Conductor O Motorista</t>
  </si>
  <si>
    <t>Secretaria 1</t>
  </si>
  <si>
    <t>Secretaria 2</t>
  </si>
  <si>
    <t>Cadenero 2</t>
  </si>
  <si>
    <t>Celador</t>
  </si>
  <si>
    <t>Digitador 1</t>
  </si>
  <si>
    <t>Digitador 2</t>
  </si>
  <si>
    <t>Administrador</t>
  </si>
  <si>
    <t>Almacenista</t>
  </si>
  <si>
    <t>CATEGORÍA</t>
  </si>
  <si>
    <t>Ingeniero Residente</t>
  </si>
  <si>
    <t>Contador</t>
  </si>
  <si>
    <t>AÑO</t>
  </si>
  <si>
    <t>CODIGO INTERNO</t>
  </si>
  <si>
    <t>CARGO</t>
  </si>
  <si>
    <t>PERSONAL PROFESIONAL</t>
  </si>
  <si>
    <t>NIVEL</t>
  </si>
  <si>
    <t>PERSONAL OPERARIO Y DE APOYO A LA GESTIÓN</t>
  </si>
  <si>
    <t>Asesor</t>
  </si>
  <si>
    <t>Especialista Geotecnista</t>
  </si>
  <si>
    <t>Diseñador Estructural</t>
  </si>
  <si>
    <t>Especialista Hidráulico</t>
  </si>
  <si>
    <t>Ing. Ambiental</t>
  </si>
  <si>
    <t>Esp. Electrónico (sonido, video)</t>
  </si>
  <si>
    <t>Esp. Seguridad y control CCTV</t>
  </si>
  <si>
    <t>Arq. Escenografo</t>
  </si>
  <si>
    <t>Especialista Arq. Diseñador Junior</t>
  </si>
  <si>
    <t>Especialista Arq. Paisajista</t>
  </si>
  <si>
    <t>Especialista Eléctrico</t>
  </si>
  <si>
    <t>Especialista Estructural</t>
  </si>
  <si>
    <t>Profesional en Pedagogía Infantil</t>
  </si>
  <si>
    <t>Coordinador Estudios</t>
  </si>
  <si>
    <t>Abogado</t>
  </si>
  <si>
    <t>Abogado Contratación</t>
  </si>
  <si>
    <t>Especialista Geotecnia</t>
  </si>
  <si>
    <t>Esp. Presupuestos y Porgramación</t>
  </si>
  <si>
    <t>Trabajador Social</t>
  </si>
  <si>
    <t>Coordinador</t>
  </si>
  <si>
    <t>Arq. Diseñador</t>
  </si>
  <si>
    <t>Esp. Geotecnista</t>
  </si>
  <si>
    <t>Arq. Residente</t>
  </si>
  <si>
    <t>Ing. Transito</t>
  </si>
  <si>
    <t>Calidad</t>
  </si>
  <si>
    <t>Profesional Calidad</t>
  </si>
  <si>
    <t>SISO</t>
  </si>
  <si>
    <t>Ing. Geotecnista</t>
  </si>
  <si>
    <t>Arquitecto</t>
  </si>
  <si>
    <t>Diseñador Gráfico. (Señalitica y señalizacion)</t>
  </si>
  <si>
    <t>Coordinador de Estudios y Diseños</t>
  </si>
  <si>
    <t>Ing. Eléctrico</t>
  </si>
  <si>
    <t>Ing. Calidad</t>
  </si>
  <si>
    <t>Ing. Programación</t>
  </si>
  <si>
    <t>Ing. Hidráulico</t>
  </si>
  <si>
    <t>Presupuesto y cantificacion de obra</t>
  </si>
  <si>
    <t>Residente 2</t>
  </si>
  <si>
    <t>Arq. o Ing. Auxiliar</t>
  </si>
  <si>
    <t>EQUIV</t>
  </si>
  <si>
    <t>TOTAL</t>
  </si>
  <si>
    <t>A. PERSONAL REQUERIDO</t>
  </si>
  <si>
    <t>DEDICACIÓN PERSONAL</t>
  </si>
  <si>
    <t>CANTIDAD DE PERSONAS POR ACTIVIDAD</t>
  </si>
  <si>
    <t xml:space="preserve"> VALOR HOMBRE/MES SEGÚN CATEGORÍA  </t>
  </si>
  <si>
    <t>PLAZO</t>
  </si>
  <si>
    <t>DEDICACIÓN PROMEDIO MES %</t>
  </si>
  <si>
    <t>DEDICACIÓN TOTAL HOMBRES EN EL PROYECTO</t>
  </si>
  <si>
    <t>COSTO ($) TOTAL HOMBRES EN EL PROYECTO</t>
  </si>
  <si>
    <t>a.</t>
  </si>
  <si>
    <t>b.</t>
  </si>
  <si>
    <t>c.</t>
  </si>
  <si>
    <t>d.</t>
  </si>
  <si>
    <t>e.</t>
  </si>
  <si>
    <t>f.</t>
  </si>
  <si>
    <t>g.</t>
  </si>
  <si>
    <t>h.</t>
  </si>
  <si>
    <t>i.</t>
  </si>
  <si>
    <t>j.</t>
  </si>
  <si>
    <t>k.</t>
  </si>
  <si>
    <t>l.</t>
  </si>
  <si>
    <t>COSTOS DE PREFECCIONAMIENTO (IMPUESTOS Y PÓLIZAS)</t>
  </si>
  <si>
    <t>Seriedad De La Oferta</t>
  </si>
  <si>
    <t>Cumplimiento</t>
  </si>
  <si>
    <t>Buen Manejo Del Anticipo</t>
  </si>
  <si>
    <t>Pago De Salarios, Prestaciones</t>
  </si>
  <si>
    <t>Estabilidad De La Obra</t>
  </si>
  <si>
    <t>Calidad Del Bien O Servicio</t>
  </si>
  <si>
    <t>Correcto Funcionamiento</t>
  </si>
  <si>
    <t>Provision Repuestos Y Accesorios</t>
  </si>
  <si>
    <t>Responsabilidad Civil Extracontractual</t>
  </si>
  <si>
    <t>Estampilla Universidad Distrital</t>
  </si>
  <si>
    <t>Estampilla Procultura</t>
  </si>
  <si>
    <t>Estampilla Pro Adulto Mayor</t>
  </si>
  <si>
    <t>m.</t>
  </si>
  <si>
    <t>Estampilla Universidad Pedagógica y Universidad Nacional</t>
  </si>
  <si>
    <t>n.</t>
  </si>
  <si>
    <t>Retención en la Fuente</t>
  </si>
  <si>
    <t>o.</t>
  </si>
  <si>
    <t>Autoretención a título del Impuesto sobre la Renta y Complementario</t>
  </si>
  <si>
    <t>p.</t>
  </si>
  <si>
    <t>ICA</t>
  </si>
  <si>
    <t>q.</t>
  </si>
  <si>
    <t>GMF 4 X 1000</t>
  </si>
  <si>
    <t>r.</t>
  </si>
  <si>
    <t>CONTRIBUCIÓN ESPECIAL CONTRATOS DE OBRA PÚBLICA</t>
  </si>
  <si>
    <t>Tiempo (meses)</t>
  </si>
  <si>
    <t>Porcentaje</t>
  </si>
  <si>
    <t>AMPAROS</t>
  </si>
  <si>
    <t>DESDE</t>
  </si>
  <si>
    <t>HASTA</t>
  </si>
  <si>
    <t>PORCENTAJE</t>
  </si>
  <si>
    <t>SUMA ASEGURADA</t>
  </si>
  <si>
    <t>DIAS</t>
  </si>
  <si>
    <t>TASA</t>
  </si>
  <si>
    <t>VALOR PRIMA</t>
  </si>
  <si>
    <t>PORCENTAJE AFECTACIÓN</t>
  </si>
  <si>
    <t>SERIEDAD DE LA OFERTA</t>
  </si>
  <si>
    <t>CUMPLIMIENTO</t>
  </si>
  <si>
    <t>BUEN MANEJO DEL ANTICIPO</t>
  </si>
  <si>
    <t>PAGO DE SALARIOS, PRESTACIONES</t>
  </si>
  <si>
    <t>ESTABILIDAD DE LA OBRA</t>
  </si>
  <si>
    <t>CALIDAD DEL BIEN O SERVICIO</t>
  </si>
  <si>
    <t>CORRECTO FUNCIONAMIENTO</t>
  </si>
  <si>
    <t>PROVISION REPUESTOS Y ACCESORIOS</t>
  </si>
  <si>
    <t>RESPONSABILIDAD CIVIL EXTRACONTRACTUAL</t>
  </si>
  <si>
    <t>DISPOSICIONES LEGALES</t>
  </si>
  <si>
    <t>VALOR DEL CONTRATO</t>
  </si>
  <si>
    <t>INICIO</t>
  </si>
  <si>
    <t>FIN</t>
  </si>
  <si>
    <t>Disposiciones Legales</t>
  </si>
  <si>
    <t>I. PERSONAL</t>
  </si>
  <si>
    <t>A – PERSONAL PROFESIONAL</t>
  </si>
  <si>
    <t>B – PERSONAL TÉCNICO – TECNÓLOGO</t>
  </si>
  <si>
    <t>C – OPERARIO Y DE APOYO A LA GESTIÓN</t>
  </si>
  <si>
    <t>PERSONAL TÉCNICO O TECNÓLOGO</t>
  </si>
  <si>
    <t>s.</t>
  </si>
  <si>
    <t>D. ALQUILER DE EQUIPOS</t>
  </si>
  <si>
    <t>E. ENSAYOS DE LABORATORIO</t>
  </si>
  <si>
    <t>IV. OTROS COSTOS DIRECTOS OPERACIONALES: CAMPAMENTO, CERRAMIENTOS, VIGILANCIA, ETC.</t>
  </si>
  <si>
    <t>CÓDIGO CIO</t>
  </si>
  <si>
    <t>DESCRIPCIÓN</t>
  </si>
  <si>
    <t>UNIDAD</t>
  </si>
  <si>
    <t>CANTIDAD</t>
  </si>
  <si>
    <t>COSTO TOTAL PARA EL PROYECTO ($)</t>
  </si>
  <si>
    <t>Código</t>
  </si>
  <si>
    <t>Unidad</t>
  </si>
  <si>
    <t>Fecha</t>
  </si>
  <si>
    <t>Año</t>
  </si>
  <si>
    <t>KG</t>
  </si>
  <si>
    <t>ACERO FIG. DE 1/4" A 1" 60.000 LBS</t>
  </si>
  <si>
    <t>ALAMBRE DE PUA Cal. 12½</t>
  </si>
  <si>
    <t>ML</t>
  </si>
  <si>
    <t>ALAMBRE DE PUA Cal. 12½ (Rollo 330 ML-34 Kg)</t>
  </si>
  <si>
    <t>ALAMBRE DE PUAS C-12.5X330 MTS</t>
  </si>
  <si>
    <t>ALAMBRE GALVANIZADO Cal. 12</t>
  </si>
  <si>
    <t>ALAMBRE GALVANIZADO Cal. 13</t>
  </si>
  <si>
    <t>ALAMBRE GALVANIZADO Cal. 14</t>
  </si>
  <si>
    <t>ALAMBRE GALVANIZADO Cal. 16</t>
  </si>
  <si>
    <t>UN</t>
  </si>
  <si>
    <t>ANGULO 3/16"x1"X6MT (4.5mm x 25mm)</t>
  </si>
  <si>
    <t>CABLE ALMA ACERO 1/4</t>
  </si>
  <si>
    <t>concertina 18" (Sencilla)acero inox**</t>
  </si>
  <si>
    <t>Desmonte Puerta Batient.Aluminio.</t>
  </si>
  <si>
    <t>M2</t>
  </si>
  <si>
    <t>DIAGONAL VARILLA 77CM</t>
  </si>
  <si>
    <t>Estructura Metálica **</t>
  </si>
  <si>
    <t>GRAFIL 4.0 MM - 8.0 MM</t>
  </si>
  <si>
    <t>HIERRO 1/4 Figurado</t>
  </si>
  <si>
    <t>HIERRO 40 Liso/Rect 1"</t>
  </si>
  <si>
    <t>HIERRO A-37 1/4"</t>
  </si>
  <si>
    <t>HIERRO CUADRADO 10mm</t>
  </si>
  <si>
    <t>HIERRO PR-60 1/2" Corrugado/Recto</t>
  </si>
  <si>
    <t>HIERRO PR-60 1/2" Figurado</t>
  </si>
  <si>
    <t>HIERRO PR-60 Corru/Rec 3/8"</t>
  </si>
  <si>
    <t>Instalación Puerta Batient.Aluminio.</t>
  </si>
  <si>
    <t>IPE(120) SUMINISTRO</t>
  </si>
  <si>
    <t>IPE(140) SUMINISTRO</t>
  </si>
  <si>
    <t>IPE(180) SUMINISTRO</t>
  </si>
  <si>
    <t>LAMINA COLD ROLLED Ca.18 1x2 M</t>
  </si>
  <si>
    <t>LAMINA COLD ROLLED Ca.25 1x2 M</t>
  </si>
  <si>
    <t>LAMINA COLD ROLLED Cal.- 18 1x2 M</t>
  </si>
  <si>
    <t>Lámina cold rolled cal. 18 (4'x8') (1.22x2.44) **</t>
  </si>
  <si>
    <t>LAMINA COLD ROLLED Cal.16 4x8M</t>
  </si>
  <si>
    <t>LAMINA COLD ROLLED Cal.20 1x2M</t>
  </si>
  <si>
    <t>LAMINA COLD ROLLED Cal.22 1x2M</t>
  </si>
  <si>
    <t>LAMINA COLD ROLLED Cal.24 1x2M</t>
  </si>
  <si>
    <t>LAMINA Galv. Cal. 20 1 x 2 M</t>
  </si>
  <si>
    <t>LAMINA GALVANIZADA CAL.22 (1X2M)</t>
  </si>
  <si>
    <t>LAMINA HR (1/8") 1.20X6.0M</t>
  </si>
  <si>
    <t>Malla E-050 POP (HELIACERO) 25 x 25 x 4mm **</t>
  </si>
  <si>
    <t>MALLA ELECTROSOLDADA 15X15 DE 5 mm</t>
  </si>
  <si>
    <t>Malla Electrosoldada estandar (codiACERO)**</t>
  </si>
  <si>
    <t>Malla gaviones(2*1*1-triple tors.2.7mmCal 12-S=10</t>
  </si>
  <si>
    <t>Malla M-063 POP (HELIACERO) 20 x 20 x 4mm **</t>
  </si>
  <si>
    <t>MALLA M-131 - 15 x 15 x 5mm</t>
  </si>
  <si>
    <t>MALLA M-188 - 15 x 15 x 6mm</t>
  </si>
  <si>
    <t>Malla Plastica gallinero**</t>
  </si>
  <si>
    <t>MALLA Q-1-3MM(6x2.35M)Hueco:15X15CM</t>
  </si>
  <si>
    <t>MALLA R- 21 CONCREMALLA-4mm(15x25 M )</t>
  </si>
  <si>
    <t>MALLA RAM</t>
  </si>
  <si>
    <t>MALLA SIN VENA 0.60 x 2.40 M.</t>
  </si>
  <si>
    <t>METALDECK 2"- Calibre 20 (0.94X 6.10ml)</t>
  </si>
  <si>
    <t>PALTINA HG 2X1/4"</t>
  </si>
  <si>
    <t>Perfil C 13 para soporte de tuberia **</t>
  </si>
  <si>
    <t>PERFIL CUADRADO COLDROLLED 1" CAL.18</t>
  </si>
  <si>
    <t>PERFIL DE ALMA LLENA ASTM A36</t>
  </si>
  <si>
    <t>PERFIL ESTRUCTURAL C 120 X60 1.2 MM.</t>
  </si>
  <si>
    <t>PERFIL ESTRUCTURAL C 16 Galv. 12x6mts.</t>
  </si>
  <si>
    <t>PERFIL PHR 100X50X1.5 mm</t>
  </si>
  <si>
    <t>PERFIL PHR C - 305X80X2,5</t>
  </si>
  <si>
    <t>Perno/TornilloØ3/8"L = 50mm ASTM A-325 TIPO 1</t>
  </si>
  <si>
    <t>PLATINA (0.02X0.45m) e=2cm Acero Inox.</t>
  </si>
  <si>
    <t>PLATINA (0.033X0.84m) 5/8" Acero Inoxidable</t>
  </si>
  <si>
    <t>PLATINA 0.20X0.20M; 1/4"</t>
  </si>
  <si>
    <t>Platina 1/4" de 0,3x0,3 m</t>
  </si>
  <si>
    <t>PLATINA 1/4" x 1 1/2" x 6m</t>
  </si>
  <si>
    <t>PLATINA 1/8 X 1/2"</t>
  </si>
  <si>
    <t>PLATINA 1/8" D=0.30m</t>
  </si>
  <si>
    <t>PLATINA 21/2"X 3/16"</t>
  </si>
  <si>
    <t>PLATINA 3X 1/4"</t>
  </si>
  <si>
    <t>PLATINA 3X 3/8"HIERRO</t>
  </si>
  <si>
    <t>PLATINA 5/8"X1/8**</t>
  </si>
  <si>
    <t>Platina 6mm ASTM A570 - Grado 33</t>
  </si>
  <si>
    <t>Platina de transferencia 3/4"x1/4"</t>
  </si>
  <si>
    <t>PLATINA GALVANIZADA PARA BARANDA</t>
  </si>
  <si>
    <t>PORTA AISLADOR 3 PUESTO</t>
  </si>
  <si>
    <t>Poste plastico de 9.5x9.5 mts por2.20 no reciclado</t>
  </si>
  <si>
    <t>LB</t>
  </si>
  <si>
    <t>Riel corredera cal. 18 (L=2m) **</t>
  </si>
  <si>
    <t>Rodachines corredera ROG-800 **</t>
  </si>
  <si>
    <t>PAR</t>
  </si>
  <si>
    <t>Rodachines en V 2"</t>
  </si>
  <si>
    <t>TORNILLO AUTOPERF. FIJADOR CORREA</t>
  </si>
  <si>
    <t>Tornillo ceramizado Punta Broca 8 x 11/4"***</t>
  </si>
  <si>
    <t>TORNILLO HEXAGONAL PUNTA BROCA 10X1"</t>
  </si>
  <si>
    <t>TUBO CUADRADO 3/4X3/4" Cal..16</t>
  </si>
  <si>
    <t>VARILLA ANCLAJE 1/2" X0,15M soldadda a angulo</t>
  </si>
  <si>
    <t>VARILLA ANCLAJE 3/4" X2M</t>
  </si>
  <si>
    <t>VARILLA CORRUGADA 1/4" X 6M</t>
  </si>
  <si>
    <t>VARILLA CORRUGADA 12MM X 6M</t>
  </si>
  <si>
    <t>VARILLA CORRUGADA 3/8" X 6M</t>
  </si>
  <si>
    <t>VARILLA CORRUGADA DE 1'' 60.000 Lbs X 6 Mts</t>
  </si>
  <si>
    <t>VARILLA CORRUGADA DE 3/8 X 6 ML</t>
  </si>
  <si>
    <t>VARILLA CUADRADA 1"X1"</t>
  </si>
  <si>
    <t>VARILLA LISA DE 1 1/4" Y 3/8"</t>
  </si>
  <si>
    <t>VARILLA LISA DE 1/4" A 1"</t>
  </si>
  <si>
    <t>VIGA DE ACERO CUBIERTA DE PVC</t>
  </si>
  <si>
    <t>VIGA IPE 200</t>
  </si>
  <si>
    <t>ABONO ORGANICO</t>
  </si>
  <si>
    <t>Alfalisto Gris</t>
  </si>
  <si>
    <t>ALQUILER DE CAMISA 4" X 8" (UN)</t>
  </si>
  <si>
    <t>APIQUES HASTA 50CM MATERIAL COHESIVO</t>
  </si>
  <si>
    <t>APIQUES HASTA 50CM MATERIAL GRANULAR</t>
  </si>
  <si>
    <t>M3</t>
  </si>
  <si>
    <t>Arena del Guamo **</t>
  </si>
  <si>
    <t>ARENA LAVADA DE PEÑA (Sin Transporte)</t>
  </si>
  <si>
    <t>ARENA SEMILAVADA DE PEÑA Sin transp.</t>
  </si>
  <si>
    <t>AUTOBOMBA PARA CONCRETO</t>
  </si>
  <si>
    <t>BALASTRO DE RIO</t>
  </si>
  <si>
    <t>BALASTRO GRUESO</t>
  </si>
  <si>
    <t>BASE GRANULAR (recebo) Sin transporte</t>
  </si>
  <si>
    <t>Base Granular + Transporte (recebo)</t>
  </si>
  <si>
    <t>BASE GRANULAR BG-1 / BG-2</t>
  </si>
  <si>
    <t>BASE GRANULAR BG-2 (INVIAS)</t>
  </si>
  <si>
    <t>BOMBA ESTACIONARIA DE CONCRETO</t>
  </si>
  <si>
    <t>CARBONILLA ESCORIA CON TRANSPORTE</t>
  </si>
  <si>
    <t>CBR en Campo</t>
  </si>
  <si>
    <t>CEMENTO BLANCO 40 Kg</t>
  </si>
  <si>
    <t>CEMENTO GRIS (APUS)</t>
  </si>
  <si>
    <t>TN</t>
  </si>
  <si>
    <t>CEMENTO GRIS Bulto Depos (APUS)</t>
  </si>
  <si>
    <t>CENIZA + TRANSPORTE</t>
  </si>
  <si>
    <t>CONCRETO 1500 PSI (105N) Gr=1"</t>
  </si>
  <si>
    <t>CONCRETO 1500 PSI Imperm.Gr=1"</t>
  </si>
  <si>
    <t>CONCRETO 1500 PSI Imperm.Gr=1/2"</t>
  </si>
  <si>
    <t>CONCRETO 2000 PSI (140N) COMUN Gr=1</t>
  </si>
  <si>
    <t>CONCRETO 2000 PSI COMUN Imperm.Gr=1"</t>
  </si>
  <si>
    <t>CONCRETO 2500 PSICOMUN Imperm.Gr=1"</t>
  </si>
  <si>
    <t>CONCRETO 3000 PSI (210N) COMUN Gr=1"</t>
  </si>
  <si>
    <t>CONCRETO 3000 PSI (210N) gravilla fina 1/2" ***</t>
  </si>
  <si>
    <t>CONCRETO 3000 PSI Lanzado (Inc. Bomba)</t>
  </si>
  <si>
    <t>CONCRETO 3500 PSI COMUN Imperm.Gr=1"</t>
  </si>
  <si>
    <t>CONCRETO 3500PSI (245N) COMUN Gr=1"</t>
  </si>
  <si>
    <t>CONCRETO 4000 PSI (280N) COMUN Gr=1"</t>
  </si>
  <si>
    <t>CONCRETO 4500 PSI (315N) COMUN Gr=1"</t>
  </si>
  <si>
    <t>CONCRETO 5000 PSI (350N) Blanco GF ***</t>
  </si>
  <si>
    <t>CONCRETO 5000 PSI (350N) COMUN Gr=1"</t>
  </si>
  <si>
    <t>CONCRETO 5000 PSI COMUN Imperm.Gr=1"</t>
  </si>
  <si>
    <t>CONCRETO 6000 PSI (420N)</t>
  </si>
  <si>
    <t>CONCRETO 6000 PSI Imperm.</t>
  </si>
  <si>
    <t>CORTE DE NUCLEOS DE CONCRETO</t>
  </si>
  <si>
    <t>CORTE DE PLATINA (100X50CM)</t>
  </si>
  <si>
    <t>CORTE DE PLATINA (10X10CM)</t>
  </si>
  <si>
    <t>CORTE DE PLATINA (10X60CM)</t>
  </si>
  <si>
    <t>CORTE DE PLATINA (30X64CM)</t>
  </si>
  <si>
    <t>CORTE DE VARILLA LISA</t>
  </si>
  <si>
    <t>DISEÑO DE MEZCLA ASFALTICA, MÉTODO</t>
  </si>
  <si>
    <t>DISEÑO DE MEZCLAS DE MORTERO. (CON 1</t>
  </si>
  <si>
    <t>DISEÑO DE UNA MEZCLA DE HORMIGON</t>
  </si>
  <si>
    <t>EMPRADIZACION con pasto kikuyo</t>
  </si>
  <si>
    <t>ENSAYO ABSORCION EN BLOQUES HUECOS</t>
  </si>
  <si>
    <t>ENSAYO ACELEROGRAMAS</t>
  </si>
  <si>
    <t>ENSAYO CBR EN CAMPO</t>
  </si>
  <si>
    <t>ENSAYO COLUMNA RESONANTE</t>
  </si>
  <si>
    <t>ENSAYO COMP. 1 PROBETA ESTAB. MARSHALL</t>
  </si>
  <si>
    <t>ENSAYO COMPRESION EN BLOQUES HUECOS</t>
  </si>
  <si>
    <t>ENSAYO CONSOLIDACION LENTA</t>
  </si>
  <si>
    <t>ENSAYO CONSOLIDACION RAPIDA</t>
  </si>
  <si>
    <t>ENSAYO CONSULTA SISMICA</t>
  </si>
  <si>
    <t>ENSAYO CONTENIDO DE ARCILLA</t>
  </si>
  <si>
    <t>ENSAYO DE DOBLADO EN BARRAS DE ACERO</t>
  </si>
  <si>
    <t>ENSAYO DE POROSIDAD CONCRETO</t>
  </si>
  <si>
    <t>ENSAYO DENSIDAD CONCRETO</t>
  </si>
  <si>
    <t>ENSAYO DENSIDAD EN ARENAS Y GRAVAS</t>
  </si>
  <si>
    <t>ENSAYO DOWN HOLE (0-50m) uniandes</t>
  </si>
  <si>
    <t>ENSAYO DOWN HOLE (50-100m) uniandes</t>
  </si>
  <si>
    <t>ENSAYO EQUIVALENTE DE ARENA</t>
  </si>
  <si>
    <t>ENSAYO ESTABILIDAD MARSHALL</t>
  </si>
  <si>
    <t>ENSAYO ESTABILIDAD Y FLUJO</t>
  </si>
  <si>
    <t>ENSAYO EXPANSION LIBRE EN PROBETA</t>
  </si>
  <si>
    <t>ENSAYO INDICE DE CARAS FRACTURADAS</t>
  </si>
  <si>
    <t>ENSAYO INFORMACION SUBSUELO</t>
  </si>
  <si>
    <t>ENSAYO NUCLEO DE COMPRESION</t>
  </si>
  <si>
    <t>ENSAYO PUNTO DE ABLANDAMIENTO</t>
  </si>
  <si>
    <t>ENSAYO PUNTO DE LLAMA E IGNICION</t>
  </si>
  <si>
    <t>ENSAYO RESISTENCIA A LOS SULFATOS</t>
  </si>
  <si>
    <t>ENSAYO SONDEO MECANICO, suelo blando **</t>
  </si>
  <si>
    <t>ENSAYO TRIAXIAL DINAMICO</t>
  </si>
  <si>
    <t>ESCLEROMETRO (MINIMO 5 ELEMENTOS)</t>
  </si>
  <si>
    <t>Extracción de Núcleos Concreto 3 "L=20cm**</t>
  </si>
  <si>
    <t>Extracción de Núcleos Concreto 3 "L=21-30cm**</t>
  </si>
  <si>
    <t>Extracción de Núcleos Concreto 3"L=31-40cm</t>
  </si>
  <si>
    <t>Extracción de Núcleos Concreto 3"L=41-50cm</t>
  </si>
  <si>
    <t>Extracción de Núcleos Concreto 3"L=51-60cm</t>
  </si>
  <si>
    <t>Extracción de Núcleos Concreto 3"L=61-65cm</t>
  </si>
  <si>
    <t>Extracción de Núcleos de 4" de Pavimento asf.</t>
  </si>
  <si>
    <t>GRANITO DE MARMOL N°2 (40KG).</t>
  </si>
  <si>
    <t>GRANITO DEL 2 A 3 BLANCO NEIVA (40Kg)</t>
  </si>
  <si>
    <t>GRANULOMETRIA CON HIDROMETRO</t>
  </si>
  <si>
    <t>GRAVILLA BLANCA</t>
  </si>
  <si>
    <t>Gravilla de rio (Material.)</t>
  </si>
  <si>
    <t>Gravilla de rio 3/4" (Con Transporte)</t>
  </si>
  <si>
    <t>GRAVILLA GRIS</t>
  </si>
  <si>
    <t>GRAVILLA NEGRA</t>
  </si>
  <si>
    <t>Humedad Natural</t>
  </si>
  <si>
    <t>Limites de Consistencia Atterberg</t>
  </si>
  <si>
    <t>MASILLAEPOXICA PÁRA METAL (50 GR)</t>
  </si>
  <si>
    <t>Mortero 1500 PSI Corriente** (1:7)</t>
  </si>
  <si>
    <t>MORTERO 2000 PSI Cte. - Ar</t>
  </si>
  <si>
    <t>Mortero 2000 PSI grouting **</t>
  </si>
  <si>
    <t>MORTERO 2500 PSI Cte.</t>
  </si>
  <si>
    <t>MORTERO 3000 PSI Cte.</t>
  </si>
  <si>
    <t>Mortero 3000 PSI grouting **</t>
  </si>
  <si>
    <t>MORTERO 3500 PSI Cte.</t>
  </si>
  <si>
    <t>MORTERO 4000 PSI Cte.</t>
  </si>
  <si>
    <t>Mortero 4000 PSI grouting **</t>
  </si>
  <si>
    <t>MORTERO 4500 PSI Cte.</t>
  </si>
  <si>
    <t>MORTERO 5000 PSI Cte.</t>
  </si>
  <si>
    <t>NUCLEOS DE ASFALTO</t>
  </si>
  <si>
    <t>OXICLORURO DE COBRE</t>
  </si>
  <si>
    <t>Peso Unitario de Suelo</t>
  </si>
  <si>
    <t>PIEDRA BOLA (Sum+Inst)**</t>
  </si>
  <si>
    <t>PIEDRA DE RIO</t>
  </si>
  <si>
    <t>PIEDRA GAVION</t>
  </si>
  <si>
    <t>PILOTE EN CONCRETO PROCESO D. 0.60</t>
  </si>
  <si>
    <t>PILOTE EN CONCRETO PROCESO D. 0.70</t>
  </si>
  <si>
    <t>PILOTE EN CONCRETO PROCESO D. 0.80</t>
  </si>
  <si>
    <t>Recebo Afirmado Sum+Transp &gt;15000 m3 **</t>
  </si>
  <si>
    <t>RECEBO MEJORADO CANTERA Obra</t>
  </si>
  <si>
    <t>Recebo Subbase granular+ Transporte</t>
  </si>
  <si>
    <t>RETIRO DE ESCOMBROS CON RETRO</t>
  </si>
  <si>
    <t>Rotura en concreto Cámara ETB</t>
  </si>
  <si>
    <t>TIERRA NEGRA +TRANSPORTE</t>
  </si>
  <si>
    <t>Tierra negra selec. con cascarilla y abono org.**</t>
  </si>
  <si>
    <t>Tierra seleccionada producto de excavacion **</t>
  </si>
  <si>
    <t>Transporte+Disposicion Final Escombros Vj 6m3</t>
  </si>
  <si>
    <t>Triturado 1 1/2" (Suministro + Transporte)</t>
  </si>
  <si>
    <t>Triturado 1" Lavado (Sin Transporte)*</t>
  </si>
  <si>
    <t>Triturado 3-4" **</t>
  </si>
  <si>
    <t>Triturado 3/4" a 1" Lavado(Inc. transporte) **</t>
  </si>
  <si>
    <t>Vehículo con Capacidad Mayor a 3 Ton.</t>
  </si>
  <si>
    <t>MES</t>
  </si>
  <si>
    <t>Vehículo de transporte de 1300 a 2000cc.</t>
  </si>
  <si>
    <t>Vehículo de transporte Mayores a 2000cc.</t>
  </si>
  <si>
    <t>YESO (saco de 25Kg)</t>
  </si>
  <si>
    <t>YESO PIRAMIDE</t>
  </si>
  <si>
    <t>ADOQUIN (6X12X24) EN OBRA</t>
  </si>
  <si>
    <t>ADOQUIN 3x6x25 S/CRIST.</t>
  </si>
  <si>
    <t>ADOQUIN CONC.A-6 OBRA (10x20x6)</t>
  </si>
  <si>
    <t>ADOQUIN CONC.A-8 OBRA (10x20x8)</t>
  </si>
  <si>
    <t>Adoquín Curvo Ecológico Traf. Peatonal 33x16x3.5</t>
  </si>
  <si>
    <t>Adoquin de arcilla tipo vehicular (20x10x8) obra</t>
  </si>
  <si>
    <t>Adoquin ecologico 20x20x3.8 **</t>
  </si>
  <si>
    <t>Adoquin ecologico 29x43x8 GRAMOQUIN</t>
  </si>
  <si>
    <t>Adoquin Estructural fino Ecologico 6x12x24.5cm **</t>
  </si>
  <si>
    <t>ALFAJIA 6 MOORE Nat. Fab.</t>
  </si>
  <si>
    <t>BLOQ. CONCRETO 20X20X40 + Transporte</t>
  </si>
  <si>
    <t>BLOQUE #3 YOMASA 31.5x23x7 Perforado Fab.</t>
  </si>
  <si>
    <t>BLOQUE #3 YOMASA 31.5x23x7 Perforado Obra</t>
  </si>
  <si>
    <t>BLOQUE #4 32 x 20 x 9</t>
  </si>
  <si>
    <t>BLOQUE #4 STA/FE 33x23x9 Fab.</t>
  </si>
  <si>
    <t>BLOQUE #4 STA/FE 33x23x9 Obra</t>
  </si>
  <si>
    <t>BLOQUE #4 USME 16.5x23x9 Medio Fab.</t>
  </si>
  <si>
    <t>BLOQUE #4 USME TRADICIONAL 33x23x9 Fab.</t>
  </si>
  <si>
    <t>BLOQUE #4 YOMASA 30x20x10 Estandar Fab.</t>
  </si>
  <si>
    <t>BLOQUE #4S YOMASA 30x20x10 Perforado Obra</t>
  </si>
  <si>
    <t>BLOQUE #5 STA/FE 33x23x11.5 Fab.</t>
  </si>
  <si>
    <t>BLOQUE #5S YOMASA 30x20x12 Perforado Fab.</t>
  </si>
  <si>
    <t>BLOQUE #5S YOMASA 30x20x12 Perforado Obra</t>
  </si>
  <si>
    <t>BLOQUE CEMENTO TIPO SPLIT 15X20X40</t>
  </si>
  <si>
    <t>Bloque concreto 12x20x40 enteroFab. **</t>
  </si>
  <si>
    <t>BLOQUE DIV. CONCRETODO 10x20x40 Fab.</t>
  </si>
  <si>
    <t>BLOQUE DIV. MODULARES 9x19x19 Liso Obra</t>
  </si>
  <si>
    <t>BLOQUE DIV. MODULARES 9x19x39 Liso Obra</t>
  </si>
  <si>
    <t>BLOQUE MEDIO #5(33X11.5X11.5CM) HELIOS</t>
  </si>
  <si>
    <t>GRIFERIA LAVAMANOS FENIX DE 8" GRIVAL</t>
  </si>
  <si>
    <t>JAMBAS 16x6 MOORE NATURAL Fab.</t>
  </si>
  <si>
    <t>JAMBAS 16x6 MOORE Vitrif. Fab.</t>
  </si>
  <si>
    <t>LADRIBLOC 12 STA/FE -19X12X39 Obra.</t>
  </si>
  <si>
    <t>LADRIBLOC 14 STA/FE 39x14x19 Fab.</t>
  </si>
  <si>
    <t>LADRILLO ½ LUNA MOORE 25x12.5x6 Nat. Fab.</t>
  </si>
  <si>
    <t>LADRILLO ½ LUNA MOORE 25x12.5x6 Vtrif. Fab.</t>
  </si>
  <si>
    <t>LADRILLO 20x10x4 Obra</t>
  </si>
  <si>
    <t>LADRILLO COCO PARA REVOCAR 10X19X39</t>
  </si>
  <si>
    <t>LADRILLO ESTRUCT. YOMASA 24x12x7 Fab.</t>
  </si>
  <si>
    <t>LADRILLO ESTRUCT. YOMASA 24x12x7 Obra</t>
  </si>
  <si>
    <t>LADRILLO ESTRUCTURAL G 29X14.5X9 fab</t>
  </si>
  <si>
    <t>LADRILLO ESTRUCTURAL G 29X14.5X9 obra</t>
  </si>
  <si>
    <t>LADRILLO LIVIANO 24x12x7 Cocido Obra</t>
  </si>
  <si>
    <t>LADRILLO ME REJILLA SUPER 16X12X6 fab</t>
  </si>
  <si>
    <t>LADRILLO ME REJILLA SUPER 16X12X6 obra</t>
  </si>
  <si>
    <t>LADRILLO PRENSADO Liviano 24.5 x 6 x 12 cm</t>
  </si>
  <si>
    <t>LADRILLO R/OLAS MOORE 30x13.5x6 Nat. Fab.</t>
  </si>
  <si>
    <t>LADRILLO R/OLAS MOORE 30x15 Vtrif. Fab.</t>
  </si>
  <si>
    <t>LADRILLO RECOCIDO (12X24X6) EN OBRA</t>
  </si>
  <si>
    <t>LADRILLO RECOCIDO COMUN 12x24x6 Dep.</t>
  </si>
  <si>
    <t>LADRILLO REJILLA MOORE 26x12.5x6 nat. Fab.</t>
  </si>
  <si>
    <t>LADRILLO REJILLA YOMASA 24x12x7 Osc Fab.</t>
  </si>
  <si>
    <t>LADRILLO REJILLA YOMASA 24x12x7 Osc. Obra</t>
  </si>
  <si>
    <t>Lamina concret aligerado fibra de vidrio GRC **</t>
  </si>
  <si>
    <t>LAMINA EN DRY WALL 3/8"</t>
  </si>
  <si>
    <t>LAMINA EN DRY WALL 5/8"</t>
  </si>
  <si>
    <t>MINERAL COLOR ROJO</t>
  </si>
  <si>
    <t>VITROBLOCK PISO</t>
  </si>
  <si>
    <t>VITROMURO .0.19 x0.19x0.08</t>
  </si>
  <si>
    <t>ACRILICO 2mm.</t>
  </si>
  <si>
    <t>ACRILICO 3mm. (Opal-Lámina de 1,20x1.80m)</t>
  </si>
  <si>
    <t>ACUSTIFIBRA S/inst. Fglas</t>
  </si>
  <si>
    <t>AISLAPOR LE BARON .61x1.22 25mm</t>
  </si>
  <si>
    <t>AISLAPOR TAYRONA .62x1.22 25mm</t>
  </si>
  <si>
    <t>ANCLAJE METALICO DE ROSCA INTERNA (1/4")</t>
  </si>
  <si>
    <t>ANGULO 30X20 CAL.26 L=2.44M</t>
  </si>
  <si>
    <t>BAQUETON Y ESQUINERAS APLICADO</t>
  </si>
  <si>
    <t>CORNISA DECORADA</t>
  </si>
  <si>
    <t>CORNISA MEDIACANA ATENAS</t>
  </si>
  <si>
    <t>CORNISA PECHO DE PALOMA</t>
  </si>
  <si>
    <t>DURACUSTIC ROCKS Fglas</t>
  </si>
  <si>
    <t>PLC</t>
  </si>
  <si>
    <t>FRESCASA M.B.I. S/inst. Fglas</t>
  </si>
  <si>
    <t>ICOPOR 1 Cm. DENSIDAD 15 1x1</t>
  </si>
  <si>
    <t>LAMINA ACRILICO COLOR 3MM (1.20X1.80M)</t>
  </si>
  <si>
    <t>LAMINA COSMOS RH 95 60x60 15 mm</t>
  </si>
  <si>
    <t>LAMINA DE ICOPOR DE 1X1X0.5 cmD-10</t>
  </si>
  <si>
    <t>LAMINA DE ICOPOR DE 1X1X1 cm D-10</t>
  </si>
  <si>
    <t>LAMINA DE ICOPOR DE 1X1X1.5 cm D-10</t>
  </si>
  <si>
    <t>LAMINA DE ICOPOR DE 1X1X3 cm D-10</t>
  </si>
  <si>
    <t>LAMINA DE ICOPOR DE 1X1X4 cm D-10</t>
  </si>
  <si>
    <t>Lamina en Superboard (1.22x2.44) 8mm **</t>
  </si>
  <si>
    <t>Lamina en Superboard 17MM</t>
  </si>
  <si>
    <t>Lamina en Superboard modular **</t>
  </si>
  <si>
    <t>LAMINA ENCORE 1933</t>
  </si>
  <si>
    <t>LAMINA ETERBOARD 10MM-1.22X2.44M</t>
  </si>
  <si>
    <t>LAMINA ETERBOARD 10mm 2.44X1.22</t>
  </si>
  <si>
    <t>LAMINA ETERBOARD 17MM-1.22X2.44M</t>
  </si>
  <si>
    <t>LAMINA ETERBOARD 8MM-1.22X2.44M</t>
  </si>
  <si>
    <t>LAMINA F.FISS. SECOND LOOK 24x48x3/4"</t>
  </si>
  <si>
    <t>LAMINA F.FISS.FIRE GUARD 24x48x5/8"</t>
  </si>
  <si>
    <t>LAMINA FIBROCEMENTO 14MM-1.22X2.44M</t>
  </si>
  <si>
    <t>LAMINA FUTURA RH 70 1.22x61 14 mm</t>
  </si>
  <si>
    <t>LUXALON Alumin espejo V5 Decor</t>
  </si>
  <si>
    <t>LUXALON Aluzinc LISO V5 Decor</t>
  </si>
  <si>
    <t>LUXALON Bandeja Aluminio Natural</t>
  </si>
  <si>
    <t>LUXALON Minicell 5x5 Aluzinc</t>
  </si>
  <si>
    <t>MEDALLON EN YESO MD3</t>
  </si>
  <si>
    <t>MONOACUSTIC0 1 1/2" S/inst. Fglas</t>
  </si>
  <si>
    <t>MURO TOLETE COMÚN 0.12</t>
  </si>
  <si>
    <t>PARAL VERTICAL DE(3,5/8") L=3.00M CAL.26</t>
  </si>
  <si>
    <t>PERFIL OMEGA(60.3MM) L=3.05M CAL.26</t>
  </si>
  <si>
    <t>PERFILERIA PARA CIELORASO EN DRY WALL</t>
  </si>
  <si>
    <t>PLACA BASE CONCRETO 0.10</t>
  </si>
  <si>
    <t>PLACA PLANA 122x122x4m ETERNIT</t>
  </si>
  <si>
    <t>PLACA PLANA 122x122x6m ETERNIT</t>
  </si>
  <si>
    <t>PLACA PLANA 122x244x6m ETERNIT</t>
  </si>
  <si>
    <t>PLACA PLANA 122x61x4mm ETERNIT</t>
  </si>
  <si>
    <t>VIGUETA CIELO RASO CALIBRE 26 (2.44M)</t>
  </si>
  <si>
    <t>VIGUETA CIELO RASO CALIBRE 28 L=2.44</t>
  </si>
  <si>
    <t>VIGUETA PRINCIPAL(L=3.05M) CAL.26</t>
  </si>
  <si>
    <t>BAJANTE CODO 90°PVC (RAINGO)</t>
  </si>
  <si>
    <t>BAJANTE Rect. AR x2.5M ETERNIT</t>
  </si>
  <si>
    <t>BAJANTE Rect. CR x2.5M ETERNIT</t>
  </si>
  <si>
    <t>BOVEDA CIRCULAR No.1 120x155</t>
  </si>
  <si>
    <t>BOVEDA CIRCULAR No.2 159x110</t>
  </si>
  <si>
    <t>BOVEDA CIRCULAR No.3 245x155</t>
  </si>
  <si>
    <t>BOVEDA CIRCULAR No.4 275x164</t>
  </si>
  <si>
    <t>CABALLETE FIJO T.ONDULADA ETERNIT</t>
  </si>
  <si>
    <t>CABALLETE NATURAL Artic. MOORE</t>
  </si>
  <si>
    <t>CABALLETE ONDULADO 50 x 112</t>
  </si>
  <si>
    <t>CABALLETE ONDULIT ARTICULADO ETERNIT</t>
  </si>
  <si>
    <t>CABALLETE ONDULIT FIJO ETERNIT</t>
  </si>
  <si>
    <t>CABALLETE ONDULIT UNIVERSAL ETERNIT</t>
  </si>
  <si>
    <t>CABALLETE TRIPLANO 52x107 3mm.</t>
  </si>
  <si>
    <t>CANAL PVC (RAINGO)</t>
  </si>
  <si>
    <t>CANAL S/Circ. AS x250m ETERNIT</t>
  </si>
  <si>
    <t>CANAL S/Circ. CS x250m ETERNIT</t>
  </si>
  <si>
    <t>CANAL S/Circ.BSx250m ETERNIT</t>
  </si>
  <si>
    <t>CANAL S/PORTE PVC (RAINGO)</t>
  </si>
  <si>
    <t>CANAL TAPA EXTERNA PVC(RAINGO)</t>
  </si>
  <si>
    <t>CANALETA 90-240x100 ACRILICA</t>
  </si>
  <si>
    <t>CANALETA 90-292x100 ACRILICA</t>
  </si>
  <si>
    <t>Cinta selladora microperforada /33</t>
  </si>
  <si>
    <t>Cub.Sencilla.Deck333CAlumin-Pintura2Caras</t>
  </si>
  <si>
    <t>CUBIERTA Arq. Galv. 3.05</t>
  </si>
  <si>
    <t>CUBIERTA Arq. Galv.3.66 ACESCO</t>
  </si>
  <si>
    <t>CUBIERTA ROYALCO</t>
  </si>
  <si>
    <t>CUBIERTA SANDWICH FIBRA GALV. cal.28</t>
  </si>
  <si>
    <t>CUBIERTA SANDWICH ICOPOR ALUZINC cal.28</t>
  </si>
  <si>
    <t>CUBIERTA SANDWICH ICOPOR GALV. cal.28</t>
  </si>
  <si>
    <t>CUBIERTA SANDWICH POLIURET. GALV. cal.28</t>
  </si>
  <si>
    <t>CUBIERTA SENCILLA ALUZINC cal.28 2.5m</t>
  </si>
  <si>
    <t>CUBIERTA SENCILLA GALV. cal.28 2.5m</t>
  </si>
  <si>
    <t>CUBIERTA SENCILLA GALV. cal.28 3.5m</t>
  </si>
  <si>
    <t>DOMO Cuadr.BURBUJA 117x117 3mm</t>
  </si>
  <si>
    <t>DOMO Cuadr.DIAMANT 117x117 3mm</t>
  </si>
  <si>
    <t>ELEMENTOS DE FIJACION TEJA CINDU</t>
  </si>
  <si>
    <t>Elementos fijacion Archivador**</t>
  </si>
  <si>
    <t>elementos fijacion bandit**</t>
  </si>
  <si>
    <t>Elementos Varios Repar.Juego Madera**</t>
  </si>
  <si>
    <t>FIJADOR ALA Compl.CANALETA-43 ETERNIT</t>
  </si>
  <si>
    <t>FIJADOR ALA Compl.CANALETA-90</t>
  </si>
  <si>
    <t>GANCHO PLACA Ond.150mm FIBROCEMENTO</t>
  </si>
  <si>
    <t>Herraje 30x30</t>
  </si>
  <si>
    <t>Làmina Policarbonato Alveolar transp. 6mm</t>
  </si>
  <si>
    <t>Perfiles angulares A572 Gr 50 Coliseo Tunal</t>
  </si>
  <si>
    <t>PLACA ACANALADA 60x120 ETERNIT</t>
  </si>
  <si>
    <t>PLACA ACANALADA 60x170 ETERNIT</t>
  </si>
  <si>
    <t>PLACA ACANALADA 60x240 ETERNIT</t>
  </si>
  <si>
    <t>PLACA ACANALADA 60x340 ETERNIT</t>
  </si>
  <si>
    <t>Poliuretano 1 mm **</t>
  </si>
  <si>
    <t>Poliuretano 4 mm **</t>
  </si>
  <si>
    <t>Remate Lateral Contra Muro 0.25m Aluzinc</t>
  </si>
  <si>
    <t>Remate SuperiorTeja CumbreraDos Aguas Aluzinc</t>
  </si>
  <si>
    <t>SUPERCANALETA 90x240x100 Colom</t>
  </si>
  <si>
    <t>TEJA "S" Natural Terracota SANTAFE</t>
  </si>
  <si>
    <t>TEJA ACRILICA No. 10 Ond. 3mm.</t>
  </si>
  <si>
    <t>TEJA CABLLETE AA Ref.771 MOORE</t>
  </si>
  <si>
    <t>TEJA CABLLETE AA Ref.772 MOORE</t>
  </si>
  <si>
    <t>Teja Cal24 termoAcustic2Cara pintad luxacustic **</t>
  </si>
  <si>
    <t>Teja Cal24termoAcustica sinPintar luxacustic poliu</t>
  </si>
  <si>
    <t>TEJA CINDU CLIMATIZADA ancho .68</t>
  </si>
  <si>
    <t>TEJA CINDU CLIMATIZADA ancho .78</t>
  </si>
  <si>
    <t>TEJA HEXAGONAL 3.5 mm.</t>
  </si>
  <si>
    <t>TEJA PLACA Ond. No. 10 ETERNIT</t>
  </si>
  <si>
    <t>TEJA PLANA 25x15 NATURAL MOORE</t>
  </si>
  <si>
    <t>TEJA PLANA 25x17 NATURAL MOORE</t>
  </si>
  <si>
    <t>TEJA RECTANGULAR 3.5 mm.</t>
  </si>
  <si>
    <t>TEJA ROYALCO ANDINA</t>
  </si>
  <si>
    <t>TEJA RURALIT No.4</t>
  </si>
  <si>
    <t>TEJA RURALIT No.6</t>
  </si>
  <si>
    <t>TEJA RURALIT No.8</t>
  </si>
  <si>
    <t>TEJA SHINGLE Marathon</t>
  </si>
  <si>
    <t>TEJA SHINGLE SPANISH RED S/inst. Fglas</t>
  </si>
  <si>
    <t>TEJA TEJALIT # 4 DOBLE ETERNIT</t>
  </si>
  <si>
    <t>TEJA TEJALIT # 6 DOBLE ETERNIT</t>
  </si>
  <si>
    <t>TEJA TEJALIT # 8 DOBLE ETERNIT</t>
  </si>
  <si>
    <t>TEJA Tripl.No.1 179x117 Acr.2mm</t>
  </si>
  <si>
    <t>TEJA Tripl.No.1 179x117Acr.3mm</t>
  </si>
  <si>
    <t>TEJA Tripl.No.2 240x117 Acr.2mm</t>
  </si>
  <si>
    <t>TEJA Tripl.No.2 240x117 Acr.3mm</t>
  </si>
  <si>
    <t>TERMINAL LATERAL No. 4 ETERNIT</t>
  </si>
  <si>
    <t>TERMINAL LATERAL No. 6 ETERNIT</t>
  </si>
  <si>
    <t>TORNILL0 FIJACION METALICO CANALETA-90</t>
  </si>
  <si>
    <t>TORNILLO COMPL.METALcCAN-43 ETERNIT</t>
  </si>
  <si>
    <t>TRABA COMPL. C-90 ETERNIT</t>
  </si>
  <si>
    <t>VITROLIT (MARQUESINAS)</t>
  </si>
  <si>
    <t>ACABADOS FACHALETA DE PVC</t>
  </si>
  <si>
    <t>Adoquín de arcilla tipo tolete **</t>
  </si>
  <si>
    <t>ADOQUIN LIV. MOORE 15x15x5 Nat.</t>
  </si>
  <si>
    <t>ADOQUIN Liv. Nat.20x10x3.5 MOORE</t>
  </si>
  <si>
    <t>ADOQUIN Liv. Nat.Corbati</t>
  </si>
  <si>
    <t>ADOQUIN Nat. 15x15x3.5 MOORE</t>
  </si>
  <si>
    <t>ADOQUIN Nat. 20x10x5 MOORE</t>
  </si>
  <si>
    <t>ADOQUIN Nat. 26x12.5x6 TRAF.VEHIC.LIV</t>
  </si>
  <si>
    <t>ADOQUIN Natural. 26x12.5x3.5 MOORE</t>
  </si>
  <si>
    <t>ADOQUIN VEHICULAR 8x10x20 Santafé Español</t>
  </si>
  <si>
    <t>ADOQUIN VEHICULAR SULTANA</t>
  </si>
  <si>
    <t>ADOQUIN Vitrif. 20x10x5 MOORE</t>
  </si>
  <si>
    <t>ADOQUIN Vitrif. CORBATIN</t>
  </si>
  <si>
    <t>ADOQUIN Vitrif. ESCAMA MOORE</t>
  </si>
  <si>
    <t>ALCOHOL ETÍLICO AL 97%</t>
  </si>
  <si>
    <t>ALFACOLOR 1-3 BLANCO (5Kg-1)</t>
  </si>
  <si>
    <t>ALFACOLOR 1-5 PLUS NEGRO (5Kg)</t>
  </si>
  <si>
    <t>ALFALISTO PLUS (25Kg)</t>
  </si>
  <si>
    <t>ALFARJIA GRABADA 12x17x7 fab</t>
  </si>
  <si>
    <t>ALFARJIA GRABADA 12x17x7 obra</t>
  </si>
  <si>
    <t>ALFOMBRA ALFA KASHMIR IMPERIAL</t>
  </si>
  <si>
    <t>ALFOMBRA ALFA PREMIER (NYLON)</t>
  </si>
  <si>
    <t>ALFOMBRA ALFA SPLENDOR (NYLON)</t>
  </si>
  <si>
    <t>ALFOMBRA ALFA VICTORY</t>
  </si>
  <si>
    <t>ALFOMBRA PAVCO FLORESTA II Inst.</t>
  </si>
  <si>
    <t>ALFOMBRA PAVCO IGUAZU Inst.</t>
  </si>
  <si>
    <t>ALFOMBRA PAVCO MAGISTRAL Inst.</t>
  </si>
  <si>
    <t>ALFOMBRA PAVCO MALAGA sahara Inst.</t>
  </si>
  <si>
    <t>ALFOMBRA PAVCO MINK Inst.</t>
  </si>
  <si>
    <t>ALFOMBRA PAVCO MONACO Inst.</t>
  </si>
  <si>
    <t>ALFOMBRA PAVCO OASIS Inst.</t>
  </si>
  <si>
    <t>ALFOMBRA PAVCO SOLAR Inst.</t>
  </si>
  <si>
    <t>ALFOMBRA PAVCO TUNEZ II Inst.</t>
  </si>
  <si>
    <t>Arcilla **</t>
  </si>
  <si>
    <t>Baldosa Grano de Marmol 30 x 60 PerlatoClaroAlfa</t>
  </si>
  <si>
    <t>BALDOSA GRANO MARMOL GR-5 33.3 x 33.3</t>
  </si>
  <si>
    <t>BALDOSIN GRANITO MARMOL Blc.#4 DELTA</t>
  </si>
  <si>
    <t>BALDOSIN MARMOL GRIS #4 DELTA 30 x 30</t>
  </si>
  <si>
    <t>BALDOSIN MARMOL GRIS #4 DELTA 33 x 33</t>
  </si>
  <si>
    <t>Black out negro **</t>
  </si>
  <si>
    <t>BLOQUE ENCHAPE EA-10</t>
  </si>
  <si>
    <t>BLOQUE ENCHAPE TEI-18</t>
  </si>
  <si>
    <t>BLOQUE ENCHAPE TPI-16</t>
  </si>
  <si>
    <t>Bocel (1/4) laminado nacional **</t>
  </si>
  <si>
    <t>Bocel (perfil T) laminado nacional **</t>
  </si>
  <si>
    <t>BOQUILLA BLANCA -1 (Saco de 25 Kg)</t>
  </si>
  <si>
    <t>BOQUILLA COLORES Alfagres o similar</t>
  </si>
  <si>
    <t>BOQUILLA CONCOLOR PORCELANATO</t>
  </si>
  <si>
    <t>Bordillo Piedra Muñeca (100x300x1000)</t>
  </si>
  <si>
    <t>Celoscreen liso Paso 120 Aluzinc</t>
  </si>
  <si>
    <t>CELOSIA NATURAL PISO MOORE</t>
  </si>
  <si>
    <t>CELOSIA VITRIFICADO PISO MOORE</t>
  </si>
  <si>
    <t>CERAMICA BLANCA 20x35CM</t>
  </si>
  <si>
    <t>Cerámica importada antártica 33x60 **</t>
  </si>
  <si>
    <t>CONTRAPASOS ESCALERA Vinisol .Inst PAVCO</t>
  </si>
  <si>
    <t>Deck Liston WPC Macizo A=16cm ; E=2cm , L=3m</t>
  </si>
  <si>
    <t>EMEFLEX MOZAICO INST.</t>
  </si>
  <si>
    <t>ENCHAPE ANTICADO TICINO 25 x 25 CRNA</t>
  </si>
  <si>
    <t>Enchape blanco 25x40cm brillante**</t>
  </si>
  <si>
    <t>ENCHAPE CARRARA REC BLANCO 30 X 60</t>
  </si>
  <si>
    <t>ENCHAPE CLASICA CARRARA 30x45 CRNA</t>
  </si>
  <si>
    <t>ENCHAPE CLASICA MADRID 20*30 CRNA</t>
  </si>
  <si>
    <t>ENCHAPE CLASICA MIRO 25x35 CRNA</t>
  </si>
  <si>
    <t>ENCHAPE CLASICA ROMA 25x35 CRNA</t>
  </si>
  <si>
    <t>ENCHAPE CLASICA VICTORIA 20x30 CRNA</t>
  </si>
  <si>
    <t>ENCHAPE CRISTANAC</t>
  </si>
  <si>
    <t>ENCHAPE ITALICA BEIGE 20x30 CRNA</t>
  </si>
  <si>
    <t>ENCHAPE JULIANA BALNCO 20 x 30 CRNA</t>
  </si>
  <si>
    <t>ENCHAPE LUMIK 25x35 CRNA</t>
  </si>
  <si>
    <t>ENCHAPE LUMIK BLANCO 25x35 CRNA</t>
  </si>
  <si>
    <t>ENCHAPE MACEDONIA 25 x 25 CRNA</t>
  </si>
  <si>
    <t>ENCHAPE MURO NEVADA 45*30 CRNA</t>
  </si>
  <si>
    <t>ENCHAPE PRESTIGIO BALTICO 25x35 ITALIA</t>
  </si>
  <si>
    <t>ENCHAPE TAMPICO BEIGE 20x30 CRNA</t>
  </si>
  <si>
    <t>ENCHAPE TURQUI AZUL 25x25 CRNA</t>
  </si>
  <si>
    <t>ENCHAPE VERACRUZ AZUL 20*30 CRNA</t>
  </si>
  <si>
    <t>ESCALGRES ROJO 30.5 X 30.5</t>
  </si>
  <si>
    <t>ESQUINERA DE 6 NATURAL MOORE</t>
  </si>
  <si>
    <t>ESQUINERA DE 6 Vitrif. MOORE</t>
  </si>
  <si>
    <t>ESQUINERA DE 8 NATURAL MOORE</t>
  </si>
  <si>
    <t>ESQUINERA DE 8 Vitrif. MOORE</t>
  </si>
  <si>
    <t>ESQUINERO PISO EASY DECK AQUA</t>
  </si>
  <si>
    <t>ESTUCOR BLANCO CRNA</t>
  </si>
  <si>
    <t>FIJA-MIX BOLSA DE 2 KG ALFA</t>
  </si>
  <si>
    <t>Grama Sintetica poli 700 Grs + (Sum + trans+ins)</t>
  </si>
  <si>
    <t>GRANITO NAT.GOLDEN CREAM</t>
  </si>
  <si>
    <t>GRANITO NAT.GRIS GUAYANA 305x305x 10</t>
  </si>
  <si>
    <t>GRANITO NAT.GRIS GUAYANA CUADREADO</t>
  </si>
  <si>
    <t>GRANITO NAT.JASPE 305x305x10</t>
  </si>
  <si>
    <t>GRANITO NAT.NEGRO ABSOLUTO 305x305x10</t>
  </si>
  <si>
    <t>GRANITO NAT.ROJO GUAYANA 305x305x10</t>
  </si>
  <si>
    <t>GRANITO NAT.ROSA PORRINO 305x305x10</t>
  </si>
  <si>
    <t>GRANITO NAT.VERDE UBATUBA</t>
  </si>
  <si>
    <t>GRANITO NAT.VERDE UBATUBA (305x305x20)</t>
  </si>
  <si>
    <t>GRANITO NEGRO ABSOLUTO</t>
  </si>
  <si>
    <t>GUARDAESCOBA DE PVC</t>
  </si>
  <si>
    <t>GUARDAESCOBA h=0.10m PAVCO</t>
  </si>
  <si>
    <t>GUARDAESCOBA MARMOL 7x33 GRS DELTA</t>
  </si>
  <si>
    <t>GUARDAESCOBA MARMOL Blc.7x30 DELTA</t>
  </si>
  <si>
    <t>GUARDAESCOBA O ZOCALO BH5 (33X7.2-1)</t>
  </si>
  <si>
    <t>Guardaescoba para piso laminado nacional 8cm **</t>
  </si>
  <si>
    <t>GUARDAESCOBA VINISOL 6.8Inst PAVCO</t>
  </si>
  <si>
    <t>GUARDAESCOBA ZAPAN (Suministro) h= o,10</t>
  </si>
  <si>
    <t>JUNTA PLUS (BOLSA DE 5 Kg)</t>
  </si>
  <si>
    <t>Llanta Reciclada de 1-2 MM Negra</t>
  </si>
  <si>
    <t>Loseta concreto tipo IDU A-30 (60x40x6) **</t>
  </si>
  <si>
    <t>Loseta concreto tipo IDU A-40 (60x20x6) **</t>
  </si>
  <si>
    <t>Loseta concreto tipo IDU A-50 (40x40x6)**</t>
  </si>
  <si>
    <t>Loseta concreto tipo IDU A-55 A-56 (40x40x6)**</t>
  </si>
  <si>
    <t>Loseta concreto tipo IDU A-60 (20x40x6)**</t>
  </si>
  <si>
    <t>MALLA CERAMICA PIEDRACID NEGRO 30x30 **</t>
  </si>
  <si>
    <t>Mant. puert. vidrio port. IDRD</t>
  </si>
  <si>
    <t>MARMOL BOTTICINO CLASICO (305x305x20)</t>
  </si>
  <si>
    <t>MARMOL BOTTICINO CLASICO CUADREADO</t>
  </si>
  <si>
    <t>MARMOL BOTTICINO CREMO PLACAS</t>
  </si>
  <si>
    <t>MARMOL BOTTICINO FLORITO (305x305x10)</t>
  </si>
  <si>
    <t>MARMOL CAFE PINTA (305x305x10)</t>
  </si>
  <si>
    <t>MARMOL CAFE PINTA (ZOCALO 305x73x10)</t>
  </si>
  <si>
    <t>MARMOL CAFE PINTA PLACAS</t>
  </si>
  <si>
    <t>MARMOL CREMA MARFIL BEIGE (153x305x20)</t>
  </si>
  <si>
    <t>MARMOL CREMA MARFIL BEIGE (305x305x10)</t>
  </si>
  <si>
    <t>MARMOL CREMA MARFIL BEIGE (305x610x20)</t>
  </si>
  <si>
    <t>MARMOL CREMA MARFIL BEIGE PLACAS</t>
  </si>
  <si>
    <t>MARMOL CREMO TOSCANO (305x305x10)</t>
  </si>
  <si>
    <t>MARMOL GRIS PERLA PLACAS</t>
  </si>
  <si>
    <t>MARMOL GRIS RIO CLARO (305x305x10)</t>
  </si>
  <si>
    <t>MARMOL MULATA CAMPIÑA (305x305x10)</t>
  </si>
  <si>
    <t>MARMOL MULATA CAMPIÑA PLACAS</t>
  </si>
  <si>
    <t>MARMOL NEGRO CARACOL (305x305x10)</t>
  </si>
  <si>
    <t>MARMOL NEGRO CARACOL PLACAS</t>
  </si>
  <si>
    <t>MARMOL NEGRO SANGIL CUADREADO ALFA</t>
  </si>
  <si>
    <t>MARMOL RETAL BLANCO Huila.</t>
  </si>
  <si>
    <t>MARMOL RETAL GRIS PAYANDE</t>
  </si>
  <si>
    <t>MARMOL RETAL IMPORTADOS</t>
  </si>
  <si>
    <t>MARMOL RETAL PIEDRA CORALINA</t>
  </si>
  <si>
    <t>MARMOL RETAL ROSADO HUILA</t>
  </si>
  <si>
    <t>MARMOL RETAL TRAVERTINO VILLA DE LEYVA</t>
  </si>
  <si>
    <t>MARMOL ROYAL VERDE JP-30X1</t>
  </si>
  <si>
    <t>MARMOL Trav.VLLaLEIVA 30.5X15.3X1</t>
  </si>
  <si>
    <t>MARMOL TRAVERT.VILLA DE LEYVA PLACAS</t>
  </si>
  <si>
    <t>MARMOL VERDE SALTAN (305x305x10)</t>
  </si>
  <si>
    <t>MASTICO LIQUIDO(1 GALON) PAVCO</t>
  </si>
  <si>
    <t>MEDIACAÑA PVC</t>
  </si>
  <si>
    <t>PAPEL COLGADURA CINTIA ROLLO 5 M²</t>
  </si>
  <si>
    <t>PASO 30 cm x 3 mm</t>
  </si>
  <si>
    <t>PEGACOR I-40 GRIS CRNA</t>
  </si>
  <si>
    <t>PEGANTE PARA PISO VINISOL</t>
  </si>
  <si>
    <t>GLN</t>
  </si>
  <si>
    <t>Pegaporcelanato**</t>
  </si>
  <si>
    <t>PIEDRA CORALINA (305x305x16)</t>
  </si>
  <si>
    <t>PIEDRA LAJA+TRANSPORTE</t>
  </si>
  <si>
    <t>Piedra Pizarra 5-8mm Negro (40x40cm) Suministro</t>
  </si>
  <si>
    <t>Pigmentación de Llanta (HULEX)</t>
  </si>
  <si>
    <t>PIRLAN EN ALUMINIO</t>
  </si>
  <si>
    <t>PISO ANTICA TARQUINA CENEFA 15 x 30 CRNA</t>
  </si>
  <si>
    <t>PISO ANTICADO DAKOTA 33 x 33 CRNA</t>
  </si>
  <si>
    <t>PISO ANTICADO GUAJIRA 20*20</t>
  </si>
  <si>
    <t>PISO ANTICADO GUAJIRA 33*33 CRNA</t>
  </si>
  <si>
    <t>PISO ANTICADO GUAJIRA TACO 16 x 16 CRNA</t>
  </si>
  <si>
    <t>PISO APALACHE 41 x 41 CRNA</t>
  </si>
  <si>
    <t>Piso Caucho reciclPigment 10cm sum+ inst</t>
  </si>
  <si>
    <t>Piso Caucho reciclPigment 1cm sum+ inst</t>
  </si>
  <si>
    <t>Piso Caucho reciclPigment 3cm sum+ inst</t>
  </si>
  <si>
    <t>Piso Caucho reciclPigment 4cm sum+ inst</t>
  </si>
  <si>
    <t>Piso Caucho reciclPigment 8cm sum+ inst</t>
  </si>
  <si>
    <t>Piso CauchoRecicPigment 5cm Sum+Inst</t>
  </si>
  <si>
    <t>PISO CERAMICA FERRARA 20.3x30.5 ALFA</t>
  </si>
  <si>
    <t>PISO CERAMICA LISA 20.3x30 .5 ALFA</t>
  </si>
  <si>
    <t>PISO CERAMICA LISA 20x20 ALFA</t>
  </si>
  <si>
    <t>PISO CERAMICA LISA 30x30 ALFA</t>
  </si>
  <si>
    <t>PISO CERVIA 41*41 CRNA</t>
  </si>
  <si>
    <t>PISO CISA BALTICO 31.5 x 31 .5</t>
  </si>
  <si>
    <t>PISO CLASICO CALACATA 41 x 41 CRNA</t>
  </si>
  <si>
    <t>PISO CLASICO CARRARA 33 x 33 CRNA</t>
  </si>
  <si>
    <t>PISO CLASICO CREMA MARFIL 33x33 CRNA</t>
  </si>
  <si>
    <t>PISO CLASICO MIRO 33x33 CRNA</t>
  </si>
  <si>
    <t>PISO CLASICO TOLUCA 30x30 CRNA</t>
  </si>
  <si>
    <t>PISO CLASICO VENECIA 34 x 34 CRNA</t>
  </si>
  <si>
    <t>PISO COMPANION SQUARE</t>
  </si>
  <si>
    <t>PISO CORSARIO COLORES ANCHO=1.40M***</t>
  </si>
  <si>
    <t>PISO CORSICO 33x33 CRNA</t>
  </si>
  <si>
    <t>PISO EASYDECK AQUA GRIS 30.48X30.48</t>
  </si>
  <si>
    <t>PISO EGEO BLANCO 25X25 CRNA</t>
  </si>
  <si>
    <t>PISO ESCALERA YOMASA 15.5x10x16 Obra</t>
  </si>
  <si>
    <t>PISO ESCALERA YOMASA 9x7x17 obra</t>
  </si>
  <si>
    <t>PISO IMPERIAL TEXTURE</t>
  </si>
  <si>
    <t>PISO MADERA ZAPAN 0,16 X 1,8 mm</t>
  </si>
  <si>
    <t>PISO MARMOL PRIMAVERA 31.5 x 31.5</t>
  </si>
  <si>
    <t>PISO MEDINTECH</t>
  </si>
  <si>
    <t>PISO MEDINTECH TANDEM</t>
  </si>
  <si>
    <t>PISO MONTEREY 31 x 31 CRNA</t>
  </si>
  <si>
    <t>PISO OPAL BEIGE 20.5x20.5 CRNA</t>
  </si>
  <si>
    <t>PISO PARKET ALAMO 34 x 34 CRNA</t>
  </si>
  <si>
    <t>PISO PARKET ALISO 41 x 41 CRNA</t>
  </si>
  <si>
    <t>PISO PARKET NOGAL 41*41 CRNA</t>
  </si>
  <si>
    <t>PISO PIZARRA NEW BLACK **</t>
  </si>
  <si>
    <t>PISO PRAGA AZUL 41x41 CRNA</t>
  </si>
  <si>
    <t>PISO PRAGA VERDE 41x41 CRNA</t>
  </si>
  <si>
    <t>PISO RUSTICO QUIMBAYA 33 x 33 CRNA</t>
  </si>
  <si>
    <t>PISO RUSTICO QUIMBAYA TACO 16 x 16 CRNA</t>
  </si>
  <si>
    <t>PISO SAVONA 41x41 CRNA</t>
  </si>
  <si>
    <t>PISO SICILIA MARFIL 34 x 34 CRNA</t>
  </si>
  <si>
    <t>PISO SONDRIO41*41 CRNA</t>
  </si>
  <si>
    <t>PISO STONETEX</t>
  </si>
  <si>
    <t>PISO TACO PUGLIA 13 x 13 CRNA</t>
  </si>
  <si>
    <t>PISO TAJO ANGULO 13 x 13 CRNA</t>
  </si>
  <si>
    <t>PISO TAJO CENEFA 13.5 x 41 CRNA</t>
  </si>
  <si>
    <t>PISO TORREON 30x30 CRNA</t>
  </si>
  <si>
    <t>PISO TRANSLATIONS</t>
  </si>
  <si>
    <t>PISO TURIN 41 x 41 CRNA</t>
  </si>
  <si>
    <t>PISO VIENA 41 x 41 CRNA</t>
  </si>
  <si>
    <t>PISOGRES ESMALTADO BLC 10x20 T.MOORE</t>
  </si>
  <si>
    <t>Pizarra Natural Negra 0,60 x 0,30 Tipo Pesado</t>
  </si>
  <si>
    <t>Placa negro san gil a medidas (marmol) **</t>
  </si>
  <si>
    <t>POLISEC PAVCO</t>
  </si>
  <si>
    <t>PORCELAGRES ALFA 30X30 **</t>
  </si>
  <si>
    <t>PORCELANATO ANDORA</t>
  </si>
  <si>
    <t>PORCELANATO BLANCO 46.1X46.1</t>
  </si>
  <si>
    <t>CAJA</t>
  </si>
  <si>
    <t>PORCELANATO EBRO BEIGE</t>
  </si>
  <si>
    <t>PORCELANATO PIEDRA PIZARRA</t>
  </si>
  <si>
    <t>PULIDA + LACADA PISO MADERA</t>
  </si>
  <si>
    <t>PULIDA PISO GRANITO(EQUIPO+MdEO)</t>
  </si>
  <si>
    <t>RAMPA PISO EASY DECK AQUA</t>
  </si>
  <si>
    <t>Rejilla Bronce TC 31/2"x3"</t>
  </si>
  <si>
    <t>RETAL PIEDRA MUÑECA</t>
  </si>
  <si>
    <t>Ripio de Llanta en forma de paja negra</t>
  </si>
  <si>
    <t>Sellador Bordes Cinta Antideslizante (Tubo 5 Onz)</t>
  </si>
  <si>
    <t>SOLDADURA PISO VINILO</t>
  </si>
  <si>
    <t>SumnistroeinstpisoviniloPVC tipoclic0.3micras</t>
  </si>
  <si>
    <t>TABLETA 10 x 10 NATURAL MOORE</t>
  </si>
  <si>
    <t>TABLETA 15 x 15 NATURAL MOORE</t>
  </si>
  <si>
    <t>TABLETA 15 x 15 Vitrif. MOORE</t>
  </si>
  <si>
    <t>TABLETA 20 x 10 NATURAL MOORE</t>
  </si>
  <si>
    <t>TABLETA 20 x 10 Vitrif. MOORE</t>
  </si>
  <si>
    <t>TABLETA 20 x20 Vitrif. MOORE</t>
  </si>
  <si>
    <t>TABLETA 20x20 NATURAL MOORE</t>
  </si>
  <si>
    <t>TABLETA GRES GRIEGA ROJA 10x10 ALFA</t>
  </si>
  <si>
    <t>TABLETA GRES GUAYACAN ROJA 20x10 ALFA</t>
  </si>
  <si>
    <t>TABLETA GRES ROMANA ROJA 20x10 ALFA</t>
  </si>
  <si>
    <t>Tableta piedra Cid Negro</t>
  </si>
  <si>
    <t>TABLETA ROMANA SAHARA ALFA***</t>
  </si>
  <si>
    <t>TABLETA YOMASA 10x10x2 Fab.</t>
  </si>
  <si>
    <t>TABLETA YOMASA 10x20x3 Obra</t>
  </si>
  <si>
    <t>TABLETA YOMASA 12.5x25x1.8 Obra</t>
  </si>
  <si>
    <t>TABLON ¼-26-6 NATURAL MOORE</t>
  </si>
  <si>
    <t>TABLON ¼-26-6 Vitrif. MOORE</t>
  </si>
  <si>
    <t>TABLON ¼-26-8 NATURAL MOORE</t>
  </si>
  <si>
    <t>TABLON ¼-26-8 Vitrif. MOORE</t>
  </si>
  <si>
    <t>TABLON DE ½-26 NATURAL MOORE</t>
  </si>
  <si>
    <t>TABLON DE ½-26 VITRIF. MOORE</t>
  </si>
  <si>
    <t>TABLON GRES GRAFILADO(30X30) ALFA</t>
  </si>
  <si>
    <t>TABLON LISO TRADICION ROJA ALFA</t>
  </si>
  <si>
    <t>TABLON TRADICION MOCCA 30 X 30</t>
  </si>
  <si>
    <t>Tierra arcillo-limosa**</t>
  </si>
  <si>
    <t>Win aluminio blanco x 6 metros **</t>
  </si>
  <si>
    <t>Win aluminio x 3 metros **</t>
  </si>
  <si>
    <t>XILENO</t>
  </si>
  <si>
    <t>ZOCALO Bald.GRANO 1 MELAT ALFA</t>
  </si>
  <si>
    <t>ZOCALO Bald.GRANO 5-BHV ALFA</t>
  </si>
  <si>
    <t>ZOCALO Bald.GRANO 5 MELAT ALFA</t>
  </si>
  <si>
    <t>ALQUILER DE FINISHER</t>
  </si>
  <si>
    <t>ALQUILER DE TRONZADORA PARA METAL</t>
  </si>
  <si>
    <t>Alquiler de Vactor (Solo Lavado)**</t>
  </si>
  <si>
    <t>HR</t>
  </si>
  <si>
    <t>ANDAMIO CERTIFICADO 7 SECCIONES</t>
  </si>
  <si>
    <t>ANDAMIO COLGANTE 40mt.</t>
  </si>
  <si>
    <t>ANDAMIO METALICO 1 SECCION</t>
  </si>
  <si>
    <t>ANDAMIO TUBULAR (SECC:1.5X1.5M.)</t>
  </si>
  <si>
    <t>ANDAMIOS GANCHO COLGANTE</t>
  </si>
  <si>
    <t>BALDE PARA PLUMA ADICIONAL</t>
  </si>
  <si>
    <t>BANDA PARA REMOVER ESCOMBROS 20 MTS</t>
  </si>
  <si>
    <t>Baranda Cerrami.Patinodromo Barrio(Tub.Negro)</t>
  </si>
  <si>
    <t>Baranda Jockey/ o patinaje **</t>
  </si>
  <si>
    <t>Baranda Met. Escalera Palacio de Los Deportes**</t>
  </si>
  <si>
    <t>BARANDA PROTECTORA /CAMARA</t>
  </si>
  <si>
    <t>BENITIN DE 1. TONELADAS (Oper+Comb)</t>
  </si>
  <si>
    <t>BENITIN DE 2. TONELADAS (Oper+Comb)</t>
  </si>
  <si>
    <t>BENITIN DE 2.5 TONELADAS</t>
  </si>
  <si>
    <t>BULLDOZER D-6D CAT. O SIMILAR(Oper+Comb)</t>
  </si>
  <si>
    <t>BULLDOZER D-6D CATERPILLAR(Oper+Comb)</t>
  </si>
  <si>
    <t>CALADORA</t>
  </si>
  <si>
    <t>CAMILLA EN MADERA PARA FORMALETA (UN)</t>
  </si>
  <si>
    <t>VJ</t>
  </si>
  <si>
    <t>CAMION DE 4.5 TONELADAS</t>
  </si>
  <si>
    <t>CAMION DE 9.0 TONELADAS</t>
  </si>
  <si>
    <t>CAMIONETA PICKUP</t>
  </si>
  <si>
    <t>CAMPERO</t>
  </si>
  <si>
    <t>CAMPERO PASAJEROS</t>
  </si>
  <si>
    <t>CARGADOR .40 M3 SOBRE LLANTAS</t>
  </si>
  <si>
    <t>CERCHA METALICA DE 3MT</t>
  </si>
  <si>
    <t>Cerram. M-70 (Tubo 1x1".)S/Dis M.U.(Sum+Inst) **</t>
  </si>
  <si>
    <t>CILINDRO PRUEBA CONCRETO (Alq)</t>
  </si>
  <si>
    <t>CINTURON DE SEGURIDAD</t>
  </si>
  <si>
    <t>COMPRESOR 250 PCM</t>
  </si>
  <si>
    <t>COMPRESOR DE 750 CPM S/C</t>
  </si>
  <si>
    <t>COMPRESOR DE AIRE</t>
  </si>
  <si>
    <t>COMPRESOR Oper. sin Combustible</t>
  </si>
  <si>
    <t>COMPRESOR Oper.+Comb</t>
  </si>
  <si>
    <t>COMPRESOR Oper.sin Combustible</t>
  </si>
  <si>
    <t>CORTADORA CONCRETO SIN DISCO</t>
  </si>
  <si>
    <t>CRUCETAS CORTAS</t>
  </si>
  <si>
    <t>Distanciometro</t>
  </si>
  <si>
    <t>DOBLADORA (Alquiler)</t>
  </si>
  <si>
    <t>EQUIPO CORTE ACETILENO</t>
  </si>
  <si>
    <t>EQUIPO DE CORTE OXICORTE</t>
  </si>
  <si>
    <t>EQUIPO DE TOPOGRAFIA</t>
  </si>
  <si>
    <t>Equipo Fumigador de Bomba**</t>
  </si>
  <si>
    <t>EQUIPO REACTOR EXP2 GRACO (POLIUREA)</t>
  </si>
  <si>
    <t>EQUIPO SOLDADURA 220 AMP ELECTRICO</t>
  </si>
  <si>
    <t>ESCALERILLA Trans. VERTICAL</t>
  </si>
  <si>
    <t>ESTACION TOTAL TOPOGRAFICA</t>
  </si>
  <si>
    <t>EXCAVADORA HIDRAUL.PC-307+Oper+Comb</t>
  </si>
  <si>
    <t>EXPLOSIVO QUIMICO PARA ROCA **</t>
  </si>
  <si>
    <t>EXTENSION ELECTRICA -30M</t>
  </si>
  <si>
    <t>FORM CLAMPS (UN)</t>
  </si>
  <si>
    <t>FORMALETA ENTREPISO 1 SEMANA</t>
  </si>
  <si>
    <t>FORMALETA METÁLICA</t>
  </si>
  <si>
    <t>FORMALETA METALICA PARA VIGAS</t>
  </si>
  <si>
    <t>FORMALETA SARDINEL- (45x240) / ML</t>
  </si>
  <si>
    <t>FORMALETA SUPER T (M2)</t>
  </si>
  <si>
    <t>GRAPADORA NEUMATICA</t>
  </si>
  <si>
    <t>GRUA EXTENSION PARA POSTES</t>
  </si>
  <si>
    <t>GRUA HIDRAULICA (CARRO)</t>
  </si>
  <si>
    <t>GRUA POTAIN 428 BRAZO 40 MTS</t>
  </si>
  <si>
    <t>GRUA TELESCOPICA 30 TON (ALQUILER)</t>
  </si>
  <si>
    <t>Guadañadora gasolina (Oper+Comb) **</t>
  </si>
  <si>
    <t>HIDRO BLASTING (EST. METÁLICA)</t>
  </si>
  <si>
    <t>JUEGO DE RUEDAS PARA ANDAMIO(4)</t>
  </si>
  <si>
    <t>JUEGO POLEAS ANTENAYA</t>
  </si>
  <si>
    <t>Llanta Ref. 18,4 de 6 lonas Tipo R-1 - Suministro</t>
  </si>
  <si>
    <t>LLAVES TENSORA (ALQUILER)</t>
  </si>
  <si>
    <t>MALACATE 300 KG.</t>
  </si>
  <si>
    <t>Máquina de Costura Fibra en lona</t>
  </si>
  <si>
    <t>MARTILLO ROMPEDOR</t>
  </si>
  <si>
    <t>MEZCLADORA A GASOLINA (1-1/2 BULTO)</t>
  </si>
  <si>
    <t>MICRO AIRINCLUSOR DE AIRE</t>
  </si>
  <si>
    <t>LT</t>
  </si>
  <si>
    <t>MINICARGADOR BOBCAT(OPER+COMB)</t>
  </si>
  <si>
    <t>MINICARGADOR BOBCAT+Oper C/Comb</t>
  </si>
  <si>
    <t>MONTACARGA (2.5 Ton.)</t>
  </si>
  <si>
    <t>MONTACARGAS (1-2 TON)</t>
  </si>
  <si>
    <t>MORDAZA 0.50 mt CON CUÑA</t>
  </si>
  <si>
    <t>MORDAZA 0.80 mt CON CUÑA</t>
  </si>
  <si>
    <t>MORDAZA 1.10 mt CON CUÑA</t>
  </si>
  <si>
    <t>MORDAZA 1.85 mt CON CUÑA</t>
  </si>
  <si>
    <t>MORDAZAS EN PLATINA CON CUÑA</t>
  </si>
  <si>
    <t>MOTOBOMBA DE 3" MOTOR A GASOLINA</t>
  </si>
  <si>
    <t>MOTOBOMBA ELECTRICA DE 2" GASOLINA</t>
  </si>
  <si>
    <t>MOTOBOMBAS TRIFASICA DE 2"SUMERGIBLE</t>
  </si>
  <si>
    <t>MOTONIVELADORA (Oper+Com)</t>
  </si>
  <si>
    <t>NIVEL (AUTOMATICO)TOPOGRAFIA</t>
  </si>
  <si>
    <t>PALA DRAGA 320H 25 M PLUMA SOBRE ORUGA</t>
  </si>
  <si>
    <t>PARAL EN MADERA ORDINARIO 3M</t>
  </si>
  <si>
    <t>PARAL TELESCOPICO CORTO (UN)</t>
  </si>
  <si>
    <t>PARALES - MES</t>
  </si>
  <si>
    <t>PARALES - SEMANA (2 - 3.5m)</t>
  </si>
  <si>
    <t>PESCANTE PARA ANDAMIO COLGANTE</t>
  </si>
  <si>
    <t>PILOTEADORA OPERARIO+COMBUSTIBLE</t>
  </si>
  <si>
    <t>PISON DE MANO</t>
  </si>
  <si>
    <t>PLUMA ELECTRICA Trif.</t>
  </si>
  <si>
    <t>PLUMA GRUA MOTOR A GASOLINA</t>
  </si>
  <si>
    <t>PULIDORA 9" ( CON DISCO DE CORTE)</t>
  </si>
  <si>
    <t>PULIDORA MANUAL 9"</t>
  </si>
  <si>
    <t>PULIDORA MANUAL SIN DISCO</t>
  </si>
  <si>
    <t>PULIDORA MANUAL SIN DISCO 9"</t>
  </si>
  <si>
    <t>RANA A GASOLINA DE 50X75 CM</t>
  </si>
  <si>
    <t>Retroexcavadora (200m3/Dia)</t>
  </si>
  <si>
    <t>RODILLO D/PINTAS Y SONDEO</t>
  </si>
  <si>
    <t>ROLADORA (Alquiler)</t>
  </si>
  <si>
    <t>ROTOVACTOR (OPER+COMB).</t>
  </si>
  <si>
    <t>RUEDAS PARA ANDAMIO TUBULAR (Juego x 4)</t>
  </si>
  <si>
    <t>SACAPANTA MECÁNICA (NO UTILIZAR)</t>
  </si>
  <si>
    <t>Soplete + Cilindro a gas</t>
  </si>
  <si>
    <t>Soplete a gas</t>
  </si>
  <si>
    <t>Soplete a gas para calentar 3 boquillas (Discover)</t>
  </si>
  <si>
    <t>Suministro Neumatico Ref. 18,4 x 30 TRACTOR</t>
  </si>
  <si>
    <t>TABLERO EN PINO PATULA NUEVO (1.4x0.7m)</t>
  </si>
  <si>
    <t>TABLERO EN PINO PATULA USADO</t>
  </si>
  <si>
    <t>TABLERO METALICO (1.40 x 0.60)</t>
  </si>
  <si>
    <t>Tablero Nuevo en Pino (1.40x0.70m)</t>
  </si>
  <si>
    <t>TALADRO PERCUTOR 3/4"</t>
  </si>
  <si>
    <t>TALADRO ROTOPERCUTOR HASTA 3/4" SIN</t>
  </si>
  <si>
    <t>Tractor (Para poda o cepillado) (Oper+Comb)</t>
  </si>
  <si>
    <t>TRANSITO (6 SEGUNDOS)</t>
  </si>
  <si>
    <t>Transito, Nivel y Otros</t>
  </si>
  <si>
    <t>TRANSPORTE CAMABAJA</t>
  </si>
  <si>
    <t>TRAYLER O GATO PARA CABLES</t>
  </si>
  <si>
    <t>TRINQUETE</t>
  </si>
  <si>
    <t>VIBRADOR A GASOLINA</t>
  </si>
  <si>
    <t>VIBRADOR ELECTRICO</t>
  </si>
  <si>
    <t>VIBRO DYNAPAC 2.5 TONELADAS</t>
  </si>
  <si>
    <t>VIBRO REX 7 TONELADAS</t>
  </si>
  <si>
    <t>VIBROCOMP. BENITIN 1.5TON(Oper+Comb)**</t>
  </si>
  <si>
    <t>VIBROCOMP. BENITIN 1.TON(Oper+Comb)**</t>
  </si>
  <si>
    <t>VIBROCOMPACTADOR 2 TON (Oper+Comb)</t>
  </si>
  <si>
    <t>VOLQUETA (VIAJE 6M3 Max.3O KM)</t>
  </si>
  <si>
    <t>Zanjadora Autopropulsada llanta(Oper+Comb)**</t>
  </si>
  <si>
    <t>Zanjadora Autopropulsada Oruga(Oper+Comb)**</t>
  </si>
  <si>
    <t>ALQUILER DE COMPUTADOR</t>
  </si>
  <si>
    <t>Amplificador de cuatro canales 4x100w</t>
  </si>
  <si>
    <t>ANTENA COMUNAL AMPLIFICADOR</t>
  </si>
  <si>
    <t>ARRANCADOR TERMOMAGNETICO directo</t>
  </si>
  <si>
    <t>ASCENSOR 5 PARADAS/6 PERSONAS</t>
  </si>
  <si>
    <t>ASCENSOR 6 PARADAS/8 PERSONAS</t>
  </si>
  <si>
    <t>ASCENSOR 7 PARADAS/6 PERSONAS</t>
  </si>
  <si>
    <t>ASCENSOR 7 PARADAS/8 PERSONAS</t>
  </si>
  <si>
    <t>ASPERSOR ROTOR</t>
  </si>
  <si>
    <t>Barra de seguridad 18" d=1 1/4"Acero inox import**</t>
  </si>
  <si>
    <t>Barra de seguridad 24" Acero inox import**</t>
  </si>
  <si>
    <t>Barra segurid.18"Acero Sobrepon.Pared. Import.**</t>
  </si>
  <si>
    <t>Bateria para planta electrica 8dt 1600</t>
  </si>
  <si>
    <t>BOMBA A/NEGRAS 3" 1HP SUMERGIB</t>
  </si>
  <si>
    <t>BOMBA A/NEGRAS 3" 2HP SUMERGIB</t>
  </si>
  <si>
    <t>BOMBA ALTA PRESION 25HP</t>
  </si>
  <si>
    <t>BOMBA ALTA PRESION 3 HP</t>
  </si>
  <si>
    <t>BOMBA ALTA PRESION 5HP</t>
  </si>
  <si>
    <t>BOMBA ALTA PRESION 6.6HP</t>
  </si>
  <si>
    <t>BOMBA ALTA PRESION 7.5HP</t>
  </si>
  <si>
    <t>BOMBA AUTOCEBANTE 16HP</t>
  </si>
  <si>
    <t>BOMBA AUTOCEBANTE 6.5 HP</t>
  </si>
  <si>
    <t>BOMBA AUTOCEBANTE DIESEL 11.0 HP</t>
  </si>
  <si>
    <t>BOMBA EQUIPO PRESION 2.4 HP</t>
  </si>
  <si>
    <t>BOMBA SUMERGIBLE AGUAS NEGRAS 0.4HP</t>
  </si>
  <si>
    <t>BOMBA SUMERGIBLE AGUAS NEGRAS 1HP</t>
  </si>
  <si>
    <t>BOMBA SUMERGIBLE AGUAS NEGRAS 2HP</t>
  </si>
  <si>
    <t>BOMBA SUMERGIBLE AGUAS NEGRAS 3/4 HP</t>
  </si>
  <si>
    <t>BOMBA SUMERGIBLE POZO 4" 1HP</t>
  </si>
  <si>
    <t>Caneca basura tipo Bobrick acero .46x.36x.15 **</t>
  </si>
  <si>
    <t>Caneca basura tipo Bobrick acero .4x.3x.12 **</t>
  </si>
  <si>
    <t>Caneca basura tipo Bobrick acero .58x03x.2 **</t>
  </si>
  <si>
    <t>CENTRAL DE CONSERJERIA 10 PTOS</t>
  </si>
  <si>
    <t>CIRCUITO CERRADO DE T.V.</t>
  </si>
  <si>
    <t>Computador Alquiler con Software Autocad</t>
  </si>
  <si>
    <t>CONEXION DE DESCARGA</t>
  </si>
  <si>
    <t>CONEXION DE SUCCION</t>
  </si>
  <si>
    <t>Dispensador jabon de empotrar ABS 900cc **</t>
  </si>
  <si>
    <t>Dispensador jabon de empotrar Polimero 950cc **</t>
  </si>
  <si>
    <t>Dispensador jabon horizontal acero inox 1000cc **</t>
  </si>
  <si>
    <t>Dispensador jabon Vertical **</t>
  </si>
  <si>
    <t>Dispensador papel higienico 400 m cal 304 **</t>
  </si>
  <si>
    <t>Equip.PresiónAguaPotable(Sist.Presurizacion N°1)</t>
  </si>
  <si>
    <t>Equip.PresiónAguaPotable(Sist.Presurización N°2)</t>
  </si>
  <si>
    <t>Equip.PresiónAguaPotable(Sist.Presurización N°3)</t>
  </si>
  <si>
    <t>Equipo contra incendio -(S/Descripcion Técnica)</t>
  </si>
  <si>
    <t>Equipo Contra Incendio Coliseo Eduardo Santos</t>
  </si>
  <si>
    <t>EQUIPO INYECTOR PARA SUBMURACION**</t>
  </si>
  <si>
    <t>EQUIPOS DE PRESION MOD.15H-3TW-L200H</t>
  </si>
  <si>
    <t>EQUIPOS DE PRESION MOD.20A- 6W - L500</t>
  </si>
  <si>
    <t>EQUIPOS DE PRESION MOD.20H-6W- L500</t>
  </si>
  <si>
    <t>EQUIPOS DE PRESION MOD.20H-6W-L300</t>
  </si>
  <si>
    <t>EQUIPOS DE PRESION MOD.20H-7.5W-L300</t>
  </si>
  <si>
    <t>Escalera de Gato A. Inox. 10 pasos para tanque</t>
  </si>
  <si>
    <t>ESCALERA Elec. 3.3 M. INCL.35</t>
  </si>
  <si>
    <t>ESTACION METEOROLOGICA INALAMBRICA</t>
  </si>
  <si>
    <t>FILTRO DE MALLA 2"</t>
  </si>
  <si>
    <t>Gradería Metalica Galvanizada para 54 puestos</t>
  </si>
  <si>
    <t>Gradería Metalica Galvanizada para 60 puestos</t>
  </si>
  <si>
    <t>HI-PRESS ½HP</t>
  </si>
  <si>
    <t>HI-PRESS 1 HP</t>
  </si>
  <si>
    <t>HI-PRESS 2HP</t>
  </si>
  <si>
    <t>HI-PRESS 3.6HP</t>
  </si>
  <si>
    <t>HI-PRESS 3/4HP</t>
  </si>
  <si>
    <t>HI-PRESS 3HP</t>
  </si>
  <si>
    <t>HI-PRESS 5HP</t>
  </si>
  <si>
    <t>HI-PRESS 6.6HP</t>
  </si>
  <si>
    <t>HI-PRESS 9 HP</t>
  </si>
  <si>
    <t>Hidrolavadora grande 10.7 HP</t>
  </si>
  <si>
    <t>Hidrolavadora grande 8.2 HP</t>
  </si>
  <si>
    <t>Instalacion Amplificador de cuatro canales 4x100w</t>
  </si>
  <si>
    <t>INTERCAMBIADOR DE CALOR JUNTA PLACA</t>
  </si>
  <si>
    <t>INTERCAMBIADOR DE CALOR PLACA CANAL</t>
  </si>
  <si>
    <t>INTERCAMBIADOR DE CALOR PLACA FINAL</t>
  </si>
  <si>
    <t>INTERCAMBIADOR DE CALOR PLACA INICIAL</t>
  </si>
  <si>
    <t>INTERNET ANCHO BANDA 300 kbps</t>
  </si>
  <si>
    <t>INTERNET ANCHO BANDA 500 kbps</t>
  </si>
  <si>
    <t>jUEGO DE PASAMANOS DE 1 1/2"</t>
  </si>
  <si>
    <t>Lampara de señalización piscina complejo acuatico</t>
  </si>
  <si>
    <t>Limpieza camara fija, estadio el campim</t>
  </si>
  <si>
    <t>Limpieza de domo movil, estadio el campim</t>
  </si>
  <si>
    <t>Limpieza de swich estadio el campin</t>
  </si>
  <si>
    <t>Limpieza y peinado de cables en amplificadores est</t>
  </si>
  <si>
    <t>Limpieza y peinado de cables en plataformas IP, Es</t>
  </si>
  <si>
    <t>Limpieza y reorientación de parlantes cubierta Est</t>
  </si>
  <si>
    <t>Limpieza y reorientación de parlantes de muro Est</t>
  </si>
  <si>
    <t>Mango telescopico para piscinas o fuentes</t>
  </si>
  <si>
    <t>Manguera para piscina 2"x50mts</t>
  </si>
  <si>
    <t>Manometro marca winters, ver descripcion tecnica</t>
  </si>
  <si>
    <t>Mant. preventivo aire acondicionado piso techo</t>
  </si>
  <si>
    <t>Mant. preventivo aire acondicionado tipo casset</t>
  </si>
  <si>
    <t>Mant. preventivo condensadores Multi V,</t>
  </si>
  <si>
    <t>Mante. Preven. y correct. UPS trifasica de 40 KVA</t>
  </si>
  <si>
    <t>MOTOBOMBA CENTRIFUGA TRIFASICA 7.5HP</t>
  </si>
  <si>
    <t>MOTOBOMBA JET 1HP</t>
  </si>
  <si>
    <t>MOTOBOMBAS CENTRIFUGAS MOD.ABA-1W</t>
  </si>
  <si>
    <t>MOTOBOMBAS SUMERGIBLES MOD.SRM4M1C</t>
  </si>
  <si>
    <t>Piscina niños cambio transductor MESCON</t>
  </si>
  <si>
    <t>Piscina olimpica, cambio de PLC Easy</t>
  </si>
  <si>
    <t>PLANTAS ELECTRICAS MOD.MLS100</t>
  </si>
  <si>
    <t>PLANTAS ELECTRICAS MOD.MLS25</t>
  </si>
  <si>
    <t>Power injector bridge wifi tribuna norte. estadio</t>
  </si>
  <si>
    <t>Pruebas y entrega detencion de incendio Estadio</t>
  </si>
  <si>
    <t>Pruebas y entrega Mant. sistema sonido Est</t>
  </si>
  <si>
    <t>Pruebas y entrega, estadio el campim</t>
  </si>
  <si>
    <t>Readecuación de acces point. estadio el campim</t>
  </si>
  <si>
    <t>Rejilla perimetral para piscina color blanco fabri</t>
  </si>
  <si>
    <t>Remarcacion de identificación de. estadio el campi</t>
  </si>
  <si>
    <t>SALIDA DE AIRE 1" (Inc. Dos Válulas)</t>
  </si>
  <si>
    <t>SECADOR ELECTRICO PARA MANOS</t>
  </si>
  <si>
    <t>Suministro e instalacion Amplificador de cuatro ca</t>
  </si>
  <si>
    <t>T.V.CABLE CUOTA MENSUAL</t>
  </si>
  <si>
    <t>T.V.CABLE INSTALACION</t>
  </si>
  <si>
    <t>T.V.CABLE/DERIVACION -POR UNA SOLA VEZ-</t>
  </si>
  <si>
    <t>TANQUE DE ALMACENAMIENTO</t>
  </si>
  <si>
    <t>VALVULA SOLENOIDES DE 2"</t>
  </si>
  <si>
    <t>ALACENA P/HORNO.60 x 1.96 FUTURA</t>
  </si>
  <si>
    <t>BARRA DE ENSALADAS</t>
  </si>
  <si>
    <t>CALENTADOR 100 GN.GAS Indus. CIMSA</t>
  </si>
  <si>
    <t>CALENTADOR 120 GN.Elec/Indus CIMSA</t>
  </si>
  <si>
    <t>CALENTADOR 120 GN.Mixt.Indus CIMSA</t>
  </si>
  <si>
    <t>CALENTADOR 15 GN.Elec/Domes CIMSA</t>
  </si>
  <si>
    <t>CALENTADOR 20 GN.Elec/Domes CIMSA</t>
  </si>
  <si>
    <t>CALENTADOR 30 GN.Elec.Integral CIMSA</t>
  </si>
  <si>
    <t>CALENTADOR 30 GN.Elec/Domes CIMSA</t>
  </si>
  <si>
    <t>CALENTADOR 30 GN.Mix.Domes. CIMSA</t>
  </si>
  <si>
    <t>CALENTADOR 60 GN.Elec/Indus (BIFASICO)</t>
  </si>
  <si>
    <t>CALENTADOR 80 GN.Elec/Indus CIMSA</t>
  </si>
  <si>
    <t>CAMPANA EXTRAC.57cm. AMERICAN</t>
  </si>
  <si>
    <t>CAMPANA EXTRAC.extra plana de 60 cm CHLLG</t>
  </si>
  <si>
    <t>COCINA ERA 21. 51x171 AMERICAN</t>
  </si>
  <si>
    <t>COCINA ERA 21. 51x209 AMERICAN</t>
  </si>
  <si>
    <t>COCINA EUROSEL.51x171 AMERICAN</t>
  </si>
  <si>
    <t>COCINA EUROSEL.51x209 AMERICAN</t>
  </si>
  <si>
    <t>Decapar (limpieza mecanica abrasiva)</t>
  </si>
  <si>
    <t>ESTUFA 3 pts. PRECISA 5000 CHLLG</t>
  </si>
  <si>
    <t>ESTUFA GAS .Piso Gabinete</t>
  </si>
  <si>
    <t>ESTUFA GAS 4 Ptos</t>
  </si>
  <si>
    <t>ESTUFA GAS 4 pts. Compact 6000 CHLLG</t>
  </si>
  <si>
    <t>ESTUFA GAS Cr. 2 Ptos. INDUC.</t>
  </si>
  <si>
    <t>ESTUFA GAS Cr. 3 Ptos. INDUC.</t>
  </si>
  <si>
    <t>ESTUFA GAS Cr.Piso INDUC</t>
  </si>
  <si>
    <t>ESTUFA GAS Esmlt. 2Ptos</t>
  </si>
  <si>
    <t>ESTUFA INDUSTRIAL A GAS</t>
  </si>
  <si>
    <t>ESTUFA INDUSTRIAL A GAS MARCA INOX</t>
  </si>
  <si>
    <t>ESTUFA MIXTA 4 pts.DELTA CHLLG</t>
  </si>
  <si>
    <t>FREIDORA A GAS</t>
  </si>
  <si>
    <t>LAVADERO GRANITO 50x60X0.9 FLAUTA</t>
  </si>
  <si>
    <t>LAVADERO GRANITO 80x60</t>
  </si>
  <si>
    <t>LAVADERO L=.75x.60 con flauta</t>
  </si>
  <si>
    <t>LAVAPLATOS 60 x 40 Esmaltado</t>
  </si>
  <si>
    <t>Lavaplatos empotrar cal. 20 acero inox 50x35 **</t>
  </si>
  <si>
    <t>LAVAPLATOS MOEN</t>
  </si>
  <si>
    <t>MAQUINA LAVAPLATOS.MARCA INOX</t>
  </si>
  <si>
    <t>MARMITA A GAS</t>
  </si>
  <si>
    <t>MARMITA A GAS.MARCA INOX</t>
  </si>
  <si>
    <t>MESA PARA COCINERO -DL</t>
  </si>
  <si>
    <t>PLANCHA A GAS CON GABINETE</t>
  </si>
  <si>
    <t>REPISA SENCILLA TIPO CONTRA PARED</t>
  </si>
  <si>
    <t>Sal marina **</t>
  </si>
  <si>
    <t>ABRAZADERA 1/2" a 3/4" Tub. HG**</t>
  </si>
  <si>
    <t>ABRAZADERA PLASTICA 5/8"</t>
  </si>
  <si>
    <t>Abrazadera Uacero inox.de 1/4"para Ø 1"+tuerca</t>
  </si>
  <si>
    <t>Abrazadera Uacero inox.de 5/16"para Ø 2"+tuerca</t>
  </si>
  <si>
    <t>Abrazadera Uacero inox.de 5/16"para Ø 3"+tuerca</t>
  </si>
  <si>
    <t>Abrazadera Uacero inox.de 5/16"para Ø 6"+tuerca</t>
  </si>
  <si>
    <t>ACRONAL/GRECONAL</t>
  </si>
  <si>
    <t>ADHESIVO-80 EN SPRAY (19 ONZAS)</t>
  </si>
  <si>
    <t>Alicate corte diagonal 7" STANLEY O SIMILAR</t>
  </si>
  <si>
    <t>ALICATE ELECTRICISTA DE 8" - LEGITIMO **</t>
  </si>
  <si>
    <t>ALMADENA 10 LIBRAS CON CABO</t>
  </si>
  <si>
    <t>ANCLAJE CHAZO METALICO EXP. 1/2 x 2 3/4"</t>
  </si>
  <si>
    <t>ANCLAJE/CHAZO NYLON IMPACT 5/16 X 4"</t>
  </si>
  <si>
    <t>Arandela Plana Ø3/8"</t>
  </si>
  <si>
    <t>BALDE DE CAUCHO PARA CONCRETO</t>
  </si>
  <si>
    <t>BALDE PLASTICO NEGRO ECOPLASTICOS</t>
  </si>
  <si>
    <t>Batería tractor 22NFIS-440 **</t>
  </si>
  <si>
    <t>BISAGRA CAPSULA 3/4" PAR</t>
  </si>
  <si>
    <t>BISAGRA CAPSULADA 1"</t>
  </si>
  <si>
    <t>BISAGRA DE HIERRO</t>
  </si>
  <si>
    <t>BISAGRA EN COBRE CABEZA PLANA 3"</t>
  </si>
  <si>
    <t>Bisagra Perno Anticada 3x2.5pgCal.2.5mm</t>
  </si>
  <si>
    <t>Bocina de prueba de tonos **</t>
  </si>
  <si>
    <t>BOTON MANIJA CROMADO DE 1,1/4"</t>
  </si>
  <si>
    <t>BROCA 3/8" x 5" (Para muro)</t>
  </si>
  <si>
    <t>BROCA 5/8" (L=12") MUROS</t>
  </si>
  <si>
    <t>Broca de tungsteno de 1/2"X4"</t>
  </si>
  <si>
    <t>BROCA HSS ¼" (Para metal)</t>
  </si>
  <si>
    <t>BROCA HSS 3/16" (Para metal)</t>
  </si>
  <si>
    <t>BROCA HSS 3/4" (Para metal)</t>
  </si>
  <si>
    <t>BROCA SDS MAX 1.1/4" x 10-3/4" x 18" GALAXY</t>
  </si>
  <si>
    <t>BROCA SDS PLUS 1" x 10-3/4" x 8"</t>
  </si>
  <si>
    <t>BROCA SDS PLUS 1/2" x6-5/8" x 4" GALAXY</t>
  </si>
  <si>
    <t>BROCA SDS PLUS 3/4" x 9-3/4" x 7" GALAXY</t>
  </si>
  <si>
    <t>BROCA SDS PLUS 5/8" x 9-3/4" x 7" GALAXY</t>
  </si>
  <si>
    <t>BROCA SDS PLUS 7/8" x 12-3/4" x 10" GALAXY</t>
  </si>
  <si>
    <t>BROCA TUNGSTENO 1/4X4" (Para muro)</t>
  </si>
  <si>
    <t>BROCAS HSS JUEGO 15Pzs 1/16 A 3/8</t>
  </si>
  <si>
    <t>BROCHA 2" CERDA NATURAL mango plástico</t>
  </si>
  <si>
    <t>BROCHA 3" CERDA NATURAL mango plastico</t>
  </si>
  <si>
    <t>BROCHA 4" CERDA NATURAL</t>
  </si>
  <si>
    <t>BROCHA DE CERDA 1 ½"</t>
  </si>
  <si>
    <t>BROCHA DE CERDA 2 ½"</t>
  </si>
  <si>
    <t>BROCHA DE NYLON 2'' PROFESIONAL</t>
  </si>
  <si>
    <t>BROCHA DE NYLON 3" PROFESIONAL</t>
  </si>
  <si>
    <t>Cable Acero galvanizado 3/16"**</t>
  </si>
  <si>
    <t>Cable Acero galvanizado 5/16" (Alma de acero)</t>
  </si>
  <si>
    <t>CABO PARA PALA EN MADERA 1,20mt (FINO)</t>
  </si>
  <si>
    <t>CADENA ESLABONADA GALVANIZADA 3/16”</t>
  </si>
  <si>
    <t>CADENA GALVANIZADA ESLABONADA Ø 3/8"</t>
  </si>
  <si>
    <t>CAJA PARA HERRAMIENTAS 18" NEGRO **</t>
  </si>
  <si>
    <t>CAJA PORTA HERRAMIENTAS 24" PLASTICO</t>
  </si>
  <si>
    <t>CANAL "U" (3/8"X1/2") ALUMINIO CRUDO</t>
  </si>
  <si>
    <t>Canal U 4" x 6m **</t>
  </si>
  <si>
    <t>CANDADO DE 40 mm EGRETT</t>
  </si>
  <si>
    <t>CANDADO DE 40 mm TIPO ITALIANO</t>
  </si>
  <si>
    <t>CANDADO T.alem. 5,5x7,8cm YALE</t>
  </si>
  <si>
    <t>CANDADO T.alem. 6,5x9,1cm YALE</t>
  </si>
  <si>
    <t>CANDADO TIPO ALEMAN DE 40 mm</t>
  </si>
  <si>
    <t>CANDADO TIPO ALEMAN DE 70 mm</t>
  </si>
  <si>
    <t>CANDADO YALE 110-40</t>
  </si>
  <si>
    <t>CANDADO YALE 110-50</t>
  </si>
  <si>
    <t>CANDADO YALE 850</t>
  </si>
  <si>
    <t>CANDADO YALE 870</t>
  </si>
  <si>
    <t>CANECA VACIA DE 55 GALONES</t>
  </si>
  <si>
    <t>CARGADOR PARA PILAS AAA-AA (4 PUESTOS)</t>
  </si>
  <si>
    <t>CEPILLO CARPINTERO 3C STANLEY</t>
  </si>
  <si>
    <t>Cerradura Mueble Pestillo Horizontal 2045.</t>
  </si>
  <si>
    <t>CERRADURA TIPO POMO INTERIOR</t>
  </si>
  <si>
    <t>CERRADURA TIPO POMO MADERA EXTERIOR</t>
  </si>
  <si>
    <t>CERROJO DOBLE SATINADO</t>
  </si>
  <si>
    <t>CHAPA ESCRITORIO mueble cajón 20 - 25 mm</t>
  </si>
  <si>
    <t>CHAZO DE 1/4 COLAPS+TORNILLO"**</t>
  </si>
  <si>
    <t>CHAZO EXPANSIVO 21/2"X3/8"</t>
  </si>
  <si>
    <t>CHAZO PLASTICO 3/8"X2"</t>
  </si>
  <si>
    <t>CHAZO PLASTICO NEGRO ESTRIADO 5/16</t>
  </si>
  <si>
    <t>CHAZO PUNTILLA 2 7/8" X 1/4"</t>
  </si>
  <si>
    <t>Chazo puntilla de 1/4"+Torn. puntilla de 3 1/2</t>
  </si>
  <si>
    <t>CHAZO PUNTILLA DE 1/4X11/4"</t>
  </si>
  <si>
    <t>CHAZO+TORNILLO MULTIUSO 1/4"</t>
  </si>
  <si>
    <t>CINCEL PLANOHEXAGONAL DE 5/8" X 7"</t>
  </si>
  <si>
    <t>CIZALLA (Alquiler)</t>
  </si>
  <si>
    <t>CIZALLA MANO 36"</t>
  </si>
  <si>
    <t>CIZALLA TIJERA DE 24'' STANLEY</t>
  </si>
  <si>
    <t>CIZALLA TIJERA DE 30'' STANLEY</t>
  </si>
  <si>
    <t>CIZALLA TIJERA DE 36'' STANLEY</t>
  </si>
  <si>
    <t>CLAVO ACERO LISO DE 3/4" X 500GR</t>
  </si>
  <si>
    <t>CLIPS DE FIJACION PARA FORTIMALLA</t>
  </si>
  <si>
    <t>COLLARIN UNA SALIDA 5-6"</t>
  </si>
  <si>
    <t>COMPRESOR 2HP TANQUE 24 LT -116psi</t>
  </si>
  <si>
    <t>CORTADORA CERAMICA KROM</t>
  </si>
  <si>
    <t>DESTORNILLADOR DE PALA,ESTRELLA</t>
  </si>
  <si>
    <t>DESTORNILLADOR ESTRELLA 1/4" X 4"</t>
  </si>
  <si>
    <t>DILATACION BRONCE ML</t>
  </si>
  <si>
    <t>Dilatación Plástica A=2.4cm;E=.51cm L=2m</t>
  </si>
  <si>
    <t>DISCO CORTE METAL 12" X 1/8"</t>
  </si>
  <si>
    <t>DISCO DIAMANTADO 4 1/2" SEGMENTADO</t>
  </si>
  <si>
    <t>DISCO DIAMANTADO 9" ASFALTO</t>
  </si>
  <si>
    <t>DISCO PARA SIERRA 10" 80 DIENTES</t>
  </si>
  <si>
    <t>DISCO PARA SIERRA 24 dientes 7 1/4 BAUKER</t>
  </si>
  <si>
    <t>DISCO REFRACTARIO T-1 9"x 1/8"</t>
  </si>
  <si>
    <t>DISCO ZIRCONIO CORTE METAL 9'' DEWALT</t>
  </si>
  <si>
    <t>DUCHA ELÉCTRICA — 110V — 220 V</t>
  </si>
  <si>
    <t>EMPAQUE DE CAUCHO NEOPRENO 1"X3MM</t>
  </si>
  <si>
    <t>EQUIPO COMPRESOR MICROESFERAS</t>
  </si>
  <si>
    <t>ESCUADRA FALSA DE 8"</t>
  </si>
  <si>
    <t>ESPARRAGO 5/8x20 "+ TUERCAS</t>
  </si>
  <si>
    <t>ESPARRAGO DE 578X18" + TUERCAS</t>
  </si>
  <si>
    <t>ESTOPA (1 Kg) **</t>
  </si>
  <si>
    <t>ESTOPA BLANCA PEINADA</t>
  </si>
  <si>
    <t>ESTOPA CORRIENTE</t>
  </si>
  <si>
    <t>ESTOPA No.4 (250 Grs)</t>
  </si>
  <si>
    <t>FLEXOMETRO 3 MTS X 1/2"</t>
  </si>
  <si>
    <t>FLEXOMETRO 5 MTS X 3/4"</t>
  </si>
  <si>
    <t>FORMON 5/8" STANLEY</t>
  </si>
  <si>
    <t>Generador de tonos **</t>
  </si>
  <si>
    <t>GRAPA DE FIJACIÓN TIPO CLIP</t>
  </si>
  <si>
    <t>GRAPA PARA ZUNCHO O CINTA MET. Ø3/8"</t>
  </si>
  <si>
    <t>GRAPAS PARA CASETON 1½"</t>
  </si>
  <si>
    <t>GUANTES CARNAZA CORTOS/SENCILLOS</t>
  </si>
  <si>
    <t>GUAYA DE ACERO DE 1/4- L.=2-2,50+PERNOS</t>
  </si>
  <si>
    <t>Guaya en Acero (1/8")</t>
  </si>
  <si>
    <t>GUIA CAJON FULL EXTENTION DE 35 cms</t>
  </si>
  <si>
    <t>HOJA DE SEGUETA (18 DIENTES)L=31CM (12")</t>
  </si>
  <si>
    <t>HOMBRESOLO 10" METALICO CURVO</t>
  </si>
  <si>
    <t>Lamina acero inoxidable304 Cal18 1.55*3.05 **</t>
  </si>
  <si>
    <t>Lamina acero inoxidable304 e=1.2(1.22X2.44M) **</t>
  </si>
  <si>
    <t>Lamina acero inoxidable304Cal.20 (0.9mm)</t>
  </si>
  <si>
    <t>LAMINA ALFAJOR (E=3MM) 1.0X3.0M</t>
  </si>
  <si>
    <t>LIJA DE AGUA GRANO 120.150.180</t>
  </si>
  <si>
    <t>LIJA MADERA CAR 12</t>
  </si>
  <si>
    <t>LLANA DENTADA 25500</t>
  </si>
  <si>
    <t>LLANA METÁLICA Lisa 11x5 MANGO PLASTICO</t>
  </si>
  <si>
    <t>LLAVE DE TUBO 18" TRABAJO PESADO</t>
  </si>
  <si>
    <t>LLAVE PARA TUBO STANLEY No 12</t>
  </si>
  <si>
    <t>MACETA CON CABO DE 2LB **</t>
  </si>
  <si>
    <t>MALLA Protec. fachada POLITEX</t>
  </si>
  <si>
    <t>MALLA Protec.10mmx10mm 2M.Anch</t>
  </si>
  <si>
    <t>MANGUERA 1/2" TRANSP.C-40(ROLLO 100M)**</t>
  </si>
  <si>
    <t>MANGUERA DE 1/2” JARDÍN TIPO PESADO ML</t>
  </si>
  <si>
    <t>MANGUERAS - PISTOLA FUSIÓN POLIUREA</t>
  </si>
  <si>
    <t>MANIJA ALUMINIO VENTANA</t>
  </si>
  <si>
    <t>MANILA 5/8" (POLIPROPILENO)</t>
  </si>
  <si>
    <t>MANILA LONA ¼</t>
  </si>
  <si>
    <t>MANILA POLIPROPILENO DE 1"</t>
  </si>
  <si>
    <t>MANILA POLIPROPILENO DE 1/2" (rollo 200m)</t>
  </si>
  <si>
    <t>MARCO PARA SEGUETA 12" VERA</t>
  </si>
  <si>
    <t>MARCO PARA SEGUETA VERA</t>
  </si>
  <si>
    <t>Motosierra</t>
  </si>
  <si>
    <t>Motosierra Mediana (8.0HP)</t>
  </si>
  <si>
    <t>No 8 GUANTE CAUCHO NEGRO C-35 PROTEX</t>
  </si>
  <si>
    <t>PALA HOYADORA O PALIN SIN MANGO</t>
  </si>
  <si>
    <t>PALA No.2 P/CUADRADA CON CABO</t>
  </si>
  <si>
    <t>PALÍN CON CABO DE MADERA</t>
  </si>
  <si>
    <t>PALUSTRE MANGO PLASTICO DE 5"</t>
  </si>
  <si>
    <t>PALUSTRE MANGO PLASTICO DE 8"</t>
  </si>
  <si>
    <t>PAÑOS DESENGRASANTES PAQ. x 100 UNDS</t>
  </si>
  <si>
    <t>PASADOR PUERTA DE BAÑO SATINADO 2"</t>
  </si>
  <si>
    <t>PERNO 5/8" X 545MM</t>
  </si>
  <si>
    <t>PERNO DE OJO 1/4"X6 PULGADAS</t>
  </si>
  <si>
    <t>PERNO DE OJO 5/8" x 4 " ABIERTO</t>
  </si>
  <si>
    <t>PERNO DE OJO 5/8" x 8" MAQUINA</t>
  </si>
  <si>
    <t>Perro (1/8") Tipo Pesado</t>
  </si>
  <si>
    <t>Perro Galvanizado 5/16"</t>
  </si>
  <si>
    <t>Perro para cable de 1/8"(Tipo Liviano)</t>
  </si>
  <si>
    <t>PILA ALKALINA DOBLE AA (PAR)</t>
  </si>
  <si>
    <t>PILA ALKALINA TRIPLE AAA (PAR)</t>
  </si>
  <si>
    <t>PILA RECARGABLE TRIPLE A X CUATRO (4)</t>
  </si>
  <si>
    <t>PINTURA ELECTROSTATICA GRIS POLVO</t>
  </si>
  <si>
    <t>PIRLAN ALUMINIO DORADO</t>
  </si>
  <si>
    <t>PISTOLA METÁLICA PARA MANGUERA DE 1/2"</t>
  </si>
  <si>
    <t>PISTOLA SPRAIT THOMAS MEZCLA INTERNA</t>
  </si>
  <si>
    <t>PLATINA 1-1/2"X3/16"L=6M</t>
  </si>
  <si>
    <t>Platina 3/4"x1/4"</t>
  </si>
  <si>
    <t>PLATINA COBRE 1/8" x 1 1/2"</t>
  </si>
  <si>
    <t>Polietileno **</t>
  </si>
  <si>
    <t>POLIETILENO BAJA DENS.CAL.6; A=6.00M</t>
  </si>
  <si>
    <t>Polietileno Negro Cal. 8(Inc. Transp)**</t>
  </si>
  <si>
    <t>POLISOMBRA</t>
  </si>
  <si>
    <t>PORTACANDADO NEGRO No. 4</t>
  </si>
  <si>
    <t>PUNTERO HOJA DE RESORTE L= 35 cm **</t>
  </si>
  <si>
    <t>PUNTILLA 1" CON CABEZA</t>
  </si>
  <si>
    <t>PUNTILLA 1" SIN CABEZA</t>
  </si>
  <si>
    <t>PUNTILLA 2" CON CABEZA</t>
  </si>
  <si>
    <t>PUNTILLA 2" SIN CABEZA</t>
  </si>
  <si>
    <t>PUNTILLA 3" CON CABEZA</t>
  </si>
  <si>
    <t>PVA</t>
  </si>
  <si>
    <t>REMACHADORA 10"</t>
  </si>
  <si>
    <t>REMACHE DE 1/8"X3/4"</t>
  </si>
  <si>
    <t>REMACHE PARA SEÑAL</t>
  </si>
  <si>
    <t>REMACHE POP 3/16 X 1/2" (BOLSA X 100)</t>
  </si>
  <si>
    <t>REMACHE POP 5/32 X 5/8 (BOLSA X 100)</t>
  </si>
  <si>
    <t>REMACHE POP 5/32" X 3/4 " (BOLSA X 100)</t>
  </si>
  <si>
    <t>SELLADOR ETERNA A-53 (1/8) GAL</t>
  </si>
  <si>
    <t>SILICONA PEGADIT SELLO PERIMETRAL 280 ml</t>
  </si>
  <si>
    <t>Silicona transparente (Tubo de 11 onzas)***</t>
  </si>
  <si>
    <t>Silicona transparente 300 ml</t>
  </si>
  <si>
    <t>SOLDADURA 1/8" Ref. 7018</t>
  </si>
  <si>
    <t>SOLDADURA DE 1/8 Electrica Ref. 6010</t>
  </si>
  <si>
    <t>SOLDADURA DE 3/32 Ref. 6013</t>
  </si>
  <si>
    <t>SOLDADURA ELECTRICA DE 1/8 Ref. E-6013</t>
  </si>
  <si>
    <t>SOLDADURA ESTAÑO(95%)-PLATA(5%)</t>
  </si>
  <si>
    <t>SOLDADURA EXOTERMICA 115 GRS (TIRO)</t>
  </si>
  <si>
    <t>SOLDADURA INOX 308- 1/8 WEST ARCO**</t>
  </si>
  <si>
    <t>SOLDADURA MIG (0.35) ROLLO DE 15 KG</t>
  </si>
  <si>
    <t>TALADRO PERCUTOR 3/8"</t>
  </si>
  <si>
    <t>TALADRO SACA NUCLEO</t>
  </si>
  <si>
    <t>TAPA SEMIESFERICA**</t>
  </si>
  <si>
    <t>TAPACANTOS FORMICA PVC (22mm)</t>
  </si>
  <si>
    <t>TEJA DE ZINC(TZO) Cal.33 (2.44*0.80M)</t>
  </si>
  <si>
    <t>Templete o Tensor Ø 3/8" Trabajo Pesado</t>
  </si>
  <si>
    <t>TENAZA UÑA Y BOLA 8"</t>
  </si>
  <si>
    <t>Tensor Banner 3/8 x 6"**</t>
  </si>
  <si>
    <t>TIJERAS HOJALATA 10" STANLEY O SIMILAR</t>
  </si>
  <si>
    <t>TIRO A TIRO + PERNO</t>
  </si>
  <si>
    <t>TOMA BIFASICA INCRUSTAR 220 AMP</t>
  </si>
  <si>
    <t>TOMA EN T ELÉCTRICA 15-20 AMP</t>
  </si>
  <si>
    <t>TOMA PATATRABADA 2X20 AMP.</t>
  </si>
  <si>
    <t>Tornillo 1/2*6"</t>
  </si>
  <si>
    <t>TORNILLO 1/4 X 2 CARRIAJE "</t>
  </si>
  <si>
    <t>TORNILLO 1/4"-3-16</t>
  </si>
  <si>
    <t>TORNILLO 5/16" X 3 1/2""</t>
  </si>
  <si>
    <t>TORNILLO 5/8 x 1 1/4 "</t>
  </si>
  <si>
    <t>TORNILLO ACERO 5/8 X 1 1/2" HEXAGONAL</t>
  </si>
  <si>
    <t>TORNILLO ACERO 5/8 X 10"</t>
  </si>
  <si>
    <t>TORNILLO ACERO 5/8 X 5"</t>
  </si>
  <si>
    <t>TORNILLO ACERO 5/8 X 7"</t>
  </si>
  <si>
    <t>TORNILLO ACERO 5/8 X 8" GRADO 5</t>
  </si>
  <si>
    <t>TORNILLO ACERO INOX.1/2X4" GRADO 8</t>
  </si>
  <si>
    <t>TORNILLO CABEZA PLANA **</t>
  </si>
  <si>
    <t>TORNILLO CARRIAJE 5/8" X 1 1/2"</t>
  </si>
  <si>
    <t>TORNILLO DE 5/8"X2" EXAGONAL ZINCADO</t>
  </si>
  <si>
    <t>Tornillo Estructura Punta Broca 8 x 1/2"***</t>
  </si>
  <si>
    <t>TORNILLO EXPANSION 3/8" X 3"</t>
  </si>
  <si>
    <t>Tornillo grado 3 d=3/4"x2" con wasa y arandela **</t>
  </si>
  <si>
    <t>TORNILLO HEXAGONAL ZINC 1/4 X 1"</t>
  </si>
  <si>
    <t>TORNILLO Nº8 X 1" AUTOPERFORANTE</t>
  </si>
  <si>
    <t>TORNILLO Ø3/4"X6" AUTORROSCANTE</t>
  </si>
  <si>
    <t>TORNILLO PARA LÁMINA 8X9/16"</t>
  </si>
  <si>
    <t>TORNILLO TIRAFONDO DE 4X 3/8 "</t>
  </si>
  <si>
    <t>TORNILLO ZINCADO ROSCADO (1/2"X5")</t>
  </si>
  <si>
    <t>TORNILLO+ARANDELA+CAPUCHON (5") TEJA</t>
  </si>
  <si>
    <t>TORNILLOS BUTTON</t>
  </si>
  <si>
    <t>TROQUEL SAL. MOMOFASICA VOZ DATOS**</t>
  </si>
  <si>
    <t>Tubo Cuadrado 1 1/2" Cal 18</t>
  </si>
  <si>
    <t>Tubo Estrctur.Negro redond Ø 4" (e=3mm)</t>
  </si>
  <si>
    <t>Tubo Estrctur.Negro redond Ø 6" (e=6mm)</t>
  </si>
  <si>
    <t>Tubo Rectang. 4"x 1 1/2" Cal 16</t>
  </si>
  <si>
    <t>Tuerca Hexagonal y Arandela Ø3/8"</t>
  </si>
  <si>
    <t>TUERCA OJO ALARGADO 5/8"</t>
  </si>
  <si>
    <t>TUERCA y ARANDELA 3/4""</t>
  </si>
  <si>
    <t>ZAPAPICO</t>
  </si>
  <si>
    <t>ZUNCHO METALICO Ø3/8" (Bnad-it)</t>
  </si>
  <si>
    <t>ZUNCHO PLÁSTICO DE 3/4" POR 500mts</t>
  </si>
  <si>
    <t>ACCESORIOS DE FIJACIÓN **</t>
  </si>
  <si>
    <t>ACCESORIOS PARA BAÑO BLANCO 4 PIEZAS.</t>
  </si>
  <si>
    <t>AccesoriosConexiónValv.deSanitarioInstitucional</t>
  </si>
  <si>
    <t>Asiento abierto para Taza Sanitario A.P.</t>
  </si>
  <si>
    <t>ASIENTO INST. ABIERTO GRIVAL CORONA **</t>
  </si>
  <si>
    <t>Barra de Seguridad abatible para Sanitarios</t>
  </si>
  <si>
    <t>BarraSeguridad 12"Acero Inox.Sobrepon a pared</t>
  </si>
  <si>
    <t>BIDET TREVI CRNA</t>
  </si>
  <si>
    <t>Botón Cromado Sanitario minusvalido</t>
  </si>
  <si>
    <t>BRIDA SANITARIA 3"</t>
  </si>
  <si>
    <t>CAJA PARA REGISTRO CORTE DE GAS</t>
  </si>
  <si>
    <t>CANECA TANKPLAST 150 LT.</t>
  </si>
  <si>
    <t>CANECA TANKPLAST 75 LT.</t>
  </si>
  <si>
    <t>DESAGUE AUTOMATICO GRIVAL</t>
  </si>
  <si>
    <t>Desague con rejilla lavamanos Ref. 62-AA-210</t>
  </si>
  <si>
    <t>DESAGUE ITALIANA Senc.Cr-Gris GRICOL</t>
  </si>
  <si>
    <t>DESAGUE ORINAL</t>
  </si>
  <si>
    <t>DispensadorAntiBact.BlancoBocherini(1 Botella)</t>
  </si>
  <si>
    <t>DUCHA ANTIVANDALICA COMPLETA</t>
  </si>
  <si>
    <t>DUCHA CHATEAU MONTICHELLO Cr 4"</t>
  </si>
  <si>
    <t>DUCHA CHATEAU MONTICHELLO Cr 8"</t>
  </si>
  <si>
    <t>DUCHA CHATEAU POSI-TEMP</t>
  </si>
  <si>
    <t>DUCHA ELITE s/bañera GRIVAL</t>
  </si>
  <si>
    <t>DUCHA FENIX GRIVAL</t>
  </si>
  <si>
    <t>DUCHA KRISTHAL Conj.Mezc.GRICOL</t>
  </si>
  <si>
    <t>DUCHA LIS GRIVAL</t>
  </si>
  <si>
    <t>DUCHA LOIRA Crist.VENEc GRIVAL</t>
  </si>
  <si>
    <t>DUCHA LOIRA EUROPA GRIVAL</t>
  </si>
  <si>
    <t>DUCHA MONOCROMADO Conj.Mezc.GRICOL</t>
  </si>
  <si>
    <t>DUCHA PICIS GRIVAL</t>
  </si>
  <si>
    <t>DUCHA PLATINO Conj.Mezc. 8" GRICOL</t>
  </si>
  <si>
    <t>DUCHA PRISMA s/bañera GRIVAL</t>
  </si>
  <si>
    <t>DUCHA PRISMA senc GRIVAL</t>
  </si>
  <si>
    <t>DUCHA TELEFONO Cl-Cr GRICOL</t>
  </si>
  <si>
    <t>DUCHA TELEFONO ITALIANA 8"Cr GRICOL</t>
  </si>
  <si>
    <t>DUCHA URANO Conj.Mezc.8"GRICOL</t>
  </si>
  <si>
    <t>Empaque Flexitalico d=10" **</t>
  </si>
  <si>
    <t>Empaque Flexitalico d=6" **</t>
  </si>
  <si>
    <t>Empaque Flexitalico d=8" **</t>
  </si>
  <si>
    <t>Empaques Asiento de Fibra Lona Columpio **</t>
  </si>
  <si>
    <t>FILTRO TRAMPA PARA ORINAL GBA</t>
  </si>
  <si>
    <t>FLUXOMETRO DE PALANCA</t>
  </si>
  <si>
    <t>FLUXOMETRO disco racor SLOAN -Mant</t>
  </si>
  <si>
    <t>FLUXOMETRO empaque tapa SLOAN -Mant</t>
  </si>
  <si>
    <t>FLUXOMETRO o-ring colilla SLOAN -Mant</t>
  </si>
  <si>
    <t>FLUXOMETRO PALANCA SANITARIO GRIVAL</t>
  </si>
  <si>
    <t>GABINETE WC PPAL 60x45</t>
  </si>
  <si>
    <t>GABINETE WC SERVICIO 60x40</t>
  </si>
  <si>
    <t>GRIFERIA CONJ. MEZC. L/M KRISTAL 4"</t>
  </si>
  <si>
    <t>GRIFERIA CONJ. MEZC. L/M. PLATINO 4"</t>
  </si>
  <si>
    <t>GRIFERIA CONJ. MEZC. L/M. PLATINO 8"</t>
  </si>
  <si>
    <t>GRIFERIA CONJ. MEZC. L/PLATOS PLATINO 8"</t>
  </si>
  <si>
    <t>GRIFERIA CONJ.MEZC.L/M CRISTAL 8"</t>
  </si>
  <si>
    <t>GRIFERIA LAVAMANOS .AQUA STREAM MOEN</t>
  </si>
  <si>
    <t>GRIFERIA LAVAMANOS CHATEAU 4" Cr. MOEN</t>
  </si>
  <si>
    <t>GRIFERIA LAVAMANOS CHATEAU 8" Cr. MOEN</t>
  </si>
  <si>
    <t>GRIFERIA LAVAMANOS DE PUSH DOCOL</t>
  </si>
  <si>
    <t>GRIFERIA LAVAMANOS GALAXIA 1Und GRIVAL</t>
  </si>
  <si>
    <t>GRIFERIA LAVAMANOS GALAXIA 2Und GRIVAL</t>
  </si>
  <si>
    <t>GRIFERIA LAVAMANOS GAVIOTA 8" GRIVAL</t>
  </si>
  <si>
    <t>GRIFERIA LAVAMANOS LIS 8" GRIVAL</t>
  </si>
  <si>
    <t>GRIFERIA LAVAMANOS LOIRA CRIST 8" GRIVAL</t>
  </si>
  <si>
    <t>Griferia Lavamanos Push Antivan. Ref. 947120001</t>
  </si>
  <si>
    <t>GRIFERIA LAVAMANOS SENSOR</t>
  </si>
  <si>
    <t>GRIFERIA LAVAMANOS VENTO 4" GRIVAL</t>
  </si>
  <si>
    <t>GRIFERIA ORINAL INFANTIL GRIVAL</t>
  </si>
  <si>
    <t>GRIFERIA ORINAL RESIDENCIAL GRIVAL</t>
  </si>
  <si>
    <t>Herrajes para asiento en Lona Columpio **</t>
  </si>
  <si>
    <t>Hidrolavadora 2600 psi Gasolina</t>
  </si>
  <si>
    <t>JACUZZI FRANCESA FIRPLAK 1.80mtx.90x.41</t>
  </si>
  <si>
    <t>LAVAMANOS MILANO Colgar</t>
  </si>
  <si>
    <t>LAVAMANOS MILANO ENSO PEDESTAL</t>
  </si>
  <si>
    <t>LAVAMANOS PRESTIGIO Incr+Grif.FENIX CRNA</t>
  </si>
  <si>
    <t>LAVAMANOS RIVIERA BLANCO</t>
  </si>
  <si>
    <t>LAVAMANOS RIVIERA PASTEL</t>
  </si>
  <si>
    <t>LAVAMANOS SIENA PASTEL</t>
  </si>
  <si>
    <t>LAVAMANOS TIFANY Peds+Grif.MctrlCRNA</t>
  </si>
  <si>
    <t>LAVAMANOS VICTORIA BLANCO</t>
  </si>
  <si>
    <t>LAVAMANOS VICTORIA PASTEL</t>
  </si>
  <si>
    <t>LAVAMANOS VICTORIA PREMIUM</t>
  </si>
  <si>
    <t>LAVARROPA PORCELANA FRIAFIRPLAK 46x51</t>
  </si>
  <si>
    <t>LAVARROPA PORCELANA FRIAFIRPLAK 48x60</t>
  </si>
  <si>
    <t>LAVARROPA PORCELANA FRIAFIRPLAK 80x60</t>
  </si>
  <si>
    <t>LLAVE ANTIVANDALICA CROMADA DOCOL</t>
  </si>
  <si>
    <t>LLAVE JARDIN LIVIANA Ø1/2" EN BRONCE</t>
  </si>
  <si>
    <t>LLAVE JARDIN Pesada.1/2"</t>
  </si>
  <si>
    <t>LLAVE L/M.URANO CONJ.Cl GRICOL</t>
  </si>
  <si>
    <t>MANIJA L/M.KRISTHAL Mezc4"GRICOL</t>
  </si>
  <si>
    <t>MANIJA L/M.URANO Mezc.4"GRICOL</t>
  </si>
  <si>
    <t>MEZCLADOR DUCHA</t>
  </si>
  <si>
    <t>Mezclador monocontrol ref. Amur o similar</t>
  </si>
  <si>
    <t>Neopreno</t>
  </si>
  <si>
    <t>Neopreno a=20cm e=5mm **</t>
  </si>
  <si>
    <t>Neopreno a=5cm e=2cm Dureza 65 Shore</t>
  </si>
  <si>
    <t>Neopreno Banda a=20cmx 3/16" **</t>
  </si>
  <si>
    <t>Orinal con desague y sifon porcel impor blanco**</t>
  </si>
  <si>
    <t>ORINAL GOTTA CORONA BLANCO</t>
  </si>
  <si>
    <t>Orinal para colgar Mediano(consumo 3.8 Lpf)</t>
  </si>
  <si>
    <t>Oxicorte (Senc) ML*</t>
  </si>
  <si>
    <t>Papelera Acero Inox. con tapaH=28cm;D=19cm</t>
  </si>
  <si>
    <t>Papelera de acero con pedal (5 Litros) Aeluxx</t>
  </si>
  <si>
    <t>Papelera Metal.Cromada multiusos. 5 lts - Essenza</t>
  </si>
  <si>
    <t>Pegamento para Foil de aluminio o Liencillo **</t>
  </si>
  <si>
    <t>Percha Sencilla Cromada importada</t>
  </si>
  <si>
    <t>REDUCCIÓN HG 3/4"A 1/2"</t>
  </si>
  <si>
    <t>REGADERA CABEZA DE DUCHA INCRUSTAR</t>
  </si>
  <si>
    <t>REGISTRO DUCHA KRISTHAL GRICOL</t>
  </si>
  <si>
    <t>SANITARIO CORONET</t>
  </si>
  <si>
    <t>SANITARIO KIDDY SIN TANQUE entrada superior</t>
  </si>
  <si>
    <t>SANITARIO NUEVO EMBAJADOR</t>
  </si>
  <si>
    <t>SANITARIO PORTOBELLO BLANCO</t>
  </si>
  <si>
    <t>SANITARIO PORTOBELLO PASTEL</t>
  </si>
  <si>
    <t>SANITARIO PORTOBELLO PREMIUM</t>
  </si>
  <si>
    <t>SANITARIO VICTORIA BLANCO</t>
  </si>
  <si>
    <t>SANITARIO VICTORIA PASTEL</t>
  </si>
  <si>
    <t>SANITARIO VICTORIA PREMIUM</t>
  </si>
  <si>
    <t>Secador Elect.Manos Tipomanoslib.1AA-1800HO</t>
  </si>
  <si>
    <t>SIFON "P" ABS con Adapt.GRICOL</t>
  </si>
  <si>
    <t>SIFON PARA ORINAL</t>
  </si>
  <si>
    <t>SILENCIADOR</t>
  </si>
  <si>
    <t>Silice</t>
  </si>
  <si>
    <t>TANQUE CONICO 2000 LT. COLEMPAQUES</t>
  </si>
  <si>
    <t>TANQUE CONICO 5000 LT. COLEMPAQUES</t>
  </si>
  <si>
    <t>TANQUE K- 250 COMPLETO ETERNIT</t>
  </si>
  <si>
    <t>TANQUE PLASTICO 2000 LT AJOVER</t>
  </si>
  <si>
    <t>TANQUE Septic.COMPLETO ETERNIT</t>
  </si>
  <si>
    <t>TANQUE TANKPLAST 1000 LT.</t>
  </si>
  <si>
    <t>TANQUE TANKPLAST 250 LT.</t>
  </si>
  <si>
    <t>TANQUE TANKPLAST 500 LT.</t>
  </si>
  <si>
    <t>TAPA MARMOL NEGRO Nal.</t>
  </si>
  <si>
    <t>TAZA FLUXOMETRO HANDICAP</t>
  </si>
  <si>
    <t>TAZA FLUXOMETRO INSTIT. Fontanar**</t>
  </si>
  <si>
    <t>TAZA INST. BALTICO BLANCO*</t>
  </si>
  <si>
    <t>TAZA INSTITUC. ELONGADO Vitromex</t>
  </si>
  <si>
    <t>TELEDUCHAS DESLIZABLES BRENA-Corona</t>
  </si>
  <si>
    <t>TINA ACRILICA (fibra de vidrio ó Poliester)</t>
  </si>
  <si>
    <t>TINA AMERICANA FIRPLAK 1.48mtx.90x.40</t>
  </si>
  <si>
    <t>VALV. ANTIV. CROMO GRIVAL CORONA **</t>
  </si>
  <si>
    <t>Valvula Antivandalica.Sanitario.AltaPresión.11/4"</t>
  </si>
  <si>
    <t>Valvula Inst. sanitaria tipo push REF: 7512500001</t>
  </si>
  <si>
    <t>VALVULA LAVADERO 2"</t>
  </si>
  <si>
    <t>Valvula Mezcladora Ducha Ref. 4-AA-00000906</t>
  </si>
  <si>
    <t>Valvula Orinal Antivand. tipo push Ref. 751290001</t>
  </si>
  <si>
    <t>VALVULA Regul. ½" Metal GRIVAL</t>
  </si>
  <si>
    <t>ACELERANTE PARA MORTEROS SIKA-3 5 KLG</t>
  </si>
  <si>
    <t>Acido muriatico (Clorhidrico) **</t>
  </si>
  <si>
    <t>ACIDO NITRICO **</t>
  </si>
  <si>
    <t>Activador PVC (Membrana reforz)**</t>
  </si>
  <si>
    <t>ADITIVO ADHERENTE TEXILAN 553</t>
  </si>
  <si>
    <t>AGUA DE CARROTANQUE</t>
  </si>
  <si>
    <t>ALUMOL 16 Kg</t>
  </si>
  <si>
    <t>ANTISOL BLANCO (CURA) 20 KILOS</t>
  </si>
  <si>
    <t>Arandela fijacion membranas impermeabiliz **</t>
  </si>
  <si>
    <t>Arena de cuarzo **</t>
  </si>
  <si>
    <t>ASFALTO DE LIGA</t>
  </si>
  <si>
    <t>Barrera Antioxidante **</t>
  </si>
  <si>
    <t>CAL HIDRATADA</t>
  </si>
  <si>
    <t>CASETEX Aligerante textil estr</t>
  </si>
  <si>
    <t>CEMENTO MARINO LIQUIDO</t>
  </si>
  <si>
    <t>CEMENTO PLAST TAPAGOTERA TEXSA</t>
  </si>
  <si>
    <t>CEMENTO PLASTICO</t>
  </si>
  <si>
    <t>Cloro tambor Kg</t>
  </si>
  <si>
    <t>Color base acrylic **</t>
  </si>
  <si>
    <t>CURASEAL Blanco 20Kg **</t>
  </si>
  <si>
    <t>DESMOLDATOC 16 KILOS</t>
  </si>
  <si>
    <t>DYMONIC FC Sellante Blanco (300 CM3)</t>
  </si>
  <si>
    <t>CARTU</t>
  </si>
  <si>
    <t>EMULSION ASFALTICA (CRL-0)**</t>
  </si>
  <si>
    <t>EMULSION ASFALTICA (En frio)CANEC. 55GLNS.</t>
  </si>
  <si>
    <t>EMULSION ASFALTICA ED-9</t>
  </si>
  <si>
    <t>EMULSION ASFALTICA ED 9 / 55 GLN.</t>
  </si>
  <si>
    <t>CANEC</t>
  </si>
  <si>
    <t>EPOTOC 1-1 (4 Kg) **</t>
  </si>
  <si>
    <t>ESMALTE SIKA NEGRO 1gall</t>
  </si>
  <si>
    <t>ESMALTE SIKA VERDE1gall</t>
  </si>
  <si>
    <t>Estructura liviana recepción IDRD según diseño</t>
  </si>
  <si>
    <t>ESTUKA ACRILICO 1gall</t>
  </si>
  <si>
    <t>EUCON 452 GEL</t>
  </si>
  <si>
    <t>FERTILIZANTE ORGANICO TIPO HUMUS</t>
  </si>
  <si>
    <t>FIBRA DE VIDRIO AMERICANA 40M2</t>
  </si>
  <si>
    <t>FIBRA PARA AMARRE (ROLLO DE 750m)</t>
  </si>
  <si>
    <t>GEOmalla Biaxial LBO 202 Pavco**</t>
  </si>
  <si>
    <t>GEOmalla Fortgrid BX 25 refuerzo biaxial Lafayet**</t>
  </si>
  <si>
    <t>GEOmalla LBO 202 Pavco**</t>
  </si>
  <si>
    <t>GEOmalla LBO 302 Pavco**</t>
  </si>
  <si>
    <t>GEOmalla LBO 330 Pavco**</t>
  </si>
  <si>
    <t>GEOmalla LBO 440 Pavco**</t>
  </si>
  <si>
    <t>GEOmalla TT 045 Pavco (descont.)</t>
  </si>
  <si>
    <t>GEOmalla TT 060 Pavco**</t>
  </si>
  <si>
    <t>GEOmalla TT 090 Pavco**</t>
  </si>
  <si>
    <t>GEOmalla TT 120 Pavco**</t>
  </si>
  <si>
    <t>GEOmalla TT 160 Pavco**</t>
  </si>
  <si>
    <t>Geomembrana 20 mil HDPE (0.5 m) **</t>
  </si>
  <si>
    <t>Geomembrana Estructural 40 mil (1 mm) TEX **</t>
  </si>
  <si>
    <t>GEOMEMBRANA HDPE SL 30MILS</t>
  </si>
  <si>
    <t>GEOMEMBRANA HDPE SL 40MILS</t>
  </si>
  <si>
    <t>GEOMEMBRANA POLIFLEX-60</t>
  </si>
  <si>
    <t>GEOTEXTIL NT 1600</t>
  </si>
  <si>
    <t>GEOTEXTIL NT 1800</t>
  </si>
  <si>
    <t>GEOTEXTIL NT 2000</t>
  </si>
  <si>
    <t>Geotextil NT 2500 **</t>
  </si>
  <si>
    <t>Geotextil NT 3000 **</t>
  </si>
  <si>
    <t>Geotextil NT 4000 **</t>
  </si>
  <si>
    <t>Geotextil NT 5000 **</t>
  </si>
  <si>
    <t>Geotextil NT 6000 **</t>
  </si>
  <si>
    <t>Geotextil NT 7000 **</t>
  </si>
  <si>
    <t>GEOTEXTIL NT REPAVIMENTACION 400</t>
  </si>
  <si>
    <t>GEOTEXTIL NT REPAVIMENTACION 450</t>
  </si>
  <si>
    <t>Geotextil NT7000 **</t>
  </si>
  <si>
    <t>Geotextil Sika PP 1800 **</t>
  </si>
  <si>
    <t>GEOTEXTIL T 1050 (PAVCO)</t>
  </si>
  <si>
    <t>GEOTEXTIL T 1400</t>
  </si>
  <si>
    <t>GEOTEXTIL T 1700</t>
  </si>
  <si>
    <t>Geotextil T2100 ** y/o ST 200</t>
  </si>
  <si>
    <t>Geotextil T2400 ** y/o ST 300</t>
  </si>
  <si>
    <t>Geotextil TR 4000 **</t>
  </si>
  <si>
    <t>GRAUTOC (30 Kg.)</t>
  </si>
  <si>
    <t>IGAS GRIS (SELLANTE) 1 KILOS</t>
  </si>
  <si>
    <t>IGAS GRIS (SELLANTE) 30 KILOS</t>
  </si>
  <si>
    <t>IGAS GRIS ROLLO (de 3/8" - 10mm ) rollo de 4,5</t>
  </si>
  <si>
    <t>IGOL DENSO</t>
  </si>
  <si>
    <t>IMPERMEABILIZACION COMPLETA</t>
  </si>
  <si>
    <t>Impermeabilizante Morter Plas AL-80</t>
  </si>
  <si>
    <t>IMPERMEABILIZANTE SIKATOP 121 - 20Kg</t>
  </si>
  <si>
    <t>INMUNIZANTE DE MADERA TEXSA (3.2KG)</t>
  </si>
  <si>
    <t>INMUNIZANTE PARA MADERA</t>
  </si>
  <si>
    <t>Isocianato (Componente B) de Polyurea</t>
  </si>
  <si>
    <t>kit soldadura membranas impermeables **</t>
  </si>
  <si>
    <t>LIMESTONE PLUS (3 Kg.)</t>
  </si>
  <si>
    <t>Lubricante/Grasa**</t>
  </si>
  <si>
    <t>MANTO CONTROL EROSIÓN</t>
  </si>
  <si>
    <t>MANTO METAL FL 100</t>
  </si>
  <si>
    <t>MANTO MORTEPLAS AL-80 3.5 mm.</t>
  </si>
  <si>
    <t>MANTO MORTEPLAST N-3 3mm.</t>
  </si>
  <si>
    <t>MANTO MORTEPLAST N-4</t>
  </si>
  <si>
    <t>MANTO POLIESTER 2.8 mm.</t>
  </si>
  <si>
    <t>MANTO POLIESTER 4 mm.</t>
  </si>
  <si>
    <t>MANTO PROTEKTOR 2.5 mm</t>
  </si>
  <si>
    <t>MANTO TEXAPLAS - 3.2 mm Foil Aluminio</t>
  </si>
  <si>
    <t>Masilla de Poliuretano</t>
  </si>
  <si>
    <t>MASILLA TEXPLACA</t>
  </si>
  <si>
    <t>MASTERSEAL C 20Kg **</t>
  </si>
  <si>
    <t>MERULEX I.F.A. Transparente . 3.5 KILOS</t>
  </si>
  <si>
    <t>PEGANTE DE CAUCHO (PL-85)</t>
  </si>
  <si>
    <t>PEGANTE DENSO FIBRATEX</t>
  </si>
  <si>
    <t>PEGANTE PARA ALFOMBRA</t>
  </si>
  <si>
    <t>PEGANTE PARA MADERA MADERA</t>
  </si>
  <si>
    <t>Perfil para membranas de borde (L=1m, 60un) **</t>
  </si>
  <si>
    <t>PERFIL PESTAÑA - Impervinil HR</t>
  </si>
  <si>
    <t>Pigmento para Polyurea</t>
  </si>
  <si>
    <t>Pintura al horno (modulos pequeños) **</t>
  </si>
  <si>
    <t>PINTURA BITUMINOSA DE ALUMINIO</t>
  </si>
  <si>
    <t>Pintura Puertas 2x0.80mElectrost.(Sum+Inst) **</t>
  </si>
  <si>
    <t>PLASTOCRETE 169 HE</t>
  </si>
  <si>
    <t>Plastocrete169HE ó (Basf)Masterapid 230Kg **</t>
  </si>
  <si>
    <t>Plexipave line color **</t>
  </si>
  <si>
    <t>polimero monolitico</t>
  </si>
  <si>
    <t>POZZOLITH 122-HE (ACELERANTE) x 4 Lt</t>
  </si>
  <si>
    <t>POZZOLITH 322-NT (Plastastificante) x 4 Lt</t>
  </si>
  <si>
    <t>POZZOLITH 322-R (RETARDANTE) x 4 Lt</t>
  </si>
  <si>
    <t>Prexichrome sintetic finish **</t>
  </si>
  <si>
    <t>Primer **</t>
  </si>
  <si>
    <t>Primer Barrera de vapor</t>
  </si>
  <si>
    <t>QUICKDONE (ACELERANTE) 5 KILOS</t>
  </si>
  <si>
    <t>Resina Poliol (Componente A) de Polyurea</t>
  </si>
  <si>
    <t>Restauración mueble recepción IDRD</t>
  </si>
  <si>
    <t>RETARDADOR SIKA TARD-E - 230.0 KLG</t>
  </si>
  <si>
    <t>ROCKTOP GRIS (30 Kg)</t>
  </si>
  <si>
    <t>ROCKTOP ROJO (30 Kg)</t>
  </si>
  <si>
    <t>SELLOTOC BLANCO (5 Kg.)</t>
  </si>
  <si>
    <t>Separol Sika (toxement Desmoldatoc)15Kg**</t>
  </si>
  <si>
    <t>Shampoo especial para fachadas e hidrofugo</t>
  </si>
  <si>
    <t>SIKA 101 MORTERO BLANCO 10 KILOS</t>
  </si>
  <si>
    <t>SIKA 101 MORTERO GRIS 10 KILOS</t>
  </si>
  <si>
    <t>Sika Binda Boquilla color (2Kg) **</t>
  </si>
  <si>
    <t>Sika Boom Amarillo (250cc)**</t>
  </si>
  <si>
    <t>Sika CarboDur tipo S1012 100mm*1.2mm **</t>
  </si>
  <si>
    <t>Sika CarboDur tipo S512 50mm*1.2mm **</t>
  </si>
  <si>
    <t>Sika Concrelisto-RE 5000 **</t>
  </si>
  <si>
    <t>Sika Estuka acrilico (1.5Kg) **</t>
  </si>
  <si>
    <t>Sika Estuka acrilico (30Kg) **</t>
  </si>
  <si>
    <t>Sika Estuka acrilico (6kg) **</t>
  </si>
  <si>
    <t>Sika felt (rollo de 48 M2) **</t>
  </si>
  <si>
    <t>Sika IGAS negro (toxement masil negro) 30Kg **</t>
  </si>
  <si>
    <t>Sika Latex (toxement Eucolatex) 20Kg **</t>
  </si>
  <si>
    <t>Sika Primer 215 (caja por 6 unidades ) **</t>
  </si>
  <si>
    <t>Sika Primer 215 (caja por 6 unidades de 250 ml) **</t>
  </si>
  <si>
    <t>SIKA quick 2500</t>
  </si>
  <si>
    <t>Sika Repair 224 (25Kg) **</t>
  </si>
  <si>
    <t>SIKA TRANSPARENTE-10 X (5 GALONES)</t>
  </si>
  <si>
    <t>SIKA TRANSPARENTE 10 16 KILOS=5 GAL</t>
  </si>
  <si>
    <t>SIKA TRANSPARENTE 10 x 3Kg</t>
  </si>
  <si>
    <t>Sika Wrap 103C a=64cm **</t>
  </si>
  <si>
    <t>Sika Wrap 300C a=30cm **</t>
  </si>
  <si>
    <t>SikaAer D (toxement Air mix D)**</t>
  </si>
  <si>
    <t>SikaColor 555W**</t>
  </si>
  <si>
    <t>SikaColor C (toxement Acrisello) verde 25 kg**</t>
  </si>
  <si>
    <t>Sikadur-52 (toxement Toc 8004) Inyección 3Kg **</t>
  </si>
  <si>
    <t>Sikadur 31 repar+adhesivo toxement Toc 5010 **</t>
  </si>
  <si>
    <t>Sikadur 501 arena de cuarzo 32.5 kg **</t>
  </si>
  <si>
    <t>Sikadur AnchorFix-4(Euco 452 gel) 600cc=900gr **</t>
  </si>
  <si>
    <t>SIKAFELT FV 225 (BASE EN FIBRA DE VIDRIO )</t>
  </si>
  <si>
    <t>SikaFerroGard - 903 **</t>
  </si>
  <si>
    <t>SikaFill 5 (5 Gl) **</t>
  </si>
  <si>
    <t>SIKAFLEX-15 LM SL 22.7Kg **</t>
  </si>
  <si>
    <t>Sikaflex 2C SL -Bicomponente- Gris (3 galones).</t>
  </si>
  <si>
    <t>SIKAFLEX CONSTRUCCION Cartucho 300cc</t>
  </si>
  <si>
    <t>Sikaflex®AT-Connection - Tubo 300 CC</t>
  </si>
  <si>
    <t>Sikafloor 161 imprimante **</t>
  </si>
  <si>
    <t>Sikafloor 3 Quartz top Neutro 30Kg **</t>
  </si>
  <si>
    <t>Sikafloor 363 CO 4.5Kg **</t>
  </si>
  <si>
    <t>Sikafloor 400 N Recubrimiento (Salio del Mercado)</t>
  </si>
  <si>
    <t>SIKAGROUT-200 (PROTEC)30 KILOS</t>
  </si>
  <si>
    <t>Sikaguard EpoCem 720 21Kg **</t>
  </si>
  <si>
    <t>Sikalatex 4.5kg **</t>
  </si>
  <si>
    <t>SIKALISTO RESANE 25kg</t>
  </si>
  <si>
    <t>SikaRod 10 mm 3/8" (toxement sellasil soporte) **</t>
  </si>
  <si>
    <t>SikaRod 16 mm 5/8" (toxement sellasil soporte) **</t>
  </si>
  <si>
    <t>SikaRod 22 mm 7/8" (toxement sellasil soporte) **</t>
  </si>
  <si>
    <t>SikaRod 32 mm 1 1/4" **</t>
  </si>
  <si>
    <t>SikaRod 6 mm 1/4" (toxement sellasil soporte)**</t>
  </si>
  <si>
    <t>SIKASET L (ACELERANTE) 5 KILOS</t>
  </si>
  <si>
    <t>SUMIN E INSTAL DE CHAPA MURO ESCALAR</t>
  </si>
  <si>
    <t>SUMIN E INSTAL DE CINTA MURO ESCALAR</t>
  </si>
  <si>
    <t>SUPERMANTO 400 X S/inst Fglas</t>
  </si>
  <si>
    <t>SUPERMANTO 500 XT S/inst Fglas</t>
  </si>
  <si>
    <t>SUPERMANTO 600 XT S/inst Fglas</t>
  </si>
  <si>
    <t>SUR FHARD 4 KILOS</t>
  </si>
  <si>
    <t>TELA ASFALTICA</t>
  </si>
  <si>
    <t>TOC FIBRA FIBRILADA 500 (10 Kg.) 3/4</t>
  </si>
  <si>
    <t>ABRAZADERA 1 SALIDA</t>
  </si>
  <si>
    <t>ABRAZADERA 1/2" DELGADA DE CREMALLERA</t>
  </si>
  <si>
    <t>ABRAZADERA COLGANTE FIJA 1 1/4" AC1</t>
  </si>
  <si>
    <t>ABRAZADERA COLGANTE FIJA 1" AC1</t>
  </si>
  <si>
    <t>ABRAZADERA COLGANTE FIJA 3/4" AC1</t>
  </si>
  <si>
    <t>ABRAZADERA EN U TIPO-1</t>
  </si>
  <si>
    <t>Abrazadera Met.Doble Ala 3/4"Para Tubo metalico</t>
  </si>
  <si>
    <t>ABRAZADERA METALICA TIPO TRAPECIO 1" **</t>
  </si>
  <si>
    <t>ABRAZADERA METALICA TIPO TRAPECIO 3" **</t>
  </si>
  <si>
    <t>ABRAZADERA PARA TUBERIA EMT Ø1"</t>
  </si>
  <si>
    <t>ABRAZADERA SIN SALIDA</t>
  </si>
  <si>
    <t>Acometida en cable de aluminio 7 hilos con aislami</t>
  </si>
  <si>
    <t>AISLADOR DE PIN - ANSI 55-5</t>
  </si>
  <si>
    <t>AISLADOR DE PIN DE 15KV</t>
  </si>
  <si>
    <t>AISLADOR DE PIN DE ANSI 52-1</t>
  </si>
  <si>
    <t>AISLADOR DE PIN DE ANSI 52-4</t>
  </si>
  <si>
    <t>AISLADOR PIN 34.5KV ANSI 56-3</t>
  </si>
  <si>
    <t>ALAMBRE AWG No.8</t>
  </si>
  <si>
    <t>ALAMBRE COBRE # 10</t>
  </si>
  <si>
    <t>ALAMBRE COBRE DESNUDO N°10</t>
  </si>
  <si>
    <t>ALAMBRE Cu AWG 10 THHN- 90G</t>
  </si>
  <si>
    <t>ALAMBRE Cu DESNUDO AWG 14</t>
  </si>
  <si>
    <t>Alambre de cobre desnudo N°4 AWG</t>
  </si>
  <si>
    <t>ALAMBRE DE CU DESNUDO #8 INTERM DI 3.26</t>
  </si>
  <si>
    <t>ALAMBRE DESN #4 INTER DI 1.35</t>
  </si>
  <si>
    <t>ALAMBRE DESNUDO #12 INTER DI 1.62</t>
  </si>
  <si>
    <t>ALAMBRE PARALELO 2x18 DWP - 2PE</t>
  </si>
  <si>
    <t>ALAMBRE PARALELO 2x18 DWP - PVC</t>
  </si>
  <si>
    <t>ALAMBRE TELEFONICO 2 x 22 JWT- PVC</t>
  </si>
  <si>
    <t>ALAMBRE TRENZADO 2x18 DWT - PVC</t>
  </si>
  <si>
    <t>Alambrón de aluminio calibre #8AWG</t>
  </si>
  <si>
    <t>AMARRE PARA TUBERIA PVC</t>
  </si>
  <si>
    <t>Amarre Plástico de 15 cm</t>
  </si>
  <si>
    <t>Amperímetro análogo 0-200/5 A.</t>
  </si>
  <si>
    <t>ANGULO EXTERNO 20X12 BL</t>
  </si>
  <si>
    <t>ANGULO EXTERNO 20X20 BL</t>
  </si>
  <si>
    <t>ANGULO EXTERNO 25X25 BL</t>
  </si>
  <si>
    <t>ANGULO PLANO 20X12 BL</t>
  </si>
  <si>
    <t>ANGULO PLANO 20X20 BL</t>
  </si>
  <si>
    <t>ANGULO PLANO 25X25 BL</t>
  </si>
  <si>
    <t>APLIQUE MURO 2x14 CM</t>
  </si>
  <si>
    <t>APLIQUE MURO B.REC P-8 OPAL</t>
  </si>
  <si>
    <t>AUTOADHESIVO PARA AMARRE PLÁSTICO</t>
  </si>
  <si>
    <t>Bajante en CG 4",amarres, hebillas, curva PVC 4"</t>
  </si>
  <si>
    <t>BALA ALUMINIO No.10</t>
  </si>
  <si>
    <t>Bala circular incandescente halógena 35 W 12 V</t>
  </si>
  <si>
    <t>BALA DULUX 2XE27 BL SV PROYECTOS***</t>
  </si>
  <si>
    <t>BALA FLUORESCENTE 2X26 (Inc. Bombillo)</t>
  </si>
  <si>
    <t>BALA INCANDECENTE BL IFBL</t>
  </si>
  <si>
    <t>BALASTO 2 x 48</t>
  </si>
  <si>
    <t>BALASTO 2 x 96</t>
  </si>
  <si>
    <t>BALASTO 4 x 32 ELECTRON</t>
  </si>
  <si>
    <t>BALASTO ELECTRONICO 2 X 26 **</t>
  </si>
  <si>
    <t>BANDEJA PARA RACK DE 35CM</t>
  </si>
  <si>
    <t>Barraje interconexión entre totalizador y transfer</t>
  </si>
  <si>
    <t>Barraje interconexión totalizador y transfer 2</t>
  </si>
  <si>
    <t>BOMBILLA 1000 W Metal Halide Oboide Claro</t>
  </si>
  <si>
    <t>Bombilla 150 W Metal Halide Oboide</t>
  </si>
  <si>
    <t>bombilla 250 W Sodio</t>
  </si>
  <si>
    <t>BOMBILLA METAL HALIDE (1.000W) TUBULAR</t>
  </si>
  <si>
    <t>BOMBILLA SOADIO OVOIDE PEQUEÑA</t>
  </si>
  <si>
    <t>BOMBILLA SODIO 1000 W OVOIDE GRANDE</t>
  </si>
  <si>
    <t>BOMBILLO AHORRADOR 13 WAT - 120V LUZ B.</t>
  </si>
  <si>
    <t>BOMBILLO AHORRADOR 26 WAT - 110V</t>
  </si>
  <si>
    <t>BOMBILLO AHORRADOR DE 32W</t>
  </si>
  <si>
    <t>BOMBILLO CLARO 150 WAT - 110V</t>
  </si>
  <si>
    <t>BOMBILLO DE SODIO 400 W</t>
  </si>
  <si>
    <t>BOMBILLO FC DB 26W/840 PHL***</t>
  </si>
  <si>
    <t>BOMBILLO LUZ MIXTA (160W/220V)</t>
  </si>
  <si>
    <t>BOMBILLO MERCURIO 125W / 220V</t>
  </si>
  <si>
    <t>BOMBILLO MH 1000 W E40 Tub. Europeo</t>
  </si>
  <si>
    <t>BOMBILLO MH 400 W E40 Tub. Europeo</t>
  </si>
  <si>
    <t>BOMBILLOS HALOGENOS DE 1500x220</t>
  </si>
  <si>
    <t>BOQUILLA GALVANIZADA D=6"</t>
  </si>
  <si>
    <t>BOQUILLA GALVANIZADA Ø 4"</t>
  </si>
  <si>
    <t>BOQUILLERA ALUMINIODE 3-X11/2X6 Mts</t>
  </si>
  <si>
    <t>BORNA PARA CONEXIÓN PARA CABLE Nº10</t>
  </si>
  <si>
    <t>BORNA PARA CONEXIÓN PARA CABLE Nº6</t>
  </si>
  <si>
    <t>BORNA PARA CONEXIÓN PARA CABLE Nº8</t>
  </si>
  <si>
    <t>BORNA TERMINAL ESTAÑADA Nº8</t>
  </si>
  <si>
    <t>BORNERA DE PRUEBA</t>
  </si>
  <si>
    <t>BORNERA PRUEBA 3 ELEMENTOS</t>
  </si>
  <si>
    <t>BOTON PUERTAS Elec.+T.Ameri. FOSF</t>
  </si>
  <si>
    <t>BOTON TEMPORIZADOR + T Ameri. AVE</t>
  </si>
  <si>
    <t>BOTON TEMPORIZADOR VOLARE</t>
  </si>
  <si>
    <t>BOTON TIMBRE 200 SOBREPARED AVE</t>
  </si>
  <si>
    <t>BOTON TIMBRE 600 AVE</t>
  </si>
  <si>
    <t>BOTON TIMBRE 800 PARA PISOS</t>
  </si>
  <si>
    <t>BOTON TIMBRE ABITARE LUZ PILOTO AVE</t>
  </si>
  <si>
    <t>BOTON TIMBRE VOLARE</t>
  </si>
  <si>
    <t>BREAKER 3X(70-100AMP)LUMINEX</t>
  </si>
  <si>
    <t>Breaker ATORN. 1X30Amp</t>
  </si>
  <si>
    <t>BREAKER ATORN.1x20A</t>
  </si>
  <si>
    <t>Breaker Ench 2X20/30/40Amp (10KA)</t>
  </si>
  <si>
    <t>Breaker Ench. 1 x40A LMX</t>
  </si>
  <si>
    <t>Breaker Ench. 1X15/20/30A (10KA)</t>
  </si>
  <si>
    <t>Breaker Ench. 1x50A LMX</t>
  </si>
  <si>
    <t>Breaker Ench. 2x30A LMX (10KA)</t>
  </si>
  <si>
    <t>Breaker Ench. 2X50A</t>
  </si>
  <si>
    <t>Breaker Ench. 3 x30Amp</t>
  </si>
  <si>
    <t>Breaker Ench. 3X20A/30A/40A (10KA)</t>
  </si>
  <si>
    <t>Breaker Ench. 3x40A LMX</t>
  </si>
  <si>
    <t>Breaker Ind 3x40 AMP (25 KA)</t>
  </si>
  <si>
    <t>Breaker Ind.(3x25Amp)25KA-Regulable 18-25 Amp</t>
  </si>
  <si>
    <t>BREAKER IND.(3X30AMP)25KA</t>
  </si>
  <si>
    <t>Breaker Ind.(3x40Amp)25KA-Regulable 28-40 Amp</t>
  </si>
  <si>
    <t>BREAKER IND.(3X40AMP)25KA</t>
  </si>
  <si>
    <t>BREAKER IND.(3X50AMP)25KA</t>
  </si>
  <si>
    <t>BREAKER IND.(3X60AMP)25KA</t>
  </si>
  <si>
    <t>BREAKER INDUSTRIAL (LUMINEX) 3X150AMP</t>
  </si>
  <si>
    <t>BREAKER INDUSTRIAL 3X100AMP</t>
  </si>
  <si>
    <t>BREAKER INDUSTRIAL 3x102 a 160A Ajustable</t>
  </si>
  <si>
    <t>BREAKER INDUSTRIAL 3x12 a 16A Ajustable</t>
  </si>
  <si>
    <t>BREAKER INDUSTRIAL 3x18 a 25A Ajustable</t>
  </si>
  <si>
    <t>BREAKER INDUSTRIAL 3X30A L.G.</t>
  </si>
  <si>
    <t>BREAKER INDUSTRIAL 3x44 a 63A Ajustable</t>
  </si>
  <si>
    <t>Breaker industrial 3x50/60 AMP (25 KA)</t>
  </si>
  <si>
    <t>BREAKER INDUSTRIAL 3X50A</t>
  </si>
  <si>
    <t>BREAKER INDUSTRIAL 3X70-100AMP</t>
  </si>
  <si>
    <t>BREAKER INDUSTRIAL 3x70 a 100A Ajustable</t>
  </si>
  <si>
    <t>BREAKER INDUSTRIAL 3X80 AMP</t>
  </si>
  <si>
    <t>BREAKER INDUSTRIAL 87.5a125A-GRADUABLE</t>
  </si>
  <si>
    <t>BREAKER Interruptor atornillable de 3x30 A</t>
  </si>
  <si>
    <t>BREAKER Interruptor Industrial 3x30 A</t>
  </si>
  <si>
    <t>Cable 4 Cu-Blanco 7 Hilos</t>
  </si>
  <si>
    <t>Cable 4X10 Cu aisl termoplástico 75 °C 600 V</t>
  </si>
  <si>
    <t>Cable 4X10 Encauchetado**</t>
  </si>
  <si>
    <t>Cable 4x12AWG MULTIFLEX PVC/NY600V90CTC</t>
  </si>
  <si>
    <t>Cable 4X8 Cu aisl termoplástico 75 °C 600 V</t>
  </si>
  <si>
    <t>Cable 6 Cu-Verde 7 Hilos</t>
  </si>
  <si>
    <t>Cable 8 Cu-Negro 7 Hilos</t>
  </si>
  <si>
    <t>CABLE Alum. Aisl. 1/0 THW</t>
  </si>
  <si>
    <t>CABLE Alum. Aisl. 2/0 THW</t>
  </si>
  <si>
    <t>CABLE Alum. Aisl. 4/0 THW</t>
  </si>
  <si>
    <t>CABLE ALUMINIO 2/0 THNN-600V</t>
  </si>
  <si>
    <t>Cable Aluminio 350 (MCM) THHW</t>
  </si>
  <si>
    <t>CABLE ALUMINIO ACSR( 2/0)DESNUDO AWG</t>
  </si>
  <si>
    <t>Cable Aluminio N°4 THHN-AWG 600 V</t>
  </si>
  <si>
    <t>CABLE COAXIAL RG-6 CERTIFICADO</t>
  </si>
  <si>
    <t>cable coaxial RG59 al 60%</t>
  </si>
  <si>
    <t>CABLE cobre #8 THHN 90 - 600V-AWG **</t>
  </si>
  <si>
    <t>Cable Cobre 4/0 AWG-THHN</t>
  </si>
  <si>
    <t>CABLE cobre Aisl. 1/0 THW - 75 C 600V</t>
  </si>
  <si>
    <t>CABLE cobre Aisl. 2/0 THW - 75 C 600V</t>
  </si>
  <si>
    <t>CABLE cobre Aisl. 250 MCM THW - 90 C 600V</t>
  </si>
  <si>
    <t>CABLE cobre Aisl. 300 MCM THW - 90 C 600V</t>
  </si>
  <si>
    <t>CABLE cobre Aisl. 350 MCM THW - 90 C 600V</t>
  </si>
  <si>
    <t>CABLE cobre Aisl. 3U0 THW - 90 C 600V</t>
  </si>
  <si>
    <t>CABLE cobre Aisl. 400 MCM THW - 90 C 600V</t>
  </si>
  <si>
    <t>CABLE cobre Aisl. 4U0 THW - 75 C 600V</t>
  </si>
  <si>
    <t>Cable Cobre Aisl. 8 THW - 90 C 600V</t>
  </si>
  <si>
    <t>CABLE cobre Aisl. HFFR # 12</t>
  </si>
  <si>
    <t>CABLE COBRE AISLADO 500 MCM THW - 90 C</t>
  </si>
  <si>
    <t>CABLE cobre desnudo AWG 1/0</t>
  </si>
  <si>
    <t>Cable Cobre desnudo N°4</t>
  </si>
  <si>
    <t>CABLE cobre RG59 AMERICANO</t>
  </si>
  <si>
    <t>CABLE cobre THHN 90 - 600V 1/0 AWG</t>
  </si>
  <si>
    <t>CABLE cobre THHN 90 - 600V 2 AWG</t>
  </si>
  <si>
    <t>CABLE cobre THHN 90 - 600V 4 AWG</t>
  </si>
  <si>
    <t>CABLE cobre THHN 90 - 600V 4/0 AWG **</t>
  </si>
  <si>
    <t>CABLE cobre THHN 90 - 600V 6 AWG</t>
  </si>
  <si>
    <t>CABLE Cu(2/0)XLPE - 15 KV M.T.</t>
  </si>
  <si>
    <t>Cable de aluminio desnudo calibre #2AWG</t>
  </si>
  <si>
    <t>Cable de Belden 1 par</t>
  </si>
  <si>
    <t>Cable de cobre desnudo # 10 (sum+transp+inst)</t>
  </si>
  <si>
    <t>Cable de cobre desnudo # 2 (suministro)</t>
  </si>
  <si>
    <t>CABLE DE COBRE DESNUDO N°10</t>
  </si>
  <si>
    <t>CABLE DE COBRE DESNUDO N°8</t>
  </si>
  <si>
    <t>CABLE DE Cu DESNUDO N°12</t>
  </si>
  <si>
    <t>Cable desnudo # 2 AWG instalaciones internas</t>
  </si>
  <si>
    <t>CABLE DUPLEX 2X12 (ROLLO X 100 Mts)</t>
  </si>
  <si>
    <t>CABLE DUPLEX 2X20 (GRIS)</t>
  </si>
  <si>
    <t>CABLE DUPLEX Cu N°12</t>
  </si>
  <si>
    <t>CABLE ENCAUCHETADO 2 x 16 SPT - 60 C 300V</t>
  </si>
  <si>
    <t>CABLE ENCAUCHETADO 2 x 8 ST</t>
  </si>
  <si>
    <t>CABLE ENCAUCHETADO 2 x12 SPT - 60 C 300V</t>
  </si>
  <si>
    <t>cable encauchetado 2 x18</t>
  </si>
  <si>
    <t>CABLE ENCAUCHETADO 3 x 8 ST</t>
  </si>
  <si>
    <t>Cable Encauchetado 3 x12</t>
  </si>
  <si>
    <t>CABLE ENCAUCHETADO 3 x14 (600V)</t>
  </si>
  <si>
    <t>CABLE ENCAUCHETADO 3X10</t>
  </si>
  <si>
    <t>cable encauchetado 3x10</t>
  </si>
  <si>
    <t>CABLE ENCAUCHETADO 3X16 AWG</t>
  </si>
  <si>
    <t>CABLE ENCAUCHETADO DE 3 X 12 **</t>
  </si>
  <si>
    <t>CABLE ENCAUCHETADO DE 4 X 8</t>
  </si>
  <si>
    <t>CABLE MULTIPAR N°6</t>
  </si>
  <si>
    <t>CABLE SILICONADO NO. 12</t>
  </si>
  <si>
    <t>CABLE TELEFONICO 10 PARES EXTERIOR</t>
  </si>
  <si>
    <t>CABLE TELEFONICO 10 PARES INTERIOR</t>
  </si>
  <si>
    <t>Cable telefónico de 2 pares</t>
  </si>
  <si>
    <t>CABLE TELEFONICO DE 50- PARES</t>
  </si>
  <si>
    <t>CABLE VEHICULAR Nº16</t>
  </si>
  <si>
    <t>CABLE XLPE 2/0 15KV 100% CINTA 120 mm</t>
  </si>
  <si>
    <t>CableFibraOptica2x12HilosMuitimodo50/125 HDPE</t>
  </si>
  <si>
    <t>CAJA 20x20x15 PASO TAPA BISAGRA</t>
  </si>
  <si>
    <t>CAJA 2400 GALV CG-100 CAL-20</t>
  </si>
  <si>
    <t>CAJA 60x60x12 sTRIP P/CHAPA EPM</t>
  </si>
  <si>
    <t>CAJA D/PASO 15X15X10cm</t>
  </si>
  <si>
    <t>CAJA D/PASO 15X20X10cm LUMINEX</t>
  </si>
  <si>
    <t>CAJA DE PASO ELECTRICA 30X30X15</t>
  </si>
  <si>
    <t>CAJA DOBLE PAVCO</t>
  </si>
  <si>
    <t>CAJA ELECTR.10x10x10 - GALVANIZADA</t>
  </si>
  <si>
    <t>Caja en fundic. de AI IP 55 para breaker 50x40x20</t>
  </si>
  <si>
    <t>CAJA GALVANIZADA OCTOGONAL</t>
  </si>
  <si>
    <t>CAJA GALVANIZADA REF 5800</t>
  </si>
  <si>
    <t>CAJA METALICA 30X20X12CM</t>
  </si>
  <si>
    <t>CAJA OCTAG GALV OG-100 CAL-20</t>
  </si>
  <si>
    <t>CAJA PARA MEDIDOR TRIFASICO DE 150 AMP</t>
  </si>
  <si>
    <t>CAJA PLASTICA 2.400</t>
  </si>
  <si>
    <t>CAJA RADWELL 4 SALIDAS 3/4"-2.400 (4X4)</t>
  </si>
  <si>
    <t>CAJA SENCILLA PAVCO</t>
  </si>
  <si>
    <t>CANAL METALICO CAL.20 (10 X10) (Suministro)</t>
  </si>
  <si>
    <t>CANALETA METAL 15 X15 CAL.16 (Suministro)</t>
  </si>
  <si>
    <t>CANALETA METAL 15 X5 Cal.16 (Suministro)</t>
  </si>
  <si>
    <t>CANALETA METAL C/DIVIS .10 X4 (2.40m)</t>
  </si>
  <si>
    <t>CANALETA PLASTICA AJOVER 10</t>
  </si>
  <si>
    <t>Capacete liso en Aluminio 1 1/2"</t>
  </si>
  <si>
    <t>CAPACETE PARA Ø2" EMT</t>
  </si>
  <si>
    <t>CARGA AMARILLA 4RS27M</t>
  </si>
  <si>
    <t>CARGA AMARILLA FUERTE B.V.</t>
  </si>
  <si>
    <t>CARGA DISCO AMARILLA FUERTE</t>
  </si>
  <si>
    <t>CARGA DISCO VERDE MEDIA</t>
  </si>
  <si>
    <t>CARGA FULMINANTE FUERTE CAL.22</t>
  </si>
  <si>
    <t>CARGA VERDE 3RS27M</t>
  </si>
  <si>
    <t>CARGA VERDE MEDIA B.V.</t>
  </si>
  <si>
    <t>CARGADOR DE BATERIAS DE 12 VOLTIOS</t>
  </si>
  <si>
    <t>Celda Protección+Seccionador en Aire+Fusibles</t>
  </si>
  <si>
    <t>CIERR EMPALME 10-100 PARES</t>
  </si>
  <si>
    <t>CINTA ACERO INOX. 5/8" BAND-IT</t>
  </si>
  <si>
    <t>CINTA AISLANTE GRANDE ECONOMICA</t>
  </si>
  <si>
    <t>CINTA AUTOFUNDENTE</t>
  </si>
  <si>
    <t>Cinta Bandit 1/2" Acero Inoxidable</t>
  </si>
  <si>
    <t>CINTA BANDIT 5/8"</t>
  </si>
  <si>
    <t>Cinta Bandit de 5/8"</t>
  </si>
  <si>
    <t>CINTA BANDIT Ø3/4" (ROLLO DE 30ML)</t>
  </si>
  <si>
    <t>CINTA LED 14.4 W X 5 MTS CON ADAPTADOR</t>
  </si>
  <si>
    <t>CLAVIJA CAUCHO TIPO INDUST.15AMP</t>
  </si>
  <si>
    <t>CLAVIJA DE PATA PLANA AVE</t>
  </si>
  <si>
    <t>CLAVIJA DE PATA REDONDA AVE</t>
  </si>
  <si>
    <t>CLAVIJA Ind.Sobrep.250V,16A(2P+T)IP44</t>
  </si>
  <si>
    <t>CLAVIJA Ind.Sobrep.250V,16A(3P+T+N)IP67</t>
  </si>
  <si>
    <t>CLAVIJA LEVINTON L6-20</t>
  </si>
  <si>
    <t>CLAVIJA POLO A TIERRA 15A 125V **</t>
  </si>
  <si>
    <t>CLAVO 5/16 X 1" BAJA VELOCIDAD</t>
  </si>
  <si>
    <t>CLAVO 5/16 X 1/4 " BAJA VELOCIDAD</t>
  </si>
  <si>
    <t>Cofre Al fundido IP 65,barraje 3F,5H y accesorios</t>
  </si>
  <si>
    <t>COLLARÍN TRANSFORMADOR 8" - 9" T3</t>
  </si>
  <si>
    <t>CONDUCTOR ALUMINIO AWG 4/0</t>
  </si>
  <si>
    <t>CONDULETA EN "T" Ø 2-EMT</t>
  </si>
  <si>
    <t>CONDULETA Ø 1" EN T CON ROSCA</t>
  </si>
  <si>
    <t>CONDULETA Ø 3/4" EN T CON ROSCA</t>
  </si>
  <si>
    <t>CONECTOR COBRE PARA VARILLA CW 5/8"</t>
  </si>
  <si>
    <t>CONECTOR CUÑA CON ESTRIBO 4/0 - 2 AWG</t>
  </si>
  <si>
    <t>CONECTOR DE CORAZA RECTO 11/2"</t>
  </si>
  <si>
    <t>CONECTOR DE PERFORACIÓN</t>
  </si>
  <si>
    <t>CONECTOR PARA CORAZA 3/4"</t>
  </si>
  <si>
    <t>CONECTOR PARA CORAZA 3/4"RECTO</t>
  </si>
  <si>
    <t>CONECTOR PARA CORAZA LIQUID TAPE 3/4"</t>
  </si>
  <si>
    <t>CONECTOR RESORTE AZUL ECO</t>
  </si>
  <si>
    <t>CONECTOR UNITARIO RELLENO</t>
  </si>
  <si>
    <t>CONEXION MOTOBOMBA</t>
  </si>
  <si>
    <t>CONMUTABLE Triple Pil.Clas.C L/NEX</t>
  </si>
  <si>
    <t>CONTACTOR TRIPOLAR 32A AC BOBINA 220</t>
  </si>
  <si>
    <t>Contactor3x70Ampx220V CHINT-Tripolar</t>
  </si>
  <si>
    <t>Contactor3x70Ampx220V Telemecanic</t>
  </si>
  <si>
    <t>CORAZA AMERICANA 3/4"</t>
  </si>
  <si>
    <t>CORAZA DE 2"</t>
  </si>
  <si>
    <t>CORAZA LIQUID TAPE 3/4"</t>
  </si>
  <si>
    <t>CORONA ANTIESCALATORIA DE SEGURIDAD</t>
  </si>
  <si>
    <t>CORTA CIRCUITO IND. 15 kv 100A</t>
  </si>
  <si>
    <t>CORTACIRCUITO ATORN.1POL 50AMP L/NEX</t>
  </si>
  <si>
    <t>CORTACIRCUITO ATORN.2POL 20AMP L/NEX</t>
  </si>
  <si>
    <t>CORTACIRCUITO ATORN.2POL 50AMP L/NEX</t>
  </si>
  <si>
    <t>CORTACIRCUITO ATORN.3POL 20AMP L/NEX</t>
  </si>
  <si>
    <t>CORTACIRCUITO ATORN.3POL 30AMP L/NEX</t>
  </si>
  <si>
    <t>CORTACIRCUITO ATORN.3POL 50AMP L/NEX</t>
  </si>
  <si>
    <t>CORTACIRCUITO ENCH. 1POL 20AMP L/NEX</t>
  </si>
  <si>
    <t>CORTACIRCUITO ENCH. 1POL 30AMP L/NEX</t>
  </si>
  <si>
    <t>CORTACIRCUITO ENCH. 1POL 50AMP L/NEX</t>
  </si>
  <si>
    <t>CORTACIRCUITO ENCH. 2POL 20AMP L/NEX</t>
  </si>
  <si>
    <t>CORTACIRCUITO ENCH. 2POL 30AMP L/NEX</t>
  </si>
  <si>
    <t>CORTACIRCUITO ENCH. 2POL 50AMP L/NEX</t>
  </si>
  <si>
    <t>CORTACIRCUITO ENCH. 3POL 20AMP L/NEX</t>
  </si>
  <si>
    <t>CORTACIRCUITO ENCH. 3POL 30AMP L/NEX</t>
  </si>
  <si>
    <t>CORTACIRCUITO ENCH. 3POL 50AMP L/NEX</t>
  </si>
  <si>
    <t>CORTACIRCUTO ATORN.2POL 30AMP L/NEX</t>
  </si>
  <si>
    <t>Cuarto 10 m X 5 m a prueba de fuego x 3 horas</t>
  </si>
  <si>
    <t>CUCHILLA MONOP. 400 A 15K</t>
  </si>
  <si>
    <t>CURVA CONDUIT 90º PVC 1/2"</t>
  </si>
  <si>
    <t>CURVA EMT 1/2"</t>
  </si>
  <si>
    <t>CURVA EMT 2"</t>
  </si>
  <si>
    <t>CURVA EMT 3"</t>
  </si>
  <si>
    <t>CURVA EMT 4"</t>
  </si>
  <si>
    <t>DIMMER DESL SENC 120V+TAPA MAX L/NEX</t>
  </si>
  <si>
    <t>DIMMERS DESLIZ SENC 120V KORA L/NEX</t>
  </si>
  <si>
    <t>DUCTO TEL.LIV.3"(TUBO 6M)PAVCO</t>
  </si>
  <si>
    <t>DUCTO VERTICAL DE 3X8</t>
  </si>
  <si>
    <t>Empalme para afloramiento de 3" **</t>
  </si>
  <si>
    <t>ENCENDEDOR TIPO CHIMENEA (CHISPERO)</t>
  </si>
  <si>
    <t>ESPARRAGO 5/8"L=5" GRADO-7</t>
  </si>
  <si>
    <t>ESPARRAGO 5/8x24 "</t>
  </si>
  <si>
    <t>EXTENSION ELECTRICA -100M</t>
  </si>
  <si>
    <t>FAROL DE PEDESTAL DE 70W-208-220V</t>
  </si>
  <si>
    <t>FIJACIONES BREAKER **</t>
  </si>
  <si>
    <t>Fotocelda 1000 W - incluye base</t>
  </si>
  <si>
    <t>FOTOCELDA 1000 W 208 V 5 PINES</t>
  </si>
  <si>
    <t>Fotocelda electrónica 1000 W 1800 V</t>
  </si>
  <si>
    <t>FOTOCONTROL</t>
  </si>
  <si>
    <t>FULMINANTES CAL.22 ALTA VEL MORADO</t>
  </si>
  <si>
    <t>Fusible NH con soporte</t>
  </si>
  <si>
    <t>Fusibles (3) tipo HH de 25 A</t>
  </si>
  <si>
    <t>Gabin. metál. para barraj, tot 3x50A y 5 interrupt</t>
  </si>
  <si>
    <t>GABINETE IP-65 (1.0X0.8X0.30M)</t>
  </si>
  <si>
    <t>Gabinete metálico 2x1,5x0,6 equipado (Fontanar)</t>
  </si>
  <si>
    <t>Gabinete+Seccionador .tripol+Fusibles</t>
  </si>
  <si>
    <t>GRAPA METALICA PARA CINTA BANDIT 5/8"</t>
  </si>
  <si>
    <t>GRAPA PARA OPERAR EN CALIENTE</t>
  </si>
  <si>
    <t>GRAPA PRENSORA/OPERARA EN CALIENTE</t>
  </si>
  <si>
    <t>Hebilla Bandit 1/2"</t>
  </si>
  <si>
    <t>Hebilla Cinta band-it 5/8"</t>
  </si>
  <si>
    <t>HERRAJE P/ESTR. FINAL CPS</t>
  </si>
  <si>
    <t>Inspección, medición Tierra y ailamiento 8 h</t>
  </si>
  <si>
    <t>Interrup 3x100 A protecc contactores existe</t>
  </si>
  <si>
    <t>Interrup 3x225 A</t>
  </si>
  <si>
    <t>Interrup 3x50A</t>
  </si>
  <si>
    <t>Interruptor Atornillable 1x30 A</t>
  </si>
  <si>
    <t>Interruptor atornillable de 3x15 A</t>
  </si>
  <si>
    <t>Interruptor atornillable de 3x40 A</t>
  </si>
  <si>
    <t>Interruptor atornillable de 3x50 A</t>
  </si>
  <si>
    <t>INTERRUPTOR Bipolar LK Clas.C L/NEX</t>
  </si>
  <si>
    <t>INTERRUPTOR CONM DEKO L/NEX</t>
  </si>
  <si>
    <t>INTERRUPTOR CONM LUZ PIL VELA L/NEX</t>
  </si>
  <si>
    <t>INTERRUPTOR CONM SENC. LUZ PIL.+TAPA</t>
  </si>
  <si>
    <t>INTERRUPTOR CONM SENC. MAX. L/NEX</t>
  </si>
  <si>
    <t>INTERRUPTOR CONM TRIPOLAR KORA L/NEX</t>
  </si>
  <si>
    <t>INTERRUPTOR DE PASO MARFIL AVE</t>
  </si>
  <si>
    <t>Interruptor Diferencial 1X20A</t>
  </si>
  <si>
    <t>INTERRUPTOR DOBLE</t>
  </si>
  <si>
    <t>INTERRUPTOR DOBLE 200 SOBREPARED AVE</t>
  </si>
  <si>
    <t>INTERRUPTOR DOBLE CONM 600 AVE</t>
  </si>
  <si>
    <t>INTERRUPTOR DOBLE CONM ABITARE AVE</t>
  </si>
  <si>
    <t>INTERRUPTOR DOBLE FOSF AVE</t>
  </si>
  <si>
    <t>INTERRUPTOR DOBLE KORA L/NEX</t>
  </si>
  <si>
    <t>INTERRUPTOR DOBLE LUZ PILOTO</t>
  </si>
  <si>
    <t>Interruptor Industrial 3x70 A</t>
  </si>
  <si>
    <t>Interruptor perilla para tablero electrico</t>
  </si>
  <si>
    <t>INTERRUPTOR SENC +TOMA AMERIC. AVE</t>
  </si>
  <si>
    <t>INTERRUPTOR SENC 200 SOBREPARED AVE</t>
  </si>
  <si>
    <t>INTERRUPTOR SENC ABITARE AVE</t>
  </si>
  <si>
    <t>INTERRUPTOR SENC CONMUTABLE 600 AVE</t>
  </si>
  <si>
    <t>INTERRUPTOR SENC CONMUTABLE FOSF AVE</t>
  </si>
  <si>
    <t>INTERRUPTOR SENC CONMUTABLE VOLARE</t>
  </si>
  <si>
    <t>INTERRUPTOR SENC KORA L/NEX</t>
  </si>
  <si>
    <t>INTERRUPTOR SENC LUZ PIL KORA L/NEX</t>
  </si>
  <si>
    <t>INTERRUPTOR SENC MARFIL LUZ PIL. AVE</t>
  </si>
  <si>
    <t>INTERRUPTOR SENC+TOMA AMERIC. VOLARE</t>
  </si>
  <si>
    <t>INTERRUPTOR SENCILLO LUZ PILOTO</t>
  </si>
  <si>
    <t>INTERRUPTOR TEMP. DE TOQUE+TAPA L/NEX</t>
  </si>
  <si>
    <t>INTERRUPTOR TIPO RIEL MONOP(1X20AMP)</t>
  </si>
  <si>
    <t>INTERRUPTOR TRIPLE 600 AVE</t>
  </si>
  <si>
    <t>INTERRUPTOR TRIPLE FOSF AVE</t>
  </si>
  <si>
    <t>INTERRUPTOR Triple Pil.Clas.C L/NEX</t>
  </si>
  <si>
    <t>Interruptor tripolar de 50Amp-industrial</t>
  </si>
  <si>
    <t>Interruptor tripolar de 60Amp-industrial</t>
  </si>
  <si>
    <t>InterruptorTermomagnéticoIndust.3x70Amp(LG)LS</t>
  </si>
  <si>
    <t>JACK RJ 45 CAT 6 SIEMON</t>
  </si>
  <si>
    <t>kit luminaria 1000W, arranc, cond, reactancia</t>
  </si>
  <si>
    <t>kit luminaria 150 W, arranc, condens, reactancia</t>
  </si>
  <si>
    <t>kit luminaria 400W, arranc, cond, reactancia</t>
  </si>
  <si>
    <t>kit luminaria 70 W, arrancad, condens, reacta</t>
  </si>
  <si>
    <t>Kit MH 1000 W (Balsto-Conden.-Arrancador)</t>
  </si>
  <si>
    <t>Kit MH 400 W (Balsto-Conden.-Arrancador)</t>
  </si>
  <si>
    <t>LAMPARA FLCTE 2x48</t>
  </si>
  <si>
    <t>LAMPARA FLUORESCENTE 2X32 T-8</t>
  </si>
  <si>
    <t>lampara hermetica 2x32W</t>
  </si>
  <si>
    <t>Lampara hermetica se sobrepone 2 x18</t>
  </si>
  <si>
    <t>LIBRO MARCACION MIXTA DESXON</t>
  </si>
  <si>
    <t>Luminaria 32 LED 71W - 700mA- 9000Lm Ref5136</t>
  </si>
  <si>
    <t>LUMINARIA FLUORESCENTE T5 2X28W</t>
  </si>
  <si>
    <t>Luminaria LED 80W - 530mA - Tipo Codensa</t>
  </si>
  <si>
    <t>Luminaria LED Continua 40W Tipo P24868</t>
  </si>
  <si>
    <t>Luminaria M-130</t>
  </si>
  <si>
    <t>LUMINARIA MERCURIO 250 W</t>
  </si>
  <si>
    <t>LUMINARIA SODIO 400W (inc.fotoc+brazo+bomb)</t>
  </si>
  <si>
    <t>LUMINARIA SOLAR LED (Alumbrado publico)</t>
  </si>
  <si>
    <t>Mantent. de subestación B3 con transfor. 20 KVA</t>
  </si>
  <si>
    <t>Mantent. de subestación B4 con transfor. 30 KVA</t>
  </si>
  <si>
    <t>Mantent. de subestación B4 con transfor. 50 KVA</t>
  </si>
  <si>
    <t>Mantent. de subestación B5 con transfor. 20 KVA</t>
  </si>
  <si>
    <t>MARCO DECORATIVO SENC 2X4 KORA L/NEX</t>
  </si>
  <si>
    <t>Marco y tapa para camara CS 280</t>
  </si>
  <si>
    <t>Medidor electrónico multifuncional</t>
  </si>
  <si>
    <t>MEDIDOR MONOFASICO BIFILAR (Sum+Inst)</t>
  </si>
  <si>
    <t>MEDIDOR MONOFASICO TRIFILAR</t>
  </si>
  <si>
    <t>MEDIDOR MONOFASICO TRIFILAR 20(80A).</t>
  </si>
  <si>
    <t>MEDIDOR TRIFASICO 40-160 AMP</t>
  </si>
  <si>
    <t>MOLDE PARA SOLDADURA CADWELD EN T y X</t>
  </si>
  <si>
    <t>Panel LED de 12 W de incrusta cuadrado o redon</t>
  </si>
  <si>
    <t>PARARAYOS DE 5 PUNTAS FARADAY</t>
  </si>
  <si>
    <t>PERCHA 2 PUESTOS(Percha+Aisl.+Fijac)AP.</t>
  </si>
  <si>
    <t>PERCHA 3 PUESTOS(Percha+Aisl.+Fijac)AP.</t>
  </si>
  <si>
    <t>PERNO 1/4 X 3/4 B.V.</t>
  </si>
  <si>
    <t>PERNO MAQUINA DE 5/8"X6"</t>
  </si>
  <si>
    <t>PERNO ROSCADO 2" ALT.VEL.</t>
  </si>
  <si>
    <t>PINZA PARA SUJETAR MOLDE SOLD CADWELL</t>
  </si>
  <si>
    <t>PLACA BAS.2"X4"C/TAPA KORA BLA</t>
  </si>
  <si>
    <t>Placa identificación 2x1 cm</t>
  </si>
  <si>
    <t>PLANTA SOLAR 1.5 KWp (1.950 KWh)</t>
  </si>
  <si>
    <t>PLATINA DE COBRE 5X25MM (L=1.00M)</t>
  </si>
  <si>
    <t>PLUG TELEFÓNICO RJ-11</t>
  </si>
  <si>
    <t>PLUG TELEFÓNICO RJ-9</t>
  </si>
  <si>
    <t>POSTE METAL.H=10M tipo AP+BASE</t>
  </si>
  <si>
    <t>POSTE METAL.H=12M tipo AP+BASE</t>
  </si>
  <si>
    <t>POSTE METAL.H=8M tipo AP+BASE</t>
  </si>
  <si>
    <t>Programa Logo Soft (Control y programación)</t>
  </si>
  <si>
    <t>Proyector MH 400 W 208/220V(inc bomb. oboide)</t>
  </si>
  <si>
    <t>Proyector Na 250 W 208/220V(inc bomb. oboide)</t>
  </si>
  <si>
    <t>Punta Captora 5/8" X 2.40 ml en aluminio</t>
  </si>
  <si>
    <t>Punta captora 5/8" X 60 cm punta blunt en aluminio</t>
  </si>
  <si>
    <t>REFLECTOR 300W - 12 V</t>
  </si>
  <si>
    <t>REFLECTOR METAL HALIDE 1000 W redonda</t>
  </si>
  <si>
    <t>Refuerzo cruce calzada para unir 2 cajas de paso</t>
  </si>
  <si>
    <t>Regleta de 50 pares</t>
  </si>
  <si>
    <t>Regleta Strip Tel. 20 pares</t>
  </si>
  <si>
    <t>RETENIDA PARA MEDIA TENSION</t>
  </si>
  <si>
    <t>RETENIDA TERM. POSTE VART</t>
  </si>
  <si>
    <t>Seccionador de 3 vías de 50 A-240 V (sum+ins)</t>
  </si>
  <si>
    <t>Seccionador tripolar(Cortacircuito) de 15 KV 100 A</t>
  </si>
  <si>
    <t>SILLAS CRUCETA TIPO ICEL</t>
  </si>
  <si>
    <t>Sist Autom contr alumbr Tablero Gral Edificio s+i</t>
  </si>
  <si>
    <t>Sist Autom control alumbr Tab Plazoleta (sumi+inst</t>
  </si>
  <si>
    <t>Sist exosto y silenciador y acces Planta 300KVA</t>
  </si>
  <si>
    <t>SOCKET PARA TUBO T8</t>
  </si>
  <si>
    <t>SOCKET SLIM LINEA NAL</t>
  </si>
  <si>
    <t>SOCKET TUBO FLUORESCENTE (JG) AVE</t>
  </si>
  <si>
    <t>SOCKET TUBO SLIM LINE (JG) AVE</t>
  </si>
  <si>
    <t>SOLDADURA CAD WELD 115Gr (TIRO/CARGA)</t>
  </si>
  <si>
    <t>Soldadura cad well 115 gr</t>
  </si>
  <si>
    <t>SOLDADURA EXOTERMICA 150 GRS (TIRO)</t>
  </si>
  <si>
    <t>SOLDADURA EXOTERMICA 90 GRS (TIRO)</t>
  </si>
  <si>
    <t>SONDA PARA CABLEAR 2X16X15M</t>
  </si>
  <si>
    <t>SOPORTE EN ANGULO 1X1/8"PARA LAMPARA</t>
  </si>
  <si>
    <t>SOPORTE PARA BARRAJE DE 500AMP</t>
  </si>
  <si>
    <t>SOPORTE PARA LAMPARA EUROPEA</t>
  </si>
  <si>
    <t>STARTER 40 W</t>
  </si>
  <si>
    <t>Strip general 50 pares</t>
  </si>
  <si>
    <t>SUBESTACION PEDESTAL 75 KVA-11.4-208/110V</t>
  </si>
  <si>
    <t>SUPLEMENTO PARA CAJA 2.400/2.800</t>
  </si>
  <si>
    <t>SWITCH DE 12 PUESTOS CAT. 6</t>
  </si>
  <si>
    <t>SWITCH DE 8 PUESTOS CAT. 6</t>
  </si>
  <si>
    <t>TABLERO 18 CTOS+ESP. PARA TOTALIZADOR</t>
  </si>
  <si>
    <t>TABLERO 8 CTS 0,40x050 según RETIE</t>
  </si>
  <si>
    <t>Tablero Bifásico de (12) Circuitos</t>
  </si>
  <si>
    <t>TABLERO C/P TRIF.18CTS LUMINEX</t>
  </si>
  <si>
    <t>TABLERO C/P TRIF.36 CTS</t>
  </si>
  <si>
    <t>TABLERO C/P TRIFASICO 12 CIRCUITOS</t>
  </si>
  <si>
    <t>Tablero General equipado del T-2 (Fontanar)</t>
  </si>
  <si>
    <t>Tablero General equipado del T-4 (Fontanar)</t>
  </si>
  <si>
    <t>Tablero monofasico 4 Cicuit.</t>
  </si>
  <si>
    <t>TABLERO PARCIALES 30 CTS</t>
  </si>
  <si>
    <t>TABLERO PARCIALES 6 CTS LUMINEX</t>
  </si>
  <si>
    <t>Tanque para ACPM para planta de emergencia</t>
  </si>
  <si>
    <t>TAPA CAJA 5800 GALVANIZADA</t>
  </si>
  <si>
    <t>TAPA FINAL 20X12 BL (PLASTICA)</t>
  </si>
  <si>
    <t>TAPA FINAL 20X20 BL (PLASTICA)</t>
  </si>
  <si>
    <t>TAPA FINAL 25X25 BL (PLASTICA)</t>
  </si>
  <si>
    <t>TAPA SALIDA CORDON CAJA OCTOGONAL</t>
  </si>
  <si>
    <t>TELERRUPTOR BIPOLAR 120V-16AMPERIOS</t>
  </si>
  <si>
    <t>TELERRUPTOR MONOPOLAR 120V-16 AMP.</t>
  </si>
  <si>
    <t>TERMINAL AUTODESFORRE**</t>
  </si>
  <si>
    <t>TERMINAL BORNA PARA CABLE #250 (1/2")</t>
  </si>
  <si>
    <t>TERMINAL BORNA PARA CABLE 2/0</t>
  </si>
  <si>
    <t>TERMINAL BORNA PARA CABLE 4/0</t>
  </si>
  <si>
    <t>TERMINAL COAXIALTV AMER+TAPA MAX L/NEX</t>
  </si>
  <si>
    <t>TERMINAL CONDUIT PVC 1/2" **</t>
  </si>
  <si>
    <t>TERMINAL CONDUIT PVC DE 1"</t>
  </si>
  <si>
    <t>TERMINAL CONECTOR EMT Ø 1"</t>
  </si>
  <si>
    <t>TERMINAL DE COBRE 8"</t>
  </si>
  <si>
    <t>TERMINAL DE COBRE N° 4</t>
  </si>
  <si>
    <t>TERMINAL EMT - 1 1/2"</t>
  </si>
  <si>
    <t>Terminal en Cobre para Cable 4/0</t>
  </si>
  <si>
    <t>TERMINAL IMC 2"</t>
  </si>
  <si>
    <t>TERMINAL PARA CABLE</t>
  </si>
  <si>
    <t>TERMINAL PARA CABLE N°2</t>
  </si>
  <si>
    <t>TERMINAL PARA CABLE N°4</t>
  </si>
  <si>
    <t>TERMINAL PREMOLDEADO EXT-15KV (2-4/0)</t>
  </si>
  <si>
    <t>terminal Premoldeado Ext-15KV (2-4/0) TFT 151</t>
  </si>
  <si>
    <t>Terminales MT 2/0, 15 KV pantalla en hilos 100% ai</t>
  </si>
  <si>
    <t>TIMBRE BITONAL DIN DON 110V. AVE</t>
  </si>
  <si>
    <t>TIMBRE PULSADOR SENC LUZ PIL KORA L/NEX</t>
  </si>
  <si>
    <t>TIMBRE SENCILLO LUZ PILOTO L/NEX</t>
  </si>
  <si>
    <t>TIMBRE+ INTERRUPTOR PILOTO ABITARE AVE</t>
  </si>
  <si>
    <t>TOMA AEREA AVE 15AMP CON POLO A TIERRA</t>
  </si>
  <si>
    <t>TOMA AMERICANA POLARIZADA VOLARE</t>
  </si>
  <si>
    <t>TOMA CON POLO A TIERRA + INTERRUP SENC</t>
  </si>
  <si>
    <t>TOMA DOBLE AMERICANA 600 AVE</t>
  </si>
  <si>
    <t>TOMA DOBLE AMERICANA FOSF AVE</t>
  </si>
  <si>
    <t>TOMA DOBLE P/T AISLADA NARANJA</t>
  </si>
  <si>
    <t>TOMA GFCI LEGRAN LINEA-ARQUEA (15A)**</t>
  </si>
  <si>
    <t>TOMA Ind. Sobrep.250V,16A(2P+T+IP44)</t>
  </si>
  <si>
    <t>TOMA Ind. Sobrep.250V,16A(3P+T+N)IP67</t>
  </si>
  <si>
    <t>TOMA REGULADA POLO/TIERRA AISLAMIENTO</t>
  </si>
  <si>
    <t>TOMA SENCILLA AMERICANA 800 PARA PISOS</t>
  </si>
  <si>
    <t>TOMA TELEF 600 COLOMBIANA AVE</t>
  </si>
  <si>
    <t>TOMA TELEF AMER+TAPA SENC. MAX L/NEX</t>
  </si>
  <si>
    <t>TOMA TELEF COLOM SENC + TAPA MAX L/NEX</t>
  </si>
  <si>
    <t>TOMA TELEF COLOMB SENC KORA L/NEX</t>
  </si>
  <si>
    <t>TOMA TELEF COLOMB.200 SOBREPARED AVE</t>
  </si>
  <si>
    <t>TOMA TELEF COLOMB.ABITARE AVE</t>
  </si>
  <si>
    <t>TOMA TELEF COLOMBIANA 800 PARA PISOS</t>
  </si>
  <si>
    <t>TOMA TELEF COLOMBIANA VOLARE</t>
  </si>
  <si>
    <t>TOMA TELEF SENC AMERIC DEKO L/NEX</t>
  </si>
  <si>
    <t>TOMA TELEFONICA DECUATRO HILOS</t>
  </si>
  <si>
    <t>TOMA TELEFONICA DOS HILOS</t>
  </si>
  <si>
    <t>TOMA TELEFONICA RJ11 DOBLE**</t>
  </si>
  <si>
    <t>TOMA TRIFASICA (3X50AMP)</t>
  </si>
  <si>
    <t>TOMA TRIPOLAR 20 AMP. AVE</t>
  </si>
  <si>
    <t>TOMA TV AMERICANA COAXIAL 400 AVE</t>
  </si>
  <si>
    <t>TOMA TV AMERICANA GALICA</t>
  </si>
  <si>
    <t>TOMACORRIENTE POLO A TIERRA+TAPA</t>
  </si>
  <si>
    <t>Totalizador de 75 A Industrial</t>
  </si>
  <si>
    <t>Totalizador enchufablel 3x(40Amp/50)</t>
  </si>
  <si>
    <t>TOTALIZADOR GENERAL 3X100A</t>
  </si>
  <si>
    <t>Totalizador industrial 3x(28-40Amp)</t>
  </si>
  <si>
    <t>Totalizador industrial 3x100A</t>
  </si>
  <si>
    <t>Totalizador industrial 3x175A</t>
  </si>
  <si>
    <t>Totalizador industrial 3x40A</t>
  </si>
  <si>
    <t>Totalizador industrial 3x50A</t>
  </si>
  <si>
    <t>Totalizador industrial 3x50A (44-63A)L/NEX</t>
  </si>
  <si>
    <t>Totalizador industrial 3x60A</t>
  </si>
  <si>
    <t>Totalizador industrial 3x75A (70-100A)L/NEX</t>
  </si>
  <si>
    <t>Totalizador industrial 3x80A</t>
  </si>
  <si>
    <t>Totalizador industrial de 3x1000 A</t>
  </si>
  <si>
    <t>TOTALIZADOR REGULABLE IND. 200-250 AMP</t>
  </si>
  <si>
    <t>Trafo baja-baja 30KVA 480/208/120V Fontanar</t>
  </si>
  <si>
    <t>TRANSFERENCIA AUTO PLANTA ELECTRICA</t>
  </si>
  <si>
    <t>Transferencia automática 3x1000A</t>
  </si>
  <si>
    <t>Transferencia automática 3x100A diseño Fontanar</t>
  </si>
  <si>
    <t>Transformador de 300w a 12 v</t>
  </si>
  <si>
    <t>TRANSFORMADOR DE CORRIENTE 1000/A5</t>
  </si>
  <si>
    <t>Transformador de corriente 200/5 A</t>
  </si>
  <si>
    <t>Transformador de corriente 400/5 A</t>
  </si>
  <si>
    <t>TRANSFORMADOR MONOFASICO 50KVA</t>
  </si>
  <si>
    <t>TRANSFORMADOR TRIFASICO 112.5KVA</t>
  </si>
  <si>
    <t>TRANSFORMADOR TRIFASICO 150KVA</t>
  </si>
  <si>
    <t>TRANSFORMADOR TRIFASICO 225KVA</t>
  </si>
  <si>
    <t>TUBO 3/4" PVC P/11</t>
  </si>
  <si>
    <t>TUBO CONDUIT 1/2" PVC 3MTS</t>
  </si>
  <si>
    <t>TUBO CONDUIT DUCTO PVC EB 3"</t>
  </si>
  <si>
    <t>TUBO CONDUIT EMT ½"</t>
  </si>
  <si>
    <t>TUBO CONDUIT GALV IMC 1/2"</t>
  </si>
  <si>
    <t>TUBO CONDUIT GALV IMC 2"</t>
  </si>
  <si>
    <t>Tubo ducto electrico corrugado TDP 3" x6ml</t>
  </si>
  <si>
    <t>Tubo ducto electrico corrugado TDP 4"x 6ml*</t>
  </si>
  <si>
    <t>Tubo ducto electrico corrugado TDP 6"X6ML</t>
  </si>
  <si>
    <t>TUBO FLUOREC 32W CIRCULAR</t>
  </si>
  <si>
    <t>TUBO FLUORECENTE 40W PHILIPS</t>
  </si>
  <si>
    <t>TUBO FLUORESCENTE T8 32W</t>
  </si>
  <si>
    <t>TUBO IMC GALV. Ø2" L=3MTS</t>
  </si>
  <si>
    <t>TUBO IMC Ø 6" (L=3m)</t>
  </si>
  <si>
    <t>Tubo LED 1X18</t>
  </si>
  <si>
    <t>TUBO T-8 TIPO LED DE 9 A 11W JE 60 CMS</t>
  </si>
  <si>
    <t>TUBO T8, TIPO LED DE 18 A 21 W DE 120 CMS</t>
  </si>
  <si>
    <t>TUERCA PARA ESPARRAGO 5/8"L=5" GRADO-7</t>
  </si>
  <si>
    <t>TVSS categoria B (208/120V)</t>
  </si>
  <si>
    <t>TVSS categoria C (208/120V)</t>
  </si>
  <si>
    <t>U.P.S. 10 kva 208-110 V sellada</t>
  </si>
  <si>
    <t>U.P.S. 6 KVA Bifásica</t>
  </si>
  <si>
    <t>UNION ACERO Ø2" EMT</t>
  </si>
  <si>
    <t>Union bimetálica cobre-aluminio calibre #2AWG</t>
  </si>
  <si>
    <t>UNION CANALETA 20 X 12 (PLASTICA)</t>
  </si>
  <si>
    <t>UNION CANALETA 20X20 BL (PLASTICA)</t>
  </si>
  <si>
    <t>UNION CANALETA 25X25 BL</t>
  </si>
  <si>
    <t>UNIÓN EMT - 1/2"</t>
  </si>
  <si>
    <t>UNION EMT - 3/4"</t>
  </si>
  <si>
    <t>UNION EMT 3 "Acero</t>
  </si>
  <si>
    <t>UNION GALV EMT 3/4"</t>
  </si>
  <si>
    <t>UNION GALV IMC 1 1/2"</t>
  </si>
  <si>
    <t>UNION IMC- GALVANIZADA- Ø 6"</t>
  </si>
  <si>
    <t>VARILLA CW 5/8" X 2.40 M EN COBRE</t>
  </si>
  <si>
    <t>Voltímetro análogo 0-600 V</t>
  </si>
  <si>
    <t>WALL PLATE AJUSTE DOBLE AMP</t>
  </si>
  <si>
    <t>WALL PLATE AJUSTE SENCILL CUPICON</t>
  </si>
  <si>
    <t>ZUMBADOR 110 V. 200 SOBREPARED AVE</t>
  </si>
  <si>
    <t>ZUMBADOR 110 V. 600 AVE</t>
  </si>
  <si>
    <t>ZUMBADOR 110 V. AVE</t>
  </si>
  <si>
    <t>ABRAZADERA 2" INDUSTRIAL</t>
  </si>
  <si>
    <t>ABRAZADERA 3" INDUSTRIAL</t>
  </si>
  <si>
    <t>acople plástico de 1/2"x1/2" (L=0.60m)</t>
  </si>
  <si>
    <t>Acople Sanitario/Lav de 1/2" plastico 40cms</t>
  </si>
  <si>
    <t>ADAPTADOR DE LIMPIEZA SANITARIA 4"</t>
  </si>
  <si>
    <t>Adaptador macho cobre 2" **</t>
  </si>
  <si>
    <t>ADAPTADOR MACHO POLIPROPILENO 1 1/4”</t>
  </si>
  <si>
    <t>ADAPTADOR PRESIÓN MACHO 3"</t>
  </si>
  <si>
    <t>Adaptador PVCP Hemb.1 1/4"</t>
  </si>
  <si>
    <t>Adaptador PVCP Hemb.4" S/NORMA ICONTEC</t>
  </si>
  <si>
    <t>Adaptador PVCP Macho 2"S/NORMA ICONTEC</t>
  </si>
  <si>
    <t>Adaptador rosca macho para PE 32 mm</t>
  </si>
  <si>
    <t>AdaptadorMachoPolipropileno(1/2")Fusión PN-16</t>
  </si>
  <si>
    <t>Amortiguador de Ariete (1/2")</t>
  </si>
  <si>
    <t>ARO TAPA PP CAJA (315) LIVIANA</t>
  </si>
  <si>
    <t>ARO TAPA PP CAJA (400) LIVIANA</t>
  </si>
  <si>
    <t>Aspersor Impacto en Bronce (1") **</t>
  </si>
  <si>
    <t>Aspersor Impacto en Bronce (1/2") **</t>
  </si>
  <si>
    <t>Aspersor Impacto en Bronce (3/4") **</t>
  </si>
  <si>
    <t>BASE CAJA DE INSPECCION (315)160X110MM</t>
  </si>
  <si>
    <t>bola cobre d=1/2"Helbert.o Similar (175PSI) **</t>
  </si>
  <si>
    <t>Brida acero 300Lb d=21/2" **</t>
  </si>
  <si>
    <t>BRIDA METALICA Ø 1/2"- TIPO SLIPON</t>
  </si>
  <si>
    <t>BRIDA METALICA Ø 3/4"- TIPO SLIPON</t>
  </si>
  <si>
    <t>BRIDA ROSCADA D=4" ACERO</t>
  </si>
  <si>
    <t>BRIDA ROSCADA DE ACERO Ø3”-150 lb</t>
  </si>
  <si>
    <t>BRIDA ROSCADA DE ACERO Ø4”-150 lb</t>
  </si>
  <si>
    <t>BRIDA ROSCADA DE ACERO Ø6” -150 lb</t>
  </si>
  <si>
    <t>CAJA RECTANGULAR PARA VALVULAS</t>
  </si>
  <si>
    <t>CALENTADOR DE PASO BIFASICO (13 LTS/MIN)</t>
  </si>
  <si>
    <t>CHAQUE GLOBO Ø1" (125-200psi)</t>
  </si>
  <si>
    <t>CHAQUE GLOBO Ø2" (125-200psi)</t>
  </si>
  <si>
    <t>Cheque bridado acero al carbon d=2" **</t>
  </si>
  <si>
    <t>Cheque bridado acero al carbon d=3" **</t>
  </si>
  <si>
    <t>Cheque bridado acero al carbon d=4" **</t>
  </si>
  <si>
    <t>CHEQUE CORTINA RW DE 4"</t>
  </si>
  <si>
    <t>CHEQUE GLOBO Ø2 1/2"(125/200)</t>
  </si>
  <si>
    <t>CHEQUE HIDRO 3" PARA SISTEMA. EYECTOR</t>
  </si>
  <si>
    <t>CHEQUE HIDRO BRIDADO Ø3”-300PSI</t>
  </si>
  <si>
    <t>CHEQUE HIDROBRIDADO Ø6”-300PSI -ACERO</t>
  </si>
  <si>
    <t>CHEQUE VERTICAL 1/2" HELBERT</t>
  </si>
  <si>
    <t>CHEQUE VERTICAL HYDRO DE 1/2"</t>
  </si>
  <si>
    <t>CODO 45° PRESION 3"S/NORMA ICONTEC</t>
  </si>
  <si>
    <t>Codo 45°HG 1" **</t>
  </si>
  <si>
    <t>Codo 45°HG 1/ 2" **</t>
  </si>
  <si>
    <t>Codo 45°HG 11/2" **</t>
  </si>
  <si>
    <t>Codo 45°HG 2" **</t>
  </si>
  <si>
    <t>Codo 45°HG 3" **</t>
  </si>
  <si>
    <t>Codo 45°HG 3/4" **</t>
  </si>
  <si>
    <t>CODO 45°PVCP Ø6" S/NORMA ICONTEC</t>
  </si>
  <si>
    <t>CODO 90 °GALVANIZADO Ø4"</t>
  </si>
  <si>
    <t>CODO 90° COBRE Ø 1 1/2"</t>
  </si>
  <si>
    <t>CODO 90° COBRE Ø 1 1/4"</t>
  </si>
  <si>
    <t>CODO 90° COBRE Ø 1/2"</t>
  </si>
  <si>
    <t>CODO 90° COBRE Ø 3/4"</t>
  </si>
  <si>
    <t>CODO 90° GAS 3/4" PAVCO</t>
  </si>
  <si>
    <t>CODO 90° PRESION 3"PVC S/NORMA ICONTEC</t>
  </si>
  <si>
    <t>CODO 90° PVC SANITARIO 6" CXC.</t>
  </si>
  <si>
    <t>Codo 90°HG 1" **</t>
  </si>
  <si>
    <t>Codo 90°HG 1/2" **</t>
  </si>
  <si>
    <t>Codo 90°HG 11/2" **</t>
  </si>
  <si>
    <t>Codo 90°HG 2" **</t>
  </si>
  <si>
    <t>Codo 90°HG 3/4" **</t>
  </si>
  <si>
    <t>Codo 90°HG Ø 2 1/2"</t>
  </si>
  <si>
    <t>Codo 90°HG Ø 3" **</t>
  </si>
  <si>
    <t>Codo 90°HG Ø4"</t>
  </si>
  <si>
    <t>Codo 90°HG Ø6"</t>
  </si>
  <si>
    <t>CODO 90º SANITARIO PVC Ø 3"CXE</t>
  </si>
  <si>
    <t>CODO 90º2-1/2"</t>
  </si>
  <si>
    <t>Codo calle galvanizado ½"</t>
  </si>
  <si>
    <t>CODO COBRE ½" 90°</t>
  </si>
  <si>
    <t>CODO COBRE 2 1/2"</t>
  </si>
  <si>
    <t>CODO COBRE 3/8"</t>
  </si>
  <si>
    <t>Codo cobre Cu 2"</t>
  </si>
  <si>
    <t>CODO COBRE Ø2"</t>
  </si>
  <si>
    <t>CODO COBRE3/4**</t>
  </si>
  <si>
    <t>CODO CPVC - 90°Ø 2 1/2"</t>
  </si>
  <si>
    <t>CODO GALVANIZADO 90°-Ø6"</t>
  </si>
  <si>
    <t>Codo90°Polipropileno(1/2")Fusión PN-16</t>
  </si>
  <si>
    <t>COUPLING ACERO RANURADO RIGIDO 3"</t>
  </si>
  <si>
    <t>COUPLING ACERO RANURADO RIGIDO 4"</t>
  </si>
  <si>
    <t>COUPLING ACERO RANURADO RIGIDO 6"</t>
  </si>
  <si>
    <t>CUELLO CISNE 3” EN ACERO</t>
  </si>
  <si>
    <t>DESAGUE PUSH PLÁSTICO SIN REBOSE</t>
  </si>
  <si>
    <t>Equipo termofusion para tubo agua potab d=8" **</t>
  </si>
  <si>
    <t>Equipo termofusion para tubo gas d=3" **</t>
  </si>
  <si>
    <t>Equipo termofusion tubo gas/ polietileno+Operario</t>
  </si>
  <si>
    <t>ETERBOARD 4mm (122X122cm) -ETERNIT</t>
  </si>
  <si>
    <t>FiltroVerticalArena-36"fibraVidrio+Valvula 3 vias</t>
  </si>
  <si>
    <t>FLAUTA DE DESCARGA DE 6"</t>
  </si>
  <si>
    <t>FLOTADOR DE MERCURIO</t>
  </si>
  <si>
    <t>Geodren planar e=5.0mm GMX-7 h=0.50m</t>
  </si>
  <si>
    <t>Grapa"U" Zincada(e=5/16")A=4.5";H=9";Rosca=2"</t>
  </si>
  <si>
    <t>Griferia Orinal tradicional cromo</t>
  </si>
  <si>
    <t>GRIFERIA SANITARIO CONJUNTO</t>
  </si>
  <si>
    <t>hidrante milan canexión pvc 3"</t>
  </si>
  <si>
    <t>HIDROSELLO 8"</t>
  </si>
  <si>
    <t>HIDROSELLO NOVAFORT (315MM S8 Y S4)</t>
  </si>
  <si>
    <t>INSERTO POLIETILENO 3/4" PAVCO</t>
  </si>
  <si>
    <t>JUNTA FLEXIBLE BORRACHA Ø2”</t>
  </si>
  <si>
    <t>JUNTA FLEXIBLE BORRACHA Ø6”</t>
  </si>
  <si>
    <t>Lubricante para Tubería Novafort (500Gr)</t>
  </si>
  <si>
    <t>MEDIDOR PARA AGUA (3/4") APROB.EE.AA.BB</t>
  </si>
  <si>
    <t>NIPLE GALVANIZADO L=0.90M Ø3" CON RUANA</t>
  </si>
  <si>
    <t>NIPLE GALVANIZADOL=0.90MØ 4" CON RUANA</t>
  </si>
  <si>
    <t>NIPLE GALVANIZADOL=0.90MØ1" CON RUANA</t>
  </si>
  <si>
    <t>NIPLE GALVANIZADOL=0.90MØ6" CON RUANA</t>
  </si>
  <si>
    <t>Niple HG ½" l=0.15m **</t>
  </si>
  <si>
    <t>Niple HG ½" l=0.1m **</t>
  </si>
  <si>
    <t>Niple HG 1"X 5 CM</t>
  </si>
  <si>
    <t>Niple HG 1"X0.20m**</t>
  </si>
  <si>
    <t>Niple HG 2 ½" l=0.15m **</t>
  </si>
  <si>
    <t>Niple HG 3/4"L=0.1m **</t>
  </si>
  <si>
    <t>Niple HG 3/4"x6"</t>
  </si>
  <si>
    <t>Niple HG 3/4"X8" **</t>
  </si>
  <si>
    <t>ORINAL TIPO SECO PORCELANA</t>
  </si>
  <si>
    <t>PLATINA 0.15X0.15X3/16""</t>
  </si>
  <si>
    <t>REDUCCIÓN 20 A 25MM POLIPROPILENO</t>
  </si>
  <si>
    <t>REDUCCIÓN 32 A 20MM POLIPROPILENO</t>
  </si>
  <si>
    <t>Reduccion cobre 2"x1/2" **</t>
  </si>
  <si>
    <t>Reduccion cobre 6"x4" **</t>
  </si>
  <si>
    <t>REGISTRO CORTINA 11/4" RW</t>
  </si>
  <si>
    <t>REGISTRO CORTINA Ø ½" S/NORMA ICONTEC</t>
  </si>
  <si>
    <t>REGISTRO CORTINA Ø 1"(125 PSI) S/ICONTEC</t>
  </si>
  <si>
    <t>REGISTRO CORTINA Ø 3" TIPO PESADO</t>
  </si>
  <si>
    <t>REGISTRO CORTINA Ø1" S/NROMA ICONTEC</t>
  </si>
  <si>
    <t>REGISTRO PASO DIRECTO PESADO Ø.3"</t>
  </si>
  <si>
    <t>Rejilla Con Sosco 3X2"METALICA(ALUMINIO)</t>
  </si>
  <si>
    <t>REJILLA SIFON CON SOSCO (3X2") PLÁSTICA</t>
  </si>
  <si>
    <t>Rejilla tipo Sifón en aluminio 20x20 sosco 6"</t>
  </si>
  <si>
    <t>REMOVEDOR PVC (1/8 Gal)</t>
  </si>
  <si>
    <t>SENSOR DE FLUJO 2 1/2”</t>
  </si>
  <si>
    <t>SENSOR DE FLUJO 2”</t>
  </si>
  <si>
    <t>Sensor de LLuvia a 24 Voltios(Sum)</t>
  </si>
  <si>
    <t>SIFON BOTELLA GRIS PARA LAVAMANOS</t>
  </si>
  <si>
    <t>Sifón PVC-S D=4"</t>
  </si>
  <si>
    <t>Sifon pvc 3" **</t>
  </si>
  <si>
    <t>STRAP 11/2”X1”X11/4”</t>
  </si>
  <si>
    <t>STRAP 2”X1”X11/4”</t>
  </si>
  <si>
    <t>Swing Joint (Brazo articul. aspersor de rotor 1")*</t>
  </si>
  <si>
    <t>TAPA INSPECC.METALICA SIFÓN DE 5X3" LISA</t>
  </si>
  <si>
    <t>TAPA REGISTRO PLÁSTICA 25X25CM</t>
  </si>
  <si>
    <t>TAPA REGISTRO PLÁSTICA 30X30CM</t>
  </si>
  <si>
    <t>TAPON HEMBRA PVC D=1/2" **</t>
  </si>
  <si>
    <t>Tapon HG d=2 1/2" macho*</t>
  </si>
  <si>
    <t>Tapon Polipropileno(1/2")Fusión PN-16</t>
  </si>
  <si>
    <t>TAPON PRESION SOLD. 3" S/NORMA ICONTEC</t>
  </si>
  <si>
    <t>TAPÓN ROSCADO DE 1/2" PVC PRESIÓN</t>
  </si>
  <si>
    <t>TAPON ROSCADO Ø1" S/NROMA ICONTEC</t>
  </si>
  <si>
    <t>TAPON ROSCADO PVC D=3"</t>
  </si>
  <si>
    <t>TAPON ROSCADO PVCP (1/2")</t>
  </si>
  <si>
    <t>TAPON SANITARIO DE PRUEBA 2" PVC</t>
  </si>
  <si>
    <t>TEE COBRE 2 1/2"</t>
  </si>
  <si>
    <t>Tee acero galvanizado 1 "</t>
  </si>
  <si>
    <t>Tee acero galvanizado 1 1/2"</t>
  </si>
  <si>
    <t>Tee acero galvanizado 2"</t>
  </si>
  <si>
    <t>Tee acero galvanizado 3"</t>
  </si>
  <si>
    <t>Tee acero galvanizado 4"</t>
  </si>
  <si>
    <t>TEE COBRE Ø 1 1/2"</t>
  </si>
  <si>
    <t>TEE COBRE Ø 1 1/4"</t>
  </si>
  <si>
    <t>TEE COBRE Ø 1/2"</t>
  </si>
  <si>
    <t>TEE COBRE Ø 3/4"</t>
  </si>
  <si>
    <t>Tee CPVC 1/2" S/NORMA ICONTEC</t>
  </si>
  <si>
    <t>TEE CPVC 2"S/NORMA ICONTEC</t>
  </si>
  <si>
    <t>TEE CPVC Ø 2 1/2"</t>
  </si>
  <si>
    <t>TEE DE COBRE 1/2"</t>
  </si>
  <si>
    <t>TEE GALVANIZ.4"</t>
  </si>
  <si>
    <t>TEE GALVANIZ.6"</t>
  </si>
  <si>
    <t>Tee HG 2" **</t>
  </si>
  <si>
    <t>TEE HG Ø ½"*</t>
  </si>
  <si>
    <t>TEE HG Ø 1 ½"</t>
  </si>
  <si>
    <t>TEE HG Ø4"</t>
  </si>
  <si>
    <t>TEE POLIETILENO ½"</t>
  </si>
  <si>
    <t>Tee Polipropileno(1/2")Fusión PN-16</t>
  </si>
  <si>
    <t>TEE PRESION 1/2" PVC S/NORMA ICONTEC</t>
  </si>
  <si>
    <t>TEE PRESION 3/4" PVC S/NORMA ICONTEC</t>
  </si>
  <si>
    <t>TEE PRESION PVC.P 6" S/NOMA INCONTEC</t>
  </si>
  <si>
    <t>TEE Pvc gas 1" **</t>
  </si>
  <si>
    <t>TEE reducida polietileno (gas) 1"x1/2" **</t>
  </si>
  <si>
    <t>TEE reducida Pvc gas 1"x1/2" **</t>
  </si>
  <si>
    <t>TEE reducida Pvc gas 1"x3/4" **</t>
  </si>
  <si>
    <t>TEE reducida Pvc gas 3/4"x1/2" **</t>
  </si>
  <si>
    <t>TEE SANITARIA 6" PVC S/NORMA ICONTEC</t>
  </si>
  <si>
    <t>TEE SANITARIA Ø 2" S/NORMA ICONTEC</t>
  </si>
  <si>
    <t>TEE SANITARIA Ø 3"S/NORMA ICONTEC</t>
  </si>
  <si>
    <t>TEE SANITARIA Ø 4" S/NORMA ICONTEC</t>
  </si>
  <si>
    <t>Trípode Metálico para aspersor (Angulo 3/4") **</t>
  </si>
  <si>
    <t>TUBO ACERO AL CARBON C/C SCH-40-12"</t>
  </si>
  <si>
    <t>Tubo acero carbon C/C SCH 3"/Costura</t>
  </si>
  <si>
    <t>Tubo aceroEstructural Galv. 11/2"e=1.5 mm</t>
  </si>
  <si>
    <t>TUBO COBRE ½" LIVIANO</t>
  </si>
  <si>
    <t>TUBO COBRE 1” RIGIDO - TIPO L (200PSI)</t>
  </si>
  <si>
    <t>TUBO COBRE 2 ” RIGIDO - TIPO L (200PSI)</t>
  </si>
  <si>
    <t>TUBO COBRE 2 1/2 ” RIGIDO - TIPO L (200PSI)</t>
  </si>
  <si>
    <t>TUBO COBRE 3/4" LIVIANO</t>
  </si>
  <si>
    <t>TUBO COBRE 3/8" LIVIANO</t>
  </si>
  <si>
    <t>TUBO COBRE 3/8" PESADO</t>
  </si>
  <si>
    <t>TUBO CONDUIT 1" RALCO</t>
  </si>
  <si>
    <t>TUBO CONDUIT 1¼" RALCO</t>
  </si>
  <si>
    <t>TUBO CONDUIT GALV IMC 1 1/4"</t>
  </si>
  <si>
    <t>Tubo Corrugado Ø65mm (Con Filtro) Rollo</t>
  </si>
  <si>
    <t>Tubo CorrugadoPerforado(Ø65mm) rollo (Sin filtro)</t>
  </si>
  <si>
    <t>TUBO CPVC 1 ½" RDE-11</t>
  </si>
  <si>
    <t>TUBO CPVC Ø 3/4" X 3ML</t>
  </si>
  <si>
    <t>Tubo CPVC Ø2 1/2" (RDE-11)</t>
  </si>
  <si>
    <t>TUBO DRENAJE PVC 100mm (Usar CIO-105777)</t>
  </si>
  <si>
    <t>Tubo ducto electrico tipo liviano 3" **</t>
  </si>
  <si>
    <t>Tubo ducto electrico tipo liviano EB 4"(LIVIANO)</t>
  </si>
  <si>
    <t>tubo galvanizado 1 1/4¨ e=3.25mm</t>
  </si>
  <si>
    <t>TUBO GALVANIZADO 2 1/2" e=3-38mm Roscado</t>
  </si>
  <si>
    <t>TUBO GALVANIZADO 3" (e=3.25mm)</t>
  </si>
  <si>
    <t>TUBO GALVANIZADO 4" (e=3.81mm)</t>
  </si>
  <si>
    <t>TUBO GALVANIZADO AGUA NTC-5890- Ø4"</t>
  </si>
  <si>
    <t>TUBO GALVANIZADO Ø1/2" AGUA (e=2.0mm)</t>
  </si>
  <si>
    <t>TUBO GALVANIZADO PRESION ASTM A53 Ø6"</t>
  </si>
  <si>
    <t>Tubo HG ½" 2.49mm**</t>
  </si>
  <si>
    <t>Tubo HG 1 1/4" 2.95mm **</t>
  </si>
  <si>
    <t>Tubo HG 2 1/2" 3.25mm **</t>
  </si>
  <si>
    <t>Tubo HG 2" 3.25mm **</t>
  </si>
  <si>
    <t>Tubo HG 3" 3.25mm CERRAMIENTO**</t>
  </si>
  <si>
    <t>Tubo Novafort 250MM PVC-S/NORMA ICONTEC</t>
  </si>
  <si>
    <t>Tubo PE 100 Agua 32 mm</t>
  </si>
  <si>
    <t>TUBO POLIPROPILENO Ø1/2" FUSION AF</t>
  </si>
  <si>
    <t>Tubo Polipropileno PN-16 (3/4”) AC</t>
  </si>
  <si>
    <t>Tubo Polipropileno PN-16 (Ø1/2”) AC</t>
  </si>
  <si>
    <t>Tubo Polipropileno PN-16 (Ø1/2”) AF</t>
  </si>
  <si>
    <t>Tubo Polipropileno PN-16 (Ø1”) AC</t>
  </si>
  <si>
    <t>Tubo Polipropileno PN-16 (Ø1”) AF</t>
  </si>
  <si>
    <t>Tubo Polipropileno PN-16 (Ø11/2”) AC</t>
  </si>
  <si>
    <t>Tubo Polipropileno PN-16 (Ø11/4”) AC</t>
  </si>
  <si>
    <t>Tubo Polipropileno PN-16 (Ø11/4”) AF</t>
  </si>
  <si>
    <t>Tubo Polipropileno PN-16 (Ø2”) AC</t>
  </si>
  <si>
    <t>Tubo Polipropileno PN-16 (Ø3/4”) AF RDE-7,4</t>
  </si>
  <si>
    <t>Tubo Polipropileno PN-16 (Ø4”) AC</t>
  </si>
  <si>
    <t>Tubo Polipropileno PN-16(Ø11/2”) AF RDE-7,4</t>
  </si>
  <si>
    <t>Tubo Polipropileno PN-16(Ø2”) AF RDE-7,4</t>
  </si>
  <si>
    <t>TUBO PRESION ASTM A 53 -12" Colmena</t>
  </si>
  <si>
    <t>TUBO PRESION HG 6"</t>
  </si>
  <si>
    <t>TUBO PVC P RDE 41 100psi 4"</t>
  </si>
  <si>
    <t>TUBO PVCP 21/2"</t>
  </si>
  <si>
    <t>UNION 4"PVC **</t>
  </si>
  <si>
    <t>UNION CPVC Ø ½" S/NORMA ICONTEC</t>
  </si>
  <si>
    <t>UNION CPVC Ø 1 1/4"</t>
  </si>
  <si>
    <t>UNION CPVC Ø 2 1/2"</t>
  </si>
  <si>
    <t>UNION CPVC Ø 2" S/NORMA ICONTEC</t>
  </si>
  <si>
    <t>UNION CPVC Ø 3/4 S/NORMA ICONTEC</t>
  </si>
  <si>
    <t>UNION DRESER DE 3"</t>
  </si>
  <si>
    <t>UNION GALVANIZ.6"</t>
  </si>
  <si>
    <t>UNIÓN GALVANIZADA DE 1 1/2"</t>
  </si>
  <si>
    <t>UNION GALVANIZADA Ø 4"</t>
  </si>
  <si>
    <t>Union gas polietil 1" tipo socket (campana) **</t>
  </si>
  <si>
    <t>Union gas polietil 1/2" tipo socket (campana) **</t>
  </si>
  <si>
    <t>Union gas polietil 2" tipo socket (campana) **</t>
  </si>
  <si>
    <t>Union gas polietil 3/4" tipo socket (campana) **</t>
  </si>
  <si>
    <t>Unión HG 1/2" **</t>
  </si>
  <si>
    <t>Unión HG 2" **</t>
  </si>
  <si>
    <t>Unión HG 3/4" **</t>
  </si>
  <si>
    <t>Unión HG Ø 11/2" **</t>
  </si>
  <si>
    <t>Unión HG Ø 2 1/2" **</t>
  </si>
  <si>
    <t>Unión HG Ø 3" **</t>
  </si>
  <si>
    <t>Union platino 10" Pavco **</t>
  </si>
  <si>
    <t>Union platino 12" Pavco **</t>
  </si>
  <si>
    <t>Union platino 6" Pavco **</t>
  </si>
  <si>
    <t>Union platino 8" Pavco **</t>
  </si>
  <si>
    <t>unión PP agua 32 mm</t>
  </si>
  <si>
    <t>UNION PRESION Ø ½" PVC S/NORMA ICONTEC</t>
  </si>
  <si>
    <t>UNION PRESION Ø 1" PVC S/NORMA ICONTEC</t>
  </si>
  <si>
    <t>UNION PRESIÓN Ø 1" PVC S/NORMA ICONTEC</t>
  </si>
  <si>
    <t>UNION PRESIÓN Ø 3" PVC-S/NORMA ICONTEC</t>
  </si>
  <si>
    <t>UNION PRESION Ø4"PVC- S/NORMA ICONTEC</t>
  </si>
  <si>
    <t>UNION PRESIONØ 2"PVC S/NORMA ICONTEC</t>
  </si>
  <si>
    <t>UNION PVCP Ø4"-S/NORMA ICONTEC</t>
  </si>
  <si>
    <t>UNION SANITARIA 8"</t>
  </si>
  <si>
    <t>UNION SANITARIA Ø6"PVC S/NORMA ICONTEC</t>
  </si>
  <si>
    <t>UNION TIPO RANURADO 1 1/2"</t>
  </si>
  <si>
    <t>UNION TIPO RANURADO 4"</t>
  </si>
  <si>
    <t>UNIVERSAL GALVANIZADA 3"X150PSI</t>
  </si>
  <si>
    <t>UNIVERSAL GALVANIZADA DE 1 1/4"</t>
  </si>
  <si>
    <t>UNIVERSAL GALVANIZADA DE 3"</t>
  </si>
  <si>
    <t>UNIVERSAL GALVANIZADA Ø 1/2"</t>
  </si>
  <si>
    <t>UNIVERSAL GALVANIZADA Ø 2"</t>
  </si>
  <si>
    <t>UNIVERSAL GALVANIZADA Ø 4"</t>
  </si>
  <si>
    <t>UNIVERSAL GALVANIZADA Ø 6"</t>
  </si>
  <si>
    <t>Universal HG 1" **</t>
  </si>
  <si>
    <t>Universal HG 1/2" **</t>
  </si>
  <si>
    <t>Universal HG 2" **</t>
  </si>
  <si>
    <t>Universal HG 3/4" **</t>
  </si>
  <si>
    <t>Universal HG 6"</t>
  </si>
  <si>
    <t>Universal HG Ø1 1/2" **</t>
  </si>
  <si>
    <t>UNIVERSAL PVC-P Ø 2"</t>
  </si>
  <si>
    <t>VALVULA ALIVIO-AC (Ø11/2")-300PSI</t>
  </si>
  <si>
    <t>VALVULA ALIVIO AGUA 1”X1” Pmin(175 Psi)</t>
  </si>
  <si>
    <t>VALVULA CHEQUE Ø 1" CORTINA</t>
  </si>
  <si>
    <t>VALVULA CHEQUE Ø 2 1/2" CORTINA HELBERT</t>
  </si>
  <si>
    <t>VALVULA CHEQUE Ø 2" CORTINA HELVERT</t>
  </si>
  <si>
    <t>Valvula compuert bridada d=3" **</t>
  </si>
  <si>
    <t>Valvula compuert elástica extremo liso 3"***</t>
  </si>
  <si>
    <t>VALVULA CORTINA (3/4")AGUA (R.W.)</t>
  </si>
  <si>
    <t>VALVULA DE ALIVIO 1/2" -AMERICANA</t>
  </si>
  <si>
    <t>Valvula de bola acero d=2" Usa A-216 WCB a/c **</t>
  </si>
  <si>
    <t>Valvula de bola acero d=3" Usa A-216 WCB a/c **</t>
  </si>
  <si>
    <t>VALVULA DE BOLA LISTADA 3” Pmin(175 Psi)</t>
  </si>
  <si>
    <t>VALVULA DE GLOBO Ø 2"(200PSI)</t>
  </si>
  <si>
    <t>VALVULA DE GLOBO Ø21/2” (200PSI)</t>
  </si>
  <si>
    <t>VALVULA DE PIE PRESION 1¼"</t>
  </si>
  <si>
    <t>VALVULA ENTRADA ATLANTIS GRIVAL</t>
  </si>
  <si>
    <t>Valvula flotador 1"(valvula+varilla+bola bronce)</t>
  </si>
  <si>
    <t>VALVULA FLOTADOR ROSCADA Ø3"COMPLETA</t>
  </si>
  <si>
    <t>Valvula flotadora sola d=1/2"Helbert o similar</t>
  </si>
  <si>
    <t>VALVULA Regul. ½" Plast GRIVAL</t>
  </si>
  <si>
    <t>Valvula Selenoide d=2"(Suministro). **</t>
  </si>
  <si>
    <t>YEE SANITARIA PVC Ø 3" S/NORMA ICONTEC</t>
  </si>
  <si>
    <t>YEE SANITARIA PVC Ø 2" S/NORMA ICONTEC</t>
  </si>
  <si>
    <t>YEE SANITARIA PVC Ø 4" S/NORMA ICONTEC</t>
  </si>
  <si>
    <t>Accesorios piso en madera (remates, tapaluces...)</t>
  </si>
  <si>
    <t>Alistado en Madera (3x3cm)L=3m**</t>
  </si>
  <si>
    <t>ARCHIVADOR METÁLICO DE 2.5X1X2.1</t>
  </si>
  <si>
    <t>ARCHIVADOR METÁLICO DE 2.6X1X2.1</t>
  </si>
  <si>
    <t>ARCHIVADOR METÁLICO DE 3.6X1X2.1</t>
  </si>
  <si>
    <t>Base plana para punta 5/8" en cobre</t>
  </si>
  <si>
    <t>BASTIDOR ABARCO</t>
  </si>
  <si>
    <t>BASTIDOR AMARILLO</t>
  </si>
  <si>
    <t>CAOBA AFRICANO</t>
  </si>
  <si>
    <t>CEDRO PUERTO ASIS</t>
  </si>
  <si>
    <t>Cerco 8x.8x.1 polipropileno mediano impacto **</t>
  </si>
  <si>
    <t>CERCO ABARCO CEPILLADO(8X8CM) L=4M</t>
  </si>
  <si>
    <t>CERCO ORDINARIO (10X10CM) L=3M</t>
  </si>
  <si>
    <t>CERCO ORDINARIO (10X10CM) L=4M</t>
  </si>
  <si>
    <t>CERCO ORDINARIO (8cmx8cm) L=3M</t>
  </si>
  <si>
    <t>CERCO ORDINARIO (8cmx8cm) L=4M</t>
  </si>
  <si>
    <t>CLOSET CEDRO 2.20x1.20 (materiales)</t>
  </si>
  <si>
    <t>CLOSET TRIPLEX 2.20x1.20 (materiales)</t>
  </si>
  <si>
    <t>CUARTOBOCEL MEDIA CAÑA 2 x 2 x 2.80</t>
  </si>
  <si>
    <t>DIAGONAL ANGULO RECTO 1 1/2" x 3/16 x 1.40.</t>
  </si>
  <si>
    <t>DURMIENTE ABARCO 4mx.(0.04mx0.04m)</t>
  </si>
  <si>
    <t>DURMIENTE ORDINARIO (4CMx4CM) L=6M</t>
  </si>
  <si>
    <t>DURMIENTE ORDINARIO (4x4CM) L=4M</t>
  </si>
  <si>
    <t>DURMIENTE ORDINARIO (5x5CM) L=3M</t>
  </si>
  <si>
    <t>DURMIENTE ORDINARIO 5Mx.04x.04</t>
  </si>
  <si>
    <t>Escrit. archivador metálico (Rec.IDRD) **</t>
  </si>
  <si>
    <t>Escrit. cost. H metálico (Rec.IDRD) **</t>
  </si>
  <si>
    <t>Escrit. portateclado plástico (Rec.IDRD) **</t>
  </si>
  <si>
    <t>Escrit. superf. fórmica 0.575X1.49C (Rec.IDRD) **</t>
  </si>
  <si>
    <t>Escrit. superf. P fórmica 0.84X1.41 (Rec.IDRD) **</t>
  </si>
  <si>
    <t>ESCRITORIO AUXILIAR KEFREN</t>
  </si>
  <si>
    <t>ESCRITORIO EJECUTIVO KEFREN</t>
  </si>
  <si>
    <t>ESTACION DE COMPUTO HOME</t>
  </si>
  <si>
    <t>ESTACION MULTIMEDIA HOME</t>
  </si>
  <si>
    <t>ESTACION PARA COMPUTO KEFREN</t>
  </si>
  <si>
    <t>Esterilla Guadua (A=0.40M) L=4M</t>
  </si>
  <si>
    <t>FORMALITE TEXTURADO F-6</t>
  </si>
  <si>
    <t>GUADUA</t>
  </si>
  <si>
    <t>GUARDAESCOBA CEDRO MACHO 6 Cm.</t>
  </si>
  <si>
    <t>GUARDAESCOBA CEDRO MACHO 8 Cm.</t>
  </si>
  <si>
    <t>GUARDAESCOBA VIROLA 6 Cm.</t>
  </si>
  <si>
    <t>GUARDAESCOBA VIROLA 8 Cm.</t>
  </si>
  <si>
    <t>GUARDAESCOBA ZAPAN NAZAREN 8cm</t>
  </si>
  <si>
    <t>hoja puerta entamborada (80x2.05-2.20)</t>
  </si>
  <si>
    <t>Lámina 1.2 x 2.40 Formica Escritorio</t>
  </si>
  <si>
    <t>LAMINA DE TRIPLEX DE 9 M.M x 1,22 x 2,44</t>
  </si>
  <si>
    <t>LAMINA MADECOR E:12mm (1.53x2.54m)</t>
  </si>
  <si>
    <t>LAMINAS DE TRIPLEX 15 MM x 1,22 x 2,44</t>
  </si>
  <si>
    <t>LISTON .8x.17x3.00 ORDINARIO</t>
  </si>
  <si>
    <t>LISTON EN AMARILLO (8cm x 2.2cm) L= 3M</t>
  </si>
  <si>
    <t>LISTON EN FLORMORADO</t>
  </si>
  <si>
    <t>LISTON EN VIROLA/TECHO</t>
  </si>
  <si>
    <t>LISTON M.H. GUAYACAN OBO</t>
  </si>
  <si>
    <t>LISTON M.H. PEINEMONO/TECHO</t>
  </si>
  <si>
    <t>LISTON M.H. PINO PATULA</t>
  </si>
  <si>
    <t>LISTON M.H. PINO ROMERON/TECHO</t>
  </si>
  <si>
    <t>LISTON M.H. SAPAN/PISO a=8cm;e=12mm</t>
  </si>
  <si>
    <t>LISTON MH EN PINO PATULA</t>
  </si>
  <si>
    <t>LISTON ZAPAN (Tabla 0.02X0.20X2.90M)</t>
  </si>
  <si>
    <t>MESA (abarco rio) 0.20 x 0.20 x 3.00 M.</t>
  </si>
  <si>
    <t>MODULO BASE DE ARCHIVO LOGIC</t>
  </si>
  <si>
    <t>PARKET GRANADILLO</t>
  </si>
  <si>
    <t>PARKET GUAYACAN INSTALADO</t>
  </si>
  <si>
    <t>PERILLO</t>
  </si>
  <si>
    <t>PIEZA CEDRO MACHO</t>
  </si>
  <si>
    <t>PIEZA CEDRO PUERTO ASIS 18 x 4 x 2.80M</t>
  </si>
  <si>
    <t>PIEZA FLORMORADO 18 x 4 x 2.80M</t>
  </si>
  <si>
    <t>PIEZA MOHO</t>
  </si>
  <si>
    <t>PIEZA OTOBO</t>
  </si>
  <si>
    <t>PILOTE DE MADERA</t>
  </si>
  <si>
    <t>PISO MADERA GRANADILLO **</t>
  </si>
  <si>
    <t>PLANCHON (0.18x0.04x6.00M)</t>
  </si>
  <si>
    <t>PLANCHON ABARCO (0.17x0.04x.3.0M)</t>
  </si>
  <si>
    <t>PLANCHON EUCALIPTUS (0.18 x0.04x2.90M)</t>
  </si>
  <si>
    <t>PLANCHON ORDINARIO (0.17x0.04M) L=4M</t>
  </si>
  <si>
    <t>PLANCHON ORDINARIO (0.20x0.04x3M)</t>
  </si>
  <si>
    <t>PLANCHON ORDINARIO (0.20X0.04X4M)</t>
  </si>
  <si>
    <t>PLANCHON ORDINARIO (0.20x0.04x5M)</t>
  </si>
  <si>
    <t>POSTE DE LUZ</t>
  </si>
  <si>
    <t>PUERTA ANDES CLOSET 2.10 x.60</t>
  </si>
  <si>
    <t>PUERTA EN TRIPLEX 0.80x2m</t>
  </si>
  <si>
    <t>PUERTA INTERES SOCIAL CLOSET.50 x 2.00 MT</t>
  </si>
  <si>
    <t>PUERTA PERC.MET.cal.18 2X2</t>
  </si>
  <si>
    <t>PUERTA V.I.S. .61 a 70x2.1 FORTEC</t>
  </si>
  <si>
    <t>PUERTA V.I.S. 1.0x2.1 FORTEC</t>
  </si>
  <si>
    <t>REPISA (8x4CM) L=.5M ORDINARIO</t>
  </si>
  <si>
    <t>REPISA (8x4CM) L=3M ORDINARIO</t>
  </si>
  <si>
    <t>REPISA EN PINO TRATADO (0.05X0.10M)2"X4"</t>
  </si>
  <si>
    <t>REPISA ORDINARIO (5X10CM) L=3M</t>
  </si>
  <si>
    <t>Riel aluminio embutido para mueble madera - vidrio</t>
  </si>
  <si>
    <t>Silla paño Ergonomica sin Brazo **</t>
  </si>
  <si>
    <t>Silla paño neum. 0.91x0.45x0.40 (Rec.IDRD) **</t>
  </si>
  <si>
    <t>Silla Ref. penta alta tipo lisaNylonCarcasaPañoErg</t>
  </si>
  <si>
    <t>SillaGerenteRef.Excell.Brazos.Tapiz.PrannaNegro.</t>
  </si>
  <si>
    <t>TABLA ABARCO</t>
  </si>
  <si>
    <t>TABLA BURRA (25x2,5CM) L=3M- ORDINARIO</t>
  </si>
  <si>
    <t>TABLA BURRA (30x2,5CM) L=3M ORDINARIO</t>
  </si>
  <si>
    <t>TABLA BURRA 20 CM</t>
  </si>
  <si>
    <t>TABLA CHAPA .(10X2CM) L=3M</t>
  </si>
  <si>
    <t>TABLEX RH 2.44 x1.53 M.9mm PIZANO</t>
  </si>
  <si>
    <t>TRIPLEX 4mm TIPO-1 PIZANO (1.22X2.44M)</t>
  </si>
  <si>
    <t>TRIPLEX F/MORADO 1.20x2.40 4mm</t>
  </si>
  <si>
    <t>VARA CORREDOR D=8CM (L=3M)</t>
  </si>
  <si>
    <t>VARA DE CLAVO (Ø 4-5CM) L=3.00M</t>
  </si>
  <si>
    <t>VARA DE CLAVO (Ø4 -5cm) L=6 METROS.</t>
  </si>
  <si>
    <t>VARA DE CORREDOR L= 6 M.</t>
  </si>
  <si>
    <t>VIAJE DE LEÑA</t>
  </si>
  <si>
    <t>VIGA DE 18X8 X4 M ORDINARIO CEPILLADA.</t>
  </si>
  <si>
    <t>VIGA DE 18X8 X5M ORDINARIO CEPILLADA.</t>
  </si>
  <si>
    <t>VIGA DE ABARCO 17X7 X 3 MTS CEPILLADA.</t>
  </si>
  <si>
    <t>VIGA DE ABARCO17X7 X 6 MTS CEPILLADA.</t>
  </si>
  <si>
    <t>BASE ASFALTICA SUELTO MDC-1 (En Planta).</t>
  </si>
  <si>
    <t>BASE MDC1 COMPACTO ESPESOR 5.0 Cm.</t>
  </si>
  <si>
    <t>CANCHA MULTIPLE OBRA CIVIL</t>
  </si>
  <si>
    <t>CANCHA MULTIPLE RECUBR. SINT. DECOART</t>
  </si>
  <si>
    <t>Piso Caucho reciclPigment 2cm sum+ inst</t>
  </si>
  <si>
    <t>POLVO DE LADRILLO+TRANSPORTE</t>
  </si>
  <si>
    <t>REINSTALACION CANCHA MULTIPLE</t>
  </si>
  <si>
    <t>RODADURA B1350 ESPESOR 2.5 Cm.SUELTO</t>
  </si>
  <si>
    <t>RODADURA B1350 ESPESOR 3.0 Cm. SUELTO</t>
  </si>
  <si>
    <t>ANGULO 1x1x1/16 ANOLOK</t>
  </si>
  <si>
    <t>ANGULO 1x1x1/8</t>
  </si>
  <si>
    <t>ANGULO1X1X 1/16" BLANCO</t>
  </si>
  <si>
    <t>CELOSIA ALUMINIO .60 x 1.00 M.</t>
  </si>
  <si>
    <t>Chapetas ( para barras de giro)0.08x0.06m) **</t>
  </si>
  <si>
    <t>Chapetas para reja**</t>
  </si>
  <si>
    <t>Codo 90º acero al carbón Sch40 d= 1 1/2 " **</t>
  </si>
  <si>
    <t>Codo 90º acero al carbón Sch40 d= 2 " **</t>
  </si>
  <si>
    <t>Codo 90º acero al carbón Sch40 d= 2 1/2 " **</t>
  </si>
  <si>
    <t>Codo 90º acero al carbón Sch40 d= 3 " **</t>
  </si>
  <si>
    <t>Codo 90º acero al carbón Sch40 d= 4 " **</t>
  </si>
  <si>
    <t>Codo acero al carbón Sch40 d= 10 " **</t>
  </si>
  <si>
    <t>Codo acero al carbón Sch40 d= 6 " **</t>
  </si>
  <si>
    <t>Codo acero al carbón Sch40 d= 8 " **</t>
  </si>
  <si>
    <t>Desmonte.Mod.divis.Med. Altura+paño2caras(S+I)</t>
  </si>
  <si>
    <t>Divisi.Modul.PisoTecho.lMixto+VidrioSanblast(S+I)</t>
  </si>
  <si>
    <t>P-1 aluminio+vidrio lam 4+4mm Col Gim Sur</t>
  </si>
  <si>
    <t>PASAMANOS ANOLOK X 6M</t>
  </si>
  <si>
    <t>PASAMANOS BLANCO MATE</t>
  </si>
  <si>
    <t>PERFIL ABIERTO GALV. 120X60 CAL.16</t>
  </si>
  <si>
    <t>PERFIL CANAL 2x1</t>
  </si>
  <si>
    <t>PERFIL H**</t>
  </si>
  <si>
    <t>PERFILALUMINIO C 2 1/2" CRUDO</t>
  </si>
  <si>
    <t>PERFILALUMINIO U 1" CRUDO</t>
  </si>
  <si>
    <t>PRLICULA DE SEGURIDAD (SUM+INSTAL)</t>
  </si>
  <si>
    <t>PUERTA FRANCESA</t>
  </si>
  <si>
    <t>Puerta Lamina C. R. Cal. 18 perf+Marco Col Tunal</t>
  </si>
  <si>
    <t>PUERTA PANORAMA</t>
  </si>
  <si>
    <t>PUERTA VENTANA EN PERFIL 1/2"</t>
  </si>
  <si>
    <t>PV-1 aluminio+vidrio lam 4+4mm Col Gim Sur</t>
  </si>
  <si>
    <t>PV-2 aluminio+vidrio lam 4+4mm Col Gim Sur</t>
  </si>
  <si>
    <t>PV-3 aluminio+vidrio lam 4+4mm Col Gim Sur</t>
  </si>
  <si>
    <t>PV-4 aluminio+vidrio lam 4+4mm Col Gim Sur</t>
  </si>
  <si>
    <t>Rejilla 0.77x2.0m tipo persian2 Hojas+antic(Sum+In</t>
  </si>
  <si>
    <t>Resina epoxica secado rapido **</t>
  </si>
  <si>
    <t>Resina Pack level</t>
  </si>
  <si>
    <t>ROLADO DE TUBERIA</t>
  </si>
  <si>
    <t>Tee acero al carbón Sch40 d= 2 " **</t>
  </si>
  <si>
    <t>Tee acero al carbón Sch40 d= 2 1/2 " **</t>
  </si>
  <si>
    <t>Tee acero al carbón Sch40 d= 3 " **</t>
  </si>
  <si>
    <t>Tubo acero al carbón S/C d= 1 1/2 " **</t>
  </si>
  <si>
    <t>Tubo acero al carbón S/C d= 2 " **</t>
  </si>
  <si>
    <t>Tubo acero al carbón S/C d= 2 1/2" **</t>
  </si>
  <si>
    <t>Tubo acero al carbón S/C d= 3" **</t>
  </si>
  <si>
    <t>Tubo acero al carbón Sch40 con costura d= 10 " **</t>
  </si>
  <si>
    <t>Tubo acero al carbón Sch40 con costura d= 6 " **</t>
  </si>
  <si>
    <t>Tubo acero al carbón Sch40 con costura d= 8 " **</t>
  </si>
  <si>
    <t>Tubo acero al carbón Sch40 sin costura d= 1 " **</t>
  </si>
  <si>
    <t>Tubo acero al carbón Sch40 sin costura d= 10 " **</t>
  </si>
  <si>
    <t>Tubo acero al carbón Sch40 sin costura d= 2 " **</t>
  </si>
  <si>
    <t>Tubo acero al carbón Sch40 sin costura d= 6 " **</t>
  </si>
  <si>
    <t>Tubo acero al carbón Sch40 sin costura d= 8 " **</t>
  </si>
  <si>
    <t>Tubo cobre tipo L d= 2 " **</t>
  </si>
  <si>
    <t>TUBULAR Al. CRUDO 1x1</t>
  </si>
  <si>
    <t>TUBULAR Al. CRUDO 2x1</t>
  </si>
  <si>
    <t>TUBULAR ANOLOK 1x1</t>
  </si>
  <si>
    <t>TUBULAR ANOLOK 2x1</t>
  </si>
  <si>
    <t>Universal bronce d= 2 " **</t>
  </si>
  <si>
    <t>V-1 aluminio+vidrio lam 4+4mm Col Gim Sur</t>
  </si>
  <si>
    <t>V-10 a y b aluminio+vidrio lam 4+4mm Col Gim Sur</t>
  </si>
  <si>
    <t>V-10 aluminio+vidrio lam 4+4mm Col Gim Sur</t>
  </si>
  <si>
    <t>V-11 aluminio+vidrio lam 4+4mm Col Gim Sur</t>
  </si>
  <si>
    <t>V-12 a y b aluminio+vidrio lam 4+4mm Col Gim Sur</t>
  </si>
  <si>
    <t>V-13 aluminio+vidrio lam 4+4mm Col Gim Sur</t>
  </si>
  <si>
    <t>V-2 aluminio+vidrio lam 4+4mm Col Gim Sur</t>
  </si>
  <si>
    <t>V-3 aluminio+vidrio lam 4+4mm Col Gim Sur</t>
  </si>
  <si>
    <t>V-4a V-4b aluminio+vidrio lam 4+4mm Col Gim Sur</t>
  </si>
  <si>
    <t>V-5 aluminio+vidrio lam 4+4mm Col Gim Sur</t>
  </si>
  <si>
    <t>V-6a y b aluminio+vidrio lam 4+4mm Col Gim Sur</t>
  </si>
  <si>
    <t>V-8 aluminio+vidrio lam 4+4mm Col Gim Sur</t>
  </si>
  <si>
    <t>V-9 aluminio+vidrio lam 4+4mm Col Gim Sur</t>
  </si>
  <si>
    <t>Ventana Alumin mate 38-31 tipo Persiana</t>
  </si>
  <si>
    <t>VENTANA BAÑO 0.60X0.60</t>
  </si>
  <si>
    <t>VENTANA COCINA 0.90X1.20</t>
  </si>
  <si>
    <t>VENTANA SALA COMEDOR 1.5X1.8</t>
  </si>
  <si>
    <t>VETANA ALUMINIO CORREDIZA ECONOMICA</t>
  </si>
  <si>
    <t>VR-1Rejilla aluminio natural Col Gim Sur</t>
  </si>
  <si>
    <t>VR-3 y 4 Rejilla Alum Natural Col Gim Sur sum+inst</t>
  </si>
  <si>
    <t>ACRILTEX SEMIMATE</t>
  </si>
  <si>
    <t>ALUMINIO Liquido Brillante. ECP 100 PINTUCO</t>
  </si>
  <si>
    <t>ANTICORROSIVO CROMATO DE ZINC VERDE</t>
  </si>
  <si>
    <t>ANTICORROSIVO GRIS PROTECCIÓN.</t>
  </si>
  <si>
    <t>ANTICORROSIVO OXIDO DE HIERRO ROJO</t>
  </si>
  <si>
    <t>ANTICORROSIVO ROJO</t>
  </si>
  <si>
    <t>ANTICORROSIVO ROJO PINTUCO</t>
  </si>
  <si>
    <t>ANTICORROSIVO ROJO PROTECCION</t>
  </si>
  <si>
    <t>BARNIZ BRILLANTE EXTERIOR</t>
  </si>
  <si>
    <t>BARNIZ MARINO-COLPISA ALTA RESISTENCIA</t>
  </si>
  <si>
    <t>BARNIZ SINTETICO BRILLANTE ICO</t>
  </si>
  <si>
    <t>BARNIZ TRANSPARENTE MATE ICO</t>
  </si>
  <si>
    <t>BARNIZ Trns. BRILLANTE EXTERIORES ICO</t>
  </si>
  <si>
    <t>BASE Blanca P/LACA PINTUCO 7205</t>
  </si>
  <si>
    <t>BASE LACA BLANCA PHILAAC 5001</t>
  </si>
  <si>
    <t>CAL PROMICAL</t>
  </si>
  <si>
    <t>CAOLIN IMPALPABLE (saco de 25 Kg)</t>
  </si>
  <si>
    <t>CARAPLAST claro</t>
  </si>
  <si>
    <t>CARAPLAST oscuros</t>
  </si>
  <si>
    <t>CASEINA PINTUCO</t>
  </si>
  <si>
    <t>CATALIZADOR PARA PINTURA EPOXICA Pintuco</t>
  </si>
  <si>
    <t>CINTA ENMASCARAR 1" X 40 MTS</t>
  </si>
  <si>
    <t>CINTA ENMASCARAR 18MM X 55M - Scoth Blue</t>
  </si>
  <si>
    <t>DECORAMA TIPO 2 PHILAAC 1201</t>
  </si>
  <si>
    <t>DESENGRASANTE IXELL-COLPISA</t>
  </si>
  <si>
    <t>DISOLVENTE D-20</t>
  </si>
  <si>
    <t>DISOLVENTE PINTURA EPOXICA</t>
  </si>
  <si>
    <t>DISOLVENTE THINNER</t>
  </si>
  <si>
    <t>ESMALTE ACRILICO PINTUCO</t>
  </si>
  <si>
    <t>ESMALTE BRILLANTE COLOR (POR 5 GL)</t>
  </si>
  <si>
    <t>ESMALTE DOMESTICO(interior)</t>
  </si>
  <si>
    <t>ESMALTE HORNEABLE BLANCO ICO</t>
  </si>
  <si>
    <t>ESMALTE HORNEABLE NEGRO ICO</t>
  </si>
  <si>
    <t>ESMALTE ICOMATE BLANCO ICO</t>
  </si>
  <si>
    <t>ESMALTE ICOMATE NEGRO ICO</t>
  </si>
  <si>
    <t>ESMALTE MARTILLADO azul real ICO</t>
  </si>
  <si>
    <t>ESMALTE MARTILLADO G/PLATA ICO</t>
  </si>
  <si>
    <t>ESMALTE SEMI-Brillante</t>
  </si>
  <si>
    <t>ESMALTE URETANO GRIS+CATALIZADOR **</t>
  </si>
  <si>
    <t>ESTUCO PLASTICO</t>
  </si>
  <si>
    <t>IMPRIMANTE DE VINILO PINTUCOBlc.3501</t>
  </si>
  <si>
    <t>INTERVINILO PINTUCO</t>
  </si>
  <si>
    <t>LACA ACRILICA BLANCA PHILAAC</t>
  </si>
  <si>
    <t>LACA ENTREMEZCLA NEGRA PHILAAC 5480</t>
  </si>
  <si>
    <t>LACA ESPECIAL NEGRA MATE PHILAAC 5330</t>
  </si>
  <si>
    <t>LACA MADERA Brillante.</t>
  </si>
  <si>
    <t>LACA Madera.Transp.MATE ICO</t>
  </si>
  <si>
    <t>LACA MaderaTransp.Brillante ICO</t>
  </si>
  <si>
    <t>LACA NITRO PARA MADERA PINTUCO</t>
  </si>
  <si>
    <t>LIJA 80 PLIEGO</t>
  </si>
  <si>
    <t>LIJA TELA PABMERIL PLIEGO 9X11" GRANO 150</t>
  </si>
  <si>
    <t>MARMOLINA</t>
  </si>
  <si>
    <t>MARMOLINA NEGRA (SACO DE 40 KG)</t>
  </si>
  <si>
    <t>MASILLA BLANCA PHILAAC 5201</t>
  </si>
  <si>
    <t>PASTA PARA PULIR BLANCA PHILAAC 7001</t>
  </si>
  <si>
    <t>PASTA PULIDORA B. PINTUCO 120025</t>
  </si>
  <si>
    <t>PASTA PULIDORA ICO (Estuco)</t>
  </si>
  <si>
    <t>PEGANTE P.V.A. PHILAAC</t>
  </si>
  <si>
    <t>PELICULA ANTIRAYON ***</t>
  </si>
  <si>
    <t>PIGMENTO ACRILICO</t>
  </si>
  <si>
    <t>PINAKRIL</t>
  </si>
  <si>
    <t>PINT. MODULO M-3 COLUMPIO (USAR 15778)</t>
  </si>
  <si>
    <t>PINTUCOAT DOBLE COMPONENTE Blc.516</t>
  </si>
  <si>
    <t>PINTURA TRAFICO AMARILLO</t>
  </si>
  <si>
    <t>Pintura Acrilica Base Solvente Rojo S/mate-Pintuco</t>
  </si>
  <si>
    <t>PINTURA ACRILICA MURALLA GRIS BASALTO</t>
  </si>
  <si>
    <t>PINTURA ALQUIDICA PINTUCO (271)</t>
  </si>
  <si>
    <t>PINTURA ANRICORROSIVA PINTUCO (505)</t>
  </si>
  <si>
    <t>PINTURA ELECTROSTATICA**(SUM+INST)</t>
  </si>
  <si>
    <t>PINTURA EPOXICA AZUL ICO</t>
  </si>
  <si>
    <t>PINTURA ESMALTE</t>
  </si>
  <si>
    <t>PINTURA ESMALTE ALQUIDICO(GRIS PLATA)</t>
  </si>
  <si>
    <t>Pintura Koraza</t>
  </si>
  <si>
    <t>PINTURA PARA REMATES JUEGOS</t>
  </si>
  <si>
    <t>PINTURA PARA TABLERO NEGRA PHILAAC</t>
  </si>
  <si>
    <t>PINTURA PARA TABLERO VERDE PHILAAC</t>
  </si>
  <si>
    <t>PINTURA POLIURETANO COLOR</t>
  </si>
  <si>
    <t>PINTURA TRAFICO 653</t>
  </si>
  <si>
    <t>PINTURA TRAFICO BLANCO</t>
  </si>
  <si>
    <t>PINTURAMA PINTUCO</t>
  </si>
  <si>
    <t>PROMICAL (PAQUETE DE 10 Kg.)</t>
  </si>
  <si>
    <t>PROMOTOR DE ADHERENCIA IXELL-COLPISA</t>
  </si>
  <si>
    <t>1/4GL</t>
  </si>
  <si>
    <t>REMOVEDOR ICO</t>
  </si>
  <si>
    <t>REMOVEDOR PHILAAC 8000</t>
  </si>
  <si>
    <t>RETARDADOR PHILAAC 8025</t>
  </si>
  <si>
    <t>RODILLO 9" PARA VINILO+BANDEJA</t>
  </si>
  <si>
    <t>RODILLO OVEJERO (Lana)</t>
  </si>
  <si>
    <t>RODILLO REPUESTO EN POLYESTER DE 2"</t>
  </si>
  <si>
    <t>RODILLO REPUESTO FELPA DE 9" X3/4"</t>
  </si>
  <si>
    <t>RUSTIPLAST CLARO/ DOS MANOS</t>
  </si>
  <si>
    <t>Sellante</t>
  </si>
  <si>
    <t>SILICONITE PINTUCO (Hidrofugo)</t>
  </si>
  <si>
    <t>SINTETICO RESYROCK</t>
  </si>
  <si>
    <t>TALCO (400) por bulto de 50Kg **</t>
  </si>
  <si>
    <t>TAPAPOROS NOGAL PHILAAC 8467</t>
  </si>
  <si>
    <t>THINNER EXTRAFINO</t>
  </si>
  <si>
    <t>THINNER EXTRAFINO PHILAAC 9100</t>
  </si>
  <si>
    <t>THINNER FINO PHILAAC</t>
  </si>
  <si>
    <t>THINNER INCOLORO PINTUCO 121214</t>
  </si>
  <si>
    <t>TINTILLA P/MADERA 1/4 PINTUCO</t>
  </si>
  <si>
    <t>VINICOLOR TIPO 1 PHILAAC</t>
  </si>
  <si>
    <t>VINIHOGAR TIPO 3 PHILAAC 0901</t>
  </si>
  <si>
    <t>VINIL0 MURAL TIPO1 PHILAAC 1701</t>
  </si>
  <si>
    <t>VINILICO NEGRO ICO</t>
  </si>
  <si>
    <t>VINILICO OCRE ICO</t>
  </si>
  <si>
    <t>VINILICO VERDE INTENSO ICO</t>
  </si>
  <si>
    <t>VINILO TIPO- 1</t>
  </si>
  <si>
    <t>VINILO TIPO II</t>
  </si>
  <si>
    <t>VINILO TIPO 1- (Cuñete de 5 gal)**</t>
  </si>
  <si>
    <t>VINILO TIPO 2 **</t>
  </si>
  <si>
    <t>VINILO TIPO II TITO PABON</t>
  </si>
  <si>
    <t>VINILTEX CANECA 5 GN. PINTUCO</t>
  </si>
  <si>
    <t>WASH PRIMER B CATALIZADOR</t>
  </si>
  <si>
    <t>WASH PRIMER COMPONENTE- A (PINTURA)</t>
  </si>
  <si>
    <t>WASH PRIMER COMPONENTE A+B (POR 1/4)</t>
  </si>
  <si>
    <t>WASH PRIMER COMPONENTES A+B</t>
  </si>
  <si>
    <t>YESO BULTO DE (25 KG)</t>
  </si>
  <si>
    <t>BAJANTE TALUD</t>
  </si>
  <si>
    <t>CAÑUELA T-B PREFA- 80*18*100 REDONDEADA</t>
  </si>
  <si>
    <t>Cortacircuitos 15 KV-100A</t>
  </si>
  <si>
    <t>Cortacircuitos 15 KV-100A+fusibles+tierra</t>
  </si>
  <si>
    <t>Duro Panel concreto e=0.10m Titán</t>
  </si>
  <si>
    <t>Estructura terminal LA 218</t>
  </si>
  <si>
    <t>LOSA ENTREPISO LP4 FIBRIT (VIS) long=3.45</t>
  </si>
  <si>
    <t>LOSA ENTREPISO LP6 FIBRIT (VIS) long=4.10</t>
  </si>
  <si>
    <t>Loseta concreto tipo IDU A-20 (20x20x6) Color**</t>
  </si>
  <si>
    <t>NEOPRENO NIVELADOR |</t>
  </si>
  <si>
    <t>PANEL DIVISIÓN 0.95X0.56M(Sum+Inst.)</t>
  </si>
  <si>
    <t>PANEL DIVISIÓN 0.95X0.84M(Sum+Inst.)</t>
  </si>
  <si>
    <t>PANEL DIVISIÓN 1.35X0.56M(Sum+Inst.)</t>
  </si>
  <si>
    <t>PANEL DIVISIÓN 1.35X0.84M(Sum+Inst.)</t>
  </si>
  <si>
    <t>PANEL ENTREPISOO CUBIERTA M/H FIBRIT</t>
  </si>
  <si>
    <t>Pararrayos 12 KV 100 A</t>
  </si>
  <si>
    <t>PILOTES HINCADOS CONCRET 25x25</t>
  </si>
  <si>
    <t>PILOTES HINCADOS CONCRET 30x30</t>
  </si>
  <si>
    <t>PLACALISTA</t>
  </si>
  <si>
    <t>PLAQUETA</t>
  </si>
  <si>
    <t>POSTE CONCRETO 12m 1050 Kg</t>
  </si>
  <si>
    <t>POSTE GALVANIZADO h= 10.00 DOS BRAZOS</t>
  </si>
  <si>
    <t>POSTE GALVANIZADO h= 10.00 UN BRAZO</t>
  </si>
  <si>
    <t>POSTE GALVANIZADO h= 12.00 DOS BRAZOS</t>
  </si>
  <si>
    <t>POSTE GALVANIZADO h= 12.00 UN BRAZO</t>
  </si>
  <si>
    <t>POSTE GALVANIZADO h= 14.00 DOS BRAZOS</t>
  </si>
  <si>
    <t>POSTE GALVANIZADO h= 14.00 UN BRAZO</t>
  </si>
  <si>
    <t>POSTE GALVANIZADO h= 16.00 DOS BRAZOS</t>
  </si>
  <si>
    <t>POSTE GALVANIZADO h= 16.00 UN BRAZO</t>
  </si>
  <si>
    <t>POSTE GALVANIZADO h= 6.00 DOS BRAZOS</t>
  </si>
  <si>
    <t>POSTE GALVANIZADO h= 8.00 DOS BRAZOS</t>
  </si>
  <si>
    <t>POSTE GALVANIZADO h= 8.00 UN BRAZO</t>
  </si>
  <si>
    <t>POSTE METALICO h= 6.00 UN BRAZO</t>
  </si>
  <si>
    <t>Poste PolipropilenoAltaResist. (4.5x4.5cm)</t>
  </si>
  <si>
    <t>Poste PolipropilenoAltaResist.L=1.00 m(4.5x4.5cm)</t>
  </si>
  <si>
    <t>POSTES PARA CERCA (H 2.05)</t>
  </si>
  <si>
    <t>POSTES PARA CERCA (H 2.80)</t>
  </si>
  <si>
    <t>POSTES PARA CERCA (POLO PEQUEÑO)</t>
  </si>
  <si>
    <t>Rejilla sumidero (40X40X10) VEIH. CARCAMO T-B</t>
  </si>
  <si>
    <t>Silla concreto GRC 21MP 0.81x0.64 Segun diseño</t>
  </si>
  <si>
    <t>Silla concreto GRC 21MP 0.82x0.78 Segun diseño</t>
  </si>
  <si>
    <t>VIGUETA</t>
  </si>
  <si>
    <t>ABRAZADERA TIPO PERA DE 2 1/2"</t>
  </si>
  <si>
    <t>ABRAZADERA TIPO PERA DE 3"</t>
  </si>
  <si>
    <t>ADAPTADOR ALCANT NOVAFORT 4-110MM</t>
  </si>
  <si>
    <t>ADAPTADOR ALCANT NOVAFORT 6-160MM</t>
  </si>
  <si>
    <t>ADAPTADOR ALCANT NOVAFORT 8-200MM</t>
  </si>
  <si>
    <t>Adaptador Campana ducto electrico tipo DB 2"</t>
  </si>
  <si>
    <t>Adaptador CampanaDuctoElectricoTipoTDPØ6"</t>
  </si>
  <si>
    <t>ADAPTADOR LIMPIEZA D=6" PVC</t>
  </si>
  <si>
    <t>Aro de ajuste pozo prefab para cono h=0.1 **</t>
  </si>
  <si>
    <t>Aro Separador de Cicloruta SC-01(Sum)**</t>
  </si>
  <si>
    <t>Aro tapa d=1.7 pozo de inspeccion acuec **</t>
  </si>
  <si>
    <t>Base pref pozo **</t>
  </si>
  <si>
    <t>CAJA INSPECCION Sin Tapa h=30 FIBRIT</t>
  </si>
  <si>
    <t>CAJILLA MEDIDOR ELECTRICO</t>
  </si>
  <si>
    <t>CAJILLA MEDIDORES ACUEDUCTO(FIBRIT)</t>
  </si>
  <si>
    <t>camilla 140*40 Maderplast **</t>
  </si>
  <si>
    <t>CAMPANA REDU/BAJA/ACR ETERNI</t>
  </si>
  <si>
    <t>CARCAMO H.F.</t>
  </si>
  <si>
    <t>CODO 45° ALCANT NOVAFORT 110MM PAVCO</t>
  </si>
  <si>
    <t>CODO 90° ALCANT NOVAFORT 110MM PAVCO</t>
  </si>
  <si>
    <t>CODO 90° ALCANT NOVAFORT 160MM PAVCO</t>
  </si>
  <si>
    <t>Cono excentrico pozo 1.2*0.6 h=0.75 prefab **</t>
  </si>
  <si>
    <t>CUPULA TRADICIONAL C-4"x2" Aluminio.</t>
  </si>
  <si>
    <t>DUCTO 4" (Tubo 4 M)MLC ETERNIT</t>
  </si>
  <si>
    <t>EXTRACTOR OLOR 15x15 cm</t>
  </si>
  <si>
    <t>EXTRACTOR OLOR 20x20 cm</t>
  </si>
  <si>
    <t>MARCO Y TAPA CAJA INSPECCION CS275 **</t>
  </si>
  <si>
    <t>Marco y tapa para camara CS276 **</t>
  </si>
  <si>
    <t>Rejilla Aluminio brillante HC 5"x3" **</t>
  </si>
  <si>
    <t>Rejilla Aluminio brillante TC 6"x4" **</t>
  </si>
  <si>
    <t>REJILLA ALUMINIO CON SOSCO 3*2</t>
  </si>
  <si>
    <t>REJILLA ALUMINIO CON SOSCO 4*3</t>
  </si>
  <si>
    <t>REJILLA ALUMINIO CON SOSCO 5*4</t>
  </si>
  <si>
    <t>REJILLA ALUMINIO CON SOSCO 6*4</t>
  </si>
  <si>
    <t>REJILLA ALUMINIO PLANA T3</t>
  </si>
  <si>
    <t>REJILLA ALUMINIO PLANA T4</t>
  </si>
  <si>
    <t>REJILLA ANTICUCARACHA 3"x2" COMBINADA</t>
  </si>
  <si>
    <t>REJILLA ANTICUCARACHA 6"x4" Al.</t>
  </si>
  <si>
    <t>Rejilla Bronce brillante TC 3"x2" **</t>
  </si>
  <si>
    <t>Rejilla Bronce brillante TC 4"x3" **</t>
  </si>
  <si>
    <t>REJILLA CONCENTRICA 3"x2" COMBINADA</t>
  </si>
  <si>
    <t>REJILLA CONCENTRICA.ALUMINIOt.TC-3x2"</t>
  </si>
  <si>
    <t>REJILLA CUPULA 5*3 ALUMINIO</t>
  </si>
  <si>
    <t>REJILLA CUPULA 6*4 ALUMINIO</t>
  </si>
  <si>
    <t>REJILLA CUPULA ALUMINIO 6X4**</t>
  </si>
  <si>
    <t>REJILLA DE ARBOL DE 120 cm. H.F.</t>
  </si>
  <si>
    <t>REJILLA DESARENADORES C-50x120 Cm</t>
  </si>
  <si>
    <t>REJILLA DESARENADORES SB-30x70 Cm</t>
  </si>
  <si>
    <t>Rejilla indust.T(ASTM A-36)0.90x2.00mGalvan. **</t>
  </si>
  <si>
    <t>REJILLA LAVADERO 2 1/2" + S/sosco</t>
  </si>
  <si>
    <t>REJILLA LAVADERO 5x7cmx1 ½ "Al.</t>
  </si>
  <si>
    <t>REJILLA LINEA SOCIAL 3" X 2" C /sosco</t>
  </si>
  <si>
    <t>REJILLA P/PISO PLASTICA CON SOSCO 4" x 3"</t>
  </si>
  <si>
    <t>REJILLA PLAST.3"plana cte.</t>
  </si>
  <si>
    <t>REJILLA PLAST.3x2" C/sosco Anticucaracha</t>
  </si>
  <si>
    <t>REJILLA PLAST.3x2"C/sosco cuad.cte</t>
  </si>
  <si>
    <t>REJILLA PLAST.3x2"C/sosco cuad.gal</t>
  </si>
  <si>
    <t>REJILLA PLAST.4x3"C/sosco Cte</t>
  </si>
  <si>
    <t>REJILLA PLAST.5x3"C/sosco Cte</t>
  </si>
  <si>
    <t>REJILLA PLAST.5x4"C/sosco Cte</t>
  </si>
  <si>
    <t>REJILLA PLASTICA 3x2" C/sosco cte.</t>
  </si>
  <si>
    <t>REJILLA SIFON SOSCO 4.5X3.5CM</t>
  </si>
  <si>
    <t>Rejilla sumidero (.50x.50X.15) TITAN VEHIC.</t>
  </si>
  <si>
    <t>Rejilla sumidero (0.25X1X0.4) Peat. Maderplast **</t>
  </si>
  <si>
    <t>Rejilla sumidero (0.25X1X0.4) Veh. Maderplast **</t>
  </si>
  <si>
    <t>Rejilla sumidero (0.25X1X0.4) Veh.P. Maderplast **</t>
  </si>
  <si>
    <t>Rejilla sumidero (0.29X1X0.4) Veh. Maderplast **</t>
  </si>
  <si>
    <t>Rejilla sumidero (0.29X1X0.4) Veh.P. Maderplast **</t>
  </si>
  <si>
    <t>Rejilla sumidero (0.40X1X0.4) Peat. Maderplast **</t>
  </si>
  <si>
    <t>Rejilla sumidero (0.40X1X0.4) Veh. Maderplast **</t>
  </si>
  <si>
    <t>Rejilla sumidero (0.40X1X0.4) Veh.P. Maderplast **</t>
  </si>
  <si>
    <t>Rejilla sumidero (0.46X1X0.4) Peat. Maderplast **</t>
  </si>
  <si>
    <t>Rejilla sumidero (0.46X1X0.4) Veh. Maderplast **</t>
  </si>
  <si>
    <t>Rejilla sumidero (0.46X1X0.4) Veh.P. Maderplast **</t>
  </si>
  <si>
    <t>Rejilla sumidero (33*25*6) PEAT. FIBRIT **</t>
  </si>
  <si>
    <t>Rejilla sumidero (33*25*8) VEH. FIBRIT **</t>
  </si>
  <si>
    <t>Rejilla sumidero (33*46*10) VEH.P FIBRIT **</t>
  </si>
  <si>
    <t>Rejilla sumidero (40*40*6) PEAT. FIBRIT **</t>
  </si>
  <si>
    <t>Rejilla sumidero (40*40*6) PEATONAL</t>
  </si>
  <si>
    <t>Rejilla sumidero (40*40*6) PEATONAL.</t>
  </si>
  <si>
    <t>Rejilla sumidero (46*40*10) PEAT. 4000psi **</t>
  </si>
  <si>
    <t>REJILLA SUMIDERO Continuo 25cm</t>
  </si>
  <si>
    <t>REJILLA SUMIDERO Continuo 25cm (peatonal)</t>
  </si>
  <si>
    <t>REJILLA SUMIDERO Continuo 46cm</t>
  </si>
  <si>
    <t>REJILLA SUMIDERO Continuo 85cm</t>
  </si>
  <si>
    <t>Rejilla sumidero lateral EAAB 14*83*L=45 **</t>
  </si>
  <si>
    <t>Rejilla sumidero lateral EAAB 14*83*L=45 nueva **</t>
  </si>
  <si>
    <t>Rejilla sumidero Peatonal Continuo 33x46x10**</t>
  </si>
  <si>
    <t>REJILLA SUMIDERO VIAL 68x33x10 (fundicion)</t>
  </si>
  <si>
    <t>REJILLA TIPO "A 30x30"</t>
  </si>
  <si>
    <t>REJILLA TIPO "A 50x50"</t>
  </si>
  <si>
    <t>REJILLA TIPO "S 30x100"</t>
  </si>
  <si>
    <t>REJILLA TIPO "T 30x100"</t>
  </si>
  <si>
    <t>REJILLA TIPO "T 30x50"</t>
  </si>
  <si>
    <t>REJILLA VENT. TRADICIONAL 3" Al. 15x15</t>
  </si>
  <si>
    <t>REJILLA VENTILACION PLAST 15x15cm.</t>
  </si>
  <si>
    <t>REJILLA VENTILACION PLAST 20x20cm</t>
  </si>
  <si>
    <t>Seccion pozo 0.70 CM</t>
  </si>
  <si>
    <t>Seccion pozo 1.2*h=0.50 prefab **</t>
  </si>
  <si>
    <t>Seccion pozo 1.2*h=1.0 prefab **</t>
  </si>
  <si>
    <t>Seccion pozo D=1.2*h=0.25 prefab e=0.10m **</t>
  </si>
  <si>
    <t>SIFON CONCENTRICO 4"x3" Br.</t>
  </si>
  <si>
    <t>Sifon PVC-S D=2 " - 180° **</t>
  </si>
  <si>
    <t>Sifon sanitario 135º CxE P.V.C. 4" **</t>
  </si>
  <si>
    <t>SUMIDERO SL-100</t>
  </si>
  <si>
    <t>SUMIDERO SL-150</t>
  </si>
  <si>
    <t>SUMIDERO SL-200</t>
  </si>
  <si>
    <t>TAPA POZO INSP D= 0.70 cm</t>
  </si>
  <si>
    <t>TAPA POZO INSP.VIAS CON MARCO</t>
  </si>
  <si>
    <t>TAPA PRUEBA PVC SANITARIA 2"***</t>
  </si>
  <si>
    <t>TAPA PRUEBA PVC SANITARIA 4"***</t>
  </si>
  <si>
    <t>TAPA REGISTRO 15 x 15 cm.PLÁSTICA</t>
  </si>
  <si>
    <t>TAPA REGISTRO 15x15 cm. ALUM.</t>
  </si>
  <si>
    <t>TAPA REGISTRO 20x20 cm. ALUM.</t>
  </si>
  <si>
    <t>TAPA REGISTRO PLASTICA 20 x 20 cm.</t>
  </si>
  <si>
    <t>TAPA REGISTRO VENTIL.20x20 cm</t>
  </si>
  <si>
    <t>TAPA Traf.Pes. CAJA INSPECCION</t>
  </si>
  <si>
    <t>TAPON PRUEBA PVC SANITARIA 11/2"***</t>
  </si>
  <si>
    <t>TRAGANTE CUPULA 5x3</t>
  </si>
  <si>
    <t>Troquel metálico triple para canaleta calibre 20</t>
  </si>
  <si>
    <t>TUBO CLASE II CONC. REFORZ.40"(100CM)</t>
  </si>
  <si>
    <t>TUBO DRENAJE PVC 100mm. PAVCO</t>
  </si>
  <si>
    <t>TUBO GRES 10" (Long 1.M) MOORE</t>
  </si>
  <si>
    <t>TUBO GRES 16" (1.50)</t>
  </si>
  <si>
    <t>TUBO PVC 2" RDE 26 U.M</t>
  </si>
  <si>
    <t>TUBO UNION MECANICA 12"</t>
  </si>
  <si>
    <t>TUBO UNION MECANICA 4"</t>
  </si>
  <si>
    <t>TUBO UNION MECANICA 6"</t>
  </si>
  <si>
    <t>TUBO UNION Z 3" PVC</t>
  </si>
  <si>
    <t>UNION CONDUIT C/DFLEX ½" PAVCO</t>
  </si>
  <si>
    <t>UNION DRENAJE PVC 100mm. PAVCO</t>
  </si>
  <si>
    <t>UNION DRENAJE PVC 250mm. PAVCO</t>
  </si>
  <si>
    <t>UNION DRENAJE PVC 315mm. PAVCO</t>
  </si>
  <si>
    <t>VALVULA POZUELO 2 ½" S/sosco</t>
  </si>
  <si>
    <t>VALVULA POZUELO 2 ½"x1¼"C/sosco</t>
  </si>
  <si>
    <t>Viga de transicion pozo 1.5 prefab **</t>
  </si>
  <si>
    <t>YEE ALCANT REDUCIDA 8x6" W RETEN PAVCO</t>
  </si>
  <si>
    <t>YEE GRES 12 x 6" MOORE AA-1A (150)</t>
  </si>
  <si>
    <t>YEE GRES 20 x 6" MOORE AA-1A(150)</t>
  </si>
  <si>
    <t>YEE GRES 24 x 6" MOORE AA-1A(150)</t>
  </si>
  <si>
    <t>YEE GRES 27 x 6" MOORE AA-1A(103)</t>
  </si>
  <si>
    <t>YEE GRES 30 x 6" MOORE AA-1A(150)</t>
  </si>
  <si>
    <t>BISAGRA PISO DORADA PINTADA INAFER</t>
  </si>
  <si>
    <t>BRAZO RETENEDOR DORMA No. 2</t>
  </si>
  <si>
    <t>CANTONERA ELECTRICA DE 110 V</t>
  </si>
  <si>
    <t>CERRADURA MANIJA SATINADO</t>
  </si>
  <si>
    <t>CERRADURA SAFE ALC.141A CLASIC ST</t>
  </si>
  <si>
    <t>CERRADURA SAFE BAÑO 152 CLASIC ST</t>
  </si>
  <si>
    <t>CERRADURA SAFE Dep.SEG 140A CLAS ST</t>
  </si>
  <si>
    <t>CERRADURA SAFE Entrad. 142A CLAS ST</t>
  </si>
  <si>
    <t>CERRADURA SAFE Entrad.2CIL. 143A ST</t>
  </si>
  <si>
    <t>CERRADURA SAFE HOTEL 5129 MONTEC CR</t>
  </si>
  <si>
    <t>CERRADURA SCHLAGE-FLAIR (IZQ.DER)</t>
  </si>
  <si>
    <t>CERRADURA SCHLAGE ALC. GOLD GEORGIA</t>
  </si>
  <si>
    <t>CERRADURA SCHLAGE BAÑO ALUM NVO.GEO</t>
  </si>
  <si>
    <t>CERRADURA SCHLAGE BAÑO GOLD GEORGIA</t>
  </si>
  <si>
    <t>CERRADURA SCHLAGE CERROJ/B360 Cromo</t>
  </si>
  <si>
    <t>CERRADURA SCHLAGE CERROJ/B362 Cromo</t>
  </si>
  <si>
    <t>CERRADURA SCHLAGE CERROJ/B362 Dorado</t>
  </si>
  <si>
    <t>CERRADURA SCHLAGE CL. ALUM N/GEORG.</t>
  </si>
  <si>
    <t>CERRADURA SCHLAGE Dep. ALUM N/GEORG</t>
  </si>
  <si>
    <t>CERRADURA SCHLAGE Dep. GOLD GEORGIA</t>
  </si>
  <si>
    <t>CERRADURA SCHLAGE ENTR.ALUM N/GEORG</t>
  </si>
  <si>
    <t>CERRADURA SCHLAGE OFIC.ALUM N/GEOR</t>
  </si>
  <si>
    <t>CERRADURA SCHLAGE OFIC.GOLD GEORGIA</t>
  </si>
  <si>
    <t>CERRADURA SCHLAGE ORBIT COBRE H380</t>
  </si>
  <si>
    <t>CERRADURA SCHLAGE ORBIT COBRE H387</t>
  </si>
  <si>
    <t>CERRADURA SCHLAGE PASO ALUM.N/GEOR.</t>
  </si>
  <si>
    <t>CERRADURA SCHLAGE PASO GOLD GEORGIA</t>
  </si>
  <si>
    <t>CERRADURA YALE BAÑO BRANDYWINE MADE</t>
  </si>
  <si>
    <t>CERRADURA YALE INCRUSTAR N.D.P</t>
  </si>
  <si>
    <t>CERRADURA YALE MUEBLES (larga)</t>
  </si>
  <si>
    <t>CERRRADURA SCHLAGE CL. GOLD GEORGIA</t>
  </si>
  <si>
    <t>CERRRADURA SCHLAGE TERRAZA ALUM N/G</t>
  </si>
  <si>
    <t>ESPEJO BRONCE BISELADO 4mm</t>
  </si>
  <si>
    <t>ESPEJO CRISTAL INCOLORO 3mm</t>
  </si>
  <si>
    <t>ESPEJO CRISTAL INCOLORO 4mm</t>
  </si>
  <si>
    <t>ESPEJO CRISTAL INCOLORO(SUM+INST)</t>
  </si>
  <si>
    <t>ESPEJO PELDAR BRONCE 4 mm</t>
  </si>
  <si>
    <t>MANIJA CILINDRICA DE ALUMINIO 22,4cms</t>
  </si>
  <si>
    <t>MANIJA EXTERIOR CON CILINDRO</t>
  </si>
  <si>
    <t>MIRILLA (OJO MAGICO) CROM PEQ.</t>
  </si>
  <si>
    <t>MIRILLA (OJO MAGICO) DORAD PEQ</t>
  </si>
  <si>
    <t>PERFORACION EN ESPEJO Y VIDRIOS</t>
  </si>
  <si>
    <t>PISAVIDRIO CALIBRE 20</t>
  </si>
  <si>
    <t>PUERTA CRISTAL 10mm 1.0x2.1 M.</t>
  </si>
  <si>
    <t>PUERTA CRISTAL 10mm 1.20x2.1 M.</t>
  </si>
  <si>
    <t>S/Inst.División vidriotemp 6mm. Color,No transluc</t>
  </si>
  <si>
    <t>SANDBLASTING (CON DISEÑO)SOBRE VIDRIO</t>
  </si>
  <si>
    <t>TOPE DE PISO PARA PUERTA</t>
  </si>
  <si>
    <t>TOPE DE RESORTE PARA PUERTA</t>
  </si>
  <si>
    <t>Uglass 25 cm x 6mm, instalado en cámara</t>
  </si>
  <si>
    <t>VIDRIO CRISTAL BRONC. 4mm</t>
  </si>
  <si>
    <t>VIDRIO CRISTAL BRONC. 5mm</t>
  </si>
  <si>
    <t>VIDRIO CRISTAL BRONC. 6mm</t>
  </si>
  <si>
    <t>VIDRIO CRISTAL BRONC.10mm</t>
  </si>
  <si>
    <t>VIDRIO CRISTAL INCOLO.10mm</t>
  </si>
  <si>
    <t>VIDRIO CRISTAL INCOLORO 3mm</t>
  </si>
  <si>
    <t>VIDRIO CRISTAL INCOLORO 4mm</t>
  </si>
  <si>
    <t>VIDRIO CRISTAL INCOLORO 5mm</t>
  </si>
  <si>
    <t>VIDRIO CRISTAL INCOLORO 6mm</t>
  </si>
  <si>
    <t>VIDRIO CRISTAL INCOLORO 8mm</t>
  </si>
  <si>
    <t>VIDRIO CRISTAL LAMINADO INCOL. 6mm</t>
  </si>
  <si>
    <t>VIDRIO CRISTAL Templ.BRONC.4mm</t>
  </si>
  <si>
    <t>VIDRIO CRISTAL Templ.BRONC.5mm</t>
  </si>
  <si>
    <t>VIDRIO CRISTAL Templ.BRONC.6mm</t>
  </si>
  <si>
    <t>VIDRIO CRISTAL Templ.CRISTAL AZUL 4mm</t>
  </si>
  <si>
    <t>VIDRIO CRISTAL Templ.INCOL.10 mm</t>
  </si>
  <si>
    <t>VIDRIO CRISTAL Templ.INCOL.12mm</t>
  </si>
  <si>
    <t>VIDRIO CRISTAL Templ.INCOL.15mm</t>
  </si>
  <si>
    <t>VIDRIO CRISTAL Templ.INCOL.5mm</t>
  </si>
  <si>
    <t>VIDRIO CRISTAL Templ.INCOL.6mm</t>
  </si>
  <si>
    <t>VIDRIO CRISTAL Templ.REFLECTIVO AZUL.4mm</t>
  </si>
  <si>
    <t>VIDRIO GRABADO INCOLOR0 4mm.</t>
  </si>
  <si>
    <t>VIDRIO LAMINADO 3+3 (6 mm)VERDE.</t>
  </si>
  <si>
    <t>VIDRIO PELDAR CRUDO 3mm</t>
  </si>
  <si>
    <t>VIDRIO PELDAR CRUDO 4mm.</t>
  </si>
  <si>
    <t>VIDRIO PELDAR CRUDO 5 mm</t>
  </si>
  <si>
    <t>VIDRIO PELDAR CRUDO 6 mm.</t>
  </si>
  <si>
    <t>VIDRIO PELDAR CRUDO BRONCE 5mm</t>
  </si>
  <si>
    <t>VIDRIO PELDAR ESMERILADO 5mm</t>
  </si>
  <si>
    <t>VIDRIO PELDAR Templ.BRONCE 5mm</t>
  </si>
  <si>
    <t>VIDRIO PELDAR Templ.BRONCE 6mm</t>
  </si>
  <si>
    <t>VIDRIO PIRAMIDE-240x120-130 4mm FAVIDRIO</t>
  </si>
  <si>
    <t>VIDRIO PLANO 225x100-120-130-140 3mm</t>
  </si>
  <si>
    <t>VIDRIO TEMPL.GRABD.BRONCE 5mm</t>
  </si>
  <si>
    <t>VIDRIO TEMPLADO incoloro 10 MM (Suministro)</t>
  </si>
  <si>
    <t>ALQUILER TORRE GRUA (Inc. Operario)</t>
  </si>
  <si>
    <t>AYUDANTE ALBAÑILERIA GENERAL + PREST.**</t>
  </si>
  <si>
    <t>CODO 45ª PVCS 6" CXE 1/8</t>
  </si>
  <si>
    <t>LAVAMANOS DE COLGAR AQUAJET CORONA</t>
  </si>
  <si>
    <t>Reflector de Sodio 400 W**</t>
  </si>
  <si>
    <t>Reflector MH 400 W(Inc. Bombillo Tubular)</t>
  </si>
  <si>
    <t>inspección, medición tierra y aislamiento(8h)</t>
  </si>
  <si>
    <t>PEINAZO CAL.18 DE 10,5X4CM</t>
  </si>
  <si>
    <t>VIDRIO TEMPLADO 6MM**</t>
  </si>
  <si>
    <t>AYUDANTE ADMON.+ PREST(IDRD)</t>
  </si>
  <si>
    <t>AYUDANTE ALBAÑILERIA GENERAL SIN/PREST.</t>
  </si>
  <si>
    <t>AYUDANTE CARPINTERIA EN OBRA SIN/PREST.</t>
  </si>
  <si>
    <t>AYUDANTE INST. ELECTRICAS + PREST(IDRD)</t>
  </si>
  <si>
    <t>AYUDANTE INST. ELECTRICAS SIN/ PREST.</t>
  </si>
  <si>
    <t>AYUDANTE INST. HIDRAULICAS + PREST(IDRD)</t>
  </si>
  <si>
    <t>AYUDANTE INST. SANITARIAS + PREST(IDRD)</t>
  </si>
  <si>
    <t>AYUDANTE INST. SANITARIAS SIN/PREST.</t>
  </si>
  <si>
    <t>AYUDANTE JARDINERIA +PREST(IDRD)</t>
  </si>
  <si>
    <t>AYUDANTE PINTURA + PREST.(IDRD)</t>
  </si>
  <si>
    <t>CADENERO 1 + PREST.</t>
  </si>
  <si>
    <t>CADENERO 1 + PRESTACIONES</t>
  </si>
  <si>
    <t>CADENERO 2 + PRESTACIONES</t>
  </si>
  <si>
    <t>CELADOR (CON VIVIENDA)</t>
  </si>
  <si>
    <t>ESPECIALISTA INFRAESTRUCTURA VIAL**</t>
  </si>
  <si>
    <t>JARDINERO + PREST. (IDRD)</t>
  </si>
  <si>
    <t>MAESTRO GENERAL + PREST. (IDRD)</t>
  </si>
  <si>
    <t>OFICIAL ADMON.+ PREST.(IDRD)</t>
  </si>
  <si>
    <t>OFICIAL ALBAÑILERIA GENERAL SIN/PREST.</t>
  </si>
  <si>
    <t>OFICIAL CARPINTERIA EN OBRA SIN/PREST.</t>
  </si>
  <si>
    <t>OFICIAL INST. ELECTRICAS + PREST.(IDRD)</t>
  </si>
  <si>
    <t>OFICIAL INST. ELECTRICAS SIN/PREST.</t>
  </si>
  <si>
    <t>OFICIAL INST. HIDRAULICAS + PREST.(IDRD).</t>
  </si>
  <si>
    <t>OFICIAL INST. SANITARIAS + PREST.(IDRD).</t>
  </si>
  <si>
    <t>OFICIAL INST. SANITARIAS SIN/PREST.</t>
  </si>
  <si>
    <t>OFICIAL PINTURA + PREST.(IDRD)</t>
  </si>
  <si>
    <t>OFICIAL PINTURA SIN/PREST.</t>
  </si>
  <si>
    <t>OFICIAL POR ADMON. SIN PREST. (MES).</t>
  </si>
  <si>
    <t>BRIGADA DE ASEO MANEJO AMBIENTAL</t>
  </si>
  <si>
    <t>CALIBRACION CONT. ENERGIA E-3 trifßsica</t>
  </si>
  <si>
    <t>CALIBRACION CONT. ENERGIA E-4 trifßsica</t>
  </si>
  <si>
    <t>CALIBRACION CONT. ENERGIA E-5 bifßsica</t>
  </si>
  <si>
    <t>CALIBRACION CONT. ENERGIA E-5 trifßsica</t>
  </si>
  <si>
    <t>CONEX. NO Res.A/DUCTO+Acom.½ "</t>
  </si>
  <si>
    <t>CONEXION ACOMETIDA</t>
  </si>
  <si>
    <t>CONEXION NO RESIDENCIAL</t>
  </si>
  <si>
    <t>DISEÑO ARQUITECT. PARQUE (&lt;8000M2)</t>
  </si>
  <si>
    <t>Evaluación arboles aislados &gt; 1.000 inidividuos</t>
  </si>
  <si>
    <t>Evaluación arboles aislados entre 100 y 200 inidiv</t>
  </si>
  <si>
    <t>Evaluación arboles aislados entre 200 y 300 inidiv</t>
  </si>
  <si>
    <t>Evaluación arboles aislados entre 25 y 50 inidivid</t>
  </si>
  <si>
    <t>Evaluación arboles aislados entre 300 y 400 inidiv</t>
  </si>
  <si>
    <t>Evaluación arboles aislados entre 400 y 500 inidiv</t>
  </si>
  <si>
    <t>Evaluación arboles aislados entre 50 y 100 inidivi</t>
  </si>
  <si>
    <t>Evaluación arboles aislados entre 500 y 1.000 inid</t>
  </si>
  <si>
    <t>GAS E-1 Matricula serv+Conex</t>
  </si>
  <si>
    <t>GAS E-2 Matricula serv+Conex</t>
  </si>
  <si>
    <t>GAS E-3 Matricula serv+Conex</t>
  </si>
  <si>
    <t>GAS E-4 Matricula serv+Conex</t>
  </si>
  <si>
    <t>GAS E-5 Matricula serv+Conex</t>
  </si>
  <si>
    <t>GAS E-6 Matricula serv.+Conex</t>
  </si>
  <si>
    <t>MEDIDOR DE AGUA 1" (Sum+Inst)</t>
  </si>
  <si>
    <t>MEDIDOR DE AGUA 2" (Sum+Inst).</t>
  </si>
  <si>
    <t>MEDIDOR DE AGUA 3" Sum+Inst)</t>
  </si>
  <si>
    <t>Medidor de agua 3/4" (Sum+Inst) **</t>
  </si>
  <si>
    <t>MEDIDOR DE AGUA 4" (Sum+Inst)</t>
  </si>
  <si>
    <t>MEDIDOR DE AGUA 6" (Sum+Inst)</t>
  </si>
  <si>
    <t>PARAMETRIZACION ELECTRONICA</t>
  </si>
  <si>
    <t>RegistroPublicidad Exterior Visual vallas de obra</t>
  </si>
  <si>
    <t>REVISION ENERGIA E-4</t>
  </si>
  <si>
    <t>REVISION ENERGIA E-5</t>
  </si>
  <si>
    <t>REVISION ENERGIA E-6</t>
  </si>
  <si>
    <t>REVISION ENERGIA TRIFASICA</t>
  </si>
  <si>
    <t>REVISION INICIAL DE LA CONEXION</t>
  </si>
  <si>
    <t>Seguimiento arboles aislados &lt; 25 inidividuos</t>
  </si>
  <si>
    <t>Seguimiento arboles aislados &gt; 1.000 inidividuos</t>
  </si>
  <si>
    <t>Seguimiento arboles aislados entre 100 y 200 inidi</t>
  </si>
  <si>
    <t>Seguimiento arboles aislados entre 200 y 300 inidi</t>
  </si>
  <si>
    <t>Seguimiento arboles aislados entre 25 y 50 inidivi</t>
  </si>
  <si>
    <t>Seguimiento arboles aislados entre 300 y 400 inidi</t>
  </si>
  <si>
    <t>Seguimiento arboles aislados entre 400 y 500 inidi</t>
  </si>
  <si>
    <t>Seguimiento arboles aislados entre 50 y 100 inidiv</t>
  </si>
  <si>
    <t>Seguimiento arboles aislados entre 500 y 1.000 ini</t>
  </si>
  <si>
    <t>SERVICIO Provis. DE ENERGIA Kw</t>
  </si>
  <si>
    <t>Vale Excavación RCD Capa Vegetal(Vj:15M3)</t>
  </si>
  <si>
    <t>Vale Excavación RCD Capa Vegetal(Vj:6M3)</t>
  </si>
  <si>
    <t>Vale Excavación RCD Lodos l(Vj:6M3)</t>
  </si>
  <si>
    <t>Volantes Con diferente Diseño por Millar</t>
  </si>
  <si>
    <t>ALQUILER COLOMBINA DE SEÑALIZACION</t>
  </si>
  <si>
    <t>ARNES+LINEA+ESLINGA</t>
  </si>
  <si>
    <t>Barrera LLenable L=1.45m;H=0.60; Ab=0.45m</t>
  </si>
  <si>
    <t>BOTA DE CUERO SIN PUNTERA</t>
  </si>
  <si>
    <t>CASCO VENEZOLANO</t>
  </si>
  <si>
    <t>CHALECO EN DRIL DOTACION</t>
  </si>
  <si>
    <t>CHALECO REFLECTIVO</t>
  </si>
  <si>
    <t>CHALECO REFLECTIVO DE ALTA VISIBILIDAD</t>
  </si>
  <si>
    <t>CINTURON DE Seg. FAJA ANCHA</t>
  </si>
  <si>
    <t>CINTURON DE Seg. FAJA ANGOSTA</t>
  </si>
  <si>
    <t>CINTURON P/HERRAMIENTA.</t>
  </si>
  <si>
    <t>CONO SEÑALIZACION H = 0.90 ML</t>
  </si>
  <si>
    <t>EQUIPO DE SEGURIDAD</t>
  </si>
  <si>
    <t>EXTINTOR 30 LbS. CLASE ABC</t>
  </si>
  <si>
    <t>EXTINTOR MOD. PQS-M20 MANG. ABC</t>
  </si>
  <si>
    <t>GUANTE CARNAZA CORTO REFORZADO</t>
  </si>
  <si>
    <t>GUANTE CARNAZA REFORZADO LARGO</t>
  </si>
  <si>
    <t>GUANTE CAUCHO C-35</t>
  </si>
  <si>
    <t>GUANTE DE HILAZA MULTIPROPÓSITO</t>
  </si>
  <si>
    <t>GUANTE LANA</t>
  </si>
  <si>
    <t>GUANTES MOSQUETERO</t>
  </si>
  <si>
    <t>IMPERMEABLE DE DOS PIEZAS</t>
  </si>
  <si>
    <t>MALLA CALATEX 150X120 cm</t>
  </si>
  <si>
    <t>MASCARILLA DESCHABLE</t>
  </si>
  <si>
    <t>MONOGAFA CON MONTURA</t>
  </si>
  <si>
    <t>OVEROL 2 PIEZAS EN DRIL MANGA LARGA</t>
  </si>
  <si>
    <t>OVEROL FONTANERO IMPERMEABLE</t>
  </si>
  <si>
    <t>PALETA PARE SIGA 30cm</t>
  </si>
  <si>
    <t>peldaño en fibra de vidrio</t>
  </si>
  <si>
    <t>PQS M20- BC MANGUERA</t>
  </si>
  <si>
    <t>TAPABOCA INDUSTRIAL DESECHABLE</t>
  </si>
  <si>
    <t>CAMPANA EXTRACCION 2x1mt.</t>
  </si>
  <si>
    <t>CONDUCTOS LAMINA GALV. CAL.22</t>
  </si>
  <si>
    <t>CONDUCTOS LAMINA GALV. CAL.24</t>
  </si>
  <si>
    <t>CRISTAL MULTILAMINADO/NIVEL 1</t>
  </si>
  <si>
    <t>DIFUSOR DE SUMINISTRO 12x12</t>
  </si>
  <si>
    <t>DIFUSOR DE SUMINISTRO 9x9</t>
  </si>
  <si>
    <t>FILTRO METALICO 20"x20"x2"</t>
  </si>
  <si>
    <t>LAVABO DOBLE CIRUJANO A.INOX.</t>
  </si>
  <si>
    <t>MESA DE TRABAJO CONTRA PARED</t>
  </si>
  <si>
    <t>MESA DE TRABAJO TIPO CENTRAL</t>
  </si>
  <si>
    <t>MESA PARA AUTOPSIAS C/POCETA</t>
  </si>
  <si>
    <t>PERSIANA TOMA DE AIRE 40"x20"</t>
  </si>
  <si>
    <t>REJILLA DE EXTRACCION 10"x8"</t>
  </si>
  <si>
    <t>REJILLA DE EXTRACCION 14"x12"</t>
  </si>
  <si>
    <t>REJILLA DE EXTRACCION 14"x6"</t>
  </si>
  <si>
    <t>REJILLA DE EXTRACCION 6"x4"</t>
  </si>
  <si>
    <t>REJILLA DE EXTRACCION 6"x6"</t>
  </si>
  <si>
    <t>REJILLA DE EXTRACCION 8"x6"</t>
  </si>
  <si>
    <t>REVELADOR AUTOMATICO</t>
  </si>
  <si>
    <t>VENTILADOR EXTRACCION BAÑOS</t>
  </si>
  <si>
    <t>VENTILADOR SUMINISTRO FARMACIA</t>
  </si>
  <si>
    <t>Abrazadera Metalica y tornillo Acero Inoxidable</t>
  </si>
  <si>
    <t>Acoples columpio Modulo 5 (Sumin e Ins) **</t>
  </si>
  <si>
    <t>Acoples de Teflón(Sumin) **</t>
  </si>
  <si>
    <t>Acoples en U lámina Cal. 3/16"(Sumin ) **</t>
  </si>
  <si>
    <t>AGARRADERA BALANCIN EN TUBO Gal. 3/4 "T"</t>
  </si>
  <si>
    <t>Alacenador para Carril de 50ml Acero Al Carbono</t>
  </si>
  <si>
    <t>Alfarda 9cm x 3ml</t>
  </si>
  <si>
    <t>ANCLAJE PARA BANCA X 2 DADOS</t>
  </si>
  <si>
    <t>ArcoMovilFutbol-8(5x2)Tub.Est.Galv+Malla.ImpN°4</t>
  </si>
  <si>
    <t>Aros baloncesto **</t>
  </si>
  <si>
    <t>Asiento en Fibra de Vidrio **</t>
  </si>
  <si>
    <t>Asiento en Fibra de Vidrio con soporte **</t>
  </si>
  <si>
    <t>Asiento fibralona columpio Modulo 5 (Sumin e Ins**</t>
  </si>
  <si>
    <t>Balancin 1 Travesaño de dos puestos **</t>
  </si>
  <si>
    <t>Balancin en Madera **</t>
  </si>
  <si>
    <t>Balancin Tubo Galvanizado 2" x 2.50m **(2 Puesto)</t>
  </si>
  <si>
    <t>Banca M-31 (sin espaldar) **</t>
  </si>
  <si>
    <t>BANCA M-41 (0.40X0.40M)H=0.43M</t>
  </si>
  <si>
    <t>Banca Madera Inmunizada M-50 **</t>
  </si>
  <si>
    <t>Banca plastica sin espaldar de 40 centimetros de a</t>
  </si>
  <si>
    <t>BANCA TIPO M-40</t>
  </si>
  <si>
    <t>BANNER DE (6X0.80M) ACCESO DOS CARAS</t>
  </si>
  <si>
    <t>Baranda cerramiento juego infantil M-80 **</t>
  </si>
  <si>
    <t>Baranda cerramiento juego infantil M-83 (M-80A)</t>
  </si>
  <si>
    <t>Baranda Discapacitados **</t>
  </si>
  <si>
    <t>Baranda M-80 con (1) Travesaño Intermedio **</t>
  </si>
  <si>
    <t>Barras de giro rodadero</t>
  </si>
  <si>
    <t>Barras rodadero (Sumin e Ins) **</t>
  </si>
  <si>
    <t>BARRERA CICLO RUTA</t>
  </si>
  <si>
    <t>Barrera Ciclo Ruta A-130 **</t>
  </si>
  <si>
    <t>Barrera Ciclo Ruta A-140 **</t>
  </si>
  <si>
    <t>Barrera Ciclo Ruta A-150 **</t>
  </si>
  <si>
    <t>Barrera Ciclo Ruta A-160 **</t>
  </si>
  <si>
    <t>BARRERA NEW JERSEY.</t>
  </si>
  <si>
    <t>BARRERA SEPARADOR VERDE</t>
  </si>
  <si>
    <t>Bebedero M-110 **</t>
  </si>
  <si>
    <t>Bicicletero Acero Inox. en espiral (10 Puestos)</t>
  </si>
  <si>
    <t>Bicicletero de espiral acero inoxidable</t>
  </si>
  <si>
    <t>Bicicletero M-101 **</t>
  </si>
  <si>
    <t>BIOSALUDABLE BICICLETA ESTÁTICA</t>
  </si>
  <si>
    <t>BIOSALUDABLE ELIPTICA</t>
  </si>
  <si>
    <t>Bolardo bajo hierro M-62 **</t>
  </si>
  <si>
    <t>BOLARDO CIRCULAR M-60</t>
  </si>
  <si>
    <t>BOLARDO CIRCULAR M-60 Alto enConcreto</t>
  </si>
  <si>
    <t>BOLARDO EN HIERRO TIPO IDU.</t>
  </si>
  <si>
    <t>Borde contenedor de raices BA75 (Sum) **</t>
  </si>
  <si>
    <t>Borde Separador Verde (A-170)H=80,B=30L=81.2</t>
  </si>
  <si>
    <t>Bordillo "transicion A-95"(h=0.35*b=0.20L=0.40) **</t>
  </si>
  <si>
    <t>Cadenas de 3/8" Zincada (Sumin) **</t>
  </si>
  <si>
    <t>CANCHA MULTIPLE ILUMINACION RECREATIVA</t>
  </si>
  <si>
    <t>Caneca M-120 Malla Metal.(Sum)**</t>
  </si>
  <si>
    <t>Certificación tipo (B) IAAF-Pista Atletismo.</t>
  </si>
  <si>
    <t>Cespedon de Pasto Kikuyo+transp **</t>
  </si>
  <si>
    <t>Cicloparqueadero modulo M-100 (sumin) **</t>
  </si>
  <si>
    <t>Cilindro completo M-120 (sumin.) **</t>
  </si>
  <si>
    <t>CírculoLanzamientoPesoMartillo (Sum+Instal) IAAF</t>
  </si>
  <si>
    <t>Codo de 90 L: 1,20m en fibra de vidrio (Diametro 6</t>
  </si>
  <si>
    <t>ContenedorLanzamientoPeso(Sum+Instal) IAAF</t>
  </si>
  <si>
    <t>CONTRAHUELLA EN LAMINA</t>
  </si>
  <si>
    <t>Deslizadero en Fibra de Vidrio 2.40m.***</t>
  </si>
  <si>
    <t>Deslizadero en Fibra de Vidrio 4mts. **</t>
  </si>
  <si>
    <t>Deslizadero en Fibra de Vidrio 5Mts (Inc. Transp)</t>
  </si>
  <si>
    <t>Deslizadero en Fibra de vidrio Recorrido=3.00m</t>
  </si>
  <si>
    <t>Eje de 3/4" L=15cm Pintura Electrost.Biosaludable</t>
  </si>
  <si>
    <t>Escalador de Arbol (sum.) **</t>
  </si>
  <si>
    <t>Escalador de Arco (sum.) **</t>
  </si>
  <si>
    <t>Escalera de Gato (sum.) **</t>
  </si>
  <si>
    <t>Espaldar para Banca M-30.</t>
  </si>
  <si>
    <t>ESPALDAR PARA BANCA M-31</t>
  </si>
  <si>
    <t>ESTACION 10- BANCA ABDOMINALES BAJO</t>
  </si>
  <si>
    <t>ESTACION DE GIMNASIA NTD LIGTH</t>
  </si>
  <si>
    <t>ESTACION PARA EXTENSION DE PIERNAS</t>
  </si>
  <si>
    <t>ESTACION PARA FLEXION DE PIERNAS</t>
  </si>
  <si>
    <t>ESTACION PARA HALON SUPERIOR ESPALDA</t>
  </si>
  <si>
    <t>ESTACION PARA PANTORRILLA PRENSA</t>
  </si>
  <si>
    <t>ESTACION PARA PRESION HOMBRO</t>
  </si>
  <si>
    <t>ESTACION PARA PRESION PECHO</t>
  </si>
  <si>
    <t>ESTACION PARA REMO BAJO</t>
  </si>
  <si>
    <t>ESTACION PARA TRICEP FONDOS PARALELAS</t>
  </si>
  <si>
    <t>ESTACION PREDICADOR BICEPS</t>
  </si>
  <si>
    <t>ESTRUCTURA DE TENIS (Sunministro)</t>
  </si>
  <si>
    <t>Estructura Lavado de LLantas</t>
  </si>
  <si>
    <t>ESTRUCTURA MINITENIS</t>
  </si>
  <si>
    <t>ESTRUCTURA PARA BALONCESTO</t>
  </si>
  <si>
    <t>ESTRUCTURA VOLEIBOL</t>
  </si>
  <si>
    <t>Estructura voleyball</t>
  </si>
  <si>
    <t>GIMNASIO-AIRE-LIBRE BarraFijaParalelaDoble</t>
  </si>
  <si>
    <t>GIMNASIO-AIRE-LIBRE GRX DOMINADAS</t>
  </si>
  <si>
    <t>GIMNASIO ARBOL DE BARRAS 8 USUARIOS</t>
  </si>
  <si>
    <t>GIMNASIO MULTIFUNCIONAL 6 TORRES</t>
  </si>
  <si>
    <t>IDENTIFICADOR GENERAL IDG-S DOS CARAS</t>
  </si>
  <si>
    <t>IDENTIFICADOR GENERAL IDG -M</t>
  </si>
  <si>
    <t>Juego Barco Cap: 30 niños 2 a 12 años</t>
  </si>
  <si>
    <t>Juego Cabaña 2-6 Años Cap: 4 niños</t>
  </si>
  <si>
    <t>Juego Carrusel 3-10 años Cap: 8 niños</t>
  </si>
  <si>
    <t>Juego Casita 2-6 Años Cap: 6 Niños</t>
  </si>
  <si>
    <t>Juego Circuito Cap: 30 niños 1 a 12 años</t>
  </si>
  <si>
    <t>Juego de aros Baloncesto (sumin+Transporte) **</t>
  </si>
  <si>
    <t>JUEGO EN MADERA -1 CASETA-20 NIÑOS</t>
  </si>
  <si>
    <t>JUEGO EN MADERA -2 CASETA-35 NIÑOS</t>
  </si>
  <si>
    <t>Juego infantil columpio Modulo M-5 (Sumin)**</t>
  </si>
  <si>
    <t>Juego infantil Modulo M-3 (Sumin) **</t>
  </si>
  <si>
    <t>Juego infantil Modulo M-3A (Sumin) **</t>
  </si>
  <si>
    <t>Juego infantil Modulo M-6 Zonal (Suministro) **</t>
  </si>
  <si>
    <t>Juego infantil Modulo M-7 (Suministro) **</t>
  </si>
  <si>
    <t>Juego infantil Modulo M-8 (Suministro) **</t>
  </si>
  <si>
    <t>Juego infantil Modulo madera (Sumin e inst) **</t>
  </si>
  <si>
    <t>Juego Infantil Módulo Triki (Sum+trnasporte)</t>
  </si>
  <si>
    <t>JuegoCasita0,5-5 Años Cap: 6 Niños</t>
  </si>
  <si>
    <t>JUEGOS RUEDA GIRATORIA (SUMINISTRO)</t>
  </si>
  <si>
    <t>LAMINA INFORMATIVA SC-120</t>
  </si>
  <si>
    <t>LAMINA INFORMATIVA SC-80</t>
  </si>
  <si>
    <t>LAMINA SEÑAL IDG-S</t>
  </si>
  <si>
    <t>LETRA PARA ESCALADA (SUM+TRANSPORTE)</t>
  </si>
  <si>
    <t>Listón en madera para banca **</t>
  </si>
  <si>
    <t>Losa Sentadero para Banca en Concreto M-31</t>
  </si>
  <si>
    <t>MALLA BASQUET NYLON N° 5 INMUNIZADO</t>
  </si>
  <si>
    <t>MALLA DE PROTECCIÓN (Construcc.Edificios)</t>
  </si>
  <si>
    <t>Malla fortinet medium **</t>
  </si>
  <si>
    <t>MALLA MICROFUTBOL Nylon Iperm.Nº4</t>
  </si>
  <si>
    <t>MALLA MICROFUTBOL Nylon Iperm.Nº5</t>
  </si>
  <si>
    <t>MALLA MINITENIS</t>
  </si>
  <si>
    <t>Malla Voleyball incluye antenas</t>
  </si>
  <si>
    <t>MALLAS EN NYLON TENIS</t>
  </si>
  <si>
    <t>Mallas tenis de Campo</t>
  </si>
  <si>
    <t>MANIJAS O AGARRADERAS BALANCIN</t>
  </si>
  <si>
    <t>Mantenimiento silleteria auditorio, incluye desmo.</t>
  </si>
  <si>
    <t>MAQUINA SENTADILLA COMBINADA</t>
  </si>
  <si>
    <t>Marco multiple + tablero antibandalico</t>
  </si>
  <si>
    <t>Marco multiple + tablero antibandalico **</t>
  </si>
  <si>
    <t>Marcos Mini-Futbol (SUM)+Malla **</t>
  </si>
  <si>
    <t>Marquilla de Identificación (RPS) Elect (4X2CM)</t>
  </si>
  <si>
    <t>Marquilla de papel Dexon, Números**</t>
  </si>
  <si>
    <t>Martillo para Banca de Abdominales (Sum)</t>
  </si>
  <si>
    <t>Mesa de ajedrez con dos sillas en fibra de vidrio</t>
  </si>
  <si>
    <t>Mesa en concreto ver Descripcion tecnica</t>
  </si>
  <si>
    <t>Modulo Abdomen Aéreo y Paralela-Gim al aire libre</t>
  </si>
  <si>
    <t>Modulo Banca Abd. Cronch Incl - Gimnasio aire libr</t>
  </si>
  <si>
    <t>MODULO BANCO ABDOMINAL LIBRE</t>
  </si>
  <si>
    <t>Modulo Barra Fijas Dominadas100 lbs-Gim al aireli</t>
  </si>
  <si>
    <t>MODULO BARRAS PARALELAS S/DISEÑO</t>
  </si>
  <si>
    <t>Modulo Bicicleta Estática-Carga Disposit. Moviles</t>
  </si>
  <si>
    <t>Modulo Bicicleta Recumbent - Gimnasio al aire libr</t>
  </si>
  <si>
    <t>Modulo Calentador pierna Sissy- Gimnasio al aire l</t>
  </si>
  <si>
    <t>MODULO CAMINADOR AEREO S/DISEÑO.</t>
  </si>
  <si>
    <t>Modulo Escalador - Gimnasio al aire libre</t>
  </si>
  <si>
    <t>Modulo flexionesTriceps senci- Gimnasio al aire li</t>
  </si>
  <si>
    <t>Modulo Jinete - Gimnasio al aire libre</t>
  </si>
  <si>
    <t>MODULO M-142(CicloEstación)-Diseño C.M.U.</t>
  </si>
  <si>
    <t>MODULO MOVIMIENTO CADERA S/DISEÑO</t>
  </si>
  <si>
    <t>Modulo Multifuncional A-4 - Gimnasio al aire libre</t>
  </si>
  <si>
    <t>Modulo Remo - Gimnasio al aire libre</t>
  </si>
  <si>
    <t>MODULO RUEDA DE BRAZO S/DISEÑO</t>
  </si>
  <si>
    <t>Modulo Sky - Gimnasio al aire libre</t>
  </si>
  <si>
    <t>Modulo T Pecho 100 lbs - Gimnasio al aire libre</t>
  </si>
  <si>
    <t>Modulo T Sentadilla 100 lbs - Gimnasio al aire lib</t>
  </si>
  <si>
    <t>Panel Acero H=2.0m ; L=2.50m Alamb. N°6 acero</t>
  </si>
  <si>
    <t>Panel de acero H=1.50mx2.50mAlambre N°6 acero</t>
  </si>
  <si>
    <t>Panel de salida especial en fibra de vidrio, diame</t>
  </si>
  <si>
    <t>PARADERO M-10 (Suministro+Instalac.)</t>
  </si>
  <si>
    <t>PARALES CANCHA DE TENIS(Sum+Inst)**</t>
  </si>
  <si>
    <t>Pasamanos Angulado (sum.) **</t>
  </si>
  <si>
    <t>PASTO KIKUYO</t>
  </si>
  <si>
    <t>PASTO KIKUYO (cantidad &gt;600 M2 &lt;1000M2)</t>
  </si>
  <si>
    <t>Patas caneca M-120 **</t>
  </si>
  <si>
    <t>PENDONES 0.50X6,00M</t>
  </si>
  <si>
    <t>PINTURA MODULO 3a (todo costo)</t>
  </si>
  <si>
    <t>Piso Pista AtletismoVertidoSitu (Sum+inst) IAAF-(2</t>
  </si>
  <si>
    <t>Pivote o eje de caneca **</t>
  </si>
  <si>
    <t>PLANO GENERAL FORMATO HORIZONTAL</t>
  </si>
  <si>
    <t>PLANO GENERAL FORMATO VERTICAL</t>
  </si>
  <si>
    <t>Planta Pennisetum**</t>
  </si>
  <si>
    <t>PLAQUETA DE 50X1.00X0,6</t>
  </si>
  <si>
    <t>PLAQUETA DE 60x40x0.6</t>
  </si>
  <si>
    <t>PLASTIFICADO PLATAFORMA CUADRADA</t>
  </si>
  <si>
    <t>PLASTIFICADO PLATAFORMA TRIANGULAR</t>
  </si>
  <si>
    <t>Plataforma cuadrada juego inf. (suministro) **</t>
  </si>
  <si>
    <t>Plataforma triang Modulo juegos (Sumin e Ins) **</t>
  </si>
  <si>
    <t>Plataforma triangular juego infantil (sumin.) **</t>
  </si>
  <si>
    <t>PLATINA 5/16" D=0.15 m</t>
  </si>
  <si>
    <t>Plotter HP 510 (Alquiler)</t>
  </si>
  <si>
    <t>PORTAPENDONES 1 CARA</t>
  </si>
  <si>
    <t>PORTAPENDONES 2 CARAS</t>
  </si>
  <si>
    <t>PORTERIA MULTIFUNCIONAL</t>
  </si>
  <si>
    <t>POSTE DE BALONCESTO</t>
  </si>
  <si>
    <t>Poste Para barra Flexión espalda Tipo-1 (Sum)</t>
  </si>
  <si>
    <t>Poste tornapuntas fortinet; Ø=38mm; e=1.5mm</t>
  </si>
  <si>
    <t>POSTES TENIS CON TRINQUETE</t>
  </si>
  <si>
    <t>POSTES VOLEIBOL GRADUABLES</t>
  </si>
  <si>
    <t>PROTECTOR DE ARBOL M-90 (Sumin) **</t>
  </si>
  <si>
    <t>Protector de arbol M-90 Metàlico Circular IDU</t>
  </si>
  <si>
    <t>PUNTO DE SOLDADURA</t>
  </si>
  <si>
    <t>RED DE VOLEIBOL</t>
  </si>
  <si>
    <t>Redes para baloncesto **</t>
  </si>
  <si>
    <t>Rodadero corto acero (Suministro)L=2.40m</t>
  </si>
  <si>
    <t>Rodamiento KML 63/04 (Suministro)</t>
  </si>
  <si>
    <t>RutaVida Estac01 PosteEstiramAquiles (sum)</t>
  </si>
  <si>
    <t>RutaVida Estac02 GemelosMuslos (sum)</t>
  </si>
  <si>
    <t>RutaVida Estac03 BancaAbdomAltos (sum)</t>
  </si>
  <si>
    <t>RutaVida Estac04 BarraSalto (sum)</t>
  </si>
  <si>
    <t>RutaVida Estac06 BarraFlexionPecho (sum)</t>
  </si>
  <si>
    <t>RutaVida Estac07 BancaEstiramiento (sum)</t>
  </si>
  <si>
    <t>RutaVida Estac08 TubosParaBrinco (sum)</t>
  </si>
  <si>
    <t>RutaVida Estac09 BancaAbdomBajo (sum)</t>
  </si>
  <si>
    <t>RutaVida Estac10 BancaAbdom (sum)</t>
  </si>
  <si>
    <t>RutaVida Estac11 BancaTriceps (sum)</t>
  </si>
  <si>
    <t>RutaVida Estac12 PosteAbdomGluteos (sum)</t>
  </si>
  <si>
    <t>RutaVida Estac13 Flexion espalda 3 (sum.)**</t>
  </si>
  <si>
    <t>RutaVida Estac14 Escaladora (sum.) **</t>
  </si>
  <si>
    <t>RutaVida Estac15 Barras Paralelas (sum)</t>
  </si>
  <si>
    <t>RutaVida Estac16 Estiramiento Pierna</t>
  </si>
  <si>
    <t>SARDINEL ACHAFLANADDO 40 CM</t>
  </si>
  <si>
    <t>SARDINEL ACHAFLANADO 45 CM</t>
  </si>
  <si>
    <t>SARDINEL ACHANFLADO 45 CM</t>
  </si>
  <si>
    <t>Sardinel bajo A-85 (20*35*80)**</t>
  </si>
  <si>
    <t>SARDINELES (H 30cm) B=17;L=1.0m</t>
  </si>
  <si>
    <t>SARDINELES (H 40cm) B-17;L=1.0m</t>
  </si>
  <si>
    <t>SARDINELES (H 45cm)</t>
  </si>
  <si>
    <t>SARDINELES (H 55cm)</t>
  </si>
  <si>
    <t>Sección túnel L: 85 cm, diámetro 60cm, en fibra de</t>
  </si>
  <si>
    <t>Señal civica instrucc RutaVida 4 ejerc Doble cara</t>
  </si>
  <si>
    <t>Señal Civica Instrucc.Ruta de la Vida(6 Ejercicios</t>
  </si>
  <si>
    <t>SEÑAL CIVICA SC-120 (Una Cara)</t>
  </si>
  <si>
    <t>SEÑAL CIVICA SC-80 Panel Sencillo)</t>
  </si>
  <si>
    <t>SEÑAL CIVICA SC-80 una cara (sum)**</t>
  </si>
  <si>
    <t>SEÑAL ENTRADA 95X25</t>
  </si>
  <si>
    <t>Señal Extintor Acrilico 20x25x3 mm</t>
  </si>
  <si>
    <t>Señal IDE-67 1 Cara</t>
  </si>
  <si>
    <t>SEÑAL IDG-S 1 CARA</t>
  </si>
  <si>
    <t>Señal Informativa 1 Cara IDE 46</t>
  </si>
  <si>
    <t>Señal informativa Identificador escenarios deporti</t>
  </si>
  <si>
    <t>SEÑAL INT NUMER 30X1,50</t>
  </si>
  <si>
    <t>SEÑAL P4-ID PARQUE METROPOLITANO (SUM)</t>
  </si>
  <si>
    <t>SEÑAL PALCO 20X40</t>
  </si>
  <si>
    <t>SEÑAL PARA CICLORUTA SENDEROS (E)</t>
  </si>
  <si>
    <t>SEÑAL PARA CICLORUTA SEÑALES (F)</t>
  </si>
  <si>
    <t>Señal Protección de Manos Acrilico 20x25x3 mm</t>
  </si>
  <si>
    <t>Señal Punto de Encuentro 1 Cara</t>
  </si>
  <si>
    <t>SEÑAL SALIDA 25X50CM ACRILICO</t>
  </si>
  <si>
    <t>Señal Salida de Emergencia con iluminación 40x40</t>
  </si>
  <si>
    <t>Señal Salida Emergencia sin Iluminación(20X40CM</t>
  </si>
  <si>
    <t>SEÑAL SERVICIOS 33X30CM</t>
  </si>
  <si>
    <t>Separador de cicloruta **</t>
  </si>
  <si>
    <t>Separador tipo atecon **</t>
  </si>
  <si>
    <t>SILLA GRADERIA SIN ESPALDAR TIPO CARIBE</t>
  </si>
  <si>
    <t>Silla Inglesa Madera Zapan-13 tablas L=1.28Hierro</t>
  </si>
  <si>
    <t>SillaConEspaldarEstadioPoliproAltoImp(Sum+Inst)</t>
  </si>
  <si>
    <t>SillasSinEspaldarEstadioPoliproAltoImp(Sum+Inst)</t>
  </si>
  <si>
    <t>Soporte para Plataforma juegos infantiles (Sum)</t>
  </si>
  <si>
    <t>Tabla de Batida Salto Triple (Sum+Instal) IAAF</t>
  </si>
  <si>
    <t>Tabla de Batida+TablaPlastilinaSaltoLongitud(IAAF)</t>
  </si>
  <si>
    <t>Tablero acrílico baloncesto 1.80 x 1.20 **</t>
  </si>
  <si>
    <t>Tablero antibandalico baloncesto ( inst) **</t>
  </si>
  <si>
    <t>Tablero antibandalico baloncesto (sumin.) *</t>
  </si>
  <si>
    <t>Tablero antibandalico baloncesto (sumin.) **</t>
  </si>
  <si>
    <t>TABLERO BALONCESTO 1.20*1.80 FIBRA VIDR</t>
  </si>
  <si>
    <t>Tablero metálico antibandálico **</t>
  </si>
  <si>
    <t>Templete para Guaya** 5/8</t>
  </si>
  <si>
    <t>Tensor Acero Inox. Ansi 316Trinqute Interno (2)per</t>
  </si>
  <si>
    <t>TOPELLANTAS H=15CM;B=0.20M;L=50CM</t>
  </si>
  <si>
    <t>Torniquete BiderecAcero Inox.Catrax plus brz.abati</t>
  </si>
  <si>
    <t>TORRE PARA DOMINADAS Y FONDOS 4P</t>
  </si>
  <si>
    <t>Trapecio Tubo de 3/4" **</t>
  </si>
  <si>
    <t>Tubo Estruct. 11/4" Cal.3.0mm+pint Electrostát-ML</t>
  </si>
  <si>
    <t>Tunel en Fibra de Vidrio **</t>
  </si>
  <si>
    <t>Valla informativa de obra 1.50X2.50M (sumi+insta)l</t>
  </si>
  <si>
    <t>VALLA PARA MÓDULOS</t>
  </si>
  <si>
    <t>VALLAS INSTRUCCIÓN 3 EJERCICIOS</t>
  </si>
  <si>
    <t>VARILLA ROSCADA 3/4" (1M) (Mobiliario Parques)</t>
  </si>
  <si>
    <t>Vinilo publicitario para modulos de servicio</t>
  </si>
  <si>
    <t>ADAPTADOR RACOR PARA ORINAL**</t>
  </si>
  <si>
    <t>ANCLAJES (GRAPA + CHAZOS + CLAVOS)</t>
  </si>
  <si>
    <t>CERTIFICAC.DE PUNTO CAT-5</t>
  </si>
  <si>
    <t>CODO 3/8" AG</t>
  </si>
  <si>
    <t>ELEVADOR GAS DE ½"</t>
  </si>
  <si>
    <t>EQUIPO DE GAS PROPANO</t>
  </si>
  <si>
    <t>LIMPIADOR PVC x 1/4 GAL. S/NORMA ICONTEC</t>
  </si>
  <si>
    <t>LIMPIADOR Rinse de Gloriel (Ladrillo )</t>
  </si>
  <si>
    <t>LOCTITE (3 ONZAS)</t>
  </si>
  <si>
    <t>MANGUERA HOMOLOGADA .80cmx38"</t>
  </si>
  <si>
    <t>MANOMETRO GAS 1-10PSI - CARATULA 2 1/2"</t>
  </si>
  <si>
    <t>MEDIDOR GAS 2.5</t>
  </si>
  <si>
    <t>NICHO 37x20x10cm</t>
  </si>
  <si>
    <t>PEGANTE O SELLANTE Fuerza Media (36gr)</t>
  </si>
  <si>
    <t>REDUCCION-PEAD-160X110-PE100PN10**</t>
  </si>
  <si>
    <t>REGULADOR E-METER</t>
  </si>
  <si>
    <t>REGULADOR GAS 2 ETAPA Ø2"</t>
  </si>
  <si>
    <t>REGULADOR GAS RP 40</t>
  </si>
  <si>
    <t>SIKALIMPIADOR "U" Sika (Ladrillo) 20Kg **</t>
  </si>
  <si>
    <t>SOLDADURA PARA COBRE (AL 0%)</t>
  </si>
  <si>
    <t>Tapon HG d=2" MACHO*</t>
  </si>
  <si>
    <t>TEE-PEAD-160-PE100PN10**</t>
  </si>
  <si>
    <t>TEE POLIETILENO 1"</t>
  </si>
  <si>
    <t>TUBO CU RIGIDO DE ½</t>
  </si>
  <si>
    <t>TUBO FLEX.PEAD 110MMPE100PN16**</t>
  </si>
  <si>
    <t>TUBO FLEX.PEAD 160MMPE100PN16**</t>
  </si>
  <si>
    <t>TUBO POLIETILENO ½"</t>
  </si>
  <si>
    <t>UNION CU RIGIDO DE ½</t>
  </si>
  <si>
    <t>UNION ELECTROFUSION-PEAD-PE100PN10**</t>
  </si>
  <si>
    <t>UNION ELECTROFUSION-PEAD-PE100PN16**</t>
  </si>
  <si>
    <t>VALVULA BOLA P/MEDIDOR GAS 1"</t>
  </si>
  <si>
    <t>VALVULA BOLA P/MEDIDOR GAS 1/2"</t>
  </si>
  <si>
    <t>VALVULA BOLA P/MEDIDOR GAS 3/4"</t>
  </si>
  <si>
    <t>VALVULA GAS MEDIA MARIPOSA SEGURO P/T</t>
  </si>
  <si>
    <t>FLETE BUCARAMANGA/BOGOTA</t>
  </si>
  <si>
    <t>FLETE CALI/BOGOTA</t>
  </si>
  <si>
    <t>FLETE MEDELLIN/BOGOTA</t>
  </si>
  <si>
    <t>TRANSPORTE BOGOTA</t>
  </si>
  <si>
    <t>ACCES.T P/BANDEJA T ESCAL</t>
  </si>
  <si>
    <t>ACCES.T P/CANALETA PLAST.</t>
  </si>
  <si>
    <t>AMP ACCESS FLOOR WORKSTATION</t>
  </si>
  <si>
    <t>AMP FO CABLE 04 H 62.5/125 ULSZH</t>
  </si>
  <si>
    <t>AMP FO CABLE 12 H XG 50/125 ULSZH</t>
  </si>
  <si>
    <t>AMP FO CABLE 24 H 50/125 ULSZH</t>
  </si>
  <si>
    <t>ANCLAJE DE CUÑA. ½ x 2. 3/4"</t>
  </si>
  <si>
    <t>ANCLAJE HILTI HKBIII (1"X6")"</t>
  </si>
  <si>
    <t>BANDEJA DE FIBRA AMP 24H HOL</t>
  </si>
  <si>
    <t>BANDEJA DE FIBRA AMP 24H ST EURO</t>
  </si>
  <si>
    <t>BANDEJA DE FIBRA OPTICA LC 12 PTOS</t>
  </si>
  <si>
    <t>BANDEJA PORTA CAB. ESCALERA</t>
  </si>
  <si>
    <t>Bandeja porta cable 60*10 tipo escalera **</t>
  </si>
  <si>
    <t>BANDEJA PORTACABLE(20X5)CAL.18</t>
  </si>
  <si>
    <t>BANDEJA RACK C/16 TOM. ELE</t>
  </si>
  <si>
    <t>BLOQUE DE CONEXION AMP 110CX 4 P</t>
  </si>
  <si>
    <t>CABLE AMP UTP 4 PARES- CAT6</t>
  </si>
  <si>
    <t>CABLE AMP UTP 4P CAT 5E</t>
  </si>
  <si>
    <t>CABLE AMP UTP 4P QUANTUM (CAT6)</t>
  </si>
  <si>
    <t>CABLE SOLIDO CAT.E CM ENHANCED</t>
  </si>
  <si>
    <t>CABLE UTP CAT 5E SIEMON</t>
  </si>
  <si>
    <t>Certificación EIA/TIA 568 y rotulación rack y toma</t>
  </si>
  <si>
    <t>CERTIFICACIÓN VOZ O DATOS CAT 5 - 6*</t>
  </si>
  <si>
    <t>CONECTING BLOCK DE 4 PARES</t>
  </si>
  <si>
    <t>CONECTOR SC AMP MM LIGHT CRIMP</t>
  </si>
  <si>
    <t>CONECTOR SC AMP MM LIGHT CRIMP PLUS</t>
  </si>
  <si>
    <t>CONECTOR ST AMP INSERT PARA FACE PLATE</t>
  </si>
  <si>
    <t>CONECTOR ST AMP MM EPOXI</t>
  </si>
  <si>
    <t>CONECTOR ST AMP MM LIGHT CRIMP</t>
  </si>
  <si>
    <t>DUCTO METALICO S. DIVISORIO .30</t>
  </si>
  <si>
    <t>DUCTO VERT .80"P/MANEJ.CABLE</t>
  </si>
  <si>
    <t>Escalera de gato para pozos de inspecc **</t>
  </si>
  <si>
    <t>FACE PLATE 2 PUESTOS</t>
  </si>
  <si>
    <t>FACE PLATE 4 PTO</t>
  </si>
  <si>
    <t>FACE PLATE COMUN</t>
  </si>
  <si>
    <t>Face plate doble voz y datos RJ-45 EIA/TIA CAT 6</t>
  </si>
  <si>
    <t>FACEPLATE AMP 4P ANGULADO</t>
  </si>
  <si>
    <t>FACEPLATE AMP PANEL MODULAR</t>
  </si>
  <si>
    <t>FACEPLATE MULTIMEDIA AMP</t>
  </si>
  <si>
    <t>IMPRESIÓN DE CERTIFICADO*</t>
  </si>
  <si>
    <t>Jack nivel 6 MP</t>
  </si>
  <si>
    <t>JACK RJ45 AMP CAT 5E</t>
  </si>
  <si>
    <t>JACK RJ45 AMP QUANTUM (CAT 6)</t>
  </si>
  <si>
    <t>MT -RJ TO SC DUPLEX MM 60.5 / 125 UM 1 MT</t>
  </si>
  <si>
    <t>MUO AMP 24P CABLEADO EN ZONA</t>
  </si>
  <si>
    <t>ORGANIZADOR DE CABLES HORIZ. 0.80X0.80</t>
  </si>
  <si>
    <t>PATCH CORD FIBRA AMP MTRJ-SC MM</t>
  </si>
  <si>
    <t>PATCH CORD FIBRA AMP SC-ST MM</t>
  </si>
  <si>
    <t>PATCH CORD FIBRA AMP ST-ST MM</t>
  </si>
  <si>
    <t>PATCH CORD LC A LC XG MULTIMODO 02 MT</t>
  </si>
  <si>
    <t>PATCH CORD SC-SC FO DUPLEX MM 2 MTS</t>
  </si>
  <si>
    <t>PATCH PANEL 24 PTO CAT6</t>
  </si>
  <si>
    <t>PATCH PANEL 24 PTOS- CAT5</t>
  </si>
  <si>
    <t>PATCH PANEL 48 PTO CAT6</t>
  </si>
  <si>
    <t>PATCH PANEL AMP 12 PUERTOS CAT 5E</t>
  </si>
  <si>
    <t>PATCH PANEL AMP 24 PUERTOS CAT 5E</t>
  </si>
  <si>
    <t>PATCH PANEL AMP 24P QUANTUM (CAT6)</t>
  </si>
  <si>
    <t>PATCH PANEL AMP 48 PUERTOS CAT 5E</t>
  </si>
  <si>
    <t>PATCH PANEL AMP 48P QUANTUM CAT6</t>
  </si>
  <si>
    <t>PLUG RJ -45 BLINDADO</t>
  </si>
  <si>
    <t>PLUG RJ -45 CAT5E</t>
  </si>
  <si>
    <t>PLUG RJ -45 SOLID</t>
  </si>
  <si>
    <t>REGLETA 110XC AMP 100P CON BASE</t>
  </si>
  <si>
    <t>REGLETA S 110 50 PARES CON BASE</t>
  </si>
  <si>
    <t>SOPORTE P/BANDEJA PORTA CAB</t>
  </si>
  <si>
    <t>TomaElectricaPolo AisladoNaranja HG</t>
  </si>
  <si>
    <t>TomaElectricaPolo Normal</t>
  </si>
  <si>
    <t>UPS ON-LINE CON POLO A TIERRA (10KVA)**</t>
  </si>
  <si>
    <t>ANTISOL ROJO (CURA) 20 KILOS Base Agua</t>
  </si>
  <si>
    <t>BOQUILLA CDA 32 - SIKA</t>
  </si>
  <si>
    <t>CLORURO DE METILENO</t>
  </si>
  <si>
    <t>GEOmalla Fortgrid UX 100 refuerzo uniaxial **</t>
  </si>
  <si>
    <t>GEOtextil Fortex BX 90 refuerzo Lafayet**</t>
  </si>
  <si>
    <t>IMPERMEABILIZANTE IMPERMUR</t>
  </si>
  <si>
    <t>MORTERO 1500 PSI ArenaR - PLANTA</t>
  </si>
  <si>
    <t>PLASTIMENT AD-20 (TAMBOR DE 230 Kg)</t>
  </si>
  <si>
    <t>PLASTIMENT AD-40 (TAMBOR DE 230 KG)</t>
  </si>
  <si>
    <t>Relleno Fluido de 10 Kg/Cm2</t>
  </si>
  <si>
    <t>Sika AnchorFix-S (300ml)</t>
  </si>
  <si>
    <t>SIKACOLOR-C (GAL=5KG)</t>
  </si>
  <si>
    <t>SIKADUR 32 PRIMER (PRESENTACIÓN: 3 KG)</t>
  </si>
  <si>
    <t>Sikadur Crack Weld - Kit de inyección de fisuras</t>
  </si>
  <si>
    <t>Sikadur®-510/520 (Arenas finas de cuarzo)</t>
  </si>
  <si>
    <t>Sikafloor - 156 (Imprimante epóxico)</t>
  </si>
  <si>
    <t>Sikafloor - 261 (Piso epóxico)</t>
  </si>
  <si>
    <t>SIKALASTIC-612 MTC (26.5KG)</t>
  </si>
  <si>
    <t>SIKATOP-122 (30KG) CLIMA FRIO</t>
  </si>
  <si>
    <t>Adherente fungicida Agrotin **</t>
  </si>
  <si>
    <t>Fumigación de Insectos y Desinfección (1servicio)</t>
  </si>
  <si>
    <t>Herbicida Glifosato Gramosol-Maleza</t>
  </si>
  <si>
    <t>AGAPANTO - Planta Ornamental</t>
  </si>
  <si>
    <t>ARBOL-ABUTILON (1,5M)</t>
  </si>
  <si>
    <t>ARBOL-ACACIA NEGRA (1-1,5M)</t>
  </si>
  <si>
    <t>ARBOL-ALCAPARRO (1-1,5M)</t>
  </si>
  <si>
    <t>ARBOL-ALISO (1-1,5M)</t>
  </si>
  <si>
    <t>ARBOL-ARRAYAN (1-1,5M)</t>
  </si>
  <si>
    <t>ARBOL-CAJETO (1-1,5M)</t>
  </si>
  <si>
    <t>ARBOL-CALISTEMO (1-1,5M)</t>
  </si>
  <si>
    <t>ARBOL-CARBONERO ROJO (1-1,5M)</t>
  </si>
  <si>
    <t>ARBOL-CAUCHO SABANERO (1-1,5M)</t>
  </si>
  <si>
    <t>ARBOL-CAYENO (0,5-1,0M)</t>
  </si>
  <si>
    <t>ARBOL-CEDRO (1-1,5M)</t>
  </si>
  <si>
    <t>ARBOL-CEREZO (1-1,5M)</t>
  </si>
  <si>
    <t>ARBOL-CHICALA (1,5M)</t>
  </si>
  <si>
    <t>ARBOL-CIRUS (0,60M)</t>
  </si>
  <si>
    <t>ARBOL-DURAZNO COMÚN (1,5M)</t>
  </si>
  <si>
    <t>ARBOL-EUGENIA (1-1,5M)</t>
  </si>
  <si>
    <t>ARBOL-GUAYACAN (1-1,5M)</t>
  </si>
  <si>
    <t>ARBOL-HAYUELO (1-1,5M)</t>
  </si>
  <si>
    <t>ARBOL-HOLLY LISO (1-1,5M)</t>
  </si>
  <si>
    <t>ARBOL-LAUREL DE CERA (1,5M)</t>
  </si>
  <si>
    <t>ARBOL-LIQUIDAMBAR (1-1,5M)</t>
  </si>
  <si>
    <t>ARBOL-MAGNOLIO (1-1,5M)</t>
  </si>
  <si>
    <t>ARBOL-MANO DE OSO (1-1,5M)</t>
  </si>
  <si>
    <t>ARBOL-MERMELADA (0,5-1,0M)</t>
  </si>
  <si>
    <t>ARBOL-PALMA ALEJANDRA (1-1,5M)</t>
  </si>
  <si>
    <t>ARBOL-PALMA DE CERA (1-1,5M)</t>
  </si>
  <si>
    <t>ARBOL-PALMA PHOENIX O FENIX (1-1,5M)</t>
  </si>
  <si>
    <t>ARBOL-ROBLE (1,5M)</t>
  </si>
  <si>
    <t>ARBOL-SANGREGADO (1-1,5M)</t>
  </si>
  <si>
    <t>ARBOL-SAUCE (1-1,5M)</t>
  </si>
  <si>
    <t>ARBOL-SIETE CUEROS NATIVO (1-1,5M)</t>
  </si>
  <si>
    <t>ARBOL - CAUCHO TEQUENDAMA (H=1-1.50M)</t>
  </si>
  <si>
    <t>ARBOL - CEDRO NOGAL(1.5-2.0m)**</t>
  </si>
  <si>
    <t>ARBOL - EUCALIPTO POMARROSO**</t>
  </si>
  <si>
    <t>ARBOL - FALSO PIMIENTO**</t>
  </si>
  <si>
    <t>ARBOL - SANGREGADO**</t>
  </si>
  <si>
    <t>ARBOL - SIETECUEROS**</t>
  </si>
  <si>
    <t>ARBOL CAYENO (H=1-1.50M)</t>
  </si>
  <si>
    <t>ARBOL CEDRILLO (H=1-1.50M)</t>
  </si>
  <si>
    <t>ARBOL CHICALA ROSADO ( 1-1,50)</t>
  </si>
  <si>
    <t>ARBOL CHIRIPIQUE (H=1-1.50M)</t>
  </si>
  <si>
    <t>ARBOL de CHILCO(1,5M)</t>
  </si>
  <si>
    <t>ARBOL de LAUREL HOJA PEQUEÑA(1,5M)</t>
  </si>
  <si>
    <t>ARBOL GUAYACAN DE MANIZALEZ (1-1.5M)</t>
  </si>
  <si>
    <t>ARBOL GUAYACAN DE MANIZALEZ (1.5-2.0M)</t>
  </si>
  <si>
    <t>Arbol Higuerilla roja o amarilla H=1-1.50m</t>
  </si>
  <si>
    <t>ARBOL Jazmin Chino (1-1,5M)</t>
  </si>
  <si>
    <t>ARBOL LAVANDA (0.50-1.0M)</t>
  </si>
  <si>
    <t>ARBOL MANGLE (1-1.50M)</t>
  </si>
  <si>
    <t>ARBOL Metrosidero ROJO (1-1,5M)</t>
  </si>
  <si>
    <t>ARBOL PINO ROMERON (H=1-1.50M)</t>
  </si>
  <si>
    <t>ARBOL TIBAR ( 1,2 - 1,50M)</t>
  </si>
  <si>
    <t>ARBUSTO- ABEDUL (0,30M)</t>
  </si>
  <si>
    <t>Bambu verde H= 1.20 m</t>
  </si>
  <si>
    <t>Boxus h =0.6m</t>
  </si>
  <si>
    <t>GramaSinteticaMonofil40mmGalga5/8"</t>
  </si>
  <si>
    <t>Humus granulado de lombriz (lobricompuesto)**</t>
  </si>
  <si>
    <t>Malla en hilos de polietileno</t>
  </si>
  <si>
    <t>Palma Fenix (h=1.5 mts)</t>
  </si>
  <si>
    <t>PALMA PHOENIX (1-1,5M)</t>
  </si>
  <si>
    <t>Papiro (1,1m)</t>
  </si>
  <si>
    <t>PASTO KIKUYO (cantidad &lt; 100 M2) **</t>
  </si>
  <si>
    <t>PLANTA ACHIRA PARA JARDIN</t>
  </si>
  <si>
    <t>Planta Carrizo</t>
  </si>
  <si>
    <t>Planta Garra de canguro amarilla</t>
  </si>
  <si>
    <t>Planta Garra de canguro roja</t>
  </si>
  <si>
    <t>Poda de árboles y retiro de los desechos producto</t>
  </si>
  <si>
    <t>Poda de árboles y retiro de. Ver descripion tecni.</t>
  </si>
  <si>
    <t>Poda de árboles y retiro. Ver descripción técnica</t>
  </si>
  <si>
    <t>Repique de árboles caídos y ret. ver descripcion t</t>
  </si>
  <si>
    <t>SEMILLA PASTO ORNAMENTAL</t>
  </si>
  <si>
    <t>SERVICIO DE SACAPANTA MECANICA</t>
  </si>
  <si>
    <t>SETO CIPRES H=0.80-1.00M</t>
  </si>
  <si>
    <t>Tala de árboles a ras del suelo. Ver descripcion t</t>
  </si>
  <si>
    <t>Tala de arboles y retiro. Ver descripción técnica</t>
  </si>
  <si>
    <t>TIERRA NEGRA + TRANSPORTE</t>
  </si>
  <si>
    <t>TIERRA NEGRA+cascarilla+triple 15+transporte</t>
  </si>
  <si>
    <t>CANAL BASE 6 CAL.24</t>
  </si>
  <si>
    <t>CANAL BASE 9 CAL.24</t>
  </si>
  <si>
    <t>CANAL BASE 9 CAL.26 (L=2.44m)</t>
  </si>
  <si>
    <t>Canal(Riel)RoladoGrafiladoBase9Cal.24(2.44m)***</t>
  </si>
  <si>
    <t>Carga Ramset tiro a Tiro verdes***</t>
  </si>
  <si>
    <t>CINTA FILO METALICA ESPESOR DE 50 mm</t>
  </si>
  <si>
    <t>CINTA MALLA X (90 MTS)</t>
  </si>
  <si>
    <t>Cinta Malla x Rollo 300" (91m)***</t>
  </si>
  <si>
    <t>CINTA PAPEL 5CMX75M**</t>
  </si>
  <si>
    <t>Clavo Ramset 5/16" x 1"***</t>
  </si>
  <si>
    <t>Lámina Superboard 1.22X2.44X8mm</t>
  </si>
  <si>
    <t>LAMINA SUPERBOARD 6.0MM (1.22X2.44)</t>
  </si>
  <si>
    <t>MASILLA ETERMASTIC CUÑETE X5</t>
  </si>
  <si>
    <t>OMEGA CALIBRE 26 L=2.44M</t>
  </si>
  <si>
    <t>OMEGA CALIBRE 26 ROLADO X2.44</t>
  </si>
  <si>
    <t>PARAL BASE 6 CAL.24</t>
  </si>
  <si>
    <t>PARAL BASE 9 CAL.26</t>
  </si>
  <si>
    <t>PLACA DE DRY WALL 1/2" (1.22X2.44) e=12.7mm</t>
  </si>
  <si>
    <t>ARNES CUERPO ENTERO 1 ARGOLLA</t>
  </si>
  <si>
    <t>GUANTES DE CUERO VAQUETA</t>
  </si>
  <si>
    <t>MASCARILLA RESPIRADOR FILTRO DOBLE</t>
  </si>
  <si>
    <t>SILBATO PITO DE SEGURIDAD</t>
  </si>
  <si>
    <t>Graniplast Blanco (Saco de 35 Kg)</t>
  </si>
  <si>
    <t>GRANITO DE MARMOL VILLA DE LEIVA N.3-21/2</t>
  </si>
  <si>
    <t>GRANITO GRIS (N°2-2.5-3.0) SACO DE 40 KG</t>
  </si>
  <si>
    <t>MARMOLINA (40Kg)</t>
  </si>
  <si>
    <t>CASETON EN LONA 0.39 m</t>
  </si>
  <si>
    <t>CERCHAS METALICAS (3 METROS)</t>
  </si>
  <si>
    <t>PLANCHON a=0.20M,e=4CM,L=3M ALQUILER</t>
  </si>
  <si>
    <t>ALQUILER DE CAMISAS 6" X 12"</t>
  </si>
  <si>
    <t>ALUMINIO Análisis Aguas Superficiales Piscina</t>
  </si>
  <si>
    <t>ANALISIS A-CIANURO TOTAL</t>
  </si>
  <si>
    <t>ANALISIS ALCALINIDAD TOTAL (Mant. piscinas)</t>
  </si>
  <si>
    <t>ANALISIS CLORO RESIDUAL LIBRE</t>
  </si>
  <si>
    <t>ANALISIS DUREZA TOTAL (Mant. piscinas)</t>
  </si>
  <si>
    <t>ANÁLISIS FITOSANITARIO (microbiologico)</t>
  </si>
  <si>
    <t>ANALISIS PH (mant. piscinas)</t>
  </si>
  <si>
    <t>ANALISIS TURBIDEZ (mante. piscinas)</t>
  </si>
  <si>
    <t>CADMIO</t>
  </si>
  <si>
    <t>COBRE</t>
  </si>
  <si>
    <t>COLIFORMES FECALES</t>
  </si>
  <si>
    <t>COLOR</t>
  </si>
  <si>
    <t>CONO DE ABRAMS (Alquiler)</t>
  </si>
  <si>
    <t>CORTE Y ENSAYO DE NUCLEOS</t>
  </si>
  <si>
    <t>CROMO TOTAL</t>
  </si>
  <si>
    <t>DBO (Demanda bioquimica de oxigeno)</t>
  </si>
  <si>
    <t>DISEÑO DE MEZCLAS DE CONCRETO</t>
  </si>
  <si>
    <t>Diseño de mezclas de mortero (1 agregado)</t>
  </si>
  <si>
    <t>DQO (Demanda quimica de oxigeno)</t>
  </si>
  <si>
    <t>ENSAYO PROCTOR MODIFICADO</t>
  </si>
  <si>
    <t>ENSAYO (Prueba corte directo con veleta) SVT **</t>
  </si>
  <si>
    <t>ENSAYO (Prueba estandar de penetración) SPT **</t>
  </si>
  <si>
    <t>Ensayo azul de metileno (cantidad arcilla)</t>
  </si>
  <si>
    <t>ENSAYO CALIDAD DEL ACERO &lt;= 1"</t>
  </si>
  <si>
    <t>ENSAYO DE CARBONATACION</t>
  </si>
  <si>
    <t>ENSAYO DE CILINDRO DE 24 HORAS DE EDAD</t>
  </si>
  <si>
    <t>ENSAYO DE COMPRESIÓN EN ADOQUIN</t>
  </si>
  <si>
    <t>ENSAYO DE FLEXION EN ADOQUIN</t>
  </si>
  <si>
    <t>ENSAYO HUMEDAD NATURAL</t>
  </si>
  <si>
    <t>ENSAYO PESO UNITARIO DE SUELOS</t>
  </si>
  <si>
    <t>ENSAYO ULTRASONIDO POR ELEMENTO</t>
  </si>
  <si>
    <t>ENSAYOS DENSIDAD ARENA</t>
  </si>
  <si>
    <t>ENSAYOS DENSIDAD CEMENTO</t>
  </si>
  <si>
    <t>ENSAYOS DENSIDAD GRAVAS</t>
  </si>
  <si>
    <t>ENSAYOS HUMEDAD NATURAL</t>
  </si>
  <si>
    <t>FOSFORO TOTAL</t>
  </si>
  <si>
    <t>GRANULOMETRIA POR HIDROMETRO</t>
  </si>
  <si>
    <t>GRASAS Y ACEITES</t>
  </si>
  <si>
    <t>M-RECUENTO DE ESCHERICHIA COLI</t>
  </si>
  <si>
    <t>MERCURIO</t>
  </si>
  <si>
    <t>NIQUEL</t>
  </si>
  <si>
    <t>NITRATOS</t>
  </si>
  <si>
    <t>NITRITOS</t>
  </si>
  <si>
    <t>NITROGENO TOTAL</t>
  </si>
  <si>
    <t>OXIGENO DISUELTO</t>
  </si>
  <si>
    <t>PLATA Análisis Aguas Superficiales Piscina</t>
  </si>
  <si>
    <t>PLOMO</t>
  </si>
  <si>
    <t>SOLIDOS DISUELTOS TOTALES</t>
  </si>
  <si>
    <t>SOLIDOS SUSPENDIDOS TOTALES</t>
  </si>
  <si>
    <t>TEMPERATURA</t>
  </si>
  <si>
    <t>TENSOACTIVOS</t>
  </si>
  <si>
    <t>TOMA DE MUESTRAS (Analisis Fisicoquimicos)</t>
  </si>
  <si>
    <t>TRANSPORTE DE MUESTRAS CILINDROS</t>
  </si>
  <si>
    <t>ZINC</t>
  </si>
  <si>
    <t>Perforacion de 3/4 y 3/8"***</t>
  </si>
  <si>
    <t>Perforacion en diamante de 1" x 50 cm</t>
  </si>
  <si>
    <t>Perforacion en diamante de 1" x 70 cm</t>
  </si>
  <si>
    <t>Perforacion en diamante de 7/8"-3/4"-5/8"" x 50 cm</t>
  </si>
  <si>
    <t>Perforacion en diamante de 7/8"-3/4"-5/8"" x 70 cm</t>
  </si>
  <si>
    <t>Perforacion manual Barreno suelos blandos **</t>
  </si>
  <si>
    <t>Perforacion manual con barreno suelos malos **</t>
  </si>
  <si>
    <t>PERFORACION MANUAL SUELOS DUROS</t>
  </si>
  <si>
    <t>ACEITE 20 W -40</t>
  </si>
  <si>
    <t>ACPM**</t>
  </si>
  <si>
    <t>Filtro de Aceite 1207061512 LISTER</t>
  </si>
  <si>
    <t>Filtro de Aceite LUBER FINER LFP3000</t>
  </si>
  <si>
    <t>Filtro de Aceite PH675 LUBER FINER</t>
  </si>
  <si>
    <t>Filtro de combustible 9101-1201031729 LISTER</t>
  </si>
  <si>
    <t>Filtro de combustible 9102-1201031729 LISTER</t>
  </si>
  <si>
    <t>Filtro de Combustible DONALDSON P553004</t>
  </si>
  <si>
    <t>Filtro de combustible LFF8062 LUBER FINER</t>
  </si>
  <si>
    <t>Filtro de Combustible LUBER FINER LFF3417</t>
  </si>
  <si>
    <t>ServicioTécnico(CambfiltroAceitePlantaListerPetter</t>
  </si>
  <si>
    <t>Geocelda Neoloy-356-120A-76ps</t>
  </si>
  <si>
    <t>GEOMEMBRANA HDPE 60 mils Lisa</t>
  </si>
  <si>
    <t>GEOtextil Fortex BX 40 separ+estabiliz Lafayet **</t>
  </si>
  <si>
    <t>GEOtextil Fortex BX 60 refuerzo Lafayet**</t>
  </si>
  <si>
    <t>Geotextil T-2100</t>
  </si>
  <si>
    <t>Geotextil T-2400</t>
  </si>
  <si>
    <t>Grapa Metalica 5/8" para fijación de Geocelda</t>
  </si>
  <si>
    <t>COBRE Análisis Aguas Superficiales Piscina</t>
  </si>
  <si>
    <t>EQUIPO TOP DRESSING (OPER+COMB)</t>
  </si>
  <si>
    <t>GIARDIA Análisis Aguas Superferficial Piscinas</t>
  </si>
  <si>
    <t>MASTIK PARA RESANAR TABLETA DE MARMOL</t>
  </si>
  <si>
    <t>Perforacion horizontal con barreno helicoidal d=2"</t>
  </si>
  <si>
    <t>Perforacion horizontal con barreno helicoidal d=3"</t>
  </si>
  <si>
    <t>Servicio de Time Lapse con Fotos</t>
  </si>
  <si>
    <t>Servicio de Time Lapse en Video</t>
  </si>
  <si>
    <t>VERTICUTTER (OPER+COMB)</t>
  </si>
  <si>
    <t>JABON LIQUIDO PARA MANOS( POR GALON)</t>
  </si>
  <si>
    <t>CHALECOS SALVAVIDAS REFLECTIVOS</t>
  </si>
  <si>
    <t>ARAÑAS METALICAS</t>
  </si>
  <si>
    <t>DESEMBUCHADORES</t>
  </si>
  <si>
    <t>GANCHOS METALICOS</t>
  </si>
  <si>
    <t>TAMICES METALICOS</t>
  </si>
  <si>
    <t>CILINDRO PIPETA MEZCLA ARGON/CO2(7.0m3)</t>
  </si>
  <si>
    <t>HIPOCLORITO DE CALCIO</t>
  </si>
  <si>
    <t>HIPOCLORITO DE SODIO</t>
  </si>
  <si>
    <t>SUSTRATO ADSORBENTE DE GRASAS</t>
  </si>
  <si>
    <t>VENTANA CON PERSIANA CR 18(0.65X0.60M)</t>
  </si>
  <si>
    <t>ADHESIVO EN VINILO BRILLANTE D=40 cm</t>
  </si>
  <si>
    <t>CERRADURA YALE SOBREPONER (987) ¼"</t>
  </si>
  <si>
    <t>TOPE DE PUERTA METALICO 2-3/4"</t>
  </si>
  <si>
    <t>TOPE MAGNETICO PARA PUERTA DE MUEBLE</t>
  </si>
  <si>
    <t>BrazoAcero Inox Platina 2"x1/2"(silla parque)</t>
  </si>
  <si>
    <t>CERRAMIENTO REJA PEQUEÑA</t>
  </si>
  <si>
    <t>MUBLE GUARDAROPA VERTICAL 5 PUESTOS</t>
  </si>
  <si>
    <t>MUEBLE GUADAROPA</t>
  </si>
  <si>
    <t>ParalPlatAcerInox3 1/2"x 1/2"Ref.PlatInox2"x1/8"</t>
  </si>
  <si>
    <t>Puerta Aluminio nat tipo Persiana+marco</t>
  </si>
  <si>
    <t>Puerta panel corrediza lamina CR cal18+rejillavent</t>
  </si>
  <si>
    <t>BRIDA RANURADA HIERRO DUCTIL -2”</t>
  </si>
  <si>
    <t>BRIDA RANURADA HIERRO DUCTIL -6”</t>
  </si>
  <si>
    <t>CODO RANURADO HIERRO DUCTIL- 1 1/2"</t>
  </si>
  <si>
    <t>CODO RANURADO HIERRO DUCTIL- 2 1/2"</t>
  </si>
  <si>
    <t>CODO RANURADO HIERRO DUCTIL- 2"</t>
  </si>
  <si>
    <t>CODO RANURADO HIERRO DUCTIL- 3"</t>
  </si>
  <si>
    <t>CODO RANURADO HIERRO DUCTIL- 4"</t>
  </si>
  <si>
    <t>CODO RANURADO HIERRO DUCTIL- 6"</t>
  </si>
  <si>
    <t>COUPLING ACERO RANURADO FLEXIBLE 1"</t>
  </si>
  <si>
    <t>COUPLING ACERO RANURADO FLEXIBLE 3"</t>
  </si>
  <si>
    <t>COUPLING ACERO RANURADO REGIDO 1 ½"</t>
  </si>
  <si>
    <t>COUPLING ACERO RANURADO RIGIDO 2 "</t>
  </si>
  <si>
    <t>COUPLING ACERO RANURADO RIGIDO 2 ½"</t>
  </si>
  <si>
    <t>ESCUDO PARA ROCIADOR CROMADO 1/2”</t>
  </si>
  <si>
    <t>LAMINA ANTIVORTICE PARA TUBO DE Ø6"</t>
  </si>
  <si>
    <t>TAPON MACHO ACERO AL CARBON 1/2”</t>
  </si>
  <si>
    <t>TEE ACERO NEGRO - 1 "</t>
  </si>
  <si>
    <t>TEE ACERO NEGRO - 2"</t>
  </si>
  <si>
    <t>TEE RANURADA HIERRO DUCTIL - 2 ½"</t>
  </si>
  <si>
    <t>TEE RANURADA HIERRO DUCTIL - 3"</t>
  </si>
  <si>
    <t>TEE RANURADA HIERRO DUCTIL - 6"</t>
  </si>
  <si>
    <t>UNIÓN ACERO NEGRO X 150 S.C.I.1 1/4”</t>
  </si>
  <si>
    <t>UNIÓN ACERO NEGRO X 150 S.C.I.1”</t>
  </si>
  <si>
    <t>UNIÓN ACERO NEGRO X 150 S.C.I.2”</t>
  </si>
  <si>
    <t>UNIVERSAL ACERO 1 1/4"</t>
  </si>
  <si>
    <t>Sellador para Madera Industrial (40 sólidos) Nitro</t>
  </si>
  <si>
    <t>Tintilla (1/2 galón)</t>
  </si>
  <si>
    <t>ABRAZADERA COLGANTE 2"</t>
  </si>
  <si>
    <t>ABRAZADERA COLGANTE 3"</t>
  </si>
  <si>
    <t>ABRAZADERA DE 1"</t>
  </si>
  <si>
    <t>ABRAZADERA DE 11/2"</t>
  </si>
  <si>
    <t>ABRAZADERA DE 11/4"</t>
  </si>
  <si>
    <t>Abrillantador de 40 cm3</t>
  </si>
  <si>
    <t>ADAPTADOR MACHO COBRE 1 1/2"</t>
  </si>
  <si>
    <t>ADAPTADOR TERMINAL CONDUIT PVC 3/4" **</t>
  </si>
  <si>
    <t>ADHESIVO MASTICOL TIPO BOXER</t>
  </si>
  <si>
    <t>Alambre de Cobre Desnudo N°6</t>
  </si>
  <si>
    <t>Alfajia en aluminio de 11cms</t>
  </si>
  <si>
    <t>Alfajia en aluminio de 11cms (sumnist+inst)</t>
  </si>
  <si>
    <t>Alfajia para Aluzinc calibre 26**</t>
  </si>
  <si>
    <t>AMARRE DEXSON 15CM BLANCO</t>
  </si>
  <si>
    <t>AMARRE TEJA</t>
  </si>
  <si>
    <t>Anclajes para Duro Panel</t>
  </si>
  <si>
    <t>ANCLAJES PARA ENTREPAÑO EN TABLEX</t>
  </si>
  <si>
    <t>Anemometro electr. wind Speed</t>
  </si>
  <si>
    <t>Angulo 29mmX2.44m</t>
  </si>
  <si>
    <t>ARANDELA PRESIÓN ZINCADA 1/2"</t>
  </si>
  <si>
    <t>ARENA SILICE</t>
  </si>
  <si>
    <t>ARNES 4 ARGOLLAS (ARSEG)</t>
  </si>
  <si>
    <t>Arrancador para Motobomba 2 A 4A A 110/220V.</t>
  </si>
  <si>
    <t>ASOLEADORA PLÁSTICA</t>
  </si>
  <si>
    <t>Aspersor de Rotor</t>
  </si>
  <si>
    <t>BALA METALAR 150 MULTIV 110/277</t>
  </si>
  <si>
    <t>BALDOSA RETAL DE MARMOL</t>
  </si>
  <si>
    <t>BALINERAS PARA RODAMIENTO DE RIEL</t>
  </si>
  <si>
    <t>Bandeja AceroInoxi.Cal.18+rejilla varilla 3/8"-304</t>
  </si>
  <si>
    <t>BARNIZ 559 PINTUCO **</t>
  </si>
  <si>
    <t>Barraje para neutros de 30 circuitos Legran- tierr</t>
  </si>
  <si>
    <t>BASE CILINDRO CANECA M-120</t>
  </si>
  <si>
    <t>BASE PLASTICA PARASOL</t>
  </si>
  <si>
    <t>BAYETILLA</t>
  </si>
  <si>
    <t>BLOQUE MADERA 18X18X3 MTS</t>
  </si>
  <si>
    <t>BOLILLO SAPAN 10mm PARA TARUGO 2.70mts</t>
  </si>
  <si>
    <t>bombilla 150 W Sodio</t>
  </si>
  <si>
    <t>bombilla 70 W Sodio</t>
  </si>
  <si>
    <t>BOMBILLA METAL HALIDE 2000W</t>
  </si>
  <si>
    <t>Boquilla esp. modif. STON MIX BOQ. LATEX **</t>
  </si>
  <si>
    <t>Boquilla para piso**</t>
  </si>
  <si>
    <t>BORNA N°12</t>
  </si>
  <si>
    <t>BRAZO LUMINARIA 1 1/2"</t>
  </si>
  <si>
    <t>Breaker Ench. 1x30A LMX</t>
  </si>
  <si>
    <t>Breaker Ench. 2x20A</t>
  </si>
  <si>
    <t>Breaker Ench. 3x50A L/nex</t>
  </si>
  <si>
    <t>Breaker Ench. 3x60A</t>
  </si>
  <si>
    <t>Breaker Enchufable 1x15A</t>
  </si>
  <si>
    <t>BREAKER TOTALIZADOR 1000AMP - 1250AMP</t>
  </si>
  <si>
    <t>BROCA 1/2"</t>
  </si>
  <si>
    <t>BROCA TUGSTENO 5/16 X 4" DEWALT</t>
  </si>
  <si>
    <t>BROCHA DE NYLON 4" PROFESIONAL</t>
  </si>
  <si>
    <t>Buje de 21/2" a 11/2" PVC</t>
  </si>
  <si>
    <t>BUJE SANITARIO SOLDADO 4X3"</t>
  </si>
  <si>
    <t>CABLE cobre THHN 90-600V 3/0 AWG</t>
  </si>
  <si>
    <t>CABLE cobre THHN 90 - 600V 2/0 AWG **</t>
  </si>
  <si>
    <t>CABLE DUPLEX 2X10 AWG</t>
  </si>
  <si>
    <t>CAJA D/PASO 20X25 LUMINEX **</t>
  </si>
  <si>
    <t>CAJA D/PASO 28X28X15cm LUMINEX</t>
  </si>
  <si>
    <t>CALDERA DE 40 BHP</t>
  </si>
  <si>
    <t>CANAL 92MM 3X5/8" LONG 2.44M CAL 20</t>
  </si>
  <si>
    <t>canal desarrollo 1.22m lam galv cal 18 (sum+inst)</t>
  </si>
  <si>
    <t>CANALETA 20X20MM 2M ND</t>
  </si>
  <si>
    <t>Canaleta met. cal 22 pint. electrost. 15x4 (2.4m)</t>
  </si>
  <si>
    <t>CANALETA PLASTICA 20X20MM (2M ND)</t>
  </si>
  <si>
    <t>CANALETA PLASTICA 32X12 POR 2m</t>
  </si>
  <si>
    <t>CASETON EN LONA 0.35m***</t>
  </si>
  <si>
    <t>CASETON EN LONA 0.52 m***</t>
  </si>
  <si>
    <t>Cepillo cerdas de nylon de 18"</t>
  </si>
  <si>
    <t>CHEQUE 1/2"</t>
  </si>
  <si>
    <t>Cinta Antideslizante 2 cm negra</t>
  </si>
  <si>
    <t>CINTA ANTIDESLIZANTE NEGRA 2" rollo 20m **</t>
  </si>
  <si>
    <t>CINTA ANTIDESLIZANTE NEGRA 25mm 4.5m **</t>
  </si>
  <si>
    <t>CINTA EN FIBRA DE VIDRIO TOPEX</t>
  </si>
  <si>
    <t>CODO COBRE 1" **</t>
  </si>
  <si>
    <t>COLBON MR 60</t>
  </si>
  <si>
    <t>COLOR GLAS BLANCO(SIN ARENA)</t>
  </si>
  <si>
    <t>COLUMNA EN ABARCO DE 18 X 18/h=3,9</t>
  </si>
  <si>
    <t>COMBO BAÑO ACUARIO **</t>
  </si>
  <si>
    <t>CONCRETO AUTOCOMPACTANTE 4000 PSI</t>
  </si>
  <si>
    <t>CONECTOR BASE DE ALUMINIO (6M)</t>
  </si>
  <si>
    <t>CONECTOR PARA POLICARBONATO (12M)</t>
  </si>
  <si>
    <t>CORTABALDOSA 400 MM</t>
  </si>
  <si>
    <t>CORTADORA CIRCULAR</t>
  </si>
  <si>
    <t>CORTADORA DE LAMINA</t>
  </si>
  <si>
    <t>Cortasol Termobrise 150 Hunter Douglas**</t>
  </si>
  <si>
    <t>CM</t>
  </si>
  <si>
    <t>CUERPO DIFUSOR TAPA (Mant. Equip)</t>
  </si>
  <si>
    <t>CURVA CONDUIT 90° PVC 1/2"CE**</t>
  </si>
  <si>
    <t>CURVA CONDUIT 90º PVC 1 1/4"</t>
  </si>
  <si>
    <t>CURVA GALV IMC 1 1/4"</t>
  </si>
  <si>
    <t>CURVA GALV IMC 1/2"</t>
  </si>
  <si>
    <t>CURVA GALV IMC 3/4"</t>
  </si>
  <si>
    <t>CURVA PVC CONDUIT CXE 45º 3/4" **</t>
  </si>
  <si>
    <t>DESMONTE ACOPLE</t>
  </si>
  <si>
    <t>Desmonte de Silla Estadio</t>
  </si>
  <si>
    <t>Destronque, pulida y brillada piso granito cancha</t>
  </si>
  <si>
    <t>DISCO 9"X1/8" para corte de metal</t>
  </si>
  <si>
    <t>DISOLVENTE LENTO O RAPIDO (IXELL PLUS) **</t>
  </si>
  <si>
    <t>DIVAN TAPIZADO</t>
  </si>
  <si>
    <t>DIVISION EN ACERO INOX.PARA BAÑO</t>
  </si>
  <si>
    <t>División media alt. mixta (paño vidrio) h=1.65 **</t>
  </si>
  <si>
    <t>División vidrio 8mm sandbl. 1mont 3 fijos 1 puerta</t>
  </si>
  <si>
    <t>DOBLADORA DE LÁMINA (Alquiler)</t>
  </si>
  <si>
    <t>Domo circular acrílico 3mm D=0.76 (sum e inst) **</t>
  </si>
  <si>
    <t>DURMIENTE .04mx.08m (3m)</t>
  </si>
  <si>
    <t>Eje central grif. presmatic (lavam,orinal, ducha)</t>
  </si>
  <si>
    <t>EMPALME 500 Amp 3M subterráneo</t>
  </si>
  <si>
    <t>Equipo de montaje para Duro panel</t>
  </si>
  <si>
    <t>ESCALADOR DE ARCO</t>
  </si>
  <si>
    <t>ESCALERA DE EXTENSIÓN 16 PASOS</t>
  </si>
  <si>
    <t>ESCALERA DE EXTENSIÓN 24 PASOS</t>
  </si>
  <si>
    <t>ESLINGA CON ABSORVEDOR CHOQUE</t>
  </si>
  <si>
    <t>Espejo para baño sec. IDRD marco en madera **</t>
  </si>
  <si>
    <t>ESTACION 1-POSTE ESTIRAMIENTO</t>
  </si>
  <si>
    <t>ESTACION 11- BANCA FORTALECIMIENTO</t>
  </si>
  <si>
    <t>ESTACION 12- POSTE ABDOMINALES</t>
  </si>
  <si>
    <t>ESTACION 2-TUBO EJERCICIO GEMELOS</t>
  </si>
  <si>
    <t>ESTACION 3- BANCA ABDOMINALES</t>
  </si>
  <si>
    <t>ESTACION 4- BARRA PARA SALTO</t>
  </si>
  <si>
    <t>ESTACION 5- BARRA FLEXION ESPALDA</t>
  </si>
  <si>
    <t>ESTACION 6- BANCA PARA ESTIRAMIENTO</t>
  </si>
  <si>
    <t>ESTACION 6- BARRA FLEXION PECHO</t>
  </si>
  <si>
    <t>ESTACION 7- BARRAS PARALELAS</t>
  </si>
  <si>
    <t>ESTACION 8- TUBOS PARA BRINCO</t>
  </si>
  <si>
    <t>ESTACION 9- BANCA ABDOMINALES ALTO</t>
  </si>
  <si>
    <t>FIJADOR CANALETA 90</t>
  </si>
  <si>
    <t>FLOTADOR PARA PROTECCION DE NIVEL</t>
  </si>
  <si>
    <t>FORMALETA METALICA PLACAS (MES)</t>
  </si>
  <si>
    <t>FULMINANTE DE FIJACIÓN</t>
  </si>
  <si>
    <t>FUSION DE CONECTORES</t>
  </si>
  <si>
    <t>GANCHO EN ALUMINIO PARA TEJA</t>
  </si>
  <si>
    <t>GANCHO PARA CANALETA 90</t>
  </si>
  <si>
    <t>GARGOLA 0.15X0.09X0.50M</t>
  </si>
  <si>
    <t>GEODREN CIRCULAR 100MMM H=2M</t>
  </si>
  <si>
    <t>GEOmalla Biaxial LBO 301 Pavco</t>
  </si>
  <si>
    <t>GEOmalla Fortgrid BX 100 refuerzo biaxial</t>
  </si>
  <si>
    <t>GRANITO N°2 Y 3 (BULTO DE 40 Kg).</t>
  </si>
  <si>
    <t>GRANO MARMOL BLANCO/NEGRO</t>
  </si>
  <si>
    <t>GRASA LUBRICANTE MINERAL</t>
  </si>
  <si>
    <t>GUARDAESCOBA PVC 6.8CM (Sum+Inst)</t>
  </si>
  <si>
    <t>Guardaescoba PVC wengue de 8.5 cm x 3ml</t>
  </si>
  <si>
    <t>HIDROLAVADORA MEDIANA MOTOR 7,5 HP</t>
  </si>
  <si>
    <t>IMPERMEABILIZANTE INTEGRAL SIKA-1 (4Kg)**</t>
  </si>
  <si>
    <t>INMUNIZANTE INCOLORO TEXSA</t>
  </si>
  <si>
    <t>Instalación de lampara</t>
  </si>
  <si>
    <t>Instalación de lampara 60x60</t>
  </si>
  <si>
    <t>Instalación de Silla Estadio</t>
  </si>
  <si>
    <t>INSTALACIÓN TAPAS SEMIESFERICAS</t>
  </si>
  <si>
    <t>INTERRUPTOR SENCILLO KORA LUMINEX</t>
  </si>
  <si>
    <t>JABON LIMPIA PISOS</t>
  </si>
  <si>
    <t>JABONERA CERÁMICA</t>
  </si>
  <si>
    <t>JUNTA DE EXPANSIÓN PVCS Ø 6"</t>
  </si>
  <si>
    <t>karraplast</t>
  </si>
  <si>
    <t>kit luminaria 250W, arranc, cond, reactancia</t>
  </si>
  <si>
    <t>Kit para determinar parámetros in situ</t>
  </si>
  <si>
    <t>LAMINA ACRILICO TRNSP.2MM(1.2X1.8M)</t>
  </si>
  <si>
    <t>LAMINA ALFAJOR (1.0X2.0M) 3MM/1/8"</t>
  </si>
  <si>
    <t>LAMINA CALIBRE 20</t>
  </si>
  <si>
    <t>LAMINA FIBROCEMENTO 20MM (1.22X2.44)**</t>
  </si>
  <si>
    <t>LAMINA NEOPRENO 0.04X0.003</t>
  </si>
  <si>
    <t>Lámina policarbonato alveolar trnsp.4mm</t>
  </si>
  <si>
    <t>Lamina tablex 18 mm (1.53x2.44m)***</t>
  </si>
  <si>
    <t>LAMINA VALLA INSTRUCCIÓN</t>
  </si>
  <si>
    <t>LAMPARA AUTONOMA</t>
  </si>
  <si>
    <t>LAMPARA REDONDA CERRADA 2X32+BOMB.</t>
  </si>
  <si>
    <t>LAMPARA REDONDA CERRADA(1X26W)+bomb</t>
  </si>
  <si>
    <t>LAMPARA REDONDA CERRADA1X32W+bombillo</t>
  </si>
  <si>
    <t>LAMPARA TIPO TORTUGA 1X16W+bombillos</t>
  </si>
  <si>
    <t>LAMPARA TIPO TORTUGA 1X26 W + bombillo</t>
  </si>
  <si>
    <t>LAVADERO PREFABRICADO 0.60x0.50x0.40m **</t>
  </si>
  <si>
    <t>LAVAMANOS NOVARA CRNA **</t>
  </si>
  <si>
    <t>Llave para regadera prysma CRNA **</t>
  </si>
  <si>
    <t>LOSETA 0.25X0.25M FLAMEADA P.ESACLERA</t>
  </si>
  <si>
    <t>Luminaria 150 W Metal Halide (Completa)</t>
  </si>
  <si>
    <t>MADERA GUAYMARO 0.08X0.017</t>
  </si>
  <si>
    <t>MALLA ESLABONADA PVC CAL 10 HUECO 21/4"</t>
  </si>
  <si>
    <t>manija chapa puerta int. madera</t>
  </si>
  <si>
    <t>Marcación de puntos logicos</t>
  </si>
  <si>
    <t>MARQUILLA EN ACRILICO No. 22</t>
  </si>
  <si>
    <t>MASILLA POROSIL (5,3KG) 1GLN</t>
  </si>
  <si>
    <t>Masilla Supermastico 5 Gl</t>
  </si>
  <si>
    <t>MESA DE AJEDREZ EN POLIESTER REFORZ</t>
  </si>
  <si>
    <t>Mesa de centro en fórmica **</t>
  </si>
  <si>
    <t>MESA DE PING-PONG EN POLIESTER REFORZ</t>
  </si>
  <si>
    <t>MESA PLÁSTICA</t>
  </si>
  <si>
    <t>MESON GRANITO NEGR0 SAN GABRIEL a=0.60</t>
  </si>
  <si>
    <t>Metrosidero rojo(1-1,5M)</t>
  </si>
  <si>
    <t>MINIINTERRUPTOR TRIPOLAR 32A</t>
  </si>
  <si>
    <t>Motosierra mediana (4.6HP)</t>
  </si>
  <si>
    <t>Motosierra, 40cm3, espada16"3/8", 4,7 kg.</t>
  </si>
  <si>
    <t>Mueble espejo 4mm IDRD **</t>
  </si>
  <si>
    <t>Mueble madera para baño secretaria IDRD **</t>
  </si>
  <si>
    <t>Omega 60.3mm 2.3/8X2.44m</t>
  </si>
  <si>
    <t>pach panel de 8 puertos categoria 6</t>
  </si>
  <si>
    <t>PARAL 89MM 3X1/2" LONG 2.44M CAL 20</t>
  </si>
  <si>
    <t>PARASOL</t>
  </si>
  <si>
    <t>PARED MOSAICO CRISTAL ROJO CRNA **</t>
  </si>
  <si>
    <t>patch cord 1.50 m catergoría 6</t>
  </si>
  <si>
    <t>PATCH CORD MULTIMODE SC-SC 3</t>
  </si>
  <si>
    <t>PEGANTE ADHESIVO 10</t>
  </si>
  <si>
    <t>Percha doble metálica cromada **</t>
  </si>
  <si>
    <t>PERFIL RECTANGULAR 20X40MM CAL. 18</t>
  </si>
  <si>
    <t>PERFIL REMATE U ALUMINIO 8MMX4.20</t>
  </si>
  <si>
    <t>Perno 1/4" grado 5, L=0.075m **</t>
  </si>
  <si>
    <t>PERNOS CONSOLA</t>
  </si>
  <si>
    <t>Perro de 1/2"**</t>
  </si>
  <si>
    <t>PICA CON CABO MADERA (5 lbs)- ZAPAPICO</t>
  </si>
  <si>
    <t>PIRLAN DE CAUCHO A=0.15M</t>
  </si>
  <si>
    <t>PISO ARQUITECTONICO VINISOL KUARZARA</t>
  </si>
  <si>
    <t>PISO CAUCHO ESTOPEROL 50X50cm X 3.5mm</t>
  </si>
  <si>
    <t>PISO CORONA CASIOPEA , O , AVOREO</t>
  </si>
  <si>
    <t>PISO EPOXICO STONCLAD GS/GS4 e=4MM</t>
  </si>
  <si>
    <t>Piso Everlast Caucho 61x61 - 8 mm* Basic Black</t>
  </si>
  <si>
    <t>PISTOLA DE FIJACION CALIBRE 22 RAMSET</t>
  </si>
  <si>
    <t>Piston lacrado para ducha antivandalica. DOCOL</t>
  </si>
  <si>
    <t>PLANCHON DE 0.30X0.05X3 ORDINARIO</t>
  </si>
  <si>
    <t>PLANCHON EN SAPAN (0.20x0.03x4M)</t>
  </si>
  <si>
    <t>PLATAFORMA HIDRAULIC. TIPO TIJERA</t>
  </si>
  <si>
    <t>PLATAFORMA METALICA</t>
  </si>
  <si>
    <t>PLATINA (15X25CM)3/8"HIERRO</t>
  </si>
  <si>
    <t>PLATINA 11/2X1/8"</t>
  </si>
  <si>
    <t>PLATINA 1X3/16"**</t>
  </si>
  <si>
    <t>PLATINA 21/2"X3/8"L=0.60M</t>
  </si>
  <si>
    <t>PLATINA ACERO 0.2 X 0.20 X 1/8"</t>
  </si>
  <si>
    <t>PLATINAS EN ELE Y U BISAGRAS Y ENGANCHE</t>
  </si>
  <si>
    <t>POLIETILENO A=4M; CAL.6 NEGRO</t>
  </si>
  <si>
    <t>POMAS CRISTAL PRISMA</t>
  </si>
  <si>
    <t>PORCELANATO BOUT. GIORDANO WITE 45X45</t>
  </si>
  <si>
    <t>Porcelanato Pizarra 30x60 Beige**</t>
  </si>
  <si>
    <t>Porton Industrial (puerta metalica corrediz) **</t>
  </si>
  <si>
    <t>POSTES DE 2 MTS METÁLICO</t>
  </si>
  <si>
    <t>Producción especial en planta para mezcla asf. **</t>
  </si>
  <si>
    <t>PRODUCTO LIMPIEZA DE VIDRIOS Liquido</t>
  </si>
  <si>
    <t>Protector papel higiénico sobreponer bco 400m **</t>
  </si>
  <si>
    <t>Protector STON PROTEC 20LT **</t>
  </si>
  <si>
    <t>PROYECTOR CYCLONE 2000W 480V</t>
  </si>
  <si>
    <t>PUERTA AUTOMATICA CON RADAR **</t>
  </si>
  <si>
    <t>Puerta, fijo vidrio (2.1mx1.1m) 8mm sandblasting**</t>
  </si>
  <si>
    <t>Puesto de trabajo incl. cajonera met. 1.35x1.35 **</t>
  </si>
  <si>
    <t>Puesto de trabajo L 1.50mx1.35m incl. cajonera **</t>
  </si>
  <si>
    <t>PULIDO Y BRILLADO DE VIDRIO</t>
  </si>
  <si>
    <t>PULSADOR DOBLE START STOP</t>
  </si>
  <si>
    <t>Pulsador para Motobomba 2 A 4A A 110/220V.</t>
  </si>
  <si>
    <t>REACTANCIA ALVANCE MULTITAP 400W 220V</t>
  </si>
  <si>
    <t>REGADERA VERCALI CRNA **</t>
  </si>
  <si>
    <t>REGISTRO CORTINA 1/2" ITAP</t>
  </si>
  <si>
    <t>REGISTRO CORTINA 11/2" ITAP</t>
  </si>
  <si>
    <t>REGISTRO CORTINA 2" ITAP</t>
  </si>
  <si>
    <t>REGISTRO CORTINA 3" ITAP</t>
  </si>
  <si>
    <t>Rejilla anticucaracha TA 8x16 x 2" Aluminio **</t>
  </si>
  <si>
    <t>Rejilla pref. conc. 2500 psi 0.8x0.4x0.06</t>
  </si>
  <si>
    <t>RELE DE SOBRECARGA TERMICA 24-32A</t>
  </si>
  <si>
    <t>REMOVEDOR PARA TUBERIA PVC (12 ONZ)</t>
  </si>
  <si>
    <t>REMOVEDOR PINTURA ESMALTE</t>
  </si>
  <si>
    <t>RESORTE ACERO DE 3"</t>
  </si>
  <si>
    <t>Resorte grif. push presmatic (orinal,lavamanos)</t>
  </si>
  <si>
    <t>RETIRO TAPAS SEMIESFERICAS</t>
  </si>
  <si>
    <t>Retroexcavadora (350-450M3/dia) Hasta(15)días.</t>
  </si>
  <si>
    <t>Retroexcavadora (350-450M3/dia) Hasta(30)días.</t>
  </si>
  <si>
    <t>RIEL OMEGA 2m</t>
  </si>
  <si>
    <t>RIEL PARA AUTOMATICOS</t>
  </si>
  <si>
    <t>Ring para Boxeo (reglamentario) Sum + inst</t>
  </si>
  <si>
    <t>Sanitario Discapacit. ref.21-AA-1318</t>
  </si>
  <si>
    <t>Sanitario Institucional ref.21-AA41 Mancesa</t>
  </si>
  <si>
    <t>Sanitario Institucional+mueble impor ref.21-AA-02</t>
  </si>
  <si>
    <t>SARDINEL A-85 (BAJO RAMPA)**</t>
  </si>
  <si>
    <t>SARDINEL A-86 (ALTO RAMPA)**</t>
  </si>
  <si>
    <t>Sección tobogán plástico iny. incl. elem. fij. **</t>
  </si>
  <si>
    <t>Sellamientos inferiores y superiores para cortasol</t>
  </si>
  <si>
    <t>SELLANTE PARA PISO DE MARMOL</t>
  </si>
  <si>
    <t>SENSOR DE ILUMINACION</t>
  </si>
  <si>
    <t>Sensor movimiento techo interiores800 w-120 v</t>
  </si>
  <si>
    <t>Servicio de carrotanque (10 M3)</t>
  </si>
  <si>
    <t>Servicio de limpieza de caja de inspección eléctri</t>
  </si>
  <si>
    <t>SIERRA CIRCULAR ELECTRICA PARA MADERA</t>
  </si>
  <si>
    <t>SIKADUR 35-HI MOD -LV - 3 KG.</t>
  </si>
  <si>
    <t>Sikalatex 20kg **</t>
  </si>
  <si>
    <t>SILLA GIRATORIA</t>
  </si>
  <si>
    <t>SILLA GRADERIA</t>
  </si>
  <si>
    <t>SILLA PLÁSTICA</t>
  </si>
  <si>
    <t>Silla red alta, contacto permanente, brazo fijo **</t>
  </si>
  <si>
    <t>SONDA PARA CABLEAR 1/8X15M</t>
  </si>
  <si>
    <t>Sum + Inst bombilla 1000 W Sodio</t>
  </si>
  <si>
    <t>Sum + Inst bombilla 125 W Sodio</t>
  </si>
  <si>
    <t>Sum + Inst bombilla 250 W Sodio</t>
  </si>
  <si>
    <t>Sum + Inst bombilla 400 W Sodio</t>
  </si>
  <si>
    <t>Sum + Inst bombilla 70 W Sodio</t>
  </si>
  <si>
    <t>Sum+ Inst caja de inspección eléctrica, tipo Coden</t>
  </si>
  <si>
    <t>Sum+Ins pach panel de 12 puertos categoria 6</t>
  </si>
  <si>
    <t>Sum+Ins secador de manos, incluye caja</t>
  </si>
  <si>
    <t>Sum+Ins toma cantonera, incluye caja</t>
  </si>
  <si>
    <t>Sum+Ins toma Video Beam, incluye caja</t>
  </si>
  <si>
    <t>Sum+Ins varll polo tier, inclu caj insp30x30, conc</t>
  </si>
  <si>
    <t>Sum+Inst canaleta metl pintura electro10x4cm</t>
  </si>
  <si>
    <t>SUM+INST TABLERO 9 CIRCUITOS</t>
  </si>
  <si>
    <t>Sum+InsT toma logica senll CAT 6, incluye caja,fac</t>
  </si>
  <si>
    <t>Suministro e instalación de cable N°4 AWG</t>
  </si>
  <si>
    <t>Suministro e instalacion de fotocontrol</t>
  </si>
  <si>
    <t>Suministro e instalación de fusibles de fotocontro</t>
  </si>
  <si>
    <t>Suministro e instalación de lampara autonoma</t>
  </si>
  <si>
    <t>Suministro e instalación de organizador horizontal</t>
  </si>
  <si>
    <t>Suministro e instalación de organizador vertical</t>
  </si>
  <si>
    <t>SUMINISTRO TAPAS SEMIESFERICAS</t>
  </si>
  <si>
    <t>SUMINISTRO Y SIEMBRA DE CROTO</t>
  </si>
  <si>
    <t>Sumint e inst de luminaria 1000 W Sodio</t>
  </si>
  <si>
    <t>Sumint e inst de luminaria 125 W Sodio</t>
  </si>
  <si>
    <t>Sumint e inst de luminaria 250 W Metal Halide</t>
  </si>
  <si>
    <t>Sumint e inst de luminaria 250 W Sodio</t>
  </si>
  <si>
    <t>Sumint e inst de luminaria 400 W Metal Halide</t>
  </si>
  <si>
    <t>Sumint e inst de luminaria 400 W Sodio</t>
  </si>
  <si>
    <t>Sumint e inst de luminaria 70 W Metal Halide</t>
  </si>
  <si>
    <t>Sumint e inst de luminaria 700 W Metal Halide</t>
  </si>
  <si>
    <t>Sumint e inst de luminaria 700 W Sodio</t>
  </si>
  <si>
    <t>Switch de 24 puestos categoria 6</t>
  </si>
  <si>
    <t>TABLA TRAPEZOIDAL ZAPAN 0.25X0.75X0.55M</t>
  </si>
  <si>
    <t>TABLERO BIFASICO 8 CIRCUITOS **</t>
  </si>
  <si>
    <t>TABLERO EN ACRILICO 2X1</t>
  </si>
  <si>
    <t>TABLERO TRIF S/P 6 CIRCUITOS</t>
  </si>
  <si>
    <t>TABLON GRES 12.5X26CM**</t>
  </si>
  <si>
    <t>TALADRO MANUAL INALAMBRICO</t>
  </si>
  <si>
    <t>Tamizado (granul.) especial para mezcla **</t>
  </si>
  <si>
    <t>TANDEM 3 PUESTOS</t>
  </si>
  <si>
    <t>Tapa Juntas Laterales para cortasol**</t>
  </si>
  <si>
    <t>TAPA LUZ PARA PUERTA MADERA</t>
  </si>
  <si>
    <t>TAPA PARA TABLERO **</t>
  </si>
  <si>
    <t>TAPA REGISTRO ALUMIN. 20X30CM</t>
  </si>
  <si>
    <t>TAPON COBRE 1" **</t>
  </si>
  <si>
    <t>Tapón Roscado Ø3" PVC</t>
  </si>
  <si>
    <t>Tapòn Soldado PVCP 11/4"</t>
  </si>
  <si>
    <t>TEE COBRE 1"</t>
  </si>
  <si>
    <t>TEE CPVC 1 1/2"</t>
  </si>
  <si>
    <t>TEE CPVC 3/4"</t>
  </si>
  <si>
    <t>Teja zinc No. 10 de 3.05m x 0.8m calibre 33 **</t>
  </si>
  <si>
    <t>Tensor 5/16"</t>
  </si>
  <si>
    <t>TERMINAL APADTADOR PVC 3"</t>
  </si>
  <si>
    <t>TERMINAL APADTADOR PVC 6"</t>
  </si>
  <si>
    <t>TERMINAL BORNA No. 4</t>
  </si>
  <si>
    <t>TERMINAL IMC 3"</t>
  </si>
  <si>
    <t>TESTERO EN MADERA (0.50X1.00M)</t>
  </si>
  <si>
    <t>TOMA AEREA 15AMP-USO INDUST.-RETIE</t>
  </si>
  <si>
    <t>TOMA DE MUESTRAS PARA CBR INALTERADO</t>
  </si>
  <si>
    <t>toma monofasica regulada u hospitalaria</t>
  </si>
  <si>
    <t>TOMA RJ45 Cat 6 AMP</t>
  </si>
  <si>
    <t>toma sonido</t>
  </si>
  <si>
    <t>toma trifasica incrustar</t>
  </si>
  <si>
    <t>TOPE PARA PUERTA EN ACERO</t>
  </si>
  <si>
    <t>Tornilllo Fija T Eter,punta broca 12.5 cm Galv cal</t>
  </si>
  <si>
    <t>Tornillo antirobo flux. electr.</t>
  </si>
  <si>
    <t>TORNILLO CANALETA 90 de Traba</t>
  </si>
  <si>
    <t>TORNILLO CARRIAJE 5/16" X 2"</t>
  </si>
  <si>
    <t>TORNILLO FIJACIÒN DE TEJA ETERNIT</t>
  </si>
  <si>
    <t>TORNILLO HEXAGONAL 1/2" x 1"</t>
  </si>
  <si>
    <t>tornillo hexagonal punta broca 10"x1/2"</t>
  </si>
  <si>
    <t>TORNILLO LAMINA No. 10 X 11/2</t>
  </si>
  <si>
    <t>TORNILLO NEGRO PARA MADERA 6"x1"</t>
  </si>
  <si>
    <t>TOTALIZADOR GENERAL 3X70A</t>
  </si>
  <si>
    <t>TRACTOR CORTA CESPED **</t>
  </si>
  <si>
    <t>transporte y evacuación de lodos</t>
  </si>
  <si>
    <t>Triplex 6.5mm</t>
  </si>
  <si>
    <t>tripode soporte cañon aereo de 3"</t>
  </si>
  <si>
    <t>Triturado 1/2"</t>
  </si>
  <si>
    <t>TRONZADORA DE METALES 14 '' DEWALT</t>
  </si>
  <si>
    <t>TUBO 1 1/4" PVCP - RDE-21</t>
  </si>
  <si>
    <t>TUBO ACERO AL CARBON C/C SCH-40-3"</t>
  </si>
  <si>
    <t>TUBO ACERO NEGRO 11/2" e=2.5mm</t>
  </si>
  <si>
    <t>TUBO ACERO NEGRO 3" e=2.5mm</t>
  </si>
  <si>
    <t>TUBO COBRE 1" RIGIDO L **</t>
  </si>
  <si>
    <t>TUBO COBRE 2 1/2" RIGIDO L **</t>
  </si>
  <si>
    <t>TUBO CONDUIT EMT 1½"</t>
  </si>
  <si>
    <t>Tubo Estructural abierto 5"x2" espesor 1.5mm</t>
  </si>
  <si>
    <t>Tubo fluorescente 1x17 W</t>
  </si>
  <si>
    <t>TUBO FLUORESCENTE T5 39W</t>
  </si>
  <si>
    <t>Tubo galvanizado 1/2¨ e=2.5mm</t>
  </si>
  <si>
    <t>TUBO GALVANIZADO 2" CAL. 0.128" X 6MTS</t>
  </si>
  <si>
    <t>TUBO IMC 2"</t>
  </si>
  <si>
    <t>TUBO IMC 3"</t>
  </si>
  <si>
    <t>TUBO PRESION RDE-9 1/2".</t>
  </si>
  <si>
    <t>Tubo PVC 1 1/2¨</t>
  </si>
  <si>
    <t>TUBO PVC 4" PARA CANALIZACION</t>
  </si>
  <si>
    <t>Tubo PVC Conduit 1 1/4¨</t>
  </si>
  <si>
    <t>TUBO PVC PRESIÓN Ø1/2" RDE-21</t>
  </si>
  <si>
    <t>TUBO RECTANGULAR 1"X2" X 6MTS</t>
  </si>
  <si>
    <t>TUBO RECTANGULAR DE 80X40X2.0mm x6mts</t>
  </si>
  <si>
    <t>TUERCA HEXAGONAL 1/2"</t>
  </si>
  <si>
    <t>TUERCA HEXAGONAL 1/4" ZINCADA</t>
  </si>
  <si>
    <t>TUERCA HEXAGONAL 3/8" ZINCADA</t>
  </si>
  <si>
    <t>TUERCA HEXAGONAL 5/16" + ARANDELA 5/16"</t>
  </si>
  <si>
    <t>UNION EXTERNA – SNAP TYPE ADS 10”</t>
  </si>
  <si>
    <t>UNION EXTERNA – SNAP TYPE ADS 6”</t>
  </si>
  <si>
    <t>UNION EXTERNA – SNAP TYPE ADS 8”</t>
  </si>
  <si>
    <t>UNION GALV IMC 1 1/4"</t>
  </si>
  <si>
    <t>UNION GALV IMC 1"</t>
  </si>
  <si>
    <t>UNION GALV IMC 1/2"</t>
  </si>
  <si>
    <t>UNION GALV IMC 3/4"</t>
  </si>
  <si>
    <t>UNION PVC CONDUIT 3"</t>
  </si>
  <si>
    <t>Válvula de bola gas 1 1/2"</t>
  </si>
  <si>
    <t>Válvula de bola gas 2"</t>
  </si>
  <si>
    <t>VARILLA ROSCADA 3/8" ZINCADA</t>
  </si>
  <si>
    <t>Vegetación Arbustiva Rastrera</t>
  </si>
  <si>
    <t>VIDRIO LAMINADO TRANS. PEATONAL 5+5</t>
  </si>
  <si>
    <t>Vigueta 41.3mmX2.44mm</t>
  </si>
  <si>
    <t>Win plástico x 2.40 metros **</t>
  </si>
  <si>
    <t>YEE ADVAN EDGE DE 8” A 10”</t>
  </si>
  <si>
    <t>YEE ADVAN EDGE DE 8”A 6"</t>
  </si>
  <si>
    <t>YUMBOLON 2 mm</t>
  </si>
  <si>
    <t>ZOCALO GRANITO PERLADO</t>
  </si>
  <si>
    <t>COSTOS DIRECTOS OPERACIONALES: ALQUILER DE EQUIPOS, ENSAYOS DE LABORATORIO, SUMINISTROS Y OTROS ELEMENTOS</t>
  </si>
  <si>
    <t>ALCANTARILLADO</t>
  </si>
  <si>
    <t>ACUEDUCTO</t>
  </si>
  <si>
    <t>ENERGIA</t>
  </si>
  <si>
    <t>TELEFONOS</t>
  </si>
  <si>
    <t>COMUNICACIONES E INFORMÁTICA</t>
  </si>
  <si>
    <t>-</t>
  </si>
  <si>
    <t xml:space="preserve">POLIZAS REQUERIDAS </t>
  </si>
  <si>
    <t>EJECUCION Y VIGENCIA (DÍAS)</t>
  </si>
  <si>
    <t>Elaboración de informes, reproduccción de documentos, planos y otros gastos</t>
  </si>
  <si>
    <t>II. + III. COSTOS DIRECTOS OPERACIONALES: ALQUILER DE EQUIPOS, ENSAYOS DE LABORATORIO, SUMINISTROS Y OTROS ELEMENTOS</t>
  </si>
  <si>
    <t>II. + III. SUBTOTAL EQUIPOS Y ENSAYOS DE LABORATORIO</t>
  </si>
  <si>
    <t>SUBTOTAL</t>
  </si>
  <si>
    <t>DÍAS EFECTIVOS</t>
  </si>
  <si>
    <t>TOTAL DEDICACIÓN
PROM / MES</t>
  </si>
  <si>
    <t>TOTAL 
PROY / MES</t>
  </si>
  <si>
    <t>Asesor Director</t>
  </si>
  <si>
    <t>Ingeniero Residente de Interventoría</t>
  </si>
  <si>
    <t>Arquitecto Residente de Interventoría</t>
  </si>
  <si>
    <t>Prof. En Calidad de Obra Ing o Arq</t>
  </si>
  <si>
    <t>Auxiliar Administrativo</t>
  </si>
  <si>
    <t>Especialista PMI</t>
  </si>
  <si>
    <t>Abogado espe. En contratación pública</t>
  </si>
  <si>
    <t>VALOR TOTAL DE POLIZAS</t>
  </si>
  <si>
    <t>Biólogo</t>
  </si>
  <si>
    <t>AceroEstruct.PuentePetaonalTipoTransmilenio</t>
  </si>
  <si>
    <t>RLL</t>
  </si>
  <si>
    <t>Cinta Bandit 1/2"***</t>
  </si>
  <si>
    <t>HIERRO A-40 Liso/Rect 1" Kg</t>
  </si>
  <si>
    <t>HIERRO A-40 Liso/Rect 1" ML</t>
  </si>
  <si>
    <t>HIERRO PR-60 Corru/Fig 1" Kg</t>
  </si>
  <si>
    <t>HIERRO PR-60 Corru/Fig 1" ML</t>
  </si>
  <si>
    <t>LAMINA ALFAJOR</t>
  </si>
  <si>
    <t>Malla Expandida Tipo EXR-12 de Hierro Cal.22.</t>
  </si>
  <si>
    <t>PerfilEstructuralAcero4"x2"x2mm - 6m</t>
  </si>
  <si>
    <t>ARENA LAVADA DE RIO (Sin Transporte)</t>
  </si>
  <si>
    <t>BASE GRANULAR BG-1 (INVIAS) + Transp.</t>
  </si>
  <si>
    <t>BTO</t>
  </si>
  <si>
    <t>CONCRETO 1500 PSI Acelerado Fraguado Gr=1"</t>
  </si>
  <si>
    <t>CONCRETO 2500 PSI (175N) Ocre GF ***</t>
  </si>
  <si>
    <t>Recebo Comun sin transporte</t>
  </si>
  <si>
    <t>Triturado3/4"SinTransporte</t>
  </si>
  <si>
    <t>ADOQUIN ESPAÑOL E= 6CM STA/FE 6x10x20</t>
  </si>
  <si>
    <t>bloque 15 x 20 x 40 12 mpa gris 15.0 kg ntc 4026</t>
  </si>
  <si>
    <t>bloque concreto tipo tolete 15 x 10 x 40 color are</t>
  </si>
  <si>
    <t>Celulosa ref.K13 en 11/2"</t>
  </si>
  <si>
    <t>Cielo raso en listones de madera de pino 9 x 4 cm</t>
  </si>
  <si>
    <t>CieloFalsoPanelAcusticoFibra de vidrio+Estructura</t>
  </si>
  <si>
    <t>Fibtra de Vidrio Black Theater 2" A</t>
  </si>
  <si>
    <t>Fibtra de Vidrio Black Theater 2" B</t>
  </si>
  <si>
    <t>LENTE FIJA PROYECTORA 5 MTS</t>
  </si>
  <si>
    <t>Proyector PowerLite Pro G7100 c/ Lente estándar</t>
  </si>
  <si>
    <t>CanalMetalic.Cal.20Des:1.50mInc.Pint+Anclajes</t>
  </si>
  <si>
    <t>EstructuraCubiertaVidrio y lucernarioa(Sum+In</t>
  </si>
  <si>
    <t>Lamina Sika drenaje 32T</t>
  </si>
  <si>
    <t>Teja Ajota Policarbonato A-360 Ajover (3.60x0.83m</t>
  </si>
  <si>
    <t>Teja Sanwich Aluzinc Cal.26+poliuretano525C</t>
  </si>
  <si>
    <t>TejaGip Clase 7color T3 CristalPrismaxPanel a 42</t>
  </si>
  <si>
    <t>ACCESORIOS - GL - CDRC</t>
  </si>
  <si>
    <t>GL</t>
  </si>
  <si>
    <t>AdoquínConcretoPentagonal-14x14x14x14x10x6</t>
  </si>
  <si>
    <t>Alfombra alf.nal.inspiracion nube de Alfa en Nylon</t>
  </si>
  <si>
    <t>DD</t>
  </si>
  <si>
    <t>Baldosa flex 50x50 lisa EPDM 100% color 1.7 cm</t>
  </si>
  <si>
    <t>Baldosa micrograno perla (NL)-C trafico comercial</t>
  </si>
  <si>
    <t>Enchape ceramica 25x25 ticino verde corona</t>
  </si>
  <si>
    <t>ENCHAPE CLASICA VALENCIA 25*35 CRNA</t>
  </si>
  <si>
    <t>lechada y pegante para zocalo media caña CRDC</t>
  </si>
  <si>
    <t>LIMO ARCILLOSO INCLUYE TRANS</t>
  </si>
  <si>
    <t>MUEBLES - GL - CDRC</t>
  </si>
  <si>
    <t>Piedra Royal dorado e: 2 cm</t>
  </si>
  <si>
    <t>Piedra Royal verde espesor: 2 cm</t>
  </si>
  <si>
    <t>Piedra Royal verde espesor: 8 cm</t>
  </si>
  <si>
    <t>Piso-vinilo liston diseño madera trafiComerMalibu</t>
  </si>
  <si>
    <t>Piso-vinilo liston diseño madera trafiComerRenova</t>
  </si>
  <si>
    <t>Piso-viniloRolloDiseñoGeomCipresMarbellaGris</t>
  </si>
  <si>
    <t>Piso en vinilo rollo diseño geometrico trafico com</t>
  </si>
  <si>
    <t>Piso en vinilo rollo Renova ref. espiritGris-claro</t>
  </si>
  <si>
    <t>Piso Mikonos Ard 33,8 x 33,8 corona o similar</t>
  </si>
  <si>
    <t>Piso Mikonos Ard 33.8 x 33.8 Corona o Similar</t>
  </si>
  <si>
    <t>PisoCauchoNegroGimnasio50x50 (Sumin+Instal)</t>
  </si>
  <si>
    <t>POLIURETANO 3" (2.00 m X 1.00 m)</t>
  </si>
  <si>
    <t>Rejilla industrial transitable tipoA Taesmet CDRC</t>
  </si>
  <si>
    <t>SUM PEGANTE POLIURETANO</t>
  </si>
  <si>
    <t>TABLETA ECOCERAMICA (CORAL 20*20 ALFA)</t>
  </si>
  <si>
    <t>Tableta tipo 24x6x3.5 Yomasa o equivalente</t>
  </si>
  <si>
    <t>Alquiler de Contenedor para oficina obra (20 Pies)</t>
  </si>
  <si>
    <t>ALQUILER PLUMA GRUA - 500 KG</t>
  </si>
  <si>
    <t>APISONADOR CANGURO GASOLINA (DIA)</t>
  </si>
  <si>
    <t>APISONADOR CANGURO GASOLINA (MES)</t>
  </si>
  <si>
    <t>SMN</t>
  </si>
  <si>
    <t>CAMION 3 TONELADAS</t>
  </si>
  <si>
    <t>Estructura especial de encofrado para tablilla</t>
  </si>
  <si>
    <t>M2/DD</t>
  </si>
  <si>
    <t>FORMALETA METALICA BORDE LOSA - M2</t>
  </si>
  <si>
    <t>FORMALETA METALICA COLUMNA Ø 0.60x3.00</t>
  </si>
  <si>
    <t>FORMALETA METALICA COLUMNA Ø 0.75x3.00</t>
  </si>
  <si>
    <t>FORMALETA METALICA COLUMNA Ø 0.90x3.00</t>
  </si>
  <si>
    <t>MOTOBOMBA ALTA PRESIÓN 2-3" (SUMERG)</t>
  </si>
  <si>
    <t>Tablilla pino para cara de contacto - venta-4usos</t>
  </si>
  <si>
    <t>ANTENA DE CONTROL NLTAIR G2</t>
  </si>
  <si>
    <t>BOQUILLA DE INYECCION PARED</t>
  </si>
  <si>
    <t>Cámara Segurid AHD 1080P antiv varifocal</t>
  </si>
  <si>
    <t>Derechos y legalización de redes</t>
  </si>
  <si>
    <t>Dispensador papel acero inoxidable AA-845**</t>
  </si>
  <si>
    <t>Equipo de presión preensamblado agua potable A</t>
  </si>
  <si>
    <t>FILTRO EN FIBRA DE VIDRIO ø60"X102"</t>
  </si>
  <si>
    <t>INYECTOR PARA PISCINA</t>
  </si>
  <si>
    <t>Mesa controladoralp ptz Controller 3d Sdk95</t>
  </si>
  <si>
    <t>PLANTA POTABILIZACIÓN DE AGUAS LLUVIAS</t>
  </si>
  <si>
    <t>JGO</t>
  </si>
  <si>
    <t>SISTEMA ANTENA COMUNAL - SALIDA</t>
  </si>
  <si>
    <t>SISTEMA DE DETECCIÓN DE INCENDIO</t>
  </si>
  <si>
    <t>UPS 3 KVA Monofasica</t>
  </si>
  <si>
    <t>AZAFATE PERFORADO GN2/3</t>
  </si>
  <si>
    <t>AZAFATES Ó FUENTES EN ACERO INOX</t>
  </si>
  <si>
    <t>CAMPANA EXTRACTORA</t>
  </si>
  <si>
    <t>CAMPANA EXTRACTORA TIPO PLAFÓN</t>
  </si>
  <si>
    <t>CANASTILLA DE PALANCA 4" TS.</t>
  </si>
  <si>
    <t>COMBIFRY</t>
  </si>
  <si>
    <t>CONGELADOR VERTICAL DE 23 PIES</t>
  </si>
  <si>
    <t>DESLIZADOR DE BANDEJAS</t>
  </si>
  <si>
    <t>DISPENSADOR DE BEBIDAS FRÍAS</t>
  </si>
  <si>
    <t>DUCHA DE MESA CON SOPORTE A PARED</t>
  </si>
  <si>
    <t>ESTANTERÍA SÓLIDA</t>
  </si>
  <si>
    <t>ESTANTERIA VENTILADA EN ACERO</t>
  </si>
  <si>
    <t>ESTUFA A GAS 4 FOGONES</t>
  </si>
  <si>
    <t>ESTUFA A GAS TIPO ENANA</t>
  </si>
  <si>
    <t>EXTRACTOR CENTRÍFUGO</t>
  </si>
  <si>
    <t>FILTRO PARA CAMPANAS DE EXTRACCIÓN</t>
  </si>
  <si>
    <t>HORNO SELF COOKING CENTER</t>
  </si>
  <si>
    <t>JUEGO DE 4 RUEDAS DE 4". IMSA</t>
  </si>
  <si>
    <t>KIT CONEXIÓN PARA HORNO RATIONAL</t>
  </si>
  <si>
    <t>KIT DE 8 DISCOS PARA PROCESADORES</t>
  </si>
  <si>
    <t>KIT DE MANGUERAS PARA (2) AGUAS</t>
  </si>
  <si>
    <t>LAMPARA TIPO MARINO INDUSTRIAL</t>
  </si>
  <si>
    <t>LAVAMANOS QUIRÚRGICO A PARED</t>
  </si>
  <si>
    <t>LAVAVAJILLAS ELECTRICO LC900</t>
  </si>
  <si>
    <t>LICUADORA INDUSTRIAL VOLCABLE</t>
  </si>
  <si>
    <t>MANGUERA PARA GAS ACOPLES RÁPIDOS.</t>
  </si>
  <si>
    <t>MAQUINA PELADORA DE TUBÉRCULOS</t>
  </si>
  <si>
    <t>MESA DE APOYO TIPO ESCABILADERO</t>
  </si>
  <si>
    <t>MESA DE TRABAJO TIPO SOBRE PARED</t>
  </si>
  <si>
    <t>MEZCLADOR A MESA DE 8" Y CUELLO DE 10</t>
  </si>
  <si>
    <t>MOSTRADOR DE AUTOSERVICIO</t>
  </si>
  <si>
    <t>MUEBLE BASE PARA EQUIPOS</t>
  </si>
  <si>
    <t>PARRILLA COMBIGRILL 1/1</t>
  </si>
  <si>
    <t>PASTILLAS CARE CONTROL RATIONAL</t>
  </si>
  <si>
    <t>PASTILLAS DE DETERGENTE RATIONAL</t>
  </si>
  <si>
    <t>PLACA PARA PICAR EN ULTRAPOL</t>
  </si>
  <si>
    <t>PLANCHA ASADORA A GAS</t>
  </si>
  <si>
    <t>REFRIGERADOR VERTICAL, CAP. 50 PIES</t>
  </si>
  <si>
    <t>REJILLAS Y BANDEJAS PARA CARCAMOS</t>
  </si>
  <si>
    <t>REPISA DE SOBRE MESA DOBLE</t>
  </si>
  <si>
    <t>REPISA DE SOBRE MESA SENCILLO</t>
  </si>
  <si>
    <t>REPISA DE SOBRE PARED</t>
  </si>
  <si>
    <t>SARTEN VOLCABLE A GAS</t>
  </si>
  <si>
    <t>SECCIÓN BANDEJERO CUBIERTERO.</t>
  </si>
  <si>
    <t>SECCIÓN CALIENTE CON CALEFACCIÓN</t>
  </si>
  <si>
    <t>SECCIÓN CUBIERTERO DE SOBRE MESA.</t>
  </si>
  <si>
    <t>SECCIÓN REFRIGERADA.</t>
  </si>
  <si>
    <t>SHUT EN NEOPRENO.</t>
  </si>
  <si>
    <t>SIFON INDUSTRIAL EN ALUMINIO DE 1 ½'</t>
  </si>
  <si>
    <t>SISTEMA DE ARRANQUE, PARADA Y CONTROL</t>
  </si>
  <si>
    <t>SUPERSPIKE PARA 8 POLLOS (2.9 LB).</t>
  </si>
  <si>
    <t>TANQUE O POCETA PARA LAVADO</t>
  </si>
  <si>
    <t>TRAMPA PARA GRASAS</t>
  </si>
  <si>
    <t>TRANSPORTE, IZAJE, INSTALACION</t>
  </si>
  <si>
    <t>VÁLVULA DE PEDAL PARA (2) AGUAS</t>
  </si>
  <si>
    <t>VENTANA PLEGABLE</t>
  </si>
  <si>
    <t>Arandela Galv + Tuerca 3/8"</t>
  </si>
  <si>
    <t>Candado anticizalla 90mm (suministro)</t>
  </si>
  <si>
    <t>CHAZO DE EXPANSION DE1/4" x 2 1/4"</t>
  </si>
  <si>
    <t>CLAVIJA ELECTRICA 15 AMP 110V</t>
  </si>
  <si>
    <t>DILATACION EN COBRE (NO USAR)</t>
  </si>
  <si>
    <t>ESCALERA TIPO TIJERA INDUSTRIAL 4 PASOS</t>
  </si>
  <si>
    <t>FLEXOMETRO 8M REF. 30626</t>
  </si>
  <si>
    <t>Grapa 1 1/4 x 9</t>
  </si>
  <si>
    <t>GRAPA METALICA CERCA DE 1”</t>
  </si>
  <si>
    <t>LAMINA DE ZINC LISA 2,24 X 0,90 M CALIBRE 34</t>
  </si>
  <si>
    <t>PALUSTRE MANGO MADERA 8"</t>
  </si>
  <si>
    <t>PAPELERIA (RESMA)</t>
  </si>
  <si>
    <t>PERNO 3/8 X 3/4 "EXPANSIVO</t>
  </si>
  <si>
    <t>PICA 4.5 Lb con Cabo</t>
  </si>
  <si>
    <t>SERRUCHO 20" MANGO MADERA</t>
  </si>
  <si>
    <t>TORNILLO 5/32"X1/2" Cabeza Redonda</t>
  </si>
  <si>
    <t>Tornillo Hexagonal G-2 R.O. 1/4 X 3" Doble arandel</t>
  </si>
  <si>
    <t>TORNILLO LAMINA ZINCADO No. 10X2"</t>
  </si>
  <si>
    <t>TORNILLO MET GALV BRISTOL 1/2"X1" GR-5</t>
  </si>
  <si>
    <t>Barra de seguridad en acero inosidable 18" ref 706</t>
  </si>
  <si>
    <t>Barra de Seguridad Horizontal en L</t>
  </si>
  <si>
    <t>Barra de Seguridad plegable para baños</t>
  </si>
  <si>
    <t>Cambiador de pañal en polipropileno</t>
  </si>
  <si>
    <t>GRIFERIA LAVAMANOS 4" LAZIO O SIMILAR</t>
  </si>
  <si>
    <t>Griferia lavamanos de mesa de push antivandalico</t>
  </si>
  <si>
    <t>grifo de pared de push antivandalico ref. 70133000</t>
  </si>
  <si>
    <t>grifo incrustado para ducha ref. tig o equivalente</t>
  </si>
  <si>
    <t>papelera metalica acero inoxidable ref. 706630001</t>
  </si>
  <si>
    <t>Piedra royal dorado e: 3 cm</t>
  </si>
  <si>
    <t>portarollos metalico de papel higiénico circular a</t>
  </si>
  <si>
    <t>Regadera antivandalica para ducha ref. tda-01 de t</t>
  </si>
  <si>
    <t>REGISTRO BOLA Ø3"</t>
  </si>
  <si>
    <t>repisa metalica acero inoxidable</t>
  </si>
  <si>
    <t>Sanitario infantil ref. kiddy blanco 501101001 de</t>
  </si>
  <si>
    <t>silla de seguridad plegable para duchas ref. 70653</t>
  </si>
  <si>
    <t>CLARIFICADOR</t>
  </si>
  <si>
    <t>Hidroretenedor</t>
  </si>
  <si>
    <t>GR</t>
  </si>
  <si>
    <t>MANTO LIDER EDIL 3 mm (O SIMILARES)</t>
  </si>
  <si>
    <t>PROTECTOR HIDROFUGANTE WPC</t>
  </si>
  <si>
    <t>Sarnafil G-476-151 (2x20m)</t>
  </si>
  <si>
    <t>Sika Unitherm W Sika o equivalente</t>
  </si>
  <si>
    <t>ABRAZADERA METALICA DOBLE ALA 3/4"</t>
  </si>
  <si>
    <t>Abrazadera Tipo Pera/Trapecio 6"</t>
  </si>
  <si>
    <t>Adaptador terminal campana</t>
  </si>
  <si>
    <t>ADAPTADOR TERMINAL CAMPANA PVC DB 3"</t>
  </si>
  <si>
    <t>ADAPTADOR TERMINAL CAMPANA PVC DB 4"</t>
  </si>
  <si>
    <t>ADAPTADOR TERMINAL PVC DB 6"</t>
  </si>
  <si>
    <t>Aislador snap para Alambrón CDRC Cometas</t>
  </si>
  <si>
    <t>ALAMBRE AISLADO #8 THHN-THWN 90 600V</t>
  </si>
  <si>
    <t>ALAMBRE CU DESNUDO #10 AWG</t>
  </si>
  <si>
    <t>ALAMBRE Cu DESNUDO #12 AWG</t>
  </si>
  <si>
    <t>ALAMBRON ALUMINIO 8MM</t>
  </si>
  <si>
    <t>Alarma de haces opticos - Juego de Postes señal i</t>
  </si>
  <si>
    <t>Altavoz colgante LS1-UC20E-1-US</t>
  </si>
  <si>
    <t>Altavoz de caja, montaje en muro LBC3018/01</t>
  </si>
  <si>
    <t>Amarres pasticos 20 cm x 1</t>
  </si>
  <si>
    <t>Amplificador PVA-2P500</t>
  </si>
  <si>
    <t>ANALIZADOR DE RED</t>
  </si>
  <si>
    <t>ANCLA METALICA MULTIUSO</t>
  </si>
  <si>
    <t>Anunciador remoto LCD, UL, ULC RLCD-C-SP</t>
  </si>
  <si>
    <t>ARRANCADOR DIRECTO SIEMENS 22-32</t>
  </si>
  <si>
    <t>ARRANCADOR SUAVE SIEMENS 45A</t>
  </si>
  <si>
    <t>Aviso salida emergencia NEW LIGHTING</t>
  </si>
  <si>
    <t>Aviso simbolo de riesgo electrico</t>
  </si>
  <si>
    <t>BANCO DE CAPACITORES DE 115 KVAR</t>
  </si>
  <si>
    <t>Banda Plastica CORAZA FLEXIBLE</t>
  </si>
  <si>
    <t>BANDEJA PORTA EQUIPO RACK</t>
  </si>
  <si>
    <t>BANDEJA TIPO MALLA DE 20 cm</t>
  </si>
  <si>
    <t>BANDEJA TIPO MALLA DE 40 cm</t>
  </si>
  <si>
    <t>BARANDA PLASTICA CORAZA FLEXIBLE</t>
  </si>
  <si>
    <t>BARRAJE DE 15X7CM X1/4"</t>
  </si>
  <si>
    <t>Barraje de Tierra TGB CDRC Cometas</t>
  </si>
  <si>
    <t>Barraje de Tierra TMGB CDRC Cometas</t>
  </si>
  <si>
    <t>Barraje rectangular en cobre con termoencogible</t>
  </si>
  <si>
    <t>Base detector estandar 43SM5KB</t>
  </si>
  <si>
    <t>base para punta captadora</t>
  </si>
  <si>
    <t>Base para sensor de humo</t>
  </si>
  <si>
    <t>BASE PLASTICA</t>
  </si>
  <si>
    <t>Base universal 90° para punta 5/8" en cobre</t>
  </si>
  <si>
    <t>BATERIA</t>
  </si>
  <si>
    <t>Bateria panel 12V 24A 12V24A</t>
  </si>
  <si>
    <t>Baterias 12 VDC 50Ah 12VDC50Ah</t>
  </si>
  <si>
    <t>Borna terminal estañada 1/0</t>
  </si>
  <si>
    <t>Borna terminal estañada 10</t>
  </si>
  <si>
    <t>Borna terminal estañada 2</t>
  </si>
  <si>
    <t>Borna terminal estañada 2/0</t>
  </si>
  <si>
    <t>Borna terminal estañada 250 KCMIL</t>
  </si>
  <si>
    <t>Borna terminal estañada 4</t>
  </si>
  <si>
    <t>Borna terminal estañada 4/0</t>
  </si>
  <si>
    <t>Borna terminal estañada 500 Kcmil</t>
  </si>
  <si>
    <t>Borna terminal estañada 6</t>
  </si>
  <si>
    <t>Borna terminal estañada 8</t>
  </si>
  <si>
    <t>Botón de pánico inalámbrico PG9938</t>
  </si>
  <si>
    <t>Botón de pánico sencillo N.A SS075</t>
  </si>
  <si>
    <t>Botón de salida iluminado, anti vandálico</t>
  </si>
  <si>
    <t>Botonera proporciona 3 BOTONES</t>
  </si>
  <si>
    <t>BREAKER INDUSTRIAL 3X100 REG</t>
  </si>
  <si>
    <t>BREAKER INDUSTRIAL 3X125 A, 25 KA</t>
  </si>
  <si>
    <t>BREAKER INDUSTRIAL 3X150 A, 25 KA</t>
  </si>
  <si>
    <t>BREAKER INDUSTRIAL 3X300 A, 25 KA</t>
  </si>
  <si>
    <t>BREAKER INDUSTRIAL 3X450 A, 25 KA</t>
  </si>
  <si>
    <t>BREAKER INDUSTRIAL 3X50 A 3X150, 25 KA</t>
  </si>
  <si>
    <t>BREAKER Totalizador industrial 3x30Amp.</t>
  </si>
  <si>
    <t>Burbuja ignífuga LBC3080/11</t>
  </si>
  <si>
    <t>BYPASS 50A/10KA 5 HILOS</t>
  </si>
  <si>
    <t>Cable 1/0 Cu PE LS-HF-FR</t>
  </si>
  <si>
    <t>Cable 2 Cu PE LS-HF-FR</t>
  </si>
  <si>
    <t>Cable 2/0 Cu PE LS-HF-FR</t>
  </si>
  <si>
    <t>Cable 250 Cu PE LS-HF-FR</t>
  </si>
  <si>
    <t>Cable 2X18 polarizado retardante llama</t>
  </si>
  <si>
    <t>Cable 4 Cu PE LS-HF-FR</t>
  </si>
  <si>
    <t>Cable 4/0 Cu PE LS-HF-FR</t>
  </si>
  <si>
    <t>Cable 6 Cu PE LS-HF-FR</t>
  </si>
  <si>
    <t>Cable 8 Cu PE LS-HF-FR</t>
  </si>
  <si>
    <t>CABLE Al LSZH 250 KCMIL</t>
  </si>
  <si>
    <t>Cable Aluminio 4/0 AWG 600 V 75°C</t>
  </si>
  <si>
    <t>Cable Aluminio N°2 serie 8.000</t>
  </si>
  <si>
    <t>Cable Cobre desnudo N°6</t>
  </si>
  <si>
    <t>Cable Cu desnudo # 2/0 enterrado</t>
  </si>
  <si>
    <t>CABLE Cu LSZH 1/0 AWG</t>
  </si>
  <si>
    <t>CABLE Cu LSZH 10 AWG</t>
  </si>
  <si>
    <t>CABLE Cu LSZH 2 AWG</t>
  </si>
  <si>
    <t>CABLE Cu LSZH 2/0 AWG</t>
  </si>
  <si>
    <t>CABLE Cu LSZH 4 AWG</t>
  </si>
  <si>
    <t>CABLE Cu LSZH 4/0 Kcmil</t>
  </si>
  <si>
    <t>CABLE Cu LSZH 500 Kcmil</t>
  </si>
  <si>
    <t>CABLE Cu LSZH 6 AWG</t>
  </si>
  <si>
    <t>CABLE Cu LSZH 8 AWG</t>
  </si>
  <si>
    <t>Cable dali 2x16awg</t>
  </si>
  <si>
    <t>Cable de control GRX-360</t>
  </si>
  <si>
    <t>Cable de Fibra 12 Fibres 140 M</t>
  </si>
  <si>
    <t>Cable de Fibra 12 Fibres 200 M</t>
  </si>
  <si>
    <t>Cable de Fibra 12 Fibres 230 M</t>
  </si>
  <si>
    <t>Cable de Fibra 12 Fibres 270 M</t>
  </si>
  <si>
    <t>Cable de incendio 2X16 Honeywell</t>
  </si>
  <si>
    <t>CABLE ENCAUCHETADO 3X18</t>
  </si>
  <si>
    <t>Cable FTP categoría 6A blindado.</t>
  </si>
  <si>
    <t>Cable HDMI 4K 15m</t>
  </si>
  <si>
    <t>Cable HDMI CDRC Cometas</t>
  </si>
  <si>
    <t>CABLE UTP CAT 6A</t>
  </si>
  <si>
    <t>Cable VGA CDRC Cometas</t>
  </si>
  <si>
    <t>CABLE XLPE 4/0 AWG 35 kV IL 133%</t>
  </si>
  <si>
    <t>CAJA AE-308 - CODENSA--MEDIDOR</t>
  </si>
  <si>
    <t>CAJA DE REGISTRO DE 220X175X150 CM</t>
  </si>
  <si>
    <t>CAJA INTERPERIE 2 MEDIDORES</t>
  </si>
  <si>
    <t>Caja metálica pequeña expansoras tamper</t>
  </si>
  <si>
    <t>CAJA OCTOGONAL TIPO E (1 ACCESO) DE 3/4"</t>
  </si>
  <si>
    <t>CAJA RAWELT 4 SALIDAS 3/4"-2.400 (4X4)</t>
  </si>
  <si>
    <t>CAJA RAWELT OCTOGONAL</t>
  </si>
  <si>
    <t>Caja Trifasica 12 circuitos espacio para Tot + Pue</t>
  </si>
  <si>
    <t>Caja Trifasica 18 circuitos espacio para Tot + Pue</t>
  </si>
  <si>
    <t>Caja Trifasica 30 circuitos espacio para Tot + Pue</t>
  </si>
  <si>
    <t>CAJAS WIREMOLD LEGRAND</t>
  </si>
  <si>
    <t>CANALETA METALICA DE 5X12X240cm</t>
  </si>
  <si>
    <t>CARCAMOS SUBESTACION</t>
  </si>
  <si>
    <t>Cargador de baterias PLN-24CH12</t>
  </si>
  <si>
    <t>Celda de ent y/o salid seccionad de operacion</t>
  </si>
  <si>
    <t>Celda de protección para transformador tipo seco</t>
  </si>
  <si>
    <t>Certificación Retie Predio IDU-La Candelaria</t>
  </si>
  <si>
    <t>CHAZO PARA TORNILLO 1/8"X1-1/4</t>
  </si>
  <si>
    <t>Cinta Bandit 5/8"***</t>
  </si>
  <si>
    <t>Cinta led iluminacion indirecta 3000k (rollo 6m)</t>
  </si>
  <si>
    <t>Cinta led iluminacion indirecta value flex power</t>
  </si>
  <si>
    <t>Circuit Breaker Bipolar Enchufable 15-50A/10KA</t>
  </si>
  <si>
    <t>Circuit Breaker Tripolar Enchufable 3x15-50A/10KA</t>
  </si>
  <si>
    <t>Circuit Breaker Tripolar Tipo Industrial fijo 3x50</t>
  </si>
  <si>
    <t>Conectores bimetalicos para transicion de aluminio</t>
  </si>
  <si>
    <t>Control iluminacion piscina</t>
  </si>
  <si>
    <t>Controlador + Lector HID (Prox) 125kHz HID</t>
  </si>
  <si>
    <t>Controlador Biometrico + Lector HID</t>
  </si>
  <si>
    <t>Controlador para domos PTZ HDCVI IP NKB1000</t>
  </si>
  <si>
    <t>Controlador PVA-4CR12</t>
  </si>
  <si>
    <t>Dervivación en cruz uniones alambron</t>
  </si>
  <si>
    <t>Detector Humo Fotoeléctrico analogo UL FM V-PS</t>
  </si>
  <si>
    <t>Diferencial tipo AC 4 polos In: 40 A</t>
  </si>
  <si>
    <t>Disco duro 1 TB CDRC Cometas</t>
  </si>
  <si>
    <t>DISCO DURO 6TB SATA 6 GB/S, 64MB</t>
  </si>
  <si>
    <t>Domo Antivandálico IP IPC-HDBW2320RN-ZS</t>
  </si>
  <si>
    <t>DPS CLASE C 12 KA</t>
  </si>
  <si>
    <t>Driver 120-277 Vac 24 Vdc - CometaCRDC</t>
  </si>
  <si>
    <t>DUCTO CON FILTRO Y SILENCIADOR</t>
  </si>
  <si>
    <t>DUCTO EMT DE 1 1/4", INCLUYE ACCESORIOS</t>
  </si>
  <si>
    <t>DUCTO EN LÁMINA DE ACERO CR CALIBRE 14</t>
  </si>
  <si>
    <t>DUCTO IMC DE 3", INCLUYE ACCESORIOS</t>
  </si>
  <si>
    <t>DUCTO PVC DE 1/4" TIPO PESADO</t>
  </si>
  <si>
    <t>Electroimán de 600 lb</t>
  </si>
  <si>
    <t>Electroimán de 600 lb CDRC Cometas</t>
  </si>
  <si>
    <t>EM6Luminaria 150lm Para alturas de 4m</t>
  </si>
  <si>
    <t>ENLACE FIBRA OPTICA MONOMODO OM4</t>
  </si>
  <si>
    <t>Enrutador PVA-4R24</t>
  </si>
  <si>
    <t>EQUIPO DE PRUEBA INGENIERIA</t>
  </si>
  <si>
    <t>EQUIPO UV</t>
  </si>
  <si>
    <t>Estacion manual Accion doble UL FM GSA-M278</t>
  </si>
  <si>
    <t>Estación manual direccionable con stopper</t>
  </si>
  <si>
    <t>Expansor 8 zonas cableadas HSM2108</t>
  </si>
  <si>
    <t>FACEPLATE</t>
  </si>
  <si>
    <t>Fuente auxiliar de poder 12V 1A</t>
  </si>
  <si>
    <t>Fuente de 2,5A a 12VDC ST-2406-3AQ</t>
  </si>
  <si>
    <t>Fuente de 5A a 12VDC ST-2406-5A</t>
  </si>
  <si>
    <t>FUENTE DE PODER DE 1 AMP</t>
  </si>
  <si>
    <t>Gabinete</t>
  </si>
  <si>
    <t>Gabinete con barraje de 852A</t>
  </si>
  <si>
    <t>GABINETE EN LAMINA COLD ROLL CALIBRE 18</t>
  </si>
  <si>
    <t>Gabinete G-CH a 440V sobre poner exterior IP65</t>
  </si>
  <si>
    <t>GABINETE RACK 15U CDRC Cometas</t>
  </si>
  <si>
    <t>GABINETE RACK 45U CDRC Cometas</t>
  </si>
  <si>
    <t>Gabinete transformador Bateria de 12V-7A KIT3A</t>
  </si>
  <si>
    <t>Gabinete transformador Bateria de 12V-7A KIT5A</t>
  </si>
  <si>
    <t>Gancho de salvamento - Metalico con tubo</t>
  </si>
  <si>
    <t>GRAPA A VIGA COLGANTE PARA TUBO EMT</t>
  </si>
  <si>
    <t>GRAPA DEHN</t>
  </si>
  <si>
    <t>Grapa metálica galvanizada 1/8"</t>
  </si>
  <si>
    <t>iluminacion indirecta ref. value flex power 3000k</t>
  </si>
  <si>
    <t>Infrarrojo de doble tecnologia, antimascotas BV-60</t>
  </si>
  <si>
    <t>interruptor sencillo antiexplosivo</t>
  </si>
  <si>
    <t>INTERRUPTOR TIPO ENCHUFABLE 1X20 A</t>
  </si>
  <si>
    <t>Interruptor tipo industrial de 3x(320-800)A</t>
  </si>
  <si>
    <t>Interruptor tripolar enchufable I Nominal 40 A</t>
  </si>
  <si>
    <t>InterruptorTermomagnéticoIndust.3x100Amp</t>
  </si>
  <si>
    <t>JACK RJ45</t>
  </si>
  <si>
    <t>Kit de montaje luminaria Modullom</t>
  </si>
  <si>
    <t>Lectora de proximidad MiniProx</t>
  </si>
  <si>
    <t>licencia Standard Edition</t>
  </si>
  <si>
    <t>Luminaria adosar kombic (197x230 mm) 26w</t>
  </si>
  <si>
    <t>luminaria angular 90º de suspender</t>
  </si>
  <si>
    <t>luminaria de exterior city max 540 x 650 104w</t>
  </si>
  <si>
    <t>luminaria de sobreponer clx led 1219 x 4w 8667lm</t>
  </si>
  <si>
    <t>Luminaria emergencia led elmlt (318x95x127mm)</t>
  </si>
  <si>
    <t>Luminaria empotrada angular 90°</t>
  </si>
  <si>
    <t>Luminaria empotrada cielo (350x146x71 mm) 13w</t>
  </si>
  <si>
    <t>Luminaria empotrada compass adjustable</t>
  </si>
  <si>
    <t>Luminaria empotrada fil led g2 (1.137 x 50 x67)</t>
  </si>
  <si>
    <t>Luminaria empotrada kombic (22x106 mm) 25w</t>
  </si>
  <si>
    <t>Luminaria empotrada led (120x50x42 mm) 34,7w</t>
  </si>
  <si>
    <t>Luminaria exterior city (540x560 mm) 78w</t>
  </si>
  <si>
    <t>Luminaria hermetica led (1277x101) 63w</t>
  </si>
  <si>
    <t>luminaria hermetica led de sobreponer dunaled</t>
  </si>
  <si>
    <t>Luminaria LED para piscinas IntelliBrite 5G, 55W</t>
  </si>
  <si>
    <t>LUMINARÍA LED SPOT TRACK, 25W, 100-277V</t>
  </si>
  <si>
    <t>luminaria lineal de empotrar led g2 1.700x66x67m</t>
  </si>
  <si>
    <t>luminaria lineal de suspender led 100-240vac dali</t>
  </si>
  <si>
    <t>luminaria lineal de suspensión 1.137x50x67mm41w</t>
  </si>
  <si>
    <t>Luminaria proyector (635x280x150 mm) 480w</t>
  </si>
  <si>
    <t>Luminaria step light empotrar (80x142 mm) 1,2w</t>
  </si>
  <si>
    <t>Luminaria suspender fil led g2 (1700x66x67) 61w</t>
  </si>
  <si>
    <t>Luminaria suspender led pgx (406x203 mm) 54w</t>
  </si>
  <si>
    <t>Luminaria suspendida fil led g2 (1.137x50x67mm)</t>
  </si>
  <si>
    <t>luminaria SYLVANIA LED BLOCO LED</t>
  </si>
  <si>
    <t>LUMINARIA SYLVANIA PANEL LED RD 24 W</t>
  </si>
  <si>
    <t>LUMINARIA SYLVANIA PANEL LED SQ 40 W</t>
  </si>
  <si>
    <t>luminaria tipo proyector para areas deportivas ph</t>
  </si>
  <si>
    <t>Luminaria uplight led (98x139 mm) ip65</t>
  </si>
  <si>
    <t>Magnético liviano SM-200W</t>
  </si>
  <si>
    <t>Medidor trifasicoEstaticoA1100 5-100Amp - LCD</t>
  </si>
  <si>
    <t>MedidorTrifasicoEstaticoA1100-5-100 AMPERIOS</t>
  </si>
  <si>
    <t>Minibreaker 3x50A 20 KA.</t>
  </si>
  <si>
    <t>Módulo 2 redes dali QSN-2DAL-S-CPN6619</t>
  </si>
  <si>
    <t>Módulo conmutación QSN-4S16-S</t>
  </si>
  <si>
    <t>Modulo control audio evacuacion GSA-CR</t>
  </si>
  <si>
    <t>Modulo control de acceso GSA-CR</t>
  </si>
  <si>
    <t>Módulo direccionable 2 lazos, UL V-SLC2-2</t>
  </si>
  <si>
    <t>Módulo entrada salida QSM2-XW-C</t>
  </si>
  <si>
    <t>Monitor Industrial LED 43" 43SM5KB</t>
  </si>
  <si>
    <t>NICHO PARA REFLECTOR MINI</t>
  </si>
  <si>
    <t>NVR 16 canales POE CDRC Cometas</t>
  </si>
  <si>
    <t>NVR 16CH NVR4416-16P-4KS2</t>
  </si>
  <si>
    <t>Panel 19" 1U capacidad 4 cassettes</t>
  </si>
  <si>
    <t>Panel Alarma Incendio Inteligente (UL FM)</t>
  </si>
  <si>
    <t>Panel de intrusión HS2128PCBSPA</t>
  </si>
  <si>
    <t>PASAMURO TIPO 3 de ø 6" acero inoxidable 304</t>
  </si>
  <si>
    <t>PATCH CORD UTP CATEGORIA 6A 1m</t>
  </si>
  <si>
    <t>PATCH PANEL 24 PUERTOS</t>
  </si>
  <si>
    <t>Patch panel categoría 6A blindado 24 puestos</t>
  </si>
  <si>
    <t>Patchcord Fibra Optica Multimodo 2 M</t>
  </si>
  <si>
    <t>PC ALL IN ONE- 520-22IKU - INTEL Core i3</t>
  </si>
  <si>
    <t>PDU 8 salidas 1800W 120V rackeable</t>
  </si>
  <si>
    <t>Perilla de seguridad, mas bisagras para puerta li</t>
  </si>
  <si>
    <t>Placa ciega para módulo cassette</t>
  </si>
  <si>
    <t>Poste en Acero inoxidable 6m</t>
  </si>
  <si>
    <t>POWER PACK CON RECEPCION DE CONTROL</t>
  </si>
  <si>
    <t>Power pack para sensor de movimiento</t>
  </si>
  <si>
    <t>Power pack RMJ-5R-DV-B</t>
  </si>
  <si>
    <t>Protector sobrevoltaje video datos camaras</t>
  </si>
  <si>
    <t>Puesta en marcha sistema iluminacion</t>
  </si>
  <si>
    <t>PULSADOR MANUAL DE ALARMA REARMABLE</t>
  </si>
  <si>
    <t>RACK DE DISTRIBUCION DE 90X60X70</t>
  </si>
  <si>
    <t>RACK METALICO 0,60MX0,60MX0,80 +multitoma</t>
  </si>
  <si>
    <t>RACKS DE COMUNICACIONES</t>
  </si>
  <si>
    <t>REFLECTOR LED MINI</t>
  </si>
  <si>
    <t>REFLECTOR LED PISCINA (30ft)</t>
  </si>
  <si>
    <t>Repetidor inalámbrico de 915 MHz.</t>
  </si>
  <si>
    <t>Resistencias 47K Listadas UL EOL-47</t>
  </si>
  <si>
    <t>RETIE PARQUE ZONAL CORDOBA</t>
  </si>
  <si>
    <t>RETIE_ParqueCiudadelaCafam2_PredioGavilanes</t>
  </si>
  <si>
    <t>RETILAP PARQUE ZONAL CORDOBA</t>
  </si>
  <si>
    <t>Rollo Cinta SCOTH 3M Super 33</t>
  </si>
  <si>
    <t>Sensor de Movimiento de 180°</t>
  </si>
  <si>
    <t>Sensor de Movimiento de 360°</t>
  </si>
  <si>
    <t>Sensor de puerta inalambrico PG9975</t>
  </si>
  <si>
    <t>Sensor infrarrojo LRF2-OCR2B-P-WH</t>
  </si>
  <si>
    <t>Sensor infrarrojo MS-OPS2-WH</t>
  </si>
  <si>
    <t>Sensor ocupación vacantes LRFX-OKLB-P-WH</t>
  </si>
  <si>
    <t>Sensor optico para humo, direccionable</t>
  </si>
  <si>
    <t>Sensor presencia multitecnología 360º</t>
  </si>
  <si>
    <t>Sirena de 30W SD-30W</t>
  </si>
  <si>
    <t>Sirena roja pared luz LED UL FM GL1RF-HDVMC</t>
  </si>
  <si>
    <t>Sirena Techo luz led UL FM GCFR-VM</t>
  </si>
  <si>
    <t>SISTEMA DE TRANSFERENCIA MOTORIZADO</t>
  </si>
  <si>
    <t>SOPORTE DENH SNAP</t>
  </si>
  <si>
    <t>step ligth de empotrar en pared theblockoflight</t>
  </si>
  <si>
    <t>Stopper protector activador manual (Sin sonido9</t>
  </si>
  <si>
    <t>Sujetador Alambron</t>
  </si>
  <si>
    <t>SUMINISTRO DE COMBUSTIBLE ACPM</t>
  </si>
  <si>
    <t>Suministro Diagrama de flujo filtracion - Carteler</t>
  </si>
  <si>
    <t>SWITCH ADMINISTRABLE DE 48 PUERTOS</t>
  </si>
  <si>
    <t>Tablero 600 X 400 X 300 mm-LCR-16-16-int</t>
  </si>
  <si>
    <t>Tablero Autosoportado (IP 20) capacitores</t>
  </si>
  <si>
    <t>Tablero Autosoportado (IP 20) Celda Transferencia</t>
  </si>
  <si>
    <t>Tablero Autosoportado (IP 20) Planta Eléctrica</t>
  </si>
  <si>
    <t>Tablero Autosoportado Interior (IP 20) Medidor N°1</t>
  </si>
  <si>
    <t>Tablero Autosoportado Interior (IP 20) ML N°1</t>
  </si>
  <si>
    <t>Tablero Autosoportado Interior (IP 20) ML N°2</t>
  </si>
  <si>
    <t>Tablero Autosoportado Interior (IP 20) Regulado</t>
  </si>
  <si>
    <t>TABLERO BIFASICO 12 CIRCUITOS TBC-12MB</t>
  </si>
  <si>
    <t>Tablero bypass 60A CDRC Cometas</t>
  </si>
  <si>
    <t>Tablero de cargas Moviles TCM</t>
  </si>
  <si>
    <t>TABLERO DE CONTROL DE 16 RELES MÍNIMO</t>
  </si>
  <si>
    <t>TABLERO DE CONTROL DE 24 RELES MÍNIMO</t>
  </si>
  <si>
    <t>Tablero general de distribución TGDD</t>
  </si>
  <si>
    <t>TABLERO TRIFASICO T1 12 CIRC 500A 25KA</t>
  </si>
  <si>
    <t>TABLERO TRIFASICO T6 08 CIRC 250A 25KA</t>
  </si>
  <si>
    <t>TABLERO TRIFASICO TBCI 12 CIRC 600A 25KA</t>
  </si>
  <si>
    <t>TABLERO TRIFASICO TC 12 CIRC 500A 25KA</t>
  </si>
  <si>
    <t>TABLERO TRIFASICO TDG 24 CIRC 2500A 40KA</t>
  </si>
  <si>
    <t>TABLERO TRIFASICO TEP 06 CIRC 250A 10KA</t>
  </si>
  <si>
    <t>TABLERO TRIFASICO Tsis14 06 CIRC 250A 10KA</t>
  </si>
  <si>
    <t>TANQUE COMBUSTIBLE ELECTROGENO</t>
  </si>
  <si>
    <t>TAPA DE SEGURIDAD OCT RAWELT</t>
  </si>
  <si>
    <t>TAPA TROQUELDA METALICA DE 2 ORIFICIOS</t>
  </si>
  <si>
    <t>Tarjeta de proximidad 1326</t>
  </si>
  <si>
    <t>Tarjeta de red ethernet, UL SA-ETH</t>
  </si>
  <si>
    <t>Tarjeta supervisora de linea PVA-1WEOL</t>
  </si>
  <si>
    <t>Teclado LCD alfanumérico XPH-PoE-V2</t>
  </si>
  <si>
    <t>Telerruptor bipolar 40 A, 250 V AC</t>
  </si>
  <si>
    <t>TERMINAL BARRERA ABATIBLE</t>
  </si>
  <si>
    <t>TERMINAL CONDUIT PVC 1 1/2"</t>
  </si>
  <si>
    <t>TERMINAL CONDUIT PVC 3/4"</t>
  </si>
  <si>
    <t>TERMINAL CONECTOR PVC- 3/4"</t>
  </si>
  <si>
    <t>TOMA BIFASICA 25AMP PATA TRABADA</t>
  </si>
  <si>
    <t>TOMA HDMI</t>
  </si>
  <si>
    <t>TOMA REGULADA + TIERRA AISLADA 15A</t>
  </si>
  <si>
    <t>TOMA RJ45 -110 JACK SNAP CAT6 (DOBLE)</t>
  </si>
  <si>
    <t>TOMA RJ45 -110 JACK SNAP CAT6 (SENCILLA)</t>
  </si>
  <si>
    <t>Torniquete bidireccional Twister Light</t>
  </si>
  <si>
    <t>TRANSFORAMADOR 150W PARA MINI LED</t>
  </si>
  <si>
    <t>Transformador 9VAC-40VA 120VAC</t>
  </si>
  <si>
    <t>Transformador aislado 60W, 120/12V</t>
  </si>
  <si>
    <t>TRES TERMINALES EXTERIOR 15KV No. 4/0</t>
  </si>
  <si>
    <t>Tres terminales preform interior 15KV</t>
  </si>
  <si>
    <t>TUBERÍA DE ACERO PARA ALIMENTACIÓN</t>
  </si>
  <si>
    <t>tuberia en acero sch 40 1"</t>
  </si>
  <si>
    <t>TUBERIA TIPO PESADA CORRUGADA DE 4"</t>
  </si>
  <si>
    <t>TUBERIA TIPO PESADA CORRUGADA DE 6"</t>
  </si>
  <si>
    <t>TUBO 3/4" PVC 3MTS</t>
  </si>
  <si>
    <t>TUBO CONDUIT Ø 2 1/2"</t>
  </si>
  <si>
    <t>Tubo IMC de 4"</t>
  </si>
  <si>
    <t>TUBO IMC Ø 6" RIGID (L=3m)</t>
  </si>
  <si>
    <t>Unión IMC de 4"</t>
  </si>
  <si>
    <t>UPS 15 KVA TRIFASICA CEFE COMETAS</t>
  </si>
  <si>
    <t>UPS de 12 kVA, trifásica</t>
  </si>
  <si>
    <t>UPS ONLINE DE 20 kVA TRIFASICA</t>
  </si>
  <si>
    <t>VIDEO BALUM PASIVO PARA HD</t>
  </si>
  <si>
    <t>Video portero IP DHI-VTK-VTO6210B-VTH1560B</t>
  </si>
  <si>
    <t>ACOPLE FLEXIBLE METALICO (LAV) Sum + Inst</t>
  </si>
  <si>
    <t>Adapatdor Terminal Campana Ø3" Ducto TDP</t>
  </si>
  <si>
    <t>Adaptador hembra PVC-Presión Ø11/2"</t>
  </si>
  <si>
    <t>Adaptador Hembra PVC Presión Ø3"</t>
  </si>
  <si>
    <t>Adaptador Hembra PVC Presión Ø4"</t>
  </si>
  <si>
    <t>Adaptador Hembra PVC Presión Ø6"</t>
  </si>
  <si>
    <t>Adaptador PVC Presión hembra 2"</t>
  </si>
  <si>
    <t>ALVEODREN</t>
  </si>
  <si>
    <t>BOMBA PARA PRUEBAS DE PRESIÓN</t>
  </si>
  <si>
    <t>Bombas eyectoras san cristobal</t>
  </si>
  <si>
    <t>BOQUILLA DE INYECCION PARA PISO</t>
  </si>
  <si>
    <t>Brida Acero Inoxidable 304- Ø6"</t>
  </si>
  <si>
    <t>Brida CPVC SCH-80 6"</t>
  </si>
  <si>
    <t>Brida CPVC SCH-80 8"</t>
  </si>
  <si>
    <t>Brida PVC-presión Ø21/2"</t>
  </si>
  <si>
    <t>Brida Roscada Pvc Presión- Ø6"</t>
  </si>
  <si>
    <t>Buje CPVC SCH-80 11/2"x2""</t>
  </si>
  <si>
    <t>Buje CPVC SCH-80 11/2"x21/2""</t>
  </si>
  <si>
    <t>Buje CPVC SCH-80 2"x21/2""</t>
  </si>
  <si>
    <t>Buje CPVC SCH-80 2"x3""</t>
  </si>
  <si>
    <t>Buje CPVC SCH-80 2"x4""</t>
  </si>
  <si>
    <t>Buje CPVC SCH-80 21/2"x3""</t>
  </si>
  <si>
    <t>Buje CPVC SCH-80 3"x4"</t>
  </si>
  <si>
    <t>Buje CPVC SCH-80 4"x6"</t>
  </si>
  <si>
    <t>Buje CPVC SCH-80 6"x8"</t>
  </si>
  <si>
    <t>BUJE PRESIÓN 4"X6"</t>
  </si>
  <si>
    <t>Buje Presión Roscado PVC - 2"x1/2"</t>
  </si>
  <si>
    <t>Buje Presión Soldado PVC - 2"x1/2"</t>
  </si>
  <si>
    <t>Buje PVC PresiónØ21/2" x 4"</t>
  </si>
  <si>
    <t>CAJILLA 2 MEDIDORES</t>
  </si>
  <si>
    <t>CAJILLA 3 MEDIDORES</t>
  </si>
  <si>
    <t>CAJILLA 4 MEDIDORES</t>
  </si>
  <si>
    <t>CALDERA FUTURE 750</t>
  </si>
  <si>
    <t>CAÑUELA POLIETILENO ( 3/4") E=2" FOIL</t>
  </si>
  <si>
    <t>CELOSIA L 90</t>
  </si>
  <si>
    <t>Cheque Cortina Bronce Ø2"</t>
  </si>
  <si>
    <t>Cheque Cuerpo en Hierro Disco en Inox 10"</t>
  </si>
  <si>
    <t>Cheque Cuerpo en Hierro Disco en Inox 8"</t>
  </si>
  <si>
    <t>CHEQUE DE BOLA BRONCE 1 1/2"</t>
  </si>
  <si>
    <t>CHEQUE DE BOLA BRONCE 3"</t>
  </si>
  <si>
    <t>CHEQUE DE BOLA BRONCE 4"</t>
  </si>
  <si>
    <t>CHEQUE HIDRO ROSCADO 1 1/2"</t>
  </si>
  <si>
    <t>CHEQUE HIDRO ROSCADO 2"</t>
  </si>
  <si>
    <t>CODO 45 CXE PVC-S 2"</t>
  </si>
  <si>
    <t>Codo 45° pvc Presión Ø10"</t>
  </si>
  <si>
    <t>Codo 45° pvc Presión Ø6"</t>
  </si>
  <si>
    <t>Codo 45° pvc Presión Ø8"</t>
  </si>
  <si>
    <t>CODO 90 A. INOX 150L 1 1/2" ROSCAR</t>
  </si>
  <si>
    <t>CODO 90 A. INOX 150L 2" ROSCAR</t>
  </si>
  <si>
    <t>CODO 90 A. INOX 150L 3" ROSCAR</t>
  </si>
  <si>
    <t>CODO 90 A. INOX 150L 4" ROSCAR</t>
  </si>
  <si>
    <t>CODO 90 CXC PVC-S 10"</t>
  </si>
  <si>
    <t>CODO 90 CXC PVC-S 8"</t>
  </si>
  <si>
    <t>CODO 90 HIERRO FUNDIDO NH 4 2"</t>
  </si>
  <si>
    <t>CODO 90 HIERRO FUNDIDO NH 4 3"</t>
  </si>
  <si>
    <t>CODO 90 HIERRO FUNDIDO NH 4 4"</t>
  </si>
  <si>
    <t>CODO 90 PVC-P SCH 80 2 1/2"</t>
  </si>
  <si>
    <t>CODO 90 PVC-P SCH 80 2"</t>
  </si>
  <si>
    <t>CODO 90 PVC-P SCH 80 3"</t>
  </si>
  <si>
    <t>CODO 90 PVC-P SCH 80 4"</t>
  </si>
  <si>
    <t>CODO 90 PVC-P SCH 80 6"</t>
  </si>
  <si>
    <t>CODO 90° COBRE Ø 2 1/2"</t>
  </si>
  <si>
    <t>CODO 90° CPVC Ø11/2"</t>
  </si>
  <si>
    <t>Codo 90° CPVC SCH-80 2"</t>
  </si>
  <si>
    <t>Codo 90° CPVC SCH-80 21/2"</t>
  </si>
  <si>
    <t>Codo 90° CPVC SCH-80 3"</t>
  </si>
  <si>
    <t>Codo 90° CPVC SCH-80 4"</t>
  </si>
  <si>
    <t>Codo 90° CPVC SCH-80 6"</t>
  </si>
  <si>
    <t>Codo 90° PVC-presión Ø21/2"</t>
  </si>
  <si>
    <t>Codo 90° pvc Presión Ø10"</t>
  </si>
  <si>
    <t>Codo 90° pvc Presión Ø8"</t>
  </si>
  <si>
    <t>CODO SANITARIOCXC Ø6"</t>
  </si>
  <si>
    <t>Collar Derivación PVC Presión 8"x2"</t>
  </si>
  <si>
    <t>CONEXIÓN DOMICILIARIA ALL</t>
  </si>
  <si>
    <t>CONEXIÓN DOMICILIARIA AR</t>
  </si>
  <si>
    <t>COUPLING HIERRO FUNDIDO NH 1 2"</t>
  </si>
  <si>
    <t>COUPLING HIERRO FUNDIDO NH 1 3"</t>
  </si>
  <si>
    <t>COUPLING HIERRO FUNDIDO NH 1 4"</t>
  </si>
  <si>
    <t>CUERDA PARA IZAJE BOMBAS</t>
  </si>
  <si>
    <t>CÚPULA CONCÉNTRICA EN ALUMINIO 8 x 4"</t>
  </si>
  <si>
    <t>CÚPULA CONCÉNTRICA EN ALUMINIO 8 x 6"</t>
  </si>
  <si>
    <t>DERECHOS DE CONEXIÓN EAAB</t>
  </si>
  <si>
    <t>Derechos de conexión GAS NATURAL</t>
  </si>
  <si>
    <t>EQUIPO DE CALDERAS</t>
  </si>
  <si>
    <t>GEODRÉN PLANAR</t>
  </si>
  <si>
    <t>HidranteExtremoBridaDØ4"TipoPoste</t>
  </si>
  <si>
    <t>JUNTAS DE EXPANSION PVC-S 4"</t>
  </si>
  <si>
    <t>KIT SILLA YEE 200 x 160 PVC</t>
  </si>
  <si>
    <t>Lámina Cold Rolled Cal.20 (1.22x2.44m)</t>
  </si>
  <si>
    <t>Lavamanos Ganamax Blanco Corona</t>
  </si>
  <si>
    <t>LUBRICANTE U.M. (EMPAQUE 500 gr)</t>
  </si>
  <si>
    <t>MOTOBOMBA 5 HP</t>
  </si>
  <si>
    <t>NIPLE PASAMURO ACERO INOX. 2" L=0,60 MTS</t>
  </si>
  <si>
    <t>NIPLE PASAMURO ACERO INOX. 4" L=0,60 MTS</t>
  </si>
  <si>
    <t>PocetaSencilla M-709(60x69x87cm)</t>
  </si>
  <si>
    <t>REGISTRO BOLA 1 1/2"BRONCE ROSCAD0</t>
  </si>
  <si>
    <t>ROCIADOR ESFR K=22.5</t>
  </si>
  <si>
    <t>SIFON POLIPROPILENO 4"</t>
  </si>
  <si>
    <t>Slodadura grandes diametros</t>
  </si>
  <si>
    <t>Soldadura grandes diametros PVC-P-RDE-21Ø6"</t>
  </si>
  <si>
    <t>SUCCION ANTIVORTICE 8"</t>
  </si>
  <si>
    <t>TANQUE DE ALMACENAMIENTO AC</t>
  </si>
  <si>
    <t>TAPON PVCP SOLDADO Ø1"</t>
  </si>
  <si>
    <t>TAPÓN SOLDAR CU 2"</t>
  </si>
  <si>
    <t>TEE A. INOX 150L 1 1/2" ROSCAR</t>
  </si>
  <si>
    <t>TEE A. INOX 150L 2" ROSCAR</t>
  </si>
  <si>
    <t>TEE A. INOX 150L 3" ROSCAR</t>
  </si>
  <si>
    <t>TEE A. INOX 150L 4" ROSCAR</t>
  </si>
  <si>
    <t>Tee CPVC SCH-80 21/2"</t>
  </si>
  <si>
    <t>Tee CPVC SCH-80 3"</t>
  </si>
  <si>
    <t>Tee CPVC SCH-80 4"</t>
  </si>
  <si>
    <t>Tee CPVC SCH-80 6"</t>
  </si>
  <si>
    <t>Tee CPVC SCH-80 8"</t>
  </si>
  <si>
    <t>TEE HIERRO FUNDIDO NH 28 2"</t>
  </si>
  <si>
    <t>TEE HIERRO FUNDIDO NH 28 3"</t>
  </si>
  <si>
    <t>TEE HIERRO FUNDIDO NH 28 4"</t>
  </si>
  <si>
    <t>TEE PVC-P SCH 80 2 1/2"</t>
  </si>
  <si>
    <t>TEE PVC-P SCH 80 2"</t>
  </si>
  <si>
    <t>TEE PVC-P SCH 80 3"</t>
  </si>
  <si>
    <t>TEE PVC-P SCH 80 4"</t>
  </si>
  <si>
    <t>TEE PVC-P SCH 80 6"</t>
  </si>
  <si>
    <t>Tee PVC-presión Ø21/2"</t>
  </si>
  <si>
    <t>TEE PVC-S 10"</t>
  </si>
  <si>
    <t>TEE PVC-S 8"</t>
  </si>
  <si>
    <t>Tee pvc Presión Ø10"</t>
  </si>
  <si>
    <t>Tee pvc Presión Ø8"</t>
  </si>
  <si>
    <t>TEE SANITARIA Ø3"S/NORMA (NO USAR)</t>
  </si>
  <si>
    <t>TRAMPA ø 8"X ø 5"</t>
  </si>
  <si>
    <t>Tren de gas natural</t>
  </si>
  <si>
    <t>TUBERÍA A. INOX C/C SCH 40 T-304 1 1/2"</t>
  </si>
  <si>
    <t>TUBERÍA A. INOX C/C SCH 40 T-304 2"</t>
  </si>
  <si>
    <t>TUBERÍA A. INOX C/C SCH 40 T-304 3"</t>
  </si>
  <si>
    <t>TUBERÍA A. INOX C/C SCH 40 T-304 4"</t>
  </si>
  <si>
    <t>TUBERÍA COBRE TIPO M 1 1/2"</t>
  </si>
  <si>
    <t>TUBERÍA COBRE TIPO M 1 1/4"</t>
  </si>
  <si>
    <t>TUBERÍA COBRE TIPO M 1"</t>
  </si>
  <si>
    <t>TUBERÍA COBRE TIPO M 2 1/2"</t>
  </si>
  <si>
    <t>TUBERÍA COBRE TIPO M 2"</t>
  </si>
  <si>
    <t>TUBERÍA CPVC 2 1/2"</t>
  </si>
  <si>
    <t>TUBERÍA HIERRO FUNDIDO NH 2 2"</t>
  </si>
  <si>
    <t>TUBERÍA HIERRO FUNDIDO NH 2 3"</t>
  </si>
  <si>
    <t>TUBERÍA HIERRO FUNDIDO NH 2 4"</t>
  </si>
  <si>
    <t>TUBERÍA PVC-P SCH-80 2 1/2"</t>
  </si>
  <si>
    <t>TUBERÍA PVC-P SCH-80 2"</t>
  </si>
  <si>
    <t>TUBERÍA PVC-P SCH-80 3"</t>
  </si>
  <si>
    <t>TUBERIA PVC-P SCH-80 4"</t>
  </si>
  <si>
    <t>TUBERÍA PVC-P SCH-80 4"</t>
  </si>
  <si>
    <t>TUBERIA PVC-P SCH-80 6"</t>
  </si>
  <si>
    <t>TUBERÍA PVC-P SCH-80 6"</t>
  </si>
  <si>
    <t>TUBERIA PVC-P SCH80 ** 2"</t>
  </si>
  <si>
    <t>TUBERIA PVC-P SCH80 3"</t>
  </si>
  <si>
    <t>TUBERÍA PVC-S 10"</t>
  </si>
  <si>
    <t>TUBERÍA PVC-S 8"</t>
  </si>
  <si>
    <t>TuberíaNovafort (200mm) S4-Dalian</t>
  </si>
  <si>
    <t>Tubo CPVC SCH-80 Ø11/2""</t>
  </si>
  <si>
    <t>Tubo CPVC SCH-80 Ø2""</t>
  </si>
  <si>
    <t>Tubo CPVC SCH-80 Ø21/2"</t>
  </si>
  <si>
    <t>Tubo CPVC SCH-80 Ø3"</t>
  </si>
  <si>
    <t>Tubo CPVC SCH-80 Ø4"</t>
  </si>
  <si>
    <t>Tubo CPVC SCH-80 Ø6"</t>
  </si>
  <si>
    <t>Tubo CPVC SCH-80 Ø8"</t>
  </si>
  <si>
    <t>TUBO GALVANIZADO 4" AGUA</t>
  </si>
  <si>
    <t>Tubo presion Platino RDE-26 d=6" Union mecanica</t>
  </si>
  <si>
    <t>Tubo pvc Presión RDE-21Ø10"</t>
  </si>
  <si>
    <t>Tubo pvc Presión RDE-21Ø6"</t>
  </si>
  <si>
    <t>Tubo pvc Presión RDE-21Ø8"</t>
  </si>
  <si>
    <t>TUBO PVC UM NORMA NTC 382 D=2" RDE21</t>
  </si>
  <si>
    <t>TUBO PVC UM NORMA NTC 382 D=3" RDE21</t>
  </si>
  <si>
    <t>TUBO PVC UM NORMA NTC 382 D=4" RDE21</t>
  </si>
  <si>
    <t>TUBO PVCP 1/2" RDE-9</t>
  </si>
  <si>
    <t>Tubo transparentex3mPVC-Presión RDE-21 Ø2"</t>
  </si>
  <si>
    <t>TuboExtremoLisoRDE-21 Ø11/4" (U.M.)</t>
  </si>
  <si>
    <t>UNION A. INOX TIPO 304L 150 LB ROSCAR 2"</t>
  </si>
  <si>
    <t>UNION A. INOX TIPO 304L 150 LB ROSCAR 3"</t>
  </si>
  <si>
    <t>UNION A. INOX TIPO 304L 150 LB ROSCAR 4"</t>
  </si>
  <si>
    <t>UNION CU 2 1/2"</t>
  </si>
  <si>
    <t>Unión novafort (200mm) S4</t>
  </si>
  <si>
    <t>Unión Presión Ø8"</t>
  </si>
  <si>
    <t>UNION PVC-P SCH 80 2 1/2"</t>
  </si>
  <si>
    <t>UNION PVC-P SCH 80 3"</t>
  </si>
  <si>
    <t>UNION PVC-P SCH 80 6"</t>
  </si>
  <si>
    <t>UNION PVC-S 10"</t>
  </si>
  <si>
    <t>UNION PVC-S 8"</t>
  </si>
  <si>
    <t>UNION REPARACION MECANICA ø 4"</t>
  </si>
  <si>
    <t>Unión Z -RDE17 -Ø4"(250Psi)</t>
  </si>
  <si>
    <t>UniónGibaul T DØ4"(Sumin+Ins)</t>
  </si>
  <si>
    <t>Unionl PVC Presión- 21/2"</t>
  </si>
  <si>
    <t>UniónPVCTipoU.M.NormaNTC382Ø4"</t>
  </si>
  <si>
    <t>Universal PVC Presión- 2"</t>
  </si>
  <si>
    <t>VALVULA ANTIFRAUDE (3/4")AGUA</t>
  </si>
  <si>
    <t>VALVULA BALANCEADORA DE FLUJO 1/2"</t>
  </si>
  <si>
    <t>VALVULA BALANCEADORA DE FLUJO 2"</t>
  </si>
  <si>
    <t>VALVULA BALANCEADORA DE FLUJO 3/4"</t>
  </si>
  <si>
    <t>Valvula compuerta de Bronce Ø2"</t>
  </si>
  <si>
    <t>VALVULA DE BOLA 1 1/2"</t>
  </si>
  <si>
    <t>VÁLVULA DE BOLA PVC 3" (MONORADIAL LISA)</t>
  </si>
  <si>
    <t>VÁLVULA DE BOLA PVC 4" (MONORADIAL LISA)</t>
  </si>
  <si>
    <t>VÁLVULA DE DRENAJE Y PRUEBA 1 1/2"-A</t>
  </si>
  <si>
    <t>VALVULA EXPULSADORA DE AIRE 1 "</t>
  </si>
  <si>
    <t>VALVULA EXPULSADORA DE AIRE 1 1/2"</t>
  </si>
  <si>
    <t>VALVULA EXPULSADORA DE AIRE 1"</t>
  </si>
  <si>
    <t>Valvula mariposa -Ø 21/2"</t>
  </si>
  <si>
    <t>Valvula mariposa -Ø 3"</t>
  </si>
  <si>
    <t>Valvula mariposa -Ø 4"</t>
  </si>
  <si>
    <t>Valvula mariposa -Ø 6"</t>
  </si>
  <si>
    <t>VÁLVULA PASO DIRECTO 3/4"</t>
  </si>
  <si>
    <t>YEE HIERRO FUNDIDO NH 20 2"</t>
  </si>
  <si>
    <t>YEE HIERRO FUNDIDO NH 20 3"</t>
  </si>
  <si>
    <t>YEE HIERRO FUNDIDO NH 20 4"</t>
  </si>
  <si>
    <t>Yee Sanitaria PVC Reducida 10x4"</t>
  </si>
  <si>
    <t>YEE SANITARIA REDUCCION 10" X 4"</t>
  </si>
  <si>
    <t>Listones de Madera Choiba de 8 x 4 cm *CDRC</t>
  </si>
  <si>
    <t>ModuloMaderaPiscinasM10(0.40x0.33)S/Descripc</t>
  </si>
  <si>
    <t>Mueble Almac.Aulas M03(3.13x2.72mEst.Tubular</t>
  </si>
  <si>
    <t>MuebleCocinetaM20 (1.25X0.95) S/DescripTec</t>
  </si>
  <si>
    <t>tablilla de pino para cara de contacto - venta - 4</t>
  </si>
  <si>
    <t>Tablilla en Teka de 3/4"x3"</t>
  </si>
  <si>
    <t>PerfilEstructuralAcero31/2"x2"x2mm (6m)</t>
  </si>
  <si>
    <t>Acabado texturizado acrilico ref. cover up de</t>
  </si>
  <si>
    <t>CÑT</t>
  </si>
  <si>
    <t>Pintura acrilica alta asepsia pintuco o equiva 5gl</t>
  </si>
  <si>
    <t>Pintura Epóxica Sobre Pañete</t>
  </si>
  <si>
    <t>TAPAPOROS NATURAL</t>
  </si>
  <si>
    <t>Prefabricad tipo 3 en l para gradería gen l=5,16</t>
  </si>
  <si>
    <t>Prefabricad tipo 3 en l para gradería gen l=6,10</t>
  </si>
  <si>
    <t>prefabricado en l para graderia cine huella a:1.1m</t>
  </si>
  <si>
    <t>prefabricado tipo 1 en l para graderia general - h</t>
  </si>
  <si>
    <t>prefabricado tipo 1 en l para graderia general</t>
  </si>
  <si>
    <t>Cono Camara I-1000 Concentrico</t>
  </si>
  <si>
    <t>Cono concentrico pozo 1.2*0.6 h=0.75 prefab</t>
  </si>
  <si>
    <t>Vidrio Laminado 5+5 PolivinilButiralColor Opaco</t>
  </si>
  <si>
    <t>Vidrio Templado Incoloro 8 MM (Suministro)</t>
  </si>
  <si>
    <t>AYUDANT. ELECTRIC.ESPECIALIZ. + PREST.</t>
  </si>
  <si>
    <t>JRN</t>
  </si>
  <si>
    <t>AYUDANTE INST. MECANICAS + PREST</t>
  </si>
  <si>
    <t>CONCEPTUALIZACIÓN GEOTECNICA / M2</t>
  </si>
  <si>
    <t>INGENIERO ESPECIALISTA</t>
  </si>
  <si>
    <t>OFICIAL ELECTROMECANICA OBRA+PREST</t>
  </si>
  <si>
    <t>OFICIAL INST. MECANICAS + PREST</t>
  </si>
  <si>
    <t>SOLDADOR + PREST. IDRD</t>
  </si>
  <si>
    <t>Técnico Digitador 2 + Prestac.</t>
  </si>
  <si>
    <t>TECNICO ELECTRICISTA + PREST.</t>
  </si>
  <si>
    <t>MILL</t>
  </si>
  <si>
    <t>ABDOMEN (Abdominal/230 LBS)</t>
  </si>
  <si>
    <t>Actualización de planos</t>
  </si>
  <si>
    <t>ADUCTOR Y ABDUCTOR (Hip Abductor)</t>
  </si>
  <si>
    <t>BALON FLEXIBLE DE GIMNASIA 55 CM</t>
  </si>
  <si>
    <t>BALON FLEXIBLE DE GIMNASIA 65 CM</t>
  </si>
  <si>
    <t>BANCA ABDOMEN INCLINADA (Adjustable)</t>
  </si>
  <si>
    <t>BANCA DE PECHO INCLINADO (Breaker)</t>
  </si>
  <si>
    <t>BANCA DE PECHO PLANO (Breaker Olympic)</t>
  </si>
  <si>
    <t>BANCA FIJA CON APOYO PARA PIES (Utility)</t>
  </si>
  <si>
    <t>BANCA HIPEREXTENCION INCLINADA (Back)</t>
  </si>
  <si>
    <t>Banca individual redonda en concreto diametro 45"</t>
  </si>
  <si>
    <t>BANCA MULTIPOSICION (Multi Adjustable)</t>
  </si>
  <si>
    <t>BANCA PLANA LIBRE (Flat Bench)</t>
  </si>
  <si>
    <t>BANCA prefa- conc sin espaldar 180x0.4x h=0.43</t>
  </si>
  <si>
    <t>Banca VATTEM tipo Curvo</t>
  </si>
  <si>
    <t>BANCO SCOTT O PREDICADOR (Preacher)</t>
  </si>
  <si>
    <t>BANDA DE TROTE (Treadmill T1x)</t>
  </si>
  <si>
    <t>BARRA OLIMPICA CORTA 10 KG</t>
  </si>
  <si>
    <t>BARRA OLIMPICA LARGA 20 KG</t>
  </si>
  <si>
    <t>BARRA OLIMPICA ZETA 10 KG</t>
  </si>
  <si>
    <t>BICEPS PREDICADOR (Biceps Curl/200 LBS)</t>
  </si>
  <si>
    <t>BICICLETA ERGO BASIC</t>
  </si>
  <si>
    <t>BICICLETA RECUMBENT (Recumbent Bike)</t>
  </si>
  <si>
    <t>BICICLETA VERTICAL (Upright Cycle U3x)</t>
  </si>
  <si>
    <t>CABINA INVERTIDA (Pectoral Fly/Rear)</t>
  </si>
  <si>
    <t>CADERA (Glute/150 LBS)</t>
  </si>
  <si>
    <t>citofono o telefono</t>
  </si>
  <si>
    <t>COJIN - SUPERFICIE INESTABLE</t>
  </si>
  <si>
    <t>COLCHONETA TRAFICO PESADO</t>
  </si>
  <si>
    <t>CUERDAS PARA ENTRENAMIENTO</t>
  </si>
  <si>
    <t>DISCO BUMPER PLATE 10 LB</t>
  </si>
  <si>
    <t>DISCO BUMPER PLATE 25 LB</t>
  </si>
  <si>
    <t>DISCO BUMPER PLATE 35 LB</t>
  </si>
  <si>
    <t>DISCO BUMPER PLATE 45 LB</t>
  </si>
  <si>
    <t>DISCO OLIMPICO RECUBIERTO 10 KG</t>
  </si>
  <si>
    <t>DISCO OLIMPICO RECUBIERTO 2.5 KG</t>
  </si>
  <si>
    <t>DISCO OLIMPICO RECUBIERTO 20 KG</t>
  </si>
  <si>
    <t>DISCO OLIMPICO RECUBIERTO 5 KG</t>
  </si>
  <si>
    <t>ELIPTICO (Elliptical E1x-03)</t>
  </si>
  <si>
    <t>Equipo de Oxigeno terapia adulto y pediatrico - S</t>
  </si>
  <si>
    <t>Estructura microfutbol Fija</t>
  </si>
  <si>
    <t>EXTENSION PIERNA (Leg Extension/ 230LBS</t>
  </si>
  <si>
    <t>FLETES GRAVADOS</t>
  </si>
  <si>
    <t>FLEXION PIERNA ACOSTADO (Prone Leg</t>
  </si>
  <si>
    <t>FLEXION PIERNA SENTADO (Seated Leg</t>
  </si>
  <si>
    <t>FORMA FUNCIONAL CROSSFIT COMPACTA</t>
  </si>
  <si>
    <t>Juego Animal3D EPDM Bee cap 3 de 2-8 años P.N</t>
  </si>
  <si>
    <t>Juego avion multifuncion +3 años Cap: 12 niños</t>
  </si>
  <si>
    <t>Juego balancin doble mas 4años Cap:2 niños</t>
  </si>
  <si>
    <t>Juego carrusel Cap: 6 niños 3-8 años</t>
  </si>
  <si>
    <t>Juego casa, 1 a 5 años Cap: 8 niños</t>
  </si>
  <si>
    <t>Juego circuito destrezas multifunción +6años 31niñ</t>
  </si>
  <si>
    <t>Juego circuito mas de 3 años Cap: 99 niños</t>
  </si>
  <si>
    <t>Juego circuito obstáculos 5-12 años Cap: 36 niños</t>
  </si>
  <si>
    <t>Juego circuito, 3 a 5 años Cap: 18 niños</t>
  </si>
  <si>
    <t>Juego circuito, 5 a 12 años Cap: 16 niños</t>
  </si>
  <si>
    <t>Juego columpio 3-14 años Cap:4 niños P.N</t>
  </si>
  <si>
    <t>Juego columpio cesta 3-14 años Cap: 4 niños</t>
  </si>
  <si>
    <t>Juego columpio cesta madera</t>
  </si>
  <si>
    <t>Juego Columpio doble adapt 3-14 años Cap2 P.N</t>
  </si>
  <si>
    <t>Juego columpio familiar con asiento doble Cap: 6 u</t>
  </si>
  <si>
    <t>Juego columpio Hexagonal 3-14 años Cap:6 niños</t>
  </si>
  <si>
    <t>Juego columpio hexagonal 5-12 años Cap:6 niños</t>
  </si>
  <si>
    <t>Juego columpio multiple 1-12 años Cap: 11 niños</t>
  </si>
  <si>
    <t>Juego columpio multiple 1-12 Años Cap: 4 niños</t>
  </si>
  <si>
    <t>Juego columpio multiple 3-12 años Cap: 2 niños</t>
  </si>
  <si>
    <t>Juego columpio multiple 3-12 años Cap: 6 niños</t>
  </si>
  <si>
    <t>Juego columpio tradicional combinado 3-14año</t>
  </si>
  <si>
    <t>Juego de rotación Cap 4 niños de 8+ años</t>
  </si>
  <si>
    <t>Juego de rotación Cap 4 niños de 8+ años P.N</t>
  </si>
  <si>
    <t>Juego escalador deslizadero 3 a 12 niños 11 niños</t>
  </si>
  <si>
    <t>Juego Excavadora arena 2+años Cap1 niño</t>
  </si>
  <si>
    <t>Juego Excavadora arena 2+años Cap1 niño P.N</t>
  </si>
  <si>
    <t>Juego Funcion Multiple 5-12 Años Cap: 11 niños</t>
  </si>
  <si>
    <t>Juego gran escala circuito 3a5 años cap: 61 niños</t>
  </si>
  <si>
    <t>Juego gran escala incluyente funcion multiple 3-5</t>
  </si>
  <si>
    <t>Juego gran escala incluyente funcionmultip 3-12PN</t>
  </si>
  <si>
    <t>Juego gran escala torre circuito 1a12 años Cap:80</t>
  </si>
  <si>
    <t>Juego Infantil 2 a 5 años Cap: 6 niños</t>
  </si>
  <si>
    <t>Juego Metropolis Cap 25 niños de 2+ años P.N</t>
  </si>
  <si>
    <t>Juego modular giro 3 a 14 años Cap: 10 niños</t>
  </si>
  <si>
    <t>Juego Muelle 2 + años Capacidad:6 niños</t>
  </si>
  <si>
    <t>Juego Muelle Balancin sextuple 5-12 años Cap:6</t>
  </si>
  <si>
    <t>Juego multifuncional primera infancia 1-8Año 12niñ</t>
  </si>
  <si>
    <t>Juego muro electronico 2-12 años Cap:4 niños P.N</t>
  </si>
  <si>
    <t>Juego piezas de escalada 2 a 12 años</t>
  </si>
  <si>
    <t>Juego red araña 6-12 años Cap: 11 niños</t>
  </si>
  <si>
    <t>Juego red carrusel 5 a 12 años Cap: 40 niños</t>
  </si>
  <si>
    <t>Juego red conica 3 a 12 años Cap: 12 niños</t>
  </si>
  <si>
    <t>Juego red cónica 3 a 12 años Cap: 7 niños</t>
  </si>
  <si>
    <t>Juego rotacion mas de 3 años Cap: 15 niños</t>
  </si>
  <si>
    <t>Juego Tobogan cap 3 niños de 2+ años P.N</t>
  </si>
  <si>
    <t>Juego Tobogan Curvo cap 3 niños de 2+ años</t>
  </si>
  <si>
    <t>Juego Tobogan recto cap 4 niños de 2 + años</t>
  </si>
  <si>
    <t>Juego Tobogan Tubular 5 A 12 AÑOS Cap 7 niños</t>
  </si>
  <si>
    <t>Juego torre trepardeslizarsemanipular 3-14año12ni</t>
  </si>
  <si>
    <t>Juego trampolin circular 2 a 14 años Cap: 1 niño p</t>
  </si>
  <si>
    <t>Juego Villa primera infanc 2-5 añosCap:1-30ni P.N</t>
  </si>
  <si>
    <t>JuegoAnimal3D EPDM crab cap 6 de 2-8 años P.N</t>
  </si>
  <si>
    <t>JuegoCircuitoBomberoDeslizaEscalar3-12años</t>
  </si>
  <si>
    <t>JuegoMuellePaneleslateralesAnimal2+añosCap4</t>
  </si>
  <si>
    <t>JuegoMuellepaneleslateralesformasludicas2-8a</t>
  </si>
  <si>
    <t>LUMBARES (Back Extension 230LBS)</t>
  </si>
  <si>
    <t>Malla Nylon Imperm.CAL.14,Hexago 10cm**</t>
  </si>
  <si>
    <t>MESA BILLAR LIBRES</t>
  </si>
  <si>
    <t>MESA BILLAR POOL</t>
  </si>
  <si>
    <t>MESA JUEGO DE FUTBOLÍN</t>
  </si>
  <si>
    <t>MESA PING PONG 25mm. CON MAYA Y SET</t>
  </si>
  <si>
    <t>MODULO M-144(Punto de café)DiseñoC.M.U.</t>
  </si>
  <si>
    <t>Módulo Sanitario M-143-IDRD(S/Especificación)</t>
  </si>
  <si>
    <t>MODULO SANITARIO MULTIPLE-DISEÑO IDRD</t>
  </si>
  <si>
    <t>MULTIESTACIÓN DE 8 TORRES</t>
  </si>
  <si>
    <t>PANTORRILLA SENTADO (Seated Calf)</t>
  </si>
  <si>
    <t>PECHO SENTADO ISOLATERAL</t>
  </si>
  <si>
    <t>Perro para guaya 3/8" tipo pesado</t>
  </si>
  <si>
    <t>POLEA ALTA ISOLATERAL</t>
  </si>
  <si>
    <t>PRENSA ATLETICA INCLINADA (45 Degree )</t>
  </si>
  <si>
    <t>PRENSA HORIZONTAL (Leg Press/415 LBS)</t>
  </si>
  <si>
    <t>PRESION HOMBRO ISOLATERAL</t>
  </si>
  <si>
    <t>Remates para Cubierta Deck 333C (Sum+Inst)</t>
  </si>
  <si>
    <t>REMO CON APOYO ISOLATERAL ( Diverging</t>
  </si>
  <si>
    <t>Señal poste direccional (sumin + trasn) H.=3.50</t>
  </si>
  <si>
    <t>SEÑALETICA PARA CRDC</t>
  </si>
  <si>
    <t>SET DE MANCUERNAS RECUBIERTAS</t>
  </si>
  <si>
    <t>SET DE MANCUERNAS RUSAS</t>
  </si>
  <si>
    <t>SET SACOS DE PESOS POWER BAG</t>
  </si>
  <si>
    <t>SMITH MACHINE (Smith Machine)</t>
  </si>
  <si>
    <t>SOPORTE DOMINADAS Y FONDOS</t>
  </si>
  <si>
    <t>STEP DECK – BANCO</t>
  </si>
  <si>
    <t>Termohigrometro (Incluye base plastica)</t>
  </si>
  <si>
    <t>Tobogan recto cap 3 niños de 2+ años</t>
  </si>
  <si>
    <t>TOTAL CADERA (Rotary Hip W/295 LB)</t>
  </si>
  <si>
    <t>TRAMPOLIN 48"</t>
  </si>
  <si>
    <t>TRICEPS PARALELAS (Seated Triceps)</t>
  </si>
  <si>
    <t>TULA BOXEO 1900 180 CM (CUERO)</t>
  </si>
  <si>
    <t>ABRAZADERA PERA AISLAMIENTO DIELÉC. 1"</t>
  </si>
  <si>
    <t>ABRAZADERA PERA AISLAMIENTO DIELÉC. 1/2"</t>
  </si>
  <si>
    <t>ABRAZADERA PERA AISLAMIENTO DIELÉC. 2"</t>
  </si>
  <si>
    <t>ABRAZADERA PERA AISLAMIENTO DIELÉC. 3"</t>
  </si>
  <si>
    <t>ABRAZADERA PERA AISLAMIENTO DIELÉC. 3/4"</t>
  </si>
  <si>
    <t>CODO 90 GALVANIZADO S.C.I. 1 1/4"</t>
  </si>
  <si>
    <t>REGULADOR DE GAS 1 ETAPA</t>
  </si>
  <si>
    <t>TEE GALVANIZADA S.C.I. 1 1/4"</t>
  </si>
  <si>
    <t>TEE GALVANIZADA S.C.I. 3/4"</t>
  </si>
  <si>
    <t>UNION GALVANIZADA S.C.I. 1 1/4"</t>
  </si>
  <si>
    <t>Anclaje Epóxico Resina Red Head G-5 (1/4 Gln)</t>
  </si>
  <si>
    <t>FIBRA OPTICA DE 6HILOS MULTIMODO</t>
  </si>
  <si>
    <t>INTRAPLAST Z - SIKA (Relleno para Lechadas)</t>
  </si>
  <si>
    <t>sikaceram b.a blanco 25 kg</t>
  </si>
  <si>
    <t>Acanto /Alcanthus mollis</t>
  </si>
  <si>
    <t>Acanto Planta ornamental</t>
  </si>
  <si>
    <t>ARBOL AMARRABOLLOS</t>
  </si>
  <si>
    <t>ARBOL BORRACHERO ROJO</t>
  </si>
  <si>
    <t>ARBOL CARISECO</t>
  </si>
  <si>
    <t>ARBOL CORONO</t>
  </si>
  <si>
    <t>ARBOL CUCHARO</t>
  </si>
  <si>
    <t>ARBOL DURAZNILLO</t>
  </si>
  <si>
    <t>ARBOL GAQUE</t>
  </si>
  <si>
    <t>ARBOL GARBANCILLO</t>
  </si>
  <si>
    <t>ARBOL GARROCHO</t>
  </si>
  <si>
    <t>ARBOL GUAYAVILLO</t>
  </si>
  <si>
    <t>ARBOL MANZANO COLORADO</t>
  </si>
  <si>
    <t>ARBOL NAZARENO</t>
  </si>
  <si>
    <t>ARBOL RAQUE</t>
  </si>
  <si>
    <t>ARBOL SALVIO</t>
  </si>
  <si>
    <t>ARBOL TROMPETO</t>
  </si>
  <si>
    <t>ARBOL UVA CAMARONA</t>
  </si>
  <si>
    <t>Arbol Yarumo/Cecropia Telenitida(H=1.0-1.5m)</t>
  </si>
  <si>
    <t>Aroma/Pelagornium Sp Taludes Exteriores</t>
  </si>
  <si>
    <t>Base para cubiertas verdes</t>
  </si>
  <si>
    <t>Bergenia/Bergenia Winterglut</t>
  </si>
  <si>
    <t>Bloqueo,Traslado y Tala Arboles Existentes</t>
  </si>
  <si>
    <t>Cissus/Cissus Rhombifolia</t>
  </si>
  <si>
    <t>Equiseto/Equisetum Bogotense</t>
  </si>
  <si>
    <t>Helichrysum Helichrysu Petiolaire</t>
  </si>
  <si>
    <t>Hinojo/Foeniculum Vulgare</t>
  </si>
  <si>
    <t>Iris Africano Dietes vegeta en Taludes Exteriores</t>
  </si>
  <si>
    <t>Lavanda/Lavandula Dentata</t>
  </si>
  <si>
    <t>Ligustro/Ligustrum lucidum</t>
  </si>
  <si>
    <t>Limonium/Limonium Spectabile</t>
  </si>
  <si>
    <t>LLamas/Kniphofia Uvaria</t>
  </si>
  <si>
    <t>Malamadre/Neomarica Gracilis</t>
  </si>
  <si>
    <t>Palma Robelini/Phoenix Roebellini</t>
  </si>
  <si>
    <t>Pennisetum Morado/Setaceum Morado</t>
  </si>
  <si>
    <t>Pennisetum Verde/Setaceum Verde</t>
  </si>
  <si>
    <t>Plantas Techo Verde</t>
  </si>
  <si>
    <t>Plantas varias</t>
  </si>
  <si>
    <t>Plnatas varias tipo 2</t>
  </si>
  <si>
    <t>Roble Australiano/Grevillea Robusta</t>
  </si>
  <si>
    <t>Romero Rosmarinus Officinalis</t>
  </si>
  <si>
    <t>Salvia Morada/Salvia leucantha</t>
  </si>
  <si>
    <t>Sarro/ Palma Boba Cyathea Caracasana</t>
  </si>
  <si>
    <t>Sarro/Cyathea caracasana</t>
  </si>
  <si>
    <t>Suminist,Siembra y Mto. Especies en Jardineras.</t>
  </si>
  <si>
    <t>Uvo Ruso/Cissus Rhombofolia Ellen Danica</t>
  </si>
  <si>
    <t>VerbenaMorada/Stachytarpheta cayennensis</t>
  </si>
  <si>
    <t>Vervena Bonariensis /Stachytarpheta Sp.</t>
  </si>
  <si>
    <t>Vervena Morada /Stachytarpheta Cayenennsis</t>
  </si>
  <si>
    <t>Black Theater 1" 0.61 x 1.22 Fiberglass</t>
  </si>
  <si>
    <t>Anillas de 5000 lb con fijacion a concreto</t>
  </si>
  <si>
    <t>borde metalico</t>
  </si>
  <si>
    <t>CARRO DESPLAZAMIENTO LINEA DE VIDA</t>
  </si>
  <si>
    <t>Escalera y sistema de deteccion vertical CRDC</t>
  </si>
  <si>
    <t>LINEA DE VIDA HORIZONTAL (SUM+INST)</t>
  </si>
  <si>
    <t>LINEA DE VIDA PARA CUBIERTAS CDRC</t>
  </si>
  <si>
    <t>rejilla fondo antiatrapamiento H/W ABS 7 3/4"X73/4</t>
  </si>
  <si>
    <t>SISTEMA CFP TIPO II 67602-00 DE LATCHWAYS</t>
  </si>
  <si>
    <t>SOPORTE ACERO INOXIDABLE LINEA DE VIDA</t>
  </si>
  <si>
    <t>Granito Pulido Silver Gray</t>
  </si>
  <si>
    <t>formaleta muro a la vista - alquiler m2/dia</t>
  </si>
  <si>
    <t>ENSAYO LIMITES DE CONTRACCION</t>
  </si>
  <si>
    <t>REMONTA ESTABILIZADA</t>
  </si>
  <si>
    <t>Filtro Lamidren</t>
  </si>
  <si>
    <t>Geotextil PP2.500 (110x1.8m)</t>
  </si>
  <si>
    <t>BANCA VESTIER MUJERES Y HOMBRES</t>
  </si>
  <si>
    <t>BARRA CONTINUA FIJA ALTURA 1,20</t>
  </si>
  <si>
    <t>Canto rigido de 22 mm</t>
  </si>
  <si>
    <t>DEPOSITO DANZAS. Altura 3,20 fondo 0,60</t>
  </si>
  <si>
    <t>Enchape en Listones de Madera Choiba *CDRC</t>
  </si>
  <si>
    <t>Estación Cambia Pañal AC-BCSBY Acuaval</t>
  </si>
  <si>
    <t>ESTANTE ABIERTO. De 1,90 x 2,60 fondo 0,60</t>
  </si>
  <si>
    <t>ESTANTE DEPOSITO DE INSTRUMENTOS</t>
  </si>
  <si>
    <t>LOCKERS PARA PISCINA 100% PLASTICO</t>
  </si>
  <si>
    <t>MESA 80 x 60</t>
  </si>
  <si>
    <t>MESA APILABLE 70 x 50</t>
  </si>
  <si>
    <t>MESA APILABLE 70 x 50 CDRC1 TUNAL</t>
  </si>
  <si>
    <t>MESA DE CENTRO 80 x 80</t>
  </si>
  <si>
    <t>MESA IRREGULAR 1,50 x 0,80 altura 0.50</t>
  </si>
  <si>
    <t>MESA K-1 FIJA 60 x 60</t>
  </si>
  <si>
    <t>MESA K-2 FIJA 80 x 80</t>
  </si>
  <si>
    <t>MESA PROFESOR OVALADA DE 110 x 80</t>
  </si>
  <si>
    <t>MódulosMaderaPiscinas-M-10(0.40x0.33m)S/Esp</t>
  </si>
  <si>
    <t>MuebleAtenciónGimnasio-M-13(3.33x1.10m)S/Esp</t>
  </si>
  <si>
    <t>Planoteca en cold rolled infer-super Cap:12bandeja</t>
  </si>
  <si>
    <t>POLTRONA BRAVIA 2 PUESTOS CDRC</t>
  </si>
  <si>
    <t>Puerta Tipo U(1.00x2.50)CRD-Font(S/Esp.Tecnic</t>
  </si>
  <si>
    <t>PUESTO CUARTO CONTROL. 2,30 x 0,60</t>
  </si>
  <si>
    <t>PUESTO OFICINA . 1,80 x 0,70</t>
  </si>
  <si>
    <t>PUESTOS ADMISTRACION . 1,80 x 0,70</t>
  </si>
  <si>
    <t>RECEPCION CONTROL. Diametro 5,20</t>
  </si>
  <si>
    <t>RECEPCION PORTERIA HALL CULTURAL.</t>
  </si>
  <si>
    <t>Sanitario institucional de tanque ref. power one 1</t>
  </si>
  <si>
    <t>Silla Auditorio Tubula. Metal Poliuret-CDRC-Fontan</t>
  </si>
  <si>
    <t>Silla AuditorioTubular metalPoliuret.InyectNova35</t>
  </si>
  <si>
    <t>SILLA BOLOGNA SB</t>
  </si>
  <si>
    <t>SILLA BUTACO SHELL ALTO</t>
  </si>
  <si>
    <t>SILLA ESTUDIANTES. SMART</t>
  </si>
  <si>
    <t>SILLA KIRA V-2</t>
  </si>
  <si>
    <t>SILLA MUSICOS. BENET</t>
  </si>
  <si>
    <t>SILLA TAFI INFANTIL</t>
  </si>
  <si>
    <t>SillaAuditorio ref.Nova35Sin Mesa Abatible-Inorca</t>
  </si>
  <si>
    <t>SOFA CORRIDO BOOTH</t>
  </si>
  <si>
    <t>Tablero Aglomerado Melaminico 18mm-rh</t>
  </si>
  <si>
    <t>Neopreno e=5.0cm(40x50cm)Dureza-60+Ref.1/4"</t>
  </si>
  <si>
    <t>Manijas o Agarraderas</t>
  </si>
  <si>
    <t>Puerta Metalica P-41(3.70x3.30m)CRD(S/Espec</t>
  </si>
  <si>
    <t>Puerta Metalica P-42(27.45x3.30m)CRD(S/Espec</t>
  </si>
  <si>
    <t>Puerta Metalica P-43(2.45x3.30m)CRD(S/Espec</t>
  </si>
  <si>
    <t>Puerta P-00Metalica(3.0x3.60)CRD(S/Esp.Tecnica</t>
  </si>
  <si>
    <t>Puerta P-01Metalica(3.0x2.75)CRDl(S/Esp.Tecnica</t>
  </si>
  <si>
    <t>Puerta P-43Met.Reja(2.45x3.30m)CRD(S/Esp.Tec</t>
  </si>
  <si>
    <t>Puerta P-45Met.Reja(1.50x2.40m)CRD(S/Esp.Tec</t>
  </si>
  <si>
    <t>Puerta P-47Met.Reja(1.00x2.60m)CRD(S/Esp.Tec</t>
  </si>
  <si>
    <t>PuertaVitrinaPerf.Aluminio(S/Descripcion Tec)</t>
  </si>
  <si>
    <t>Ventana Aluminio V-46(1.97x3.30m)+VidrioS/Espec</t>
  </si>
  <si>
    <t>Ventana Modular Fija Piso techo (S/Descripc tec)</t>
  </si>
  <si>
    <t>ventana Modular FijaFalsoFlotado(S/Descripctec)</t>
  </si>
  <si>
    <t>ventana Modular FijaPiso techo(S/Descripctec)</t>
  </si>
  <si>
    <t>Ventana V-01(56.45x3.10m)CRD(S/Esp.Tecnica</t>
  </si>
  <si>
    <t>Ventana V-02(46.85x3.10m)CRD(S/Esp.Tecnica</t>
  </si>
  <si>
    <t>Ventana V-03(27.65x3.60m)CRD(S/Esp.Tecnica</t>
  </si>
  <si>
    <t>Ventana V-04(37.25x3.60m)CRD(S/Esp.Tecnica</t>
  </si>
  <si>
    <t>Ventana V-37(29.31x3.30m)CRD(S/Esp.Tecnica</t>
  </si>
  <si>
    <t>Ventana V-50(3.92X7.05m)CRD(S/Especificacio</t>
  </si>
  <si>
    <t>VentanaV-001(7.25*4.43m)Perf.Aluminio-Fontnar</t>
  </si>
  <si>
    <t>VentanaV-002(2.73*3.20m)Perf.Aluminio-Fontnar</t>
  </si>
  <si>
    <t>VentanaV-012(4.65*3.20)Perf.Aluminio-FontnarS</t>
  </si>
  <si>
    <t>VentanaV-031(4.01*4.95)Perf.Alum-S/Especificac</t>
  </si>
  <si>
    <t>VentanaV-032(8.11*4.95)Perf.Alum-S/Especificac</t>
  </si>
  <si>
    <t>VentanaV-033(4.72*5.55)Perf.Alum-S/Especificac</t>
  </si>
  <si>
    <t>VentanaV-034(6.02*5.55)Perf.Alum-S/Especificac</t>
  </si>
  <si>
    <t>VentanaV-035(5.25*5.55)Perf.Alum-S/Especificac</t>
  </si>
  <si>
    <t>VentanaV-036(4.29*5.55)Perf.Alum-S/Especificac</t>
  </si>
  <si>
    <t>VentanaV-037(1.77*3.20)Perf.Alum-S/Especificac</t>
  </si>
  <si>
    <t>VentanaV-039(1.75*3.20)Perf.Alum-S/Especificac</t>
  </si>
  <si>
    <t>VentanaV-043(60.45*2.57)Perf.Alum-S/Especificac</t>
  </si>
  <si>
    <t>VentanaV-071(0.52*3.20)Perf.Alum-S/Especificac</t>
  </si>
  <si>
    <t>Plano de evac en lám galvan de 2mm. 0.12X0.26m</t>
  </si>
  <si>
    <t>Plano de evac en lám galvan de 2mm. 0.33X0.26m</t>
  </si>
  <si>
    <t>plantilla en plotter de corte de baja adherencia</t>
  </si>
  <si>
    <t>TotemSeñalTipo A Estruc Perfil metal+lam</t>
  </si>
  <si>
    <t>TotemSeñalTipo B Estruc Perfil metal+lam</t>
  </si>
  <si>
    <t>Chapeta cuadrada sencilla fija acero inoxida CDRC</t>
  </si>
  <si>
    <t>ANCLAJE PARA ESCALERA</t>
  </si>
  <si>
    <t>Azafate de 1/4" o Fuentes en acero</t>
  </si>
  <si>
    <t>CanalLaminaCal.20 Des:1.50m</t>
  </si>
  <si>
    <t>CHAPETONES PARA ESCALERA</t>
  </si>
  <si>
    <t>Cocina Industrial de 16 Puestos M-5107</t>
  </si>
  <si>
    <t>Estanteria Solida M-2000 (140x40x180cm)</t>
  </si>
  <si>
    <t>Gratinador a Gas de 39" ref.GTF-39 Tornado</t>
  </si>
  <si>
    <t>Mesa deTrabajo M-701(100x69x87cm</t>
  </si>
  <si>
    <t>Mesa deTrabajo M-704(200x69x87cm)</t>
  </si>
  <si>
    <t>PERFIL ESTRUCTURAL 3 1/2"x2"x2mm - 6m</t>
  </si>
  <si>
    <t>Plancha Asadora a Gas de piso 36" Ref:AVP-36</t>
  </si>
  <si>
    <t>Refrigerador Traulsen UPT4812-LR48"</t>
  </si>
  <si>
    <t>Repisa a Muro M-1850</t>
  </si>
  <si>
    <t>Tubo redondo en Acero Inoxidable</t>
  </si>
  <si>
    <t>Tubo redondo en lámina Cold Rolled Cal. 18</t>
  </si>
  <si>
    <t>TuboRectangular20*40mm Cold Rolled1.51mm</t>
  </si>
  <si>
    <t>VentanaV-038(1.77*3.20)Perf.Alum-S/Especificac</t>
  </si>
  <si>
    <t>Wok de Sobremesa M-7865</t>
  </si>
  <si>
    <t>BOMBA JOCKEY</t>
  </si>
  <si>
    <t>CABEZAL DE PRUEBA 6 x 4 x 2 1/2"</t>
  </si>
  <si>
    <t>CODO RANURADO HIERRO DUCTIL- 8"</t>
  </si>
  <si>
    <t>COPA 150L 1 x 3/4"</t>
  </si>
  <si>
    <t>COPA 6 X 4" RANURADA</t>
  </si>
  <si>
    <t>COPA EXCENTRICA 6 X 4"</t>
  </si>
  <si>
    <t>COUPLING ACERO RANURADO FLEXIBLE 8"</t>
  </si>
  <si>
    <t>COUPLING ACERO RANURADO REGIDO 1 ¼"</t>
  </si>
  <si>
    <t>COUPLING ACERO RANURADO RIGIDO 8"</t>
  </si>
  <si>
    <t>GUASA 3/4"</t>
  </si>
  <si>
    <t>JUNTA FLEXIBLE CERTIFICADA UL/FM 1 1/4"</t>
  </si>
  <si>
    <t>JUNTA FLEXIBLE CERTIFICADA UL/FM 2 1/2"</t>
  </si>
  <si>
    <t>JUNTA FLEXIBLE CERTIFICADA UL/FM 2"</t>
  </si>
  <si>
    <t>JUNTA FLEXIBLE CERTIFICADA UL/FM 6"</t>
  </si>
  <si>
    <t>Modulo de relé de bajo voltaje CDRC Cometas</t>
  </si>
  <si>
    <t>PANEL DE ALARMA DE INCENDIOS</t>
  </si>
  <si>
    <t>Panel de detección de incendios CDRC Cometas</t>
  </si>
  <si>
    <t>SOPORTE ANTISISMICO (CUATRO VIAS) 6"</t>
  </si>
  <si>
    <t>STRAP 1 1/4 x 1"</t>
  </si>
  <si>
    <t>STRAP 2 1/2 x 1"</t>
  </si>
  <si>
    <t>TAPA RANURADO H.D. 1 1/2"</t>
  </si>
  <si>
    <t>TEE MECANICA H.D RANURADA 1 1/2 X 1 1/4"</t>
  </si>
  <si>
    <t>TEE MECANICA H.D RANURADA 2 1/2 X 1 1/2"</t>
  </si>
  <si>
    <t>TEE MECANICA H.D RANURADA 2 1/2 X 1 1/4"</t>
  </si>
  <si>
    <t>TEE MECANICA H.D RANURADA 2 1/2 X 2"</t>
  </si>
  <si>
    <t>TEE MECANICA H.D RANURADA 2 X 1 1/2"</t>
  </si>
  <si>
    <t>TEE MECANICA H.D RANURADA 2 X 1 1/4"</t>
  </si>
  <si>
    <t>TEE MECANICA ROSCADA 2 1/2 X 1"</t>
  </si>
  <si>
    <t>TEE MECANICA ROSCADA 2 X 1"</t>
  </si>
  <si>
    <t>TEE RANURADA HIERRO DUCTIL - 8"</t>
  </si>
  <si>
    <t>TUBO ACERO AL CARBON C/C SCH-40- 1 1/2"</t>
  </si>
  <si>
    <t>TUBO ACERO AL CARBON C/C SCH-40- 1"</t>
  </si>
  <si>
    <t>TUBO C900 4" RED INCENDIOS SUBTERRANEA</t>
  </si>
  <si>
    <t>VALVULA ANGULAR PARA GABINETE DE 2 1/2"</t>
  </si>
  <si>
    <t>VÁLVULA DE DRENAJE Y PRUEBA 1 1/2"-B</t>
  </si>
  <si>
    <t>VÁLVULA EXPULSORA DE AIRE 3/4"</t>
  </si>
  <si>
    <t>Hempacore One 43600de Hempel o equivalente</t>
  </si>
  <si>
    <t>ABRAZADERA AJUSTABLE 3/4"</t>
  </si>
  <si>
    <t>ABRAZADERA AJUSTABLE 3/8"</t>
  </si>
  <si>
    <t>ABRAZADERA AJUSTABLE 5/8"</t>
  </si>
  <si>
    <t>ABRAZADERA AJUSTABLE 7/8"</t>
  </si>
  <si>
    <t>ABRAZADERA AJUSTABLE DE 1"</t>
  </si>
  <si>
    <t>ABRAZADERA AJUSTABLE DE 3/4"</t>
  </si>
  <si>
    <t>Abrazadera tipo horquilla 4"</t>
  </si>
  <si>
    <t>Abrazadera tipo horquilla 6"</t>
  </si>
  <si>
    <t>ACCESORIOS SWITCH DIFERENCIAL</t>
  </si>
  <si>
    <t>ADHESIVO ARMACELL (Botella)</t>
  </si>
  <si>
    <t>AISLAMIENTO RUBATEX PARA TUBERÍA DE 3/8"</t>
  </si>
  <si>
    <t>Antivibratorio de neopreno diametro 2" x 2 (AA)</t>
  </si>
  <si>
    <t>ARANDELAS PARA EQUIPO DE VENTILACIÓN</t>
  </si>
  <si>
    <t>BASE EN NEOPENO</t>
  </si>
  <si>
    <t>BASE EN PERFIL METÁLICO PARA EQ. VENT.</t>
  </si>
  <si>
    <t>BASE FIJA LED 40"- 55" ST-WTV-22F METALICO</t>
  </si>
  <si>
    <t>BASE SOPORTE</t>
  </si>
  <si>
    <t>BASE SOPORTE BANCO FILTROS</t>
  </si>
  <si>
    <t>BOMBA DE CONDENSADO A 220/1/60</t>
  </si>
  <si>
    <t>BOMBA DE CONDENSADO A 220V</t>
  </si>
  <si>
    <t>BREAKER INDUSTRIAL 1X1A</t>
  </si>
  <si>
    <t>BREAKER INDUSTRIAL 1X3A</t>
  </si>
  <si>
    <t>BREAKER INDUSTRIAL 1X5A</t>
  </si>
  <si>
    <t>BREAKER INDUSTRIAL 3X10A</t>
  </si>
  <si>
    <t>BREAKER INDUSTRIAL 3X15A</t>
  </si>
  <si>
    <t>BREAKER INDUSTRIAL 3X1A</t>
  </si>
  <si>
    <t>Cable de control AWG 2X8 Blindado</t>
  </si>
  <si>
    <t>CABLEADO TARJETA DE CONTROL</t>
  </si>
  <si>
    <t>CAJA ACRILICA PARA SENSOR</t>
  </si>
  <si>
    <t>Caja ventilación extracción aleta curva 600cfm***</t>
  </si>
  <si>
    <t>Caldera agua caliente 750 MBTU/h</t>
  </si>
  <si>
    <t>Caldera condensado pisicna 500 MBTU/H</t>
  </si>
  <si>
    <t>Caldera para piscina con capacidad 2500 MBTU/h</t>
  </si>
  <si>
    <t>CARGA DE REFRIGERANTE R410A</t>
  </si>
  <si>
    <t>CHASIS BANCO DE FILTROS</t>
  </si>
  <si>
    <t>CHAZO DE EXPANSION DE 3/8"</t>
  </si>
  <si>
    <t>CHAZO DE EXPANSION DE1/4" (NO USAR)</t>
  </si>
  <si>
    <t>CHAZO EXPANSIVO 3/8 TIPO</t>
  </si>
  <si>
    <t>Chazo expansivo 3/8" x 1-7/8" (10un)</t>
  </si>
  <si>
    <t>CHAZOS PARA SUSPENSIÓN DE CAMPANA</t>
  </si>
  <si>
    <t>Cinta autoadhesiva 2,5" foil (54,8 ml)</t>
  </si>
  <si>
    <t>CINTA RUBATEX</t>
  </si>
  <si>
    <t>CLIPS PARA TDC CALIBRE 18</t>
  </si>
  <si>
    <t>CODO Cu DE 1 1/8"</t>
  </si>
  <si>
    <t>CODO Cu DE 1/2""</t>
  </si>
  <si>
    <t>CODO Cu DE 1/4"</t>
  </si>
  <si>
    <t>CODO Cu DE 3/8"</t>
  </si>
  <si>
    <t>CODO Cu DE 5/8"</t>
  </si>
  <si>
    <t>CODO Cu DE 7/8"</t>
  </si>
  <si>
    <t>Codo de cobre de 1 3/8"</t>
  </si>
  <si>
    <t>Codo de cobre de 1 5/8"</t>
  </si>
  <si>
    <t>Cofre metálico para interperie 60x40x30 cm</t>
  </si>
  <si>
    <t>CONEXIÓN FLEXIBLE</t>
  </si>
  <si>
    <t>CONEXIÓN FLEXIBLE TIPO LONA</t>
  </si>
  <si>
    <t>CONTROLADOR PRINCIPAL 16UI/16UO</t>
  </si>
  <si>
    <t>ControlHorarioParaEquipos deVentilación</t>
  </si>
  <si>
    <t>DÁMPER DE BALANCEO 25x25 CM</t>
  </si>
  <si>
    <t>DÁMPER DE BALANCEO 30x25 CM</t>
  </si>
  <si>
    <t>DÁMPER DE BALANCEO 30x30 CM</t>
  </si>
  <si>
    <t>DÁMPER DE BALANCEO 35x30 CM</t>
  </si>
  <si>
    <t>Damper manual de balanceo de 11" x 4"</t>
  </si>
  <si>
    <t>Damper manual de balanceo de 11" x 8"</t>
  </si>
  <si>
    <t>Damper manual de balanceo de 12" x 5"</t>
  </si>
  <si>
    <t>Damper manual de balanceo de 12" x 6"</t>
  </si>
  <si>
    <t>Damper manual de balanceo de 12" x 8"</t>
  </si>
  <si>
    <t>Damper manual de balanceo de 12" x 9"</t>
  </si>
  <si>
    <t>Damper manual de balanceo de 14" x 12"</t>
  </si>
  <si>
    <t>Damper manual de balanceo de 14" x 8"</t>
  </si>
  <si>
    <t>Damper manual de balanceo de 14" x 9"</t>
  </si>
  <si>
    <t>Damper manual de balanceo de 15" x 10"</t>
  </si>
  <si>
    <t>Damper manual de balanceo de 15" x 12"</t>
  </si>
  <si>
    <t>Damper manual de balanceo de 16" x 10"</t>
  </si>
  <si>
    <t>Damper manual de balanceo de 16" x 9"</t>
  </si>
  <si>
    <t>Damper manual de balanceo de 18" x 10"</t>
  </si>
  <si>
    <t>Damper manual de balanceo de 23" x 12"</t>
  </si>
  <si>
    <t>Damper manual de balanceo de 28" x 14"</t>
  </si>
  <si>
    <t>Damper manual de balanceo de 28" x 15"</t>
  </si>
  <si>
    <t>Damper manual de balanceo de 28"x13"</t>
  </si>
  <si>
    <t>DAMPER MANUAL L-D-25 12"X6"</t>
  </si>
  <si>
    <t>DAMPER MANUAL L-D-25 6"X6"</t>
  </si>
  <si>
    <t>DAMPER MANUAL L-D-25 8"X6"</t>
  </si>
  <si>
    <t>Damper motorizado con actuador on-off 26"X12"</t>
  </si>
  <si>
    <t>Difusor de suministro tipo 2 conos,de 24"x24" cuel</t>
  </si>
  <si>
    <t>Difusor flujo laminar L-FL de 24"x24", cuello 16"</t>
  </si>
  <si>
    <t>Difusor Sum Grandes Altura VDR-H-E1-800 MM</t>
  </si>
  <si>
    <t>Difusor tipo inyector aire mod L-SPP2, 8"</t>
  </si>
  <si>
    <t>Difusor2viasL-AV2 con Damper de 15"x12"</t>
  </si>
  <si>
    <t>Difusor3viasL-AV3 con Damper de 15"x12"</t>
  </si>
  <si>
    <t>Difusor4viascon Damper de 24"x24"</t>
  </si>
  <si>
    <t>Difusor4viasL-AVS con Damper de 12"x12"</t>
  </si>
  <si>
    <t>Difusor4viasL-AVS con Damper de 15"x15"</t>
  </si>
  <si>
    <t>Difusor4viasL-AVS con Damper de 9"x9"</t>
  </si>
  <si>
    <t>Ducto de poliisocianurato de 1"</t>
  </si>
  <si>
    <t>Ducto lámina fibra fono absorbente espesor 1 1/2"</t>
  </si>
  <si>
    <t>Ducto Lamina galv Cal 24</t>
  </si>
  <si>
    <t>Ducto salida de gases 10"</t>
  </si>
  <si>
    <t>Ductoglass metal 117*48-1"</t>
  </si>
  <si>
    <t>EMPAQUE DE ASBESTO 1" X 1/8"</t>
  </si>
  <si>
    <t>EMPAQUE DE CAUCHO 1" X 1/8"</t>
  </si>
  <si>
    <t>EQ VENT MEC ALÁBES ATRAS 3.600 CFM</t>
  </si>
  <si>
    <t>EQ VENT MEC ALÁBES ATRAS 5.000 CFM</t>
  </si>
  <si>
    <t>EQ VENTILACIÓN MEC CON DAMPER 100 CFM</t>
  </si>
  <si>
    <t>EQUIPO DE VENTILACIÓN MEC 40.000 CFM</t>
  </si>
  <si>
    <t>EQUIPOS DE SOLDADURA PARA COBRE</t>
  </si>
  <si>
    <t>ESQUINEROS CALIBRE 20</t>
  </si>
  <si>
    <t>Extractor axial de techo de capacidad 150 cfm</t>
  </si>
  <si>
    <t>Extractor helicocentrífugo en línea de 350 cfm, pr</t>
  </si>
  <si>
    <t>FILTRO METALICO LAVABLE 24"X24"X2"</t>
  </si>
  <si>
    <t>FILTROS 65%</t>
  </si>
  <si>
    <t>ONZ</t>
  </si>
  <si>
    <t>GUASA ZINCADA 3/8"</t>
  </si>
  <si>
    <t>GUAYA 1/8"</t>
  </si>
  <si>
    <t>GUAYA PARA SUSPENSIÓN DE CAMPANA</t>
  </si>
  <si>
    <t>H EN HIERRO PARA UNIDAD CONDEN</t>
  </si>
  <si>
    <t>IZAJE</t>
  </si>
  <si>
    <t>KIT AUTOELEVACIÓN PARA MANTENIMIENTO</t>
  </si>
  <si>
    <t>KIT de guaya de 4m, terminación Lazo + Gripple tip</t>
  </si>
  <si>
    <t>LÁMINA BLACH THEATER 1" FGLAS</t>
  </si>
  <si>
    <t>LÁMINA DE ACERO GALVANIZADO CALIBRE 22</t>
  </si>
  <si>
    <t>LÁMINA DE ACERO GALVANIZADO CALIBRE 24</t>
  </si>
  <si>
    <t>LAMINA FIBRA DE VIDRIO 1.5" DUCT WRAP</t>
  </si>
  <si>
    <t>LAMINA FIBRA DE VIDRIO AEROCOR 1"</t>
  </si>
  <si>
    <t>Lamina galv Cal 22</t>
  </si>
  <si>
    <t>Lamina galv Cal 24</t>
  </si>
  <si>
    <t>LIMPIADOR PARA RUBATEX (POR BOTELLA)</t>
  </si>
  <si>
    <t>Manguera flexible aislada diametro 12"</t>
  </si>
  <si>
    <t>Manguera Flexible Diam 14</t>
  </si>
  <si>
    <t>MANGUERA Y ACCESORIOS DE CONEXIÓN</t>
  </si>
  <si>
    <t>Mano de obra inspector mecánico</t>
  </si>
  <si>
    <t>MINISPLIT INVENTER 24.000 BTU/HR</t>
  </si>
  <si>
    <t>MOGOLLA EN NEOPRENO 2"X1"</t>
  </si>
  <si>
    <t>MOGOLLA EN NEOPRENO 4"X2"</t>
  </si>
  <si>
    <t>MOTOR 220V/3PH/60HZ 1.5HP; 1.300 RPM</t>
  </si>
  <si>
    <t>MOTOR 220V/3PH/60HZ 10 HP</t>
  </si>
  <si>
    <t>MOTOR 220V/3PH/60HZ 15HP</t>
  </si>
  <si>
    <t>MOTOR 220V/3PH/60HZ 1HP; 1.300 RPM</t>
  </si>
  <si>
    <t>MOTOR 220v73PH/60HZ DE 5HP 1.300RPM</t>
  </si>
  <si>
    <t>NEOPRENO DE SOPORTE EQ. VENT.</t>
  </si>
  <si>
    <t>NITROGENO</t>
  </si>
  <si>
    <t>PEGANTE ARMAFLEX 520-S</t>
  </si>
  <si>
    <t>PEGANTE PARA AEROCOR</t>
  </si>
  <si>
    <t>PERFIL CHANELL 4x2</t>
  </si>
  <si>
    <t>PERFIL CHANNEL 2x1</t>
  </si>
  <si>
    <t>PERROS PARA SUSPENSIÓN DE CAMPANA</t>
  </si>
  <si>
    <t>PINES ADHESIVOS PARA AEROCOR</t>
  </si>
  <si>
    <t>PINTURA ARMAFISH (Botella)</t>
  </si>
  <si>
    <t>PINTURA ELASTOMERICA PARA RUBATEX</t>
  </si>
  <si>
    <t>PLENUM</t>
  </si>
  <si>
    <t>PREFILTROS LAVABLES</t>
  </si>
  <si>
    <t>Programador y control horario digital</t>
  </si>
  <si>
    <t>REFRIGERANTE R-410A</t>
  </si>
  <si>
    <t>Rejilla de descarga T. Louver sin damper 12"x8" gr</t>
  </si>
  <si>
    <t>Rejilla de extracción tipo cubo de 10"x6" con dam</t>
  </si>
  <si>
    <t>Rejilla de extracción tipo cubo de 10"x8" con dam</t>
  </si>
  <si>
    <t>Rejilla de extracción tipo cubo de 12"x10" con dam</t>
  </si>
  <si>
    <t>Rejilla de extracción tipo cubo de 16"x10" con dam</t>
  </si>
  <si>
    <t>Rejilla de extracción tipo cubo de 6"x6" con dam</t>
  </si>
  <si>
    <t>Rejilla de retorno aleta fija con damper de 46x60"</t>
  </si>
  <si>
    <t>Rejilla de retorno tipo aleta fija con damper, de</t>
  </si>
  <si>
    <t>Rejilla de suministro tipo doble aleta con damper</t>
  </si>
  <si>
    <t>Rejilla Sum 1 Aleta Movil LHV 32"x10" con Damper</t>
  </si>
  <si>
    <t>Rejilla Sum 1 Aleta Movil LHV 32"x14" con Damper</t>
  </si>
  <si>
    <t>Rejilla T.A.E.(Toma de Aire Exterior),tipo louver,</t>
  </si>
  <si>
    <t>Rejilla Tip Persiana Malla Mosquitera Plast 20x26"</t>
  </si>
  <si>
    <t>Rejilla Tip Persiana Malla Mosquitera Plast 44x34"</t>
  </si>
  <si>
    <t>RELÉ DPDT BOBINA 12 VDC</t>
  </si>
  <si>
    <t>Riel chanel perforado 1-5/8’’ x 13/16’’ (3m)</t>
  </si>
  <si>
    <t>ROUTER DE COMUNICACIÓN BACNET</t>
  </si>
  <si>
    <t>RUBATEX DE 1 1/8"</t>
  </si>
  <si>
    <t>Rubatex de 1 3/8"</t>
  </si>
  <si>
    <t>Rubatex de 1 5/8"</t>
  </si>
  <si>
    <t>RUBATEX DE 1/2"</t>
  </si>
  <si>
    <t>RUBATEX DE 1/4"</t>
  </si>
  <si>
    <t>RUBATEX DE 3/4"</t>
  </si>
  <si>
    <t>RUBATEX DE 3/8"</t>
  </si>
  <si>
    <t>RUBATEX DE 5/8"</t>
  </si>
  <si>
    <t>RUBATEX DE 7/8"</t>
  </si>
  <si>
    <t>SEMICODO Cu DE 1 1/8"</t>
  </si>
  <si>
    <t>SEMICODO Cu DE 1/2"</t>
  </si>
  <si>
    <t>SEMICODO Cu DE 3/4"</t>
  </si>
  <si>
    <t>SEMICODO Cu DE 3/8"</t>
  </si>
  <si>
    <t>SEMICODO Cu DE 5/8"</t>
  </si>
  <si>
    <t>SEMICODO Cu DE 7/8"</t>
  </si>
  <si>
    <t>Semicodo de cobre de 1 3/8"</t>
  </si>
  <si>
    <t>Semicodo de cobre de 1 5/8"</t>
  </si>
  <si>
    <t>SERVICIO CORTADORA</t>
  </si>
  <si>
    <t>SERVICIO DOBLADORA</t>
  </si>
  <si>
    <t>SOLDADURA DE PLATA</t>
  </si>
  <si>
    <t>SWITCH DIFERENCIAL DE PRESIÓN DE AIRE</t>
  </si>
  <si>
    <t>TABLERO DE FUERZA Y CONTROL TEFC-AA-03</t>
  </si>
  <si>
    <t>TABLERO DE FUERZA Y CONTROL TEFC-AA-04</t>
  </si>
  <si>
    <t>Tablero eléct control sistema extracción BB CDRC</t>
  </si>
  <si>
    <t>Tablero eléctrico control sistemas de extracción c</t>
  </si>
  <si>
    <t>Tablero eléctrico control sistemas de extracción P</t>
  </si>
  <si>
    <t>Termostato digital con caja guarda termostato</t>
  </si>
  <si>
    <t>TORNILLERÍA</t>
  </si>
  <si>
    <t>TORNILLO AUTORROSCANTE</t>
  </si>
  <si>
    <t>TORNILLO CARRIAJE 3/8" X 1"</t>
  </si>
  <si>
    <t>TORNILLOS CONDENSADORA</t>
  </si>
  <si>
    <t>TORNILLOS MANEJADORA</t>
  </si>
  <si>
    <t>TORNILLOS PARA EQUIPO DE VENTILACIÓN</t>
  </si>
  <si>
    <t>TRANSFORMADOR 120 VAC - 24 VAC; 96 VA</t>
  </si>
  <si>
    <t>TRANSMISIÓN (POLEA - CORREA) 3hp</t>
  </si>
  <si>
    <t>TRANSMISIÓN (POLEAS - CORREA) 15hp</t>
  </si>
  <si>
    <t>TRANSMISIÓN (POLEAS CORREA) 10hp</t>
  </si>
  <si>
    <t>TRANSMISOR DE PRESIÓN DIFERENCIAL</t>
  </si>
  <si>
    <t>TUBERÍA Cu RIGIDA TIPO K DE 1 1/8"</t>
  </si>
  <si>
    <t>TUBERÍA Cu RIGIDA TIPO K DE 5/8"</t>
  </si>
  <si>
    <t>TUBERÍA Cu RIGIDA TIPO L DE 1/2"</t>
  </si>
  <si>
    <t>TUBERÍA Cu RIGIDA TIPO L DE 1/4"</t>
  </si>
  <si>
    <t>TUBERÍA Cu RIGIDA TIPO L DE 3/8"</t>
  </si>
  <si>
    <t>TUBERÍA Cu RIGIDA TIPO L DE 7/8"</t>
  </si>
  <si>
    <t>Tuberia de cobre rigida tipo K de 1 3/8"</t>
  </si>
  <si>
    <t>Tuberia de cobre rigida tipo K de 1 5/8"</t>
  </si>
  <si>
    <t>TUERCAS PARA EQUIPO DE VENTILACIÓN</t>
  </si>
  <si>
    <t>UNIDAD AA PISOTECHOCap12000btu/Q4000cfm</t>
  </si>
  <si>
    <t>UNIÓN Cu DE 1 1/8"</t>
  </si>
  <si>
    <t>UNIÓN Cu DE 1/2""</t>
  </si>
  <si>
    <t>UNIÓN Cu DE 1/4"</t>
  </si>
  <si>
    <t>UNIÓN Cu DE 3/8"</t>
  </si>
  <si>
    <t>UNIÓN Cu DE 5/8"</t>
  </si>
  <si>
    <t>UNIÓN Cu DE 7/8"</t>
  </si>
  <si>
    <t>Union de cobre de 1 3/8"</t>
  </si>
  <si>
    <t>Union de cobre de 1 5/8"</t>
  </si>
  <si>
    <t>Variador de frecuencia 3 HP</t>
  </si>
  <si>
    <t>Variador de frecuencia 5 HP</t>
  </si>
  <si>
    <t>Variador de frecuencia 7,5 HP</t>
  </si>
  <si>
    <t>Variador de velocidad para 10 HP</t>
  </si>
  <si>
    <t>VARILLA ROSCADA 1/4"</t>
  </si>
  <si>
    <t>VARILLA ROSCADA 5/8"</t>
  </si>
  <si>
    <t>Ventilacion inyeccion,de aleta curva,caudal 2400 c</t>
  </si>
  <si>
    <t>Ventilador centrífugo 10400 cfm</t>
  </si>
  <si>
    <t>Ventilador extractor centrifugo simple oido,de ale</t>
  </si>
  <si>
    <t>Ventilador extractor tipo hongo 1300cfm</t>
  </si>
  <si>
    <t>Ventilador extractor tipo hongo,transmisión por po</t>
  </si>
  <si>
    <t>AMORTIGUADOR CORCHERA piscina</t>
  </si>
  <si>
    <t>Anclaje cordel tipo finlandes polo tierra+soporA I</t>
  </si>
  <si>
    <t>ANCLAJE INCLINADO (2)</t>
  </si>
  <si>
    <t>ANCLAJE PARA ESCALERA Piscina</t>
  </si>
  <si>
    <t>ANCLAJE PLANO Panel Viraje Piscina</t>
  </si>
  <si>
    <t>ANCLAJE PODIUM CHAPA Piscina</t>
  </si>
  <si>
    <t>ANCLAJES INCLINADOS (4) Piscina</t>
  </si>
  <si>
    <t>BANDEROLAS NATACION ESPALDA Piscina</t>
  </si>
  <si>
    <t>Boquilla inyeccion agua caliente - 60gpm AceroInox</t>
  </si>
  <si>
    <t>CAJA DE PASO ELECTRICA PLASTICA PISCINA</t>
  </si>
  <si>
    <t>CHAPETONES PARA ESCALERA Piscina</t>
  </si>
  <si>
    <t>CORDEL PARA COMPETENCIA 25m piscina</t>
  </si>
  <si>
    <t>CORDEL PARA COMPETENCIA 50m piscina</t>
  </si>
  <si>
    <t>Escalera acero inox para canal-4 pasos Piscina</t>
  </si>
  <si>
    <t>FILTRO ø60"X102" PISCINA</t>
  </si>
  <si>
    <t>KIT TERMINAL REJILLA 24X3</t>
  </si>
  <si>
    <t>NICHO PARA REFLECTOR PISCINA</t>
  </si>
  <si>
    <t>NUMERO PARA PODIUMS Piscina</t>
  </si>
  <si>
    <t>PANEL DE MANOMETROS PISCINA</t>
  </si>
  <si>
    <t>PANEL DE VIRAJE Piscina</t>
  </si>
  <si>
    <t>PANEL DE VIRAJE Soporte Piscina</t>
  </si>
  <si>
    <t>PARTIDOR DE SALIDA piscina</t>
  </si>
  <si>
    <t>PASAMURO TIPO 4 DE ø 6"</t>
  </si>
  <si>
    <t>POSTES NATACION ESPALDA (4) Piscina</t>
  </si>
  <si>
    <t>Rejilla perimetral 345x24 mm Poliprop o ABS</t>
  </si>
  <si>
    <t>Sistema de Liberación de Vacio - CRDC-Cometas</t>
  </si>
  <si>
    <t>Soporte Corchera Acero Inox para cordel piscina</t>
  </si>
  <si>
    <t>Spool Filtración 8.5m, tubo ø10" en acero inox Pis</t>
  </si>
  <si>
    <t>Suministro Cepillo de nylon - Longitud 18"</t>
  </si>
  <si>
    <t>Suministro Juego de tuerca y manguito - Plastico p</t>
  </si>
  <si>
    <t>Suministro Kit para pruebas de agua en sitio profe</t>
  </si>
  <si>
    <t>Suministro Nasa aseo piscina - Platica</t>
  </si>
  <si>
    <t>TableroControlPisCompeticionCRDC-Cometas</t>
  </si>
  <si>
    <t>TENSOR CORCHERAS LATON CROM piscina</t>
  </si>
  <si>
    <t>TERMINAL MANGUERA AZUL</t>
  </si>
  <si>
    <t>TRANSFORAMADOR 300W PISCINA</t>
  </si>
  <si>
    <t>VALVULA DE LIBERACION DE VACIO PISCINA</t>
  </si>
  <si>
    <t>Excavacion pilotes Ø0.20m tornillo continuo CDRC</t>
  </si>
  <si>
    <t>Excavacion pilotes Ø0.30m tornillo continuo CDRC</t>
  </si>
  <si>
    <t>Separador homologado para pilotes CDRC</t>
  </si>
  <si>
    <t>Accesorio tipo base para instalacion de luminarias</t>
  </si>
  <si>
    <t>Accesorios (Sctiker BAXXXXX y Sctiker Potencia)</t>
  </si>
  <si>
    <t>Altavoz Electrovoice EVC 1122 95</t>
  </si>
  <si>
    <t>Altavoz Electrovoice EVC 1181S</t>
  </si>
  <si>
    <t>Altavoz Electrovoice EVF - 1122D/66</t>
  </si>
  <si>
    <t>Altavoz Electrovoice EVF - 1122D/99</t>
  </si>
  <si>
    <t>Altavoz Electrovoice EVF - 1181S</t>
  </si>
  <si>
    <t>Amplificador Electrovoice CPS 2.12</t>
  </si>
  <si>
    <t>Amplificador Electrovoice CPS 2.4</t>
  </si>
  <si>
    <t>Amplificador Electrovoice CPS 2.9</t>
  </si>
  <si>
    <t>Amplificador Electrovoice PA2250-T</t>
  </si>
  <si>
    <t>Amplificador Electrovoice PA2400-T</t>
  </si>
  <si>
    <t>ARP ARP INTENC16 NLT 12SPR MVOLT SC SM</t>
  </si>
  <si>
    <t>Arrancador suave para 1 HP</t>
  </si>
  <si>
    <t>Arrancador suave para 2 HP</t>
  </si>
  <si>
    <t>Arrancador suave para 7,5 HP</t>
  </si>
  <si>
    <t>BASES ANTIVIBRATORIAS EQ VENTILACIÓN</t>
  </si>
  <si>
    <t>Bombilla (LED A6725WW Duralamp) 22W 2800k</t>
  </si>
  <si>
    <t>Borna 1/0</t>
  </si>
  <si>
    <t>Borna 2</t>
  </si>
  <si>
    <t>Borna 2/0</t>
  </si>
  <si>
    <t>Borna 4</t>
  </si>
  <si>
    <t>Borna 4/0</t>
  </si>
  <si>
    <t>Borna 400</t>
  </si>
  <si>
    <t>Borna 6</t>
  </si>
  <si>
    <t>Borna 8</t>
  </si>
  <si>
    <t>Botiquin basico de primeros auxilios - Contenido s</t>
  </si>
  <si>
    <t>BOTON DE EMERGENCIA</t>
  </si>
  <si>
    <t>BOTON DE PANICO</t>
  </si>
  <si>
    <t>BREAKER INDUSTRIAL 3X300 AMP</t>
  </si>
  <si>
    <t>Cable de control AWG 3X18 blindado</t>
  </si>
  <si>
    <t>CABLE DE CONTROL DIM</t>
  </si>
  <si>
    <t>CABLEADO GLOBAL</t>
  </si>
  <si>
    <t>CAMARA DOMO INTERIOR</t>
  </si>
  <si>
    <t>CAMARA EXTERIOR 270°</t>
  </si>
  <si>
    <t>CAMARA TIPO BULLET</t>
  </si>
  <si>
    <t>Camilla con inmovilizador de cuello y arnes</t>
  </si>
  <si>
    <t>Camion sencillo entre 6 y 7 metros largo-2.50 anch</t>
  </si>
  <si>
    <t>Canastilla de 1/2</t>
  </si>
  <si>
    <t>CAÑUELA POLIETILENO ( 1 1/2") E=2" FOIL</t>
  </si>
  <si>
    <t>CAÑUELA POLIETILENO ( 1 1/4") E=2" FOIL</t>
  </si>
  <si>
    <t>CELDA EN AIRE ENTRADA Y SALIDA</t>
  </si>
  <si>
    <t>CHEQUE HIDROBRIDADO Ø8”-300PSI -ACERO</t>
  </si>
  <si>
    <t>cinta aislante super 33 MT</t>
  </si>
  <si>
    <t>Concreto de 21 Mpa preparado en obra (3000PSI)</t>
  </si>
  <si>
    <t>Conductor XLPE 4/0 AWG 35 kV IL 133%</t>
  </si>
  <si>
    <t>Conector tipo Compresion 600A 4/0 AWG 15KV</t>
  </si>
  <si>
    <t>Consola Peavy FX-2 24</t>
  </si>
  <si>
    <t>Copa excentrica 8x6"</t>
  </si>
  <si>
    <t>CR1Accesorio Esquinero de 90grados + difusor</t>
  </si>
  <si>
    <t>CR2Accesorio Esquinero de 90grados + difusor</t>
  </si>
  <si>
    <t>Desinfección según especificaciones</t>
  </si>
  <si>
    <t>DETECTOR DE APERTURA</t>
  </si>
  <si>
    <t>DETECTOR DE APERTURA TIPO PESADO</t>
  </si>
  <si>
    <t>DETECTOR DE MOVIMENTO DE TECHO</t>
  </si>
  <si>
    <t>DETECTOR OPTICO TERMICO</t>
  </si>
  <si>
    <t>DETECTOR TERMICO</t>
  </si>
  <si>
    <t>ECLYPSE-ANTENA PARA CONTROL 400PIES</t>
  </si>
  <si>
    <t>ELEVADOR RED MEDIA PRESION</t>
  </si>
  <si>
    <t>EM3 Luminaria de emergencia LED 3W</t>
  </si>
  <si>
    <t>EQUIPO DE COMPUTO</t>
  </si>
  <si>
    <t>Equipo presión preensamblado agua Reutilización</t>
  </si>
  <si>
    <t>ESTACION MANUAL DE ALARMA</t>
  </si>
  <si>
    <t>FACTORY COMMISSIONING</t>
  </si>
  <si>
    <t>Filtro biologico (acondicionador magnetico)</t>
  </si>
  <si>
    <t>GABINETE DE PARED ABATIBLE</t>
  </si>
  <si>
    <t>GABINETE DE PISO</t>
  </si>
  <si>
    <t>JUNTA FLEXIBLE BORRACHA Ø8”</t>
  </si>
  <si>
    <t>Kit de marcaciones de tuberías</t>
  </si>
  <si>
    <t>Lavado según especificaciones.</t>
  </si>
  <si>
    <t>LECTORA DE TARJETA</t>
  </si>
  <si>
    <t>LED23CintaLED Linearlight Flex protect Short pitch</t>
  </si>
  <si>
    <t>LED7 47.4W - 4000k 3PCB-1R x 2200lm 1727mm</t>
  </si>
  <si>
    <t>LIMPIADOR ELECTRÓNICO 235CM3 CRC</t>
  </si>
  <si>
    <t>Mamposteria Bl. No. 4 incluye instal y Mortero</t>
  </si>
  <si>
    <t>MAMPOSTERIA CDRC FONTANAR</t>
  </si>
  <si>
    <t>Manguera flexible para conexión de tanque de nivel</t>
  </si>
  <si>
    <t>Marco y tapa para camara cs 274</t>
  </si>
  <si>
    <t>MARQUILLAS (Usar cio-101343)</t>
  </si>
  <si>
    <t>meson lavapinceles tanque corrido + salpicadero +</t>
  </si>
  <si>
    <t>Mezclador Peavy PV6-BT</t>
  </si>
  <si>
    <t>MODULO DE CONTROL</t>
  </si>
  <si>
    <t>Modulo de interconexión NAC</t>
  </si>
  <si>
    <t>MODULO MONITOR</t>
  </si>
  <si>
    <t>MOLINETE SENCILLO ABATIBLE</t>
  </si>
  <si>
    <t>MONITOR 42"</t>
  </si>
  <si>
    <t>Monitor HDMI 22" CDRC Cometas</t>
  </si>
  <si>
    <t>MOTOBOMBA 30 HP</t>
  </si>
  <si>
    <t>NVR</t>
  </si>
  <si>
    <t>NVR 32 CANALES Dahua ref Dhi-nvr 4832-4ks2</t>
  </si>
  <si>
    <t>OUTLET DE DATOS CDRC</t>
  </si>
  <si>
    <t>Pañete Liso 1:5 muros impermeabilizado e:1.5 cm</t>
  </si>
  <si>
    <t>Pañetes Sobre Muros Insumo Global</t>
  </si>
  <si>
    <t>Parlante de sobreponer EVID S4.2T</t>
  </si>
  <si>
    <t>Parlante de sobreponer EVID S8.2T</t>
  </si>
  <si>
    <t>Perro de 3/8" TIPO PESADO</t>
  </si>
  <si>
    <t>PILOTO 22 mm (ABB O Similar) Con LED Incluido</t>
  </si>
  <si>
    <t>PR2Luminaria LED Optica (5186) Asimetrica 547W</t>
  </si>
  <si>
    <t>Pre Amp / Mixer M-900MK2</t>
  </si>
  <si>
    <t>PRENSASTOPA</t>
  </si>
  <si>
    <t>Procesador Electrovoice DC ONE</t>
  </si>
  <si>
    <t>PRUEBA GENERAL RED CONTRA INCENDIOS</t>
  </si>
  <si>
    <t>PT1Columna Cilindrica con brazo sencillo 50cm</t>
  </si>
  <si>
    <t>PUERTA BATIENTE PARA DISCAPACITADOS</t>
  </si>
  <si>
    <t>Pulsador luminoso LED</t>
  </si>
  <si>
    <t>RCMS PDT 10 G2</t>
  </si>
  <si>
    <t>RCMS PDT 9 G2</t>
  </si>
  <si>
    <t>REGISTRO BOLA Ø 2 1/2"</t>
  </si>
  <si>
    <t>Registro Vastago ascendente 2"</t>
  </si>
  <si>
    <t>Registro Vastago ascendente 8"</t>
  </si>
  <si>
    <t>RETENDOR MAGNETICO DE INCENDIO</t>
  </si>
  <si>
    <t>RETENEDOR DE PUERTA DE ACCESO</t>
  </si>
  <si>
    <t>ROCIADOR ESFR K=14</t>
  </si>
  <si>
    <t>RPODB DX WH G2</t>
  </si>
  <si>
    <t>RPP20 DS 24V G2</t>
  </si>
  <si>
    <t>SENSOR DE DIÓXIDO DE CARBONO CO2</t>
  </si>
  <si>
    <t>SENSOR PIR PARA EXTERIORES</t>
  </si>
  <si>
    <t>SENSOR RECEPTOR TRANSMISOR BEAM</t>
  </si>
  <si>
    <t>Sensores para nivel tipo flotador</t>
  </si>
  <si>
    <t>SIAMESA DE BRONCE DE 4"X2 salidas de 21/2"</t>
  </si>
  <si>
    <t>SIRENA LUZ ESTROBOSCOPICA</t>
  </si>
  <si>
    <t>SPACE UTILIZATION EDGE</t>
  </si>
  <si>
    <t>STRAP 1 1/2 x 1"</t>
  </si>
  <si>
    <t>STRAP 2 x 1"</t>
  </si>
  <si>
    <t>SVEM - SOTFWARE</t>
  </si>
  <si>
    <t>SWITCH 16 PUERTOS</t>
  </si>
  <si>
    <t>SWITCH 24 PUERTOS PoE</t>
  </si>
  <si>
    <t>TABLERO DIGITAL CON CONTROL C18</t>
  </si>
  <si>
    <t>TAPON PVCP SOLDADO Ø3/4"</t>
  </si>
  <si>
    <t>TARIMA PARA BULTOS</t>
  </si>
  <si>
    <t>Toma logica doble</t>
  </si>
  <si>
    <t>TOMA TV</t>
  </si>
  <si>
    <t>TR1 Perfil en aluminio 2,5cm x 2,5cm</t>
  </si>
  <si>
    <t>TR2Perfil de Aluminio para cinta LED Linearlight</t>
  </si>
  <si>
    <t>TR3Perfil de Aluminio+difusor opal para Cinta LED</t>
  </si>
  <si>
    <t>Transporte desde lugar de producción a lugar de in</t>
  </si>
  <si>
    <t>Tuberia IMC de 3/4" y 1" incluye cableado, cajas d</t>
  </si>
  <si>
    <t>UNIDAD CONTROLADORA</t>
  </si>
  <si>
    <t>VALVULA DE BOLA 1 "</t>
  </si>
  <si>
    <t>VÁLVULA TIPO BOLA GAS 1 1/4"</t>
  </si>
  <si>
    <t>VARILLA 1/2" CUADRADA</t>
  </si>
  <si>
    <t>WSX PDT WH</t>
  </si>
  <si>
    <t>ENSAYO CONTENIDO DE MATERIA ORGANICA M. COLORIMETR</t>
  </si>
  <si>
    <t>ENSAYO CONTENIDO DE MATERIA ORGANICA M. IGNICION</t>
  </si>
  <si>
    <t>Coordinador Estudios Diseños</t>
  </si>
  <si>
    <t>Arquitecto Asesor - Maestria</t>
  </si>
  <si>
    <t>Arquitecto Diseñador Senior - Maestria</t>
  </si>
  <si>
    <t>Arquitecto Diseñador Junior - Especialización</t>
  </si>
  <si>
    <t>Arquitecto Urbanista</t>
  </si>
  <si>
    <t>Arquitecto Paisajista</t>
  </si>
  <si>
    <t>Ingeniero Auxiliar</t>
  </si>
  <si>
    <t>Arquitecto Auxiliar</t>
  </si>
  <si>
    <t>Ingeniero Mecánico</t>
  </si>
  <si>
    <t>Diseñador Grafico (señalética y señalización)</t>
  </si>
  <si>
    <t>Presupuesto y Programación</t>
  </si>
  <si>
    <t>ENSAYO (Prueba penetración dinámica cono) PDC</t>
  </si>
  <si>
    <t>ENSAYO COMPRESION INCONFINADA EN ARCILLA</t>
  </si>
  <si>
    <t>ENSAYO COMPRESION INCONFINADA EN ROCA</t>
  </si>
  <si>
    <t>ENSAYO GRANULOMETRIA POR TAMIZADO CON LAVADO</t>
  </si>
  <si>
    <t>Director de Interventoría</t>
  </si>
  <si>
    <t>Ing. Residente Especializado en Estrcuturas</t>
  </si>
  <si>
    <t>Ing. o Arq.  Auxiliares (Arqueologo)</t>
  </si>
  <si>
    <t>Arq. Paisajista</t>
  </si>
  <si>
    <t>Ing. En Informática o Telecomunic. O Electrico o Electrónico o Experto en seguridad</t>
  </si>
  <si>
    <t>Arq. o Ing. Bioclimático</t>
  </si>
  <si>
    <t>Ing. O Arq. Experto en Piscinas</t>
  </si>
  <si>
    <t>Ing. En Informatica o telecomunicaciones o Eléctrico</t>
  </si>
  <si>
    <t>Abogado. Con postgrado en contratación estatal o derecho administrativo. Experiencia especifica en auditoría de contratos estatales</t>
  </si>
  <si>
    <t>ENSAYO CBR MATERIAL GRANULAR INCLUYE PROCTOR</t>
  </si>
  <si>
    <t>ENSAYO CALIDAD DEL CONCRETO(COMPRESION)</t>
  </si>
  <si>
    <t>ENSAYO MORTERO ROTURA POR COMPRESION</t>
  </si>
  <si>
    <t>ENSAYO MORTERO DE INYECCION-(NTC-4043-2000)</t>
  </si>
  <si>
    <t>ENSAYO ROTURA POR COMPRESION EN BLOQ. LAD.</t>
  </si>
  <si>
    <t>ENSAYOS POR EL SISTEMA DE ULTRASONIDO Y ELEMENTO</t>
  </si>
  <si>
    <t>Biologo</t>
  </si>
  <si>
    <t>Arqueólogo</t>
  </si>
  <si>
    <t>Equipos de oficina</t>
  </si>
  <si>
    <t>Contador Publico</t>
  </si>
  <si>
    <t>INTERVENTORÍA</t>
  </si>
  <si>
    <t>COSTOS ADMINISTRATIVOS POR PROYECTO</t>
  </si>
  <si>
    <t>DURACION PROMEDIO PROYECTOS / CONTRATOS</t>
  </si>
  <si>
    <t>DESCRIPCION</t>
  </si>
  <si>
    <t>VLR. UNITARIO</t>
  </si>
  <si>
    <t>VLR. PARCIAL</t>
  </si>
  <si>
    <t>Vigilancio Obras de Parques</t>
  </si>
  <si>
    <t>VIGILANTE ARMADO CON CANINO 24 HORAS</t>
  </si>
  <si>
    <t>VIGILANTE ARMADO 24 HORAS</t>
  </si>
  <si>
    <t xml:space="preserve">Comunicaciones e Informática  </t>
  </si>
  <si>
    <t>internet y telefonía fija</t>
  </si>
  <si>
    <t>CLARO</t>
  </si>
  <si>
    <t>TIGO</t>
  </si>
  <si>
    <t>telefonía móvil</t>
  </si>
  <si>
    <t>MOVISTAR</t>
  </si>
  <si>
    <t>Teléfono móvil</t>
  </si>
  <si>
    <t>Celular Huawei P Smart 2019 4G DS 32GB - Azul - Celular Huawei P Smart 2019 3G DS 32GB - Azul</t>
  </si>
  <si>
    <t>PROYECTO</t>
  </si>
  <si>
    <t>escritorio</t>
  </si>
  <si>
    <t>silla</t>
  </si>
  <si>
    <t>archivo</t>
  </si>
  <si>
    <t>mesa juntas</t>
  </si>
  <si>
    <t>sillas juntas</t>
  </si>
  <si>
    <t>computador</t>
  </si>
  <si>
    <t>ALQUILER</t>
  </si>
  <si>
    <t>plotter</t>
  </si>
  <si>
    <t>impresora</t>
  </si>
  <si>
    <t>tintas y consumibles</t>
  </si>
  <si>
    <t>Papelería (consumible/Mes)</t>
  </si>
  <si>
    <t>papel oficio / carta</t>
  </si>
  <si>
    <t>RESMA</t>
  </si>
  <si>
    <t>lapices CAJA X 12 UN</t>
  </si>
  <si>
    <t>carpetas</t>
  </si>
  <si>
    <t>esferos</t>
  </si>
  <si>
    <t>papel bond planos</t>
  </si>
  <si>
    <t>otros - tintas</t>
  </si>
  <si>
    <t>Fotocopias e impresiones</t>
  </si>
  <si>
    <t>Impresión planos</t>
  </si>
  <si>
    <t>Impresión informes</t>
  </si>
  <si>
    <t>Licencia de Programas Computacionales Especiales</t>
  </si>
  <si>
    <t>acad</t>
  </si>
  <si>
    <t>office</t>
  </si>
  <si>
    <t>antivirus</t>
  </si>
  <si>
    <t>project</t>
  </si>
  <si>
    <t>PRESUPUESTO MENSUAL POR PROYECTO COSTOS ADMINISTRATIVOS</t>
  </si>
  <si>
    <t>INCIDENCIA ESTADÍSTICA PORCENTUAL POR PROYECTO</t>
  </si>
  <si>
    <t xml:space="preserve">DEPENDENCIA </t>
  </si>
  <si>
    <t>DURACIÓN</t>
  </si>
  <si>
    <t>VLR. PROYECTO PRESUPUESTO</t>
  </si>
  <si>
    <t>VLR. ACTIVIDAD CALCULADO</t>
  </si>
  <si>
    <t>INCIDENCIA PRESUPUESTAL</t>
  </si>
  <si>
    <t>CANT.</t>
  </si>
  <si>
    <t>CONSULTORÍA INTERVENTORÍA</t>
  </si>
  <si>
    <t>SUBDIRECCIÓN DE PARQUES</t>
  </si>
  <si>
    <t>ZONAS DURAS 2018</t>
  </si>
  <si>
    <t>Comunicaciones e informática</t>
  </si>
  <si>
    <t>Elaboración de informes, reproducción de documentos, planos y otros gastos</t>
  </si>
  <si>
    <t>Licencia de Programas Computacionales Especiales, tales como: Autocad 2013, ArcGIS, CivilCad, TransModeler, VisSim, entre otros</t>
  </si>
  <si>
    <t>Computador (Mínimo: Procesador Intel CORE i5, RAM 4Gb DD 500Gb, Tarjeta Red. CDRW/DVDRW, Pantalla LCD 17"" teclado y mouse scroll optico)</t>
  </si>
  <si>
    <t>Impresora ( Mínimo: LaserJet 27ppm resolucion 1200x1200dpi y toner remanofacturado hasta 2500 pag.)</t>
  </si>
  <si>
    <t>MOBILIARIO</t>
  </si>
  <si>
    <t>INFRAESTRUCTURA FISICA</t>
  </si>
  <si>
    <t>GRAMAS</t>
  </si>
  <si>
    <t>SUBDIRECCIÓN DE CONSTRUCCIONES</t>
  </si>
  <si>
    <t>TERCER MILENIO</t>
  </si>
  <si>
    <t>VECINALES X 4</t>
  </si>
  <si>
    <t>JUAN AMARILLO COLSUBSIDIO</t>
  </si>
  <si>
    <t>JAPON</t>
  </si>
  <si>
    <t>COMETAS</t>
  </si>
  <si>
    <t>VECINAL SUBA</t>
  </si>
  <si>
    <t>DESCRIPCION ACTIVIDAD</t>
  </si>
  <si>
    <t>PROMEDIO INCIDENCIA / PROYECTO CONTRATADOS</t>
  </si>
  <si>
    <t>PROMEDIO INCIDENCIA / PROYECTO PRESUPUESTADO 2019</t>
  </si>
  <si>
    <t>VLR. MES GASTOS ADM.</t>
  </si>
  <si>
    <t>PROYECTOS 
CONTRATADOS</t>
  </si>
  <si>
    <t>PRESUP. 2019</t>
  </si>
  <si>
    <t>PROM. COSTOS ADM/PROYECTO</t>
  </si>
  <si>
    <t>INCIDENCIA PROM. COSTOS PROYECTOS</t>
  </si>
  <si>
    <t>ENSAYO LIMITES DE CONSISTENCIA ATTERBERG</t>
  </si>
  <si>
    <t>salario SLMLV</t>
  </si>
  <si>
    <t>Descripcion</t>
  </si>
  <si>
    <t>Precio Unitario</t>
  </si>
  <si>
    <t>Referencia</t>
  </si>
  <si>
    <t>Grupo</t>
  </si>
  <si>
    <t>Proveedor</t>
  </si>
  <si>
    <t>JuegoFuncionMultipleRodaderoRedMuro3-12AñoCap:15ni</t>
  </si>
  <si>
    <t/>
  </si>
  <si>
    <t>MOBILIARIO PARQUES</t>
  </si>
  <si>
    <t>5898454121 - BALERCO  S.A.S.</t>
  </si>
  <si>
    <t>JuegocircuitoRedMuroEscalarRodadero 2-12añoCap30Ni</t>
  </si>
  <si>
    <t>MOBILIARIO URBANO Y SEÑALIZAC.</t>
  </si>
  <si>
    <t>JuegocircuitoRedMuroEscalarRodadero2-12añosCap:25N</t>
  </si>
  <si>
    <t>JuegocircuitoRedMuroEscalarRodadero2-12añoCp:30Niñ</t>
  </si>
  <si>
    <t>JuegocircuitoRedEquilibrioRodadero5-12añosCap:12Ni</t>
  </si>
  <si>
    <t>Juego de cuerdas estrella 2 a 6 años Cap: 21 niños</t>
  </si>
  <si>
    <t>Juegocuerdas piramidal rodadero 6-12 años Cap: 42</t>
  </si>
  <si>
    <t>Juegocuerdas piramidal 5-12años Cap:36 niños H=3.9</t>
  </si>
  <si>
    <t>Juegocuerdas piramidal 2-6 años Cap: 22 niños H=3</t>
  </si>
  <si>
    <t>Juegocuerdas piramidal 6-12 años Cap: 62 niños H=5</t>
  </si>
  <si>
    <t>Juego cuerdas piramidal 5-12añosCap:43niñosH=3,90m</t>
  </si>
  <si>
    <t>Juego trepar escalar deslizar, 3a14años Cap:11niño</t>
  </si>
  <si>
    <t>Juego Funcion Multiple Rodadero, 3-12 AñosCap12niñ</t>
  </si>
  <si>
    <t>TELUROMETRO Alquiler</t>
  </si>
  <si>
    <t>VARIOS</t>
  </si>
  <si>
    <t>8956232 - IDRD - MEDIA ARMONICA COTIZACIONES</t>
  </si>
  <si>
    <t>Cable Cobre HFFRLS 600V 75°C # 6 AWG CDRC Cometas</t>
  </si>
  <si>
    <t>CABLES</t>
  </si>
  <si>
    <t>66665555555 - IDRD - MEDIA ARITMETICA DE COTIZACIONES</t>
  </si>
  <si>
    <t>555555555555 - IDRD - MEDIANA DE COTIZACIONES</t>
  </si>
  <si>
    <t>MISCELANEA</t>
  </si>
  <si>
    <t>DK-0B +DKT2B</t>
  </si>
  <si>
    <t>APARATOS ELECTRICOS</t>
  </si>
  <si>
    <t>6555555555 - IDRD - MENOR VALOR   DE COTIZACIONES</t>
  </si>
  <si>
    <t>Suministro Cepillo de pared recto para aseo  (IMPO</t>
  </si>
  <si>
    <t>PISCINAS</t>
  </si>
  <si>
    <t>MANGUERA DE ASPIRACIÓN ø2" -  30m</t>
  </si>
  <si>
    <t>Suministro Mango telescopico - Longitud de 13 metr</t>
  </si>
  <si>
    <t>562221312 - IDRD - VALOR CIO AJUSTADO</t>
  </si>
  <si>
    <t>Cable # 10 Cu PE LSHFFR</t>
  </si>
  <si>
    <t>TUBO EMT  4 "</t>
  </si>
  <si>
    <t>TUBERIA</t>
  </si>
  <si>
    <t>BANDEJA CABLOFIL 54*300*3 Mts ELECTROCINCADA</t>
  </si>
  <si>
    <t>CURVA  GALV  IMC 3"</t>
  </si>
  <si>
    <t>UNION GALV  IMC 3"</t>
  </si>
  <si>
    <t>TUBO CONDUIT  IMC 3"    L=3M</t>
  </si>
  <si>
    <t>14CM150</t>
  </si>
  <si>
    <t>MDCI</t>
  </si>
  <si>
    <t>PAVIMENTOS</t>
  </si>
  <si>
    <t>FACOMEC</t>
  </si>
  <si>
    <t>860061089 - IDRD - PROYECCIÒN</t>
  </si>
  <si>
    <t>Piso Caucho recicl 10cm (EPDM 1cm+SBR 9cm sum+inst</t>
  </si>
  <si>
    <t>Pisos</t>
  </si>
  <si>
    <t>Cinta Microperforada/33m.MARQ.POLICARBONATO ALVEOL</t>
  </si>
  <si>
    <t>76CT1/0</t>
  </si>
  <si>
    <t>U de Remate (2.10m) MARQUESINAS LAMINA POLICARBONA</t>
  </si>
  <si>
    <t>CONECTOR x 5.90 MARQUESINAS LAMINA POLICARBONATO A</t>
  </si>
  <si>
    <t>TUBO CUADRADO  1 1/2"    Cal. 16</t>
  </si>
  <si>
    <t>PLATINAS, TUBOS ESTRUCTU</t>
  </si>
  <si>
    <t>CURVA 90° Ø 4"  EN ACERO</t>
  </si>
  <si>
    <t>CAJAS, ARMARIOS, TABLEROS</t>
  </si>
  <si>
    <t>CORTACIRCUITOS</t>
  </si>
  <si>
    <t>TAPON ROSCADO PVCP (1-1/4") S/NORMA ICONTEC</t>
  </si>
  <si>
    <t>ACCESORIOS</t>
  </si>
  <si>
    <t>666665454444 - IDRD - MENOR PRECIO DE COTIZACIONES</t>
  </si>
  <si>
    <t>MEDIDORES</t>
  </si>
  <si>
    <t>INST. ELECTRICAS</t>
  </si>
  <si>
    <t>CABLE cobre  8 THH - 90 C 600V</t>
  </si>
  <si>
    <t>3052007350</t>
  </si>
  <si>
    <t>AISLAMIENTOS</t>
  </si>
  <si>
    <t>ADAPTADOR PRESION Macho 1¼"  PAVCO</t>
  </si>
  <si>
    <t>10179</t>
  </si>
  <si>
    <t>CABLE ALUMINIO N° 4 THHN-AWG(SERIE 8.000)</t>
  </si>
  <si>
    <t>26CA04</t>
  </si>
  <si>
    <t>PROTECCIÓN ANTIVANDALICA PARA POSTES</t>
  </si>
  <si>
    <t>PREFABRICADOS METALICOS</t>
  </si>
  <si>
    <t>CERCHA CUADRADA 0,45 X 0,45 M - ANG. 2 1/2 X 2 1/2 X 1/4"</t>
  </si>
  <si>
    <t>CERCHAS,VIGAS, ANG, PERFILES</t>
  </si>
  <si>
    <t xml:space="preserve">CAJA MANIOBRA 3 VIAS 600 AMP DERIV 200 AMP 15 KV </t>
  </si>
  <si>
    <t>ACEROS,HIERROS/MALLAS,CERCHAS</t>
  </si>
  <si>
    <t xml:space="preserve">POSTE METALICO H:14 M TRONCOCÓNICO+CANASTA +SOPORTE+LINEA VIDA </t>
  </si>
  <si>
    <t>totalizador 3 x 20 A  MG</t>
  </si>
  <si>
    <t>TWC-12M</t>
  </si>
  <si>
    <t>Totalizador industrial 3x125A  25KA</t>
  </si>
  <si>
    <t>666666666252 - IDRD - MEDIA GEOMETRICA COTIZACIONES</t>
  </si>
  <si>
    <t>Malla M-262 Q-6.1 (HELIACERO)  15 x 15 x 7mm  **</t>
  </si>
  <si>
    <t>MALLA ELECTROSOLDADA  6.5 mm x 6.5 mm  6Mts x 2.35</t>
  </si>
  <si>
    <t>M-221</t>
  </si>
  <si>
    <t>MALLAS ELECTROSOLDADAS</t>
  </si>
  <si>
    <t>EQUIPO DE SEGURIDAD INDUSTRIAL</t>
  </si>
  <si>
    <t>.70</t>
  </si>
  <si>
    <t>SEÑAL REFLECTIVA GRADO INGENIERIA CON MASTIL 75cm</t>
  </si>
  <si>
    <t>60X60cm</t>
  </si>
  <si>
    <t>SEÑAL TRANSITORIA  LAMINA (inst.)</t>
  </si>
  <si>
    <t>60x60cm</t>
  </si>
  <si>
    <t>SEÑAL TRANSITORIA  BARRICADA</t>
  </si>
  <si>
    <t>150x150 cm</t>
  </si>
  <si>
    <t>ESTOPEROL  REDUCTOR VELOCIDAD 11X3CM.</t>
  </si>
  <si>
    <t>CINTA  PROTECTORA /SEGURIDAD (500M)</t>
  </si>
  <si>
    <t>CD500</t>
  </si>
  <si>
    <t>BOTA CAUCHO SEGURIDAD EN PVC CON PUNTERA</t>
  </si>
  <si>
    <t>1232</t>
  </si>
  <si>
    <t>FERRETERIA Y HERRAMIENTAS</t>
  </si>
  <si>
    <t>CASCO DE SEGURIDAD DIELECTRICO CON RATCHET</t>
  </si>
  <si>
    <t>Ref.10096</t>
  </si>
  <si>
    <t>EQUIPO ALQUILER Y MAQUINARIA</t>
  </si>
  <si>
    <t>ARBOLES Y PLANTAS</t>
  </si>
  <si>
    <t>CABLE XLPE ALUMINIO 185MM - 15KV</t>
  </si>
  <si>
    <t>TUBO CONDUIT GALV IMC 1" x 3 M</t>
  </si>
  <si>
    <t>CORAZA AMERICANA 1 1/4¨</t>
  </si>
  <si>
    <t>Terminal premoldeadoExterior cable(2-2/0)AWG-15KV</t>
  </si>
  <si>
    <t>HIERRO A-40 Liso/Rect   ¼"</t>
  </si>
  <si>
    <t>ACEROS Y HIERROS</t>
  </si>
  <si>
    <t>CONCRETO PAVIMENTO       MR-45</t>
  </si>
  <si>
    <t>CONCRETOS</t>
  </si>
  <si>
    <t>TRAMPA DE GRASA 90 LT ACERO INOXIDABLE 304 CAL 18 0,80*0,35 M H: 0,35 M</t>
  </si>
  <si>
    <t>EQUIPOS PARA COCINA</t>
  </si>
  <si>
    <t>MESON LAVAPLATOS ACERO INOXIDABLE 304 CAL 18 1,50*0,60*0.80 M</t>
  </si>
  <si>
    <t>ENSAYOS DE LABORATORIO</t>
  </si>
  <si>
    <t>ESCALERA DE TIJERA (8  PASOS)</t>
  </si>
  <si>
    <t>(PLG-V)</t>
  </si>
  <si>
    <t>OTROS PREFABRICADOS</t>
  </si>
  <si>
    <t>860.061.099.1 - IDRD</t>
  </si>
  <si>
    <t xml:space="preserve">DISPENSADOR GEL ANTIBACTERIAL PEDESTAL ACERO INOXIDABLE </t>
  </si>
  <si>
    <t>ELEMENTOS DE SEGURIDAD</t>
  </si>
  <si>
    <t xml:space="preserve">DISPENSADOR GEL ANTIBACTERIAL PEDESTAL METÁLICO </t>
  </si>
  <si>
    <t>EQUIPOS ESPECIALES</t>
  </si>
  <si>
    <t>Estación Total Topografia (dia)   **</t>
  </si>
  <si>
    <t>GPS+operador+vigilancia  **</t>
  </si>
  <si>
    <t>TERMOMETRO LASER INFRAROJO</t>
  </si>
  <si>
    <t>QY-EWQ-01</t>
  </si>
  <si>
    <t>Revision, Inspeccion e instalación de Control de iluminación a cabina central - Estadio El Campin</t>
  </si>
  <si>
    <t>LAMPARAS</t>
  </si>
  <si>
    <t>9011109788 - C&amp;G CARANDINI - SPECTRUM Ingeniería e Iluminación</t>
  </si>
  <si>
    <t>Apuntamiento de proyectores según diseño de iluminación - Estadio El Campin</t>
  </si>
  <si>
    <t>Certif.Parque Infantil Norma NTC-5.600 y NTC 5176</t>
  </si>
  <si>
    <t>ENSAYO ADHERENCIA  PINTURA CON CINTA**</t>
  </si>
  <si>
    <t>ENSAYO ADHERENCIA A TENSION  pintura</t>
  </si>
  <si>
    <t>ENSAYO CALIDAD DEL ADOQUIN(MODULO DE ROTURA)</t>
  </si>
  <si>
    <t>ENSAYO GRANULOMETRIA POR TAMIZADO SIN LAVADO</t>
  </si>
  <si>
    <t>PLACA CUBIERTA D=1,70 M - POZO INSPECCION</t>
  </si>
  <si>
    <t>PREFABRICADOS</t>
  </si>
  <si>
    <t>PUERTA DE 2X2,5M EN MALLA DE CERRAMIENTO TIPO M-71</t>
  </si>
  <si>
    <t>M-71</t>
  </si>
  <si>
    <t>CERRAMIENTOS</t>
  </si>
  <si>
    <t>PISO EN ROLLO VOLEIBOL  REF: Marca Taraflex M Performance (SUM+INST)</t>
  </si>
  <si>
    <t xml:space="preserve">TAPA EN POLIPROPILENO 0,70M </t>
  </si>
  <si>
    <t>TUBERIA SUBT,REJILLAS,SUMIDER.</t>
  </si>
  <si>
    <t xml:space="preserve">PASO PLÁSTICO EN POLIPROPILENO DE 30X40X3,5 CM </t>
  </si>
  <si>
    <t>ARCO FIJO FUTBOL 8 (5 X 2,3 M) TUBO ESTRUCTURAL GALVANIZADO</t>
  </si>
  <si>
    <t xml:space="preserve">RECUBRIMIENTO SINTETICO DECOART </t>
  </si>
  <si>
    <t>IMPERMEABIL.,ADITIVOS,QUIMICOS</t>
  </si>
  <si>
    <t xml:space="preserve">PLATAFORMAS DE ENTRENAMIENTO PARA LEVANTAMIENTO DE PESAS </t>
  </si>
  <si>
    <t>PISOS DE CAUCHO - LAMINA DE  50x50 cm ARMABLE</t>
  </si>
  <si>
    <t xml:space="preserve">TATAMI PARA TAEKWONDO Avalado por la  World Taekwondo Federation  1m X 1m  X 2.3 cm </t>
  </si>
  <si>
    <t xml:space="preserve">PISTA DE ESGRIMA PARALIMPICO EN ALUMINIO  </t>
  </si>
  <si>
    <t>PISTA DE ESGRIMA EN ALUMINIO - Marca PBT - 17,00 X 1,50 Ml</t>
  </si>
  <si>
    <t>PLATAFORMA DE LEVANTAMIENTO DE PESAS 4,00 x 4,00 Ml - Marca ZKC - Suelo de Madera Roble</t>
  </si>
  <si>
    <t>MADERAMEN BALONCESTO REF: Marca Connor Referencia Rezill (SUM+INST)</t>
  </si>
  <si>
    <t>MADERAMEN REF: GraboSpringAirElite 43mm(SUM+INST)</t>
  </si>
  <si>
    <t>Conector Omega (Base Aluminio+tapa policarbonato)</t>
  </si>
  <si>
    <t>Lamina policarbonato maciza cristal 4mm 2.05x5.8m</t>
  </si>
  <si>
    <t>TABLERO TRIFASICO T3BOMBAS 06 CIRC 250A 10KA</t>
  </si>
  <si>
    <t>INTERRUPTOS DOBLE CONMUTABLE (SIN LUZ PILOTO)</t>
  </si>
  <si>
    <t>Cable de Cobre HFFR LS 600 V 75 °C CT - 12 AWG</t>
  </si>
  <si>
    <t>REJILLA TIPO PERSIANA CON MALLA MOSQ PLAST 26"X12"</t>
  </si>
  <si>
    <t>SISTEMAS VENTILACION</t>
  </si>
  <si>
    <t>EQUIPO DE PRESIÓN COMPUESTO DOS BOMBAS 10 HP C</t>
  </si>
  <si>
    <t>INST. HIDRAUL/SANIT. Y LAMINAS</t>
  </si>
  <si>
    <t>GRIFERIAS,APARATOS,ACCESORIOS</t>
  </si>
  <si>
    <t>secador de manos acero inoxidable ref. 1-aa-ja04 d</t>
  </si>
  <si>
    <t>Ventana  Aluminio V-20(4.10x0.70m)persiana-s/Des</t>
  </si>
  <si>
    <t>PUERTAS Y VENTANAS ALUM Y LAM</t>
  </si>
  <si>
    <t>ADITIVOS. MORTEROS</t>
  </si>
  <si>
    <t>Puerta Aluminio P-24(2.25x3.00m)+Vidrio s/Des.Tecn</t>
  </si>
  <si>
    <t>Esructura metálica (materiales, fabricación y montaje) + limpieza + imprimante + acabado (sumi+inst)</t>
  </si>
  <si>
    <t>Lamina Cold rolled Cal.22  (1.22x2.44m)</t>
  </si>
  <si>
    <t>CUBIERTAS</t>
  </si>
  <si>
    <t>SUELDOS Y JORNALES</t>
  </si>
  <si>
    <t>Impresora ( Mínimo: LaserJet 27ppm resolucion 1200</t>
  </si>
  <si>
    <t>CANALETA 43 METALICA  CAL.26 X 4.0M</t>
  </si>
  <si>
    <t>Breaker Ind.(3x250Amp)25KA-Regulable 160-250 Amp</t>
  </si>
  <si>
    <t>Certificación RETIE RETILAP parquevecinal 8.736 m2</t>
  </si>
  <si>
    <t>TARIFAS Y SERVICIOS</t>
  </si>
  <si>
    <t>Certificación RETIE RETILAP parquevecinal 13.383m2</t>
  </si>
  <si>
    <t>HEBILLA  PARA CINTA BANDIT Ø 3/4"</t>
  </si>
  <si>
    <t>Piso Caucho recicl 8cm (EPDM 1cm+SBR 7cm sum+inst)</t>
  </si>
  <si>
    <t>Piso Caucho recicl 3cm (EPDM 1cm+SBR 2cm sum+inst)</t>
  </si>
  <si>
    <t>Poste MetálicoH=9mTipoAP+Base+BrazoSenc.Norma AP-8</t>
  </si>
  <si>
    <t>Luminaria Hermetica LED 2X18 T8 DL 120VP37188</t>
  </si>
  <si>
    <t>TABLERO C/P TRIF.18CTS Y ESPACIO PARA TOTALIZADOR</t>
  </si>
  <si>
    <t>FERRETERIA</t>
  </si>
  <si>
    <t>TRANSFORMADOR TRIFASICO 75KVA (Seco) 13200v- 214</t>
  </si>
  <si>
    <t>SUBESTACION</t>
  </si>
  <si>
    <t>Luminaria 32 Leds;700mA;8900Lum;74 Watts-4000K</t>
  </si>
  <si>
    <t>POSTE-METALICO-H=16M-CON -CANASTA-SOPORTE REFLECTO</t>
  </si>
  <si>
    <t>SillaTipoCubo(JugadoresSuplentes-Arbitros)Estadio</t>
  </si>
  <si>
    <t>SERVICIO DE VACTOR PARA SUCCION DE LODOS</t>
  </si>
  <si>
    <t>PERFILERIA</t>
  </si>
  <si>
    <t>CIELO RASO PVC BLANCO BRILLANTE (5.85X.25)</t>
  </si>
  <si>
    <t>GRIFERIA  ANTIVAN.LAVAM. MESA TIPO PUSH 947120001</t>
  </si>
  <si>
    <t>TABLERO GENERALDE DISTRIBUC. COLISEO EDUARD-SANTOS</t>
  </si>
  <si>
    <t>CAJA PARA MEDIDOR TRIFASICO DE 150 norma codensa</t>
  </si>
  <si>
    <t>CELDA DE MEDIDA INDIRECTA EN MEDIA TENSIÓN</t>
  </si>
  <si>
    <t>CELDA PARA TRANSFORMADORTRIFÁSIC SECO  225 KVA</t>
  </si>
  <si>
    <t>CELDA TRIPLEX M.T. (ENTR-SAL-PROTECC)17.5KV-630A</t>
  </si>
  <si>
    <t>Transformador Trifasico seco45KVA 440-208/120vDyn5</t>
  </si>
  <si>
    <t>PISO DECK MADERA WPC-CHOCOLATE/MARRON+Acc+Est</t>
  </si>
  <si>
    <t>DISPOSITIVO PARA PROTECCION SOBRETENSION (DPS)CatA</t>
  </si>
  <si>
    <t>BREAKER INDUSTRIAL 3x28 a 40A Ajustable (40KA)</t>
  </si>
  <si>
    <t>CAJA D/PASO 40X40X20 METALICA pint elctrostatica</t>
  </si>
  <si>
    <t>CABLE ALUMINIO N°2 - THHN-AWG-600V  75°</t>
  </si>
  <si>
    <t>BRAZO SENCILLO GALVANIZADO 1 1/2" X 1.5M, CON COLL</t>
  </si>
  <si>
    <t>BLOQUEO Y TRASLADO DE ARBOLES Arbol (5 – 9,99m)</t>
  </si>
  <si>
    <t>JARDINERIA Y GRAMAS</t>
  </si>
  <si>
    <t>GRAPA DOBLE OREJA PARA TUBO METALICO (Ø11/2")</t>
  </si>
  <si>
    <t>PiedraLaja PizarraNegra(2-3cm)piso-Nacional(Su+tra</t>
  </si>
  <si>
    <t>ABRAZADERA EN "U"Ø2"-PLATINA 1"X1/8" FIJAR PARED</t>
  </si>
  <si>
    <t>PuertamMet.celosia (H=2.30m;A=2.0m)2 hojasT-Codens</t>
  </si>
  <si>
    <t>Cofre Met-Tablero Gral. 2.X1.5X0.40+Barraje300Amp</t>
  </si>
  <si>
    <t>BREAKER INDUSTRIAL 3X70 AMP  25KA.</t>
  </si>
  <si>
    <t>Hebilla Acero Inoxidable 5/8"  para Cinta Bandit</t>
  </si>
  <si>
    <t>Marco+Tapa(Äng+Plat+acero+Conc.3.000)Caja 30x30cm</t>
  </si>
  <si>
    <t>REJILLAS</t>
  </si>
  <si>
    <t>BALA(2X27W)+Vidrio(Chasis+Bomb Ahorrad de Rosca)</t>
  </si>
  <si>
    <t>ARENA PELDAR TIPO BUNKER+Cargue+Transp-zipa</t>
  </si>
  <si>
    <t>AGREGADOS</t>
  </si>
  <si>
    <t>LUMINARIA SODIO TIPO CODENSA-400W(Fotoc+bra+Bomb)</t>
  </si>
  <si>
    <t>LUMINARIA SODIO TIPO CODENSA-150W(Fotoc+bra+Bomb)</t>
  </si>
  <si>
    <t>LUMINARIA SODIO TIPO CODENSA-70W(Fot+br+Bo)</t>
  </si>
  <si>
    <t>TUBOS</t>
  </si>
  <si>
    <t>POSTE DE CONC.PRETENS A.P.(14m)RESISTENC:750kg</t>
  </si>
  <si>
    <t>EQUIPOS DE COMPACTACION</t>
  </si>
  <si>
    <t>Lañado-Pulida-Sellado y Lacado de  Piso en Madera</t>
  </si>
  <si>
    <t>Esmaltes</t>
  </si>
  <si>
    <t>BALASTO 1000 W CWA (KID) CON CONDENSADOR</t>
  </si>
  <si>
    <t>POSTE METAL.H=18MLaminHr3.0mm+Canast+Parrilla</t>
  </si>
  <si>
    <t>CONECTOR TIPO TORNILLO PUESTA A TIERRA</t>
  </si>
  <si>
    <t>CONECTOR DE COMPRESIÓN RANURAS PARALE. T 3</t>
  </si>
  <si>
    <t>CONECTOR TERMINAL COMPRE. TIPO PALA 2 -4/0AWG</t>
  </si>
  <si>
    <t>FUSIBLE DUAL 5.2  15 KV</t>
  </si>
  <si>
    <t>DIAGONAL METALICA VARILLA T1 - Galv. montaje cruce</t>
  </si>
  <si>
    <t>CRUCETA DE MADERA DE 2 ML para transformador poste</t>
  </si>
  <si>
    <t>DESCARGADOR DE SOBRETENSIÓN 12KV - 10KA</t>
  </si>
  <si>
    <t>GABINETE TRANSFERENCIA 200AMP.S/DESCRIP. TÉCNICA</t>
  </si>
  <si>
    <t>BREAKER  IND. GRADUABLE 50 KA-125A</t>
  </si>
  <si>
    <t>Marco+Tapa(Ang+Plat+acero+Conc3.000)caja40x40cm</t>
  </si>
  <si>
    <t>Union ducto  electrico corrugado  tipo TDP 3"</t>
  </si>
  <si>
    <t>Canal Lám.Galv. Cal.16 (D=1.20m)Sin Pintura(Sum)</t>
  </si>
  <si>
    <t>Canal Lám.Galv. Cal.16 (D=0.50m)Sin Pintura(Sum)</t>
  </si>
  <si>
    <t>Marco+Tapa(Äng+Plat+acero+Conc.3.000)Caja 50x50cm</t>
  </si>
  <si>
    <t>VIDRIOS Y ESPEJOS</t>
  </si>
  <si>
    <t>LOCTIGAS - GASTOP  F/ALTA 36ml</t>
  </si>
  <si>
    <t>INST. DE GAS</t>
  </si>
  <si>
    <t>LIMPIADOR DESENGRASANTE N°2  USO INDUST galon</t>
  </si>
  <si>
    <t>REGISTROS Y CHEQUES</t>
  </si>
  <si>
    <t>Enchapes y Pisos</t>
  </si>
  <si>
    <t>LADRILLO PRENSADO Liviano 24.5 x 6 x 12 cm STA/FE</t>
  </si>
  <si>
    <t>LADRILLO BOGOTA</t>
  </si>
  <si>
    <t>MARQUILLA STIKER EN VINILO COLOR A=1CM;L=3 a 4 CM</t>
  </si>
  <si>
    <t>BISAGRA HIDRÁULICA SPEEDY M-25 FUERZA ROJA</t>
  </si>
  <si>
    <t>CERRADURAS Y HERRAJES</t>
  </si>
  <si>
    <t>TUBO GALVANIZADO  6" Rosc. SCH 40  grado B 0,28"</t>
  </si>
  <si>
    <t>DIMAPACK BOG</t>
  </si>
  <si>
    <t>LUMINARIA POSTE TIPO TABACO 60 W+ BOMB.AHORR 20W B</t>
  </si>
  <si>
    <t>BORNA PARA CONEXIÓN PARA CABLE Nº2- TUBULAR</t>
  </si>
  <si>
    <t>TERMINAL PVC 1/2"  CONDUIT</t>
  </si>
  <si>
    <t>CUBIERTAS Y ACCESORIOS</t>
  </si>
  <si>
    <t>TABLON  GRES 0,30 X 0,30 LisoSahara-Tipo. Alfa</t>
  </si>
  <si>
    <t>PLATINA ACERO  0,20  X 0,10  X 1/4"</t>
  </si>
  <si>
    <t>LAMINAS PLATINAS</t>
  </si>
  <si>
    <t>GRAPA PARA CINTA  ACERO INOXIDABLE. 5/8"</t>
  </si>
  <si>
    <t>ALAMBRES</t>
  </si>
  <si>
    <t>PINTURAS</t>
  </si>
  <si>
    <t>PERFIL  PHR  C -120 X60 - Cal. 18 (1.2 MM.)</t>
  </si>
  <si>
    <t>PAGC120x6</t>
  </si>
  <si>
    <t>Marco+Tapa(Äng+Plat+acero+Conc.3.000)Caja 60x60cm</t>
  </si>
  <si>
    <t>BLOQUES Y LADRILLOS</t>
  </si>
  <si>
    <t>GRIFERIA</t>
  </si>
  <si>
    <t>BARNIZ TRANAPARENTE  MADERA</t>
  </si>
  <si>
    <t>BARNIZ  (BASE + ACABADO)MADERA</t>
  </si>
  <si>
    <t>MADERAS</t>
  </si>
  <si>
    <t>TANQUE CONICO 2000 LTS.PVC- AguA Negro+tapa</t>
  </si>
  <si>
    <t>ACRILICO INCOLORO 4mm. - Puerta o Vent.(Sum+inst)</t>
  </si>
  <si>
    <t>13202 blanco</t>
  </si>
  <si>
    <t>MOLDURAS</t>
  </si>
  <si>
    <t>5 mm</t>
  </si>
  <si>
    <t>ENSAYO DE VELOCIDAD DE INFILTRACIÓN EN CAMPO</t>
  </si>
  <si>
    <t>Puerta aluminio + vidrio templado 6mm con perfil 1 1/2x3"</t>
  </si>
  <si>
    <t>PRELIMINARES</t>
  </si>
  <si>
    <t>LISTON EN ORDINARIO (4X2CM) L=3 m- sin cepillar</t>
  </si>
  <si>
    <t>TUBO  GALVANIZADO IMC 3/4"</t>
  </si>
  <si>
    <t>CURVA  GALV  IMC 1 1/2"</t>
  </si>
  <si>
    <t>TUBO CONDUIT GALV  IMC 1 1/2"</t>
  </si>
  <si>
    <t>CURVA CONDUIT 90º  PVC 3/4"</t>
  </si>
  <si>
    <t>Suministro tornillos  1/2*9"</t>
  </si>
  <si>
    <t>ASIENTO EN  LONA  PARA  COLUMPIO</t>
  </si>
  <si>
    <t>Empalme en Derivación 91B1 (Juego x 2 Unidades)</t>
  </si>
  <si>
    <t>TAZA INSTITUC. ELONGADO DISCAPACITADOS BLANCO</t>
  </si>
  <si>
    <t>SANITARIO ALONGADO CORONA CONTROL-SAN GIORGIO</t>
  </si>
  <si>
    <t>BORDILLO PREFABRICADO B-30 (H=0.30M;A=0.10M:L=1.0M</t>
  </si>
  <si>
    <t>PERFIL HR RECTANGULAR 120X60 (e=2.5MM)6M</t>
  </si>
  <si>
    <t>ULAMINA-HR(15X15X15CM)L=0.15Me=1/8"+2 PERF3/8"</t>
  </si>
  <si>
    <t>TORNILLO PASANTE CABEZ.EXAG.3/8"L=20CM+ARAND+DOB.T</t>
  </si>
  <si>
    <t>LAMINA POLICARBONATO MACIZA 6MM(2.05X5.80M)</t>
  </si>
  <si>
    <t>DECK PLASTICO 40% MADER-60%PLASTIC;A-15CM-INTERIOR</t>
  </si>
  <si>
    <t>LAMPARA HERMETICA 2X32 (ACRILICO)+ TUBOS</t>
  </si>
  <si>
    <t>DRYWALL</t>
  </si>
  <si>
    <t>PINTURA POLIURETANO GRIS/NEGRO(DUPONT)+DISOLVENTE</t>
  </si>
  <si>
    <t>CURVA GALV  IMC 2"</t>
  </si>
  <si>
    <t>UNION GALV   IMC 2"</t>
  </si>
  <si>
    <t>PARAL BASE 9 X 3.05  CAL.24</t>
  </si>
  <si>
    <t>TUBO PVC DUCTO  ELECTRICO TIPO DB 4"(PESADO)</t>
  </si>
  <si>
    <t>Soldadura epóxica de dos componentes (EPOTOC L - S</t>
  </si>
  <si>
    <t>TORNILLO AUTOPERF AVELLANADO 8"X11/4"  PUNTA BROCA</t>
  </si>
  <si>
    <t>Control de Alumbrado (S/Diagrama Unifilar)PALACIO</t>
  </si>
  <si>
    <t>LOSETA PREPULIDA LISTON (30X30)FONDO ROJO</t>
  </si>
  <si>
    <t>ENCHAPES,PISOS,ALFOMBRAS,PAPEL</t>
  </si>
  <si>
    <t>luminaria 1000W Metal Hali T.Camp A.P+foto+bra+bom</t>
  </si>
  <si>
    <t>Bombilla  400 W Metal Halide</t>
  </si>
  <si>
    <t>Bombilla  250 W Metal Halide Tubular</t>
  </si>
  <si>
    <t>Bombilla  70 W Metal Halide</t>
  </si>
  <si>
    <t>TAPON SOLDADO PVC PRESION 1/2"S/NORMA ICONTEC</t>
  </si>
  <si>
    <t>11890</t>
  </si>
  <si>
    <t>Tapón PVC soldado presiónØ 1 1/2"S/NORMA ICONTEC</t>
  </si>
  <si>
    <t>Tapón PVC roscado presión de 1 1/2" S/NORMA ICONTE</t>
  </si>
  <si>
    <t>Tapón PVC soldado presión Ø2" S/NORMA ICONTEC</t>
  </si>
  <si>
    <t>Tapón PVC roscado presión de 2"S/NORMA ICONTEC</t>
  </si>
  <si>
    <t>MALLA CERRAMIENTO ESLABONADA CAL.10(Hueco 2-1/4")</t>
  </si>
  <si>
    <t>Bombillo ahorrador 1x15 W  Espiral 8.000 Hrs.</t>
  </si>
  <si>
    <t>Tubo Estructural Galv. Ø 3"-2.5mmASTM A-500 Grad-C</t>
  </si>
  <si>
    <t>Totalizador industrial de 3x150A   MG</t>
  </si>
  <si>
    <t>cable cobre 12    AWG THHN</t>
  </si>
  <si>
    <t>Cable Cobre Aislado  N°2/0 AWG THHN</t>
  </si>
  <si>
    <t>ESTRUCTURA BALONCESTO ANTIBANDALICA COMPLETA</t>
  </si>
  <si>
    <t>TORNILLO AUTOPERFORANTE CABEZA LENTEJA 8*3/4"</t>
  </si>
  <si>
    <t>TAPON ROSCADO Ø3/4" PVCP-S/NORMA ICONTEC</t>
  </si>
  <si>
    <t>DUCTO ELECTRICO DB 3" L=6M NORMA ICONTEC</t>
  </si>
  <si>
    <t>PERFIL TUBULAR   (3/4"X 3/4") CAL.18</t>
  </si>
  <si>
    <t>DA-17ANOLOCK</t>
  </si>
  <si>
    <t>PERFILES</t>
  </si>
  <si>
    <t>ASIENTO SANITARIO  BLANCO COMODOR</t>
  </si>
  <si>
    <t>PLATINA   1/2"  x 3/16" X 6.00 ML</t>
  </si>
  <si>
    <t>PISTOLA DE  PINTURA EN ALUMINIO</t>
  </si>
  <si>
    <t>78454</t>
  </si>
  <si>
    <t>HERRAMIENTA</t>
  </si>
  <si>
    <t>DPS TIPO C TRIF.208V/120V-5 HILOS-80KAFASE-40KA NE</t>
  </si>
  <si>
    <t>Lavaplatos, Pocetas,Lavaderos</t>
  </si>
  <si>
    <t>ACCESORIO CONEXION POSTERIOR SANIT. INSTITUCIONAL</t>
  </si>
  <si>
    <t>PASADOR PORTACANDADO  L=25CM;Varilla 5/8"</t>
  </si>
  <si>
    <t>PUERTA METALICA TIPO PERSIANA 0.60X0.60M(SUM+INST)</t>
  </si>
  <si>
    <t>PERFILES Y DIVISIONES</t>
  </si>
  <si>
    <t>BLOQUE GRAMOQUIN Adoquin ecologico e=0.09 (43x29)</t>
  </si>
  <si>
    <t>Abrazadera en"U"Doble Ala+2-perf.Ø3/8"(Para Tub 6"</t>
  </si>
  <si>
    <t>ALLANADORA HELICOPT.MECAN.GASOLINA SIN ASPAS</t>
  </si>
  <si>
    <t>ROLLO DE CINTA CON FILTRO DE 25MM ( 33M ).</t>
  </si>
  <si>
    <t>06C601</t>
  </si>
  <si>
    <t>90104</t>
  </si>
  <si>
    <t>TERMINAL EMT  1/2" **</t>
  </si>
  <si>
    <t>CURVA CONDUIT 90° PVC  1"</t>
  </si>
  <si>
    <t>Sikacryl - S **  (RemplazadoXSika Fill  12 Power)</t>
  </si>
  <si>
    <t>303571</t>
  </si>
  <si>
    <t>IMPERMEABILIZANTES</t>
  </si>
  <si>
    <t>CINTA ANTIDESLIZANTE MINERAL FUNDIDO ESCALERAS 1"</t>
  </si>
  <si>
    <t>Acople a desague hasta 4"(Imperm. membranas Sint.)</t>
  </si>
  <si>
    <t>Geomembrana PVC 1.2 mm /Expuesta) Sumin.+Intal.</t>
  </si>
  <si>
    <t>1531004106</t>
  </si>
  <si>
    <t>CURVA EMT  1"</t>
  </si>
  <si>
    <t>12856</t>
  </si>
  <si>
    <t>CURVA  90° PVC   1"</t>
  </si>
  <si>
    <t>11076</t>
  </si>
  <si>
    <t>CAJA GALVANIZADA 4"X4" (10X10CM) Doble Fondo</t>
  </si>
  <si>
    <t>TERMINAL ADAPTADOR PVC  1 "</t>
  </si>
  <si>
    <t>12472</t>
  </si>
  <si>
    <t>27P1520</t>
  </si>
  <si>
    <t>8-AA-3022</t>
  </si>
  <si>
    <t>CINTA ENMASCARAR 1/2 X 40MTS MULTIPROPÓSITO</t>
  </si>
  <si>
    <t>TORNILLO CABEZA LENTEJA PUNTA BROCA 8X1</t>
  </si>
  <si>
    <t>PINTURA MODULO M-5 COLUMPIO (TODO COSTO)</t>
  </si>
  <si>
    <t>653</t>
  </si>
  <si>
    <t>BLOQUE CONCRETO ESTRIADO 14X19X39 EN OBRA</t>
  </si>
  <si>
    <t>BLOQUE MEDELLIN</t>
  </si>
  <si>
    <t>Losa banca en concretro **  M-31</t>
  </si>
  <si>
    <t>13-ó</t>
  </si>
  <si>
    <t>Platina  1/8"  x 1"***</t>
  </si>
  <si>
    <t>LUMINARIA METAL HALID400 W (inc.fotoc+brazo+bom)</t>
  </si>
  <si>
    <t>Negro</t>
  </si>
  <si>
    <t>TORNILLO  1/2" X 2 ½"</t>
  </si>
  <si>
    <t>LAMINA.POLICARB.ALVEOLAR 6mm(2.10 X 2.90 M)</t>
  </si>
  <si>
    <t>ASESORIA TÉCNICA PARA PISTA DE BICICROSS</t>
  </si>
  <si>
    <t>40377</t>
  </si>
  <si>
    <t>GUARDAESCOBA EN GRANADILLO (sum+ins) h=0.1m;e=1CM</t>
  </si>
  <si>
    <t>Residencial</t>
  </si>
  <si>
    <t>ESMALTE  SINTÉTICO DOMÉSTICO INTERIOR</t>
  </si>
  <si>
    <t>3033</t>
  </si>
  <si>
    <t>MASILLA ETERGLASS LLENADO Y ACAB. CANECAX5GAL.</t>
  </si>
  <si>
    <t>LAMINAS</t>
  </si>
  <si>
    <t>897063</t>
  </si>
  <si>
    <t>0029</t>
  </si>
  <si>
    <t>05E248S</t>
  </si>
  <si>
    <t>REGISTRO CORTINA PESADO 1 1/4" S/NORMA ICONTEC</t>
  </si>
  <si>
    <t>RPW06</t>
  </si>
  <si>
    <t>Adaptador PVCP Macho 11/4" S/NORMA ICONTEC</t>
  </si>
  <si>
    <t>ESQUINERO BLANCO X 2.40M -  PVC</t>
  </si>
  <si>
    <t>Fundiciòn</t>
  </si>
  <si>
    <t>31100 5KL</t>
  </si>
  <si>
    <t>MANTO CON FOIL DE ALUMINIO X 10M2,E=3mm</t>
  </si>
  <si>
    <t>27580</t>
  </si>
  <si>
    <t>26CA1/0</t>
  </si>
  <si>
    <t>66CM200U</t>
  </si>
  <si>
    <t>Agarradera Rodadero tubo Gal.3/4 (Jug Inf Madera)</t>
  </si>
  <si>
    <t>T-117</t>
  </si>
  <si>
    <t>+flete</t>
  </si>
  <si>
    <t>TAPA PARA CAJA  DE INSPECCION 80x80cm</t>
  </si>
  <si>
    <t>CAI-TP</t>
  </si>
  <si>
    <t>CABLE COBRE DESNUDO No. 2/0   AWG 19hilos</t>
  </si>
  <si>
    <t>Barraje  en Cobre de 150 AMP.</t>
  </si>
  <si>
    <t>Cromo</t>
  </si>
  <si>
    <t>30X30</t>
  </si>
  <si>
    <t>27P6060E</t>
  </si>
  <si>
    <t>Barra seguridad Discap.para.Sanit.sinTanque Import</t>
  </si>
  <si>
    <t>2200EA</t>
  </si>
  <si>
    <t>TOMACORRIENTE DOBLE POLO A TIERRA GFCI</t>
  </si>
  <si>
    <t>KR3BG</t>
  </si>
  <si>
    <t>MARCO Y CONTRAM.FUND.CONC. CAJA  INSPECCION(1X1M)</t>
  </si>
  <si>
    <t>MTPA-60</t>
  </si>
  <si>
    <t>POSTE DE CONC.PRETENS A.P (12m)RESISTENC: 750kg</t>
  </si>
  <si>
    <t>REFORZADO</t>
  </si>
  <si>
    <t>11755</t>
  </si>
  <si>
    <t>07339</t>
  </si>
  <si>
    <t>SIST. DE INST. VALV. ANTIB.CR. CORONA Posterior</t>
  </si>
  <si>
    <t>015290001</t>
  </si>
  <si>
    <t>APARATOS</t>
  </si>
  <si>
    <t>201346</t>
  </si>
  <si>
    <t>MARCO Y TAPA CAJA INSPECCION CS274 incl concreto+r</t>
  </si>
  <si>
    <t>MICROESFERA REFLECTIVA PARA PINTURA TRAFICO **</t>
  </si>
  <si>
    <t>123503</t>
  </si>
  <si>
    <t>CODO 45° SANITARIO 3" C x C    PAVCO</t>
  </si>
  <si>
    <t>10920</t>
  </si>
  <si>
    <t>LAMINA 1/4"HR  1x2 M</t>
  </si>
  <si>
    <t>AP</t>
  </si>
  <si>
    <t>CONTACTOR 100044618 3RT 1025-1AN24 17AMP 220V</t>
  </si>
  <si>
    <t>Barraje BT preformado 500 A 6x1/2 para caja CS-275</t>
  </si>
  <si>
    <t>Varilla Franklin 1/2"X0,6 m Cob-Cob con base Cobre</t>
  </si>
  <si>
    <t>CODO 90° CPVC  2" S/NORMA ICONTEC</t>
  </si>
  <si>
    <t>12926</t>
  </si>
  <si>
    <t>BARRAJE PUESTA A TIERRA TGB 1/4"x2"x20" PANDUIT</t>
  </si>
  <si>
    <t>GB2B0312TPI-1</t>
  </si>
  <si>
    <t>Totalizador industrial 3x20/30/40A CDRC Cometas</t>
  </si>
  <si>
    <t>TEJA  ARQUITECTONICA  ACESCO TRAPEZOIDAL CAL.26 PREPINTADA</t>
  </si>
  <si>
    <t>TZA73x305-30</t>
  </si>
  <si>
    <t>TUBO CPVC  2" X 6ML S/NORMA ICONTEC</t>
  </si>
  <si>
    <t>CPVC</t>
  </si>
  <si>
    <t>Flanche en lám galv  cal 22 - Desar 0.35 mt</t>
  </si>
  <si>
    <t>ACCESORIOS CUBIERTA</t>
  </si>
  <si>
    <t>26CA02</t>
  </si>
  <si>
    <t>SUELO ARTIFIC. FAVIGEL MEJORAM PUESTA A TIERRA-25K</t>
  </si>
  <si>
    <t>655</t>
  </si>
  <si>
    <t>LAMINA POLICARBONATO ALVEOLAR 8MM(8.85X2.10M)</t>
  </si>
  <si>
    <t>250c LUXALON</t>
  </si>
  <si>
    <t>TOMA DOBLE  POLO TIERRA + TAPA</t>
  </si>
  <si>
    <t>666 -N</t>
  </si>
  <si>
    <t>TUBO EMT  3 "</t>
  </si>
  <si>
    <t>Broca SDS  5/8" x 6" x 8" (Para muro) Dewalt o sim</t>
  </si>
  <si>
    <t>206635</t>
  </si>
  <si>
    <t>PORCELANATO  BLANCO - BEIGE ALFA (60X60)</t>
  </si>
  <si>
    <t>DISCO DIAMANT.14"CORTE ASFALTO ABRASIVO E=20MM</t>
  </si>
  <si>
    <t>RecubrimientoSintetico+Demarcac(Patinodromo-Hockey</t>
  </si>
  <si>
    <t>G000160</t>
  </si>
  <si>
    <t>ANGULO    1 ¼" x 1/8"</t>
  </si>
  <si>
    <t>35020</t>
  </si>
  <si>
    <t>PREFABRICADOS CONCRETO</t>
  </si>
  <si>
    <t>Sikaflex-11 FC 300cc (ToxementSELLASIL 40 FC) **</t>
  </si>
  <si>
    <t>200596</t>
  </si>
  <si>
    <t>Cub.Sand.Deck333CBand.lisaAisl.Polui30MM-Pint2C</t>
  </si>
  <si>
    <t>ANGULO    2"  x   1/8"</t>
  </si>
  <si>
    <t>ANGULO    1"  x   1/8"</t>
  </si>
  <si>
    <t>ANGULO        3/16"  x 1 1/2"</t>
  </si>
  <si>
    <t>CINTA SEÑALIZACION (A=0,10M)Negro+Amarillo(100m)</t>
  </si>
  <si>
    <t>BULLDOZER NUEVO D-6M CATERPILLAR(Oper+Comb.)</t>
  </si>
  <si>
    <t>CABLE Alum. Aisl. 6  THW</t>
  </si>
  <si>
    <t>ENSAYO PERF. (SONDEO) MANUAL SUELOS BLANDOS</t>
  </si>
  <si>
    <t>CROMADA</t>
  </si>
  <si>
    <t>188209</t>
  </si>
  <si>
    <t>AGREGADOS CONCRETOS Y MORTEROS</t>
  </si>
  <si>
    <t>MEDIDOR ELECTRONICO TRIFASICO10-100 AMPClase-1</t>
  </si>
  <si>
    <t>Hidro sand  blasting a todo costo**</t>
  </si>
  <si>
    <t>TEE PRESION Ø2"  S/NORMA ICONTEC</t>
  </si>
  <si>
    <t>12065</t>
  </si>
  <si>
    <t>LAVAMANOS VALENCIA Sbrp Blanco            CRNA</t>
  </si>
  <si>
    <t>07269blanco</t>
  </si>
  <si>
    <t>CONCRETO 4000 PSI (280N)   gravilla fina 1/2"</t>
  </si>
  <si>
    <t>POXIPOLIAMIDA ANTIHONGO ANTIMOHO  2 COMPONENTES</t>
  </si>
  <si>
    <t>1601</t>
  </si>
  <si>
    <t>Bases</t>
  </si>
  <si>
    <t>G 4241</t>
  </si>
  <si>
    <t>1530248118</t>
  </si>
  <si>
    <t>Teja Ajover termo acustica  **</t>
  </si>
  <si>
    <t>Malla M-378 Q-8 (HELIACERO)  15 x 15 x  8mmX5mm</t>
  </si>
  <si>
    <t>Malla M-335 Q-7.1 (HELIACERO)  15 x 15 x 8mm  **</t>
  </si>
  <si>
    <t>Malla M-084 Q 2 -  15 x 15 x 4mm  (6x2.35m)</t>
  </si>
  <si>
    <t>Union ducto  electrico tipo TDP 4" **</t>
  </si>
  <si>
    <t>Tubo ducto electrico tipoTDP 4"L=6M s/Norma Iconte</t>
  </si>
  <si>
    <t>Baranda Cerrami. Patinodromo Profesion(Tub.Galv.)</t>
  </si>
  <si>
    <t>500002</t>
  </si>
  <si>
    <t>Platina   3/4"  x 1/8"   **</t>
  </si>
  <si>
    <t>Tapon HG d=3"  macho **</t>
  </si>
  <si>
    <t>TEE PRESIÓN  PVCP 1/2"S/NORMA ICONTEC</t>
  </si>
  <si>
    <t>Adaptador PVCP Macho 1/2"roscado S/NORMA ICONTEC</t>
  </si>
  <si>
    <t>Sikafill 10/ Sikafill 12  (kg)</t>
  </si>
  <si>
    <t>620028</t>
  </si>
  <si>
    <t>Sikadur Panel  1Kg **</t>
  </si>
  <si>
    <t>309071</t>
  </si>
  <si>
    <t>642266-07</t>
  </si>
  <si>
    <t>Tubo acero  negra Estruct.  1"  e=2.5 mm **</t>
  </si>
  <si>
    <t>3151702385</t>
  </si>
  <si>
    <t>GEOSINTETICOS</t>
  </si>
  <si>
    <t>MARCO DE PUERTA  Cal 18 - PERFIL(Tipo Aluminio)</t>
  </si>
  <si>
    <t>MALLA ELECTROSOLDADA  4.5mm x 4.5mm  6Mts x 2.35Mt</t>
  </si>
  <si>
    <t>M-106</t>
  </si>
  <si>
    <t>¼-14x7/8GRIS</t>
  </si>
  <si>
    <t>BISAGRA PISTON O PIVOTE LARGA DIAM 1" X LONG 4"</t>
  </si>
  <si>
    <t>188287</t>
  </si>
  <si>
    <t>GRAPA TERMINAL 6-2/0  ALUMINIO</t>
  </si>
  <si>
    <t>CANALETA METAL C/DIVIS .10 X4  2.40</t>
  </si>
  <si>
    <t>2000887</t>
  </si>
  <si>
    <t>50TOA5/8</t>
  </si>
  <si>
    <t>50GC</t>
  </si>
  <si>
    <t>ABRAZADERA EN U  TIPO-3 Ø210MM</t>
  </si>
  <si>
    <t>50AU</t>
  </si>
  <si>
    <t>FLETES</t>
  </si>
  <si>
    <t>TORNILLO PARA  LAMINA D= 3/8" LC #18</t>
  </si>
  <si>
    <t>TAPON MACHO  HG ½"</t>
  </si>
  <si>
    <t>Rodadura asfaltica tipo  IDRD Suelta (Planta).</t>
  </si>
  <si>
    <t>MDC3</t>
  </si>
  <si>
    <t>PLATINA   3/8" x 1 1/2"</t>
  </si>
  <si>
    <t>FLUXOMETRO PALANCA  ORINAL</t>
  </si>
  <si>
    <t>70720</t>
  </si>
  <si>
    <t>Perfil en C</t>
  </si>
  <si>
    <t>MONTACARGAS 3.5 TON (OPER+COMB) CERTIFICADO</t>
  </si>
  <si>
    <t>MC2</t>
  </si>
  <si>
    <t>YESO</t>
  </si>
  <si>
    <t>DSE-1020</t>
  </si>
  <si>
    <t>CABALLETE CUBIERTA ARQUITECTONICA  ACESCO60X200</t>
  </si>
  <si>
    <t>TZL.60x2m-26</t>
  </si>
  <si>
    <t>290102</t>
  </si>
  <si>
    <t>1090</t>
  </si>
  <si>
    <t>Fab.</t>
  </si>
  <si>
    <t>105001</t>
  </si>
  <si>
    <t>CONCRETO 4000 PSI COMUN  Inclusor de aire Gr=1"</t>
  </si>
  <si>
    <t>GRIFERIA LAVAPLATOS .PRISMA Sbrp.   GRIVAL</t>
  </si>
  <si>
    <t>50500Cromo</t>
  </si>
  <si>
    <t>SIKAFLEX PRO 3WF Gris         600 CC</t>
  </si>
  <si>
    <t>200998</t>
  </si>
  <si>
    <t>IGASOL CUBIERTA       20 KILOS</t>
  </si>
  <si>
    <t>811802</t>
  </si>
  <si>
    <t>POSTE CONCR(11X11) 2m.PARA CERCA(5 HILOS)</t>
  </si>
  <si>
    <t>KIT FLOTADOR ½"BRONCE/ACERO(BOLA COBRE)PARA TANQUE</t>
  </si>
  <si>
    <t>VFLT02</t>
  </si>
  <si>
    <t>ANGULO    3/16"  x  2 ½"</t>
  </si>
  <si>
    <t>MANILA NYLON 1/2" (POLIPROPILENO-ROLLO DE 200M)</t>
  </si>
  <si>
    <t>28520</t>
  </si>
  <si>
    <t>REJILLA PLAST.3x2"c/sosco cuadrada anticucaracha</t>
  </si>
  <si>
    <t>018</t>
  </si>
  <si>
    <t>LLAVE TERMNINAL LIVIANA 1/2"-METAL  CROMO</t>
  </si>
  <si>
    <t>01-995411</t>
  </si>
  <si>
    <t>TEJA ACRILICA No.  6 Ond. 3mm.</t>
  </si>
  <si>
    <t>13103</t>
  </si>
  <si>
    <t>11915</t>
  </si>
  <si>
    <t>UNION PRESION PVC Ø3"  S/NORMA ICONTEC</t>
  </si>
  <si>
    <t>12945</t>
  </si>
  <si>
    <t>A80WD</t>
  </si>
  <si>
    <t>HIERRO A-37 Chipa lisa    3/8"</t>
  </si>
  <si>
    <t>BLOQUE #5 TRADICIONAL 33x23x12  + TRANSPORTE</t>
  </si>
  <si>
    <t>Dep.</t>
  </si>
  <si>
    <t>BLOQUE BOGOTA</t>
  </si>
  <si>
    <t>TEJA FIBROCEMENTO  No. 10</t>
  </si>
  <si>
    <t>1011</t>
  </si>
  <si>
    <t>13133</t>
  </si>
  <si>
    <t>ESMALTE Sint. UNIHOGAR BLANCO PHILAAC 2201</t>
  </si>
  <si>
    <t>Blanco</t>
  </si>
  <si>
    <t>13127</t>
  </si>
  <si>
    <t>PEGANTE  MADERA PAPEL(secado Rapido)</t>
  </si>
  <si>
    <t>0519</t>
  </si>
  <si>
    <t>LAMINA Galv. Cal. 16  1 x 2 M.</t>
  </si>
  <si>
    <t>TANQUE CONICO 1000 LT.  PVC - Almaceniamieno Agua</t>
  </si>
  <si>
    <t>UNION CONDUIT PVC        1 "</t>
  </si>
  <si>
    <t>12843</t>
  </si>
  <si>
    <t>TEJA Plast.#10 AJONIT   AJOVER</t>
  </si>
  <si>
    <t>00-01101-00</t>
  </si>
  <si>
    <t>UNION CONDUIT PVC         3/4"</t>
  </si>
  <si>
    <t>TUBO SANITARIO Ø1,1/2" PVC X6MLS/NORMA ICONTEC</t>
  </si>
  <si>
    <t>TUBO PRESION RDE-21   1¼"  S/NORMA ICONTEC</t>
  </si>
  <si>
    <t>RODILLO  ESPUMA PARA PINTAR 9'' TIPO MASTER</t>
  </si>
  <si>
    <t>10 mm</t>
  </si>
  <si>
    <t>CERRADURA ALC CON LLAVES aluminio o SIMILAR</t>
  </si>
  <si>
    <t>1141</t>
  </si>
  <si>
    <t>501</t>
  </si>
  <si>
    <t>TPA-60-MP</t>
  </si>
  <si>
    <t>MARCO REJILLA  EN CONCRETO PREF.  45x83x14</t>
  </si>
  <si>
    <t>MR-70</t>
  </si>
  <si>
    <t>PINTURA  TRAFICO AMARILLO INTEMPERIE</t>
  </si>
  <si>
    <t>3903</t>
  </si>
  <si>
    <t>Vinilos</t>
  </si>
  <si>
    <t>LACA  MADERA TRANSPARENTE BRILLANTE.</t>
  </si>
  <si>
    <t>7500</t>
  </si>
  <si>
    <t>ESMALTE SINTETICO UNICOLOR BLANCO PHILAAC 2171</t>
  </si>
  <si>
    <t>UNIVERSAL GALVANIZADO    3/4"</t>
  </si>
  <si>
    <t>3 7520G</t>
  </si>
  <si>
    <t>37510G</t>
  </si>
  <si>
    <t>TUBO GALVANIZADO-AGUA( ½")e=2.77MM Presión L=6M</t>
  </si>
  <si>
    <t>TUBO PRESION  1½" RDE 21  PVCX6MLS/NORMA ICONTEC</t>
  </si>
  <si>
    <t>12574</t>
  </si>
  <si>
    <t>TUBO PRESION 3/4" RDE 11 PVCX6ML  S/NORMA ICONTEC</t>
  </si>
  <si>
    <t>12560</t>
  </si>
  <si>
    <t>TUBO CPVC AGUA CALIENTE 3/4"X3MLS/NORMA ICONTEC</t>
  </si>
  <si>
    <t>12558</t>
  </si>
  <si>
    <t>REGISTRO CORTINA PESADOØ3/4"S/NORM.ICONT-200PSI</t>
  </si>
  <si>
    <t>RPW04</t>
  </si>
  <si>
    <t>CODO 45° PRESION 1"  S/NORMA ICONTEC</t>
  </si>
  <si>
    <t>10796</t>
  </si>
  <si>
    <t>CODO GALVANIZADO    90 ° ½"</t>
  </si>
  <si>
    <t>32010G</t>
  </si>
  <si>
    <t>UNION GALV.  1/2"  EMT</t>
  </si>
  <si>
    <t>14UG050MT</t>
  </si>
  <si>
    <t>UNION GALV.  1"  EMT</t>
  </si>
  <si>
    <t>14UG100MT</t>
  </si>
  <si>
    <t>UNION GALV. 2"  EMT</t>
  </si>
  <si>
    <t>14UG200MT</t>
  </si>
  <si>
    <t>PORTA AISLADOR 1 PUESTO CRUCETA MADERA</t>
  </si>
  <si>
    <t>27TP12</t>
  </si>
  <si>
    <t>ADAPTADOR PRESION Macho Roscado  3/4"  S/NORMA ICO</t>
  </si>
  <si>
    <t>10211</t>
  </si>
  <si>
    <t>CURVA CONDUIT 90° PVC   2"</t>
  </si>
  <si>
    <t>ADITIVOS Y QUIMICOS</t>
  </si>
  <si>
    <t>PLASTOCRETE DM SIKA IMPERMEABILIZANTE 20 KG</t>
  </si>
  <si>
    <t>103002</t>
  </si>
  <si>
    <t>BORDILLOS DE DELIMITAR PREF(A=0.10;H=0.20M)L=1.0m</t>
  </si>
  <si>
    <t>bc20115</t>
  </si>
  <si>
    <t>EMULSION ASFALTICA    SIKA 18 KILOS</t>
  </si>
  <si>
    <t>EMULSION ASFALTICA EMULSION  PLASTICA</t>
  </si>
  <si>
    <t>ASFALTO</t>
  </si>
  <si>
    <t>25005</t>
  </si>
  <si>
    <t>REJILLA EN CONCRETO PREF, 45X83X14 (VIAL)</t>
  </si>
  <si>
    <t>R-77-MP</t>
  </si>
  <si>
    <t>ASFALTO 190 CANECA DE   200 Kg</t>
  </si>
  <si>
    <t>SANITARIO LAGUNA   CRNA</t>
  </si>
  <si>
    <t>30038 Blanco</t>
  </si>
  <si>
    <t>07451</t>
  </si>
  <si>
    <t>TORNILLO GOLOSO      1" x 8</t>
  </si>
  <si>
    <t>Caja de 100</t>
  </si>
  <si>
    <t>34925</t>
  </si>
  <si>
    <t>BISAGRA CAPSULA ½"   PAR</t>
  </si>
  <si>
    <t>REJILLA ALUMINIO CON SOSCO (3"x2") TRADICIONAL</t>
  </si>
  <si>
    <t>S3"x2"</t>
  </si>
  <si>
    <t>ENCHAPE MACEDONIA 25x35   CRNA</t>
  </si>
  <si>
    <t>356009051</t>
  </si>
  <si>
    <t>Enchapes</t>
  </si>
  <si>
    <t>A-8  GRIS</t>
  </si>
  <si>
    <t>CANAL UNION PVC  (RAINGO)</t>
  </si>
  <si>
    <t>12825</t>
  </si>
  <si>
    <t>TEJA  PLACA Ond. No.  8</t>
  </si>
  <si>
    <t>TEJA PLACA Ond. No.  6 ETERNIT</t>
  </si>
  <si>
    <t>TEJA ESPAÑOLA  1.34 M. ETERNIT</t>
  </si>
  <si>
    <t>TEJA ESPAÑOLA  0.74 M. ETERNIT</t>
  </si>
  <si>
    <t>11781</t>
  </si>
  <si>
    <t>11774</t>
  </si>
  <si>
    <t>12445</t>
  </si>
  <si>
    <t>0002020000</t>
  </si>
  <si>
    <t>TZA73x366-30</t>
  </si>
  <si>
    <t>HIERRO A-40 Liso/Rect   5/8"  Kg</t>
  </si>
  <si>
    <t>MUROS YESO</t>
  </si>
  <si>
    <t>TUBO CUADRADO  1 1/2"    Cal. 20</t>
  </si>
  <si>
    <t>TUBO CUADRADO    1"    Cal. 18  CR</t>
  </si>
  <si>
    <t>MALLA CERRAMIENTO Eslabonada.Cal.10(Hueco 2"X2")</t>
  </si>
  <si>
    <t>ANGULO   1/8"   x   3/4"</t>
  </si>
  <si>
    <t>MALLA TRIPLE TORSIÓN TALUD ABERTURA (OJO) DE 8X10CM</t>
  </si>
  <si>
    <t>MS-90</t>
  </si>
  <si>
    <t>5241521 - PAVCO-MEXICHEM</t>
  </si>
  <si>
    <t>PENDON 100 X 100 CM CON OJALES</t>
  </si>
  <si>
    <t>AVISOS Y VALLAS</t>
  </si>
  <si>
    <t>Ensayo Laboratorio Cancha Grama sintetica Futbol 8</t>
  </si>
  <si>
    <t>900843254 - LABOSPORT GROUP</t>
  </si>
  <si>
    <t>LUMINARIA LED PROYECTOR DMPL - P4 960 W (130LM/W IP 66 - IK 10 - 5700°K DIANMING - Campin</t>
  </si>
  <si>
    <t>PRODIELCO - DIANMING</t>
  </si>
  <si>
    <t>BANDEJA PORTA CABLE TIPO CABLOFIL DE 600 mm X 54 mm</t>
  </si>
  <si>
    <t>LINTERNA METALICA RECARGABLE CON ZOOM ALCANCE 100M</t>
  </si>
  <si>
    <t>LIJA BANDA 4X24 PULGADA GR60 CAR 79 77696027471</t>
  </si>
  <si>
    <t>DIAFRAGMA PARA FLUXOMETRO ELECTRONICO</t>
  </si>
  <si>
    <t>SIFÓN PLÁSTICO FLEXIBLE BLANCO 86CM LVP/LVM</t>
  </si>
  <si>
    <t>ADAPTADOR PRESION MACHOROSCADOPVC 3"</t>
  </si>
  <si>
    <t>TORNILLO LÁMINA PAN PHILIPS ZINCADO 6X3/8 100UN</t>
  </si>
  <si>
    <t>PAQUE</t>
  </si>
  <si>
    <t>TORNILLO AGLOMERADO AUTOPERFORANTE 8X1-1/4 100UN</t>
  </si>
  <si>
    <t>TAPA DILATADOR ALUMINIO 1-1/2PGX6MM</t>
  </si>
  <si>
    <t>REMACHE POP 5-4 5/32X3/8 100UN</t>
  </si>
  <si>
    <t>REMACHE POP 4-4 1/8X3/8 100UN</t>
  </si>
  <si>
    <t>REMACHE POP 4-3 1/8X5/16 100UN</t>
  </si>
  <si>
    <t>REMACHE POP 4-2 1/8X1/4 100UN</t>
  </si>
  <si>
    <t>BISAGRA T 5PG GALVANIZADA 2UND</t>
  </si>
  <si>
    <t>BISAGRA PARCHE RECTA 26MM 2UND 95GRADOS</t>
  </si>
  <si>
    <t>BISAGRA OMEGA PUERTA 3PULG DORADA X 3UND</t>
  </si>
  <si>
    <t>BISAGRA DE ALA GALVANIZADA 3PG 2UND</t>
  </si>
  <si>
    <t>PILA TIPO MONEDA LITHIUM GP CR 2032 DE 3 V</t>
  </si>
  <si>
    <t>SUPER BONDER 5 GRAMOS PRECISIÓN</t>
  </si>
  <si>
    <t>IMPERMEABILIZANTE PARAGUAS BLANCO TERRAZA CUBIERTA</t>
  </si>
  <si>
    <t>ZORRA 250KG 130X55CM BANDEJA 22X35CM</t>
  </si>
  <si>
    <t>SIERRA COPA MADERA 48 MM</t>
  </si>
  <si>
    <t>SENSOR DE PRESENCIA INFRARROJO 360° BAJO VOLTAJE, 111 M² (1200 FT²) CEFE COMETAS</t>
  </si>
  <si>
    <t>PASADOR NEGRO  DE 2"   (5CM)</t>
  </si>
  <si>
    <t>BALA LED 15W NW MV JUPITER SYLVANIA</t>
  </si>
  <si>
    <t>P26827-36</t>
  </si>
  <si>
    <t>LUMINARIA LED HERMETICA 40W DL100-277V SYLVANIA</t>
  </si>
  <si>
    <t>P24307.36</t>
  </si>
  <si>
    <t xml:space="preserve">LUMINARIA LED CONTINUUM 80W NW SP240 SYLVANIA </t>
  </si>
  <si>
    <t>P37319-36</t>
  </si>
  <si>
    <t>LUMINARIA LED CONTINUUM 40W NW SP120 SYLVANIA</t>
  </si>
  <si>
    <t>P37318-36</t>
  </si>
  <si>
    <t>PANEL LED RD 24W DL MV SP SYLVANIA</t>
  </si>
  <si>
    <t xml:space="preserve">P27181-36 </t>
  </si>
  <si>
    <t>LUMINARIA LED HERMETICA 20W DL UNV SYLVANIA</t>
  </si>
  <si>
    <t>P24358-36</t>
  </si>
  <si>
    <t>PANEL LED RD 24W DL UNV SYLVANIA</t>
  </si>
  <si>
    <t>P23404-19</t>
  </si>
  <si>
    <t xml:space="preserve">PANEL LED RD 18W DL UNV SYLVANIA </t>
  </si>
  <si>
    <t xml:space="preserve">P23402-33 </t>
  </si>
  <si>
    <t>LUMINARIA LED HIGHBAY 150W  CW GC350 DIM SYLVANIA</t>
  </si>
  <si>
    <t>P28371-36</t>
  </si>
  <si>
    <t>BALA LED 20W NW MV JUPITER DIM 0-10V SYLVANIA</t>
  </si>
  <si>
    <t>P26828-36</t>
  </si>
  <si>
    <t>LUMINARIA LED DECO STEP 6W INC WW SYLVANIA</t>
  </si>
  <si>
    <t>P29307-36</t>
  </si>
  <si>
    <t xml:space="preserve">REFLECTOR LED SYLVEO 120W CW UNV SYLVANIA </t>
  </si>
  <si>
    <t>P26568-36</t>
  </si>
  <si>
    <t>TORNILLO PANEL DRYWALL PTA AGUDA 6X1 100UN</t>
  </si>
  <si>
    <t>CINTA DE ENMASCARAR 48 MM x 40 MT</t>
  </si>
  <si>
    <t>PERROS PARA CABLE GALVANIZADO 1/4 PULGADA</t>
  </si>
  <si>
    <t>SIERRA COPA MADERA 38 MM</t>
  </si>
  <si>
    <t>SET PUNTAS MAXFIT MAGNETICAS 30 PIEZAS REF DWA2SLS</t>
  </si>
  <si>
    <t>SET</t>
  </si>
  <si>
    <t>SET DE DESTORNILLADORES PRO DE 6 PIEZAS</t>
  </si>
  <si>
    <t>KIT</t>
  </si>
  <si>
    <t>SET 94 PIEZAS COPAS 1/4 Y 1/2 PULGADA SD-GS506</t>
  </si>
  <si>
    <t>RATCHET M/ART. 8 PULGADAS-M3/8 PULGADAS REF 4-86-2</t>
  </si>
  <si>
    <t>PALÍN HOYADOR COLIMA CON CABO</t>
  </si>
  <si>
    <t>MAQUINA PARA CORTA BALDOSA 3 EN 1 600 MM</t>
  </si>
  <si>
    <t>LIMA REDONDA 8 PULGADAS 15F8131 REDLINE</t>
  </si>
  <si>
    <t>LIMA PLANA 8 PULGADAS 15F8111</t>
  </si>
  <si>
    <t>LIMA MEDIA CAÑA 8 PULGADAS 15F8171</t>
  </si>
  <si>
    <t>LIJADORA ORBITAL 1/4 230W 2.4A 14.000 OPM</t>
  </si>
  <si>
    <t>KIT MOTOTOOL DREMEL 3000 125W 127V + 10 ACCESORIOS</t>
  </si>
  <si>
    <t>KIT DE TALADRO PERCUTOR INALÁMBRICO 3/8 PULG+atorn</t>
  </si>
  <si>
    <t>JUEGO LLAVES TORX 8 PIEZAS REF 69-266</t>
  </si>
  <si>
    <t>JUEGO LLAVE B/FIJA 8 PIEZAS 6-22 MM REF 86-072</t>
  </si>
  <si>
    <t>JUEGO FORMONES 3UND REF 16-125LA</t>
  </si>
  <si>
    <t>JUEGO DESTORNILLADORES PRECISIÓN 14 EN1 CPPH148 RE</t>
  </si>
  <si>
    <t>JUEGO 8 LLAVES COMBINADAS 8-19 MM REF 88-855</t>
  </si>
  <si>
    <t>JUEGO 8 LLAVES COMBINADAS 5/16-3/4 REF 88-854</t>
  </si>
  <si>
    <t>JUEGO 8 LLAVES ALLEN PULGADAS REF 69-252</t>
  </si>
  <si>
    <t>GRAPA 1/2 DOBLE OREJA X 10UND GALVANIZADA</t>
  </si>
  <si>
    <t>GRAPA 1" DOBLE OREJA X 10UND GALVANIZADA</t>
  </si>
  <si>
    <t>EXTENSIÓN 30MT, 100 FT COLOR NARANJA POLO A TIERRA</t>
  </si>
  <si>
    <t>MULTITOMA 6 SALIDAS ABSORCIÓN DE ENERGÍA REPENTINA</t>
  </si>
  <si>
    <t>PANEL LED SOBREPONER 30X120 45W BLANCA</t>
  </si>
  <si>
    <t>PANEL LED DE SOBREPONER REDONDO 6W</t>
  </si>
  <si>
    <t>PANEL LED DE SOBREPONER REDONDO 18W</t>
  </si>
  <si>
    <t>PANEL LED DE SOBREPONER REDONDO 12W</t>
  </si>
  <si>
    <t>PANEL LED DE SOBREPONER CUADRADO 6W</t>
  </si>
  <si>
    <t>PANEL LED DE SOBREPONER CUADRADO 3W</t>
  </si>
  <si>
    <t>PANEL LED DE SOBREPONER CUADRADO 24W</t>
  </si>
  <si>
    <t>PANEL LED DE INCRUSTAR Y REDONDA 3W</t>
  </si>
  <si>
    <t>PANEL LED DE INCRUSTAR REDONDO 9W</t>
  </si>
  <si>
    <t>PANEL LED DE INCRUSTAR REDONDO 6W</t>
  </si>
  <si>
    <t>PANEL LED DE INCRUSTAR REDONDO 24W</t>
  </si>
  <si>
    <t>PANEL LED DE INCRUSTAR CUADRADO 9W</t>
  </si>
  <si>
    <t>PANEL LED DE INCRUSTAR CUADRADO 6W</t>
  </si>
  <si>
    <t>PANEL LED DE INCRUSTAR CUADRADO 3W</t>
  </si>
  <si>
    <t>PANEL LED DE INCRUSTAR CUADRADO 24W</t>
  </si>
  <si>
    <t>CANDADO INTEMPERIE 60MM CUBIERTO</t>
  </si>
  <si>
    <t>CANDADO CUELLO ALTO 40MM</t>
  </si>
  <si>
    <t>CANDADO CUELLO ALTO 20MM</t>
  </si>
  <si>
    <t>CANDADO BARRILITO 30MM</t>
  </si>
  <si>
    <t>MADERA FLOR MORADO ACHAPO RUSTICO  30 CM X 3 CM</t>
  </si>
  <si>
    <t>ROLLO CARTÓN CORRUGADO 24M2</t>
  </si>
  <si>
    <t>VÁLVULA DE COMPUERTA DIÁMETRO 1/2"</t>
  </si>
  <si>
    <t>VÁLVULA DE COMPUERTA 1 PULGADA</t>
  </si>
  <si>
    <t>SPLITTER HDMI 1X2 4K 1 ENTRADA 2 SALIDAS</t>
  </si>
  <si>
    <t>SOGA POLIPROPILENO SÓLIDA CAL 12MM X 20M</t>
  </si>
  <si>
    <t>KIT RESPIRADOR PINTURA 2 VÍAS 6211P</t>
  </si>
  <si>
    <t>KIT REPUESTO RESPIRADOR PINTURA 6022P</t>
  </si>
  <si>
    <t>GUANTE POLIESTER PU FLEX POLY -TODAS LAS TALLAS</t>
  </si>
  <si>
    <t>GUANTE MULTIFLEX POLIESTER NITRILO TALLA S-M-L</t>
  </si>
  <si>
    <t>GUANTE CAUCHO NEGRO CORRUGADO TODAS LAS TALLAS</t>
  </si>
  <si>
    <t>CAJA DE CONVERSION DE HDMI A RCA</t>
  </si>
  <si>
    <t>CABUYA 41 M GRUESA FIQUE FIBRA NATURAL</t>
  </si>
  <si>
    <t>Válvula de Compuerta 3/4" Bronce PN 16 Bar</t>
  </si>
  <si>
    <t>CANDADO INTEMPERIE 50MM CUBIERTO</t>
  </si>
  <si>
    <t>CANDADO BARRILITO 60MM</t>
  </si>
  <si>
    <t>Grifería lavaplatos monocontrol</t>
  </si>
  <si>
    <t>SOGA TRENZADA POLIPROPILENO 12.7MM X 15M FIXSER</t>
  </si>
  <si>
    <t>BISTURÍ ERGONÓMICO 18MM REDLINE</t>
  </si>
  <si>
    <t>AMARRE NEGRO 3,6 X 200 MM 100 UNIDADES</t>
  </si>
  <si>
    <t>BREAKER 2 POLO 70AMP ENCHUFE</t>
  </si>
  <si>
    <t>Epoxibonder Transparente 25 GramosLoctite</t>
  </si>
  <si>
    <t>Pistola Para Aplicar Silicona gruesa. De 10W.</t>
  </si>
  <si>
    <t>SIKA-2  (2,5KG)</t>
  </si>
  <si>
    <t>SIKA MULTISEAL 15CM X 10M</t>
  </si>
  <si>
    <t>HOMBRESOLO DE CADENA DE 19"</t>
  </si>
  <si>
    <t>HOMBRESOLO 8 PULGADAS HOJALATERO REF 84-398</t>
  </si>
  <si>
    <t>ESCALERA MULTIPROPÓSITO 3.5MT 12 PASOS</t>
  </si>
  <si>
    <t>DISCO SIERRA CIRCULAR ECO 184MM 7 1/4 PULGADAS 24D</t>
  </si>
  <si>
    <t>DISCO PARA MADERA 7-1/4 PULGADA 40 DIENTES B725A40</t>
  </si>
  <si>
    <t>DISCO MADERA 12 PULGADAS 60DIENTES REF DW03140</t>
  </si>
  <si>
    <t>DISCO ABRASIVO CORTE METAL 7 X 1/8 REF DW44840</t>
  </si>
  <si>
    <t>DISCO ABRASIVO CORTE METAL 7 X 0.055 PULGADAS REF</t>
  </si>
  <si>
    <t>DESTORNILLADOR TESTER 100V - 500V 150 MM LARGO -MA</t>
  </si>
  <si>
    <t>CORTAFRIOS PROF FRONTAL AISLADO 1000V 8 PULGADAS A</t>
  </si>
  <si>
    <t>Cortafrios Diagonal Aislado 1000V 6.1/4 Pulgadas</t>
  </si>
  <si>
    <t>ATORNILLADOR IMPACTO 1/4 6.35MM V.V.R. ATORNILLAR</t>
  </si>
  <si>
    <t>ALICATE 12 PULGADAS PELÍCANO PC980-3</t>
  </si>
  <si>
    <t>UNIÓN CANALETA PARA PISO 60X13</t>
  </si>
  <si>
    <t>CAJA HERRAMIENTAS 19 PULGADAS NEWMILLENIUM BANDEJA</t>
  </si>
  <si>
    <t>DISCO ABRASIVO CORTE METAL 4 1/2 X 1/8 REF DW44820</t>
  </si>
  <si>
    <t>TAPA TOMA DOBLE NARANJA AÍSLA TIERRA</t>
  </si>
  <si>
    <t>Probador de Tomas Pt Gfci</t>
  </si>
  <si>
    <t>Pelacables Resorte</t>
  </si>
  <si>
    <t>HOMBRE SOLO RECTO 10"</t>
  </si>
  <si>
    <t>30626</t>
  </si>
  <si>
    <t>DESTORNILLADOR ESTRELLA 6" X ¼ (LARGO 150 mm)</t>
  </si>
  <si>
    <t>CANALETA BLANCA 20X12-L 2M. NORMA TIA/EIA 569</t>
  </si>
  <si>
    <t>CANALETA BLANCA 25X25 LARGO 2M C/ADHESIVO</t>
  </si>
  <si>
    <t>CANALETA PARA PISO 60X13 LARGO 2M. NORMA TIA/EIA</t>
  </si>
  <si>
    <t>PILA CUADRADA ALKALINA  9V.</t>
  </si>
  <si>
    <t>PILA DE 9V RECARGABLES  (CUADRADA)</t>
  </si>
  <si>
    <t>CANALETA PLASTICA 20X20MM (2 METROS ND) FERRETERIA</t>
  </si>
  <si>
    <t>BOMBILLO LED  GU 10</t>
  </si>
  <si>
    <t>SILICONA GRUESA en barra para pistola de 1/2"x10"</t>
  </si>
  <si>
    <t>SIKABOOM-500ccAMARILLO PRESENTACION-AEROSOL-SIMILA</t>
  </si>
  <si>
    <t>CLAVO CONCRETO ACERO DE 2" CON CABEZA X 500GR</t>
  </si>
  <si>
    <t>CLAVO CONCRETO ACERO DE 1" CON CABEZA X 500GR</t>
  </si>
  <si>
    <t>LIQUIDO PEQUEÑO DESTAPADOR DE CAÑERIA X 500ml</t>
  </si>
  <si>
    <t>ELEMENTOS DE ASEO</t>
  </si>
  <si>
    <t>LIMA TRIANGULAR DE 8" CON CABO plastico  Bastarda</t>
  </si>
  <si>
    <t>CERRADURA DE EMBUTIR  PICO LORO DOBLE  854</t>
  </si>
  <si>
    <t>CERRADURA CARTELERA CORREDERA mueble vitrina nique</t>
  </si>
  <si>
    <t>AZADÓN FORJADO CON CABO EN MADERA HERRAGR O Simila</t>
  </si>
  <si>
    <t>BROCHA DE NYLON  5" PROFESIONAL</t>
  </si>
  <si>
    <t>ASPERSOR PARA MANGUERA DE 1/2”—PLÁSTICO DE ESTACA</t>
  </si>
  <si>
    <t>REFLECTOR LED (100W) BLANCO FRIO EXTERIOR</t>
  </si>
  <si>
    <t>Panel LED 18W de sobreponer CUADRADO-REDONDO</t>
  </si>
  <si>
    <t>Panel LED 18 W DE INCRUSTAR CUADRADO O REDON</t>
  </si>
  <si>
    <t>PISTOLA DE CALAFATEO ALUMINIO-PROFESIONAL  9"</t>
  </si>
  <si>
    <t>ORINAL ARRECIFE CON GRIFERIA  DE PUSH CORONA O SIM</t>
  </si>
  <si>
    <t>FLUXOMETRO Diafragma SLOAN Gen 77  mantenimi.</t>
  </si>
  <si>
    <t>TAPA  PARA REGISTRO 0.15x0.15</t>
  </si>
  <si>
    <t>518</t>
  </si>
  <si>
    <t>VALVULA/REGISTRO DE BOLA Ø 1/2"(MANIJA - METALICA)</t>
  </si>
  <si>
    <t>CAJA PLASTICA 5800  PVC</t>
  </si>
  <si>
    <t>VALVULA/REGISTRO BOLA  Ø 1" (MANIJA - METALICA)</t>
  </si>
  <si>
    <t>Tapa  blanca doble para tomacorriente</t>
  </si>
  <si>
    <t>CIELO RASOS</t>
  </si>
  <si>
    <t>VALVULA/REGISTRO BOLA Ø2 EN BRONCE DE 175 PSI</t>
  </si>
  <si>
    <t>MACHETE 22 PULGADAS- 3 CANALES ACERO-MANGO ANTIDES</t>
  </si>
  <si>
    <t>TORNILLO LAMINA CABEZA LENTEJA PBROCA 8x1"</t>
  </si>
  <si>
    <t>DISCO DE CORTE 7" (DISCOS PARA CORTAR METAL 7" X 1</t>
  </si>
  <si>
    <t>DISCO DE CORTE 41/2" TRASLAPADO</t>
  </si>
  <si>
    <t>BROCA ACERO HSS DE 5/16 (PÁSTICO-METAL-MADERA)</t>
  </si>
  <si>
    <t>MARCO PARA SEGUETA  FIJO METALICO DE 12"</t>
  </si>
  <si>
    <t>20-206</t>
  </si>
  <si>
    <t>LLAVE EXPANSION AISLADA 10" 1.000V ** STANLEY  O S</t>
  </si>
  <si>
    <t>MARTILLO DE UÑA- 20 ONZAS  MANGO EN FIBRA O CAUCHO</t>
  </si>
  <si>
    <t>51-274</t>
  </si>
  <si>
    <t>Escalera 3, pasos en aluminio/metal plegable 150kg</t>
  </si>
  <si>
    <t>SierraPuerta</t>
  </si>
  <si>
    <t>C6430 Gris</t>
  </si>
  <si>
    <t>Adaptador PVCP Hemb.3/4"  S/NORMA ICONTEC</t>
  </si>
  <si>
    <t>CANTONERA ELECTRICA DE 12 V  VIRO</t>
  </si>
  <si>
    <t>KR-4BL</t>
  </si>
  <si>
    <t>201</t>
  </si>
  <si>
    <t>Ref90178</t>
  </si>
  <si>
    <t>GUANTE (NITRILO)  DE 13"  ANSELL EDMONT(PAR)</t>
  </si>
  <si>
    <t>008</t>
  </si>
  <si>
    <t>CANDADO T.italiano 4x6,2cm   YALE</t>
  </si>
  <si>
    <t>110-40</t>
  </si>
  <si>
    <t>CANDADO T.italiano 5x7,8cm   YALE</t>
  </si>
  <si>
    <t>110-50</t>
  </si>
  <si>
    <t>Ref.9000</t>
  </si>
  <si>
    <t>ADAPTADOR PRESION Hemb.1"    PAVCO</t>
  </si>
  <si>
    <t>10092</t>
  </si>
  <si>
    <t>PALA No.2 P/REDONDA  CON CABO</t>
  </si>
  <si>
    <t>6064578</t>
  </si>
  <si>
    <t>PULIDORA INDUSTRIAL DE 4 ½"    MAKITA   10000 RPM</t>
  </si>
  <si>
    <t>62593</t>
  </si>
  <si>
    <t>ENCHAPE  PARED COLOR 35x25CM)</t>
  </si>
  <si>
    <t>CANDADO DE 60 mm EGRET  o similar</t>
  </si>
  <si>
    <t>BROCA PARA MURO DE 3/16  X 31/2</t>
  </si>
  <si>
    <t>BROCAS  PARA MURO DE 1/2 X6"</t>
  </si>
  <si>
    <t>987 ...1/4</t>
  </si>
  <si>
    <t>VARSOL PHILAAC   DISOLVENTES ESMALTES ALQUIDICOS</t>
  </si>
  <si>
    <t>8038</t>
  </si>
  <si>
    <t>INTERRUPTOR SENC 400  AVE/GALICA</t>
  </si>
  <si>
    <t>401</t>
  </si>
  <si>
    <t>01304-8</t>
  </si>
  <si>
    <t>SERRUCHO DE 20" MANGO PLÁSTICO DIENTE DIAMANTADO</t>
  </si>
  <si>
    <t>885334</t>
  </si>
  <si>
    <t>ESPATULA DE ACERO CARBONO - MANGO PLASTICO 4"</t>
  </si>
  <si>
    <t>468301</t>
  </si>
  <si>
    <t>724081</t>
  </si>
  <si>
    <t>MACETA 4 Lbs STANLEY, HERRAGRO O SIMILAR</t>
  </si>
  <si>
    <t>641060</t>
  </si>
  <si>
    <t>LLAVE EXPANSION 8" STANLEY  O SIMILAR</t>
  </si>
  <si>
    <t>611210</t>
  </si>
  <si>
    <t>ESPATULA 2" DE ACERO CARBONO -  MANGO PLASTICO</t>
  </si>
  <si>
    <t>468266</t>
  </si>
  <si>
    <t>CINTA METRICA 30M FIBRA VIDRIO</t>
  </si>
  <si>
    <t>400010</t>
  </si>
  <si>
    <t>296164</t>
  </si>
  <si>
    <t>ALICATE MANGO AISLADO  8" PUNTA LARGA CORTANTE</t>
  </si>
  <si>
    <t>84-098</t>
  </si>
  <si>
    <t>TC3x2"</t>
  </si>
  <si>
    <t>PANEL LED RD 12W DL UNV SYLVANIA</t>
  </si>
  <si>
    <t>P23400-33</t>
  </si>
  <si>
    <t>BALA LED 30W NW MV JUPITER HIGH POWER SYLVANIA</t>
  </si>
  <si>
    <t>P26829-36</t>
  </si>
  <si>
    <t>LAMPARA PANEL REDONDO LED 30CM DIÁMETRO 25W</t>
  </si>
  <si>
    <t>LAMPARA PANEL REDONDO LED 18CM DIÁMETRO 12W</t>
  </si>
  <si>
    <t>CINTA AUTO ADHESIVA DOBLE FAZ ( 3/4"-ROLLO X 5M)</t>
  </si>
  <si>
    <t>CINTA AISLANTE-SUPER33-19 mm ANCHO/20 M LARGO</t>
  </si>
  <si>
    <t>PILA RECARGABLE AAX(2) -VARTA, ENERGIZER -SIMILAR</t>
  </si>
  <si>
    <t>CERRADURA MUEBLE PESTILLO VERTICAL 2044 YALE O SIM</t>
  </si>
  <si>
    <t>Panel LED DE 12 W SOBREPONER REDONDO-CUADRADO</t>
  </si>
  <si>
    <t>947120001</t>
  </si>
  <si>
    <t>SIFON PARA LAVAPLATOS PLASTICO+CANASTILLA (4")</t>
  </si>
  <si>
    <t>RODILLO 3" FELPA MANGO PLASTICO PARA VINILO</t>
  </si>
  <si>
    <t>ANTICORROSIVO VERDE/GRIS  BASE DE CROMATO DE  ZINC</t>
  </si>
  <si>
    <t>ARNES MULTIPROPOSITO EN X</t>
  </si>
  <si>
    <t>TORNILLO  Y CHAZO PLASTICO  DE 1/4"**</t>
  </si>
  <si>
    <t>01311100K</t>
  </si>
  <si>
    <t>LAMINA DRY WALL  1/2''</t>
  </si>
  <si>
    <t>TOMA DOBLE MONOFASICA POLO A TIERRA 15AMPERIOS</t>
  </si>
  <si>
    <t>PISO DUROPISO  34x34 CORONA</t>
  </si>
  <si>
    <t>335494601</t>
  </si>
  <si>
    <t>ADAPTADOR PRESION Macho 2" S/NORMA ICONTEC</t>
  </si>
  <si>
    <t>10193</t>
  </si>
  <si>
    <t>TAPA CIEGA  BLANCA              AVE</t>
  </si>
  <si>
    <t>1900-0</t>
  </si>
  <si>
    <t>4041506</t>
  </si>
  <si>
    <t>ESMALTE SINTETICO BRILLANTE (Cuñete de 5Gal)</t>
  </si>
  <si>
    <t>4 mm</t>
  </si>
  <si>
    <t>CERRADURA SCHLAGE ENTR. CROMADO ORBIT A50PD</t>
  </si>
  <si>
    <t>A80PD</t>
  </si>
  <si>
    <t>TUBO PRESION Ø 1" 315 PSI PVC X 6ML S/NORMA ICONT</t>
  </si>
  <si>
    <t>12571</t>
  </si>
  <si>
    <t>613</t>
  </si>
  <si>
    <t>611</t>
  </si>
  <si>
    <t>97720Cromo</t>
  </si>
  <si>
    <t>PROYECTOR LED 400W LUMEK</t>
  </si>
  <si>
    <t>LUMINARIA HIGHBAY 200W LUMEK</t>
  </si>
  <si>
    <t>PROYECTOR LED BVP621 SPORTSSTAR PHILIPS</t>
  </si>
  <si>
    <t>BOMBILLO LED 20W LUMEK</t>
  </si>
  <si>
    <t xml:space="preserve">Cable Guaya de acero  1/4" </t>
  </si>
  <si>
    <t>Extintor contra incendios a base de gas carbónico modelo 20 libras tipo BC - Carga y mantenimient</t>
  </si>
  <si>
    <t>Extintor contra incendios a base de agente limpio 123 modelo 3.700 gramos AC - Carga y mantenimiento</t>
  </si>
  <si>
    <t>Extintor contra incendios a base de agente limpio 123 modelo 9.000 gramos AC - Carga y mantenimiento</t>
  </si>
  <si>
    <t>Extintor contra incendios a base de gas carbónico modelo 20 libras tipo BC - Revisión y mantenimient</t>
  </si>
  <si>
    <t>Extintor contra incendios a base de agente limpio 123 modelo 3.700 gramos AC - Revisión y mantenimie</t>
  </si>
  <si>
    <t>Extintor contra incendios a base de agente limpio 123 modelo 9.000 gramos AC - Revisión y mantenimie</t>
  </si>
  <si>
    <t>Extintor a base de polvo químico seco 5 libras tipo BC multipropósito - Carga y mantenimiento</t>
  </si>
  <si>
    <t>Extintor a base de polvo químico seco 20 libras tipo BC multipropósito - Carga y mantenimiento</t>
  </si>
  <si>
    <t>Extintor a base de polvo químico seco 10 libras tipo BC multipropósito - Carga y mantenimiento</t>
  </si>
  <si>
    <t>Extintor a base agua penetrante a presión modelo 2.5 galones tipo A - Carga y Mantenimiento</t>
  </si>
  <si>
    <t>Extintor a base de polvo químico seco 10 libras tipo ABC multipropósito - Carga y mantenimiento</t>
  </si>
  <si>
    <t>Extintor a base de polvo químico seco 20 libras tipo ABC multipropósito - Carga y mantenimiento</t>
  </si>
  <si>
    <t>EXTINTOR SOKAFLAN 123 (3.700GR)+ soporte pared</t>
  </si>
  <si>
    <t>5634</t>
  </si>
  <si>
    <t>ANILLO ROSETON PLASTICO ESTANDAR PARA TANQUE ANAERÓBICO</t>
  </si>
  <si>
    <t>TANQUE FILTRO ANAERÓBICO OVOIDE 2000 L TAPA ACCE. EMPAQUE VERDE</t>
  </si>
  <si>
    <t>TANQUE FILTRO ANAERÓBICO OVOIDE 1000 L TAPA ACCE. EMPAQUE VERDE</t>
  </si>
  <si>
    <t>TANQUE FILTRO ANAERÓBICO OVOIDE 500 L TAPA ACCE. EMPAQUE VERDE</t>
  </si>
  <si>
    <t>BREAKER TACO ENCHUF 2x15</t>
  </si>
  <si>
    <t>ALAMBRE COBRE DESNUDO C.14 AWG</t>
  </si>
  <si>
    <t>CABLE COBRE THHN/THWN-2 C.10 AWG 600V 90°C</t>
  </si>
  <si>
    <t>CABLE COBRE AISLADO C.14 AWG THWN 600V 90°C</t>
  </si>
  <si>
    <t>TUBO CONDUIT PVC 3/4" S/NORMA ICONTEC</t>
  </si>
  <si>
    <t>12478</t>
  </si>
  <si>
    <t>66B100</t>
  </si>
  <si>
    <t>KR301BG</t>
  </si>
  <si>
    <t>0020-C</t>
  </si>
  <si>
    <t>TUBO PVC DUCTO  ELECTRICO TIPO DB 2"</t>
  </si>
  <si>
    <t>TUBO CONDUIT   PVC       1 "</t>
  </si>
  <si>
    <t>12464</t>
  </si>
  <si>
    <t>BARANDA EN VIDRIO TEMPLADO LAMINADO 12 MM CON PASAMANOS ACERO INOXIDABLE H=1.00M - SUMINISTRO</t>
  </si>
  <si>
    <t>CARPINTERIA METALICA</t>
  </si>
  <si>
    <t>SILLA AUDITORIO REF. NOVA ANCHO 508 MM DE INORCA - SUMINISTRO E INSTALACIÒN</t>
  </si>
  <si>
    <t>MUEBLES ACCESORIOS</t>
  </si>
  <si>
    <t>ACCESORIOS  ELECTRICOS**</t>
  </si>
  <si>
    <t>Rejilla de piso rectangular en acero inoxidable</t>
  </si>
  <si>
    <t>sensor de flujo tipo paleta de 4"</t>
  </si>
  <si>
    <t>RED CONTRA INCENDIO</t>
  </si>
  <si>
    <t xml:space="preserve">Banco de condensadores de 50 KVAR-208 Voltios </t>
  </si>
  <si>
    <t xml:space="preserve">Masilla moldeable fire barrier MPS2 STICK 3M Dimension: 2,54 x 2,54 x 28 cm </t>
  </si>
  <si>
    <t>MANGUERA DE NIVEL 3/8" CAL 30</t>
  </si>
  <si>
    <t>240095</t>
  </si>
  <si>
    <t>SIKADUR 32 PRIMER      1 KILO</t>
  </si>
  <si>
    <t>NIVEL DE BURBUJA O GOTA DE 12" - 2 Burbujas</t>
  </si>
  <si>
    <t>704462</t>
  </si>
  <si>
    <t>CODO 45° SANITARIO 4" C x E  1/8  PAVCO</t>
  </si>
  <si>
    <t>10924</t>
  </si>
  <si>
    <t>029</t>
  </si>
  <si>
    <t>TIERRA NEGRA SELECC. +CASCAR+ABONO ORGANICO+TRANSP</t>
  </si>
  <si>
    <t>Cañuela pref (A-120)En V; H=22.5,B=30,L=0.80m **</t>
  </si>
  <si>
    <t>GramaSinteticaMonofil50mmCertfFIFAPREFER+arena+cau</t>
  </si>
  <si>
    <t>GRAMAS SINTETICAS</t>
  </si>
  <si>
    <t>GramaSinteticaMonofil60mmCertfFIFAPREFER+arena+cau</t>
  </si>
  <si>
    <t>UNION TUBO DRENAJE PVC PERF. CORRUG- 200MM</t>
  </si>
  <si>
    <t>Programador (4) Estaciones paraSistemaAutom.Riego</t>
  </si>
  <si>
    <t>ArcoMovilMicrofutbol(3x2)Tub.Est.Galv+Malla.ImpN°4</t>
  </si>
  <si>
    <t>SERVICIO DE SACAPANTAS ROLLO GRANDE (1.5M)</t>
  </si>
  <si>
    <t>TUBO DRENAJE PVC 160MMCorru-Perf(Rollo)sin Filtro</t>
  </si>
  <si>
    <t>EQUIPO FUMIGADOR MANUAL DE ESPALDA – TANQUE 20 LTS</t>
  </si>
  <si>
    <t>NYLON CRUDO  (N°2)</t>
  </si>
  <si>
    <t>PRIMER EPOXICO POLIAMIDA VERDE (2 COMPONENTES)</t>
  </si>
  <si>
    <t>TANQUE PLAST. DE 20.000 LTS Vertical(Acce+transp)</t>
  </si>
  <si>
    <t>CODO 45° PRESION Ø2" PVC S/NORMA ICONTEC</t>
  </si>
  <si>
    <t>ANÁLISIS DE PERMEABILIDAD CABEZA VARIABLE</t>
  </si>
  <si>
    <t>ANÁLISIS DE SUELO AGRONOMICO COMPLETO</t>
  </si>
  <si>
    <t>Tubo EstructuralGalv.Ø2 1/2"-2.5mmASTM A-500 Gra-C</t>
  </si>
  <si>
    <t>Tubo EstructuralGalv.Ø2"-2.5mmASTM A-500 Grad-C</t>
  </si>
  <si>
    <t>MALLA MICROFUTBOL 3mtx2mt (nylon  Nº4 )</t>
  </si>
  <si>
    <t>CINTA DE SEÑALIZACION DE 4" POR 500 MTS-CAL.2.5</t>
  </si>
  <si>
    <t>INFESTACIONES</t>
  </si>
  <si>
    <t>Fungicida   Fulgitox**</t>
  </si>
  <si>
    <t>MALLA PROTECC.FUTBOL Cal.2,Nylon Imp.(13X13)</t>
  </si>
  <si>
    <t>Regulador de Voltaje 1000W(90-140V)Supres de Picos</t>
  </si>
  <si>
    <t>0461061A</t>
  </si>
  <si>
    <t>CAJA LAMINA PARA CONTROLADOR RIEGO AUTOM**</t>
  </si>
  <si>
    <t>MallaPort.FutbolSemiprof.Cal.4,Nylon.ImpCuadro10cm</t>
  </si>
  <si>
    <t>MALLA FUTBOL PROF.CAL.8,Nylon Imp.Hexago.8cmCampin</t>
  </si>
  <si>
    <t>hyundai 200</t>
  </si>
  <si>
    <t>EQUIPOS DE EXCAVACION</t>
  </si>
  <si>
    <t>TRANSPORTE-TRACTOR EN GRUA PLANCHON (ida y vuelta)</t>
  </si>
  <si>
    <t>Aspersor de Rotor(Turbina-2001/TR-70)r=21mEmergent</t>
  </si>
  <si>
    <t>Caja en PVC Rectang.(15"X9.5"X10")control Valvulas</t>
  </si>
  <si>
    <t>511</t>
  </si>
  <si>
    <t>Tripode Ángulo1x1/8"Tubo Galv.3/4"+Codo+ adaptador</t>
  </si>
  <si>
    <t>REGISTRO CORTINA.Ø2"PESADO  S/NROMA ICONTEC(125Psi</t>
  </si>
  <si>
    <t>RPW12</t>
  </si>
  <si>
    <t>ACTIVIDADES ESPECIALES</t>
  </si>
  <si>
    <t>MANGUERA CAUCHO NEGRA RIEGO3/4"(100m)CAL-40</t>
  </si>
  <si>
    <t>MANGUERA CAUCHO NEGRA RIEGO 1"(100m)CAL-40</t>
  </si>
  <si>
    <t>MANGUERA Ø11/2" TRANSP-CAL.40(ROLLO 50 ML)</t>
  </si>
  <si>
    <t>MANGUERA Ø2" TRANSP-CAL.40(ROLLO 50 ML)</t>
  </si>
  <si>
    <t>MANGUERA 3"POLIETILENO NEGRA(ROLLO 50 ML)Cal.-40</t>
  </si>
  <si>
    <t>Alquiler Manguera  para Motobomba 2-3" (10m)</t>
  </si>
  <si>
    <t>01-997711</t>
  </si>
  <si>
    <t>RODILLO  ARRASTRE MANUAL</t>
  </si>
  <si>
    <t>1000 KL</t>
  </si>
  <si>
    <t>AIREADOR EQUIPO PERF CESPED C/OPERARIO</t>
  </si>
  <si>
    <t>EQUIPOS MANTE. CANCHAS</t>
  </si>
  <si>
    <t>Banderín asta esquinera(Estaca+Banderín) futbol(4u</t>
  </si>
  <si>
    <t>TUBO ALCANT NOVAFORT 355 MMS/NORMA ICONTEC</t>
  </si>
  <si>
    <t>47418</t>
  </si>
  <si>
    <t>COMBUSTIBLES</t>
  </si>
  <si>
    <t>999XXX-1 - MINISTERIO DE MINAS Y ENERGIA</t>
  </si>
  <si>
    <t>FertilizanteQuím.granuladFoliar-orgánNPK(saco 50kg</t>
  </si>
  <si>
    <t>TUBO DRENAJE PVC200mmCorrug-Perf(Roll35m)sinFiltro</t>
  </si>
  <si>
    <t>12494</t>
  </si>
  <si>
    <t>RETROEXCAVADORA JHON DEERE 610B (Oper+Comb)**.</t>
  </si>
  <si>
    <t>EMULSION ASFALTICA (CRL-1)Imprimacion-Via+Transp</t>
  </si>
  <si>
    <t>25180</t>
  </si>
  <si>
    <t>UNION  ALCANT NOVAFORT 355MM S/NORMA ICONTEC</t>
  </si>
  <si>
    <t>Rejilla sumidero (46X33X10) Peaton carcamT-1(Obra)</t>
  </si>
  <si>
    <t>R-25-C</t>
  </si>
  <si>
    <t>TARIFAS PROFESIONALES</t>
  </si>
  <si>
    <t>HIERRO PR-60 Corru/Fig    1/4"  Kg</t>
  </si>
  <si>
    <t>FLOTADOR   MECANICO 2" (Valv+Varilla+Bola)Cobre</t>
  </si>
  <si>
    <t>VFLT06</t>
  </si>
  <si>
    <t>ENSAYO ANÁLISIS COMPACTACIÓN SUELO (Curva de compa</t>
  </si>
  <si>
    <t>TRANSPORTE- RETROEXCAV.J.D.510 (Ida y regreso)</t>
  </si>
  <si>
    <t>Ensayo Densidad del terreno con Densímetro nuclear</t>
  </si>
  <si>
    <t>Gasolina      **</t>
  </si>
  <si>
    <t>ARENA PELDAR TIPO FLINT+Cargue+Transp.Zipaq**</t>
  </si>
  <si>
    <t>MALLA MINIFUTBOL/FUTBOL-8 (5X2M)Nilon Imperm-N°4</t>
  </si>
  <si>
    <t>TAPETE</t>
  </si>
  <si>
    <t>SikaBarreraEpox233710+Cataliz+esmalt alquid gr7045</t>
  </si>
  <si>
    <t>A2800</t>
  </si>
  <si>
    <t>MALLA ELECTROSOLDADA  M-084 4mm x 4mm  6Mts x 2.35</t>
  </si>
  <si>
    <t>M-084</t>
  </si>
  <si>
    <t>TORNILLO  1¼" X ½"  Abellanado-Bristol-Negro</t>
  </si>
  <si>
    <t>PORTERIA  FUTBOL PROFESIONAL 7.32 ml (SUM)FIJA</t>
  </si>
  <si>
    <t>VIBROCOMPACT.DOBLE RODILLO 3 TON (OPER+COMB)</t>
  </si>
  <si>
    <t>c/c</t>
  </si>
  <si>
    <t>EMULSION ASFALTICA  -SIKA- 3.5 Kg</t>
  </si>
  <si>
    <t>BOMBA ALTA PRESION 10HP (suministro + transporte)</t>
  </si>
  <si>
    <t>1E0156</t>
  </si>
  <si>
    <t>EQUIPOS PRESION Y BOMBAS</t>
  </si>
  <si>
    <t>EQUIPOS DE AIRE</t>
  </si>
  <si>
    <t>ANGULO   1/8"  x  1 ½"   x 1 ½"</t>
  </si>
  <si>
    <t>MALLA CERRAMIENTO Eslabonada.Cal.12 (Hueco 2 1/2"</t>
  </si>
  <si>
    <t>A400</t>
  </si>
  <si>
    <t>REGISTRO CORTINA Ø 2"PESADOS/NORMICONTEC 125psi</t>
  </si>
  <si>
    <t>ESMALTE ALQUIDICO BLANCO SIKA  (313050)</t>
  </si>
  <si>
    <t>313050</t>
  </si>
  <si>
    <t>MORTEROS LISTOS</t>
  </si>
  <si>
    <t>UNION  ALCANT NOVAFORT 250MM   S/NORMA ICONTEC</t>
  </si>
  <si>
    <t>12804</t>
  </si>
  <si>
    <t>VIBROCOMPACTADOR DOBLE RODILLO 3 TON + OPERARIO</t>
  </si>
  <si>
    <t>ANGULO   ¼"   x   2"</t>
  </si>
  <si>
    <t>Motoazada para arado y descompactación de tierra</t>
  </si>
  <si>
    <t xml:space="preserve">BRAZO SENCILLO TIPO CODENSA 1.5m diam 1" 1/2 CON CAPERUZA </t>
  </si>
  <si>
    <t>REJILLA SUMINISTROS MOD LHV OB 50"X8"</t>
  </si>
  <si>
    <t>PERSIANA DE DESCARGA TIPO FACHADA CON MALLA PLASTICA 44¨X24</t>
  </si>
  <si>
    <t>MESA PING PONG INSTITUCIONAL TRÀFICO PESADO</t>
  </si>
  <si>
    <t>Tanque Hidroflo 300 litros solo suministro tanque</t>
  </si>
  <si>
    <t>CAJA METÁLICA DE PASO DE 70X80X40 - AE287</t>
  </si>
  <si>
    <t>CAJA METÁLICA DE PASO 100X100X40 AE287</t>
  </si>
  <si>
    <t>Recolección, tratamiento y disposición final de llantas usadas</t>
  </si>
  <si>
    <t xml:space="preserve">TUBO SCH-40 CALIBRE 1" </t>
  </si>
  <si>
    <t xml:space="preserve">SUMIDERO PARA CANAL DE DRENAJE PREFABRICADO EN POLYCONCRETO PD-150V D400 L=1M </t>
  </si>
  <si>
    <t>REJILLA EXTRACCION ALETA FIJA LRA - OB 50"X8"</t>
  </si>
  <si>
    <t>SENSOR DE HUMEDAD TEMPERATURA PARA DUCTOS</t>
  </si>
  <si>
    <t>SIKASIL POOL 300ML</t>
  </si>
  <si>
    <t>EUCO K-11</t>
  </si>
  <si>
    <t>EUCO PLUG X 5KG</t>
  </si>
  <si>
    <t>Recolección, tratamiento y Disposición final de raíces de arboles</t>
  </si>
  <si>
    <t>Impermeabilización con Poliurea Master Traffic – Superficie externa</t>
  </si>
  <si>
    <t xml:space="preserve">Rejillas en acero inoxidable calidad 304 </t>
  </si>
  <si>
    <t>METALICOS</t>
  </si>
  <si>
    <t>CANAL DE INSPECCIÓN DE DRENAJE PREFABRICADO EN POLYCONCRETO PD-150V D400 L=1M</t>
  </si>
  <si>
    <t>CAJA BORNERA PARA ACOMETIDA - NORMA ET925</t>
  </si>
  <si>
    <t>COMPAC</t>
  </si>
  <si>
    <t>LUMINARIA LED REFLECTOR SYLVEO 300W CW UNV</t>
  </si>
  <si>
    <t>P27178-36</t>
  </si>
  <si>
    <t>LUMINARIA LED PROYECTOR SYLVEO PRO 800W</t>
  </si>
  <si>
    <t>P27275-36</t>
  </si>
  <si>
    <t>LUMINARIA SYLVANIA LED STREET 45-90W NW URBAN</t>
  </si>
  <si>
    <t>P27486-36</t>
  </si>
  <si>
    <t>LUMINARIA SYLVANIA LED STREET 30-60 W NW URBAN</t>
  </si>
  <si>
    <t>P27485-36</t>
  </si>
  <si>
    <t>LUMINARIA SYLVANIA LED STREET 18-35 W NW URBAN</t>
  </si>
  <si>
    <t>P27484-36</t>
  </si>
  <si>
    <t>Baranda cerramiento juego infantil M-81(Suministro+Transporte+Instalación)</t>
  </si>
  <si>
    <t>50P08</t>
  </si>
  <si>
    <t>50C10506</t>
  </si>
  <si>
    <t>RODADURA ASFALTICA  SUELTO PLANTA  MDC2</t>
  </si>
  <si>
    <t>PLANTA</t>
  </si>
  <si>
    <t xml:space="preserve">Suministro e Instalacion de Cortaviento en Cristal Laminado Templado </t>
  </si>
  <si>
    <t>Suministro e Instlacion TEE Mecanica Ranurada de 2 1/2" X 1 1/2"</t>
  </si>
  <si>
    <t xml:space="preserve">Suministro e Instalacion de Silla para Salavavidas </t>
  </si>
  <si>
    <t>Loker de 4*12 X  0,30 X 1.80</t>
  </si>
  <si>
    <t>Loker de 3*9 X 0,30 X 1.80</t>
  </si>
  <si>
    <t xml:space="preserve">Manto permanente TRM Excell 510 </t>
  </si>
  <si>
    <t xml:space="preserve">Geotextil Geotex 451 hm  </t>
  </si>
  <si>
    <t xml:space="preserve">tendones tipo reata 1" </t>
  </si>
  <si>
    <t xml:space="preserve">Geocelda sloperunner ega 30/150 </t>
  </si>
  <si>
    <t xml:space="preserve">GEOMALLA BIAXIAL BX30X30 PARA TALUDES </t>
  </si>
  <si>
    <t xml:space="preserve">SUMINISTRO DE FUSIBLE TIPÓ HH DE 50 AMP </t>
  </si>
  <si>
    <t xml:space="preserve">SUMINISTRO E INSTALACION DE UNA BOMBA PARA PISCINA  RECREATIVA </t>
  </si>
  <si>
    <t xml:space="preserve">sistema de calderas gas 2´9000,000 BTU/H </t>
  </si>
  <si>
    <t xml:space="preserve">Celda para Transformador de 150 KVA </t>
  </si>
  <si>
    <t>PLANTAS ELECTRICAS</t>
  </si>
  <si>
    <t>CASILLEROS EN MELAMÍNICO DE 15mm DOBLE CARA, MÓDULOS DE 1,80X0,30X0,30</t>
  </si>
  <si>
    <t>SUMINISTRO E INSTALACION SISTEMA INTERCAMBIADOR DE CALOR TIPO TUBULAR FLUJO LINEAL</t>
  </si>
  <si>
    <t>EQUIPO DE DESINFECCIÓN UV-2 LÁMPARAS PISCINAS</t>
  </si>
  <si>
    <t xml:space="preserve">Suministro e Instalacion CHIMENEA EN DUCTO LÁMINA CAL 12 DIAM 26", </t>
  </si>
  <si>
    <t>SENSOR DE MURO IR 110gr 30X10m+ UNIDAD DE CONTROL</t>
  </si>
  <si>
    <t>SENSOR DE TECHO 360gr 14X7m+ UNIDAD DE CONTROL</t>
  </si>
  <si>
    <t>MÓDULO CIEGO PARA LLENAR ESPACIO EN PANEL DE INSERCIÓN</t>
  </si>
  <si>
    <t xml:space="preserve">Rele latching  GM 1-polo 24-277 vac  20A </t>
  </si>
  <si>
    <t xml:space="preserve">Rele Latching GM 1-polo 0-10 vdc 24-277 vac </t>
  </si>
  <si>
    <t xml:space="preserve">Panel de Insercion gm 16 Modulos </t>
  </si>
  <si>
    <t xml:space="preserve">unidada de programacion y control  Lumacan GM </t>
  </si>
  <si>
    <t>Gabinete gm para 32 reles de sobreponer.</t>
  </si>
  <si>
    <t>SWITCH DE CORE FULL CAPA 3 MIN 1GBPS-10GBPS</t>
  </si>
  <si>
    <t>switch 24 puertos 10/100/1000 4SFP CAPA 3 LIGHT</t>
  </si>
  <si>
    <t>Geotextil TR3000</t>
  </si>
  <si>
    <t xml:space="preserve">Aplicacion de capas de latex para impermeabilizar la superficie de un tanque </t>
  </si>
  <si>
    <t>Resurfacer - Aplicacion para sellar e impermeabilizar la superficie de tanque - COMETAS</t>
  </si>
  <si>
    <t xml:space="preserve">Reparacion de fisuras y microfisuras de la tapa del tanque del parque COMETAS. </t>
  </si>
  <si>
    <t>certificado retilap</t>
  </si>
  <si>
    <t>Certificado retie</t>
  </si>
  <si>
    <t xml:space="preserve">Suministro e Instalacion de Vinilo Blackout </t>
  </si>
  <si>
    <t>Suministro e Instalacion Geobloque d-18</t>
  </si>
  <si>
    <t>Sikaplan (rollo 1.55x20) 12 NTR  **</t>
  </si>
  <si>
    <t>400695</t>
  </si>
  <si>
    <t>PERFIL T   (7/8) 1x1/16</t>
  </si>
  <si>
    <t>13170</t>
  </si>
  <si>
    <t>SIKA TOP 121 (ADHER.)  18 KILOS</t>
  </si>
  <si>
    <t>120777</t>
  </si>
  <si>
    <t>140002</t>
  </si>
  <si>
    <t>Arandela galvanixada + tuerca 3/8"</t>
  </si>
  <si>
    <t>RESTRICTOR EN HIERRO DÜCTIL PARA PVC C 900 4"</t>
  </si>
  <si>
    <t>SOPORTE SISMORESISTENTE 4" CUATRO VIAS</t>
  </si>
  <si>
    <t>SOPORTE SISMORESISTENTE 3" DOS VIAS LONGITUDINAL</t>
  </si>
  <si>
    <t>SOPORTE SISMORESISTENTE 3" DOS VIAS TRANSVERSAL</t>
  </si>
  <si>
    <t>SOPORTE SISMORESISTENTE 2 1/2" DOS VIAS LONGITUDINAL</t>
  </si>
  <si>
    <t>SOPORTE SISMORESISTENTE 2 1/2" DOS VIAS TRANSVERSAL</t>
  </si>
  <si>
    <t>SOPORTE SISMORESISTENTE 1 1/2" DOS VIAS LONGITUDINAL</t>
  </si>
  <si>
    <t>UNION DE REPARACION PVC C907 4"</t>
  </si>
  <si>
    <t>TEE CAMXCAMXCAM PVC C907 4"</t>
  </si>
  <si>
    <t>CODO 90 PVC C907 CAMXCAM 4"</t>
  </si>
  <si>
    <t>tuberia Novafort D=30"</t>
  </si>
  <si>
    <t>ACCESORIOS TUBERIA SUBTERRANEA</t>
  </si>
  <si>
    <t>tuberia Novafort D=27"</t>
  </si>
  <si>
    <t>tubería Novafort D=24"</t>
  </si>
  <si>
    <t>Letrero sobre piso para zonas 4m x 1.49m</t>
  </si>
  <si>
    <t>CERTIFICACION DE ASCENSORES MARCA SHILDREN  CON CAPACIDAD PARA 10 PERSONAS O 750 KG Y DO S PARADAS</t>
  </si>
  <si>
    <t>ASCENSORES Y ESCALADORES</t>
  </si>
  <si>
    <t xml:space="preserve">Vinilo adhesivo en impresión digital M2. </t>
  </si>
  <si>
    <t>Aviso informativo, en acrílico,  impresión  digital, tamaño  180  x  90</t>
  </si>
  <si>
    <t>Aviso informativo, en acrílico, impresión digital,tamaño 130 x 90 cm.</t>
  </si>
  <si>
    <t xml:space="preserve">Aviso informativo, en acrílico, impresión digital, tamaño 63 x  90 cm. </t>
  </si>
  <si>
    <t>Aviso informativo, en acrílico, impresión digital, tamaño 11O x 50 cm.</t>
  </si>
  <si>
    <t xml:space="preserve">Aviso informativo, en acrílico, impresión digital, tamaño 130 x 50 cm. </t>
  </si>
  <si>
    <t>Aviso informativo, en acrílico, impresión digital  tamaño 130 X 66,20cm</t>
  </si>
  <si>
    <t>Aviso informativo, en acrílico, impresión digital tamaño 41 X 15 cm</t>
  </si>
  <si>
    <t>Aviso informativo, en acrílico, impresión digital tamaño 18 x28 cm,</t>
  </si>
  <si>
    <t>Aviso evacuación, en acrílico, impresión digital tamaño 200 x 100 cm,</t>
  </si>
  <si>
    <t>Letrero suspendido para zonas 4m x 1.49m</t>
  </si>
  <si>
    <t>letrero en acrilico sin iluminacion letras de h=1.30</t>
  </si>
  <si>
    <t>recubrimiento skate master</t>
  </si>
  <si>
    <t>FORMALETA METALICA (Tableros +chapetas+otros)-mes</t>
  </si>
  <si>
    <t>M2/MES</t>
  </si>
  <si>
    <t>Canal Lám.Galv. Cal.22 (D=0.50m)Sin Pintura(Sum)</t>
  </si>
  <si>
    <t>27TP18</t>
  </si>
  <si>
    <t>UNION PRESIÓN Ø 1 1/4"PVCS/NORMA ICONTEC</t>
  </si>
  <si>
    <t>13233</t>
  </si>
  <si>
    <t>YEE SANITARIA PVC Ø  6" S/NORMA ICONTEC</t>
  </si>
  <si>
    <t>13236</t>
  </si>
  <si>
    <t>13229</t>
  </si>
  <si>
    <t>12906</t>
  </si>
  <si>
    <t>13226</t>
  </si>
  <si>
    <t>CODO 90° PRESION ½"  PVC S/NORMA ICONTEC</t>
  </si>
  <si>
    <t>10806</t>
  </si>
  <si>
    <t>TUBO SILICONA  300 ML Transparente</t>
  </si>
  <si>
    <t>757200001</t>
  </si>
  <si>
    <t>96700Cromo</t>
  </si>
  <si>
    <t>Win aluminio Crudo  x 6 metros **</t>
  </si>
  <si>
    <t>VINILO TIPO  II</t>
  </si>
  <si>
    <t>2022</t>
  </si>
  <si>
    <t>VINILTEX O SIMILAR ( ACRILICA BASE AGUA)TIPO-1</t>
  </si>
  <si>
    <t>TORNILLO PARA MADERA  8 x 2"</t>
  </si>
  <si>
    <t>Aglomerado</t>
  </si>
  <si>
    <t>DILATACION ALUMINIO U DE 1/2" X 1/2" 6MTS</t>
  </si>
  <si>
    <t>TUBO  CONDUIT  EMT Ø 3/4"</t>
  </si>
  <si>
    <t>TUBO EMT  3/4"</t>
  </si>
  <si>
    <t>UNION EMT  1" Acero</t>
  </si>
  <si>
    <t>UNION  EMT  2"  GALVANIZADA</t>
  </si>
  <si>
    <t>UNION EMT  1"Acero</t>
  </si>
  <si>
    <t>UNION EMT  3/4"Acero</t>
  </si>
  <si>
    <t>TUBO EMT  3/4  "</t>
  </si>
  <si>
    <t>ADAPTADOR PRESION MachoRoscadoPVC 1 1/2" S/NORMA I</t>
  </si>
  <si>
    <t>10175</t>
  </si>
  <si>
    <t>Adaptador PVCP Hemb.1/2"  S/NORMA ICONTEC</t>
  </si>
  <si>
    <t>ADAPTADOR PRESION Macho 4" S/NORMA ICONTEC</t>
  </si>
  <si>
    <t>10216</t>
  </si>
  <si>
    <t>ADAPTADOR PRESION MACHO ROSCADOPVC Ø 1"S/NORMA ICO</t>
  </si>
  <si>
    <t>10170</t>
  </si>
  <si>
    <t>UNION  GALV.  3/4"  EMT</t>
  </si>
  <si>
    <t>14UG075MT</t>
  </si>
  <si>
    <t>ADAPTADOR PRESION MACHO ROSCADOPVC  ½" S/NORMA ICO</t>
  </si>
  <si>
    <t>10188</t>
  </si>
  <si>
    <t>ADAPTADOR  PVC HEMBRA 1 1/4"</t>
  </si>
  <si>
    <t>ACOPLE  FLEXIBLE LAVAMANOS PLAST(1/2X1/2")L=40CM</t>
  </si>
  <si>
    <t>UPS-6 KVA  BIFASICA- AUTONOMIA: 8 A10 MINUTOS</t>
  </si>
  <si>
    <t>UPS-10 KVA  BIFASICA- AUTONOMIA: 8 A10 MINUTOS</t>
  </si>
  <si>
    <t>LUMINARIA AUTONOMA DE  EMERGENCIA( BOMB+BATERIA)MICKEY MOUSE</t>
  </si>
  <si>
    <t>LAMPARA FLUORESC. 2x32W(ARMAZON+BALAST+SOCKET+TUBO</t>
  </si>
  <si>
    <t>MARTILLO ROTATORIO SDS MAX COMBINADO (D25404 SDS PLUS 4.8 1/8PULG-GR:4.9KG</t>
  </si>
  <si>
    <t>Rotopercutor</t>
  </si>
  <si>
    <t>CHEQUE AMORTIGUADO EXTREMO RANURADO 4” - 300 PSI</t>
  </si>
  <si>
    <t>Canaleta Galv.TapaTornillo (4x8)L=2.40m+División Certificada</t>
  </si>
  <si>
    <t>CANALETA METALICA  pintura electros.12x5cm Certificada</t>
  </si>
  <si>
    <t>ESPEJO CRISTAL incoloro BISELADO 4MM  imp.</t>
  </si>
  <si>
    <t>6 mm</t>
  </si>
  <si>
    <t>CODO 90° SANITARIO 6"1/4  CXE  S/NORMA ICONTEC</t>
  </si>
  <si>
    <t>10962</t>
  </si>
  <si>
    <t>Geodren planar  e= 5.0mm (goeText+geoRed)  h=1</t>
  </si>
  <si>
    <t>2063859207</t>
  </si>
  <si>
    <t>UNION Ø 1 1/2" EMT Zinc</t>
  </si>
  <si>
    <t>14UG150MT</t>
  </si>
  <si>
    <t>CHEQUE  GLOBO 1/2”-200PSI</t>
  </si>
  <si>
    <t>GABINETE CONTRAINCENDIO TIPO II-Valv.Certificada</t>
  </si>
  <si>
    <t>Vale  Excavación RCD- Arcilla/Recebo (Vj:6m3)</t>
  </si>
  <si>
    <t>Vale  Excavación RCD- Tierra (Vj:15m3)</t>
  </si>
  <si>
    <t>Vale  Excavación RCD- Tierra (Vj:6m3)</t>
  </si>
  <si>
    <t>Vale  Excavación RCD- Arcilla/Recebo (Vj:15m3)</t>
  </si>
  <si>
    <t>Vale Demolición RCD Concreto/Mampostería (Vj:15m3)</t>
  </si>
  <si>
    <t>PILOTAJE</t>
  </si>
  <si>
    <t>Conector de Resorte y rosca  empalme cable(12-10)</t>
  </si>
  <si>
    <t>GRAPA DOBLE OREJA PARA TUBO METALICO (Ø3/4")</t>
  </si>
  <si>
    <t>BOQUILLA CONCOLOR  5 KG</t>
  </si>
  <si>
    <t>DESENGRASANTE HODROSOLVENTE (BIOBRIT)</t>
  </si>
  <si>
    <t>CARGA  PARA TIRO-AMARILLA 42CW (CAJAX100)</t>
  </si>
  <si>
    <t>CONECTOR DE ROSCA PARA EMPALME DE CABLE-12</t>
  </si>
  <si>
    <t>GRANO DE MARMOL PERLATO/BEAGE CLARO No.1 bto 25 kg</t>
  </si>
  <si>
    <t>GRANITOS Y MARMOLINAS</t>
  </si>
  <si>
    <t>ADHESIVO PARA TUBERIA NOVAFORT (310 GR)</t>
  </si>
  <si>
    <t>SIKADUR 32 PRIMER      3 KG **</t>
  </si>
  <si>
    <t>25303580</t>
  </si>
  <si>
    <t>22LRSC5</t>
  </si>
  <si>
    <t>CARGA CON PERNO**  VERDE MEDIA TIRO A TIRO</t>
  </si>
  <si>
    <t>Divisiones acero inox.Cal20cantilever baños(sum+In</t>
  </si>
  <si>
    <t>SIKA COLMA - RINSE SOLVENTE EPOXICO  (5 GL) LIMPIA</t>
  </si>
  <si>
    <t>BOCEL MADERA TRIANGULAR BLANCO(2X2CM) L=2.5M</t>
  </si>
  <si>
    <t>PISOS  Y GUARDAESCOBAS</t>
  </si>
  <si>
    <t>ACCESORIOS DE CONEXION INSTALACIONES HIDRÁULICAS**</t>
  </si>
  <si>
    <t>Accesorios  de Conexión para Manguera de Riego**</t>
  </si>
  <si>
    <t>Barra segurid.Pared a Piso Acero Imp+Tornil+chazos</t>
  </si>
  <si>
    <t>FLUXOMETRO ELECT. CROMO GRIV. CORONA **</t>
  </si>
  <si>
    <t>70601001</t>
  </si>
  <si>
    <t>Acero Estruct.ASTM A-572 Viga(IPE450) Perfi.Cubier</t>
  </si>
  <si>
    <t>200796</t>
  </si>
  <si>
    <t>SIKA  1  (2 KG)</t>
  </si>
  <si>
    <t>110000</t>
  </si>
  <si>
    <t>Sikadur 31 adhesivo  de reforzam (2Kg) **</t>
  </si>
  <si>
    <t>303075</t>
  </si>
  <si>
    <t>305074</t>
  </si>
  <si>
    <t>Sikadur 42 anclaje 5 Kg (toxement E3F Grout)  **</t>
  </si>
  <si>
    <t>25304480</t>
  </si>
  <si>
    <t>ALAMBRE AISLADO #12 THHN-THWN 90  600V</t>
  </si>
  <si>
    <t>200303</t>
  </si>
  <si>
    <t>ALAMBRE-CU AISLADO #10 THHN-THWN 90  600V</t>
  </si>
  <si>
    <t>200305</t>
  </si>
  <si>
    <t>WS1226</t>
  </si>
  <si>
    <t>CABLEADO ESTRUCTURADO</t>
  </si>
  <si>
    <t>SIKAFLEX-1a  BLANCO(CARTUCHO DE 300 CC)</t>
  </si>
  <si>
    <t>200096</t>
  </si>
  <si>
    <t>753</t>
  </si>
  <si>
    <t>CARRETILLA PLATON 6 PIES-PLAST-RuedAntipint-Rin me</t>
  </si>
  <si>
    <t>BOQUILLAS  COD  ½ "+ TUERCA PARA TUB. METALICA</t>
  </si>
  <si>
    <t>66B050</t>
  </si>
  <si>
    <t>ALAMBRE AISLADO #14 THHN-THWN 90  600V</t>
  </si>
  <si>
    <t>200300</t>
  </si>
  <si>
    <t>110002</t>
  </si>
  <si>
    <t>801848</t>
  </si>
  <si>
    <t>IGOL IMPRIMANTE  (16 KILOS)</t>
  </si>
  <si>
    <t>801002</t>
  </si>
  <si>
    <t>PEGACOR  BLANCO  (25kg)</t>
  </si>
  <si>
    <t>Cable de cobre HFFRLS AWG # 10</t>
  </si>
  <si>
    <t>REGISTRO GLOBO 3/4”-200PSI-WOG</t>
  </si>
  <si>
    <t>TAPON PVC SOLDADO   Ø 1 1/4"</t>
  </si>
  <si>
    <t>ABRAZADERA TIPO PERA/TRAPECIO  4" ACERO NEGRO</t>
  </si>
  <si>
    <t>ABRAZADERA TIPO PERA/TRAPECIO  3" ACERO NEGRO</t>
  </si>
  <si>
    <t>ABRAZADERA TIPO PERA/TRAPECIO 2 1/2”" ACERO NEGRO</t>
  </si>
  <si>
    <t>ABRAZADERA TIPO PERA/ TRAPECIO  2" ACERO NEGRO</t>
  </si>
  <si>
    <t>ABRAZADERA TIPO PERA/ TRAPECIO  1 ½" ACERO NEGRO</t>
  </si>
  <si>
    <t>TUBO ACERO AL CARBON C/C SCH 40 -  4" RANURADO</t>
  </si>
  <si>
    <t>TUBO ACERO CARBON C/C SCH 40  - 3" RANURADA</t>
  </si>
  <si>
    <t>TUBO ACERO AL CARBON C/C SCH 40 - 2 ½" RANURADO</t>
  </si>
  <si>
    <t>TUBO ACERO AL CARBON C/C SCH 40 - 2" RANURADO</t>
  </si>
  <si>
    <t>TUBO ACERO AL CARBON C/C SCH 40 - 1 1/2"RANURADO</t>
  </si>
  <si>
    <t>ABRAZADERA TIPO PERA O TRAPECIO  3" ACERO NEGRO</t>
  </si>
  <si>
    <t>Bandeja TipoDucto (5x30cm)Lam.Cal.16+Pint.Electros</t>
  </si>
  <si>
    <t>CODO 90° POLIPROPILENO  Ø 11/2” (50MM)</t>
  </si>
  <si>
    <t>Vale Demolición RCD Concreto/Mampostería (Vj:6m3)</t>
  </si>
  <si>
    <t>877774414141 - DICOL LTDA.</t>
  </si>
  <si>
    <t>LISTON CEDRO ACHAPO SECO (8X2.2CM)L=2.90M</t>
  </si>
  <si>
    <t>CubiertaStandingSeamSandwichCal.26-38mmcolorSum+in</t>
  </si>
  <si>
    <t>Tubo Corrugado Perforado(Ø100mm)rollo (sin filtro)</t>
  </si>
  <si>
    <t>VOLQUETA ( VIAJE DE 15 M3)MAX 30 KM</t>
  </si>
  <si>
    <t>UNIVERSAL GALVANIZADA  DE 1”</t>
  </si>
  <si>
    <t>BUJE PRESION SOLDADO 4X3" S/NORMA ICONTEC</t>
  </si>
  <si>
    <t>BRIDA CPVC LISA Ø4"(Agua Caliente) S/NORMA ICONTEC</t>
  </si>
  <si>
    <t>ADOQUIN ESPAÑOL E=6CM STA/FE 6x10x20 Obra</t>
  </si>
  <si>
    <t>TUBO PVC PRESION Ø11/4" RDE 21 X 6 MtsS/NORMA ICON</t>
  </si>
  <si>
    <t>ASIENTO SANITARIO INSTITUC. ANTIBACT.BLANCO ANTIB</t>
  </si>
  <si>
    <t>SISTEMA INST.VALVULA ANIBAND.ENTRADA SUPER.CROMO S</t>
  </si>
  <si>
    <t>GRIFERIA VÁLVULA ANTIBAN. SANITARIO TIPO PUSH</t>
  </si>
  <si>
    <t>GRAVILLA MONA (N°1-2-21/2")SACO DE  20 KG</t>
  </si>
  <si>
    <t>REFLECTOR METAL HALIDE 250W- FACHADA(BASE+BOMBILL</t>
  </si>
  <si>
    <t>MASILLA SUPERMASTIC DRYWALL(CUÑETE 5 GAL)</t>
  </si>
  <si>
    <t>TUBO PRESION RDE-21   1½"  S/NORMA ICONTEC</t>
  </si>
  <si>
    <t>FORMALETA</t>
  </si>
  <si>
    <t>Puerta cortafuego 2*2 (Espec. CODENSA(Sum+Inst)</t>
  </si>
  <si>
    <t>REGISTRO CORTINA  4"</t>
  </si>
  <si>
    <t>TERMINAL DE COBRE ESTAÑADO  N°10</t>
  </si>
  <si>
    <t>TOMA BIPOLAR 2X20AMP/250V Incrustar con P/T</t>
  </si>
  <si>
    <t>Perno/Clavo Americano L=1"; Ø1/8" Fijación Element</t>
  </si>
  <si>
    <t>CERRADURA DOBLE CILINDRO CROMOSCHLAGE,YALEOSIMILAR</t>
  </si>
  <si>
    <t>CINTA AISLANTE COLOR NEGRO-19MM POR (20 M) COMUN</t>
  </si>
  <si>
    <t>PUNTILLA LISA EN ACERO PARA CONCRETO  (75MM)</t>
  </si>
  <si>
    <t>SELLANTE UNIFIX F.A. TUBERÍA METAL. ROSCADA(40GR)</t>
  </si>
  <si>
    <t>Marco+Tapa(Äng+Plat+acero+Conc.3.000)Caja 80x80cm</t>
  </si>
  <si>
    <t>Marco+Tapa(Äng+Plat+acero+Conc.3.000)Caja 70x70cm</t>
  </si>
  <si>
    <t>GRUA TELESCOPICA  40 TON</t>
  </si>
  <si>
    <t>CAMILLA EN MADERA DE (1.40X0.70M) CONVENCIONAL (UN)</t>
  </si>
  <si>
    <t>PLATAFORMA TRABAJO ALTURA (Sobre camión)20m</t>
  </si>
  <si>
    <t>LIMPIADOR PVC 760 Gr O 1/4 GAL. S/NORMA ICONTEC</t>
  </si>
  <si>
    <t>PARAL TELESCOPICO LARGO (UN) 3.00ML A 5.00 ML</t>
  </si>
  <si>
    <t>Perno expansivo 3/8" X 3"  CAMISA</t>
  </si>
  <si>
    <t>Tubo EstructuralGalv.Ø1 1/2"-2.5mmASTM A-500 Gr- C</t>
  </si>
  <si>
    <t>TOMA DOBLE MONOFASICA POLO A TIERRA 15Amperios</t>
  </si>
  <si>
    <t>Toma aerea caucho p/t 15a 250v codel  Bifásica</t>
  </si>
  <si>
    <t>GRIFERIA  ANTIVANDALICA LAVAMANOS  TIPO PUSH PARED</t>
  </si>
  <si>
    <t>TUBO PRESION RDE-21   1"  S/NORMA ICONTEC</t>
  </si>
  <si>
    <t>ANTICORROSIVO GRIS A BASE DE CROMATO DE ZINC</t>
  </si>
  <si>
    <t>4041047</t>
  </si>
  <si>
    <t>TABLERO TRIF.12 CTOS+ESP.TOTALIZ.+PUERTA</t>
  </si>
  <si>
    <t>TERMINAL ADAPTADOR EMT  1 1/2" **</t>
  </si>
  <si>
    <t>PUERTA  ACERO VIDRIO 10MM SEGURIDAD(VerDescripc</t>
  </si>
  <si>
    <t>MASILLA SUPERMASTICK- DRY WALL Y FIBROCEMENTO</t>
  </si>
  <si>
    <t>DILATACION EN Z 12MM PLASTICA  3.00 MTS</t>
  </si>
  <si>
    <t>DISCO DE CORTE 9" DIAMANT-SEGMENT-CONC.DURO</t>
  </si>
  <si>
    <t>Sardinel Prefab. A-10 (b=0.20;h=0.50;L=0.80m) Sum.</t>
  </si>
  <si>
    <t>PATCH CORD CAT 6  3 MT (10 Feet)***</t>
  </si>
  <si>
    <t>PATCH CORD CAT 6 1 MT (3 Feet) con apantallamiento utp y clasificación lszh</t>
  </si>
  <si>
    <t>318070</t>
  </si>
  <si>
    <t>LADRILLO TOLETE COMUN-10 X .20 X.06 RrecocidoObra</t>
  </si>
  <si>
    <t>Fab. LTFL</t>
  </si>
  <si>
    <t>SC4"x3"</t>
  </si>
  <si>
    <t>UNIVERSAL GALVANIZADA  Ø 1 1/2"</t>
  </si>
  <si>
    <t>37530G</t>
  </si>
  <si>
    <t>CODO 90° PRESION PVC 1 1/4"  S/NORMA ICONTEC</t>
  </si>
  <si>
    <t>10843</t>
  </si>
  <si>
    <t>Tapón CPVCSoldado 1/2"  **</t>
  </si>
  <si>
    <t>REGISTRO CORTINA.Ø1/2"(125 PSI)S/ICONTEC</t>
  </si>
  <si>
    <t>401895</t>
  </si>
  <si>
    <t>TUBO Ø1/2" PVC PRESION RDE-9  L=6M S/NORMA ICONTEC</t>
  </si>
  <si>
    <t>12633</t>
  </si>
  <si>
    <t>36219060</t>
  </si>
  <si>
    <t>109145</t>
  </si>
  <si>
    <t>11888</t>
  </si>
  <si>
    <t>TAPON DE PRUEBA 2"PVC SANITARIO S/NORMA ICONTEC</t>
  </si>
  <si>
    <t>TAPON HEMBRA HG  D=1" **</t>
  </si>
  <si>
    <t>Recebo Subbase granular  - Sin transporte</t>
  </si>
  <si>
    <t>ROTOMARTILLO 23SDS PLUS 2.4 JLS</t>
  </si>
  <si>
    <t>P185-WJD</t>
  </si>
  <si>
    <t>ARENA LAVADA DE RIO  + transporte</t>
  </si>
  <si>
    <t>819020001</t>
  </si>
  <si>
    <t>TAZA INST. ADRIATICO ES BLANCO CORONA Discapacita</t>
  </si>
  <si>
    <t>01318100K</t>
  </si>
  <si>
    <t>CODO 45° SANITARIO 4" C x C   S/NORMA ICONTEC</t>
  </si>
  <si>
    <t>CODO 90° SANITARIO 2" C x C S/NORMA ICONTEC</t>
  </si>
  <si>
    <t>10949</t>
  </si>
  <si>
    <t>CODO 90° CPVC  1/2" S/NORMA ICONTEC*</t>
  </si>
  <si>
    <t>TUBO CPVC Ø  ½" X 3ML   S/NORMA ICONTEC</t>
  </si>
  <si>
    <t>U-74</t>
  </si>
  <si>
    <t>PINTURA EPOXICA ACABADOS (COMPONENTE  A+B)</t>
  </si>
  <si>
    <t>PRIMER(ANTICORROSIVO) CROMATO DE ZINC VERDE OLIVA</t>
  </si>
  <si>
    <t>TUBO EMT  1 1/2 " L=3M</t>
  </si>
  <si>
    <t>ARENA S/LAVADA CERNIDA DE PEÑA  + transp.</t>
  </si>
  <si>
    <t>SC-120</t>
  </si>
  <si>
    <t>TERMINAL EMT  2 "</t>
  </si>
  <si>
    <t>ABRAZADERA COLGANTE FIJA  2" AC1</t>
  </si>
  <si>
    <t>TUBO EMT Ø 2 "  L=3M</t>
  </si>
  <si>
    <t>TUBO EMT  1"  L=3M</t>
  </si>
  <si>
    <t>TERMINAL EMT  1  "</t>
  </si>
  <si>
    <t>CAJA CUADRADA 2 PERFORACIONES DE1" ELECT.</t>
  </si>
  <si>
    <t>60CP5</t>
  </si>
  <si>
    <t>TERMINAL EMT  3/4  "</t>
  </si>
  <si>
    <t>TABLA CHAPA (20x2CM) L=3M  ORDINARIO</t>
  </si>
  <si>
    <t>TABLA CHAPA (25x2CM) L=3M  ORDINARIO</t>
  </si>
  <si>
    <t>HIERRO PR-60 Corru/Fig   5/8"</t>
  </si>
  <si>
    <t>HIERRO PR-60 Corru/Fig    1/4" ML</t>
  </si>
  <si>
    <t>EMULSION ASFALTICA (CRR-1)Riego de Liga-Sellos+Tra</t>
  </si>
  <si>
    <t>DISCO DIAMANT.14"CONCRETO REFORZADO**</t>
  </si>
  <si>
    <t>PLANTA PORTATIL INDUST.10-12KVA-DIESEL- ALQUILER</t>
  </si>
  <si>
    <t>ALQUILER EQUIPO CERTIFICADOR PARA CABLE ESTRUCTURADO</t>
  </si>
  <si>
    <t>8010</t>
  </si>
  <si>
    <t>1  050091</t>
  </si>
  <si>
    <t>PULIDORA (ICLUYE COPA)D=7" TRABAJ-PESADO</t>
  </si>
  <si>
    <t>551417</t>
  </si>
  <si>
    <t>TRANSPORTE EN GRUA PLANCHÓN (Ida y regreso).</t>
  </si>
  <si>
    <t>1005T-LP</t>
  </si>
  <si>
    <t>02650</t>
  </si>
  <si>
    <t>SANITARIO DISCAPAC ALONGADO Adriatico sin grif</t>
  </si>
  <si>
    <t>1092</t>
  </si>
  <si>
    <t>CINTA TEFLON INDUST.AGUA-ROLLO (1/2")X10M</t>
  </si>
  <si>
    <t>ARENA LAVADA DE PEÑA  + transp.</t>
  </si>
  <si>
    <t>COMPRESOR DE AIRE 1HP + pistola para pintura</t>
  </si>
  <si>
    <t>PLANTA GENERADORA A GASOLINA DE 5 KW (Alquiler)</t>
  </si>
  <si>
    <t>59733000F2</t>
  </si>
  <si>
    <t>CORTADORA PAV. CONCRETO - Gasolina (sin disco)</t>
  </si>
  <si>
    <t>Trifasica</t>
  </si>
  <si>
    <t>CINTA TEFLON  INDUSTRIAL-ROLLO(3/4")X15M</t>
  </si>
  <si>
    <t>Oxicorte (Estruct.Compleja)    **</t>
  </si>
  <si>
    <t>Perfil alma llena  ASTM 36 Estruct. Compleja **</t>
  </si>
  <si>
    <t>CIELO RASO FUTURA- HUNTER-FIBRA +PERFILER(LIS)**</t>
  </si>
  <si>
    <t>FIBRA DE VIDRIO</t>
  </si>
  <si>
    <t>PASTO KIKUYO(cant &gt;100 M2&lt;300 M2)+Transp(cespedon)</t>
  </si>
  <si>
    <t>UNION SANITARIA  Ø2" PVC- S/NORMA ICONTEC</t>
  </si>
  <si>
    <t>13034</t>
  </si>
  <si>
    <t>11940</t>
  </si>
  <si>
    <t>12188</t>
  </si>
  <si>
    <t>TEE PRESION 3"  PVC S/NORMA ICONTEC</t>
  </si>
  <si>
    <t>12075</t>
  </si>
  <si>
    <t>UNION PRESION 2 1/2" PVC S/NORMA ICONTEC</t>
  </si>
  <si>
    <t>12938</t>
  </si>
  <si>
    <t>CODO 90° PVC  PRESION Ø 2 1/2" S/NORMA ICONTEC</t>
  </si>
  <si>
    <t>10865</t>
  </si>
  <si>
    <t>TEE PRESION 2½" PVC  S/NORMA ICONTEC</t>
  </si>
  <si>
    <t>12070</t>
  </si>
  <si>
    <t>GRIFERIA LAVAMANOS GRIVAL AUTOMATICA DE MESA push</t>
  </si>
  <si>
    <t>MORTEROS</t>
  </si>
  <si>
    <t>CONCRETO 3500 PSI (245N)  gravilla fina1/2" **</t>
  </si>
  <si>
    <t>REGISTRO CORTINA PESADO Ø2 1/2" S/NORMA ICONTEC</t>
  </si>
  <si>
    <t>Ladrillo recocido 10x20x6  en obra **</t>
  </si>
  <si>
    <t>Universal Galvanizado HG  Ø 2 1/2" **</t>
  </si>
  <si>
    <t>CODO  45° PVCP Ø 4" S/NORMA ICONTEC*</t>
  </si>
  <si>
    <t>CONCRETO 2500 PSI COMUN C/Prem Gr=1"   **</t>
  </si>
  <si>
    <t>Bordillo  "A-80"(h=0.35*b=0.20, L=0.80) Sin Transp</t>
  </si>
  <si>
    <t>Malla gallineroCal.22(S-1 1/4"Rollo 36m H=1.50m)**</t>
  </si>
  <si>
    <t>10.6X.60X1.2</t>
  </si>
  <si>
    <t>Perfil alma llena  ASTM 36 Sencilla **</t>
  </si>
  <si>
    <t>UNION PRESIÓN Ø 1/2"PVC S/NORMA ICONTEC</t>
  </si>
  <si>
    <t>Codo 90º  PVCP 1/2"S/NORMA ICONTEC</t>
  </si>
  <si>
    <t>Adaptador PVCP Hemb.2 1/2" S/NORMA ICONTEC   **</t>
  </si>
  <si>
    <t>0240408001</t>
  </si>
  <si>
    <t>Tubo Estructural Galv.2 1/2"e=3.mmASTM-GRADO-C</t>
  </si>
  <si>
    <t>Dispensad jabon Empotr Import 950cc Acer-In Push</t>
  </si>
  <si>
    <t>Secador  manos libres automático acero inoxidable</t>
  </si>
  <si>
    <t>Soldadura estaño  Plata</t>
  </si>
  <si>
    <t>DORMER</t>
  </si>
  <si>
    <t>CARROTANQUE DE AGUA  6000 GLN - 24 M3 aprox</t>
  </si>
  <si>
    <t>11.000 Lt</t>
  </si>
  <si>
    <t>MALLA ELECTROSOLDADA  6mm x 6mm  6M x 2.35  M-188</t>
  </si>
  <si>
    <t>M-188</t>
  </si>
  <si>
    <t>MALLA ELECTROSOLD.5.5 mmx5.5 mm  6Mts x 2.35M-159</t>
  </si>
  <si>
    <t>M-159</t>
  </si>
  <si>
    <t>TORNILLO 6X3/4"  PARA AGLOMERADO AUTOPERFORANTE</t>
  </si>
  <si>
    <t>6 X 1"</t>
  </si>
  <si>
    <t>TALADRO  ½" (ALQUILER)</t>
  </si>
  <si>
    <t>TORNILLO FIJADOR A LA CORREA  ACESCO</t>
  </si>
  <si>
    <t>MARMOLINA BLANCA HUILA  (40Kg)</t>
  </si>
  <si>
    <t>(0.76 mm)</t>
  </si>
  <si>
    <t>FXY10</t>
  </si>
  <si>
    <t>LIMPIADOR Y DESENGRASANTE ECOL-7070 LOCTITE-16 ONZ</t>
  </si>
  <si>
    <t>TAPA TROQUEL PARA CANALETA 10X4 METAL 2 ORIF.</t>
  </si>
  <si>
    <t>Hierro</t>
  </si>
  <si>
    <t>2.10 ALTO</t>
  </si>
  <si>
    <t>CONCRETO 3000 PSI (210N)  TREMIE 19mm</t>
  </si>
  <si>
    <t>UNION  ALCANT NOVAFORT 200MM  S/NORMA ICONTEC</t>
  </si>
  <si>
    <t>12802</t>
  </si>
  <si>
    <t>UNION  ALCANT NOVAFORT 160MM /NORMA ICONTEC</t>
  </si>
  <si>
    <t>12801</t>
  </si>
  <si>
    <t>UNION  ALCANT NOVAFORT 110MM  S/NORMA ICONTEC</t>
  </si>
  <si>
    <t>12799</t>
  </si>
  <si>
    <t>TUBO ALCANT NOVAFORT 200MM S/NORMA ICONTEC</t>
  </si>
  <si>
    <t>12410</t>
  </si>
  <si>
    <t>TUBO ALCANT NOVAFORT 160MM  S/NORMA ICONTEC</t>
  </si>
  <si>
    <t>12408</t>
  </si>
  <si>
    <t>TUBO ALCANT NOVAFORT 110MM S/NORMA ICONTEC</t>
  </si>
  <si>
    <t>12406</t>
  </si>
  <si>
    <t>TORNILLO LAMINA DRAYWALL 6X1" PUNTA AGUDA -</t>
  </si>
  <si>
    <t>TORNILLO CORTO6x1-1/4" PUNTA AGUDA - DRY WALL</t>
  </si>
  <si>
    <t>LIJA  Nº-120 PLIEGO</t>
  </si>
  <si>
    <t>DISCO CORTALADRILLO-ASF PTA. DIAMANTE 9"</t>
  </si>
  <si>
    <t>EXCAVACION MECANICA  Y RETIRO (TIERRA) 4VJ/DD</t>
  </si>
  <si>
    <t>CERRADURA  ANTIPANICO SENCILLA</t>
  </si>
  <si>
    <t>494 Y 502</t>
  </si>
  <si>
    <t>ANGULO 2.5X2.5 CAL26  (L=2.44M)</t>
  </si>
  <si>
    <t>CRL1</t>
  </si>
  <si>
    <t>No 4</t>
  </si>
  <si>
    <t>SEGUETA (18 DIENTES-12")+ MARCO FIJO METALICO 12"</t>
  </si>
  <si>
    <t>Manual</t>
  </si>
  <si>
    <t>RECARGA CARROTANQUE  DE AGUA</t>
  </si>
  <si>
    <t>MALLA ELECTROSOLDADA  4.0 x 4.0 mm 6x2.35m M-084</t>
  </si>
  <si>
    <t>15X15</t>
  </si>
  <si>
    <t>COMPRESOR DE 185 CFM</t>
  </si>
  <si>
    <t>PILOTE EN CONCRETO PROCESO D. 0.30 Blando</t>
  </si>
  <si>
    <t>DSA-1030</t>
  </si>
  <si>
    <t>DSA-1020</t>
  </si>
  <si>
    <t>HIERRO PR-60 Corru/Rec  7/8"</t>
  </si>
  <si>
    <t>HIERRO PR-60 Corru/Fig    ½"</t>
  </si>
  <si>
    <t>26CA2/0</t>
  </si>
  <si>
    <t>CONCRETO 3000 PSI  Imperm. Gr=1/2"</t>
  </si>
  <si>
    <t>TAZA FLUXOMETRO INSTIT.   CRNA</t>
  </si>
  <si>
    <t>LAVAMANOS BLANCO COLGAR+Griferia (llave+sifon+desa</t>
  </si>
  <si>
    <t>732blc+50110</t>
  </si>
  <si>
    <t>LAVAMANOS MARSELLA  SOBREPONER  BLANCO</t>
  </si>
  <si>
    <t>01301</t>
  </si>
  <si>
    <t>RANA O VIBROCOMPACTADOR GASOLIN(50X75CM)</t>
  </si>
  <si>
    <t>GASOLINA</t>
  </si>
  <si>
    <t>CERCO ORDINARIO (8cmx8cm) L=3M usar CIO-000885</t>
  </si>
  <si>
    <t>TAPON SANITARIO DE PRUEBA 3" S/NORMA ICONTEC</t>
  </si>
  <si>
    <t>11942</t>
  </si>
  <si>
    <t>UNION SANITARIA Ø4" PVC  S/NORMA ICONTEC</t>
  </si>
  <si>
    <t>13041</t>
  </si>
  <si>
    <t>12194</t>
  </si>
  <si>
    <t>LIMPIADOR REMOVEDOR PVC (1/4 Gal)S/NORMA ICONTEC</t>
  </si>
  <si>
    <t>11198</t>
  </si>
  <si>
    <t>TAPON PRESION ROSCADO PVC ½ "S/NORMA ICONTEC</t>
  </si>
  <si>
    <t>BUJE PRESION SOLD.PVC  3x2" S/NORMA ICONTEC</t>
  </si>
  <si>
    <t>10527</t>
  </si>
  <si>
    <t>BUJE PRESION PVC SOLD. 2 x1" S/NORMA ICONTEC</t>
  </si>
  <si>
    <t>10476</t>
  </si>
  <si>
    <t>TAPON PRESION SOLD. ½"PVC  S/NORMA ICONTEC</t>
  </si>
  <si>
    <t>UNION PRESION Ø1½"PVC -S/NORMA ICONTEC</t>
  </si>
  <si>
    <t>12911</t>
  </si>
  <si>
    <t>12204</t>
  </si>
  <si>
    <t>MALLA CON VENA  2.40 M. x 0.53</t>
  </si>
  <si>
    <t>4041308</t>
  </si>
  <si>
    <t>PRIMER(ANTICORROSIVO) Cr DE Zin VERDE OLIVA</t>
  </si>
  <si>
    <t>ESMALTE BRILLANTE SINTÉTICO INT. Y EXTERIOR</t>
  </si>
  <si>
    <t>CODO ALCANT 90° CxE 6" PVC S/NROMA ICONTEC</t>
  </si>
  <si>
    <t>10719</t>
  </si>
  <si>
    <t>CORTADORA DE LADRILLO MOTOR ELECTRICO (sin disco)</t>
  </si>
  <si>
    <t>ANDAMIO TUBULAR (SECC/MES)</t>
  </si>
  <si>
    <t>13044</t>
  </si>
  <si>
    <t>UNION SANITARIA  Ø3"PVC- S/NORMA ICONTEC</t>
  </si>
  <si>
    <t>13037</t>
  </si>
  <si>
    <t>TUBO VENTILACION Ø 2"PVC X6ML S/NORMA ICONTEC</t>
  </si>
  <si>
    <t>TUBO PRESION RDE-21 Ø3" PVCX6ML -S/NORMA ICONTEC</t>
  </si>
  <si>
    <t>TUBO PRESION RDE-21 2½" PVC S/NORMA ICONTEC</t>
  </si>
  <si>
    <t>TUBO PRESION RDE-21 PVC  Ø 1" L=6M S/NORMA ICONTEC</t>
  </si>
  <si>
    <t>TUBO ALCANT NOVAFORT 450MM  S/NORMA ICONTEC</t>
  </si>
  <si>
    <t>12403</t>
  </si>
  <si>
    <t>TAPON SANITARIO DE PRUEBA 4" PVC  S/NORMA ICONTEC</t>
  </si>
  <si>
    <t>11944</t>
  </si>
  <si>
    <t>DISCO DIAMANTADO 14'' PARA CORTADORA LADRILLO</t>
  </si>
  <si>
    <t>12197</t>
  </si>
  <si>
    <t>TUBO ALCANT NOVAFORT 400MM  S/NORMA ICONTEC</t>
  </si>
  <si>
    <t>12401</t>
  </si>
  <si>
    <t>TUBO ALCANT NOVAFORT 315MM  S/NORMA ICONTEC</t>
  </si>
  <si>
    <t>12399</t>
  </si>
  <si>
    <t>ARO/CARGUE + TAPA POZO INSPECCION D=1 MT</t>
  </si>
  <si>
    <t>12190</t>
  </si>
  <si>
    <t>CODO 90° SANITARIO 3" CxC S/NORMA ICONTEC</t>
  </si>
  <si>
    <t>10954</t>
  </si>
  <si>
    <t>CODO 90° SANITARIO 2"CxC S/NORMA ICONTEC</t>
  </si>
  <si>
    <t>10950</t>
  </si>
  <si>
    <t>31972</t>
  </si>
  <si>
    <t>13122</t>
  </si>
  <si>
    <t>121132</t>
  </si>
  <si>
    <t>SELLADOR TRANSP. LIJABLE PINTUCO O SIMILAR</t>
  </si>
  <si>
    <t>7434</t>
  </si>
  <si>
    <t>7400</t>
  </si>
  <si>
    <t>1100</t>
  </si>
  <si>
    <t>ESMALTE MATE SUPERSINTETICO Tipo-1 Exterior</t>
  </si>
  <si>
    <t>121.009</t>
  </si>
  <si>
    <t>2026</t>
  </si>
  <si>
    <t>310</t>
  </si>
  <si>
    <t>TRIPLEX PIZANO  2.44x1.22 4mm</t>
  </si>
  <si>
    <t>Lamina</t>
  </si>
  <si>
    <t>TABLA CHAPA (30x2CM) L=3M  ORDINARIO</t>
  </si>
  <si>
    <t>TABLA</t>
  </si>
  <si>
    <t>VARA DE LIMATON  L=6 M.</t>
  </si>
  <si>
    <t>DURMIENTE ORDINARIO  (4x4CM) L=3M</t>
  </si>
  <si>
    <t>UNIVERSAL GALVANIZADO Ø  1"</t>
  </si>
  <si>
    <t>TUBO PRESION RDE-21  3/4" PVCX6ML S/NORMA ICONTEC</t>
  </si>
  <si>
    <t>TUBO SANITARIO 3" PVC  S/NORMA ICONTEC</t>
  </si>
  <si>
    <t>TUBO SANITARIO 2" PVCX6ML  S/NORMA ICONTEC</t>
  </si>
  <si>
    <t>TUBO PRESION RDE-13.5   ½"PVC X6ML S/NORMA ICONTEC</t>
  </si>
  <si>
    <t>TUBO PRESION  ½" RDE 13.5 PVCX6ML S/NORMA ICONTEC</t>
  </si>
  <si>
    <t>12567</t>
  </si>
  <si>
    <t>TUBO PRESION 2" RDE-21X6ML PVC-S/NORMA ICONTEC</t>
  </si>
  <si>
    <t>12582</t>
  </si>
  <si>
    <t>TUBO SANITARIO 6" PVC X6ML S/NORMA ICONTEC</t>
  </si>
  <si>
    <t>12733</t>
  </si>
  <si>
    <t>TUBO SANITARIO Ø4" PVCX6ML S/NORMA ICONTEC</t>
  </si>
  <si>
    <t>12726</t>
  </si>
  <si>
    <t>TUBO SANITARIO Ø3" PVCX6ML S/NORMA ICONTEC</t>
  </si>
  <si>
    <t>12719</t>
  </si>
  <si>
    <t>SOLDADURA CPVC A/CALIENTE ¼ GL  S/NORMA ICONTEC</t>
  </si>
  <si>
    <t>11744</t>
  </si>
  <si>
    <t>SOLDADURA PVC LIQUIDA  ¼ GL- S/NORMA ICONTEC</t>
  </si>
  <si>
    <t>REGISTRO CORTINA PESADO Ø 1½ S/NORMA ICONTEC</t>
  </si>
  <si>
    <t>RPW10</t>
  </si>
  <si>
    <t>RPW02</t>
  </si>
  <si>
    <t>CODO 90° SANITARIO 4" CxE    S/NORMA ICONTEC</t>
  </si>
  <si>
    <t>10958</t>
  </si>
  <si>
    <t>CODO 90° PRESION PVC 1½"  S/NORMA ICONTEC</t>
  </si>
  <si>
    <t>CODO 45° PRESION   ½"  S/NORMA ICONTEC</t>
  </si>
  <si>
    <t>CODO 90° PRESION 2" PVC S/NORMA ICONTEC</t>
  </si>
  <si>
    <t>10860</t>
  </si>
  <si>
    <t>ROSETA (PLAFON)  PORCELANA</t>
  </si>
  <si>
    <t>0030</t>
  </si>
  <si>
    <t>26E308</t>
  </si>
  <si>
    <t>CAJA BREAKER  4Circ. Monofasica</t>
  </si>
  <si>
    <t>CT-4</t>
  </si>
  <si>
    <t>290360</t>
  </si>
  <si>
    <t>UNION  ALCANT NOVAFORT 450MM  S/NORMA ICONTEC</t>
  </si>
  <si>
    <t>12814</t>
  </si>
  <si>
    <t>TEE PRESION 1½" PVC-  S/NORMA ICONTEC</t>
  </si>
  <si>
    <t>12048</t>
  </si>
  <si>
    <t>12060</t>
  </si>
  <si>
    <t>SIFON + ADAPTADOR  TIPO BOTELLA GRIS LAVAMANOS</t>
  </si>
  <si>
    <t>93130</t>
  </si>
  <si>
    <t>ORINAL ARRECIFE  ANTIBACTERIAL PARA FLUX</t>
  </si>
  <si>
    <t>00401</t>
  </si>
  <si>
    <t>12933</t>
  </si>
  <si>
    <t>UNION  ALCANT NOVAFORT 400MM  S/NORMA ICONTEC</t>
  </si>
  <si>
    <t>12811</t>
  </si>
  <si>
    <t>UNION  ALCANT NOVAFORT 315MM   S/NORMA ICONTEC</t>
  </si>
  <si>
    <t>12807</t>
  </si>
  <si>
    <t>DESAGUE SENCILLO INTEGRAL  rebose</t>
  </si>
  <si>
    <t>93110Neutro</t>
  </si>
  <si>
    <t>LIJA DE AGUA  50-100</t>
  </si>
  <si>
    <t>573285</t>
  </si>
  <si>
    <t>UNION PRESION Ø 1¼"PVC  S/NORMA ICONTEC</t>
  </si>
  <si>
    <t>12916</t>
  </si>
  <si>
    <t>CHAZOS PLASTICO 1/4 x 31/2" impacto concreto</t>
  </si>
  <si>
    <t>BISAGRA NUDO 2 1/2"  EN COBRE CABEZA PLANA</t>
  </si>
  <si>
    <t>188524</t>
  </si>
  <si>
    <t>UNION PRESION Ø3/4"PVC- S/NORMA ICONTEC</t>
  </si>
  <si>
    <t>12952</t>
  </si>
  <si>
    <t>CODO 90° PRESION 4" PVC S/NORMA ICONTEC</t>
  </si>
  <si>
    <t>10882</t>
  </si>
  <si>
    <t>10870</t>
  </si>
  <si>
    <t>CODO 90° PRESION PVC 1" S/NORMA ICONTEC</t>
  </si>
  <si>
    <t>10838</t>
  </si>
  <si>
    <t>CODO 90° PRESION  PVC 3/4" S/NORMA ICONTEC</t>
  </si>
  <si>
    <t>10828</t>
  </si>
  <si>
    <t>Mes</t>
  </si>
  <si>
    <t>CRUCETAS  LARGAS</t>
  </si>
  <si>
    <t>FORMALETA ENTREPISO M2 (paral largo 3-4,5 mts)</t>
  </si>
  <si>
    <t>FORMALETA ENTREPISO M2 (paral corto 1,5-2,5 mts)</t>
  </si>
  <si>
    <t>CORTADORA DE LADRILLO GASOLINA (sin disco)</t>
  </si>
  <si>
    <t>COMPRESOR 2 MARTILLOS 185 PCM-OPER+COMB</t>
  </si>
  <si>
    <t>BOMBEO</t>
  </si>
  <si>
    <t>TEE PRESION Ø 1"  S/NORMA ICONTEC</t>
  </si>
  <si>
    <t>12043</t>
  </si>
  <si>
    <t>12081</t>
  </si>
  <si>
    <t>TEE PRESION 1¼" PVC  S/NORMA ICONTEC</t>
  </si>
  <si>
    <t>12052</t>
  </si>
  <si>
    <t>TUBO ALCANT NOVAFORT 250MM   S/NORMA ICONTEC</t>
  </si>
  <si>
    <t>12397</t>
  </si>
  <si>
    <t>HIERRO PR-60 Corru/Fig    3/8"</t>
  </si>
  <si>
    <t>LADRILLO PRENSADOMACIZO STA/FE 24.5x12x5.5 Obra</t>
  </si>
  <si>
    <t>Obra  LPR</t>
  </si>
  <si>
    <t>PIEDRA MEDIA ZONGA - RAJON (25-40cm) Sum+Transporte</t>
  </si>
  <si>
    <t>Gravilla Fina de rio 1/2" M3  (Con Transporte)</t>
  </si>
  <si>
    <t>12958</t>
  </si>
  <si>
    <t>HIERRO A-40 Liso/Rect   3/8"</t>
  </si>
  <si>
    <t>HIERRO PR-60 Corru/Rec  3/4"</t>
  </si>
  <si>
    <t>HIERRO PR-60 Corru/Rec    ½"</t>
  </si>
  <si>
    <t>HIERRO A-40 Liso/Rect    ½"</t>
  </si>
  <si>
    <t>ALAMBRE NEGRO   Cal. 18</t>
  </si>
  <si>
    <t>SIAMESA DE BRONCE 3”X21/2”X21/2”LISTADA UL/FM</t>
  </si>
  <si>
    <t>ACOPLE  FLEXIBLE HIERRO DUCTIL RANURADO Ø 4"</t>
  </si>
  <si>
    <t>ACOPLE  FLEXIBLE HIERRO DUCTIL RANURADO Ø 3"</t>
  </si>
  <si>
    <t>ACOPLE  FLEXIBLE HIERRO DUCTIL RANURADO Ø 2 1/2"</t>
  </si>
  <si>
    <t>ACOPLE  FLEXIBLE HIERRO DUCTIL RANURADO Ø 2"</t>
  </si>
  <si>
    <t>ACOPLE  FLEXIBLE HIERRO DUCTIL RANURADO Ø 1 1/2"</t>
  </si>
  <si>
    <t>Bombillo Led  (12W) 100/240V-1.1150Lm(3.000-6000K</t>
  </si>
  <si>
    <t>Switch Conectividad 24 Puertos Auton-10base/100 tx</t>
  </si>
  <si>
    <t>CORAZA TIPO AMERICANA  Ø 11/2"</t>
  </si>
  <si>
    <t>CODO 90°  POLIPROPILENO  Ø 2” (63MM)</t>
  </si>
  <si>
    <t>CODO 90° POLIPROPILENO  Ø 11/4” (40MM)</t>
  </si>
  <si>
    <t>CODO 90°  POLIPROPILENO  Ø 1” (32MM)</t>
  </si>
  <si>
    <t>CODO 90°  POLIPROPILENO  Ø 3/4” (25MM)</t>
  </si>
  <si>
    <t>CODO 90° POLIPROPILENO  Ø 1/2” (20MM)</t>
  </si>
  <si>
    <t>ABRAZADERA 4" INDUSTRIAL (ACERO ZINCADO)</t>
  </si>
  <si>
    <t>SARNAFIL S327-12L WHITE (1.2MM)ROLL:2X25M</t>
  </si>
  <si>
    <t>BOQUILLA TERMINAL  EMT 2"</t>
  </si>
  <si>
    <t>TABLERO CAJA MINIPRAGMA 30 CIRCUITOS DE EMPOTRAR</t>
  </si>
  <si>
    <t>Sikadur®-30 Adhesivo para pegado de refuerzo 6 kg</t>
  </si>
  <si>
    <t>SIKAGUARD 50    23 Kg.</t>
  </si>
  <si>
    <t>SIKAGUARD 68  (BRILLANTE) 7.3 Kg</t>
  </si>
  <si>
    <t>CAJA METALIC.(20X20X15CM) LAM.CAL.18+PINT-ELECTROS</t>
  </si>
  <si>
    <t>CORTA CIRCUITO IND.TRIP AUT25 KA120/240.40A 28-40A</t>
  </si>
  <si>
    <t>50CT15K</t>
  </si>
  <si>
    <t>CORTA CIRCUIT IND.TRIP.AUT 25 KA120/240.50A 44-63A</t>
  </si>
  <si>
    <t>650663</t>
  </si>
  <si>
    <t>604673</t>
  </si>
  <si>
    <t>320095</t>
  </si>
  <si>
    <t>36219190</t>
  </si>
  <si>
    <t>Sikament 320 (Superplastificante)Tambor de 230kg</t>
  </si>
  <si>
    <t>100040</t>
  </si>
  <si>
    <t>JUNTA FLEXIBLEØ2"-ACERO AL CARBON)-150PSI</t>
  </si>
  <si>
    <t>REGISTRO GLOBO Ø1/2" (200PSI) BRONCE ROSCADO</t>
  </si>
  <si>
    <t>VALVULA EXPULSADORA DE AIRE Ø3/4”(BRONCE)-300PSI</t>
  </si>
  <si>
    <t>ADAPTADOR MACHO POLIPROPILENO  1/2”</t>
  </si>
  <si>
    <t>Luminaria Led Continum (64W) 3.000k (2.4x0.08x0.8m</t>
  </si>
  <si>
    <t>VALVULA VASTAGO ASCEND.TIPOOS&amp;YUL/FM 6”(175psi)</t>
  </si>
  <si>
    <t>TEE RANURADA HIERRO DUCTIL -  4"</t>
  </si>
  <si>
    <t>TEE RANURADA HIERRO DUCTIL -  2"</t>
  </si>
  <si>
    <t>TEE  RANURADA  HIERRO DUCTIL - 1 1/2"</t>
  </si>
  <si>
    <t>Luminaria Tipo BalaLed -15W(1.100 Lm)4.00K-Jupiter</t>
  </si>
  <si>
    <t>Panel Led (60x60) 45W-6K (100-277v) Sobreponer</t>
  </si>
  <si>
    <t>TEE POLIPROPILENO  Ø 2” (63MM)</t>
  </si>
  <si>
    <t>TEE  POLIPROPILENO  Ø 11/2” (50MM)</t>
  </si>
  <si>
    <t>TEE  POLIPROPILENO  Ø 11/4” (40MM)</t>
  </si>
  <si>
    <t>TEE  POLIPROPILENO  Ø 1” (32MM)</t>
  </si>
  <si>
    <t>TEE POLIPROPILENO  Ø 1/2” (20MM)</t>
  </si>
  <si>
    <t>InterrruptorTripolar630A(40Ka-240v)Regu400-600amp</t>
  </si>
  <si>
    <t>InterrruptorTripolar250A(40Ka-240v)Regu175-250amp</t>
  </si>
  <si>
    <t>UNION POLIPROPILENO  Ø 1/2” (20MM)</t>
  </si>
  <si>
    <t>UNION POLIPROPILENO  Ø 3/4” (25MM)</t>
  </si>
  <si>
    <t>TEE  POLIPROPILENO  Ø 3/4” (25MM)</t>
  </si>
  <si>
    <t>UNION POLIPROPILENO  Ø 1” (32MM)</t>
  </si>
  <si>
    <t>MUEBLE TIPO RACK 2.9X1.73MTS (suministro+instalac</t>
  </si>
  <si>
    <t>TERMINAL PARA CABLE N°1/0  Cu/Estaño (Ponchar)</t>
  </si>
  <si>
    <t>GRAPA DOBLE OREJA PARA TUBO METALICO (Ø2")</t>
  </si>
  <si>
    <t>TUBO  CONDUIT  EMT Ø 2"</t>
  </si>
  <si>
    <t>6</t>
  </si>
  <si>
    <t>800242106-2 - HOMECENTER</t>
  </si>
  <si>
    <t>LADRILLO PRENSADO MACIZO (6X12X24CM) EN OBRA</t>
  </si>
  <si>
    <t>TELERRUPTOR BIPOLAR   DE 120V-16AMPERIOS</t>
  </si>
  <si>
    <t>Ventana Alumin M-3831 Vidrio lam4+4mm mont rej 8"</t>
  </si>
  <si>
    <t>CERRADURA SCHLAGE JUPITER ANTICADO Ref.A50PD-A</t>
  </si>
  <si>
    <t>TERMINAL DE COBRE   ESTAÑADO N°6</t>
  </si>
  <si>
    <t>TERMINAL DE COBRE  N°2</t>
  </si>
  <si>
    <t>INTERRUPTOR SENCILLO CONMUTABLE BEIGE</t>
  </si>
  <si>
    <t>MALLA PREONDULADA (1 1/2" x 1 1/2")CAL.8(4.25MM)</t>
  </si>
  <si>
    <t>REGISTRO 11/4"PASO DIRECTO-CORTINA BRONCE ROSCADO</t>
  </si>
  <si>
    <t>ADOQUIN 24X12X6CM (VEHIC.LIVIANO) EN OBRA</t>
  </si>
  <si>
    <t>ANCLAJE COLAPSIBLE 3/8X3" concreto expansivo</t>
  </si>
  <si>
    <t>GASES/QUIMICOS</t>
  </si>
  <si>
    <t>IMPERMEABILIZANTE INTEG-CONCENT- XYPEX(CANEC25KG)</t>
  </si>
  <si>
    <t>GABINETE CONTRA INCENDIO TIPO3 Valv.certificada</t>
  </si>
  <si>
    <t>402292</t>
  </si>
  <si>
    <t>883093</t>
  </si>
  <si>
    <t>ORGANIZADOR  CABLES VERTICAL 0.80X0.80H=7PIES</t>
  </si>
  <si>
    <t>Perfil  para membranas de Fondo (L=1m, 70un) **</t>
  </si>
  <si>
    <t>Equipo automático alumbrado emergencia 2x20W 12V</t>
  </si>
  <si>
    <t>Union platino 4"   PVC</t>
  </si>
  <si>
    <t>12785</t>
  </si>
  <si>
    <t>12355</t>
  </si>
  <si>
    <t>Toma RJ45 tipo Jack Categoría 6 marca Amp o superi</t>
  </si>
  <si>
    <t>CASETON DE ICOPOR PERDIDO (DENS: 8- 10 Kg/M3)</t>
  </si>
  <si>
    <t>0</t>
  </si>
  <si>
    <t>Cortasol Aerobrise 100 (Separac. 175mm) en Aluzinc</t>
  </si>
  <si>
    <t>TEJA  DE ZINC (2.14X0.82)  de 1A</t>
  </si>
  <si>
    <t>SSSSSSSSSSS - ACESCO FERREZINC LTDA</t>
  </si>
  <si>
    <t>REPISA  8x4x3M  PINO</t>
  </si>
  <si>
    <t>Hidro  blasting 3000 psi**</t>
  </si>
  <si>
    <t>PLANTA HIEDRA UÑA DE GATO  PARA JARDIN</t>
  </si>
  <si>
    <t>CONCRETO 4000 PSI (280N)  OUTINOURD  G.F.</t>
  </si>
  <si>
    <t>GABINETE .600 x.400 x  2.50</t>
  </si>
  <si>
    <t>EXCAVADORA  - Hyundai 200(Oper+Comb)Oruga</t>
  </si>
  <si>
    <t>ANGULO      ¼"x2½"</t>
  </si>
  <si>
    <t>SOL</t>
  </si>
  <si>
    <t>MURO VIDRIO</t>
  </si>
  <si>
    <t>LADRILLO REJILLA  YOMASA 24x12x6 Canela Obra</t>
  </si>
  <si>
    <t>Obra.</t>
  </si>
  <si>
    <t>PAG C120x60</t>
  </si>
  <si>
    <t>INTERRUPTOR SENCILLO  +TAPA</t>
  </si>
  <si>
    <t>KM010+XMP</t>
  </si>
  <si>
    <t>12338</t>
  </si>
  <si>
    <t>VENTANA  ALUMINIO FIJA    38 - 31</t>
  </si>
  <si>
    <t>REGISTRO PASO Dto.Ø1" S/NORMA  ICONTEC-215PSI</t>
  </si>
  <si>
    <t>ACPM*</t>
  </si>
  <si>
    <t>PERSIANA DE DESCARGA TIPO FACHADA MODELO L-RA-LP C</t>
  </si>
  <si>
    <t>89585454444 - CONTRATO CONSULTORIA CDRC 2</t>
  </si>
  <si>
    <t>47874222222 - CONTRATO CONSULTORIA CDRC 1</t>
  </si>
  <si>
    <t>Puerta P-26Metalica(1.20x2.35m)CDRC(S/Esp.Tecnica)</t>
  </si>
  <si>
    <t>PROFESIONAL ELECTRICO CATEGORÍA 3 (E.G.6;E.E.3) - SIN PREST.</t>
  </si>
  <si>
    <t>SIKA BOND  T52 FC    (600CC)</t>
  </si>
  <si>
    <t>AYUDANTE INST. ELECTROMECÁNICAS + PREST</t>
  </si>
  <si>
    <t>OFICIAL TRABAJOS ALTURA PERF.+PREST.(IDRD)</t>
  </si>
  <si>
    <t>AYUDANTE CARPINTERIA MADERA TALLER+ PREST(IDRD)</t>
  </si>
  <si>
    <t>LINIERO ELECTRICO CON CERTIFICAC+PREST.</t>
  </si>
  <si>
    <t>TECNICO ELECTROMECANICO (=OFIC.INST.ELEC)+ PRESTAC</t>
  </si>
  <si>
    <t>SUELDOS JORNALES Y CUADRILLAS</t>
  </si>
  <si>
    <t xml:space="preserve">INGENIERO FORESTAL + PREST.     CATEGORÍA 5 (E.G.4;E.E.3) </t>
  </si>
  <si>
    <t>Ing. Hidráulico  Residente+ Prest. Cat.-8</t>
  </si>
  <si>
    <t>Director de Proyecto + Prest. Cat.-5**</t>
  </si>
  <si>
    <t>AYUDANTE ALBAÑILERIA DE ACABADOS + PREST(IDRD) HR</t>
  </si>
  <si>
    <t>AYUDANTE ALBAÑILERIA GENERAL + PREST.(IDRD)</t>
  </si>
  <si>
    <t>PROFESIONAL CATEGORÍA 3   (E.G.8;E.E.5)+ Prest.</t>
  </si>
  <si>
    <t>PROFESIONAL CATEGORÍA 4 (E.G.6;E.E.4)+Prest.</t>
  </si>
  <si>
    <t>MdeO LLenado Hoyo de  Arbol</t>
  </si>
  <si>
    <t>MdeO Ahoyado de  Arbol +Retiro sobrantes</t>
  </si>
  <si>
    <t>MdeO Siembra de  Arbol</t>
  </si>
  <si>
    <t>AYUDANTE CARPINTERIA EN OBRA + PREST.(IDRD)</t>
  </si>
  <si>
    <t>AYUDANTE CARPINTERIA METALICA TALL.+ PREST(IDRD)</t>
  </si>
  <si>
    <t>AYUDANTE ALBAÑILERIA DE ACABADOS + PREST(IDRD)</t>
  </si>
  <si>
    <t>Sika Top 122   (toxement Hardtop N°2) 25 Kg **</t>
  </si>
  <si>
    <t>120979</t>
  </si>
  <si>
    <t>PROFESIONAL CATEGORÍA 8 (E.G.2) - SIN PREST.</t>
  </si>
  <si>
    <t>PROFESIONAL CATEGORÍA 7 (E.G.2) - SIN PREST.</t>
  </si>
  <si>
    <t>PROFESIONAL CATEGORÍA 6A (E.G.3;E.E.1) - SIN PREST.</t>
  </si>
  <si>
    <t>PROFESIONAL CATEGORÍA 5 (E.G.4;E.E.3) - SIN PREST.</t>
  </si>
  <si>
    <t>PROFESIONAL CATEGORÍA 4 (E.G.6;E.E.4) - SIN PREST.</t>
  </si>
  <si>
    <t>PROFESIONAL CATEGORÍA 3   (E.G.8;E.E.5) - SIN PREST.</t>
  </si>
  <si>
    <t>PROFESIONAL ESPECIALISTA (II) CATEGORÍA 2 (E.G.10;E.E.7) - SIN PREST.</t>
  </si>
  <si>
    <t>PROFESIONAL ESPECIALISTA (I) CATEGORÍA 1(E.G.12;E.E.10) - SIN PREST.</t>
  </si>
  <si>
    <t>PROFESIONAL ASESOR CATEGORIA 0 - SIN PREST.</t>
  </si>
  <si>
    <t>PROFESIONAL AUXILIAR (Sin Títulos de Posgrado) SIN PREST.</t>
  </si>
  <si>
    <t>AYUDANTE ALBAÑILERIA GENERAL +PREST(IDRD)</t>
  </si>
  <si>
    <t>AYUDANTE CARPINTERIA METALICA TALLER  SIN/PREST.</t>
  </si>
  <si>
    <t>AYUDANTE ALB. GENERAL+PREST(IDRD)  HORA</t>
  </si>
  <si>
    <t>AYUDANTE ALBAÑILERIA DE ACABADOS SIN/PREST. HORA</t>
  </si>
  <si>
    <t>AYUDANTE ALBAÑILERIA DE ACABADOS SIN/PREST.</t>
  </si>
  <si>
    <t>AYUDANTE ALBAÑILERIA GENERAL + PRESTAC (IDRD)</t>
  </si>
  <si>
    <t>AYUDANTE ALBAÑIL GENERAL SIN PRESTAC.    HORA</t>
  </si>
  <si>
    <t>AYUDANTE INSTALACIONES ESP. PISCINAS +PREST (IDRD)</t>
  </si>
  <si>
    <t>TECNICO INSTALACIONES ESP. PISCINAS + PREST (IDRD)</t>
  </si>
  <si>
    <t>OFICIAL ALBAÑILERIA GENERAL + PREST.(IDRD)nocturno</t>
  </si>
  <si>
    <t>AYUDANTE ALBAÑILERIA GENERAL+PREST.(IDRD) NOCTURNO</t>
  </si>
  <si>
    <t>AYUDANTE TRABAJOS ALTURA PERF.+ PREST(IDRD)</t>
  </si>
  <si>
    <t>OFICIAL CARPINTERIA MADERA TALL.+PREST.(IDRD)</t>
  </si>
  <si>
    <t>OFICIAL ALBAÑILERIA DE ACABADOS + PREST.(IDRD)</t>
  </si>
  <si>
    <t>AYUDANTE PINTURA  +PREST(IDRD). **</t>
  </si>
  <si>
    <t>CUADRILLA (OFICIAL+ AY ELECTRICO) + PREST(IDRD)HOR</t>
  </si>
  <si>
    <t>OFICIAL CARPINTERIA EN OBRA + PREST.(IDRD)</t>
  </si>
  <si>
    <t>OFICIAL CARPINTERIA METALICA TALL.+PREST.(IDRD)</t>
  </si>
  <si>
    <t>OFICIAL ALBAÑILERIA GENERAL + PREST. (IDRD)</t>
  </si>
  <si>
    <t>LABORATORISTA INSPECTOR + PREST.</t>
  </si>
  <si>
    <t>OFICIAL CARPINTERIA METALICA TALLER SIN/PREST.</t>
  </si>
  <si>
    <t>TOPOGRAFO 1 + PREST.</t>
  </si>
  <si>
    <t>OFICIAL ALBAÑIL GENER+PREST  HORA</t>
  </si>
  <si>
    <t>AYUDANTE PINTURA  SIN/PREST.</t>
  </si>
  <si>
    <t>OFICIAL ALBAÑILERIA GENERAL (JR+PREST-IDRD.)</t>
  </si>
  <si>
    <t>OFICIAL  ALBAÑILERÍA GENERAL + PRESTACIONES</t>
  </si>
  <si>
    <t>OFICIAL ALBAÑILERIA  ACABADOS SIN/PREST. HRsin sub</t>
  </si>
  <si>
    <t>OFICIAL ALBAÑILERIA DE ACABADOS SIN/PREST.</t>
  </si>
  <si>
    <t>AYUDANTE POR ADMON SIN PREST.  (SubsidioTrans.Incl</t>
  </si>
  <si>
    <t>ADAPTADOR CALIENTE ULTRATEMP    ½"    PAVCO</t>
  </si>
  <si>
    <t>10186</t>
  </si>
  <si>
    <t>TOPOGRAFO (SUELDO) - SIN PREST.</t>
  </si>
  <si>
    <t>2565698 - IDU</t>
  </si>
  <si>
    <t>OFICIAL ALBAÑIL GENER.SIN/PREST.   HORA</t>
  </si>
  <si>
    <t>CONCRETO FLUIDO  2500 psi  Gr=1"</t>
  </si>
  <si>
    <t>PUNTAS CAPTADORAS DE ALUMINIO 0,60 M CON BASE</t>
  </si>
  <si>
    <t>CHEQUE AMORTIGUADO EXTREMO RANURADO 6” - 300 PSI</t>
  </si>
  <si>
    <t>CANTONERA ELECTRICA  ESPAÑOLA  DORCAR</t>
  </si>
  <si>
    <t>5421452 - SERVI CERRADURAS</t>
  </si>
  <si>
    <t>Transformador Trifasico 300Kva Seco Tipo H -11.4/208-120-DYN-5</t>
  </si>
  <si>
    <t>Lampara Led Tipo Tortuga Ovalada-12W-960Lm-6.00K-IP-65(120/240)</t>
  </si>
  <si>
    <t>REGLA VIBRATORIA  TIPO ESCALERA GASOLINA</t>
  </si>
  <si>
    <t>830126433-1 - ASTRO EQUIPOS  LTDA</t>
  </si>
  <si>
    <t>Bloque concreto  12x20x40 enteroFab.   **</t>
  </si>
  <si>
    <t>789630 - ABENSALA PREFABRICADOS EXITO S.A.S.</t>
  </si>
  <si>
    <t>CONCRETO PAVIMENTO       MR-42</t>
  </si>
  <si>
    <t>880.182.992-3 - CEMEX</t>
  </si>
  <si>
    <t>Marquilla Adhesiva para UTP- Panduit</t>
  </si>
  <si>
    <t>895412 - MEM LTDA</t>
  </si>
  <si>
    <t>Rollo Cinta Velcro adhesivo (1") 25m</t>
  </si>
  <si>
    <t>Patch cord de 2,0 M categoría 6A blindadocon identificador en ambos terminales</t>
  </si>
  <si>
    <t>Organizador ranurado metalico 19" con dos unidades de Rack</t>
  </si>
  <si>
    <t>CABLE ENCAUCHEADO 3X10</t>
  </si>
  <si>
    <t>Patch cord de 1,5 M categoría 6A blindado con identificador en ambos terminales.</t>
  </si>
  <si>
    <t>BLACK INSERT-SUPLEMENTO</t>
  </si>
  <si>
    <t>patch panel de 24 puertos categoria 6</t>
  </si>
  <si>
    <t>Cable Encauchetado 3X12 Cu THHN/THWN 600 V  90°C</t>
  </si>
  <si>
    <t>GUANTE CARNAZA CORTO REFORZADO VAQUETA</t>
  </si>
  <si>
    <t>860.001.498-9 - CONSTRUDATA</t>
  </si>
  <si>
    <t>CERRADURA PARA BARRA ANTIPANICO EXTERNA AMERICANA</t>
  </si>
  <si>
    <t>860.000.054-8 - ALMACEN EL ARQUITECTO</t>
  </si>
  <si>
    <t>CARRETILLA METALICA LLANTA ANTIPINCHAZO</t>
  </si>
  <si>
    <t>17200005</t>
  </si>
  <si>
    <t>222555555555511111 - LUBRITODO</t>
  </si>
  <si>
    <t>Graniplast Blanco Esgrafiado Antihongo(4 Galones)</t>
  </si>
  <si>
    <t>Cerramiento Paneles Modulares Acero Alto=2.40 m Ancho=3.0  STC</t>
  </si>
  <si>
    <t>333333 - DEACERO / ALMASA</t>
  </si>
  <si>
    <t>Cerramiento Paneles Modulares Acero Alto=2.0 m Ancho=3.0  STC</t>
  </si>
  <si>
    <t>Cerramiento Paneles Modulares Acero Alto=2.0 m Ancho=2.5  STC</t>
  </si>
  <si>
    <t>Cerramiento Paneles Modulares Acero Alto=1.5 m Ancho=2.5  STC</t>
  </si>
  <si>
    <t>Cerramiento Paneles Modulares Acero Alto=1.0 m Ancho=2.5  STC</t>
  </si>
  <si>
    <t>Silla Moldeada HDPE 450Wx310Dx8mmH CEFE COMETAS</t>
  </si>
  <si>
    <t>77777777777 - CONTRATO CONSULTORIA CEFE COMETAS</t>
  </si>
  <si>
    <t>CITOFONIA</t>
  </si>
  <si>
    <t>m 900513667 - AMBIENTE URBANO</t>
  </si>
  <si>
    <t>SOPORTERIA EN ACERO INOXIDABLE TIPO MECANO-2"PO</t>
  </si>
  <si>
    <t>900320797-9 - DICE INGENIERIA S.A.S</t>
  </si>
  <si>
    <t>Puerta en madera Acustica+Marco (Suministro+Instal</t>
  </si>
  <si>
    <t>830098247-4 - E-VIDEO COMUNICACIONES</t>
  </si>
  <si>
    <t>MODULO MADERA ACUSADO (suministro+instalacion)</t>
  </si>
  <si>
    <t>MODULO MADERA ESTRADO (suministro+instalacion)</t>
  </si>
  <si>
    <t>LANTANA  PARA JARDIN</t>
  </si>
  <si>
    <t>MESON EN GRANITO NEGRO SAN GABRIEL 4.74m **</t>
  </si>
  <si>
    <t>632598721 - TECNODISEÑOS</t>
  </si>
  <si>
    <t>830113629-9 - INTERELECTRICAS  LTDA</t>
  </si>
  <si>
    <t>Señalización Natación Espalda PostAnclBa CDRCometa</t>
  </si>
  <si>
    <t>NINGUNO EN PARTICULAR</t>
  </si>
  <si>
    <t>860536345-7 - ACCESORIOS Y ACABADOS LTDA.</t>
  </si>
  <si>
    <t>RECTIFICAR EJE MOTOR 20HP (Motor Electrico3.600rp</t>
  </si>
  <si>
    <t>RECTIFICAR EJE MOTOR 12HP (Motor Electrico3.600rp</t>
  </si>
  <si>
    <t>RECTIFICAR EJE MOTOR 7.5HP (Motor Electrico3.600rp</t>
  </si>
  <si>
    <t>RECTIFICAR EJE MOTOR 2.4 A 5.0HP (Motor Electrico3</t>
  </si>
  <si>
    <t>1923650798 - ACFERBO</t>
  </si>
  <si>
    <t>REBOBINAR (Motor Electrico 7.5 HP (3.600 rpm/220)</t>
  </si>
  <si>
    <t>REBOBINAR (Motor Electrico 3.5HP 3.60 rpm/220)</t>
  </si>
  <si>
    <t>25621328-02</t>
  </si>
  <si>
    <t>1112222222222 - SIKA-BALCHER</t>
  </si>
  <si>
    <t>2514521 - DISNIGAL LTDA</t>
  </si>
  <si>
    <t>REJILLA DE VENTILACION DE 20x20 PLASTICA</t>
  </si>
  <si>
    <t>REFLECTOR 230W LED 220/240V. 50.000 HORAS.</t>
  </si>
  <si>
    <t>85965425122 - ROY Y ALPHA S.A.</t>
  </si>
  <si>
    <t>EQ VENT MEC HELICOCENT EN LINEA 700 CFM</t>
  </si>
  <si>
    <t>Rejilla plástica antivandálica (29X100X3.8 cm) Peatonal</t>
  </si>
  <si>
    <t>2121212121 - MADERPLAST S.A.</t>
  </si>
  <si>
    <t>KIT VÁLVULA FLOTADORA Ø1" (Cuerpo y conector en bronce,Bola en cobre,varilla en laton)</t>
  </si>
  <si>
    <t>TERMINAL EN COBRA PARA CABLE N°10</t>
  </si>
  <si>
    <t>VALVULA MARIPOSA EXTRE. RANURA.UL/FM 6”Pmin(175psi</t>
  </si>
  <si>
    <t>EQUIPOS DE REHABILITACION PRO 1000 UPPER BODY</t>
  </si>
  <si>
    <t>serie scifit</t>
  </si>
  <si>
    <t>DOTACION GIMNASIOS CEFE</t>
  </si>
  <si>
    <t>125457845 - FITNESS MARKET</t>
  </si>
  <si>
    <t>BANCO PLANO (FIAT BENCH) FUERZA</t>
  </si>
  <si>
    <t>Linea Hammer</t>
  </si>
  <si>
    <t>SOPORTE DOMINADAS Y FONDOS (chin/Dip/Leg Raise(Levantamiento de piernas)) CARDIO</t>
  </si>
  <si>
    <t>linea signature</t>
  </si>
  <si>
    <t>Luminaria H-Bay Stil Led 200W-240W Chip SAMSUNG</t>
  </si>
  <si>
    <t>Luminaria SLCS 5 V25 NW 24LED 66 W 150 mA 8688 lm</t>
  </si>
  <si>
    <t>Luminaria SLCS 5 V25 NW 24LED 52 W 150 mA 6947 lm</t>
  </si>
  <si>
    <t>Luminaria SLCS 5 V25 NW 24LED 32 W 150 mA 4392 lm</t>
  </si>
  <si>
    <t>Buje 2 1/2" x 2"  Sch80  PAVCO    **</t>
  </si>
  <si>
    <t>1531713111</t>
  </si>
  <si>
    <t>Buje 3" x 2 1/2"  Sch80  PAVCO    **</t>
  </si>
  <si>
    <t>Transformador de corriente tipo barra 150/5A - 600V</t>
  </si>
  <si>
    <t>REMO CON APOYO ISOLATERAL (signature Row/Rear Delt) SS-RW - Fuerza</t>
  </si>
  <si>
    <t>Linea INSIGNIA</t>
  </si>
  <si>
    <t>DOTACION GIMNASIOS CEFE EQUIPOS PARA FUERZA</t>
  </si>
  <si>
    <t>POLEA ALTA ISOLATERAL - FUERZA</t>
  </si>
  <si>
    <t>MULTIESTACIÓN MJ9 HoiST - FUERZA</t>
  </si>
  <si>
    <t>Línea Hoist</t>
  </si>
  <si>
    <t>BANCA ABDOMEN INCLINADA (ADJUSTABLE DECLINE/ABDOMINAL BENCH FUERZA</t>
  </si>
  <si>
    <t>Línea Signature</t>
  </si>
  <si>
    <t>BANCA HIPEREXTENSION INCLINADA (EXTENSION DE ESPALDA AMPLIAR) BWBE</t>
  </si>
  <si>
    <t>Línea Hammer</t>
  </si>
  <si>
    <t xml:space="preserve">BANCO DE PECHO INCLINADO (OLYMPIC INCLINE BENCH) CIB FUERZA </t>
  </si>
  <si>
    <t>Línea Hammer Strenght</t>
  </si>
  <si>
    <t>BANCO DE PECHO PLANO (OLYMPIC FIAT BANCH) OFB FUERZA</t>
  </si>
  <si>
    <t>BACK EXTENSION DE HAMMER STRENGTH SELECT HS-BE - FUERZA</t>
  </si>
  <si>
    <t>HS-BE</t>
  </si>
  <si>
    <t>PRENSA HORIZONTAL (SEATED LEG PRESS MUS 3212) - FUERZA</t>
  </si>
  <si>
    <t>Línea Presicion</t>
  </si>
  <si>
    <t>ABDOMEN (ABDOMINAL) OSAB - FUERZA</t>
  </si>
  <si>
    <t>OSAB</t>
  </si>
  <si>
    <t>ADUCTOR Y ABDUCTOR (Hip Adductor/Hip Abductor) OSHAA - FUERZA</t>
  </si>
  <si>
    <t>Línea Óptima</t>
  </si>
  <si>
    <t>TRICEPS PARALELA (TRICEPS EXTENSION) OSTE - FUERZA</t>
  </si>
  <si>
    <t>OSTE</t>
  </si>
  <si>
    <t>BICEPS PREDICADOR (BICEPS CURL) OSBC - FUERZA</t>
  </si>
  <si>
    <t>OSBC</t>
  </si>
  <si>
    <t>PRENSA ATLETICA INCLINADA (LINEAR LEG PRESS) FUERZA</t>
  </si>
  <si>
    <t>LINEA HAMMER STRENGHT</t>
  </si>
  <si>
    <t>SMITH MACHINE (SMITH) OSSM FUERZA</t>
  </si>
  <si>
    <t>LINEA OPTIMA</t>
  </si>
  <si>
    <t>PRESIÓN HOMBRO ISOLATERAL (SHOULDER PRESS DE HAMMER STRENGTH SELECT) HS-SP - FUERZA</t>
  </si>
  <si>
    <t>HS-SP</t>
  </si>
  <si>
    <t>BANCO MULTIPOSICION (multi adjustable Bench del Hammer strangth) FUERZA</t>
  </si>
  <si>
    <t>LAMPARA HERM. DE SOBREPONER 2X17W-POLICARBONATO C</t>
  </si>
  <si>
    <t>SIGNATURE GLUTE (GLUTEO) SS-GL - FUERZA</t>
  </si>
  <si>
    <t>Línea Insignia</t>
  </si>
  <si>
    <t>CABINA INVERTIDA (PECTORAL FLY / REAR DELTOID) OSFLY - FUERZA</t>
  </si>
  <si>
    <t>Osfly</t>
  </si>
  <si>
    <t>PECHO SENTADO ISOLATERAL (CHESS PRESS DE HAMMER STRENGH SELECT) HS-CP - FUERZA</t>
  </si>
  <si>
    <t>HS-CP</t>
  </si>
  <si>
    <t>FLEXIÓN PIERNA ACOSTADO OSLC (Leg curl) - FUERZA</t>
  </si>
  <si>
    <t>EQUIPO DE REHABILITACION ERGONOMETRO BILATERAL DE BRAZOS UB521M</t>
  </si>
  <si>
    <t>EQUIPOS DE REHABILITACION STEPONE TOTAL BODY RECUMBENT STEPPER</t>
  </si>
  <si>
    <t>BANCO FIJO CON APOYO (BANCO UTILITARIO 75 GRADOS)</t>
  </si>
  <si>
    <t>FLEXIÓN PIERNA SENTADO (Seated leg curl de hammer strength select) HS-SLC - FUERZA</t>
  </si>
  <si>
    <t>Línea Hammer Select</t>
  </si>
  <si>
    <t>EXTENSION PIERNA (Leg Extension OSLE Life Fitness) - FUERZA</t>
  </si>
  <si>
    <t>ESTRUCTURA SINERGY PRECISION - FUERZA</t>
  </si>
  <si>
    <t>Serie Precision</t>
  </si>
  <si>
    <t>BICICLETA INDOOR IC4  ACTIVATE SERIES  (IC4 INDOOR CYCLE) CARDIO</t>
  </si>
  <si>
    <t>Serie ACTIVATE</t>
  </si>
  <si>
    <t>DOTACION GIMNASIOS CEFE EQUIPOS PARA CARDIO</t>
  </si>
  <si>
    <t>BICICLETA VERTICAL OSC ACTIVATE SERIES (Bicicleta lite fit-ness upright, Activate Series) CARDIO</t>
  </si>
  <si>
    <t>BICICLETA RECUMBENT OSR ACTIVATE SERIES (Bicicleta Life fitness-Recumbent Activate Series) CARDIO</t>
  </si>
  <si>
    <t>Accesorios Conex.Valv.Antiv.a Sanit.BRIGGSx Encima</t>
  </si>
  <si>
    <t>ELIPTICA OSX ACTIVATE SERIES (Eliptica Life Fitness- Activie Series) CARDIO</t>
  </si>
  <si>
    <t>TROTADORA OST ACTIVATE SERIES (Caminadora Life Fitness- Activie Series) - CARDIO</t>
  </si>
  <si>
    <t>Serie ACTVATE</t>
  </si>
  <si>
    <t>HIDROSELLO ALCANT NOVAFORT 200MM PAVCO</t>
  </si>
  <si>
    <t>390066</t>
  </si>
  <si>
    <t>HIDROSELLO ALCANT NOVAFORT 315MM PAVCO</t>
  </si>
  <si>
    <t>390068</t>
  </si>
  <si>
    <t>HIDROSELLO ALCANT NOVAFORT 250MM PAVCO</t>
  </si>
  <si>
    <t>390067</t>
  </si>
  <si>
    <t>HIDROSELLO ALCANT NOVAFORT 160MM PAVCO</t>
  </si>
  <si>
    <t>390065</t>
  </si>
  <si>
    <t>45125859 - INARDATOS</t>
  </si>
  <si>
    <t>DOTACIÓN EQUIPOS GIMNASIO - CEFE COMETAS</t>
  </si>
  <si>
    <t>Cable de cobre HFFRLS AWG # 300 Kcmil CDRC Cometas</t>
  </si>
  <si>
    <t>Bala LED de sobreponer o descolgar Ø14x20 cm 10 W</t>
  </si>
  <si>
    <t xml:space="preserve">Llave de apertura  </t>
  </si>
  <si>
    <t xml:space="preserve">Conector de unión de 2 vías IP 68 </t>
  </si>
  <si>
    <t xml:space="preserve">Caja de empotramiento en plastico </t>
  </si>
  <si>
    <t>Codo d=3" Gran Radio 45° PVC, Unón mecánica RDE 21</t>
  </si>
  <si>
    <t>860.035.027-7 9 - NORVENTAS PAVCO S.A. -TUBERIA-</t>
  </si>
  <si>
    <t>REJILLAS DE RETORNO DE AIRE RRA-02 (38"x6") Suministro</t>
  </si>
  <si>
    <t xml:space="preserve">REJILLA DE RETORNO DE AIRE RRA-04 (8"x6") suministro </t>
  </si>
  <si>
    <t>EquipoBombeoPozoEyector-1.0HP(Sum)Cefe-Cometas</t>
  </si>
  <si>
    <t>BolardoLED95cm13.6W1216lm3000k-CRDC-COMETAS</t>
  </si>
  <si>
    <t>LumEmergLED2x1.6W160lm6500-K CRDC-COMETAS</t>
  </si>
  <si>
    <t xml:space="preserve">Cinta LED en perfil para exteriores IP65 por metro lineal, incluye accesorios de fijacion </t>
  </si>
  <si>
    <t>SENSOR DE MOVIMIENTO LARGO ALCANCE CEFE COMETAS</t>
  </si>
  <si>
    <t>Bala LED de sobreponer cuadrada 5.1x5.1 cm 4.7 W 1</t>
  </si>
  <si>
    <t>EquipoBombeoAguapo(DE-3-75 o similar. 3x7.5HP)+hidroacum+tablero+accesoriosCefe Cometas(Sum+inst)</t>
  </si>
  <si>
    <t>Tala de  árboles - igual o mayor a 10 mts y menor de 15 mts - Medio Grado de Dificultad</t>
  </si>
  <si>
    <t xml:space="preserve">Tala de arboles h=15.1 a 20m  a ras del suelo + retiro + transporte -  Medio Grado Dificultad </t>
  </si>
  <si>
    <t>830 032 102-1 - ECOFLORA</t>
  </si>
  <si>
    <t>TUBO PRESION RDE-13.5  Ø 1" PVC S/NORMA ICONTEC</t>
  </si>
  <si>
    <t>Foil de aluminio o Liencillo  d=2"   **</t>
  </si>
  <si>
    <t>CHEC 02</t>
  </si>
  <si>
    <t>Tee acero al carbón  Sch40 d= 6 " **</t>
  </si>
  <si>
    <t>Caja de inspección de alumbrado público AP280 CDRC Cometas</t>
  </si>
  <si>
    <t>Codo d=8" Gran Radio 90° PVC, Unón mecánica RDE 21</t>
  </si>
  <si>
    <t>Tubo presion Platino RDE-21 d=8" Union mecanica</t>
  </si>
  <si>
    <t xml:space="preserve">Teclado remoto del sistema de incendios </t>
  </si>
  <si>
    <t>Transporte + Disposicion Final Escombros M3/KM  -  CEFE COMETAS</t>
  </si>
  <si>
    <t>M3/KM</t>
  </si>
  <si>
    <t>Tablero de planta electrica TPLANTA 208/120 V CDRC Cometas</t>
  </si>
  <si>
    <t>TRANSFERENCIA AUTOMATICA 1200 A CDRC Cometas</t>
  </si>
  <si>
    <t>APLIQ PARED LED18x18x6cm10W1420lm3000K CEFE COMETAS</t>
  </si>
  <si>
    <t>BRIDA -PVC LISA Ø 4"  S/NORMA ICONTEC</t>
  </si>
  <si>
    <t>800.237.412-1 - FERRICENTROS S.A.</t>
  </si>
  <si>
    <t>Cinta aislante 3M temflex (18 M)</t>
  </si>
  <si>
    <t>FV-29 SIST. FACHADA VENTANE OccNiv 4 CEFE Cometas</t>
  </si>
  <si>
    <t>VENTANERIA EN ALUMINIO</t>
  </si>
  <si>
    <t>FV-28 SIST. FACHADA VENTANE OccNiv 3 CEFE Cometas</t>
  </si>
  <si>
    <t>REJILLAS DE RETORNO DE AIRE RRA-03 (44"x6")  SUM+INST - CRDC-COMETAS</t>
  </si>
  <si>
    <t>ANDAMIO ESTRUCTURAL DE CARGA</t>
  </si>
  <si>
    <t>LUMINARIA LED HIGHBAY 165W19140lm4000K O SIMILARES CEFE COMETAS</t>
  </si>
  <si>
    <t>LUMINARIA LED YOA 72W CEFE COMETAS</t>
  </si>
  <si>
    <t>Cruceta de 2.40m con abrazadera para 4 reflectores</t>
  </si>
  <si>
    <t>Con Tuerca</t>
  </si>
  <si>
    <t xml:space="preserve">regilla de suministro lineal sistema continuo sin marco sin damper (30"x6") (RSLC_01) cometas </t>
  </si>
  <si>
    <t>REJILLA SUMINISTRO LINEAL SISTEMA CONTINUO, DECORACION SIN MARCO Y CON DAMPER (48x6")CEFE COMETAS</t>
  </si>
  <si>
    <t>Cable de Cobre HFFR LS 600 V 75 °C CT – 6 AWG</t>
  </si>
  <si>
    <t>830054002-8 - NACIONAL DE ELECTRICOS -centro 3</t>
  </si>
  <si>
    <t>LUMINARIA PROYECTOR SYLVANIA LED SYLVEO PRO 400 W</t>
  </si>
  <si>
    <t>P27273-36</t>
  </si>
  <si>
    <t>LUMINARIA PROYECTOR SYLVANIA LED SYLVEO 150 W CW UNV</t>
  </si>
  <si>
    <t>P26569-36</t>
  </si>
  <si>
    <t>LUMINARIA SYLVANIA LED STREET 75-150 W NW URBAN</t>
  </si>
  <si>
    <t>P27488-36</t>
  </si>
  <si>
    <t>LUMINARIA SYLVANIA LED STREET 60-120 W NW URBAN</t>
  </si>
  <si>
    <t>P27487-36</t>
  </si>
  <si>
    <t xml:space="preserve">BREAKER(3X50/60/75A) </t>
  </si>
  <si>
    <t xml:space="preserve">TRANSMISOR DE PRESIÓN DIFERENCIAL DE AIRE DE DUCTO </t>
  </si>
  <si>
    <t>kit baterías de emergencia CDRC Cometas</t>
  </si>
  <si>
    <t>Transformador trifásico de 500kVA seco clase H 11.400/120/208V, con devanados en CU-CU</t>
  </si>
  <si>
    <t>Alquiler de terraja 1/2 a 2"</t>
  </si>
  <si>
    <t>Módulo Complementario Cafetería IDRD (mobiliario, sillas, mesas y vitrina refrigerada) - Sum+Inst</t>
  </si>
  <si>
    <t>Coraza Americana 1 1/4 Cefe Cometas</t>
  </si>
  <si>
    <t>FV-34 SIST. FACHADA VENTANE NorNiv 3 CEFE Cometas</t>
  </si>
  <si>
    <t>EquipoBombeoAguapo(12.22HP)+Tanque presión Menbrana -CefeCometas(Sum+inst)</t>
  </si>
  <si>
    <t>Equipo Bombeo Red Contra incendio-Cefe-Cometas</t>
  </si>
  <si>
    <t>Tablero Autosoportado Transformador Seco 500kVA</t>
  </si>
  <si>
    <t>ABRAZADERA PERA GALVANIZADA UL/FM  6"</t>
  </si>
  <si>
    <t>ABRAZADERA PERA GALVANIZADA UL/FM  3/4"</t>
  </si>
  <si>
    <t>ABRAZADERA PERA GALVANIZADA UL/FM  1/2"</t>
  </si>
  <si>
    <t>REGISTRO VASTAGO ASCENDENTE Ø6”-300PSI</t>
  </si>
  <si>
    <t>ABRAZADERA  EN U ACERO INOX-5/16"PARA Ø6"+TUERCA</t>
  </si>
  <si>
    <t>CODO ACERO NEGRO ROSCADO 150 S.C.I. - 1 "</t>
  </si>
  <si>
    <t>TUBO ACERO AL CARBON C/C SCH 40 - 6" RANURADO</t>
  </si>
  <si>
    <t>CAMION GRUA BRAZO O TELESCOPICA (22-25 TON)</t>
  </si>
  <si>
    <t>SIETE CUEROS MEXICANO-PLANTA RASTRERA-JARDIN</t>
  </si>
  <si>
    <t>VALVULA MARIPOSA EXTREMO RANURADO Ø4"</t>
  </si>
  <si>
    <t>12794</t>
  </si>
  <si>
    <t>830.213333 - CASETONES MARCO TULIO UMBA</t>
  </si>
  <si>
    <t>0.96 mm)</t>
  </si>
  <si>
    <t>TUBO ACERO GALVANIZADO   SCH 40 3/4"  e=2.95mm</t>
  </si>
  <si>
    <t>10822</t>
  </si>
  <si>
    <t>TRANSFORMADOR TIPO SECO CLASE H 400KVA CEFE COMETAS</t>
  </si>
  <si>
    <t>Celda Triplex MT(Entrada-Salida Protección)17.5KV-630A-NormaCTS 506-2+AccesoriosCefe Cometas(Sum)</t>
  </si>
  <si>
    <t xml:space="preserve">DÁMPER DE CONTROL DE AIRE CON MECANISMO MANUAL (DCM-01) (6"x6")    </t>
  </si>
  <si>
    <t>HERRAJE 24 PUERTOS CEFE COMETAS</t>
  </si>
  <si>
    <t>Tablero general de distribución TGDC CDRC Cometas</t>
  </si>
  <si>
    <t>Tablero General de Distribución AE311 CDRC Cometas</t>
  </si>
  <si>
    <t>ABRAZADERA AJUSTABLE DE 1/2" ACABADO ZINCADO.</t>
  </si>
  <si>
    <t>FUNDENTE  B</t>
  </si>
  <si>
    <t>REJILLA RETORNO LINEAL + PLENUM AISLADO 4 SLOTS 1"</t>
  </si>
  <si>
    <t>ABRAZADERA TIPO PERA O TRAPECIO  4" ACERO NEGRO</t>
  </si>
  <si>
    <t>Terminal premoldeado para media tensión, de uso interior. 15kV, calibre 4/0-120mm2</t>
  </si>
  <si>
    <t>Terminal premoldeado para media tensión, de uso exterior. 15kV, calibre 4/0-120mm2</t>
  </si>
  <si>
    <t>Rejilla de suministro de aire (42"x6") CEFE COMETAS</t>
  </si>
  <si>
    <t>Rejilla de retorno de aire rra-01 (6"x6") CEFE COMETAS</t>
  </si>
  <si>
    <t>EXTRACTOR CENTRIFUGO EN LINEA  TRANSM CEFE COMETAS</t>
  </si>
  <si>
    <t>UND EXTRACCI T.HONGO D.HORIZ UEH-H-01A CEFE COMETA</t>
  </si>
  <si>
    <t>UND EXTRACCI T.HONGO D.HORIZ UEH-H-01 CEFE COMETAS</t>
  </si>
  <si>
    <t>PERNO DE MÁQUINA DE 5/8" X 18" CDRC Cometas</t>
  </si>
  <si>
    <t>DPS POLIMÉRICO 15 KV 10 KA TIPO LÍNEA CDRC Cometas</t>
  </si>
  <si>
    <t>CALENTADOR MANU TRON3000C6.9L CEFECOMETAS</t>
  </si>
  <si>
    <t xml:space="preserve">DPS tipo C 440/277V- modo común, 20KA </t>
  </si>
  <si>
    <t>PasamanosDobleTubularInoxØ2"H=0.90 - 0.70m S/Espec</t>
  </si>
  <si>
    <t>BASE + FUENTE DE ALIMENTACIÓN 24 VAC O 21-30 VDC SMART STRUXURE-Cefe Cometa</t>
  </si>
  <si>
    <t>Multímetro De Pinzas Digitales Meterk 4000  CEFE COMETAS</t>
  </si>
  <si>
    <t>Anemómetro Termómetro Digital  CEFE COMETAS</t>
  </si>
  <si>
    <t>Damper motorizado con actuador on-off (8"x6") Cefe Cometas. Suministro.</t>
  </si>
  <si>
    <t>Damper motorizado con actuador on-off (6"x6") Cefe Cometas-Suministro e instalación</t>
  </si>
  <si>
    <t xml:space="preserve">DAMPER DE CONTROL DE AIRE CON MECANISMO MANUAL (DCM-06)  (16"x10") </t>
  </si>
  <si>
    <t xml:space="preserve">DÁMPER DE CONTROL DE AIRE CON MECANISMO MANUAL (DCM-05)  (10"x10")Suministro    </t>
  </si>
  <si>
    <t>TRANSFERENCIA AUTOMATICA 1500A 208/120V CEFE COMETAS</t>
  </si>
  <si>
    <t>Branch 2 - Modelo ARBLN03321 - CONEXIÓN DE UNIDADES INTERIORES LIQ - GAS .Cefe Cometas</t>
  </si>
  <si>
    <t xml:space="preserve">BRANCH 1 - CONEXIÓN DE UNIDADES INTERIORES LIQ - GAS-Suministro. </t>
  </si>
  <si>
    <t xml:space="preserve">DÁMPER DE CONTROL DE AIRE CON MECANISMO MANUAL (DCM-04) (10"x8")    </t>
  </si>
  <si>
    <t xml:space="preserve">DÁMPER DE CONTROL DE AIRE CON MECANISMO MANUAL (DCM-03) (10"x6")    </t>
  </si>
  <si>
    <t xml:space="preserve">DÁMPER DE CONTROL DE AIRE CON MECANISMO MANUAL (DCM-02) (8"x6")    </t>
  </si>
  <si>
    <t>DIFUSOR LINEAL SISTEMA CONTINUO (5ft-3S-1/2" - Ø6") Suministro</t>
  </si>
  <si>
    <t>Ductos para tensionimiento de vigas postenzadas</t>
  </si>
  <si>
    <t xml:space="preserve">REJILLAS DE RETORNO DE AIRE RRA-05 (24"x14") Suministro   </t>
  </si>
  <si>
    <t>Filtro de arena 60" / 1500 mm CEFE COMETAS</t>
  </si>
  <si>
    <t>CONCRETO 4000 PSI (280N)  Gris Perla GC ***</t>
  </si>
  <si>
    <t>Ascensor EdifiDeportivo 1970 x1788 mm POZO 20,6 6P</t>
  </si>
  <si>
    <t>REJILLA RETORNO LINEAL + PLENUM AISLADO 8 SLOTS 1"</t>
  </si>
  <si>
    <t>TERMINAL PREFORMADO TIPO CODO PARA CABLE DE  M.T.</t>
  </si>
  <si>
    <t>CAMARA TIPO BALA USO EXTERIOR</t>
  </si>
  <si>
    <t>T.V.</t>
  </si>
  <si>
    <t>Estructura en tubo de 1-1/2 x 1-1/2 para instalación de Panelex CEFE COMETAS</t>
  </si>
  <si>
    <t>SISTEMA GRADERIA RETRACTIL(90puestos) CEFE COMETAS</t>
  </si>
  <si>
    <t>Panelex - exteriores f-60 una cara acabado mate roble lineal 1467 CEFE COMETAS</t>
  </si>
  <si>
    <t>Transformador tipo seco clase H 120 KVA 440/208 V</t>
  </si>
  <si>
    <t>GRASA CHASIS ROJA COMUN (PRESENTAC: 16Kg)</t>
  </si>
  <si>
    <t>Cable de Cobre HFFR LS 600 V 75 °C CT – 350 AWG</t>
  </si>
  <si>
    <t>VARIADOR DE FRECUENCIA PARA MOTOR DE 5 HP @ 220/3/</t>
  </si>
  <si>
    <t>VARIADOR FRECUENCIA PARA MOTOR DE 1 HP @ 220/3/60</t>
  </si>
  <si>
    <t>Pasamanos Tipo 1 Rectos o InclinadosCRD(S/Esp.Tecn</t>
  </si>
  <si>
    <t>LAVAMANOS ACERO INOX REDONDO ESFERICO Ø 42 cm</t>
  </si>
  <si>
    <t>Banca Modular Contención Según Diseño</t>
  </si>
  <si>
    <t>890923681-6 - CIMBRADOS S. A.</t>
  </si>
  <si>
    <t>Banca Modular Curva Arco Según Diseño</t>
  </si>
  <si>
    <t>Banca Modular Curva Interior Según Diseño</t>
  </si>
  <si>
    <t>Banca Modular Curva Externa Según Diseño</t>
  </si>
  <si>
    <t>Butaco Hexagonal Concret Especial D40 Segun Diseño</t>
  </si>
  <si>
    <t>123123123 - BIETONCO.COM</t>
  </si>
  <si>
    <t>Butaco Hexagonal Concret Especial D50 Segun Diseño</t>
  </si>
  <si>
    <t>Banca UHPC Trapezo Modular Espaldar Segun Diseño</t>
  </si>
  <si>
    <t>Silla Indiv Canales Concreto GRC21MP Según Diseño</t>
  </si>
  <si>
    <t>900435618 - KONKRETUS S.A.S.</t>
  </si>
  <si>
    <t>Banca Estructura Metal Madera PVC TB Según Diseño</t>
  </si>
  <si>
    <t>2323232 - ONEPRO EQUIPAMIENTO URBANO</t>
  </si>
  <si>
    <t>Banca Estructura Metal Madera PVC TA Según Diseño</t>
  </si>
  <si>
    <t>BebederoDual Concreto S.Hidrauli UHPC Según Diseño</t>
  </si>
  <si>
    <t>Banca Concreto Brazos Metal S GRC21MP Según diseño</t>
  </si>
  <si>
    <t>Banca Concreto Brazos Metal GRC 21MP Según diseño</t>
  </si>
  <si>
    <t>Banca Trapezoidal Espaldar GRC 21MP Según diseño</t>
  </si>
  <si>
    <t>Banca Infantil Fusión Madera GRC 21MP Según diseño</t>
  </si>
  <si>
    <t>Banca Concreto GRC 21 MP Pigmentado Según diseño</t>
  </si>
  <si>
    <t>Banca Arco con Espaldar GRC 21 MP Según diseño</t>
  </si>
  <si>
    <t>Banca Arco sin Espaldar GRC 21 MP Según diseño</t>
  </si>
  <si>
    <t>REMATE SIMPLE Cielo raso PVC  L=2.70 mts (10 mm)</t>
  </si>
  <si>
    <t>JUEGO DE 3 DPS DISPOS. PROTECCIÓN SOBRETENS.15KVA</t>
  </si>
  <si>
    <t>Regadera Saona Redonda 8 pulg brazo 40cm Cromo</t>
  </si>
  <si>
    <t>240595</t>
  </si>
  <si>
    <t>860.000.896-2 - SIKA ANDINA S.A.</t>
  </si>
  <si>
    <t>SIKAGUARD 62 (GRIS)    3 KILOS</t>
  </si>
  <si>
    <t>521373</t>
  </si>
  <si>
    <t>Proyector (128 Leds)431 W-1.000mA-45.700Lm(Rf.5120</t>
  </si>
  <si>
    <t>830. - SCHREDER COLOMBIA S.A.</t>
  </si>
  <si>
    <t>ADOQUIN CEMENTO PEAT. AMAR-MARRON-SALMON(6X10X20CM</t>
  </si>
  <si>
    <t>319044</t>
  </si>
  <si>
    <t>Tapa  pozo Conc.EAAB D=70 CM; e=0.10m (sum) **</t>
  </si>
  <si>
    <t>BANDEJA PORTACABLE TIPO ESCALERA (15X50) CAL.18</t>
  </si>
  <si>
    <t>Cable de cobre HFFRLS AWG #  250</t>
  </si>
  <si>
    <t>861556545 - NACIONAL DE ELECTRICOS</t>
  </si>
  <si>
    <t>Transfor tiposecoClase H,GrConexDyn5 de 630 KVA Cu</t>
  </si>
  <si>
    <t>TRANSFORMADOR TIPO SECO CLASE H 30 KVA CEFE COMETA</t>
  </si>
  <si>
    <t>LAMINA DE ZINC LISA 2.14X0.90 CALIBRE 34</t>
  </si>
  <si>
    <t>PuertaEnrollableMicroperforada+Pintura Electrostat</t>
  </si>
  <si>
    <t>ACCESORIOS Y ELEMENTOS DE FIJACIÓN UNIDADES VENTIL</t>
  </si>
  <si>
    <t>Proyector OMNISTAR 144 Leds 547W 63.996Lm 120/277V</t>
  </si>
  <si>
    <t>Proyector OMNISTAR 144 Leds de310Wa463W-120/277V</t>
  </si>
  <si>
    <t>Luminaria AVENTO 1 de 192 Leds, 142W-120/277V</t>
  </si>
  <si>
    <t>Luminaria AVENTO 1 de 144 Leds, 108W-120/277V</t>
  </si>
  <si>
    <t>Luminaria AVENTO 1 de 96 Leds, 71W-120/277V</t>
  </si>
  <si>
    <t>Luminaria AVENTO 2 240 Leds, 179W-120/277V</t>
  </si>
  <si>
    <t>Luminaria 72 LED 157W - 700 Ma - 19800Lm  Ref 5102</t>
  </si>
  <si>
    <t>Proyector-96LEDS-310 W-28100 Lumen-1.000mA-ClaseII</t>
  </si>
  <si>
    <t>GIMNASIO TORRE DOBLE POLEA ALTA Y BAJA 150 LB</t>
  </si>
  <si>
    <t>GIMNASIO TORRE DOBLE PECHO SENTADILLA 150 LB</t>
  </si>
  <si>
    <t>811002052 - FORMA EQUIPOS PARA GIMNASIO S.A.S.</t>
  </si>
  <si>
    <t>VALVULA DE BOLA DE 4"</t>
  </si>
  <si>
    <t>CATALIZADOR PINTURA POLIURETANO (1/8 GaL)</t>
  </si>
  <si>
    <t>CONCRETO 3000 PSI (210N) AUTOCOMPACTANTE</t>
  </si>
  <si>
    <t>BRAZO DOBLE LUMINARIA 1 1/2" x 1.20m CON COLLARIN</t>
  </si>
  <si>
    <t>EMPALME EN DERIVACIÓN 91B2 (Juego x 2)</t>
  </si>
  <si>
    <t>REJILLA PEATONAL 40X40X8CM CONCRTETO REFORZADO</t>
  </si>
  <si>
    <t>ENSAYO ESTUDIO REFRACCION SISMICA 100 M CON MASW</t>
  </si>
  <si>
    <t>Reflector silveo P26569 / LED REFL SYLVEO 150W CW</t>
  </si>
  <si>
    <t>REFLECTOR LED SYLVEO 120W CWP / 26568</t>
  </si>
  <si>
    <t>Luminaria LED P27487 / LED STREET LIGHT 120W NW UR</t>
  </si>
  <si>
    <t>Luminaria LED P27485 / LED STREET LIGHT 60W NW URB</t>
  </si>
  <si>
    <t>Luminaria LED P27484 / LED STREET LIGHT 35W NW URB</t>
  </si>
  <si>
    <t>ConectorTerminal de Compresión Tipo vastago ET-301</t>
  </si>
  <si>
    <t>NIPLE GALVANIZADOL=0.90MØ2" CON RUANA CAL.18 30X30</t>
  </si>
  <si>
    <t>Tubo Estruct.negra  HG  4"  e=4.0 mm  sin rosca**</t>
  </si>
  <si>
    <t>30AS06R</t>
  </si>
  <si>
    <t>CRUCETA MADERA INMUNIZ.  2.5</t>
  </si>
  <si>
    <t>UNION CONDUIT PVC  2"</t>
  </si>
  <si>
    <t>1950959207</t>
  </si>
  <si>
    <t>Estación de Gimnasia NTD V.2.0. DISEÑO IDRD</t>
  </si>
  <si>
    <t>CERTIFICACIONES RETIE Y RETILAP PTAR SALITRE</t>
  </si>
  <si>
    <t>Poste Bayoneta Pua-acero 21/4"x21/4"Cal.16L=2.50m</t>
  </si>
  <si>
    <t>9888745421 - DE ACERO / ALMASA</t>
  </si>
  <si>
    <t>Abrazadera Metalica+Tornillo seguridad (Reja Acero</t>
  </si>
  <si>
    <t>Poste poliester reforzado con fibra de vidrio10 mt</t>
  </si>
  <si>
    <t>Poste poliester reforzado con fibra de vidrio12mt</t>
  </si>
  <si>
    <t>Puerta+Pasador+portacand rejaAceroCal.16(1.50x1.0m</t>
  </si>
  <si>
    <t>BaldosaFlexExt.Lisa(0.50x0.50m-1.7cm)SBR+EPDM-S+In</t>
  </si>
  <si>
    <t>PendonBanner13onz(1.0x1.50m)+dieseñVarillaMet+cuer</t>
  </si>
  <si>
    <t>TUBO NEGRO ESTRUCT.CUADDRADO(75X75MM)e=4.0MM</t>
  </si>
  <si>
    <t>ENSAYO DE ULTRASONIDO PHASED ARRAY</t>
  </si>
  <si>
    <t>PUENTES</t>
  </si>
  <si>
    <t>ENSAYO DE TINTAS PENETRANTES</t>
  </si>
  <si>
    <t>8302145666 - SALAZAR FERRO INGENIEROS S.A.S.  SFI SAS</t>
  </si>
  <si>
    <t>Sistema DrenajeSitedrain6012Syntex(Sumnistro)</t>
  </si>
  <si>
    <t>565555521 - SYNTEX  GEOSYNTHETICS -COLOMBIA</t>
  </si>
  <si>
    <t>BloqueCementoCuadradoGris(20x20x6cm)Suministro</t>
  </si>
  <si>
    <t>BloqueCementoCuadradoGris(10x10x6cm)Suministro</t>
  </si>
  <si>
    <t>Subbase Granular Reciclada Tipo-A</t>
  </si>
  <si>
    <t>Tubo acero negra Estruct.  3"  e=4 mm **</t>
  </si>
  <si>
    <t>CONCRETO 4000 PSI (280N)  TREMIE 19mm</t>
  </si>
  <si>
    <t>SISTEMA DE PARTIDOR Y CONTROL S8 bicicros</t>
  </si>
  <si>
    <t>Tubo Estructural Galv-11/4"2.MM  ASTM A-500Grad-C</t>
  </si>
  <si>
    <t>666323211 - FERRETERIA LA CAMPANA</t>
  </si>
  <si>
    <t>FV-104PuertaVidriera+MarcoPerfileria alumCEFE COME</t>
  </si>
  <si>
    <t>FV-103PuertaVidriera+MarcoPerfileria alumCEFE COME</t>
  </si>
  <si>
    <t>INST CALDERINES+TANQUE+CONTROLES+AJUSTE CEFE COMET</t>
  </si>
  <si>
    <t>REGULADOR DE GAS SEGUNDA ETAPA, INCLUYE MANOMETROS - CEFE COMETAS</t>
  </si>
  <si>
    <t>VÁLVULA DE ALIVIO PARA EL TANQUE - CEFE COMETAS</t>
  </si>
  <si>
    <t>TERMOMETRO PARA REGISTRO TEMPERATURA DEL TANQUE - CEFE COMETAS</t>
  </si>
  <si>
    <t>MANOMETRO REGISTRO PRESIÓN TANQUE AGUA - CEFE COMETA</t>
  </si>
  <si>
    <t>AQUASTATO PARA CONTROL TEMPERATURA DEL TANQUE - CEFE COMETAS</t>
  </si>
  <si>
    <t>AQUASTATO PARA CONTROL TEMPERATURA DE COLUMNA DE RECIRCULACIÓN - CEFE COMETAS</t>
  </si>
  <si>
    <t>BOMBA ESPECIAL PARA LA COLUMNA RECIRCULACION - CEFE COMETAS</t>
  </si>
  <si>
    <t>BOMBA ESPECIAL RECIRCULACION ENTRE TANQUE Y CALDERINES CEFE COMETAS</t>
  </si>
  <si>
    <t>THERMO TANQUE ACUMULACIÓN AGUA  CALIENTE 550 GAL AI CAL 6MM +COMPONENTES -  CEFE COMETAS</t>
  </si>
  <si>
    <t xml:space="preserve">CALDERIN ALTA EFICIENCIA (95%) CONDENSACIÓN CON POTENCIA  DE 199.000 Btu/h </t>
  </si>
  <si>
    <t>NIPLE EN A.G 1" CEFE COMETAS</t>
  </si>
  <si>
    <t>UNION DRESSER HIERRO 1"</t>
  </si>
  <si>
    <t>MEDIDOR TOTALIZADOR DE 1" CEFE COMETAS</t>
  </si>
  <si>
    <t>FLOTADOR HK COMPUERTA DE BOLA - COBRE  1"</t>
  </si>
  <si>
    <t>PISO ESTOPEROL-3.2MM (50X50CM) INTERIOR</t>
  </si>
  <si>
    <t>BALDOSIN DE  GRANITO BLANCO 33x33     BH-1</t>
  </si>
  <si>
    <t>DAMPER CONTROL AIRE MANUAL28"X10"DCA01M CEFE COMET</t>
  </si>
  <si>
    <t>ESTRUC PARA LISTONES ACUSTICOS CEFE COMETAS</t>
  </si>
  <si>
    <t>DAMPER CONTROL AIRE ON/OFF48X28"DCA01M CEFE CO</t>
  </si>
  <si>
    <t>DAMPER CONTROL AIREMANUAL14"X6"DCA01M CEFE COMETAS</t>
  </si>
  <si>
    <t>REJILLA SUMIN LINEAL CONTINUO (38"x4")CEFE COMETAS</t>
  </si>
  <si>
    <t>REJILLA SUMIN LINEAL CONTINUO (28"x6")CEFE COMETAS</t>
  </si>
  <si>
    <t>REJILLA SUMIN LINEAL CONTINUO (26"x6")CEFE COMETAS</t>
  </si>
  <si>
    <t>REJILLA SUMIN LINEAL CONTINUO (36"x6")CEFE COMETAS</t>
  </si>
  <si>
    <t>REJILLA SUMIN LINEAL CONTINUO (22"x6")CEFE COMETAS</t>
  </si>
  <si>
    <t>REJILLA SUMIN LINEAL CONTINUO (20"x4")CEFE COMETAS</t>
  </si>
  <si>
    <t>REJILLA SUMIN LINEAL CONTINUO (72"x6")SIN MARCO CON DAMPER CEFE COMETAS</t>
  </si>
  <si>
    <t>REJILLA SUMIN LINEAL CONTINUO (72"x4")CEFE COMETAS</t>
  </si>
  <si>
    <t>REJILLA SUMIN LINEAL CONTINUO (14"x6")CEFE COMETAS</t>
  </si>
  <si>
    <t>REJILLA SUMIN LINEAL CONTINUO (58"x4") SIN MARCO SIN DAMPER CEFE COMETAS</t>
  </si>
  <si>
    <t>REJILLA SUMIN LINEAL CONTINUO (34"x6")CEFE COMETAS</t>
  </si>
  <si>
    <t>REJILLA SUMIN LINEAL CONTINUO (30"x6")CEFE COMETAS</t>
  </si>
  <si>
    <t>REJILLA SUMIN LINEAL SIS CONTINUO (50"x4") SIN MARCO CON DAMPER CEFE COMETAS</t>
  </si>
  <si>
    <t>REJILLA RETORNO AIRE RRA-01 (8"x4")CEFE COMETAS</t>
  </si>
  <si>
    <t>CODO COBRE Ø 7/8" CRDC-COMETAS</t>
  </si>
  <si>
    <t>TEE  COBRE Ø 7/8" CRDC-COMETAS</t>
  </si>
  <si>
    <t>TEE  COBRE Ø 5/8" CRDC-COMETAS</t>
  </si>
  <si>
    <t>REJILLA SUMIN LINEAL CONTINUO (38"x6")SIN MARCO SIN DAMPER CEFE COMETAS</t>
  </si>
  <si>
    <t>CODO COBRE Ø 5/8" CRDC-COMETAS</t>
  </si>
  <si>
    <t>CODO COBRE Ø 3/8" CRDC-COMETAS</t>
  </si>
  <si>
    <t>TEE COBRE Ø 3/8" CRDC-COMETAS</t>
  </si>
  <si>
    <t>REJILLA DE SUMINISTRO LINEAL SISTEMA CONTINUO, PAR</t>
  </si>
  <si>
    <t>TEE COBRE Ø 1/4" CRDC-COMETAS</t>
  </si>
  <si>
    <t>DAMPER CONTROL AIREMANUAL12"X6"DCA01M CEFE COMETAS</t>
  </si>
  <si>
    <t>DAMPER CONTROL AIREMANUAL10"X8"DCA01M CEFE COMETAS</t>
  </si>
  <si>
    <t>DAMPER CONTROL AIRE MANUAL8"X6"DCA01M CEFE COMETAS</t>
  </si>
  <si>
    <t>DAMPER CONTROL AIRE MANUAL6"X6"DCA01M CEFE COMETAS</t>
  </si>
  <si>
    <t>Acces point inalambrico POE</t>
  </si>
  <si>
    <t>modulo de monitoreo detencion de incendios, CEFE</t>
  </si>
  <si>
    <t>PISO LVT CLICK LAMINCLICK 4mm WL0.3mm CEFE COMETAS</t>
  </si>
  <si>
    <t>Panel Viraje Acero Inox. + Rejilla Plastica (incluye Soporte) CEFECometas</t>
  </si>
  <si>
    <t>PISO ACQUAFLOOR CLIC5MM ROBLE TROPICO CEFE COMETAS</t>
  </si>
  <si>
    <t>Rejilla Fondo Cuadrada Nicho 18X18 CEFE COMETAS</t>
  </si>
  <si>
    <t>Boquilla impul,Acero Inox. Liner me  CDRC Comet</t>
  </si>
  <si>
    <t>VALVULA DE COMPUERTA DE 1-1/4" CDRC Cometas</t>
  </si>
  <si>
    <t>Pasamuros Acero Inox. Rosca Hembra 1 1/2 CEFE Come</t>
  </si>
  <si>
    <t>Boquilla Aspira,Acero Inox. Liner me  CDRC Cometas</t>
  </si>
  <si>
    <t>VALVULA DE COMPTA REDWHITE ROSCADO 3" CDRC Cometas</t>
  </si>
  <si>
    <t>Módulo MonitorSistema Detección de Incendios</t>
  </si>
  <si>
    <t>Certificación Retilap Parque -Zona Franca(10.096m2</t>
  </si>
  <si>
    <t>Certificación Retie Parque-Zona Franca (10.0.96m2)</t>
  </si>
  <si>
    <t>DISEÑO DE MEZCLAS ASFALTICAS, Mét. Marshall</t>
  </si>
  <si>
    <t>ENSAYO ABSORCION DE BLOQUES, LADRILLOS Y ADOQUINES</t>
  </si>
  <si>
    <t>F1500</t>
  </si>
  <si>
    <t>CINTA SIKA PVC   O-22</t>
  </si>
  <si>
    <t>421295</t>
  </si>
  <si>
    <t>Acces Point Inalambrico  POE</t>
  </si>
  <si>
    <t>Cable de cobre HFFRLS AWG # 3/0 CDRC Cometas</t>
  </si>
  <si>
    <t>Botonera dig 8 control de Iluminación CDRC Cometas</t>
  </si>
  <si>
    <t>RELE 1 POLO, 24-277 VAC, 20 A CDRC Cometas</t>
  </si>
  <si>
    <t>PANEL DE INSERCION VACIO 32 MODULOS CDRC Cometas</t>
  </si>
  <si>
    <t>MODULO DE COMANDO 32 ENTRADAS, 70 W CDRC Cometas</t>
  </si>
  <si>
    <t>GABINETE 32 RELES SOBREP PTA Y LLAVE CDRC Cometas</t>
  </si>
  <si>
    <t>Modulo aislador de fallas CDRC Cometas</t>
  </si>
  <si>
    <t>Cordel para Competencia 12,5m CDR Cometas</t>
  </si>
  <si>
    <t>0-0057826-X</t>
  </si>
  <si>
    <t>EQUIPO DE COMPACTACION CANGURO WACKER</t>
  </si>
  <si>
    <t>SISTEMA DOSIFICACIÓN Y CONTROL ORP CEFE COMETAS</t>
  </si>
  <si>
    <t>TABLERO CONTROL ELECT PISCI RECREAT CEFE COMETAS</t>
  </si>
  <si>
    <t>CALENTADOR ALTO REND HAYWARD 500 KBTU CEFE COMETAS</t>
  </si>
  <si>
    <t>Cinta LED 4000K CDRC Cometas</t>
  </si>
  <si>
    <t>BAÑADOR DE PISO LED165x10x11cm44.6W2222lm4000K CEFE COMETAS</t>
  </si>
  <si>
    <t>DamperControlAireOperaciónOn/Off(Dca-01-0)8"x6"</t>
  </si>
  <si>
    <t>Compuerta Batiente Aluminio(24"x16")Cocina Cometas</t>
  </si>
  <si>
    <t>Estructura Lúdica en acero y refuerzos según cálcu</t>
  </si>
  <si>
    <t>BALA LED INCRUS14.4cm30.9W1960lm3000K CEFE COMETAS</t>
  </si>
  <si>
    <t>piedra barrichara CEFE COMETAS</t>
  </si>
  <si>
    <t>RejillaRetor.AletaFijaDamperAletasOpuestas(8x6")</t>
  </si>
  <si>
    <t>RejillaRetor.AletaFijaDamperAletasOpuestas(24x14")</t>
  </si>
  <si>
    <t>RejillaRetor.AletaFijaDamperAletasOpuestas(38x6")</t>
  </si>
  <si>
    <t>RejillaRetor.AletaFijaDamperAletasOpuestas(42x6")</t>
  </si>
  <si>
    <t>Faceplate quickport HDMI+VGA CDRC Cometas</t>
  </si>
  <si>
    <t>CerramientoModularContraImpacto H=4.8M A=2.5M STC</t>
  </si>
  <si>
    <t>CerramientoModularContraImpacto H=4.0M A=2.5M STC</t>
  </si>
  <si>
    <t>Tapón PVC Sanitaria Ø8"</t>
  </si>
  <si>
    <t>Unión PVC Sanitaria Ø8"</t>
  </si>
  <si>
    <t>TeePVC Sanitaria Ø8"</t>
  </si>
  <si>
    <t>Codo PVC 45°Sanitario Ø8"</t>
  </si>
  <si>
    <t>CerramientoModularContraImpacto H=2.4M A=2.5M STC</t>
  </si>
  <si>
    <t>CerramientoModularContraImpacto H=2.0M A=2.5M STC</t>
  </si>
  <si>
    <t>VÁLVULA DE COMPUERTA D= 1/2"</t>
  </si>
  <si>
    <t>UNIDAD CONDENSADORA A.ACONDIC R-410A  CEFE COMETAS</t>
  </si>
  <si>
    <t>AIRE ACONDICIONADO</t>
  </si>
  <si>
    <t>Lector de proximidad para accesos CDRC Cometas</t>
  </si>
  <si>
    <t>Controlador de acceso de dos lectoras CDRC Cometas</t>
  </si>
  <si>
    <t>Sensor termico para humo direccionable CDRC Cometa</t>
  </si>
  <si>
    <t>ValvulaSelenoideBronce1"(24vol)cerradaUsoGeneral Cefe Cometas</t>
  </si>
  <si>
    <t>LUMINARIA LED HERMETICA 36 W 2520 lm CEFE COMETAS</t>
  </si>
  <si>
    <t>REJILLA DE RETORNO ALETA FIJA CON DAMPER 8"X6"</t>
  </si>
  <si>
    <t>BOQUILLA LINER PARA TRAGANTE CANAL 3" CEFE COMETAS</t>
  </si>
  <si>
    <t>PARTIDOR SALIDA A.I PLATAFORMA CEFE COMETAS</t>
  </si>
  <si>
    <t>NICHO PLÁSTIC ESTANDAR PARA REFLECTOR CEFE COMETAS</t>
  </si>
  <si>
    <t>TABLERO CONTROL SISTEMA DE EXTRACCIÓN CEFE COMETAS</t>
  </si>
  <si>
    <t>PUERTA-AGLOMERADO12-9 CEFE COMETAS</t>
  </si>
  <si>
    <t>CARPINTERÍA DE MADERA</t>
  </si>
  <si>
    <t>BombaCentrifugaQ:41 M³/H; 5,5 HpCRDC-Cometas</t>
  </si>
  <si>
    <t>UNIDAD PAQUETE CON RECUPERADOR R-410A CEFE COMETAS</t>
  </si>
  <si>
    <t>PATCH PANEL CAT 6 A 24 PUERTOS CEFE COMETAS</t>
  </si>
  <si>
    <t>EXTENSIÓN 30M 100FT NARANJA POLO TIERRA 1SAL CAL12</t>
  </si>
  <si>
    <t>Certificación RETILAP 10000m2 CEFE COMETAS</t>
  </si>
  <si>
    <t>Certificación RETIE 10000m2 CEFE COMETAS</t>
  </si>
  <si>
    <t>CABLE DE COBRE HFFRLS AWG #10</t>
  </si>
  <si>
    <t>Vlavula Compuerta bronce RoscadaØ1/2"(200psi)</t>
  </si>
  <si>
    <t>RESTRICTOR HD SERIE 4000 - TUBO PVC x ACC HD 4"</t>
  </si>
  <si>
    <t>RESTRICTOR C900 4" BELLSERIE 1200 - TUBO PVC x ACC</t>
  </si>
  <si>
    <t>UNIDAD FANCOIL TIPO DUCTOS LOW STATIC CEFE COMETAS</t>
  </si>
  <si>
    <t>Valvula  compuerta Bronce Ø1-1/2"Roscada (200Psi)</t>
  </si>
  <si>
    <t>REJILLA SUMINISTRO ALETA FIJA MODELO L-RA 24"X6"</t>
  </si>
  <si>
    <t>Vallvula compuerta BroncerRoscada Ø1"(200psi)</t>
  </si>
  <si>
    <t>Valvula de Compuerta Ø1 1/4"BronceRoscada (200psi)</t>
  </si>
  <si>
    <t>Birda PVC Presión Ø6"  CRDC COMETAS</t>
  </si>
  <si>
    <t>Válvula Mariposa PVC Ø6" CRDC COMETAS</t>
  </si>
  <si>
    <t>Luminaria tipo spot LED 35 W 2643 lm-CRDC-COMETAS</t>
  </si>
  <si>
    <t>MANOMETRO 0-100psi GLICERINA VERT. CARAT4"</t>
  </si>
  <si>
    <t>Arrancador Motobomba direct.trifasico 10 a16A 220V</t>
  </si>
  <si>
    <t>Mort. flex. alta adh. STON(STRONG) MIX LATEX **</t>
  </si>
  <si>
    <t>Borde Ccontenedor de Raices IDU A-70 13.5x12x107</t>
  </si>
  <si>
    <t>G 4160</t>
  </si>
  <si>
    <t>PISO TIPO DECK PREFABRICADO EN CONCRETO SUM</t>
  </si>
  <si>
    <t>BalaLED-Incrus22.6Cm57.8W4730lm3000KCRDC-COMETAS</t>
  </si>
  <si>
    <t>BalaLED-sobreponer29.6cm24W1560lmCRDC-COMETAS</t>
  </si>
  <si>
    <t>Modulo control detección de incendios CDRC Cometas</t>
  </si>
  <si>
    <t>LED tipo bañador de pared 27cm9 W1420lmCRDC-Cometa</t>
  </si>
  <si>
    <t>Lumin-LED lineal cuadrada 50 W 4150 lmCRDC-Cometas</t>
  </si>
  <si>
    <t>Lum-LED lineal-SOBRE-O-DESCOL 41W CRDC-COME</t>
  </si>
  <si>
    <t>Lum-LED lineal de sobreponer o descolgar CRDC-COME</t>
  </si>
  <si>
    <t>Caja de cambio de nivel según norma CODENSA AE287-</t>
  </si>
  <si>
    <t>MONTAPLATOS 750x750x900mm POZO, RECOR 20M 3PARADAS</t>
  </si>
  <si>
    <t>YEE SANITARIA PVC  reducida 4" x 2"</t>
  </si>
  <si>
    <t>13219</t>
  </si>
  <si>
    <t>CONCRETO 3000 PSI (210N)  Ocre GC ***</t>
  </si>
  <si>
    <t>DISCO DIAMANTADO TURBO 7 PULGADAS</t>
  </si>
  <si>
    <t>CALENTADOR TRIFASICO 16L CEFECOMETAS</t>
  </si>
  <si>
    <t>ANGULO  ¼"   x    3"</t>
  </si>
  <si>
    <t>Transmisor de presión diferencial de aire de ducto</t>
  </si>
  <si>
    <t>VENTILADOR CENTRIF en linea a transmici 745/655CFM</t>
  </si>
  <si>
    <t>UNIDAD EXTRACCION TIPO HONGOcfm9840/3280descVertic</t>
  </si>
  <si>
    <t>UNIDAD EXTRACCION TIPO HONGOcfm2191/826descHorizon</t>
  </si>
  <si>
    <t>UNIDAD EXTRACCION TIPO HONGOcfm600/330descHorizont</t>
  </si>
  <si>
    <t>UNIDAD FANCOIL Tipo Low Static 706/565/424CFM refrige Var TIPO INVERTER-INCL TERMO CEFE COMETAS</t>
  </si>
  <si>
    <t>DivisiónSanit.CompactTipoPanelex Ref.Mediterraneo</t>
  </si>
  <si>
    <t>Canal Lám.Galv. Cal.18 (D=1.22m)Sin Pintura(Sum)</t>
  </si>
  <si>
    <t>BANCA TRAPEZO GRC 21 MP A=2.06 m h=0.45 m p=0.45 M</t>
  </si>
  <si>
    <t>SIKA AJUSTADOR EPOXICO</t>
  </si>
  <si>
    <t>CATALIZADOR SERIE 36 (A:B=4:1) SIKA O SIMILAR</t>
  </si>
  <si>
    <t>ESMALTE URETANO SIKA O SIMILAR</t>
  </si>
  <si>
    <t>CATALIZADOR GRUPO 1 (A:B=4:1)SIKA O SIMILAR</t>
  </si>
  <si>
    <t>BANCA TRAPEZO.GRC 21 MP L=1.8 m  H=0.45 m P= 0.45</t>
  </si>
  <si>
    <t>IMPRIMANTE EPOXICO ROJO (Componente A+B)</t>
  </si>
  <si>
    <t>PINTURA ALQUIDICA ESMALTE  GRIS (7035)</t>
  </si>
  <si>
    <t>CONCRETO 5000 PSI (350N)  gravilla fina Gr=1/2"</t>
  </si>
  <si>
    <t>TUBO CONDUIT   PVC       2"</t>
  </si>
  <si>
    <t>12475</t>
  </si>
  <si>
    <t>RODADURA ASFALTICA MDC-3(SUELTA-En Planta)</t>
  </si>
  <si>
    <t>Juego gran escala torre circuito 3-12 años Cap:80niños EXCLUSIVO PARQUE DE LOS NIÑOS</t>
  </si>
  <si>
    <t>830057342 - ECCOLOGICA</t>
  </si>
  <si>
    <t>Juego cuerdas gran escala colina 5-12años Cap: 105</t>
  </si>
  <si>
    <t>Tubo presion Platino RDE-26 d=8" Union mecanica</t>
  </si>
  <si>
    <t>UNION REPARACIÓN Platino 8" RDE 26</t>
  </si>
  <si>
    <t>ENSAYO CORTE DIRECTO M. COHESIVO CU 3P-NO DRENADO</t>
  </si>
  <si>
    <t>Lubricante 500G para tuberia PVC.P RDE 26***</t>
  </si>
  <si>
    <t>ANDAMIO CERTIFICADO H=9Mts + PLATAFORMA</t>
  </si>
  <si>
    <t>122064</t>
  </si>
  <si>
    <t>FV-33 SIST. FACHADA VENTANE NorNiv 3 CEFE Cometas</t>
  </si>
  <si>
    <t>FV-32 SIST. FACHADA VENTANE OccNiv 5 CEFE Cometas</t>
  </si>
  <si>
    <t>FV-68 SIST. FACHADA VENTANERIA Niv1a3 CEFE Cometas</t>
  </si>
  <si>
    <t>FV-31 SIST. FACHADA VENTANE OccNiv 5 CEFE Cometas</t>
  </si>
  <si>
    <t>FV-30 SIST. FACHADA VENTANE OccNiv 4 CEFE Cometas</t>
  </si>
  <si>
    <t>FV-67 SIST. FACHADA VENTANERIA Niv1a3 CEFE Cometas</t>
  </si>
  <si>
    <t>FV-27 SIST. FACHADA VENTANE OccNiv 3 CEFE Cometas</t>
  </si>
  <si>
    <t>FV-66 SIST. FACHADA VENTANERIA Niv1a3 CEFE Cometas</t>
  </si>
  <si>
    <t>FV-65 SIST. FACHADA VENTANERIA Niv1a3 CEFE Cometas</t>
  </si>
  <si>
    <t>FV-26 SIST. FACHADA VENTANE OccNiv 3 CEFE Cometas</t>
  </si>
  <si>
    <t>FV-64 SIST. FACHADA VENTANERIA Niv1a3 CEFE Cometas</t>
  </si>
  <si>
    <t>FV-63 SIST. FACHADA VENTANERIA Niv1a3 CEFE Cometas</t>
  </si>
  <si>
    <t>FV-62 SIST. FACHADA VENTANERIA Niv1a3 CEFE Cometas</t>
  </si>
  <si>
    <t>FV-25 SIST. FACHADA VENTANE OccNiv 2 CEFE Cometas</t>
  </si>
  <si>
    <t>FV-61 SIST. FACHADA VENTANERIA Niv1a3 CEFE Cometas</t>
  </si>
  <si>
    <t>FV-24 SIST. FACHADA VENTANE OriNiv 5 CEFE Cometas</t>
  </si>
  <si>
    <t>FV-23 SIST. FACHADA VENTANE SurOrNiv 4 CEFE Cometa</t>
  </si>
  <si>
    <t>FV-22 SIST. FACHADA VENTANE SurOrteNiv 4 CEFE Come</t>
  </si>
  <si>
    <t>FV-60 SIST. FACHADA VENTANERIA Niv1a3 CEFE Cometas</t>
  </si>
  <si>
    <t>FV-59 SIST. FACHADA VENTANERIA Niv1a3 CEFE Cometas</t>
  </si>
  <si>
    <t>FV-21 SIST. FACHADA VENTANE OrteNiv 3 CEFE Cometa</t>
  </si>
  <si>
    <t>FV-58 SIST. FACHADA VENTANERIA Niv1a3 CEFE Cometas</t>
  </si>
  <si>
    <t>FV-20 SIST. FACHADA VENTANE SurNiv 3 CEFE Cometas</t>
  </si>
  <si>
    <t>FV-57 SIST. FACHADA VENTANERIA Niv1a3 CEFE Cometas</t>
  </si>
  <si>
    <t>FV-19 SIST. FACHADA VENTANE SurNiv 3 CEFE Cometas</t>
  </si>
  <si>
    <t>FV-56 SIST. FACHADA VENTANERIA Niv1a3 CEFE Cometas</t>
  </si>
  <si>
    <t>FV-18 SIST. FACHADA VENTANE SurNiv1-2 CEFE Cometas</t>
  </si>
  <si>
    <t>FV-17 SIST. FACHADA VENTANE SurNiv1-2 CEFE Cometas</t>
  </si>
  <si>
    <t>FV-55 SIST. FACHADA VENTANERIA Niv1a3 CEFE Cometas</t>
  </si>
  <si>
    <t>FV-54 SIST. FACHADA VENTANERIA Niv1a3 CEFE Cometas</t>
  </si>
  <si>
    <t>FV-53 SIST. FACHADA VENTANERIA Niv1a3 CEFE Cometas</t>
  </si>
  <si>
    <t>FV-52 SIST. FACHADA VENTANERIA Niv1a3 CEFE Cometas</t>
  </si>
  <si>
    <t>FV-51 SIST. FACHADA VENTANERIA Niv1a3 CEFE Cometas</t>
  </si>
  <si>
    <t>FV-50 SIST. FACHADA VENTANERIA Niv1a3 CEFE Cometas</t>
  </si>
  <si>
    <t>FV-49 SIST. FACHADA VENTANERIA Niv1a3 CEFE Cometas</t>
  </si>
  <si>
    <t>FV-102SIST.FACHADAVENTANERIA-LucernarioCEFECometas</t>
  </si>
  <si>
    <t>FV-101SIST.FACHADAVENTANERIA-LucernarioCEFECometas</t>
  </si>
  <si>
    <t>FV-100SIST.FACHADAVENTANERIA-LucernarioCEFECometas</t>
  </si>
  <si>
    <t>FV-99SIST.FACHADAVENTAN-PergolaIntNivel2CEFECometa</t>
  </si>
  <si>
    <t>FV-16 SIST. FACHADA VENTANE SurNiv1-2 CEFE Cometas</t>
  </si>
  <si>
    <t>FV-98SIST.FACHADAVENTANERIA-Ven-InteNiv2CEFECometa</t>
  </si>
  <si>
    <t>FV-97SIST.FACHADAVENTANERIA-Ven-InteNiv2CEFECometa</t>
  </si>
  <si>
    <t>FV-96SIST.FACHADAVENTANERIA-Ven-InteNiv2CEFECometa</t>
  </si>
  <si>
    <t>FV-95SIST.FACHADAVENTANERIA-Ven-InteNiv2CEFECometa</t>
  </si>
  <si>
    <t>FV-94SIST.FACHADAVENTANERIA-Ven-InteNiv2CEFECometa</t>
  </si>
  <si>
    <t>FV-93SIST.FACHADAVENTANERIA-Ven-InteNiv3CEFECometa</t>
  </si>
  <si>
    <t>FV-92SIST.FACHADAVENTANERIA-Ven-InteNiv3CEFECometa</t>
  </si>
  <si>
    <t>FV-91SIST.FACHADAVENTANERIA-Ven-InteNiv3CEFECometa</t>
  </si>
  <si>
    <t>FV-48 SIST. FACHADA VENTANERIA MQ03 CEFE Cometas</t>
  </si>
  <si>
    <t>FV-90SIST.FACHADAVENTANERIA-Ven-InteNiv3CEFECometa</t>
  </si>
  <si>
    <t>FV-89SIST.FACHADAVENTANERIA-Ven-InteNiv3CEFECometa</t>
  </si>
  <si>
    <t>FV-47 SIST.FACHADA VENTANERIA MQ02 CEFE Cometas</t>
  </si>
  <si>
    <t>FV-88SIST.FACHADAVENTANER-Vol-InteNiv2a3CEFECometa</t>
  </si>
  <si>
    <t>FV-15 SIST. FACHADA VENTANERI SurNiv1 CEFE Cometas</t>
  </si>
  <si>
    <t>FV-46 SIST.FACHADA VENTANERIA MQ01 CEFE Cometas</t>
  </si>
  <si>
    <t>FV-14 SIST. FACHADA VENTANERI SurNiv1 CEFE Cometas</t>
  </si>
  <si>
    <t>FV-13 SIST. FACHADA VENTANERI SurNiv1 CEFE Cometas</t>
  </si>
  <si>
    <t>FV-12 SIST. FACHADA VENTANERI SurNiv1 CEFE Cometas</t>
  </si>
  <si>
    <t>FV-87SIST.FACHADAVENTANER-Vol-InteNiv2a3CEFECometa</t>
  </si>
  <si>
    <t>FV-45 SIST. FACHADA VENTANERIA Niv5 CEFE Cometas</t>
  </si>
  <si>
    <t>FV-86SIST.FACHADAVENTANER-Gr-OccNivelv1a3CEFEComet</t>
  </si>
  <si>
    <t>FV-85SIST.FACHADAVENTANER-Gr-OccNivelv1a3CEFEComet</t>
  </si>
  <si>
    <t>FV-84SIST.FACHADAVENTANER-Gr-OccNivelv1a3CEFEComet</t>
  </si>
  <si>
    <t>FV-44 SIST. FACHADA VENTANERIA Niv5 CEFE Cometas</t>
  </si>
  <si>
    <t>FV-83SIST.FACHADAVENTANER-Gr-OccNivelv1a3CEFEComet</t>
  </si>
  <si>
    <t>FV-11 SIST. FACHADA VENTANERI SurNiv1 CEFE Cometas</t>
  </si>
  <si>
    <t>FV-43 SIST. FACHADA VENTANERIA Niv5 CEFE Cometas</t>
  </si>
  <si>
    <t>FV-10 SIST. FACHADA VENTANERIA SurNiv1 CEFE Cometa</t>
  </si>
  <si>
    <t>FV-9 SIST. FACHADA VENTANERIA SurNiv1 CEFE Cometas</t>
  </si>
  <si>
    <t>FV-42 SIST. FACHADA VENTANERIA Niv5 CEFE Cometas</t>
  </si>
  <si>
    <t>FV-8 SIST. FACHADA VENTANERIA SurNiv1 CEFE Cometas</t>
  </si>
  <si>
    <t>FV-82SIST.FACHADAVENTANER-Gr-OccNivelv1a3CEFEComet</t>
  </si>
  <si>
    <t>FV-7 SIST. FACHADA VENTANERIA SurNiv1 CEFE Cometas</t>
  </si>
  <si>
    <t>FV-6 SIST. FACHADA VENTANERIA SurNiv1 CEFE Cometas</t>
  </si>
  <si>
    <t>FV-41 SIST. FACHADA VENTANERIA Niv5 CEFE Cometas</t>
  </si>
  <si>
    <t>FV-5 SIST. FACHADA VENTANERIA SurNiv1 CEFE Cometas</t>
  </si>
  <si>
    <t>FV-4 SIST. FACHADA VENTANERIA SurNiv1 CEFE Cometas</t>
  </si>
  <si>
    <t>FV-81: SIST.FACHADA VENTANER-OrienNiv1a3CEFECometa</t>
  </si>
  <si>
    <t>FV-3 SIST. FACHADA VENTANERIA SurNiv1 CEFE Cometas</t>
  </si>
  <si>
    <t>FV-2 SIST. FACHADA VENTANERIA SurNiv1 CEFE Cometas</t>
  </si>
  <si>
    <t>FV-40 SIST. FACHADA VENTANERIA Niv5 CEFE Cometas</t>
  </si>
  <si>
    <t>FV-39 SIST. FACHADA VENTANERIA Niv4 CEFE Cometas</t>
  </si>
  <si>
    <t>FV-38 SIST. FACHADA VENTANERIA Niv4 CEFE Cometas</t>
  </si>
  <si>
    <t>FV-37 SIST. FACHADA VENTANERIA Niv4 CEFE Cometas</t>
  </si>
  <si>
    <t>FV-36 SIST. FACHADA VENTANERIA Niv4 CEFE Cometas</t>
  </si>
  <si>
    <t>FV-80: SIST.FACHADA VENTANER-OrienNiv1a3CEFECometa</t>
  </si>
  <si>
    <t>FV-35 SIST. FACHADA VENTANERIA Niv3 CEFE Cometas</t>
  </si>
  <si>
    <t>FV-79 SIST.FACHADA VENTANER-OrienNiv1a3CEFECometas</t>
  </si>
  <si>
    <t>FV-78 SIST.FACHADA VENTANER-OrienNiv1a3CEFECometas</t>
  </si>
  <si>
    <t>FV-77 SIST.FACHADA VENTANER-OrienNiv1a3CEFECometas</t>
  </si>
  <si>
    <t>FV-76 SIST. FACHADA VENTANERIA Niv1a3 CEFE Cometas</t>
  </si>
  <si>
    <t>FV-75 SIST. FACHADA VENTANERIA Niv1a3 CEFE Cometas</t>
  </si>
  <si>
    <t>FV-74 SIST. FACHADA VENTANERIA Niv1a3 CEFE Cometas</t>
  </si>
  <si>
    <t>FV-73 SIST. FACHADA VENTANERIA Niv1a3 CEFE Cometas</t>
  </si>
  <si>
    <t>FV-72 SIST. FACHADA VENTANERIA Niv1a3 CEFE Cometas</t>
  </si>
  <si>
    <t>FV-71 SIST. FACHADA VENTANERIA Niv1a3 CEFE Cometas</t>
  </si>
  <si>
    <t>FV-70 SIST. FACHADA VENTANERIA Niv1a3 CEFE Cometas</t>
  </si>
  <si>
    <t>FV-69 SIST. FACHADA VENTANERIA Niv1a3 CEFE Cometas</t>
  </si>
  <si>
    <t>FV-1 SIST. FACHADA VENTANERIA SurNiv1 CEFE Cometas</t>
  </si>
  <si>
    <t>ESTRUCTURA ENTRENAMIENTO FUNCIONAL AIRELIBRE 11USU</t>
  </si>
  <si>
    <t>Juego cuerdas gran escala Bote 5-12años Cap:362 ni</t>
  </si>
  <si>
    <t>JUEGO TEMATICO BARCO MEDIANAESCALA 3-12AÑOS CAP25</t>
  </si>
  <si>
    <t>Juego 4 torres pasadizotirolineadeslizadero 42niño</t>
  </si>
  <si>
    <t>GraderíaMultidireccionalPistaBMX2Etapa2000personas</t>
  </si>
  <si>
    <t>CERRADURA DE SOBRE PONER 396 DE ROSETA YALE</t>
  </si>
  <si>
    <t>SELLANTE PARA JUNTA METALICA HOLL  MAX O,25MM</t>
  </si>
  <si>
    <t>Rodillos para puerta B 43</t>
  </si>
  <si>
    <t>BOMBA SUMERGIBLE 1/2 HP A 2 METROS</t>
  </si>
  <si>
    <t>Soldadura 6011 diametro de 1/8</t>
  </si>
  <si>
    <t>JUEGO RED GRAN ESCALA TOBOGAN TORRE 9,2 MTS CAP 94</t>
  </si>
  <si>
    <t>Polea de 2" sencilla cabeza movil</t>
  </si>
  <si>
    <t>1E0015</t>
  </si>
  <si>
    <t>Cable Acero Encauchetado Ø1/4"</t>
  </si>
  <si>
    <t>Cable Acero Encauchetado Ø1/8"</t>
  </si>
  <si>
    <t>TRATAMIENTOS INTEGRALES Árbol entre 10 – 14,99 mts</t>
  </si>
  <si>
    <t>TRATAMIENTOS INTEGRALES Árbol entre 5 – 9,99 mts</t>
  </si>
  <si>
    <t>TRATAMIENTOS INTEGRALES Árbol entre 2 – 4,99 mts</t>
  </si>
  <si>
    <t>Kit Silla Yee (160x110) PVC</t>
  </si>
  <si>
    <t>TableroTrifásico(42)Circuit.EspacTotal+Chapa+puert</t>
  </si>
  <si>
    <t>COMPRESOR AIRE LUBRICADO 2H 108 Lt 125 Psi Max</t>
  </si>
  <si>
    <t>58854747 - FERRECORTES LA CAMPIÑA</t>
  </si>
  <si>
    <t>TORNILLO 5/8 X 3-1/2"Zincado (Inc. Tuerca)(</t>
  </si>
  <si>
    <t>Tubo Estructural Negra (50x50x3.0mm) ASTM GRADO-C</t>
  </si>
  <si>
    <t>2362565 - TUBERIA COLMENA</t>
  </si>
  <si>
    <t>Tubo Estructur.(150x50x4.0mm)ASTM A-500 Grado-C</t>
  </si>
  <si>
    <t>SIERRA CIRCULAR- 71/4"1400W 5700 rpm-Semi Industri</t>
  </si>
  <si>
    <t>59383</t>
  </si>
  <si>
    <t>CABLE XLPE 15 KV #4/0 (120 mm) HILOS 100%</t>
  </si>
  <si>
    <t>CañuelaPref.A-125(0.80x0.40x0.225) Incl.tranp+desc</t>
  </si>
  <si>
    <t>Tubo Estructur.(100x100x4.0mm) ASTM- GRADO-C</t>
  </si>
  <si>
    <t>ModuloPolifuncionalDiscap-6-usuariosGimnasioALibre</t>
  </si>
  <si>
    <t>Luminaria Raled II-48 Leds-700mA-12.800Lm,120-277V</t>
  </si>
  <si>
    <t>REJILLA DE FONDO ANTIATRAPAMIENTO DE 9"X9"</t>
  </si>
  <si>
    <t>TravesañoTuboGalv.2"Cal.105.(2.50m)***</t>
  </si>
  <si>
    <t>TravesañoTuboGalv.2"Cal.105.(2.00m)***</t>
  </si>
  <si>
    <t>SeñalizacionCarrilesMembranaPVC-CRDC-Cometas</t>
  </si>
  <si>
    <t>RecubrimInternoPiscinaMembranaPVC-CRDC-Cometas</t>
  </si>
  <si>
    <t>Poste Metáli H=14M+Canast Mant.+Cruceta+Parrill 4</t>
  </si>
  <si>
    <t>JUNTA FLEXIBLEØ1/2"-ACERO AL CARBON)-150PSI</t>
  </si>
  <si>
    <t>UNION POLIPROPILENO  Ø 11/2” (50MM)</t>
  </si>
  <si>
    <t>Reja Bancaria varilla 12mm (anticorrosivo+esmalte)</t>
  </si>
  <si>
    <t>VálvulaBolaPVCØ3"CON2Universal-CRDC-Cometas</t>
  </si>
  <si>
    <t>SistDesinfeccUltraviolet60m³/h220V50HzCRDC-Cometas</t>
  </si>
  <si>
    <t>CalentadorMEGATHERM 1200 KBTUCRDC-Cometas</t>
  </si>
  <si>
    <t>CAJA PASO ELÉCTRICA PLÁSTICA PISCINA (CEFE COMETAS</t>
  </si>
  <si>
    <t>REFLECTOR SUBACUÁTICO LED14W/12VAC(CEFE COMETAS)</t>
  </si>
  <si>
    <t>BombaCentrifugaQ:70 M³/H; 7,5 HpCRDC-Cometas</t>
  </si>
  <si>
    <t>GRUPO ELECTRÓGENO 500KVA FP 0.8, 440V/254V (CEFE COMETAS)</t>
  </si>
  <si>
    <t>TUBERIA DESFOGUE PARA GRUPO (CEFE COMETAS)</t>
  </si>
  <si>
    <t>FiltroArenØ79"/2000MmConexiónLateralCRDC-Cometas</t>
  </si>
  <si>
    <t>CANASTA CONCRETO ARMADO PARA POSTE (CEFE COMETAS)</t>
  </si>
  <si>
    <t>Planta  Insonorización+accesorios Montaje+traslado</t>
  </si>
  <si>
    <t>INTERRUPTOR DOBLE CONM ABITARE LUZ PILOTO AVE</t>
  </si>
  <si>
    <t>1922LP</t>
  </si>
  <si>
    <t>TUBO CONDUIT   PVC       1½"</t>
  </si>
  <si>
    <t>12467</t>
  </si>
  <si>
    <t>ESPARRAGO GALVANIZADO DE 5/8" X 18" CDRC Cometas</t>
  </si>
  <si>
    <t>ESLABÓN DE ENGANCHE, PASADOR Y OJAL CDRC Cometas</t>
  </si>
  <si>
    <t>PasoEmbebidoPRFV NormalizadoPiscinaCRDC-COMETAS</t>
  </si>
  <si>
    <t>AccPis-SalModCruzado-PletinaRectangulaCRDC-COMETAS</t>
  </si>
  <si>
    <t>Celda paraTransformadorSecoClaseH15KVA-11400-208v</t>
  </si>
  <si>
    <t>LAMINA GALVANIZADA  CAL.18 (1.22X2.44M)</t>
  </si>
  <si>
    <t>3mm</t>
  </si>
  <si>
    <t>AISLADOR SUSPENSIÓN SINTÉTICO 15KV CDRC Cometas</t>
  </si>
  <si>
    <t>ANSI 52 - 30</t>
  </si>
  <si>
    <t>ARANDELA PLANA REDONDA DE 5/8" CDRC Cometas</t>
  </si>
  <si>
    <t>ARANDELA CURVA CUAD 2-1/4X2-1/4X3/16 CDRC Cometas</t>
  </si>
  <si>
    <t>CABLE 2X18AWG APANTALLADO MARCA LUTRON</t>
  </si>
  <si>
    <t>LAMINA Galv. Cal. 18  1 x 2 M</t>
  </si>
  <si>
    <t>TABLERO DE CARGAS NORMALES 208V - TND CDRC Cometas</t>
  </si>
  <si>
    <t>859858444 - PRIETO Y PRIETO INGENIEROS</t>
  </si>
  <si>
    <t>UNION EMT  1 1/2"Acero</t>
  </si>
  <si>
    <t>Mortero 2500 PSI grouting   **</t>
  </si>
  <si>
    <t>Cable de Cobre HFFR LS 600 V 75 °C CT – 4 AWG</t>
  </si>
  <si>
    <t>Cable de Cobre HFFR LS 600 V 75 °C CT – 8 AWG</t>
  </si>
  <si>
    <t>CURVA 90°  EMT 3/4"</t>
  </si>
  <si>
    <t>UNION GALV   EMT 1 1/4"</t>
  </si>
  <si>
    <t>ENSAYO INDICE DE PARTICULAS PLANAS Y ALARGADAS</t>
  </si>
  <si>
    <t>Lum-LED lineal-SOBRE-O-DESCOL 28W CRDC-COME</t>
  </si>
  <si>
    <t>Bala LED sobreponer 24 W 1560 lm CRDC-COMETAS</t>
  </si>
  <si>
    <t>BalaLED-IncrustarØ10.9x9.5 cm 13.9W CRDC-COMETAS</t>
  </si>
  <si>
    <t>Cable de Cobre HFFR LS 600 V 75 °C CT – 2 AWG</t>
  </si>
  <si>
    <t>UNION GALV   EMT 3"</t>
  </si>
  <si>
    <t>TERMINAL EMT   3"</t>
  </si>
  <si>
    <t>TUBO ALCANT CONCRETO Ø 10" (con anillo)Sin refuerz</t>
  </si>
  <si>
    <t>CLASE 1</t>
  </si>
  <si>
    <t>Lum-LED-Lineal112.9cmRecesada393.7W-CRDC-COMETAS</t>
  </si>
  <si>
    <t>Patchcord fibra optica 12 hilos LC/LC CDRC Cometas</t>
  </si>
  <si>
    <t>Riel de aluminio 100-277 V  CRDC - COMETAS</t>
  </si>
  <si>
    <t>POWER PACK PARA SENSOR MOVIMIENTO CEFE COMETAS</t>
  </si>
  <si>
    <t>NIPLE PASAMURO ACERO INOXIDABLE  - Ø6” ROSCADO 1ml</t>
  </si>
  <si>
    <t>SUMINISTRO DE ESTRUCTURA PARA COLOCACION DE LISTON</t>
  </si>
  <si>
    <t>LISTONES SILENCIA DE 128X2400 EN 15MM CEFE COMETAS</t>
  </si>
  <si>
    <t>Celulosa proyectada-CRDC-COMETAS</t>
  </si>
  <si>
    <t>ESTR-TUBO DE 1-1/2 X 1-1/2 PARA INSTALACION CRDC</t>
  </si>
  <si>
    <t>PANELEX - EXTERIORES F-60  ACABADO MATE CRDC</t>
  </si>
  <si>
    <t>Piso Laminado 10 milímetros AC5-35 CEFE COMETAS</t>
  </si>
  <si>
    <t>GUARDA ESCOBA PARA PISO LAMINADO CEFE COMETAS</t>
  </si>
  <si>
    <t>Cable Cu Aislado N°12 AWG-600V -LSZH</t>
  </si>
  <si>
    <t>LADRILLO TOLETE GRAN FORM COCOA RUG2C StaFe5x11x39</t>
  </si>
  <si>
    <t>860.000.762-4 - LADRILLERA SANTAFE S.A.</t>
  </si>
  <si>
    <t>OXIGENO INDUSTRIAL AnclajeActivo CEFE COMETAS</t>
  </si>
  <si>
    <t>DUCTOS TENSIONAMIENTO Anclaje Activo CEFE COMETAS</t>
  </si>
  <si>
    <t>JUEGO ROTACION  2 USUARIOS ALTURA 3,4</t>
  </si>
  <si>
    <t>CAJA CUADRADA 3 PERFORACIONES DE 3/4" ELECT.</t>
  </si>
  <si>
    <t>QUIMICOS CIMENTACION</t>
  </si>
  <si>
    <t>SELLANTE JUNTA METALICA HOL MAX 0,25 MM *50 ML</t>
  </si>
  <si>
    <t>BOMBILLO LED DE INCRUSTAR 3W 270 LUMENS A 120V 2,5</t>
  </si>
  <si>
    <t>GUAYA ACERADA X METRO ENCAUCHETADA DE 1/8</t>
  </si>
  <si>
    <t>Trompetas 12 torones (tensionamiento) CEFE COMETAS</t>
  </si>
  <si>
    <t>Anclajes o Cuñas para tensionamiento CEFE COMETAS</t>
  </si>
  <si>
    <t>Torón de tensionamiento 1/2´´ o 5/8´´ CEFE COMETAS</t>
  </si>
  <si>
    <t>Equipo Perforación (TRACKDRILL) 40 HP-CEFE COMETA</t>
  </si>
  <si>
    <t>DivisiónBañoLam12mm(herrajAceInox(1.80m)CefeCometa</t>
  </si>
  <si>
    <t>CieloFalsoStrech Metal Aluzinc hd10 Hunter Douglas</t>
  </si>
  <si>
    <t>CIELORASOS</t>
  </si>
  <si>
    <t>ENTREPISO ICOPOR  10mm</t>
  </si>
  <si>
    <t>Original</t>
  </si>
  <si>
    <t>GATO TENSONAMIENTO 200TN-aTens=314cm2 CEFE COMETAS</t>
  </si>
  <si>
    <t>BOMBA PARA GATO TENSONAMIENTO CEFE COMETAS</t>
  </si>
  <si>
    <t>BOMBA INYECCION LECHADA ANCLAJE CEFE COMETA</t>
  </si>
  <si>
    <t>Ascensor 6 paradas/8 personas sin sala de máquinas CEFE COMETAS</t>
  </si>
  <si>
    <t>ALFARDA L=2.5M   Ø=10CM</t>
  </si>
  <si>
    <t>LADRILLO ESTRUCTURAL  24x12x6 Obra</t>
  </si>
  <si>
    <t>RESTRICTOR DE MOVIMIENTO HD (C-900)Ø4"-Sist.Plast.</t>
  </si>
  <si>
    <t>CODO 90°-PVC-(C-900)Ø4"-Sist.Plast.Contra Incendio</t>
  </si>
  <si>
    <t>CABLE UTP CATEGORIA  6 S/N CERTIFICADO – BLINDADO</t>
  </si>
  <si>
    <t>ABRAZADERA TIPO PERA/ TRAPECIO  1 ¼" ACERO NEGRO</t>
  </si>
  <si>
    <t>ABRAZADERA TIPO PERA/TRAPECIO  1" ACERO NEGRO</t>
  </si>
  <si>
    <t>ROCIADOR TIPO UP RIGHT K=5.6 R. RÁPIDA CROMADO</t>
  </si>
  <si>
    <t>ROCIADOR TIPO PENDENT QR K=5.6 R. RÁPIDA CROMADO</t>
  </si>
  <si>
    <t>ESCUDO DOBLE PARA ROCIADOR CROMADO 1/2”</t>
  </si>
  <si>
    <t>BUJE PRESION SOLDADO 6X4" S/NORMA ICONTEC</t>
  </si>
  <si>
    <t>TABLERO TRIF PARA 30C Y TOT 5H PUERTA Y CHAPA</t>
  </si>
  <si>
    <t>Sifon en P lavamanos Discapaci. Ref.62-AA-1040448</t>
  </si>
  <si>
    <t>TABLERO BIF.12 CTOS CON ESPACIO .PARA TOT.LUMINEX</t>
  </si>
  <si>
    <t>TABLERO TRIF PARA 24C Y TOT 5H PUERTA Y CHAPA</t>
  </si>
  <si>
    <t>TABLERO TRIF PARA 18C Y TOT 5H PUERTA Y CHAPA</t>
  </si>
  <si>
    <t>Sika Binda Boquilla Acrílico(2Kg)   **</t>
  </si>
  <si>
    <t>123960</t>
  </si>
  <si>
    <t>Hidro  blasting 4000 psi**</t>
  </si>
  <si>
    <t>F2000</t>
  </si>
  <si>
    <t>66CG100</t>
  </si>
  <si>
    <t>GRIFERÍA LAVAMANOS PUSH DISCAPACITADOS</t>
  </si>
  <si>
    <t>4-AA00592706</t>
  </si>
  <si>
    <t>Puerta P-41Met.Enrollable(3.70x3.30m)CDRC(S/Esp.Te</t>
  </si>
  <si>
    <t>TEE  COBRE 2  1/2"</t>
  </si>
  <si>
    <t>TEE  COBRE 2 "</t>
  </si>
  <si>
    <t>62-AA-101044</t>
  </si>
  <si>
    <t>4AA-00595806</t>
  </si>
  <si>
    <t>GUARDAESCOBA MEDIA CAÑA 10X10X100CM PREFAB. ALFA</t>
  </si>
  <si>
    <t>124582152 - ALFA</t>
  </si>
  <si>
    <t>TOMA MONOFASICA  GFCI (LEVINTON)15AMP</t>
  </si>
  <si>
    <t>TUBO GALVANIZADO       1"  x 2.5 mm</t>
  </si>
  <si>
    <t>TUBO GALVANIZADO 11/4 SCH-40 (e=3.25mm) "</t>
  </si>
  <si>
    <t>TOMACORRIENTE SENCILLA POLO A TIERRA GFCI</t>
  </si>
  <si>
    <t>12789</t>
  </si>
  <si>
    <t>ABRAZADERA METALICA TIPO TRAPECIO 1/2" **</t>
  </si>
  <si>
    <t>99AB100</t>
  </si>
  <si>
    <t>CONCRETO 4000 PSI (280N)  Ocre GC ***</t>
  </si>
  <si>
    <t>CONCRETO 4000 PSI (280N)  Ocre GF ***</t>
  </si>
  <si>
    <t>Union Presion PVC Platino 6"  S/NORMA ICONTEC</t>
  </si>
  <si>
    <t>89898985 - TUBOS COLMENA</t>
  </si>
  <si>
    <t>500723</t>
  </si>
  <si>
    <t>PLUMA GRUA  ELECTRICA Trif:</t>
  </si>
  <si>
    <t>TUBO VENTILACION Ø3"PVCX6ML S/NORMA ICONTEC</t>
  </si>
  <si>
    <t>TUBO GALVANIZADO  SCH-40 Ø1½" e=2.95mm</t>
  </si>
  <si>
    <t>TUBO VENTILACION Ø 3"PVCX6MLS/NORMA ICONTEC</t>
  </si>
  <si>
    <t>12745</t>
  </si>
  <si>
    <t>MSC</t>
  </si>
  <si>
    <t>TERMINAL- BOQUILLA   IMC GALVANIZADA  Ø 6"</t>
  </si>
  <si>
    <t>CURVA IMC - GALVANIZADA-  Ø 6"</t>
  </si>
  <si>
    <t>TUBO ACERO AL CARBON C/C SCH 40 - 1 ¼" CON ROSCA</t>
  </si>
  <si>
    <t>TUBO ACERO AL CARBON C/C SCH 40 – 1" CON ROSCA</t>
  </si>
  <si>
    <t>AISLAMIENTO TERMICO ACUSTICO+Foil (Fibr. vidrio)</t>
  </si>
  <si>
    <t>VALVULA CHEQUE Ø 4" CORTINA S/MORMA ICONTEC</t>
  </si>
  <si>
    <t>VALVULA DE PIE DE 6"+CANASTILLA HELBERT O SIMILAR</t>
  </si>
  <si>
    <t>TUBO CUADRADO  1 " X 1" X6M Cal. 18 CR</t>
  </si>
  <si>
    <t>LAVAMANOS COLGAR INSTITUC. DISCAPACIT.BLANCO NAL.</t>
  </si>
  <si>
    <t>VARILLA ANCLAJE  5/8" X 1.80 HIERRO</t>
  </si>
  <si>
    <t>9878965 - DIACO GIERDAU</t>
  </si>
  <si>
    <t>ORINAL GOTTA CRNA CON GV VALV. SENSOR 1.0 **</t>
  </si>
  <si>
    <t>CUBIERT.POLICARB.ALVEOLAR10mm+CONECT+ASEG+TORN</t>
  </si>
  <si>
    <t>CODO GALVANIZADO  90° - Ø 3"</t>
  </si>
  <si>
    <t>32060G</t>
  </si>
  <si>
    <t>CODO PRESIÓN 90º  PVC Ø 1" S/NORMA ICONTEC</t>
  </si>
  <si>
    <t>Fab.  BL5</t>
  </si>
  <si>
    <t>TUBO CPVC CALIENTE Ø3/4" PVC  X 3ML S/NORMA ICONTE</t>
  </si>
  <si>
    <t>CODO 90°GALVANIZADO Ø  2"</t>
  </si>
  <si>
    <t>CODO 90° GALVANIZADO  Ø 1"</t>
  </si>
  <si>
    <t>32030G</t>
  </si>
  <si>
    <t>TUBO COBRE Ø 1/2"  RIGIDO- TIPO L</t>
  </si>
  <si>
    <t>FAVIGEL SUELO ARTIF.MEJOR.PUETA A TIERRA (25Kg)</t>
  </si>
  <si>
    <t>CERTIFICACION RETILAP PISTA BMX 2 ExclusivoBMX 2aE</t>
  </si>
  <si>
    <t>CERTIFICACION RETIE PISTA BMX 2 ExclusivoBMX 2aEta</t>
  </si>
  <si>
    <t>Cancha de Rugby("H") Tube.Ø4y31/2"(S/Especif.tecn)</t>
  </si>
  <si>
    <t>BISAGRA REDONDA O DE CAPSULA (1") L=14.5CM Par</t>
  </si>
  <si>
    <t>TornilloAceroGalvaniz.(1/2"x11/2")GR-5;tuerc+Arand</t>
  </si>
  <si>
    <t>BreakerIndGraduable ABB-Schneider 224 - 320A 85KA</t>
  </si>
  <si>
    <t>Puerta a prueba de fuego, damper, empaquet entumec</t>
  </si>
  <si>
    <t>240195</t>
  </si>
  <si>
    <t>Juego Torre Metropolis Cap25niños  masde 2años PN</t>
  </si>
  <si>
    <t>Juego columpio tradicional combinado 4-12 años Cap</t>
  </si>
  <si>
    <t>9999999999999999 - CIUDADES SL</t>
  </si>
  <si>
    <t>CañuelaConc.(3.500psi)H=18cm;A=30m;L=100cmRedondea</t>
  </si>
  <si>
    <t>Juego villa de niños  2-5 añosCap:32 niños P.N</t>
  </si>
  <si>
    <t>830065750 - ELECTROEQUIPOS</t>
  </si>
  <si>
    <t>JuegoMuellePaneleslateralesAnimal2+añosCap4 P.N</t>
  </si>
  <si>
    <t>JuegoMuellePaneleslateralesFormaAnimal2+añosP.N</t>
  </si>
  <si>
    <t>Juego Arenero multifuncion 2+años Cap28  niños P.N</t>
  </si>
  <si>
    <t>Juego Casita muro escalada +2 años Cap14 niños P.N</t>
  </si>
  <si>
    <t>Juego manipulacion elemento natural arena 2-12 P.N</t>
  </si>
  <si>
    <t>Juego de rotación Carrusel Cap 6 niños 3+ años P.N</t>
  </si>
  <si>
    <t>Juego de traslación Doble Cap 2 niños de +6año P.N</t>
  </si>
  <si>
    <t>Juego columpio pentagono Mas de 3 años Cap: 5 niño</t>
  </si>
  <si>
    <t>3654542346456 - GRUPO AZLO - Parque Infantiles Colombian</t>
  </si>
  <si>
    <t>Juego columpio tradicional mas de 3 años Cap:2 niñ</t>
  </si>
  <si>
    <t>Juego de muelle nave espacial Cap1 de 2 + años N.P</t>
  </si>
  <si>
    <t>Juego de muelle nave paneles laterales espacialP.N</t>
  </si>
  <si>
    <t>JUEGO COLUMPIO MULTIPLE 9U 1+añosCap:9 niños P.N</t>
  </si>
  <si>
    <t>JuegoMuellePaneleslateralesFormaAnimal2-10años P.N</t>
  </si>
  <si>
    <t>Juego trampolin cuadrado 2 a 14 años Cap:  4 niños</t>
  </si>
  <si>
    <t>Juego trampolin cuadrado 2 a 14 años Cap: 1 niño p</t>
  </si>
  <si>
    <t>JuegoMuellePaneleslateralesFormaanimal1-5años P.N</t>
  </si>
  <si>
    <t>JuegoMuellePanelesLateralesAnimales2-8años P.N</t>
  </si>
  <si>
    <t>JuegoMuellePaneleslateralesFormaAnimal2-8añosCap1</t>
  </si>
  <si>
    <t>Banca concreto GRC 21MP Circular ø1.22mSegundiseño</t>
  </si>
  <si>
    <t>Banca en concreto L=0,93mTemik UHPC Según diseño</t>
  </si>
  <si>
    <t>Banca concreto GRC 21 MP L=1,52 m Segun diseño</t>
  </si>
  <si>
    <t>Banca en concreto GRC 21 MP  50 x 50 Segun diseño</t>
  </si>
  <si>
    <t>Silla Yee PVC (12"x8")  315x200mm</t>
  </si>
  <si>
    <t>TAPON Tuberia  Planar  12”Advan Edge End</t>
  </si>
  <si>
    <t>UNION TUBERIA PLANAR Ø 12”PEAD-ADVAN EDGE-12"</t>
  </si>
  <si>
    <t>Banderines  cancha de Rugby  H=1.30m</t>
  </si>
  <si>
    <t>Protectores en lona  espuma cancha de rugby H=1.7</t>
  </si>
  <si>
    <t>Mesa- ping pong en fibra de vidrio de 2.74m x1.74m</t>
  </si>
  <si>
    <t>Adoquín Rectangular Ecológico Peatonal 20x15x4 cm</t>
  </si>
  <si>
    <t>ENSAYO DE DENSIDAD EN NUCLEO DE ASFALTO</t>
  </si>
  <si>
    <t>Buje Soldado PVCS- Ø 2"X11/2" S/NORMA ICONTEC</t>
  </si>
  <si>
    <t>Juego circuito reto  5-12 años Cap:1-73 P.N</t>
  </si>
  <si>
    <t>Juego electronic accesible 360 2-12 añosCap:4p P.N</t>
  </si>
  <si>
    <t>Juego Panel sensorial Pared de ritmo 2-12 años P.N</t>
  </si>
  <si>
    <t>VallaCerramienContraImpacto2.5m(Sum+Instal+Transp)</t>
  </si>
  <si>
    <t>5848595 - GEOMATRIX S.A.</t>
  </si>
  <si>
    <t>CAJA BREAKER  6Circ. Monof</t>
  </si>
  <si>
    <t>CT-6</t>
  </si>
  <si>
    <t>TUBO GALVANIZADO  2" (e=3.25mm)</t>
  </si>
  <si>
    <t>JuegoEstructuraCuerdaDAventura (Diseño+sum+in)P.N</t>
  </si>
  <si>
    <t>JuegoparqueTrampolineDiseñoEspecial (sum+ins) P.N</t>
  </si>
  <si>
    <t>JuegoDiseñoPersonalizadoEstructura (sum+ins)P.N</t>
  </si>
  <si>
    <t>Juego columpio Hexagonal 3-14 años Cap:6 niños P.N</t>
  </si>
  <si>
    <t>Juego Animal 3D EPDM Octopus cap11 de2-8 años P.N</t>
  </si>
  <si>
    <t>Juego columpio tradicional combinado 3-14año Cap4</t>
  </si>
  <si>
    <t>JuegoAnimal3D CauchoEPDM Reptil cap4  2-8 años P.N</t>
  </si>
  <si>
    <t>Juego Barco gran escala 3 a 12 años Cap: 150 niños</t>
  </si>
  <si>
    <t>JUEGO ROTACION  4 USUARIOS ALTURA 2.350</t>
  </si>
  <si>
    <t>899.999.061 - SECRETARIA DISTRITAL DE AMBIENTE</t>
  </si>
  <si>
    <t>JuegoCuerdasDoblePiramidal 6-12años Cap:60niños PE</t>
  </si>
  <si>
    <t>juego Multifuncional primerainfancia0-3añoCap:25ni</t>
  </si>
  <si>
    <t>Juego Animal 3D(EPDM) Forma gato 2a8años Cap:2niño</t>
  </si>
  <si>
    <t>Juego Animal 3D(EPDM) Forma erizo 2a8años Cap:4niñ</t>
  </si>
  <si>
    <t>Banca cilindrica Ø0,5m concreto Temik UHPC Segundi</t>
  </si>
  <si>
    <t>900468122 - TEMATIK BARCELONA SAS</t>
  </si>
  <si>
    <t>TRANSICION TUBERIA PLANAR-12"x 6”PEAD ADS END OUTL</t>
  </si>
  <si>
    <t>8-154752692 - TIGRE - ADS</t>
  </si>
  <si>
    <t>CICATRIZANTE HORMONAL (FRASCO DE 460GR)</t>
  </si>
  <si>
    <t>REGISTRO ½"PASO DIRECTO-CORTINA/NORMA ICONTEC</t>
  </si>
  <si>
    <t>Juego tematico de gran escala barco mas 5 años Cap</t>
  </si>
  <si>
    <t>Juego de rotación Carrusel Cap 6 niños de 3+ años</t>
  </si>
  <si>
    <t>999999999999 - CIUDADES SL</t>
  </si>
  <si>
    <t>PIEZA GUAYACAN HOBO  18 x 4 x 2.90M</t>
  </si>
  <si>
    <t>Banca rectangular concreto L=2m Temik UHPC Segun/D</t>
  </si>
  <si>
    <t>Banca sobreponer concreto Temik UHPC L=045m Segun/</t>
  </si>
  <si>
    <t>Banca rectangular concreto L=1m Temik UHPC Segun/D</t>
  </si>
  <si>
    <t>VALVULA DE PIE Ø 1” cuerpo bronce Malla metalica</t>
  </si>
  <si>
    <t>Llanta enDesusoRin13-14 (Sum+Carg+Transp+Desc)Bta</t>
  </si>
  <si>
    <t>ELEMENTOS EN DESUSO</t>
  </si>
  <si>
    <t>VALVULA DE PIE DE 4"BRONCE + CANASTILLA -150 PSI</t>
  </si>
  <si>
    <t>C/C Ord</t>
  </si>
  <si>
    <t>Juego columpio cesta rotomoldeado 6-12 años Cap: 5</t>
  </si>
  <si>
    <t>BASE ASFALTICA  COMPACTO MDC-1(Sum+Ext+Comp)</t>
  </si>
  <si>
    <t>CHEQUE CORTINA HORIZONTAL TIPO HI 1½"  S/NORMA ICO</t>
  </si>
  <si>
    <t>CHEC 10</t>
  </si>
  <si>
    <t>TUBO COBRE Ø 3/4"  RIGIDO- TIPO L</t>
  </si>
  <si>
    <t>FLOTADORES  SALVAVIDAS CON SOGA</t>
  </si>
  <si>
    <t>ELEMENTOS DE PROTECCION LAGOS</t>
  </si>
  <si>
    <t>Transform Tipo seco 112.5KVA-11400-208/120vDy560Hz</t>
  </si>
  <si>
    <t>VALVULA DE ALIVIO Ø2" (AIRE Y AGUA) Bronce/Acero</t>
  </si>
  <si>
    <t>BUJE SANITARIO SOLDADO  6X4" PVC S/NORMA ICNOTEC</t>
  </si>
  <si>
    <t>LUMINARIA METAL HALIDE  1000 W (Completa)</t>
  </si>
  <si>
    <t>TABLERO C.24 CTOS CON ESP. PARA TOT+puerta+chap</t>
  </si>
  <si>
    <t>Gabinete TI-EX1 a 440V Tablero Sobre poner IP 20</t>
  </si>
  <si>
    <t>Cable Aluminio  N°1/0 AWG  600 V 75°C</t>
  </si>
  <si>
    <t>POSTE DE CONC.PRETENS.A.P.(14m) RESISTENC:1050Kg</t>
  </si>
  <si>
    <t>ABRAZADERA METALICA TIPO TRAPECIO 3/4" **</t>
  </si>
  <si>
    <t>Buje 4" x 2"  Sch80  PAVCO    **</t>
  </si>
  <si>
    <t>Buje 4" x 3"  Sch80  PAVCO    **</t>
  </si>
  <si>
    <t>FUNDENTE  A</t>
  </si>
  <si>
    <t>16 Onzas</t>
  </si>
  <si>
    <t>Banca concreto GRC 21MP Circular ø0.87mSegundiseño</t>
  </si>
  <si>
    <t>Banca concreto GRC 21MP Circular ø0.47mSegundiseño</t>
  </si>
  <si>
    <t>Banca bicolor concreto GRC 21MP L=1.8 Segun diseño</t>
  </si>
  <si>
    <t>JuegoModularToboganTrepadorBotones3a12añosCap:5-10</t>
  </si>
  <si>
    <t>Remate rampa A-105(H=27.5cm;A=0.40m;L=0.80m)</t>
  </si>
  <si>
    <t>COMPRESOR 2HP  TANQUE 25 LT</t>
  </si>
  <si>
    <t>Sardinel especial rampa A-100(h=0.50M;b=0.20;L=0.6</t>
  </si>
  <si>
    <t>Banner Publicitario Módulos Camerinos y Cafe M-144</t>
  </si>
  <si>
    <t>VALLA NORMAS GRAL. (0.90x1.40m) - CANCHA FUT SINT</t>
  </si>
  <si>
    <t>JuegoCIRCUITO MOTRIZ  1-12 añosCap:51 niñosH=3,80</t>
  </si>
  <si>
    <t>GIMNASIO MULTIFUNCIONAL 3 TORRES PECHOSENTADILLARE</t>
  </si>
  <si>
    <t>Banca en concreto Temik UHPC  L= 0,6 m Segundiseño</t>
  </si>
  <si>
    <t>Ensayo Laboratorio Cancha Grama sintetica Futbol 5</t>
  </si>
  <si>
    <t>Juego carrusel 5-12 años Cap: 8  niños</t>
  </si>
  <si>
    <t>POLEA ANTIRETORNO Cuerda 13mm Resist:(5.000lbs)</t>
  </si>
  <si>
    <t>BLOQUEO Y TRASLADO DE ARBOLES Arbol(2 – 4m)</t>
  </si>
  <si>
    <t>RETROEXCAVADORA SOBRE ORUGAS TIPO 235</t>
  </si>
  <si>
    <t>BOMBILLO AHORRADOR LUZ BCA. 20W 8000HR **</t>
  </si>
  <si>
    <t>Señal Civica IDG-S 1 cara  (sum.) **</t>
  </si>
  <si>
    <t>SC-80</t>
  </si>
  <si>
    <t>Juego granescala torre circuito 1-12 añoCap:80 P.N</t>
  </si>
  <si>
    <t>ENSAYO TRIAXIAL ESTATICO CD. Monotónico (3 Puntos)</t>
  </si>
  <si>
    <t>E130</t>
  </si>
  <si>
    <t>ENSAYO CORTE DIRECTO M. COHESIVO CD 3P-DRENADO</t>
  </si>
  <si>
    <t>Bicicletero / Cicloparquedero  M-100 (Sum) **</t>
  </si>
  <si>
    <t>BICIM100</t>
  </si>
  <si>
    <t>900470679 - Escenarios Deportivos S.A.S.</t>
  </si>
  <si>
    <t>Juego Columpio  3 a 14 años Cap: 4 niños</t>
  </si>
  <si>
    <t>Juego Muelle panel lateral forma ludica 3a12años C</t>
  </si>
  <si>
    <t>TRANSPORTE-MAQUINARIA PESADA(Ida y regreso)Escolta</t>
  </si>
  <si>
    <t>ENSAYO CBR MUESTRA INALTERADA SIN INMERSION</t>
  </si>
  <si>
    <t>TRANSPORTE- RETROEXC.PC40(Oruga)2 Escolt Ida yReg</t>
  </si>
  <si>
    <t>Malla diafragma para gaviones2.7mmcal12(7.5X7.5CM)</t>
  </si>
  <si>
    <t>Malla gaviones(2*1*1-triple tors.2.7mmCal 12-S=7.5</t>
  </si>
  <si>
    <t>LAMINA COLD ROLLED Cal.16   1.22X2.44 M</t>
  </si>
  <si>
    <t>26AD10I</t>
  </si>
  <si>
    <t>HIERRO A-40 Liso/Rect   5/8" Ml</t>
  </si>
  <si>
    <t>Certificacion Parque Infantil - Zona de Juegos con superficie en caucho - NTC 5600 - NTC 5176</t>
  </si>
  <si>
    <t>CAJA AE-303 - CODENSA - MEDIDOR TRIFASICO</t>
  </si>
  <si>
    <t>Banca concreto GRC 21 MP L=2,06 m Segun diseño</t>
  </si>
  <si>
    <t>Silla en concreto GRC 21MP 0,7x0.51 Segun diseño</t>
  </si>
  <si>
    <t>Ensayo Laboratorio Cancha Grama sintetic Futbol 11</t>
  </si>
  <si>
    <t>TUBERIA PLANAR CON FILTRO ADVAN EDGE 12”</t>
  </si>
  <si>
    <t>Terminal premoldeado Interior cable(2-2/0)AWG-15k</t>
  </si>
  <si>
    <t>830032950 - TECNO WELD</t>
  </si>
  <si>
    <t>Proyector AREA-LED-182W-80Leds-19.800Lum-4.000K</t>
  </si>
  <si>
    <t>Proyector AREA-LED-312W-160Leds-33.000Lum-4.000K</t>
  </si>
  <si>
    <t>RETILAP_ParqueCiudadelaCafam2_PredioGavilanes</t>
  </si>
  <si>
    <t>LEVANTAMIENTO TOPOGRAFICO PARA  PARQUE DE BARRIO</t>
  </si>
  <si>
    <t>Gabinete TBOMB-S a 440V sobre poner Interior IP 20</t>
  </si>
  <si>
    <t>PLATAFORMA TRABAJO EN ALTURA BRAZO ART. OPERARIO</t>
  </si>
  <si>
    <t>LuminiariaLed(/50W)6.300Lm-4.000K-Blanco-IP66(A.P)</t>
  </si>
  <si>
    <t>Cable Aluminio XLPE - 15 KV - N°2/0 -  90°C Aislam</t>
  </si>
  <si>
    <t>Marco+Tapa(Äng+Plat+acero+Conc3.000)Caja 120x120cm</t>
  </si>
  <si>
    <t>POCETA LAVAPLAT.ACERO.INOX.L=56CM,A=34CM,PROF=17CM</t>
  </si>
  <si>
    <t>Prueba Carga Estática y Dinámica Puentes Peatonale</t>
  </si>
  <si>
    <t>Prueba Carga Estática-Dinámica Pte. manejo LASTRE</t>
  </si>
  <si>
    <t>Prueba Carga Estática-Dinámica Pte.LASTREsum+equip</t>
  </si>
  <si>
    <t>ProyectorAreaLED.64LED4000K.RAP212.140W.TipoCodens</t>
  </si>
  <si>
    <t>LuminariaRALEDII48LED.4000K.RA04.104W.TipoCodensa</t>
  </si>
  <si>
    <t>LuminariaRALEDII32LED.4000K.RA02.54W.TipoCodensa</t>
  </si>
  <si>
    <t>EquipoBombeoAguasfiltradasEyectoras(BMX2aEtapa)</t>
  </si>
  <si>
    <t>SistContraIncendioListadoUL/FMTurbinVert(BMX2aEtap</t>
  </si>
  <si>
    <t>CortasolCeloscreen+RevestimiScreenPanelBMX2aEtapa</t>
  </si>
  <si>
    <t>FACHADAS</t>
  </si>
  <si>
    <t>Juego cuerdas escalada Incl nodo poliamida 2-12año</t>
  </si>
  <si>
    <t>Tobogan recto L=8m H=3.8m aceroinox panel HPL Cap:</t>
  </si>
  <si>
    <t>JUEGO COLUMPIO MULTIPLE 9 U(2+añosCap:9 niñosH=2.6</t>
  </si>
  <si>
    <t>TransformadorTrifas-Seco-ClaseH-75Kva11.4-208/120</t>
  </si>
  <si>
    <t>Celda para TransformadorClaseH-75Kva11.4-208/120</t>
  </si>
  <si>
    <t>Juego circuito Muro, Escalar, Rodadero 2-6años Cap</t>
  </si>
  <si>
    <t>652522222 - LOGISTICA Y DITRIBUCIÓN</t>
  </si>
  <si>
    <t>GIMNASIO TRIPLE PECHO ESPALDA PIERNAS ADULTOS</t>
  </si>
  <si>
    <t>GIMNASIO PRENSA DE PECHO JALON ESPALDA ADULTOS</t>
  </si>
  <si>
    <t>Juego incluyente Pasadizo 2-12 años Cap: 33 niños</t>
  </si>
  <si>
    <t>Juego Animal 3D (EPDM) Forma tortuga 2 a 8 años Ca</t>
  </si>
  <si>
    <t>Juego Animal 3D (EPDM) Forma mariquita 2 a 8 años</t>
  </si>
  <si>
    <t>Juego Animal 3D(EPDM) Formarana 2a8años Cap:2niños</t>
  </si>
  <si>
    <t>Juego Animal 3D(EPDM) Formacaracol 2a8años CaP:3ni</t>
  </si>
  <si>
    <t>TUBO DUCTO ELÉCTRICO TIPO DB-PESADO Ø6"</t>
  </si>
  <si>
    <t>Proyector Led 335 W/NW SmartLED 220/240v- AWB</t>
  </si>
  <si>
    <t>Juego TorresRedMuroEscalarRodadero4-14añosCap18niñ</t>
  </si>
  <si>
    <t>Juego Casa rodadero red manipular 2-6añosCap:11niñ</t>
  </si>
  <si>
    <t>Juegocuerdasestructurapiramidal5-12añosCap15nH=2.5</t>
  </si>
  <si>
    <t>Juego cuerdas piramidal 5-12añosCap:25niñosH=3,10m</t>
  </si>
  <si>
    <t>JuegoMuellePanelesFormasludicas2-8añosCap:1niño</t>
  </si>
  <si>
    <t>JuegoPasadizoDeslizaderoManipular2-6 añosCap:8niño</t>
  </si>
  <si>
    <t>Juego Barco PirataIncluyente 2-8años Cap:14 niños</t>
  </si>
  <si>
    <t>Juego ArcoRecódromoRed Pasitos 3-14años Cap:10niñ</t>
  </si>
  <si>
    <t>JuegoCircuito-Incluyente-NiñosDiscapacid:3-8Años</t>
  </si>
  <si>
    <t>Juego escalar, trepar plataforma:4-14AñosCap:6niño</t>
  </si>
  <si>
    <t>Juego muro escalar trepar deslizar:2-8AñosCap:5niñ</t>
  </si>
  <si>
    <t>JuegoMuellePanelLateralMediosTransport0.5-5añoCap1</t>
  </si>
  <si>
    <t>JuegoMuellePanelLateralMedioTransporte2-8añosCap:1</t>
  </si>
  <si>
    <t>GEOCELDA  NEOWEB (e=0.12m) A=2.50M</t>
  </si>
  <si>
    <t>BARRAS BIOSALUDABLES-IDRD(SUM+TRANSP)</t>
  </si>
  <si>
    <t>Juego Tobogan recto L=8m H=3.8m Polietileno rotomo</t>
  </si>
  <si>
    <t>Juego Muelle Panel Lateral Medios Transpor 2a6cap2</t>
  </si>
  <si>
    <t>ADOQUIN CONC. COLORES A-8 OBRA (10X20X8)</t>
  </si>
  <si>
    <t>ENSAYO CONTENIDO DE ASFALTO Y GRANULOMETRIA</t>
  </si>
  <si>
    <t>ENSAYO MODULO DE ROTURA SOBRE VIGUETAS</t>
  </si>
  <si>
    <t>ROF</t>
  </si>
  <si>
    <t>HIERRO PR-60 Corru/Fig  7/8"</t>
  </si>
  <si>
    <t>HIERRO PR-60 Corru/Fig  3/4"</t>
  </si>
  <si>
    <t>00402</t>
  </si>
  <si>
    <t>HIERRO A-40 Liso/Rect  7/8" Kg</t>
  </si>
  <si>
    <t>Valla informativa de obra Dimensiones 3.0M X 6.0M</t>
  </si>
  <si>
    <t>Banca concreto GRC 21 MP L=1.93 m Segun diseño BANCA MC</t>
  </si>
  <si>
    <t>Juegocuerdaspoliedro 5-12añosCap:40niñosH=4.5m</t>
  </si>
  <si>
    <t>JuegoMuroIncluyenteManipularAtravesar1-4añosCap:6n</t>
  </si>
  <si>
    <t>JuegoMuellePanelesLateralesAnimales2-8añosCap:1niñ</t>
  </si>
  <si>
    <t>JuegoManipularElementoNaturalArena2-12añosCap:8niñ</t>
  </si>
  <si>
    <t>ADOQUIN Nat.Cuarteron 25X6X6 (VEHICULAR LIVIANO)</t>
  </si>
  <si>
    <t>SUBBASE GRANULAR SBG-1/SBG-2 (INVIAS) + Transp.</t>
  </si>
  <si>
    <t>860061099 - MEDIA ARMONICA</t>
  </si>
  <si>
    <t>VALLA ESPECIAL 6X3  angulo de 2"x 3/16"</t>
  </si>
  <si>
    <t>Arcos para Hockey(S/Especificac.)+Mallas(Sum+trans</t>
  </si>
  <si>
    <t>Plataforma Para Banca Abdominales(en Mto)Sum+Trans</t>
  </si>
  <si>
    <t>Varilla No 6</t>
  </si>
  <si>
    <t>TUBO CONDUIT 3/4" PVC  X 3ML PAVCO O SIMILAR</t>
  </si>
  <si>
    <t>215625689 - CONSTRUCTOR</t>
  </si>
  <si>
    <t>60TC075</t>
  </si>
  <si>
    <t>200307</t>
  </si>
  <si>
    <t>TUBO RECTANGULAR ACERO DE 3" X 1. 1/2 ESP 1,2mm</t>
  </si>
  <si>
    <t>VALVULA DE PASO DIRECTO (1 1/2") TIPO PESADA</t>
  </si>
  <si>
    <t>ArmarioEquip.Medida+Transf.(TCS)Corri.BT(N-AE-319)</t>
  </si>
  <si>
    <t>SUM E INST  ACOPLE FLEXIBLE METALICO (LAV)</t>
  </si>
  <si>
    <t>CODO 90 PVCS 3"  CXC   S/NORMA ICONTEC</t>
  </si>
  <si>
    <t>CODO 45° SANITARIO 3" CxC  PAVCO</t>
  </si>
  <si>
    <t>10922</t>
  </si>
  <si>
    <t>Transporte Contenedor oficina (20Pies)ida y regres</t>
  </si>
  <si>
    <t>Codo 90º  PVCP 3"  S/NORMA ICONTEC</t>
  </si>
  <si>
    <t>CIMA-530</t>
  </si>
  <si>
    <t>Evaluación  arboles aislados &lt; 25 inidividuos</t>
  </si>
  <si>
    <t>Poste Galvanizado Int. y Ext.(57x57mm)Cal.16-Pint.</t>
  </si>
  <si>
    <t>MALLA M-188  -  15 x 15 x 6mm</t>
  </si>
  <si>
    <t>PEGACOR O PEGANTE  GRIS PARA CERÁMICA (POR 25 KG)</t>
  </si>
  <si>
    <t>90106</t>
  </si>
  <si>
    <t>ALQ.BAÑO PORTATIL(TRANSP+8 ASEOS+INSUM)S/DESC-TECN</t>
  </si>
  <si>
    <t>VALLA 4X12M (S/Especificación IDRD)</t>
  </si>
  <si>
    <t>EXTRACCION DE NUCLEO DE 2" X 4" CONC. (5cm x 10cm)</t>
  </si>
  <si>
    <t>Señal de Identificación  Obra (0.40x0.70m)sum+Ins</t>
  </si>
  <si>
    <t>MALLA ELECTROSOLDADA  5mm x 5mm  6M x 2.35M  M-131</t>
  </si>
  <si>
    <t>M-131</t>
  </si>
  <si>
    <t>TUBO VENTILACION Ø4"PVCX6ML S/NORMA ICONTEC</t>
  </si>
  <si>
    <t>RODADURA ASFALTICA  COMPACTA  MDC2</t>
  </si>
  <si>
    <t>COMPACTO</t>
  </si>
  <si>
    <t>239</t>
  </si>
  <si>
    <t>Obra BL4</t>
  </si>
  <si>
    <t>VALLA TOTEM (1x3m) 2CARAS- J.INFANT METROPOL 0.6LI</t>
  </si>
  <si>
    <t>MODULO ADMINISTRACION Y VESTIER M-149-IDRD</t>
  </si>
  <si>
    <t>TUBO CUADRADO DE 1. 1/2" ESPESOR 1.10 mm</t>
  </si>
  <si>
    <t>LAMINA MICROPERFORADA CAL 20 HUECO 3mm</t>
  </si>
  <si>
    <t>BarandaM-82 (PasamØ2"+Tubo laterØ2"+3Tubos:1.5")</t>
  </si>
  <si>
    <t>LuminariaRALED II,32Led, 700 Ma 72W.4000K120-277v</t>
  </si>
  <si>
    <t>EQUIPO DE PRESIÓN AGUA POTABLE 120 GPM 7.5hp</t>
  </si>
  <si>
    <t>Canal Lám.Galv. Cal.20 (D=1.22m)Sin Pintura(Sum)</t>
  </si>
  <si>
    <t>BANCA TIPO M-30 (A) CON ESPALDAR METALICO</t>
  </si>
  <si>
    <t>Señal IDE-46 Dos caras  (sumin)  **</t>
  </si>
  <si>
    <t>TornilloAutoperforante 11/2" +Arandela de neopreno</t>
  </si>
  <si>
    <t>Teja Trapeziodal Acero galvanizadaCal.24(1.13x2.40</t>
  </si>
  <si>
    <t>ENSAYO CBR MUESTRA INALTERADA CON INMERSION</t>
  </si>
  <si>
    <t>Estación Total Topografia  (mes) **</t>
  </si>
  <si>
    <t>CanecaAcero InoxidableMobiliario Urbano(Sum)M-121</t>
  </si>
  <si>
    <t>Tubo aceroEstructural Galv. 3"e=4.0mm sin rosca**</t>
  </si>
  <si>
    <t>TEJA ONDULADA FIBROCEMENTO    No 10</t>
  </si>
  <si>
    <t>808101100</t>
  </si>
  <si>
    <t>TEJA FIBROCEMENTO CEMENTO  No 8</t>
  </si>
  <si>
    <t>808101080</t>
  </si>
  <si>
    <t>PLATINA   2 x  ¼"  (L=6M)</t>
  </si>
  <si>
    <t>TEJA ONDULADA FIBROCEMENTO No.  4</t>
  </si>
  <si>
    <t>Gris</t>
  </si>
  <si>
    <t>MESON EN GRANITO NATURAL JASPE SERENO (e=20MM)</t>
  </si>
  <si>
    <t>POSTE DE CONC.PRETENS A.P (10m)RESISTENC:510Kg</t>
  </si>
  <si>
    <t>ZOCALO MEDIA CAÑA GRANITO BH1-1 ALFA(h=0.10m)</t>
  </si>
  <si>
    <t>ALQUILER CONO SEÑALIZACION  H=0,60M</t>
  </si>
  <si>
    <t>ARBOL-FALSO PIMIENTO  (1-1,5M)</t>
  </si>
  <si>
    <t>TUTOR EN MADERA PARA ARBOL L=3M (3X3CM)</t>
  </si>
  <si>
    <t>355099121</t>
  </si>
  <si>
    <t>TC-3x2" Al.</t>
  </si>
  <si>
    <t>Banca concreto GRC 21MP 1,23x0.45m Segun diseño</t>
  </si>
  <si>
    <t>Banca en concreto GRC 21MP 0.55x0.63m Según diseño</t>
  </si>
  <si>
    <t>MALLA ONDULADA GALV. Cal.10 Hueco1 1/2"x1 1/2"</t>
  </si>
  <si>
    <t>ACABADOS</t>
  </si>
  <si>
    <t>Marco+Tapa(Äng+Plat+acero+Conc3.000)Caja 100x100cm</t>
  </si>
  <si>
    <t>ADOQUIN CEMENT PEAT. AMAR-MARRON-SALMON(6X10X20CM</t>
  </si>
  <si>
    <t>TUBO 1 1/2" PVCP - RDE-21L=6M; S/NORMA ICONTEC</t>
  </si>
  <si>
    <t>Módulo tres canecas tipo Barcelona Acero+Soporte</t>
  </si>
  <si>
    <t>Cable Aluminio  N°6 AWG  600 V 75°C</t>
  </si>
  <si>
    <t>ENSAYO DENSIDAD EN TERRENO CON DENSIMETRO</t>
  </si>
  <si>
    <t>ENSAYO DE NUCLEOS DE CONCRETO (ROTURA)</t>
  </si>
  <si>
    <t>ENSAYO DESGASTE MAQUINA DE LOS ANGELES SIN TRITURA</t>
  </si>
  <si>
    <t>ENSAYO compresión de muretes (superior a una un)</t>
  </si>
  <si>
    <t>ENSAYO PESO ESPECIFICO DE ASFALTOS SOLIDOS O LIQUI</t>
  </si>
  <si>
    <t>ENSAYO EXPANSION EN EL APARATO DE LAMBE</t>
  </si>
  <si>
    <t>Codo 45º  PVCP 1 1/4"</t>
  </si>
  <si>
    <t>Adaptador PVCP Macho 1 1/4"S/NORMA ICONTEC</t>
  </si>
  <si>
    <t>ENSAYO HORMIGON ROTURA POR COMPRESION DE CILINDRO</t>
  </si>
  <si>
    <t>C800</t>
  </si>
  <si>
    <t>TUBO PVC DUCTO  ELECTRICO TIPO DB 3"</t>
  </si>
  <si>
    <t>ENSAYOS DENSIDAD TERRENO DENSIMETRO</t>
  </si>
  <si>
    <t>D100</t>
  </si>
  <si>
    <t>TEJA DE ZINC ACESCO(3.05X0.80M)Nº10.Cal.33**</t>
  </si>
  <si>
    <t>Luminaria Led Hermetica (2x18W) Sobreponer 120cm</t>
  </si>
  <si>
    <t>MóduloMultifuncional-DiscapReducida(4)Us-SillaRued</t>
  </si>
  <si>
    <t>LÁMINA SEÑAL HGCAL.18(90x120cm)+Vinilo AdhesiBrila</t>
  </si>
  <si>
    <t>LÁMINA SEÑAL HGCAL.18(60x90cm)+Vinilo AdhesiBrilan</t>
  </si>
  <si>
    <t>VELETA(0.08X0.25M)Lam.Cal.18+Impres.Alta+ViniloAdh</t>
  </si>
  <si>
    <t>PINTURA ELECTROSTATICA PARA ANGULO DE 3/4"</t>
  </si>
  <si>
    <t>PORTERIA MOVIL FUTBOL 11  2.50X7.32 ml (SUM)</t>
  </si>
  <si>
    <t>MODULO BALANCÍN CINTURA /PENDULO (IMPORT)</t>
  </si>
  <si>
    <t>MODULO ESPALDA BRAZOS ALTOS S/DISEÑO.IMPORTADO</t>
  </si>
  <si>
    <t>MODULO PIERNAS PRENSA HORIZ.-FLEX. S/DISEÑO</t>
  </si>
  <si>
    <t>MODULO DORSAL PECTORAL DOBLE (Brazos altos)</t>
  </si>
  <si>
    <t>BIOSALUDABLE  MASAJEADOR DE ESPALDA</t>
  </si>
  <si>
    <t>Señal Plano Ubic Parque (0.90x1.20m) 1 cara (PGLH)</t>
  </si>
  <si>
    <t>GIRO DE MANOS ADULTOS/ MAYORES-IDRD(SUM+TRANSP)</t>
  </si>
  <si>
    <t>GIRO CADERA ADULTOS/ MAYORES- DISEÑO-IDRD+TRNSP</t>
  </si>
  <si>
    <t>BARRA DE GIRO TRAVEZAÑO(Tub. Galv.1"e=0.09")Repues</t>
  </si>
  <si>
    <t>SEÑAL ORIENTADOR PLG-V PLANO  GENERAL</t>
  </si>
  <si>
    <t>RED DE FUTBOL  (SEMIPROFESIONAL)</t>
  </si>
  <si>
    <t>??</t>
  </si>
  <si>
    <t>PATAS BANCA  M-30 (UN)</t>
  </si>
  <si>
    <t>TORNILLO  1/4 X 4" (incluye arandela y tuerca seg)</t>
  </si>
  <si>
    <t>Juego Pasamanos Recto Completo(sum+Transporte) **</t>
  </si>
  <si>
    <t>A-130</t>
  </si>
  <si>
    <t>SEÑAL CIVICA SC-80  dos caras (sum)**</t>
  </si>
  <si>
    <t>11A-07</t>
  </si>
  <si>
    <t>Señal Civica IDG-S 2 caras  (sumin+transporte)  **</t>
  </si>
  <si>
    <t>Señal civica SC-120  Dos Caras (Sumin+Transporte)</t>
  </si>
  <si>
    <t>Juego columpio doble tipo arnes  4-12 años Cap:2ni</t>
  </si>
  <si>
    <t>Juego de balanceo y rotación 6-12 años Cap:2niños</t>
  </si>
  <si>
    <t>ESTACION AJEDREZ URBANO(EN A. INOX DISEÑO IDRD)</t>
  </si>
  <si>
    <t>MANIJA CAUCHO NEGRO NEOPRENO Ø2" L=15CM-BIOSALUD</t>
  </si>
  <si>
    <t>Tubo Estructural Galv Ø4"2.5mm ASTM A-500Grad-C</t>
  </si>
  <si>
    <t>TUBO CUADRADO 1X1"(2.0mm)ASTM ; GRADO-C A-500</t>
  </si>
  <si>
    <t>ASADOR(Varilla 5/8")DosDandejas+Recolec(1.90x2.50m</t>
  </si>
  <si>
    <t>JUEGO INFANTIL EN MADERA(pino patula inmuniz)</t>
  </si>
  <si>
    <t>Señal  Protección de Manos con Texto 20*25*3mm</t>
  </si>
  <si>
    <t>Señal Entrada Prohi. Personas No Autori. con Texto</t>
  </si>
  <si>
    <t>Señal Prohibido Fumar Con Texto Acrilico 20x25x3mm</t>
  </si>
  <si>
    <t>Señal Riesgo Eléctrico  20x25x3 mm</t>
  </si>
  <si>
    <t>Señal Entrada Prohibida a Personas No Autorizadas</t>
  </si>
  <si>
    <t>Señal Prohibido Fumar   Acrilico20x20x3mm</t>
  </si>
  <si>
    <t>Señal Ruta de Evacuación  Acrilico 20x25x3 mm</t>
  </si>
  <si>
    <t>Señal Extintor con Texto  Acrilico 20x25x3 mm</t>
  </si>
  <si>
    <t>Señal Riesgo EléctricoTexto Acrilico 3 mm(20X25CM)</t>
  </si>
  <si>
    <t>SEÑAL TRIBUNAS 30X1,20    Acrilico 3 mm</t>
  </si>
  <si>
    <t>Poste tensión fortinet; Ø=60mm; e=1.5mm L=2.50M</t>
  </si>
  <si>
    <t>Acoples Sencillo columpio  (Sumin ) **</t>
  </si>
  <si>
    <t>PLATINA 1/8"  media luna r=0.15m</t>
  </si>
  <si>
    <t>Juego Muelle panel lateral trans mas 3años Cap:7añ</t>
  </si>
  <si>
    <t>Juego Muelle panel lateral ludicas mas 2años 2niño</t>
  </si>
  <si>
    <t>Platina   1 1/4"  x 1/8"  x 6.00m **</t>
  </si>
  <si>
    <t>Juego Muelle Panel Lateral forma transporte Cap:2n</t>
  </si>
  <si>
    <t>Juego columpio cesta rotomoldeado 3-12años Cap:5ni</t>
  </si>
  <si>
    <t>Juego Muelle Panel Lateral forma animal Cap:2niños</t>
  </si>
  <si>
    <t>LAMINA Galv. Cal. 28  1 x 2 M.</t>
  </si>
  <si>
    <t>LAMINA ALFAJOR 3/16  - 1.00  x 3.00 - 4.5 mm</t>
  </si>
  <si>
    <t>A-11 Crudo</t>
  </si>
  <si>
    <t>MESA PLASTICA DEMARACADA TENIS DE MESA PING PONG</t>
  </si>
  <si>
    <t>PINTURA ELECTROSTÁTICA (Sum+Intal) tubo Ø3"</t>
  </si>
  <si>
    <t>BOLARDO  M-61 Bajo enConcreto (Sumin)</t>
  </si>
  <si>
    <t>CAJA DE PASO METALICA  CM (60X60X20CM)</t>
  </si>
  <si>
    <t>SOLDADURA  7018 - 3/16"</t>
  </si>
  <si>
    <t>PORTERIA MOVIL FUTBOL 8  2.0x3.0 mts (SUM)</t>
  </si>
  <si>
    <t>VALLA ESPECIAL 6X3 ( SOLO  BANNER )</t>
  </si>
  <si>
    <t>Columpio en Madera  (3 Puestos)</t>
  </si>
  <si>
    <t>MADERA ESTACONES DE 2,5 MTS DIAM DE 3 Y 4"</t>
  </si>
  <si>
    <t>RUEDA GIRATORIA CARRUSEL SENCILLA(Suminis)</t>
  </si>
  <si>
    <t>RODADERO LARGO  EN ACERO L= 4 mts SUMINISTRO</t>
  </si>
  <si>
    <t>Balancin Tubo Galvanizado 2" x 2.00m **(2 Puestos)</t>
  </si>
  <si>
    <t>TABLERO TRIF PARA 12C Y TOT 5H PUERTA Y CHAPA</t>
  </si>
  <si>
    <t>TUBO  HG-CERRAMIENTO Ø3" e=3.25mm L=6M</t>
  </si>
  <si>
    <t>RutaVida Estac05 BarraFlexionEspalda Tipo-I (sum)</t>
  </si>
  <si>
    <t>CUBIERTA SANDWICH FIBRA Aluzinc. Cal 26 sum</t>
  </si>
  <si>
    <t>033-2019 - DISPROARQ S.A.S</t>
  </si>
  <si>
    <t>TORNILLO HEX G2 ZINC 1/2 X10"+2arandela+tuerca seg</t>
  </si>
  <si>
    <t>TORNILLO HEX G2 1/2"X6"+ARANDELA+TUERCA (ZINC)</t>
  </si>
  <si>
    <t>CONCRETO 2500 PSI (175N)  gravilla fina Gr=1/2"</t>
  </si>
  <si>
    <t>105440</t>
  </si>
  <si>
    <t>Diamante</t>
  </si>
  <si>
    <t>MALLA ESLABONADA CAL.10 HUECO DE 11/2X11/2"</t>
  </si>
  <si>
    <t>607</t>
  </si>
  <si>
    <t>HIERRO A-36 Liso/Rect  3/4"</t>
  </si>
  <si>
    <t>ADOQUIN  NAT. 10x20x6 (VEHICULAR LIVIANO)Obra</t>
  </si>
  <si>
    <t>788</t>
  </si>
  <si>
    <t>VALLA NORMAS GRAL (.9x1.4m) - CANCHAMUL LIBRE=1M</t>
  </si>
  <si>
    <t>VALLA NORMAS GRAL. (.80x1.20m) -  VESTIER LIBRE=1M</t>
  </si>
  <si>
    <t>VALLA NORMAS GRAL. (.90x1.40m) -  CANCHAS LIBRE=1M</t>
  </si>
  <si>
    <t>VALLA NORMAS GRAL. 2 Caras (1.00x3.00m) - J. INFAN</t>
  </si>
  <si>
    <t>Unión Pvc  Presión- 6"</t>
  </si>
  <si>
    <t>TUBO PRESION RDE-21 Ø6" PVCX6ML S/NORMA ICONTEC</t>
  </si>
  <si>
    <t>UNION PVC 1"  PRESION S(NORMA ICONTEC</t>
  </si>
  <si>
    <t>CADENA GALVANIZADA COLUMPIO-3/8"(1.5-2.0m)</t>
  </si>
  <si>
    <t>REMACHE 3/16  X 1"  caja x 250 un</t>
  </si>
  <si>
    <t>50PA24</t>
  </si>
  <si>
    <t>Guaya de acero  5/8" **  Alquitranada</t>
  </si>
  <si>
    <t>CODO 90º  PVCP 6" S/NORMA ICONTEC</t>
  </si>
  <si>
    <t>Bolardo alto en Acero M-63   (suministro)   **</t>
  </si>
  <si>
    <t>TEE PRESION 4" PVC       PAVCO</t>
  </si>
  <si>
    <t>12086</t>
  </si>
  <si>
    <t>TUBO PRESION RDE-21 Ø4" PVCX6ML S/NORMA ICONTEC</t>
  </si>
  <si>
    <t>Modulo Barra FijaAbdomen Aéreo y Paralela-Gim aire</t>
  </si>
  <si>
    <t>454555454546+4 - INDUSTRIA GRECOROMANA LTDA.</t>
  </si>
  <si>
    <t>ANTICORROSIVO VERDE OLIVA(CROM. DE ZINC)</t>
  </si>
  <si>
    <t>ARENA  LAVADA DE PEÑA Pozo + transp.</t>
  </si>
  <si>
    <t>Cargue y Descargue Contenedor (40pies)para obra</t>
  </si>
  <si>
    <t>0022032000</t>
  </si>
  <si>
    <t>Piso Caucho recicl 13cm (EPDM 1cm+SBR 12cm sum+ins</t>
  </si>
  <si>
    <t>Piso Caucho recicl 12cm (EPDM 1cm+SBR 11cm sum+ins</t>
  </si>
  <si>
    <t>Piso Caucho recicl 11cm (EPDM 1cm+SBR 10cm sum+ins</t>
  </si>
  <si>
    <t>Piso Caucho recicl 9cm (EPDM 1cm+SBR 8cm sum+inst)</t>
  </si>
  <si>
    <t>Piso Caucho recicl 7cm (EPDM 1cm+SBR 6cm sum+inst)</t>
  </si>
  <si>
    <t>Piso Caucho recicl 6cm (EPDM 1cm+SBR 5cm sum+inst)</t>
  </si>
  <si>
    <t>Piso Caucho recicl 5cm (EPDM 1cm+SBR 4cm sum+inst)</t>
  </si>
  <si>
    <t>Piso Caucho recicl 4cm (EPDM 1cm+SBR 3cm sum+inst)</t>
  </si>
  <si>
    <t>Piso Caucho recicl 2cm (EPDM 1cm+SBR 1cm sum+inst)</t>
  </si>
  <si>
    <t>Cadena galvanizada  1/4"  (Sumin) **(1.5-2.00 MT)</t>
  </si>
  <si>
    <t>GRAVA FINA</t>
  </si>
  <si>
    <t>MALLA ELECTROSOLDADA  ESTANDAR</t>
  </si>
  <si>
    <t>Fab.  ADCOL</t>
  </si>
  <si>
    <t>A-6  GRIS</t>
  </si>
  <si>
    <t>POSTE DE CONC.PRETENS A.P. (12m)RESISTENC:1050Kg</t>
  </si>
  <si>
    <t>EXTRAREFORZA</t>
  </si>
  <si>
    <t>Transporte de Contenedor obra(40Pies)Ida y regreso</t>
  </si>
  <si>
    <t>TRANSPORTE</t>
  </si>
  <si>
    <t>Alquiler de Contenedor para almacende obra(40Pies)</t>
  </si>
  <si>
    <t>Transporte Contenedor Almac obra(20Pies)Ida y regr</t>
  </si>
  <si>
    <t>Alquiler de Contenedor para almacende obra(20Pies)</t>
  </si>
  <si>
    <t>TRANSFORMADOR TRIFASICO 45KVA(440-208/120)Dyn5</t>
  </si>
  <si>
    <t>CARETA PROTECTORA  FACIAL VISOR CLARO</t>
  </si>
  <si>
    <t>Ref.5150</t>
  </si>
  <si>
    <t>LAMINA Galv. Cal. 22  1.22 x 2.44 M.</t>
  </si>
  <si>
    <t>MEZCLADORA DE CONCRETO 2 BULTOS GASOLINA</t>
  </si>
  <si>
    <t>830129819 - RECICLAIR</t>
  </si>
  <si>
    <t>Tapon  roscado HG d=4"Hembra</t>
  </si>
  <si>
    <t>800217123-2 - SUPERINTENDENCIA DE VIGILANCIA Y SEGURID</t>
  </si>
  <si>
    <t>Vigilante Armado + Canino 24 Horas(Obras Parques)</t>
  </si>
  <si>
    <t>PINTURA BITUMINOSA Al.   TEXSA</t>
  </si>
  <si>
    <t>CARBONILLA:60%+TIERRA:20%+ARENA:20%CERNIDA+TRANSP</t>
  </si>
  <si>
    <t>TAPON DE PRUEBA 4"SANITARIO S/NORMA ICONTEC</t>
  </si>
  <si>
    <t>REJILLA PEATONAL DE 29X50X5 (SUM+ TRANSPORTE)</t>
  </si>
  <si>
    <t>EPOXICO MASTER TOP 216  (ANRES TOP 1116) 25KG VERD</t>
  </si>
  <si>
    <t>LAMINA PARA FORMALETA SUPER T(1.53X2.44M)e=9MM</t>
  </si>
  <si>
    <t>RecubrimientoSintetico Canch+Demarc Asfalt(Sum+Ins</t>
  </si>
  <si>
    <t>TIPO A</t>
  </si>
  <si>
    <t>CAÑAMO (SEDAL)   VER DESCRIPCION TECNICA</t>
  </si>
  <si>
    <t>Barniz</t>
  </si>
  <si>
    <t>CERCO ORDINARIO INMUNIZ. X ASPERSIÓN(6X6cm)L=3M</t>
  </si>
  <si>
    <t>Geomalla Fortgrid BX 25 Ahora BX 30  tejida en pol</t>
  </si>
  <si>
    <t>ESCOBA FIBRA PLASTICA DURA MANGO DE MADERA</t>
  </si>
  <si>
    <t>SUAVE</t>
  </si>
  <si>
    <t>CODO 45° PRESION  PVC 3/4"  S/NORMA ICONTEC</t>
  </si>
  <si>
    <t>TEE UNION MEC PVC (ACUEDUCTO)  ø 3" X 2" X 3"</t>
  </si>
  <si>
    <t>MODULO BAÑOS TIPO CONTENEDOR(20 Ft) IDRD</t>
  </si>
  <si>
    <t>MODULO CAMERINO TIPO CONTENEDOR(20 Ft) IDRD</t>
  </si>
  <si>
    <t>MODULO VENTAS TIPO CONTENEDOR(20 Ft) IDRD</t>
  </si>
  <si>
    <t>Modulo Bicicleta Recumbent-Carga Disposit. Moviles</t>
  </si>
  <si>
    <t>Juego primera infancia   2 a 5 años Cap: 45 niños</t>
  </si>
  <si>
    <t>Juego primera infancia pasadizo 0-6 años Cap:6niño</t>
  </si>
  <si>
    <t>Juego circuito   3 a 14 años Cap: 10 niños</t>
  </si>
  <si>
    <t>Juego red estacion de giros, 5-12 años Cap:37niños</t>
  </si>
  <si>
    <t>Juego balancin doble resorte 2-6 años Cap: 2 niños</t>
  </si>
  <si>
    <t>Juego circuito  mas de 3 años Cap: 35 niños</t>
  </si>
  <si>
    <t>Juego multifuncion escalardeslizar 3-12años Cap:24</t>
  </si>
  <si>
    <t>Juegocuerdas doble piramidal 6-12 años Cap:60niños</t>
  </si>
  <si>
    <t>Juego circuito destrezas mediano +6años Cap:17años</t>
  </si>
  <si>
    <t>Juego Modular tobogan pasamanos  5-12año Cap:30niñ</t>
  </si>
  <si>
    <t>Juego Modular Tobogan Trepador  5-12años Cap:80niñ</t>
  </si>
  <si>
    <t>Juego dinamicoTobogan trepa-escala 5-13año 30niños</t>
  </si>
  <si>
    <t>Juego Inclusivo toboganmusicalconzonadesobra cap25</t>
  </si>
  <si>
    <t>Juego Modulartobogan columpio pasam 5-12 Cap35</t>
  </si>
  <si>
    <t>Juego Modular Tobogan doble botones 5-12año cap45n</t>
  </si>
  <si>
    <t>Juego parque trampolines NacionalZonaABC(Dis+su PN</t>
  </si>
  <si>
    <t>CODO G.RAD. PVC U.M. NORMA NTC 382 90° D=4" RDE 21</t>
  </si>
  <si>
    <t>BancaConEspaldar 240X60X77 tapa en madera Abarco</t>
  </si>
  <si>
    <t>BancaSinEspaldar 240X60X43 tapa en madera Abarco</t>
  </si>
  <si>
    <t>SIKALASTIC 1K Mortero acrílico imper. tanque pisci</t>
  </si>
  <si>
    <t>SIKAFELT FPP 30 (Refuerzo Impermeabilización acrí)</t>
  </si>
  <si>
    <t>Filtro para combustible separador de agua tipo turbina (Racor o similar) - NO USAR.</t>
  </si>
  <si>
    <t>Electroválvulas 1" 120 V  incluyendo By-Pass</t>
  </si>
  <si>
    <t>Cierra Puertas Hidrául LCN Ref Ser 40 40 xp Cromad</t>
  </si>
  <si>
    <t>Barra Antipanico Schlage Ref Von Durpin 98/99 CDRC</t>
  </si>
  <si>
    <t>Cerradura Schlage Ref. Latitude A50pd T.Botón CDRC</t>
  </si>
  <si>
    <t>Cerradura Schlage Ref. LA62 T. Cerrojo Segur. CDRC</t>
  </si>
  <si>
    <t>Cerradura Schlage Ref. Latitude a40s T.Boton CDRC</t>
  </si>
  <si>
    <t>Cerradura Schlage ref Latitude A80pdCromadoMate</t>
  </si>
  <si>
    <t>Cerradura schlage ref C100 ultra sobreponer CDRC</t>
  </si>
  <si>
    <t>Cerradura Steelcraft   Ref Serie SZ</t>
  </si>
  <si>
    <t>PLANTA IP PARA VOZ 500 US 50 CUENT TR  SIP 30 LLA</t>
  </si>
  <si>
    <t>Cable de Cobre HFFR LS 600 V 75 °C CT - 1/0 AWG</t>
  </si>
  <si>
    <t>SUMI E INST DE PLANTA IP P/VOZ  500 USU 50 CU</t>
  </si>
  <si>
    <t>BancaPrefabrConcrSin Espald(L=1.80;A=0.40;H=0.43m)</t>
  </si>
  <si>
    <t>TV 43" 108 cm  43LK5700 FHD Internet  Puerto HDMI</t>
  </si>
  <si>
    <t>FUENTE DE PODER SALIDA MULTICANAL DC: 18 CANALES A</t>
  </si>
  <si>
    <t>Cable de Cobre HFFR LS 600 V 75 °C CT - 2/0 AWG</t>
  </si>
  <si>
    <t>SumBancaIndivConcretotRedondaØ=0.45mH=0.43mCDRC</t>
  </si>
  <si>
    <t>HARD DISK  4TB</t>
  </si>
  <si>
    <t>DVR  CAMARAS 2 MP  32 CANALES  1080P 2MP</t>
  </si>
  <si>
    <t>CAMARA TIPO DOMO 40 MTS VARIFOCAL 1P66 1080P 2MP</t>
  </si>
  <si>
    <t>Cable de Cobre HFFR LS 600 V 75 °C CT - 4/0 AWG</t>
  </si>
  <si>
    <t>Cable de Cobre THHN-THWN 600 V 90 °C – 400 AWG</t>
  </si>
  <si>
    <t>CAMARA TIPO DOMO 40 MTS 2,8 mm IP66 1080P 2MP</t>
  </si>
  <si>
    <t>ACCES POINT  UAP-AC-PRO-E  5GHz y 2.4 GHzUN1</t>
  </si>
  <si>
    <t>CAMARA TIPO DOMO 20 MTS 2,8 mmIP66 1080P 2MP</t>
  </si>
  <si>
    <t>CAMARA TPO BALA 40 MTS 3,6 mm IP66 1080P 2MP</t>
  </si>
  <si>
    <t>CAMARA TPO BALA 80 MTS  3,6 mm IP66 1080P 2MP</t>
  </si>
  <si>
    <t>SWITCH DE NIVEL 3 ADMINISTRABLE 24 PUERTOS</t>
  </si>
  <si>
    <t>CAMARA TPO BALA 40 MTS 2,8 mm IP66 1080P 2MP</t>
  </si>
  <si>
    <t>Luminaria Antiexplosiva  de 40 W grupoas A,B,C  y</t>
  </si>
  <si>
    <t>CAMARA TPO BALA 20 MTS 2,8 mm IP66 1080P 2MP</t>
  </si>
  <si>
    <t>Transferencia automática (2000 Amp, 762 KVA,609KW</t>
  </si>
  <si>
    <t>luminaria de tecnología LED Modullom Maxi 2 modulo</t>
  </si>
  <si>
    <t>Transferencia automática (315 Amperios, 120 KVA, 9</t>
  </si>
  <si>
    <t>Circuit Breaker Monopolar Enchufable 15-50A/10KA</t>
  </si>
  <si>
    <t>CONSOLA DE CONTROL DE ILUMINACIÓN TEATRO</t>
  </si>
  <si>
    <t>Grupo Electrógeno C18 de 800 KVA/60Hz/1800rpm/220V</t>
  </si>
  <si>
    <t>TERMINAL DE CONTROL DE TIEMPO 1500 HUELLAS</t>
  </si>
  <si>
    <t>Celda protecc con seccionador operación b/car SF6</t>
  </si>
  <si>
    <t>Celda de medida en SM6-GBC B, incl dos medidores</t>
  </si>
  <si>
    <t>NSYS3X4320 Tablero INOX S3X 304L 400 x 300 x 200</t>
  </si>
  <si>
    <t>PATCH PAN 48 PUERT CAT 6A INC BAND PORT EQU RACK</t>
  </si>
  <si>
    <t>CABLE ANTIFLAMA DE ALARMA DE INCENDIO 2 x 18 ROJO</t>
  </si>
  <si>
    <t>luminaria SYLVANIA LED HIGH BAY 400 W DL GC 410</t>
  </si>
  <si>
    <t>GABINETE RACK 35U MULTITOMA 8 4 BANDEJAS</t>
  </si>
  <si>
    <t>luminaria SYLVANIA LED HIGH BAY 200 W DL GC 410</t>
  </si>
  <si>
    <t>LUMINARIA SYLVANIA LED REFL SYLVEO 300 W</t>
  </si>
  <si>
    <t>Transfor tiposecoClase H,GrConexDyn5 de 630 KVA,</t>
  </si>
  <si>
    <t>SIRENA DIGITAL MICROPROCESADA Y DIRECCIONABLE</t>
  </si>
  <si>
    <t>LUMINARIA SYLVANIA SYLVANIA LED EMERG R3 2X1 W</t>
  </si>
  <si>
    <t>SENSOR DE HUMO DETECTOR TERMICO ANALOGICO</t>
  </si>
  <si>
    <t>TORNIQUETE PANEL ACCESO INBIOS LECTORES HUELLA</t>
  </si>
  <si>
    <t>CENTRAL CONVENCIONAL 4 ZONAS 2 SALIDAS 1 ALARMA</t>
  </si>
  <si>
    <t>Jgo tres descargadore sobretens oxidometal12kV10KA</t>
  </si>
  <si>
    <t>LUMINARIA SYLVANIA PANEL LED LINEAL ECO 32 W</t>
  </si>
  <si>
    <t>TAPA UN HUECO CON TORNILLOS EXTERIORES MARCADA IG</t>
  </si>
  <si>
    <t>TABLERO TRIFASICO Tsis6-7-8 06 CIRC 250A 10KA</t>
  </si>
  <si>
    <t>TOMA DOBLE CON POLO A TIERRA (2P+T)  PROTEC FALLA</t>
  </si>
  <si>
    <t>TOMACORRIENTE DOBLE CON POLO A TIERRA (2P+T)</t>
  </si>
  <si>
    <t>Equipo de presión preensamblado agua potable  B</t>
  </si>
  <si>
    <t>INTERRUPTOS TRIPLE CONMUTABLE (SIN LUZ PILOTO)</t>
  </si>
  <si>
    <t>UNIDAD AA CASETTE Cap13000-36500-btu/hNominal3TR</t>
  </si>
  <si>
    <t>UNIDAD AA PISOTECHOCap21600-56600-btu/h 4.5.T.R</t>
  </si>
  <si>
    <t>SumBancaindivBConcretoConEspaldarEstruAceroPintCDR</t>
  </si>
  <si>
    <t>Chapeta cuadrada bisagra 90° acero inoxida CDRC</t>
  </si>
  <si>
    <t>Chapeta cuadrada sencilla 90° acero inoxida CDRC</t>
  </si>
  <si>
    <t>Material antivibratorio neolite macizo de 5mm CDRC</t>
  </si>
  <si>
    <t>PERFIL PERLIN NEGRO EN C 150x50 PHR CAL.14</t>
  </si>
  <si>
    <t>Campana Tipo Isla acero inox 1x4x0.8m SAE AISi 304</t>
  </si>
  <si>
    <t>Ducto Lamina galv Cal 18 Flanchado para campana</t>
  </si>
  <si>
    <t>Difusor de suministro 3 vias 15"x15" con Dam Blanc</t>
  </si>
  <si>
    <t>EscaleraGato Retractil+Jaula protector+Escot (S+In</t>
  </si>
  <si>
    <t>TERMOMETRO 3/4"  CDRC</t>
  </si>
  <si>
    <t>Caldera future 2500 incl material acces conex CDRC</t>
  </si>
  <si>
    <t>Tren de gas natural    CDRC</t>
  </si>
  <si>
    <t>SistemaFachadaPisotechoNS25-8+PerfilAlumVid4+4(S/D</t>
  </si>
  <si>
    <t>SistemaFachadaPisotechoNS25-8+PerfilAlumAnoniz(S/D</t>
  </si>
  <si>
    <t>Caldera future 500 incl material acces conex CDRC</t>
  </si>
  <si>
    <t>SistemaCubreLosas+Perfil a la VistaAluminio(S/Desc</t>
  </si>
  <si>
    <t>Tablero eléct control sistemas de extracción BCDRC</t>
  </si>
  <si>
    <t>UNIDAD AA PISOTECHOCap13000-36500-btu/hNominal3TR</t>
  </si>
  <si>
    <t>SUMINISTRO Equipo de presión preensamblado agua de</t>
  </si>
  <si>
    <t>MOTOBOMBA15 HP3600RPM208-230/460VS/EspeciCDRC</t>
  </si>
  <si>
    <t>FiltroArenaØ60"(1500mm)FlanchadoS/EspecificCDRC</t>
  </si>
  <si>
    <t>ValvulaCompuertaVastagoAscendenteØ10"S/EspecifiCDR</t>
  </si>
  <si>
    <t>Cub.Sand.333cAluzilis.poliur.30MMpint2Cara(Sum+Ins</t>
  </si>
  <si>
    <t>Ventana en Aluminio Modular  (S/Descripc.tecn</t>
  </si>
  <si>
    <t>Transporte Material a Obra para Fachadas DANPAL</t>
  </si>
  <si>
    <t>Fachada NM Avanzada Danpal incly Panel 16mm gold</t>
  </si>
  <si>
    <t>M.O. Especializada Fachada DANPAL (Herram+Andamio)</t>
  </si>
  <si>
    <t>INTERRUPTOS SENCILLO CONMUTABLE (SIN LUZ PILOTO)</t>
  </si>
  <si>
    <t>INSTALACION DE GAS Insumo Global S. CRISTOBAL</t>
  </si>
  <si>
    <t>ELEMENTOS EN MAMPOSTERIA Insumo Global CDRC</t>
  </si>
  <si>
    <t>BASURERA RECTANGULAR CONCRETO L=55 cm a 40 H=94 cm</t>
  </si>
  <si>
    <t>CONECTOR TIPO COMPRESION 600A 4/0 AWG 15KV</t>
  </si>
  <si>
    <t>Valvula.Filtro.Motobomba.Intercambia22a26+28VerDes</t>
  </si>
  <si>
    <t>Alfombra</t>
  </si>
  <si>
    <t>ENVOLVENTES  CDRC</t>
  </si>
  <si>
    <t>ValvulaCompuertaVastagoAscendenteØ8"S/EspecifiCDRC</t>
  </si>
  <si>
    <t>SistemaCloraciónTipoWardenConAutomatizS/EspeciCDRC</t>
  </si>
  <si>
    <t>Freidora(2)Tanques(2)Canastasa GasM-24(46x23x108cm</t>
  </si>
  <si>
    <t>AutoservicioCaliente a Gas M-758 (180x95x120cm)</t>
  </si>
  <si>
    <t>MOTOBOMBA4,5 HP3600RPM208-230/460VS/EspeciCDRC</t>
  </si>
  <si>
    <t>INTERCAMBIADOR DE CALOR(Sumin)S/EspeciCDRC</t>
  </si>
  <si>
    <t>Mesa deTrabajoEsquinDobleSalpicad M-702(69x69x87cm</t>
  </si>
  <si>
    <t>DERIVACION RED AEREA A SUBTERRANEA 11.4KV</t>
  </si>
  <si>
    <t>FiltroArenaØ57"(1447mm)FlanchadoS/EspecificCDRC</t>
  </si>
  <si>
    <t>Diamond brite, acabado de agregados de cuarzo expu</t>
  </si>
  <si>
    <t>BANDEJA PORTACABLE PERFORADA (600MMX150MM)</t>
  </si>
  <si>
    <t>EscaleraSobreponerMarcaAstral3PeldañosInoxS/Especi</t>
  </si>
  <si>
    <t>TuboEstructural A.N. Ø3"  e=2.5mm</t>
  </si>
  <si>
    <t>Unidada extractora de deshumidificación 15900 cfm</t>
  </si>
  <si>
    <t>CIRCUIT BREAKER MONO ENCH GFCI 15-30A/6MA/240V</t>
  </si>
  <si>
    <t>CIRCUIT BREAKER BI ENCH GFCI 15-30A/6MA/240V</t>
  </si>
  <si>
    <t>CIRCUIT BREAKER TRI ENCH 3X15-50A/25KA/240V</t>
  </si>
  <si>
    <t>CIRCUIT BREAKER TRIPOLAR IND 100A/25KA/240V</t>
  </si>
  <si>
    <t>MEDIDOR CORAZA FLEXIBLE TRIFASICO 20-100A</t>
  </si>
  <si>
    <t>Unidad control humedad de 12000 CFM, 50TR + Acceso</t>
  </si>
  <si>
    <t>Accesorios de conexión de 2  1/2"</t>
  </si>
  <si>
    <t>Variador de frecuencia  1 HP</t>
  </si>
  <si>
    <t>Variador de frecuencia  2 HP</t>
  </si>
  <si>
    <t>Lámina de acero galvanizado para ovaloducto con re</t>
  </si>
  <si>
    <t>Chaqueta bocelada en aluminio calibre 0,4 mm para</t>
  </si>
  <si>
    <t>CABLE UTP CATEGORIA 5V- CABLE DE CONTROL TABLERO</t>
  </si>
  <si>
    <t>LED22Cinta LED Linearlight Value Flex protect 1000</t>
  </si>
  <si>
    <t>family  brazos Orientables 90  L=30cm de aluminio</t>
  </si>
  <si>
    <t>LED21Luminaria  tipo lineal Wall washer15X56 - 24°</t>
  </si>
  <si>
    <t>BL2 Luminaria Bolardo Exterior  cortoLED10.8W-1400</t>
  </si>
  <si>
    <t>PU3Luminaria urbana Exterior LED54W-24 LEDS-5453lm</t>
  </si>
  <si>
    <t>PU2Luminaria urbana ExteriorLED54W-24LEDS-5221lm</t>
  </si>
  <si>
    <t>REJILLA SUMINISTRO DOBLE HILERA MODELO L-VH 8"X6"</t>
  </si>
  <si>
    <t>REJILLA SUMINISTRO DOBLE HILERA MODELO L-VH12"X12"</t>
  </si>
  <si>
    <t>REJILLA EXTRACCION ALETA FIJA A 0° MOD L-BG 48X8</t>
  </si>
  <si>
    <t>REJILLA DE RETORNO TIPO CUBO MOD L-RA-AG 14"x14"</t>
  </si>
  <si>
    <t>REJILLA DE RETORNO TIPO CUBO MOD L-RA-AG 12"x10"</t>
  </si>
  <si>
    <t>REJILLA DE RETORNO TIPO CUBO MOD L-RA-AG 10"x10"</t>
  </si>
  <si>
    <t>REJILLA DE SUMINISTRO DOBLE HILERA MODELO L-VH CON</t>
  </si>
  <si>
    <t>PU1Luminaria urbana Exterior LED54W-24 LEDS-5</t>
  </si>
  <si>
    <t>EM5Luminaria 370 x 243x191-Flujo Luminoso 2070lm</t>
  </si>
  <si>
    <t>EM4Luminaria 328 x 125 x 57- Flujo Luminoso200lm.</t>
  </si>
  <si>
    <t>EM1Luminaria de emergencia 142 x 142 x 39 - Flujo</t>
  </si>
  <si>
    <t>REJILLA DE RETORNO ALETA FIJA CON DAMPER 10"X4"</t>
  </si>
  <si>
    <t>EM2Luminaria 142 x 142 x 39 - Flujo 170lm 2 LEDx3W</t>
  </si>
  <si>
    <t>PR3Luminaria LED Optica (2259) Simetrica 322W-144</t>
  </si>
  <si>
    <t>REJILLA DE RETORNO ALERTA FIJA CON DAMPER 10"X6"</t>
  </si>
  <si>
    <t>PR1LEDOptica (5147)Extensiva310W-144LEDS-33.68lm</t>
  </si>
  <si>
    <t>RejillasExtracTipoAletaFijaConDamper6"X16"S/Especi</t>
  </si>
  <si>
    <t>REJILLA DE SUMINSTRO DOBLE ALETA CON DAMPER 12"X8"</t>
  </si>
  <si>
    <t>RejillasExtracTipoAletaFijaConDamper6"X12"S/Especi</t>
  </si>
  <si>
    <t>DRX150Driver de ULP150  para LED 150W de 6.3Amp</t>
  </si>
  <si>
    <t>RejillasExtracTipoAletaFijaConDamper4"X4"S/Especif</t>
  </si>
  <si>
    <t>DERIVADOR DE REFRIGERANTE VARIABLE TIPO T-JOINT CA</t>
  </si>
  <si>
    <t>DERIVADOR DE REFRIGERANTE VARIABLE TIPO Y-JOINT CA</t>
  </si>
  <si>
    <t>DL1Luminaria tipo Downlight redondo LED 7.9W 721lm</t>
  </si>
  <si>
    <t>DL2  Ø 19 cm x h 21 cm (Ref CALISTO 2B)</t>
  </si>
  <si>
    <t>LED20NW 7PCB -1R x 2200lm Longitud 3.96m - 98.4W</t>
  </si>
  <si>
    <t>LED18 63.2W 4000K  NW 4PCB -1R x 2200lm-2271mm</t>
  </si>
  <si>
    <t>Uvo Ruso/Cissus Rhombofolia Ellen Danica-Jardinera</t>
  </si>
  <si>
    <t>POSTENSADO PARA PUENTES DE CONEXION CDRC</t>
  </si>
  <si>
    <t>POSTENSADO PARA VIGAS DE FACHADA CDRC</t>
  </si>
  <si>
    <t>PerfilEstructuralAcero1 1/2"x 1 1/2"x1.5mm6mS/Espe</t>
  </si>
  <si>
    <t>Lino Variedad(Lino Morado)/Phormium Crimson Devil</t>
  </si>
  <si>
    <t>EstanteriaGimnasioTubularMallaMetalicaM12S/Especif</t>
  </si>
  <si>
    <t>LED17  31,6W 4000K  NW 2PCB -1R x 2200lm- 1145mm</t>
  </si>
  <si>
    <t>LED16 110,6W 4000K  NW 7PCB -1R x 2200lm-3960mm</t>
  </si>
  <si>
    <t>PerfilEstructuralAcero2"x2"x1mm-6mS/Especificación</t>
  </si>
  <si>
    <t>LED15 142,2W 4000K  NW 9PCB -1R x 2200lm 5086mm</t>
  </si>
  <si>
    <t>LED14 15.8W 4000K  NW 1PCB -1R x 2200lm -582mm</t>
  </si>
  <si>
    <t>LED13NW 3PCB -1R x 2200lm  1.70m - 42,9W - 4000K</t>
  </si>
  <si>
    <t>MallaMetalScreenHD40H.DouglasoEquivaleS/Especifica</t>
  </si>
  <si>
    <t>LED12 158W 4000K  NW 10PCB -1R x 2200lm Longitud</t>
  </si>
  <si>
    <t>PROTECTOR DE ESTACION MANUAL DE ALARMA</t>
  </si>
  <si>
    <t>LED11 Cinta LED LINEARlight Flex Shrort pitch 9.6W</t>
  </si>
  <si>
    <t>NICHO PARA REFLECTOR PISCINA CONCR PoloTierra CDRC</t>
  </si>
  <si>
    <t>LED10  DUNA LED 1x1.2 35W112lm/w3900lm 120-277V</t>
  </si>
  <si>
    <t>TABLERO DE FUERZA Y CONTROL TEFC -AA-0, INCLUYE BA</t>
  </si>
  <si>
    <t>LED9 79W - 4000k 5PCB-1R x 2200lm Longitud  2859mm</t>
  </si>
  <si>
    <t>VARIADOR DE FRECUENCIA PARA MOTOR DE 10 HP @ 220/3</t>
  </si>
  <si>
    <t>EQUIPO MINISPLIT INVERTER MS-01 CAPACIDAD 18.000 B</t>
  </si>
  <si>
    <t>UNIDAD CONDENSADORA INVERTER 24.000 BTU/H"S-</t>
  </si>
  <si>
    <t>LED8 63.2W - 4000k 4PCB-1R x 2200lm-  2293mm</t>
  </si>
  <si>
    <t>UNIDAD FANCOIL  ALTA PRESION UMA-05 Y UMA-06 CAPAC</t>
  </si>
  <si>
    <t>LED6  31,6W 4000k 2PCB-1R x 2200lm Longitud  1161m</t>
  </si>
  <si>
    <t>UNIDAD FANCOIL  MEDIA PRESION UMA-08 CAPACIDAD 54.</t>
  </si>
  <si>
    <t>LED5 15.8W 4000k 1PCB-1R x 2200lm Longitud  595mm</t>
  </si>
  <si>
    <t>UNIDAD FANCOIL  MEDIA PRESION UMA-04 CAPACIDAD 30.</t>
  </si>
  <si>
    <t>SOPORTERIA EN ACERO INOXIDABLE TIPO MECANO-10"PO</t>
  </si>
  <si>
    <t>Soldadura  grandes diametros PVC-P-RDE-21Ø10"</t>
  </si>
  <si>
    <t>UNIDAD FANCOIL  MEDIA PRESION UMA-01 Y UMA-02 CAPA</t>
  </si>
  <si>
    <t>LimpiadorGrandesDiametrosPVC-P-RDE-21Ø10"Perim.PO</t>
  </si>
  <si>
    <t>BarandaPiscinaPerfilTubularCristalTempladoS/Especi</t>
  </si>
  <si>
    <t>LED4 126.4W 4000K  NW 8PCB -1R x 2200lm Longitud</t>
  </si>
  <si>
    <t>CONDENSADORA UCON-02 BOMBA DE CALOR CAPACIDAD 48.0</t>
  </si>
  <si>
    <t>LED3 LED 79W 4000K  NW 5PCB -1R x 2200lm- 2834mm</t>
  </si>
  <si>
    <t>PasamanosBancasPlatinasMetal2"x5/16"H=0.45mS/Espec</t>
  </si>
  <si>
    <t>PANEL DE ALARMA DE INCENDIOS,+TAB+ CONEX+FIJ+IMP</t>
  </si>
  <si>
    <t>Luminaria para suspenderLED47,4W 4000K NW3PCB -1R</t>
  </si>
  <si>
    <t>PasamanosVidrioTempladoRemateSupInoxH=0.90mS/Espec</t>
  </si>
  <si>
    <t>PasamanosAncladoPlatinasMetalH=1.10 - 0.90mS/Espec</t>
  </si>
  <si>
    <t>VENTILADOR CENTRÍFUGO OIDO SENCILLO VE-PI-02 Y VE-</t>
  </si>
  <si>
    <t>Luminaria con difusor cilindricLEDNW2PCB-1Rx2200lm</t>
  </si>
  <si>
    <t>PasamanosEscaleraPlatinasMetalicasH=1mS/Especifica</t>
  </si>
  <si>
    <t>PasamanosRecto/InclinadoPlatinaTubularH=1mS/Especi</t>
  </si>
  <si>
    <t>VENTILADOR CENTRÍFUGO OIDO SENCILLO VE-PI-01 MODEL</t>
  </si>
  <si>
    <t>UNIDAD DE VENTILACION VI-PI-01 22.500 CFM @ 1.50"</t>
  </si>
  <si>
    <t>UNIDAD DE VENTILACION VI-04 1.800 CFM @ 1.30" C.A.</t>
  </si>
  <si>
    <t>UNIDAD DE VENTILACION VI-03 1.564 CFM @ 1.78" C.A.</t>
  </si>
  <si>
    <t>UNIDAD DE VENTILACION VI-02 2.340 CFM @ 1.63" C.A.</t>
  </si>
  <si>
    <t>VENTILADOR EN LINEA HELICOCENTRIFUGO  VI-01 1025 R</t>
  </si>
  <si>
    <t>VENTILADOR EN LINEA HELICOCENTRIFUGO  VE-12 242 CF</t>
  </si>
  <si>
    <t>VENTILADOR EN LINEA HELICOCENTRIFUGO  VE-11 868 CF</t>
  </si>
  <si>
    <t>VENTILADOR EN LINEA HELICOCENTRIFUGO  VE-08  1019</t>
  </si>
  <si>
    <t>CAJA DE VENTILACION EN LINEA CENTRIFUGO ALETAS IN</t>
  </si>
  <si>
    <t>Loseta concreto HPC, con grabado en bajo relieve d</t>
  </si>
  <si>
    <t>Letras en lámina HR de 6mm corte laser, Estructura</t>
  </si>
  <si>
    <t>Elemento marcación lámina galv 2mm 0,40 x1.6 x0.15</t>
  </si>
  <si>
    <t>Elemento marcación lámina galvani 2mm 0,42 x 0,1 m</t>
  </si>
  <si>
    <t>totem lámina HR de 9mm Dimensiones: 0,80 x 2,90m.</t>
  </si>
  <si>
    <t>COLUMNAS RECT+PANTALLAS Y MUROS OCRE VISTOS</t>
  </si>
  <si>
    <t>SISTEMA CFP TIPO II 67602-00 DE CUB-PISCINAS</t>
  </si>
  <si>
    <t>Equipos,Elementos y Accesorios para Piscinas CDRC</t>
  </si>
  <si>
    <t>ascensor pasaje-675 k -2 paradas -9-PasajerosCRDC</t>
  </si>
  <si>
    <t>Suministro,Siembra yMtoEspecMenoresyCubiertaVerde</t>
  </si>
  <si>
    <t>Suministro,Siembre y MtoEspecMenoresyTaludes Ext</t>
  </si>
  <si>
    <t>Sumin+Siembra y MtoEspecMayores(Arboles-Palmas)</t>
  </si>
  <si>
    <t>Zocalo gres Sanit rs70 de alfa 24.5x0.09x0.09-CRDC</t>
  </si>
  <si>
    <t>Guardaescobas</t>
  </si>
  <si>
    <t>DIFUSOR DE SUMINISTRO PARA GRANDES ALTURA DE 800 M</t>
  </si>
  <si>
    <t>Zocalo pref m-caña c- verde de Roca o Equiva CRDC</t>
  </si>
  <si>
    <t>REJILLA DE RETORNO TIPO CUBO 24"X24" CON DAMPER</t>
  </si>
  <si>
    <t>REJILLA SUMINSTRO 1 ALETA MOVIL 835X225 MM + DAMPE</t>
  </si>
  <si>
    <t>REJILLA SUMINSTRO 1 ALETA MOVIL 835X325 MM + DAMPE</t>
  </si>
  <si>
    <t>REJILLA LINEAL DE RETORNO 12"X60" CON PLENUM</t>
  </si>
  <si>
    <t>REJILLA DE SUMINSTRO DOBLE ALETA CON DAMPER 8"X4"</t>
  </si>
  <si>
    <t>REJILLA DE SUMINSTRO DOBLE ALETA CON DAMPER 8"X8"</t>
  </si>
  <si>
    <t>REJILLA DE SUMINSTRO DOBLE ALETA CON DAMPER 10"X8"</t>
  </si>
  <si>
    <t>PuertaVentanaPV-27(4.98x3.2m)(Sum+Inst)S/Especific</t>
  </si>
  <si>
    <t>PuertaVentanaPV-25(1.5x3.0m)(Sum+Inst)S/Especifica</t>
  </si>
  <si>
    <t>PuertaVentanaPV-24(17.41x3.0m)(Sum+Inst)S/Especif</t>
  </si>
  <si>
    <t>REJILLA DE SUMINSTRO DOBLE ALETA CON DAMPER 16"X8"</t>
  </si>
  <si>
    <t>PuertaVentanaPV-23(15.56x2.1m)(Sum+Inst)S/Especif</t>
  </si>
  <si>
    <t>PuertaVentanaPV-22(11.7x3.0m)(Sum+Inst)S/Especific</t>
  </si>
  <si>
    <t>DIFUSOR SUMINISTRO 4 VÍAS CON DAMPER DE 15"X12"</t>
  </si>
  <si>
    <t>DIFUSOR SUMINISTRO 4 VÍAS CON DAMPER DE 12"X9"</t>
  </si>
  <si>
    <t>DIFUSOR SUMINISTRO 4 VÍAS CON DAMPER DE 9"X9"</t>
  </si>
  <si>
    <t>REJILLA TIPO PERSIANA CON MALLA MOSQ PLAST 30"X24"</t>
  </si>
  <si>
    <t>PuertaVentanaPV-21(3.5x10.99m)(Sum+Inst)S/Especifi</t>
  </si>
  <si>
    <t>PuertaVentanaPV-20(35.35x12.63m)(Sum+Inst)S/Especi</t>
  </si>
  <si>
    <t>PuertaVentanaPV-19(4.01x2.5m)(Sum+Inst)S/Especific</t>
  </si>
  <si>
    <t>PuertaVentanaPV-18(4.0x2.5m)(Sum+Inst)S/Especifica</t>
  </si>
  <si>
    <t>PuertaVentanaPV-17(6.0x2.5m)(Sum+Inst)S/Especifica</t>
  </si>
  <si>
    <t>PuertaVentanaPV-16(4.07x2.5m)(Sum+Inst)S/Especific</t>
  </si>
  <si>
    <t>PuertaVentanaPV-15(36x6.75m)(Sum+Inst)S/Especifica</t>
  </si>
  <si>
    <t>REJILLA DE RETORNO ALETA FIJA CON DAMPER 8"X4"</t>
  </si>
  <si>
    <t>REJILLA DE RETORNO ALETA FIJA CON DAMPER 6"X6"</t>
  </si>
  <si>
    <t>SuminBancaPrefabConcreEspaldL:1.8mA:0.5mH:0.87CDRC</t>
  </si>
  <si>
    <t>VentanaV-69(14.11x1.55m)TubularAcero(Sum+Inst)S/Es</t>
  </si>
  <si>
    <t>REJILLA DE RETORNO ALETA FIJA CON DAMPER 8"X8"</t>
  </si>
  <si>
    <t>VentanaV-68(4.86x3.0m)MetalDoblePerf(Sum+Ins)S/Esp</t>
  </si>
  <si>
    <t>REJILLA DE RETORNO ALETA FIJA CON DAMPER 10"X6"</t>
  </si>
  <si>
    <t>VentanaV-67(3.32x3.0m)MetalDoblePerf(Sum+Ins)S/Esp</t>
  </si>
  <si>
    <t>VentanaV-66(3.55x3.0m)MetalDoblePerf(Sum+Ins)S/Esp</t>
  </si>
  <si>
    <t>VentanaV-65(37.09x2.7m)TubularAcero(Sum+Inst)S/Esp</t>
  </si>
  <si>
    <t>VentanaV-64(3.22x3.6m)TubularAcero(Sum+Inst)S/Espe</t>
  </si>
  <si>
    <t>VentanaV-63(8x2.74m)TubularAcero(Sum+Inst)S/Especi</t>
  </si>
  <si>
    <t>VentanaV-62(11x3.17m)TubularAcero(Sum+Inst)S/Espec</t>
  </si>
  <si>
    <t>VentanaV-61(1.5x1.81m)TubularAcero(Sum+Inst)S/Espe</t>
  </si>
  <si>
    <t>VentanaV-60(6.0x1.8m)TubularAcero(Sum+Inst)S/Espec</t>
  </si>
  <si>
    <t>VentanaV-59(4.34x1.8m)TubularAcero(Sum+Inst)S/Espe</t>
  </si>
  <si>
    <t>VentanaV-58(2.5x2.25m)TubularAcero(Sum+Inst)S/Espe</t>
  </si>
  <si>
    <t>VentanaV-57(8.0x2.25m)TubularAcero(Sum+Inst)S/Espe</t>
  </si>
  <si>
    <t>VentanaV-56(3.0x1.65m)TubularAcero(Sum+Inst)S/Espe</t>
  </si>
  <si>
    <t>VentanaV-55(6.5x2.25m)TubularAcero(Sum+Inst)S/Espe</t>
  </si>
  <si>
    <t>VentanaV-54(4.0x2.10m)TubularAcero(Sum+Inst)S/Espe</t>
  </si>
  <si>
    <t>VentanaV-53(4.5x1.80m)TubularAcero(Sum+Inst)S/Espe</t>
  </si>
  <si>
    <t>VentanaV-52(2.51x2.26m)TubularAcero(Sum+Inst)S/Esp</t>
  </si>
  <si>
    <t>baldosa de grano verde eco kristal montaña 30 x 30</t>
  </si>
  <si>
    <t>PuertaVentanaPV-013(1.40*3.20)Perf.Alum-S/Especif</t>
  </si>
  <si>
    <t>VentanaV-51(2.97x1.6m)TubularAcero(Sum+Inst)S/Espe</t>
  </si>
  <si>
    <t>VentanaV-50(6.0x1.0m)TubularAcero(Sum+Inst)S/Espe</t>
  </si>
  <si>
    <t>VentanaV-49(3x1.6m)TubularAcero(Sum+Inst)S/Especi</t>
  </si>
  <si>
    <t>VentanaV-48(3.5*10.53m)MuroCortina(Sum+Inst)S/Espe</t>
  </si>
  <si>
    <t>VentanaV-47(3.5*11.04m)MuroCortina(Sum+Inst)S/Espe</t>
  </si>
  <si>
    <t>VentanaV-46(37*6.77m)MuroCortina(Sum+Inst)S/Espec</t>
  </si>
  <si>
    <t>VentanaV-45(37*7.93m)MuroCortina(Sum+Inst)S/Espec</t>
  </si>
  <si>
    <t>VentanaV-44(37*10.53m)MuroCortina(Sum+Inst)S/Espec</t>
  </si>
  <si>
    <t>VentanaV-42(24.82*3m)Perf.Metal(Sum+Inst)S/Especif</t>
  </si>
  <si>
    <t>VentanaV-41(19.63*3m)Perf.Metal(Sum+Inst)S/Especif</t>
  </si>
  <si>
    <t>piso bamboo supreme natural Hunter Douglas CDRC</t>
  </si>
  <si>
    <t>VentanaV-040(8.9*3m)Perf.Metal(Sum+Inst)S/Especifi</t>
  </si>
  <si>
    <t>PuertaTipoV(2x2.5m)LamAlaPrefa(Sumin+Instal)S/Desc</t>
  </si>
  <si>
    <t>PuertaTipoT(1x2.5m)LamAlaPrefa(Sumin+Instal)S/Desc</t>
  </si>
  <si>
    <t>PuertaTipoS(1.6x2.3m)AlasPivot(Sumin+Instal)S/Des</t>
  </si>
  <si>
    <t>PuertaTipoR(5.23x2.3m)AlasPivot(Sumin+Instal)S/Des</t>
  </si>
  <si>
    <t>PuertaTipoQ(3.6x2.3m)AlasPivot(Sumin+Instal)S/Desc</t>
  </si>
  <si>
    <t>PuertaTipoP(4.8x2.3m)AlasPivot(Sumin+Instal)S/Desc</t>
  </si>
  <si>
    <t>PuertaTipoO(1.2x2.5m)LamCal18(Sumin)S/Descripción</t>
  </si>
  <si>
    <t>PuertaVentanaPV-010(37.00*4.85)Perf.Alum-S/Especif</t>
  </si>
  <si>
    <t>PuertaTipoÑ(2.0x2.5m)LamCal18(Sumin)S/Descripción</t>
  </si>
  <si>
    <t>PuertaTipoN(2.08x3.15m)LamCal18(Sumin)S/Descripció</t>
  </si>
  <si>
    <t>PuertaTipoM(0.9x2.14m)LamCal18(Sumin)S/Descripción</t>
  </si>
  <si>
    <t>PuertaTipoL1.L2(0.9x2.10m)LamCal18(Sum)S/Descripc</t>
  </si>
  <si>
    <t>PuertaTipoK1.K2(0.9x2.10m)LamCal18(Sum)S/Descripc</t>
  </si>
  <si>
    <t>PuertaTipoJ1.J2(1.10x3.0m)LamCal18(Sum)S/Descripci</t>
  </si>
  <si>
    <t>PuertaTipoI(1.10x3.0m)LamCal18(Sum)S/Descripción</t>
  </si>
  <si>
    <t>PuertaTipoH(1.10x3.3m)LamCal18(Sum)S/Descripción</t>
  </si>
  <si>
    <t>PuertaTipoG(0.9x3m)LamCal18(Sum)S/Descripción</t>
  </si>
  <si>
    <t>PuertaTipoF1.F2(0.9x3m)LamCal18(Sum)S/Descripció</t>
  </si>
  <si>
    <t>PuertaTipoE1.E2(0.9x3m)LamCal18(Sum)S/Descripción</t>
  </si>
  <si>
    <t>PuertaTipoD1.D2(0.9x3.3m)LamCal18(Sum)S/Descripció</t>
  </si>
  <si>
    <t>SENSOR DE TEMPERATURA DE ZONA 0-12 Amp</t>
  </si>
  <si>
    <t>PuertaTipoc1.C2(0.9x3.3m)LamCal18(Sum)S/Descripció</t>
  </si>
  <si>
    <t>SENSOR DE TEMPERATURA Y HUMEDAD NETA EXTERIOR</t>
  </si>
  <si>
    <t>PuertaTipoB1.B2(0.9x3.3m)LamCal18+Alas(Sum)S/Descr</t>
  </si>
  <si>
    <t>PuertaTipoA(17.60x4.85)Riel+Alas(Sum+Ins)S/Descrip</t>
  </si>
  <si>
    <t>Excavacion barretes / pantallas Ø0.40m +bento CDRC</t>
  </si>
  <si>
    <t>Excavacion pilotes Ø0.70m tornillo cont+bento CDRC</t>
  </si>
  <si>
    <t>Excavacion pilotes Ø0.60m tornillo cont+bento CDRC</t>
  </si>
  <si>
    <t>Excavacion pilotes Ø0.40m tornillo cont+bento CDRC</t>
  </si>
  <si>
    <t>PuertaVentanaPV-012(5.78*3.20)Perf.Alum-S/Especif</t>
  </si>
  <si>
    <t>PuertaVentanaPV-011(24.00*4.85)Perf.Alum-S/Especi</t>
  </si>
  <si>
    <t>PuertaVentanaPV-009(37.00*4.85)Perf.Alum-S/Especif</t>
  </si>
  <si>
    <t>PuertaVentanaPV-008(6.31*4.95)Perf.Alum-S/Especifi</t>
  </si>
  <si>
    <t>PuertaVentanaPV-007(9.45*3.20)Perf.Alum-S/Especifi</t>
  </si>
  <si>
    <t>PuertaVentanaPV-006(1.68*3.20)Perf.Alum-S/Especifi</t>
  </si>
  <si>
    <t>PuertaVentanaPV-005(4.44*2.40)Perf.Alum-S/Especifi</t>
  </si>
  <si>
    <t>PuertaVentanaPV-004(1.40*2.40)Perf.Alum-S/Especifi</t>
  </si>
  <si>
    <t>PuertaVentanaPV-003(7.55*4.95)Perf.Alum-S/Especifi</t>
  </si>
  <si>
    <t>PuertaVentanaPV-002(1.40*2.40)Perf.Alum-S/Especifi</t>
  </si>
  <si>
    <t>PuertaVentanaPV-001(3.50*3.20)Perf.Alum-S/Especifi</t>
  </si>
  <si>
    <t>VentanaV-070(38.90*VARIABLEPerf.Alum-S/Especificac</t>
  </si>
  <si>
    <t>VentanaV-030/072(2.00*1.20)AcusticaPerf.Alum-S/Esp</t>
  </si>
  <si>
    <t>MESA DE TRABAJO LAVADO TIPO SOBRE PARED</t>
  </si>
  <si>
    <t>VentanaV-029(7.19*4.43)Perf.Aluminio-S/Especificac</t>
  </si>
  <si>
    <t>VentanaV-028(7.47*4.43)Perf.Aluminio-FontnarS/Esp</t>
  </si>
  <si>
    <t>VentanaV-027(8.53*3.20)Perf.Aluminio-FontnarS/Esp</t>
  </si>
  <si>
    <t>VentanaV-026(9.68*3.20)Perf.Aluminio-FontnarS/Esp</t>
  </si>
  <si>
    <t>VentanaV-025(4.15*3.20)Perf.Aluminio-FontnarS/Esp</t>
  </si>
  <si>
    <t>VentanaV-024(19.56*3.20)Perf.Aluminio-FontnarS/Esp</t>
  </si>
  <si>
    <t>VentanaV-023(6.80*3.20)Perf.Aluminio-FontnarS/Esp</t>
  </si>
  <si>
    <t>VentanaV-022(1.64*3.20)Perf.Aluminio-FontnarS/Esp</t>
  </si>
  <si>
    <t>VentanaV-021(4.78*3.20)Perf.Aluminio-FontnarS/Esp</t>
  </si>
  <si>
    <t>VentanaV-020(8.48*3.20)Perf.Aluminio-FontnarS/Esp</t>
  </si>
  <si>
    <t>VentanaV-019(3.40*3.20)Perf.Aluminio-FontnarS/Esp</t>
  </si>
  <si>
    <t>BALDOSA GRANO FIRENZA FONDO HABANA 30X30 Brush</t>
  </si>
  <si>
    <t>VentanaV-018(5.50*3.20)Perf.Aluminio-FontnarS/Esp</t>
  </si>
  <si>
    <t>VentanaV-017(6.35*3.20)Perf.Aluminio-FontnarS/Esp</t>
  </si>
  <si>
    <t>VentanaV-016(7.46*3.20)Perf.Aluminio-FontnarS/Esp</t>
  </si>
  <si>
    <t>VentanaV-015(6.80*3.20)Perf.Aluminio-FontnarS/Esp</t>
  </si>
  <si>
    <t>VentanaV-014(12.60*3.20)Perf.Aluminio-FontnarS/Esp</t>
  </si>
  <si>
    <t>VentanaV-013(0.45*3.20)Perf.Aluminio-FontnarS/Espe</t>
  </si>
  <si>
    <t>TABLERO FUERZA Y CONTROL VENTILADORES P2 TEFC -02</t>
  </si>
  <si>
    <t>TABLERO FUERZA Y CONTROL VENTILADORES P1  TEFC-01</t>
  </si>
  <si>
    <t>VARIADOR DE FRECUENCIA PARA MOTOR DE 1.5 HP @ 220/</t>
  </si>
  <si>
    <t>TARJETA CONTROL REFRIGERANTE VAR PARA VENTILADOR</t>
  </si>
  <si>
    <t>SENSOR DE TEMPERATURA DE ZONA PARA EQUIPOS DE REFR</t>
  </si>
  <si>
    <t>CONTROL CENTRALIZADO CON PANTALLA TACTIL</t>
  </si>
  <si>
    <t>ACOPLES Y ACCESORIOS CONEXIÓN TUBERÍA</t>
  </si>
  <si>
    <t>BASE EN ÁNGULO PARA UNIDAD CONDENSADORA</t>
  </si>
  <si>
    <t>EQUIPO MINISPLIT TIPO FAN COIL OCULTO INVERTER MS-</t>
  </si>
  <si>
    <t>VentanaV-011(20.13*VARIABLE)Perf.Aluminio-FontnarS</t>
  </si>
  <si>
    <t>VentanaV-010(3.87*4.95m)Perf.Aluminio-FontnarS/Es</t>
  </si>
  <si>
    <t>Transformador trifasico tipo seco 20 KVA 440/208/1</t>
  </si>
  <si>
    <t>VentanaV-009(6.53*4.95m)Perf.Aluminio-FontnarS/Es</t>
  </si>
  <si>
    <t>VentanaV-008(15.55*3.20m)Perf.Aluminio-FontnarS/Es</t>
  </si>
  <si>
    <t>VentanaV-007(16.20*3.20m)Perf.Aluminio-FontnarS/Es</t>
  </si>
  <si>
    <t>VentanaV-006(7.00*3.20m)Perf.Aluminio-FontnarS/Esp</t>
  </si>
  <si>
    <t>VentanaV-005(3.97*3.20m)Perf.Aluminio-FontnarS/Esp</t>
  </si>
  <si>
    <t>VentanaV-004(3.00*3.20m)Perf.Aluminio-FontnarS/Esp</t>
  </si>
  <si>
    <t>VentanaV-003(2.77*3.20m)Perf.Aluminio-FontnarS/Es</t>
  </si>
  <si>
    <t>VARIADOR DE FRECUENCIA PARA MOTOR DE 15 HP @ 220/3</t>
  </si>
  <si>
    <t>Cristal 5+6+prlícula Lucernarios ycubiertas(Sum+In</t>
  </si>
  <si>
    <t>Cubierta Teja SanducheAcero Galv.Cal.26+lana roca</t>
  </si>
  <si>
    <t>UNIDAD EVAPORADORA DE PARED REFRIGERANTE VARIABLE</t>
  </si>
  <si>
    <t>BANDEJA DE CONDENSADOS AISLADA EN LÁM GALV</t>
  </si>
  <si>
    <t>CONDENSADORA UCON-01 SOLO FRIO CAPACIDAD 240.000 B</t>
  </si>
  <si>
    <t>VENTILADOR DE EXTRACCIÓN TIPO HONGO DE DESCARGA VE</t>
  </si>
  <si>
    <t>BASES ANTIVIBRATORIAS CON RESORTE Y NEOPRENO</t>
  </si>
  <si>
    <t>VENTILADOR EN LINEA HELICOCENTRIFUGO INSTALACION E</t>
  </si>
  <si>
    <t>VENTILADOR EN LINEA HELICOCENTRIFUGO  VE-10A Y VE-</t>
  </si>
  <si>
    <t>CAJA VENTILADOR CENTRÍFUGO EN LINEA VE-09 1100 RPM</t>
  </si>
  <si>
    <t>VENTILADOR EN LINEA HELICOCENTRIFUGO VE-07 405CFM</t>
  </si>
  <si>
    <t>VENTILADOR EN LINEA HELICOCENTRIFUGO  VE-05C 296 C</t>
  </si>
  <si>
    <t>VENTILADOR EN LINEA HELICOCENTRIFUGO VE-05A Y VE-0</t>
  </si>
  <si>
    <t>CAJA DE VENTILACION EN LINEA CENTRIFUGO ALETAS INC</t>
  </si>
  <si>
    <t>SUMINISTRO DE ROCIADOR  TIPO UPRIGHT K=11,2  - QR</t>
  </si>
  <si>
    <t>VENTILADOR EN LINEA HELICOCENTRIFUGO VE-02A Y VE-0</t>
  </si>
  <si>
    <t>SUMINISTRO DE EQUIPO DE CALDERAS - INCLUYE BOMBAS,</t>
  </si>
  <si>
    <t>EQUIPO DE PRESIÓN COMPUESTO POR DOS BOMBAS 10 HP C</t>
  </si>
  <si>
    <t>UNION A. INOX TIPO 304L 150 LB ROSCAR 1 1/2"</t>
  </si>
  <si>
    <t>Codo G.Rad.PVC90°Tipo U.M.Ø2" (Sumini+Instalac)</t>
  </si>
  <si>
    <t>U de Remate L:5.85 Dekoceiling pvc Arkos  o Equiv</t>
  </si>
  <si>
    <t>Conector L:5.85-H Dekoceiling pvc de Arkos o equiv</t>
  </si>
  <si>
    <t>Teja Dekoceiling pvc 7mmBlanco Arkos o equivalente</t>
  </si>
  <si>
    <t>BOMBAS EYECTORAS CON H = 6.26M Y Q=3.0 L/S</t>
  </si>
  <si>
    <t>CAÑUELA POLIURETANO E=1" RECUB. PAPEL KRAFT 2 1/2"</t>
  </si>
  <si>
    <t>MuebleAlmacenamientoSalon Gimnasio-M-29(5.43x0.45)</t>
  </si>
  <si>
    <t>MuebleAlmacenamientoBibilioteca-M-28(10.30x2.40m)S</t>
  </si>
  <si>
    <t>EQUIPO DE VENTILACIÓN MEC 38..000 CFM @0.4 INWG</t>
  </si>
  <si>
    <t>MuebleAlmacenamientoSalónKarate-M-27(7.05x2.40m)S/</t>
  </si>
  <si>
    <t>MuebleAlmacenamientoLudoteca-M-26(5.95x2.40m)S/E</t>
  </si>
  <si>
    <t>MuebleAlmacenamientoEnfermeria-M-21(1.55x2.40m)S/E</t>
  </si>
  <si>
    <t>MuebleCocineta-M-20(1.25x0.95m)S/Especificación</t>
  </si>
  <si>
    <t>MuebleEscritorioGimnasioyAdminM-11,M19H=0.75m</t>
  </si>
  <si>
    <t>MuebleEstanteriaLavaPinceles-M-09(5.95x2.30m)S/Esp</t>
  </si>
  <si>
    <t>MuebleAlmacenam/toDanza-M-07(7.25x2.40m)S/Esp(B)</t>
  </si>
  <si>
    <t>MuebleRecepciónBiblioteca-M-08(1.82x1.10m)S/Espec</t>
  </si>
  <si>
    <t>MuebleAlmacenam/toDanza-M-07(7.25x2.40m)S/Esp(A)</t>
  </si>
  <si>
    <t>MuebleAlmacenamientoAulas-M-03(3.13x2.72m)S/Espec</t>
  </si>
  <si>
    <t>Juego Barco Cap: 30 niños 2 a 12 años BARCO ECOO</t>
  </si>
  <si>
    <t>JUEGOROTACION4USUARIOSALTURA2.350ParqueNiños</t>
  </si>
  <si>
    <t>meson lavapinceles 0.50 cocas Ø0.30 + salpicadero</t>
  </si>
  <si>
    <t>FORMALETA LOSA ALIGERADA VIGAS DESCOLGADAS M2</t>
  </si>
  <si>
    <t>SOPORTERIA EN ACERO INOXIDABLE TIPO ,MECANO 4"</t>
  </si>
  <si>
    <t>BLOQUE CONCRETO CONCREBLOCK 20x20x40 Obra</t>
  </si>
  <si>
    <t>Ventana Aluminio V-37(28.31x3.30m)+Vidrio-s/Desc</t>
  </si>
  <si>
    <t>Remate Perimetralde PlafonesMaderaAglomerada0.12m</t>
  </si>
  <si>
    <t>CieloFalsoPlafonMadera Aglomerada12mm+Estructura</t>
  </si>
  <si>
    <t>baldosa de grano firenze  habana brush 30 x 30</t>
  </si>
  <si>
    <t>PISO EN BALDOSA COLOR GRANO FIRENZE FONDO HABANA</t>
  </si>
  <si>
    <t>Transceptor Inalámbrico de 915 MHZ HSM2HOST9</t>
  </si>
  <si>
    <t>Modulo de comunicaciones IP y 4G TL2803GE-LAT</t>
  </si>
  <si>
    <t>Panorámica + PTZ  DH-PSD81602-A360</t>
  </si>
  <si>
    <t>Altavoz para montaje de techo  LBC 3087/41</t>
  </si>
  <si>
    <t>Estación de llamada  PVA-15CST</t>
  </si>
  <si>
    <t>CieloRasoFalsoPanelAbsorbenteTipoPerforado+FibraC2</t>
  </si>
  <si>
    <t>CieloFalsoStrech Metal Aluminio hd10 Hunter Dougla</t>
  </si>
  <si>
    <t>MuebleAlmacenam.SalónGimnasioM29(5.43X0.45)S/Desc9</t>
  </si>
  <si>
    <t>MUEBLES Y CLOSETS</t>
  </si>
  <si>
    <t>MuebleAlmacenam.BibliotecaM28(10.30X2.40)S/Descri</t>
  </si>
  <si>
    <t>MuebleAlmacenam.SalónKarateM27(7.05X2.40)S/Descri</t>
  </si>
  <si>
    <t>MuebleAlmacenam.LudotecaM26(5.95X2.40) S/DescripTe</t>
  </si>
  <si>
    <t>Detector Humo Temperatura analogo UL FM V-PHS</t>
  </si>
  <si>
    <t>MuebleAlmacenam.EnfermM21(1.55X2.40) S/DescripTec</t>
  </si>
  <si>
    <t>MuebleAtenciónGimnasioM13 (3.33X1.10) S/DescripTec</t>
  </si>
  <si>
    <t>MuebleEscritorioGimnasio y Admin M11,M19 (H=0.75m)</t>
  </si>
  <si>
    <t>MuebleEstanteriaLavapincelesM09(5.95x2.30)S/Descr</t>
  </si>
  <si>
    <t>Mueble Almac.Danza M07(7.25x2.40mPanel Aglomerad</t>
  </si>
  <si>
    <t>MuebleRecepcBibliotecM08(1.82x1.10)S/DescripTec</t>
  </si>
  <si>
    <t>ANTENA DE CONTROL PARA COMUNICACIÓN CON EQUIPOS</t>
  </si>
  <si>
    <t>30-45 T.V.</t>
  </si>
  <si>
    <t>SENSOR DE OCUPACIÓN DE TECHO INALÁM 360°</t>
  </si>
  <si>
    <t>BOTONERA PARED INALÁM PARA CONTROL LOCAL</t>
  </si>
  <si>
    <t>SENSOR DE OCUP. DE PARED CONTROL DE ILUMINACION</t>
  </si>
  <si>
    <t>ANTENA PARA CONTROL DE PROCESAMIENTO</t>
  </si>
  <si>
    <t>Puerta MaderaTipo U (1.0X2.50M)Entanb.EnchapRoble</t>
  </si>
  <si>
    <t>PUERTAS</t>
  </si>
  <si>
    <t>LUMBARES (Back Extension 230LBS) CEFE TUNAL</t>
  </si>
  <si>
    <t>CANECAS PLÁSTICAS CON TAPA DE SEGURIDAD.</t>
  </si>
  <si>
    <t>DUCTOS ESPECIALES PARA CONEXIÓN CAMPANA 15"</t>
  </si>
  <si>
    <t>DUCTOS ESPECIALES PARA CONEXIÓN CAMPANA 20"</t>
  </si>
  <si>
    <t>PARRILLA PARA ASADOS EN ACERO INOXIDABLE.</t>
  </si>
  <si>
    <t>PROCESADOR DE VEGETALES CL 50 ULTRA 1 SPEED</t>
  </si>
  <si>
    <t>EQUIPOS DE CALDERAS  CDRC</t>
  </si>
  <si>
    <t>EQUIPOS DE BOMBEO - VER ANEXO  CDRC</t>
  </si>
  <si>
    <t>CUELLO DE GANSO DE SOBRE MESA. ENCORE</t>
  </si>
  <si>
    <t>TANQUE O POCETA PARA ZONAS PREPARACION</t>
  </si>
  <si>
    <t>MESA DE TRABAJO TIPO SOBRE PARED POCETA</t>
  </si>
  <si>
    <t>CERTIFICACIONES RETIE Y RETILAP -FONTANAR</t>
  </si>
  <si>
    <t>BANDEJA FIBRA OPTICA, CONECTORES 6 PUERTOS</t>
  </si>
  <si>
    <t>Buje Pvc  Presión- 6"x8"</t>
  </si>
  <si>
    <t>Soldadura G-diamerostCPVC-P-Sch-80Ø8"PiscOlimpica</t>
  </si>
  <si>
    <t>LimpiadorGrandesDiametrosCPVC-P-Sch-80Ø8"PiscOlimp</t>
  </si>
  <si>
    <t>SOPORTERIA EN ACERO INOXIDABLE TIPO MECANO 6"</t>
  </si>
  <si>
    <t>LimpiadorGrandesDiametrosCPVC-P-Sch-80Ø6"PerimPR</t>
  </si>
  <si>
    <t>Soldadura G-diametCPVC-P-Sch-80Ø6"PerimPiscRecreat</t>
  </si>
  <si>
    <t>Soldadura G-diametCPVC-P-Sch-80Ø6"CuartMaq.PiscRec</t>
  </si>
  <si>
    <t>LimpiadorGrandesDiametroCPVC-P-Sch-80Ø6"CuartMaqPO</t>
  </si>
  <si>
    <t>Soldadura G-diametCPVC-P-Sch-80Ø6"Perim.PiscOlimpi</t>
  </si>
  <si>
    <t>LimpiadorGrandesDiametrosCPVC-P-Sch-80Ø6"PerimPO</t>
  </si>
  <si>
    <t>Soldadura G-diametrosCPVC-P-Sch-80Ø6"PiscOlimpica</t>
  </si>
  <si>
    <t>LimpiadorGrandesDiametrosCPVC-P-Sch-80Ø6"PiscOlimp</t>
  </si>
  <si>
    <t>Adaptador  Hembra CPVC-SCH-80 Ø"21/2"</t>
  </si>
  <si>
    <t>LimpiadorGrandeDiametrosPVC-P-RDE-21Ø10"Curt.MaqPO</t>
  </si>
  <si>
    <t>Soldadura G-diametPVC-P-RDE-21Ø10"CurtMaqPiscOlimp</t>
  </si>
  <si>
    <t>Soldadura G-diametPVC-P-RDE-21Ø8"Curt.Maq.PiscOlim</t>
  </si>
  <si>
    <t>LimpiadorGrandesDiametrosPVC-P-RDE-21Ø8"Curt.MaqPO</t>
  </si>
  <si>
    <t>LimpiadorGrandesDiametrosPVC-P-RDE-21Ø8"Curt.MaqPR</t>
  </si>
  <si>
    <t>Soldadura G-diametPVC-P-RDE-21Ø8"Curt.Maq.PiscRecr</t>
  </si>
  <si>
    <t>Soldadura G-diamet-PVC-P-RDE-21Ø6"CuarMaqPiscOlimp</t>
  </si>
  <si>
    <t>LimpiadorGrandesDiametrosPVC-P-RDE-21Ø6"CuarMaqPO</t>
  </si>
  <si>
    <t>LimpiadorGrandesDiametrosPVC-P-RDE-21Ø6"PerimPO</t>
  </si>
  <si>
    <t>Soldadura G-diametroPVC-P-RDE-21Ø6"Perim Pisc.Olim</t>
  </si>
  <si>
    <t>Soldadura grandes diametrosPVC-P-RDE-21Ø6"Recreati</t>
  </si>
  <si>
    <t>LimpiadorGrandesDiametrosPVC-P-RDE-21Ø6"PerimPR</t>
  </si>
  <si>
    <t>LimpiadorGrandesDiametrosPVC-P-RDE-21Ø6"CuartMaqPi</t>
  </si>
  <si>
    <t>Buje Presión  Ø6"x8"</t>
  </si>
  <si>
    <t>Suministro carro aspirador metalico ø1,1/2" (IMPO)</t>
  </si>
  <si>
    <t>ROBOT ULTRAMAX-G (RobotCarroAspiradoraPiscinas50M</t>
  </si>
  <si>
    <t>RACK PRINCIPAL DE DISTRIBUCIÓN + ORGANI VERTICALES</t>
  </si>
  <si>
    <t>SOPORTERIA EN ACERO INOXIDABLE TIPO MECANO 3" D</t>
  </si>
  <si>
    <t>SOPORTERIA EN ACERO INOXIDABLE TIPO MECANO 3" C</t>
  </si>
  <si>
    <t>SOPORTERIA EN ACERO INOXIDABLE TIPO MECANO 3" B</t>
  </si>
  <si>
    <t>Copa Pvc  Presión- 3"x4"</t>
  </si>
  <si>
    <t>Brida Pvc  Presión- 3"</t>
  </si>
  <si>
    <t>SOPORTERIA EN ACERO INOXIDABLE TIPO MECANO 3"</t>
  </si>
  <si>
    <t>SUMINISTRO Y TENDIDO DE TUBERÍA Y CABLEADO SISTEMA</t>
  </si>
  <si>
    <t>SOPORTERIA EN ACERO INOXIDABLE TIPO MECANO 3" A</t>
  </si>
  <si>
    <t>SOPORTERIA EN ACERO INOXIDABLE TIPO MECANO 21/2"A</t>
  </si>
  <si>
    <t>SOPORTERIA EN ACERO INOXIDABLE TIPO MECANO 21/2"</t>
  </si>
  <si>
    <t>Tubo PVC-Presión RDE-21 Ø21/2"</t>
  </si>
  <si>
    <t>SOPORTERIA EN ACERO INOXIDABLE TIPO MECANO-8"CM</t>
  </si>
  <si>
    <t>SOPORTERIA EN ACERO INOXIDABLE TIPO MECANO-4"PR</t>
  </si>
  <si>
    <t>SOPORTERIA EN ACERO INOXIDABLE TIPO MECANO-8"PO</t>
  </si>
  <si>
    <t>SOPORTERIA EN ACERO INOXIDABLE TIPO MECANO-6"PO</t>
  </si>
  <si>
    <t>SOPORTERIA ACERO INOX TIPO MECANO-6"CM PisRecrea</t>
  </si>
  <si>
    <t>SOPORTERIA EN ACERO INOXIDABLE TIPO MECANO-6"</t>
  </si>
  <si>
    <t>SOPORTERIA A-INOX T-MECCPVC-P-Sch-80Ø4"CuarMaqPisR</t>
  </si>
  <si>
    <t>SUMINISTRO E INSTALACIÓN DUCT AIRE FRESCO</t>
  </si>
  <si>
    <t>SOPORTERIA ACERO INOXTIPO MECANO-4"PiscinaOlimpica</t>
  </si>
  <si>
    <t>SOPORTERIA EN ACERO INOXIDABLE TIPO MECANO-4"</t>
  </si>
  <si>
    <t>SOPORTERIA EN ACERO INOXIDABLE TIPO MECANO-3po</t>
  </si>
  <si>
    <t>SOPORTERIA ACERO INOX TIPO MECANO-3" PiscRecreat</t>
  </si>
  <si>
    <t>SOPORTERIA ACERO INOX TIPO MECANO-21/2"PiscRecreat</t>
  </si>
  <si>
    <t>SOPO-ACERO INOXI TIPO MEC-CPVC-P-Sch-80Ø2"PiscOlim</t>
  </si>
  <si>
    <t>SUMINISTRO E INSTALACIÓN DE DUCTO TRAMPA DE AIRE</t>
  </si>
  <si>
    <t>SOPO-ACERO INOXI TIPO MECANOCPVC-P-Sch-80Ø2"</t>
  </si>
  <si>
    <t>SOPORTERIA EN ACERO INOXIDABLE TIPO MECANO Ø10"</t>
  </si>
  <si>
    <t>SOPORTERIA EN ACERO INOXIDABLE TIPO MECANO Ø8"</t>
  </si>
  <si>
    <t>SOPORTERIA EN ACERO INOXIDABLE TIPO MECANO Ø6" D</t>
  </si>
  <si>
    <t>SOPORTERIA EN ACERO INOXIDABLE TIPO MECANO Ø6" C</t>
  </si>
  <si>
    <t>SOPORTERIA EN ACERO INOXIDABLE TIPO MECANO Ø6" B</t>
  </si>
  <si>
    <t>SOPORTERIA EN ACERO INOXIDABLE TIPO MECANO Ø6" E</t>
  </si>
  <si>
    <t>BOQUILLA DE INYECCIÓN AGUA CALIENTE-POLIPROPILENO</t>
  </si>
  <si>
    <t>SUMINISTRO E INSTALACION DE TANQUE PRINCIPAL</t>
  </si>
  <si>
    <t>REFLECTOR LED MINI CABLE 100 ft de LONGITUD</t>
  </si>
  <si>
    <t>PASAMURO TIPO 4ø8 Acero Inox brid liso+ruana Pisci</t>
  </si>
  <si>
    <t>PASAMURO TIPO 3ø8 Acero Inox bridado1+ruana Piscin</t>
  </si>
  <si>
    <t>REFLECTOR LED MINI CABLE 50 ft de LONGITUD</t>
  </si>
  <si>
    <t>RECUBRIMIENTO DE DUCTO DE ESCAPE EN LÁMINA DE ALUM</t>
  </si>
  <si>
    <t>PASAMURO TIPO 2ø10" Acero Inox bridado+ruana Pisci</t>
  </si>
  <si>
    <t>SUMINISTRO Y PUESTA EN MARCHA PLANTA PRIME 500KVA</t>
  </si>
  <si>
    <t>SOPORTERIA  AC-INOXI T-MECANO 2"CuartMaqPiscOlimpi</t>
  </si>
  <si>
    <t>SOPORTERIA AC-INOX TIPO MECANO 2"CuartMaqPiscRecre</t>
  </si>
  <si>
    <t>PASAMURO TIPO 2ø8 Acero Inox bridado+ruana Piscina</t>
  </si>
  <si>
    <t>PASAMURO TIPO 2ø6 Acero Inox bridado+ruana Piscina</t>
  </si>
  <si>
    <t>ESCALERA EN ACERO INOX PARA CANAL -3 PASOS</t>
  </si>
  <si>
    <t>SOPORTERIA EN ACERO INOXIDABLE TIPO MECANO 2"</t>
  </si>
  <si>
    <t>Buje Pvc  Presión- 2"x3""</t>
  </si>
  <si>
    <t>Buje Pvc  Presión- 2"x21/2""</t>
  </si>
  <si>
    <t>CONJUNTO BOQUILLA  CHORRO</t>
  </si>
  <si>
    <t>PASAMURO TIPO 1ø6 Acero Inox roscado+ruana Piscina</t>
  </si>
  <si>
    <t>SOPORTERIA EN ACERO INOXIDABLE TIPO MECANO 11/2"</t>
  </si>
  <si>
    <t>PASAMURO TIPO 1ø4 Acero Inox roscado+ruana Piscina</t>
  </si>
  <si>
    <t>PASAMURO TIPO 1ø2 Acero Inox roscado+ruana Piscina</t>
  </si>
  <si>
    <t>PASAMURO TIPO 1ø1 Acero Inox roscado+ruana Piscina</t>
  </si>
  <si>
    <t>SOPORTERIA ACERO INOXTipoMECANO1"CuartMaqPiscOlimp</t>
  </si>
  <si>
    <t>EQUIPO DE DESINFECCIÓN UV-11 LAMPARAS Piscinas</t>
  </si>
  <si>
    <t>SOPORTERIA ACERO INOXI TIPO MECANO  1"CM P-Recreat</t>
  </si>
  <si>
    <t>SPOOL CALEFACCION 85cm tubo de ø6" acero inox</t>
  </si>
  <si>
    <t>CALENTADOR 3,000,000 BTU condensacion gas natural</t>
  </si>
  <si>
    <t>SISTEMA DE MONITOREO, CONTROL Y DOSIFICACION DE PR</t>
  </si>
  <si>
    <t>Codo  90° Pvc  Presión- 4"</t>
  </si>
  <si>
    <t>Copa Pvc  Presión- 4"x6"</t>
  </si>
  <si>
    <t>Brida Pvc  Presión- 4"</t>
  </si>
  <si>
    <t>Cheque mariposa  Cuerpo en Hierro Disco en Inox 8"</t>
  </si>
  <si>
    <t>Union  CPVC SCH-80 6"</t>
  </si>
  <si>
    <t>Union  CPVC SCH-80 4"</t>
  </si>
  <si>
    <t>Brida CPVC  SCH-80 4"</t>
  </si>
  <si>
    <t>Adaptador  Hembra CPVC-SCH-80 Ø"2""</t>
  </si>
  <si>
    <t>Adaptador  Macho CPVC-SCH-80 Ø"2""</t>
  </si>
  <si>
    <t>Vlavula  VolanteCuerpo de Hierro Disco Inox  Ø10"</t>
  </si>
  <si>
    <t>Brida Pvc  Presión- 10"</t>
  </si>
  <si>
    <t>Buje Pvc  Presión- 8"x10"</t>
  </si>
  <si>
    <t>Copa Pvc  Presión- 6"x8"</t>
  </si>
  <si>
    <t>Boton de parada de emergencia (piscinas recreativa</t>
  </si>
  <si>
    <t>Boton de parada de emergencia (piscina olimpica) -</t>
  </si>
  <si>
    <t>Cheque mariposa  Cuerpo en Hierro Disco en Inox 6"</t>
  </si>
  <si>
    <t>Brida Pvc  Presión- 8"</t>
  </si>
  <si>
    <t>Spool 0,80m tubo ø10"a inox ASPIRADO+LIBERAC Vacio</t>
  </si>
  <si>
    <t>Arrancador suave bomba 50 Hp - 63A / 440V Piscina</t>
  </si>
  <si>
    <t>TRAMPA ø10"xø6" -  50 PSI fibra vidrio Piscina</t>
  </si>
  <si>
    <t>MOTOBOMBA 50 HP centrifuga monobloque 1200gpm / 11</t>
  </si>
  <si>
    <t>SOPO-ACERO INOXI TIPO MECANOCPVC-P-Sch-80Ø11/2"</t>
  </si>
  <si>
    <t>SOPORTERIA EN ACERO INOXIDABLE TIPO MECANO  1"</t>
  </si>
  <si>
    <t>Vlavula  Cuerpo de Hierro Disco Inox  Ø8"</t>
  </si>
  <si>
    <t>SOPORTERIA EN ACERO INOXIDABLE TIPO MECANO Ø6" A</t>
  </si>
  <si>
    <t>Banca individual redonda en concreto diametro  36"</t>
  </si>
  <si>
    <t>TUBERÍA CONDUIT ACERO GALVANIZADO EMT 2 1/2"</t>
  </si>
  <si>
    <t>TABLERO DE PARADA DE EMERGENCIA - PISCINA OLIMPICA</t>
  </si>
  <si>
    <t>Puerta P-19Metalica(3.50x3.30m)CDRC(S/Esp.Tecnica)</t>
  </si>
  <si>
    <t>FLOTADORES Y CUERDA PARA SALIDA FALSA  Piscina</t>
  </si>
  <si>
    <t>POSTES SALIDA FALSA (2)  Piscina</t>
  </si>
  <si>
    <t>Ventana Aluminio V-49(1.70x0.95m)PersianaS/Espec</t>
  </si>
  <si>
    <t>Ventana Aluminio V-48(4.23x0.70m)PersianaS/Espec</t>
  </si>
  <si>
    <t>Ventana Aluminio V-47(4.30x0.50m)PersianaS/Espec</t>
  </si>
  <si>
    <t>Ventana Aluminio V-45(23.55x0.65m)PersianaS/Espec</t>
  </si>
  <si>
    <t>BOQUILLA ASPIRADO INSERTO TAPON rosca int ø2"metal</t>
  </si>
  <si>
    <t>Ventana Aluminio V-37(29.31x3.30m)+Vidrio s/Desc</t>
  </si>
  <si>
    <t>BREAKERS MAGNETICOS DE 3X320 AMP, 100 KA.</t>
  </si>
  <si>
    <t>GABINETE COLD ROLL CALIBRE 16 1X0,8X,04 m</t>
  </si>
  <si>
    <t>CAJA PREMOLDEADA PARA BREAKER INDUSTRIAL</t>
  </si>
  <si>
    <t>Ventana Aluminio V-04(37.25x3.60m)+Vidrios/Des.Te</t>
  </si>
  <si>
    <t>Ventana Aluminio V-03(27.65x3.60m)+Vidrios/Des.Te</t>
  </si>
  <si>
    <t>Ventana Aluminio V-02(46.85x3.10m)+Vidrios/Des.Te</t>
  </si>
  <si>
    <t>Ventana Aluminio V-01(56.45x3.10m)+Vidrios/Des.Tec</t>
  </si>
  <si>
    <t>TRANSFORMADOR TRIFASICO DE 150 KVA TIPO SECO</t>
  </si>
  <si>
    <t>BREAKER INDUSTRIAL 3X200 A, REG (25 Ka) Suministro</t>
  </si>
  <si>
    <t>TABLERO GENERAL A 440 V EN LAMINA  0,8X0,8X0,40 m</t>
  </si>
  <si>
    <t>TABLERO GENERAL  COLD ROLL CALIBRE 16 2X0,8X,04 m</t>
  </si>
  <si>
    <t>SUMINISTRO JUEGO DE PORTERIAS PARA MICROFUTBOL</t>
  </si>
  <si>
    <t>SUMINISTRO ATRIL PROFESIONAL VOLEIBOLdisdeportes o</t>
  </si>
  <si>
    <t>ESTRUCTURA DE VOLEIBOL DE DISDEPORTES O EQUIVALENT</t>
  </si>
  <si>
    <t>TABLERO GEN. EN LAMINA COLD ROLL CALIB 16 2X1X,04m</t>
  </si>
  <si>
    <t>SUMINISTRO ESTRUCTURA DE BALONCESTO BRAZO 3.20 M.</t>
  </si>
  <si>
    <t>CONTROL CENTRALIZADO ALÁMBRICO PROG. HORARIOS</t>
  </si>
  <si>
    <t>SOFTWARE DE MONITOREO PARA CONTROLADORES</t>
  </si>
  <si>
    <t>MÓDULO DE EXPANSIÓN PARA CONTROLADOR  15UI/8UO</t>
  </si>
  <si>
    <t>Ascensor Z-Cultural-675 kg-3 paradas 9-Pasajeros</t>
  </si>
  <si>
    <t>TRANSFORMADOR TRIFA DE 500 KVA TIPO SECO CLASE   F</t>
  </si>
  <si>
    <t>VARIADOR DE FRECUENCIA PARA MOTOR DE 10 HP</t>
  </si>
  <si>
    <t>INTERRUPTOR CON TEMPORIZADOR ELÉCTRONICO PARA PROG</t>
  </si>
  <si>
    <t>Ascensor restaurante-825 kg-2 paradas 11-Pasajeros</t>
  </si>
  <si>
    <t>ACCESOR Y ELEMEN DE ANCLAJE PARA TABLERO ELECT</t>
  </si>
  <si>
    <t>TABLEROS FUERZA Y CONTROL SIST CLIMATIZ CAL. 12</t>
  </si>
  <si>
    <t>TABLERO DE FUERZA Y CONTROL SISTEMA DE VENTILACIÓN</t>
  </si>
  <si>
    <t>CELDA TRANSFORMADOR TRIFASICO DE 500 KVA</t>
  </si>
  <si>
    <t>ASCENSOR GIMNASIO-535Kg -2PARADAS-7 PASAJEROS</t>
  </si>
  <si>
    <t>ADPTADOR DE CAMPANA TERMINAL CONDUIT 4" PVC</t>
  </si>
  <si>
    <t>Plantas varias  tipo2 (mediana altura)</t>
  </si>
  <si>
    <t>Letras en lámina HR de 9mm, soldadas a estructura</t>
  </si>
  <si>
    <t>Plano de evac en lám galvan de 2mm. 0.22X0.26 m</t>
  </si>
  <si>
    <t>Elemento marcación en lámina galvanizada de 2mm. D</t>
  </si>
  <si>
    <t>totem lámina HR de 9mm Dimensiones: 0,70 x 2,95m.</t>
  </si>
  <si>
    <t>vinilo fundido o cast opaco, adhesivo permanente g</t>
  </si>
  <si>
    <t>MUEBLE COCINETA. MESON EN ACERO INOXIDABLE + SALPI</t>
  </si>
  <si>
    <t>meson lavamanos 0.60 cocas Ø0.37x0.17 + salpicader</t>
  </si>
  <si>
    <t>meson lavamanos 0.50 cocas Ø0.30x0.11 + salpicader</t>
  </si>
  <si>
    <t>GRIFERIA DE LAVAPLATOS PARA COCINETAS REF. MALLORC</t>
  </si>
  <si>
    <t>AISLAMIENTO RUBATEX PARA TUBERÍA DE 7/8" INDEPENDI</t>
  </si>
  <si>
    <t>RED DE REFRIGERACION TUBERÍA DE COBRE TIPO L 7/8"</t>
  </si>
  <si>
    <t>AISLAMIENTO RUBATEX PARA TUBERÍA DE 3/4" INDEPENDI</t>
  </si>
  <si>
    <t>RED DE REFRIGERACION TUBERÍA DE COBRE TIPO L 3/4"</t>
  </si>
  <si>
    <t>AISLAMIENTO RUBATEX PARA TUBERÍA DE 5/8" INDEPENDI</t>
  </si>
  <si>
    <t>RED REFRIGERACION DOBLE TUBERÍA COBRE TIPO L 5/8</t>
  </si>
  <si>
    <t>RED DE REFRIGERACION TUBERÍA DE COBRE TIPO L 3/8"</t>
  </si>
  <si>
    <t>CONTROL INDIVIDUAL ALÁMBRICO CON PROGRAMACIÓN DE H</t>
  </si>
  <si>
    <t>EQ EVAPORADORA INT DE REFRIG VARIABLE 42 MBH</t>
  </si>
  <si>
    <t>KIT CABLEADO DE CONTROL CABLE TIPO "Y" Y CABLE LAR</t>
  </si>
  <si>
    <t>KIT PANEL FRONTAL PARA UNIDAD EVAPORADORA</t>
  </si>
  <si>
    <t>EQ EVAPORADORA INT DE REFRIG VARIABLE 24MBH TIPO C</t>
  </si>
  <si>
    <t>cambiador de pañal ref. 3-aa-kb110-ssre-inb de acc</t>
  </si>
  <si>
    <t>EQ CONDENSADORA EXT DE REFRIGERANTE VARIA 48 MBH</t>
  </si>
  <si>
    <t>RED DE REFRIG ACCESORIO TIPO Y-BRANCH UND. TIPO 1</t>
  </si>
  <si>
    <t>RED DE REFRIG ACCESORIO TIPO Y-BRANCH UND.TIPO 2</t>
  </si>
  <si>
    <t>EQ CONDENSADORA EXT DE REFRIGERANTE VARIA 100 MBH</t>
  </si>
  <si>
    <t>EQ VENTILACIÓN MEC TIPO HEL EN LINEA 450 CFM</t>
  </si>
  <si>
    <t>EQ VENTILACIÓN MEC TIPO HEL EN LINEA 900 CFM</t>
  </si>
  <si>
    <t>CAMPANA EXTRACC TIPO ADOSADA A LA PARED 5.0 X 1.1M</t>
  </si>
  <si>
    <t>CAMPANA EXTRACCIÓN 3.5M X 1.25M TIPO ISLA SENCILLA</t>
  </si>
  <si>
    <t>Enchape ceramica 25x25 ref. ticino de corona o equ</t>
  </si>
  <si>
    <t>EQ VENTILACIÓN MEC CENTRÍFUGO DE TEJADO 1200 CFM</t>
  </si>
  <si>
    <t>dispensadores de toallas de papel ref. 706150001 d</t>
  </si>
  <si>
    <t>Dispensador de jabón acero inoxidable ref. 7065100</t>
  </si>
  <si>
    <t>BARRA DE SEGURIDAD PLEGABLE PARA BAÑOS PMR EN ACER</t>
  </si>
  <si>
    <t>PISO EN VINILO REF. MIPOLAM SYMBIOZ 6016 SEA BLUE</t>
  </si>
  <si>
    <t>Pasamanos  Vidrio templadoH=1.0m CRD(S/Esp.Te</t>
  </si>
  <si>
    <t>EQ VENTILACIÓN MEC CENTRÍFUGO DE TEJADO 2000 CFM</t>
  </si>
  <si>
    <t>EQ VENTILACIÓN MEC EXTRACC TIPO HEL 700 CFM</t>
  </si>
  <si>
    <t>Alfombra tipo kansas de colalfombras o equivalente</t>
  </si>
  <si>
    <t>Ventana  Aluminio V-44(0.83x2.40m)+Vidrio/Descr</t>
  </si>
  <si>
    <t>Ventana  Aluminio V-43(0.92x2.40m)+Vidrio/Descr3</t>
  </si>
  <si>
    <t>EQ VENTILACIÓN MECÁNICA EXTRACC TIPO HEL 1300 CFM</t>
  </si>
  <si>
    <t>EQ VENTILACIÓN MECÁNICA EXTRAC TIPO HEL 1800 CFM</t>
  </si>
  <si>
    <t>Ventana  Aluminio V-42(3.88x3.20m)+Vidrio/Descr</t>
  </si>
  <si>
    <t>Ventana  Aluminio V-41(3.0x3.20m)+Vidrio/Descr</t>
  </si>
  <si>
    <t>Ventana  Aluminio V-40(1.0x0.70m)Persiana/Descr</t>
  </si>
  <si>
    <t>Ventana  Aluminio V-39(3.87x0.70m)Persiana/Descr</t>
  </si>
  <si>
    <t>Ventana  Aluminio V-38(2.11x0.70m)Persiana/Descr</t>
  </si>
  <si>
    <t>Ventana  Aluminio V-36(8.50x1.10m)+Vidrio/Descr</t>
  </si>
  <si>
    <t>Ventana  Aluminio V-35(0.92x2.40m)+Vidrio/Descr</t>
  </si>
  <si>
    <t>Ventana  Aluminio V-34(8.40x0.65m)Persianas/Descr</t>
  </si>
  <si>
    <t>Ventana  Aluminio V-33(7.75x0.65m)Persianas/Descr</t>
  </si>
  <si>
    <t>Ventana  Aluminio V-32(19.04x0.65m)Persianas/Descr</t>
  </si>
  <si>
    <t>Ventana  Aluminio V-31(31.53x0.65m)Persianas/Descr</t>
  </si>
  <si>
    <t>Ventana  Aluminio V-30(23.62x0.65m)Persianas/Descr</t>
  </si>
  <si>
    <t>Ventana  Aluminio V-29(4.65x2.64m)+Vidrio s/Descr</t>
  </si>
  <si>
    <t>Ventana  Aluminio V-28(8.41x0.70m)Persiana s/Descr</t>
  </si>
  <si>
    <t>ABRAZADERA PERA AISLAMIENTO DIELÉC. 1 1/2"</t>
  </si>
  <si>
    <t>ABRAZADERA PERA AISLAMIENTO DIELÉC. 1 1/4"</t>
  </si>
  <si>
    <t>EQ VENTILACIÓN MEC EXTRACC TIPO HEL 1900 CFM</t>
  </si>
  <si>
    <t>Tobogan Tubular acero inoxidable doblados Ø 88.9mm</t>
  </si>
  <si>
    <t>Ventana  Aluminio V-27(8.85x0.65m)Persiana s/Descr</t>
  </si>
  <si>
    <t>BOMBA CONTRA INCENDIO 750 GPM @ 135 PSI</t>
  </si>
  <si>
    <t>Ventana  Aluminio V-26(4.66x0.70m)Persiana s/Descr</t>
  </si>
  <si>
    <t>Ventana  Aluminio V-25(8.50x0.70m)Persiana s/Descr</t>
  </si>
  <si>
    <t>Ventana  Aluminio V-24(8.20x1.10m)+Vidrio s/Des</t>
  </si>
  <si>
    <t>Ventana  Aluminio V-23(9.05x0.65m)Persiana s/Des</t>
  </si>
  <si>
    <t>Ventana  Aluminio V-22(8.50x1.10m)Persiana s/Des</t>
  </si>
  <si>
    <t>Ventana  Aluminio V-21(8.90x0.65m)Persiana s/Des</t>
  </si>
  <si>
    <t>SOPORTE ANTISISMICO LATERAL (DOS VIAS) 6"</t>
  </si>
  <si>
    <t>SOPORTE ANTISISMICO LONGITUDINAL (DOS VIAS) 6"</t>
  </si>
  <si>
    <t>SOPORTE ANTISISMICO LATERAL (DOS VIAS) 4"</t>
  </si>
  <si>
    <t>SOPORTE ANTISISMICO LONGITUDINAL (DOS VIAS) 4"</t>
  </si>
  <si>
    <t>SOPORTE ANTISISMICO LATERAL (DOS VIAS) 2 1/2"</t>
  </si>
  <si>
    <t>SOPORTE ANTISISMICO LONGITUDINAL (DOS VIAS) 2 1/2"</t>
  </si>
  <si>
    <t>Paneles en madera tipo acustico ref. slit SUM+INST</t>
  </si>
  <si>
    <t>Enchape ceramica color blanco 30x60 ref. egeo de c</t>
  </si>
  <si>
    <t>Ventana  Aluminio V-19(0.70x1.35m)+Vidrio s/Des</t>
  </si>
  <si>
    <t>Ventana  Aluminio V-18(2.30x3.20m)+Vidrio s/Des</t>
  </si>
  <si>
    <t>Ventana  Aluminio V-17(2.75x0.70m)+Vidrio s/Des</t>
  </si>
  <si>
    <t>Ventana  Aluminio V-16(2.0x2.30m)+Vidrio s/Des</t>
  </si>
  <si>
    <t>Ventana  Aluminio V-15(3.82x2.00m)+Vidrio s/Des</t>
  </si>
  <si>
    <t>Ventana  Aluminio V-14(2.98x3.30m)+Vidrio s/Des</t>
  </si>
  <si>
    <t>Ventana  Aluminio V-13(3.93x3.30m)+Vidrio s/Des</t>
  </si>
  <si>
    <t>Ventana  Aluminio V-12(8.40x3.20m)+Vidrio s/Des</t>
  </si>
  <si>
    <t>ROCIADOR  TIPO UPRIGHT K=11,2  - QR CROMADO</t>
  </si>
  <si>
    <t>ROCIADOR  TIPO PENDENT K=11,2  - QR CROMADO</t>
  </si>
  <si>
    <t>Ventana  Aluminio V-11(27.14x2.30m)+Vidrio s/Des</t>
  </si>
  <si>
    <t>Ventana  Aluminio V-10(11.00x3.30m)+Vidrio s/Des</t>
  </si>
  <si>
    <t>TAPÓN ACERO NEGRO  3/4"</t>
  </si>
  <si>
    <t>Tablero Autosoportado (IP 20) GAB-BOM-PISC-440V</t>
  </si>
  <si>
    <t>Tablero Autosoportado Interior (IP 20) GAB-208-N°3</t>
  </si>
  <si>
    <t>Tablero Autosoportado Interior (IP 20) GAB-208-N°2</t>
  </si>
  <si>
    <t>Tablero Autosoportado Interior (IP 20) GAB-208-N°1</t>
  </si>
  <si>
    <t>Controlador lógico QSL-BMS-PKG + QSW-RPT-PP-A</t>
  </si>
  <si>
    <t>Paneles conmutación TABLERO CONTROL XP-20</t>
  </si>
  <si>
    <t>Paneles conmutación TABLERO CONTROL XP-16</t>
  </si>
  <si>
    <t>Luminaria suspender emergencia (84x140mm) 155ml</t>
  </si>
  <si>
    <t>Luminaria sobreponer emergencia (84x140mm) 155ml</t>
  </si>
  <si>
    <t>Luminaria sobreponer emergencia (84x140mm) 150ml</t>
  </si>
  <si>
    <t>DIFUSOR LINEAL CON PLENUM AISLADO TIRO VERTICAL 32</t>
  </si>
  <si>
    <t>DIFUSOR LINEAL CON PLENUM AISLADO TIRO VERTICAL 16</t>
  </si>
  <si>
    <t>DIFUSOR LINEAL CON PLENUM AISLADO TIRO HORIZONTAL</t>
  </si>
  <si>
    <t>Luminaria empotrada emergencia led lens (86x105mm)</t>
  </si>
  <si>
    <t>Luminaria empotrada emergencia led izar (40x43mm)</t>
  </si>
  <si>
    <t>LUMINARIA DE EMPOTRAR EN LIGHT SHADOW</t>
  </si>
  <si>
    <t>Luminaria empotrada en ligth (429x60x55 mm) 32,4w</t>
  </si>
  <si>
    <t>luminaria led de empotrar compass 10 5w 450lm 3000</t>
  </si>
  <si>
    <t>REJILLA DE EXTRACCIÓN 8"x8" CON DAMPER DE BALANCEO</t>
  </si>
  <si>
    <t>luminaria de empotrar  easy kap diametro 80</t>
  </si>
  <si>
    <t>luminaria de suspender led pgx con kit406 x 203mm</t>
  </si>
  <si>
    <t>Luminaria suspender stombell led (173x173 mm) 26w</t>
  </si>
  <si>
    <t>luminaria  de empotrar domo 160 led 160mmx130mm</t>
  </si>
  <si>
    <t>Ventana  Aluminio V-09(1.20x2.85m)+Vidrio s/Des</t>
  </si>
  <si>
    <t>luminaria lineal de empotrar led1.137x50x67mm21w</t>
  </si>
  <si>
    <t>Luminaria empotrada fil led g2 (1700x66x67 mm)32w</t>
  </si>
  <si>
    <t>luminaria lineal de descolgar led0.60x50x67mm 20w</t>
  </si>
  <si>
    <t>Luminaria empotrada fil led g2 (0.60x50x67 mm) 20w</t>
  </si>
  <si>
    <t>(PLG-H)</t>
  </si>
  <si>
    <t>CieloRasoFalsoAluzinBaffle100+FibVidrio+pin Zpisc</t>
  </si>
  <si>
    <t>Puerta P-18Madera(8.00x3.20)CDRC(S/Esp.Tecnica)</t>
  </si>
  <si>
    <t>Ventana  Aluminio V-8(45.29x3.30m)+Vidrio s/Des</t>
  </si>
  <si>
    <t>Ventana  Aluminio V-07(1.80x2.35m)+Vidrio s/Des.Te</t>
  </si>
  <si>
    <t>Ventana  Aluminio V-06(3.74x2.35m)+Vidrio s/Des.Te</t>
  </si>
  <si>
    <t>Ventana  Aluminio V-05(4.54x2.35m)+Vidrio s/Des.Te</t>
  </si>
  <si>
    <t>Puerta Aluminio P-46(1.95x2.74m)+Vidrio s/Des.Tecn</t>
  </si>
  <si>
    <t>Puerta Aluminio P-44(1.96x2.74m)+Vidrio s/Des.Tecn</t>
  </si>
  <si>
    <t>Puerta Aluminio P-38(0.90x2.35m)+Vidrio s/Des.Tecn</t>
  </si>
  <si>
    <t>Puerta Aluminio P-36(2.12x2.74m)+Vidrio s/Des.Tecn</t>
  </si>
  <si>
    <t>Puerta Aluminio P-35(1.50x3.00m)+Vidrio s/Des.Tecn</t>
  </si>
  <si>
    <t>Puerta Aluminio P-32(3.60x2.74m)+Vidrio s/Des.Tecn</t>
  </si>
  <si>
    <t>Puerta Aluminio P-31(1.60x2.40m)+Vidrio s/Des.Tecn</t>
  </si>
  <si>
    <t>Puerta Aluminio P-20(1.60x2.40m)+Vidrio s/Des.Tecn</t>
  </si>
  <si>
    <t>Puerta Aluminio P-19(3.50x3.30m)+Vidrio s/Des.Tecn</t>
  </si>
  <si>
    <t>Puerta Aluminio P-16(1.20x3.30m)+Vidrio s/Des.Tecn</t>
  </si>
  <si>
    <t>Puerta Aluminio P-14(1.00x2.40m)+Vidrio s/Des.Tecn</t>
  </si>
  <si>
    <t>Transformador trifasico tipo seco 500KVA 11.4KV 44</t>
  </si>
  <si>
    <t>Puerta Aluminio P-10(2.00x2.30m)+Vidrio s/Des.Tecn</t>
  </si>
  <si>
    <t>Puerta Aluminio P-08(1.20x2.35m)+Vidrio s/Des.Tecn</t>
  </si>
  <si>
    <t>Puerta Aluminio P-03(1.00x2.35m)+Vidrio s/Des.Tecn</t>
  </si>
  <si>
    <t>Cassette Multimodo 12 Fibras OM4- 6 puertos duplex</t>
  </si>
  <si>
    <t>VÁLVULA DE BOLA PVC 1 1/2" (MONORADIAL LISA)</t>
  </si>
  <si>
    <t>Panel 19" 3U capacidad 12  cassetes</t>
  </si>
  <si>
    <t>JUNTA AMORTIGUADORA EN CAUCHO JEPTU 1 1/2" HEMBRA</t>
  </si>
  <si>
    <t>Pasamanos Tipo 4A Recto Platina H=0.90CRD(S/Esp.Te</t>
  </si>
  <si>
    <t>Pasamanos Tipo 4 Recto Platina H=0.90CRD(S/Esp.Tec</t>
  </si>
  <si>
    <t>Pasamanos Tipo 7 Rectos o inclinadoCRD(S/Esp.Tecn</t>
  </si>
  <si>
    <t>Pasamanos Tipo5Doble Tubo Acero CRD(S/Esp.Tecn</t>
  </si>
  <si>
    <t>Pasamanos Tipo 3Anclados a murosCRD(S/Esp.Tecn</t>
  </si>
  <si>
    <t>Pasamanos Tipo 2 Rectos o InclinadosCRD(S/Esp.Tecn</t>
  </si>
  <si>
    <t>ABRAZADERA PERA GALVANIZADA UL/FM  8"</t>
  </si>
  <si>
    <t>Junta Neopreno ra-200 de wabo o equivalente CDRC</t>
  </si>
  <si>
    <t>MuroCortina V-C3(86.37x7.05m)CristalLamT6+6mmSG</t>
  </si>
  <si>
    <t>MuroCortina V-C4(86.37x7.05m)CRD(S/Esp.Tecnica</t>
  </si>
  <si>
    <t>MuroCortina V-C3(86.37x7.05m)CristalLamT6+8mm</t>
  </si>
  <si>
    <t>MuroCortina V-C2(36.33x7.05m)CRD(S/Esp.Tecnica</t>
  </si>
  <si>
    <t>MuroCortina V-C1(36.33x11.30m)CRD(S/Esp.Tecnica</t>
  </si>
  <si>
    <t>MuroCortina V-B6(67.61x7.05m)CRD(S/Esp.Tecnica</t>
  </si>
  <si>
    <t>MuroCortina V-B5(67.61x7.05m)CRD(S/Esp.Tecnica</t>
  </si>
  <si>
    <t>MuroCortina V-B4(36.33x11.30m)CRD(S/Esp.Tecnica</t>
  </si>
  <si>
    <t>MuroCortina V-B3(36.33x11.30m)CRD(S/Esp.Tecnica</t>
  </si>
  <si>
    <t>MuroCortina V-B2(36.33x7.05m)CRD(S/Esp.Tecnica</t>
  </si>
  <si>
    <t>CASETON DE ICOPOR RECUPERABLE (DENS: 8- 10 K/M3)</t>
  </si>
  <si>
    <t>FORMALETA LOSA DOBLE ALTURA  M2</t>
  </si>
  <si>
    <t>MuroCortina V-B1(36.33x7.05m)CRD(S/Esp.Tecnica</t>
  </si>
  <si>
    <t>MuroCortina V-A4(19.61x7.05m)CRD(S/Esp.Tecnica</t>
  </si>
  <si>
    <t>MuroCortina V-A3(19.61x7.05m)CRD(S/Esp.Tecnica</t>
  </si>
  <si>
    <t>MuroCortina V-A2(36.33x11.30m)CRD(S/Esp.Tecnica</t>
  </si>
  <si>
    <t>MuroCortina V-A1(36.33x11.30m)CRD(S/Esp.Tecnica</t>
  </si>
  <si>
    <t>PEGAMENTO ESPECIAL HF - BONDING X 1/4 GL</t>
  </si>
  <si>
    <t>Puerta P-42Met.Reja(27.45x3.30m)CDRC(S/Esp.Tecnica</t>
  </si>
  <si>
    <t>Puerta P-40Metalica(27.54x3.30m)CDRC(S/Esp.Tecnica</t>
  </si>
  <si>
    <t>Puerta P-39Metalica(17.15x3.30m)CDRC(S/Esp.Tecnica</t>
  </si>
  <si>
    <t>Puerta P-37Metalica(4.85x3.60m)CDRC(S/Esp.Tecnica)</t>
  </si>
  <si>
    <t>Puerta P-33Metalica(2.80x2.75m)CDRC(S/Esp.Tecnica)</t>
  </si>
  <si>
    <t>Puerta P-30Metalica(0.75x2.35m)CDRC(S/Esp.Tecnica)</t>
  </si>
  <si>
    <t>Puerta P-29Metalica(0.80x2.35m)CDRC(S/Esp.Tecnica)</t>
  </si>
  <si>
    <t>Puerta P-28Metalica(17.95x3.30m)CDRC(S/Esp.Tecnica</t>
  </si>
  <si>
    <t>Puerta P-27Metalica(1.00x2.35m)CDRC(S/Esp.Tecnica)</t>
  </si>
  <si>
    <t>Puerta P-25Metalica(0.85x2.35m)CDRC(S/Esp.Tecnica)</t>
  </si>
  <si>
    <t>Puerta P-23Metalica(8.55x6.85m)CDRC(S/Esp.Tecnica)</t>
  </si>
  <si>
    <t>Prefab tipo 2 en escalera para GraderiaGeneL=1.57</t>
  </si>
  <si>
    <t>Prefab tipo 2 en escalera para GraderiaGeneL=1.40</t>
  </si>
  <si>
    <t>FORMALETA COLUMNA RECT FENOLICO Incl Morda+CuñasM2</t>
  </si>
  <si>
    <t>CAÑUELA POLIURETANO E=1" RECUB. PAPEL KRAFT 2"</t>
  </si>
  <si>
    <t>CAÑUELA POLIURETANO E=1" RECUB. PAPEL KRAFT 1 1/2"</t>
  </si>
  <si>
    <t>CAÑUELA POLIURETANO E=1" RECUB. PAPEL KRAFT 1 1/4"</t>
  </si>
  <si>
    <t>CAÑUELA POLIURETANO e=1" RECUBR. PAPEL KRAFT 1"</t>
  </si>
  <si>
    <t>Puerta P-22Metalica(1.80x3.10m)CDRC(S/Esp.Tecnica)</t>
  </si>
  <si>
    <t>Puerta P-21Metalica(1.00x2.40m)CDRC(S/Esp.Tecnica)</t>
  </si>
  <si>
    <t>Puerta P-15Metalica(2.90x3.60m)CDRC(S/Esp.Tecnica)</t>
  </si>
  <si>
    <t>Puerta P-13Metalica(1.25x2.35m)CRD(S/Esp.Tecnica</t>
  </si>
  <si>
    <t>Puerta P-12Metalica(1.00x2.75m)CDRC(S/Esp.Tecnica)</t>
  </si>
  <si>
    <t>JUNTA DILAT. FLEX. 300 PSI L=0,5 3" BRIDA INOX.</t>
  </si>
  <si>
    <t>JUNTA DILAT FLEX 300 PSI L=0,5 1" BRIDA INOX.</t>
  </si>
  <si>
    <t>JUNTA DILAT. FLEXI 300 PSI L=0,5 1/2" BRIDA INOX.</t>
  </si>
  <si>
    <t>Puerta P-11Metalica(1.00x2.40m)CDRC(S/Esp.Tecnica)</t>
  </si>
  <si>
    <t>Puerta P-09Metalica(2.40x3.60m)CDRC(S/Esp.Tecnica)</t>
  </si>
  <si>
    <t>Puerta P-07Metalica(1.95x2.35m)CDRC(S/Esp.Tecnica)</t>
  </si>
  <si>
    <t>Puerta P-06Metalica(0.70x2.35m)CDRC(S/Esp.Tecnica)</t>
  </si>
  <si>
    <t>Puerta P-05Metalica(1.20x3.00m)CDRC(S/Esp.Tecnica)</t>
  </si>
  <si>
    <t>Puerta P-04Metalica(1.50x3.60)CDRC(S/Esp.Tecnica)</t>
  </si>
  <si>
    <t>Puerta P-02Metalica(7.40x3.60)CDRC(S/Esp.Tecnica)</t>
  </si>
  <si>
    <t>CieloRasoFalsoPanelAbsorbenteTipoPerforado+FibraC1</t>
  </si>
  <si>
    <t>CieloRasoFalsoAluzinBaffle100+FibVidrio+pin Zseca</t>
  </si>
  <si>
    <t>CieloRasoFalsoAluminioMiniwaveMicroperf.Pint.polie</t>
  </si>
  <si>
    <t>CieloRasoFalso AluminioMiniwavePerofradoPint.polie</t>
  </si>
  <si>
    <t>20022</t>
  </si>
  <si>
    <t>Puerta P-34Madera(9.20x4.0)CDRC(S/Esp.Tecnica)</t>
  </si>
  <si>
    <t>Puerta P-17Madera(6.60x3.20)CDRC(S/Esp.Tecnica)</t>
  </si>
  <si>
    <t>CERTIFICACION RETIE RETILAP PARQUE DE LOS NIÑOS</t>
  </si>
  <si>
    <t>Luminaria 24 Leds,80W,1.000mA-8.600LmBlanco Neutro</t>
  </si>
  <si>
    <t>PLATAFORMA  NATACION SEMIPROFESIONAL-</t>
  </si>
  <si>
    <t>Transformador 45Kva-11.4/208-120v-ocasionalSumergi</t>
  </si>
  <si>
    <t>CajaManiobras4VíasEntr:600A-Deriv:200A(15Kv)Sumerg</t>
  </si>
  <si>
    <t>Backstroke  PROFESIONAL (ARRANQUE DE ESPALDA) COMP</t>
  </si>
  <si>
    <t>PLATAFORMA NATACION-PROFESIONAL-C-ACUATICO</t>
  </si>
  <si>
    <t>GIMNASIO TORRE DOBLE FLEXION EXT PIERNA 150 LB</t>
  </si>
  <si>
    <t>GIMNASIO ARBOL DE BARRAS 8 USUARIOS 2 FLEXOR 2 GRX</t>
  </si>
  <si>
    <t>PuertaMeta.Celosia (CTS548-Codensa)L=2.87m;H=2.34</t>
  </si>
  <si>
    <t>PuertaPlegable (CTS548-1-Codensa)L=6.87m;H=2.34m</t>
  </si>
  <si>
    <t>Prueba VLF (tramo 465 ml)cable Alumin-Zona Franca</t>
  </si>
  <si>
    <t>CELDA B.T.MEDIDA CR EQUIPÁDA(Bajo techo 2x0.8x0.40</t>
  </si>
  <si>
    <t>Celda Duplex Seccionadores Entrada  y Salida-15 KV</t>
  </si>
  <si>
    <t>Celda paraTransformadorSecoClaseH75KVA-11400-208v</t>
  </si>
  <si>
    <t>TransformadorSecClasH-15KVA-11.4-208-120V+3PDS+Rue</t>
  </si>
  <si>
    <t>TransformadorSecClasH75KVA-11.4-208-120V+3DPS+Rued</t>
  </si>
  <si>
    <t>TUBERIA ALCANATRILLADO HERMÉTICA Ø24"(L=6.5M)</t>
  </si>
  <si>
    <t>PLANTA OREJA DE RATON  (Sum+Inst) sin tierra</t>
  </si>
  <si>
    <t>CAMION CAPACIDAD 6 TONELADAS DENTRO DE LA CIUDAD</t>
  </si>
  <si>
    <t>MEDIDOR ELECTRONICO TRIFASICO3X220/380V-CLASE-1</t>
  </si>
  <si>
    <t>Breaker Ind.(3x100Amp)25KA-Regulable 70-100 Amp</t>
  </si>
  <si>
    <t>LUMINARIA RALED II-48 LED NW-4.000K-12.800Lum</t>
  </si>
  <si>
    <t>CableAluminio#4-AWG-THHN-600V(Ser-8.000)7.000ml</t>
  </si>
  <si>
    <t>Poda Zona Verde (Carg+Retiro)  30.000 M2</t>
  </si>
  <si>
    <t>Piso Caucho recicl3cm (EPDM1cm+SBR2cm-spara1250m2</t>
  </si>
  <si>
    <t>LuminariaTECEO1-5120-40Leds90W-700mA-11100Lm</t>
  </si>
  <si>
    <t>Banca rectangular concreto L=0,5m Temik UHPC Segun</t>
  </si>
  <si>
    <t>Luminaria (24 Leds) 55W-700mA-6800Lm (rfe:5120)</t>
  </si>
  <si>
    <t>CABLE ALUMINIO  N°4/0 AWG SERIE 8000 THHN</t>
  </si>
  <si>
    <t>CABLE COBRE AISLADO # 250 MCM- KCM THHN/600V</t>
  </si>
  <si>
    <t>BANDEJA CABLOFIL 54*400*3 Mts ELECTROCINCADA</t>
  </si>
  <si>
    <t>Sumnistro e instalación guarda escobas en MDF 8 cm</t>
  </si>
  <si>
    <t>MESA DE AJEDREZ (Sumin +transp) Ver descri Técnica</t>
  </si>
  <si>
    <t>MÓDUL TUBO O BAUL (Sumi+trans)VER DESCRIPCION TECN</t>
  </si>
  <si>
    <t>MÓD.CABALLOPectoral sentado-BiopectoralesVERDESCRI</t>
  </si>
  <si>
    <t>MÓDULO JOTA (Estiramiento de pierna)VER DESCR. TEC</t>
  </si>
  <si>
    <t>Cortina Enrollable Black out blanco  100% polieste</t>
  </si>
  <si>
    <t>VÁLVULA CHEQUE CORTINA 1 1/4 - 250PSI EN BRONCE</t>
  </si>
  <si>
    <t>PisoCauchoReciclado:e=3cm(2:SBR+1:EPDM)Sum+Inst</t>
  </si>
  <si>
    <t>BOTAS DE SEGURIDAD EN CUERO CON PUNTA DE ACERO</t>
  </si>
  <si>
    <t>Señal Biosalud(0.80x1.20m)Lam.galv.Cal.20+TuboØ2"</t>
  </si>
  <si>
    <t>Estacion Gimnasia NTD- Street Workout(Diseño IDRD)</t>
  </si>
  <si>
    <t>Filtro de Aceite  DONALDSON P181099</t>
  </si>
  <si>
    <t>ServicioTécnico(CambfiltroAceitePlantDieselCummmin</t>
  </si>
  <si>
    <t>ServicioTécnico(CambfiltroAceitePlantListerStamfor</t>
  </si>
  <si>
    <t>LAMPARA LED 30W REDONDO blanca de incrustar</t>
  </si>
  <si>
    <t>MICRÓFONO DE MESA  PORFESIONAL CUELLO FLEXIBLE</t>
  </si>
  <si>
    <t>BAFLE SATÉLITE O PARLANTE DE PARED DE 30 W, 5.5”</t>
  </si>
  <si>
    <t>PARLANTE DE TECHO DE 6 W, 5” TRANSFORMADOR-LINEA</t>
  </si>
  <si>
    <t>Filtro de Aceite BALDWIN  BW5071</t>
  </si>
  <si>
    <t>ServicioTécnico(CambfiltroAceitePlantaCummins-880</t>
  </si>
  <si>
    <t>Filtro Aire FBW-B7241 Filter-Lube (Spin On)-Baldwi</t>
  </si>
  <si>
    <t>CABLE DUPLEX 2 X 18 AWG 18, 600V 100% COBRE</t>
  </si>
  <si>
    <t>CAJA TOTALIZADOR (40X40X10CM)Pint. Electrost.</t>
  </si>
  <si>
    <t>MODULO DE EXPANSIÓN (4 ENT-4SALID)12/24V</t>
  </si>
  <si>
    <t>LOGO PROGRAMADOR V-8 SIEMENS(8ENT-4SALID)</t>
  </si>
  <si>
    <t>CABLE 1/0 Cu-19  Hilos</t>
  </si>
  <si>
    <t>LINTERNA 18 LUCES TIPO LED RECARGABLE-INDUSTRIAL</t>
  </si>
  <si>
    <t>CAUTIN ELECTRICO TIPO LAPIZ  25 A 50 W PARA SOLDAR</t>
  </si>
  <si>
    <t>MULTITOMA 6 SALIDAS SUPRESOR DE PICO CON FUSIBLE</t>
  </si>
  <si>
    <t>PILA P/TELÉFONO INHALAMBRICO DE 3.6 VOLTIOS</t>
  </si>
  <si>
    <t>TUBO FLUORESCENTE 48 39W T12 LUZ DIA 122 CM</t>
  </si>
  <si>
    <t>CINTA DE ENMASCARAR DE 2" (ROLLO X 40 Mts)</t>
  </si>
  <si>
    <t>SOCKET HALOGENO CABLE SILICONADO GU-10</t>
  </si>
  <si>
    <t>BOMBILLOS HALOGENOS DICROICOS 50 W, 12 VOLTIOS</t>
  </si>
  <si>
    <t>ABRAZADERAS METÁLICA DOBLE TORNILLO PARATUBO 1/2"</t>
  </si>
  <si>
    <t>SIKASIL C  CARTUCHO DE  300 CC O SIMILAR</t>
  </si>
  <si>
    <t>REGISTRO/VALVULA  BOLA Ø 3/4" (MANIJA - METALICA)</t>
  </si>
  <si>
    <t>LLAVE ABASTO PLASTICO C/ACOPLE LAVAMANOS</t>
  </si>
  <si>
    <t>ACOPLES-BRONCE MACHO Y HEMBRA TIPO CONVENCIONAL</t>
  </si>
  <si>
    <t>CORREDERA METALICA (ZINC )  CAJON X 40CMS 40KG</t>
  </si>
  <si>
    <t>TUERCA HEXAGONAL  INOXIDABLE  304 DE 1/2</t>
  </si>
  <si>
    <t>TORNILLO HEXAGONAL  ZINCADO 3/8X1</t>
  </si>
  <si>
    <t>TORNILLO DE 8 X 1 1/2 PULG. DRYWALL PUNTA DE BROCA</t>
  </si>
  <si>
    <t>TORNILLO AUTOROSCANTE DE 6X2 (BOLSA X 100)</t>
  </si>
  <si>
    <t>TORNILLO AUTOROSCANTE DE 6 X1" (BOLSA X 100)</t>
  </si>
  <si>
    <t>TIJERA  JARDINERIA cortacesped 12" mango  madera</t>
  </si>
  <si>
    <t>TARRO ADHESIVO INSTANTÁNEO UNIV PRECISION X 5GR</t>
  </si>
  <si>
    <t>RASTRILLO- ESCOBA 25 DIENTES PLASTCA C/CABO</t>
  </si>
  <si>
    <t>LLAVE BOCA FIJA DE 6 A 22 MM (JUEGO 8 PZAS)</t>
  </si>
  <si>
    <t>GRIFERIA SANITARIO PALANCA CROMADA ENTRADA-SALIDA</t>
  </si>
  <si>
    <t>LLANA DENTADA  MANGO MADERA (UE=60)</t>
  </si>
  <si>
    <t>LLAVE ESTRELLA JUEGO 6 A 22MM 8 PZ STANLEY 86-091</t>
  </si>
  <si>
    <t>GRAPAS PARA ANCLAR LAVAMANOS (PLASTICA)</t>
  </si>
  <si>
    <t>GAFAS DE SEGURIDAD – LENTE CLARO CHELSEA</t>
  </si>
  <si>
    <t>BISAGRA REDONDA  (CÁPSULA O PISTON)  DE 5/8" HIERR</t>
  </si>
  <si>
    <t>LLAVE LAVAMANOS (individual  o sencilla)</t>
  </si>
  <si>
    <t>Cortassol Termobraise -150 + Estructura (Sum+Int)</t>
  </si>
  <si>
    <t>Tapa Plástica Seguridad Protecc.Rodamientos(5-10cm</t>
  </si>
  <si>
    <t>Barra de Giro travezaño L=1.47m; Ø=11/4" e=2.5mm</t>
  </si>
  <si>
    <t>Buje para Balancin Metalico D=11/2"(Sum) sin Tranp</t>
  </si>
  <si>
    <t>Tope Caucho Balancin o Biosaludable(Inc.Sum+Transp</t>
  </si>
  <si>
    <t>Plataforma Encuachetada escaleras-Puentes (50x60cm</t>
  </si>
  <si>
    <t>Barra Para Pasamanos AnguladoTuboØ1"e=2.5mmL=1.47m</t>
  </si>
  <si>
    <t>Plato para Módulo Twister Lam. Alfajor 3mm Ø=30cm</t>
  </si>
  <si>
    <t>Travesaño para módulo M-5 Tubo Estruct.galv. Ø3"</t>
  </si>
  <si>
    <t>PasoEscalera JuegoInf.L=1.05mTubGalv.11/4" e=2.5mm</t>
  </si>
  <si>
    <t>Silla Yee PVC (14"x 6")  355x160mm</t>
  </si>
  <si>
    <t>Puerta Cortafuego (2x2m) RF-180-Lam.Cal-16 (Retie)</t>
  </si>
  <si>
    <t>UNIÓN MECANICA PEAD 110MM (PE-100/PN-16/RDE-11)</t>
  </si>
  <si>
    <t>Grafadora tipo simmer autoTejaStandinSeam h=1 1/2"</t>
  </si>
  <si>
    <t>UNION  COBRE Ø 2 1/2"</t>
  </si>
  <si>
    <t>UNION  COBRE Ø 2"</t>
  </si>
  <si>
    <t>UNION  COBRE Ø 11/2"</t>
  </si>
  <si>
    <t>UNION  COBRE Ø 11/4"</t>
  </si>
  <si>
    <t>UNION  COBRE Ø 1"</t>
  </si>
  <si>
    <t>UNION  COBRE Ø 3/4"</t>
  </si>
  <si>
    <t>UNION  COBRE Ø 1/2"</t>
  </si>
  <si>
    <t>POLO-P</t>
  </si>
  <si>
    <t>Poste PolipropilenoAltaResist(8x2cm) A=61cm F=38cm</t>
  </si>
  <si>
    <t>LAMINA PLASTICA EN POLIPROPILENO A-IMPACTO DE 4mm</t>
  </si>
  <si>
    <t>AUTO NIVELANTE SUECO SCHONOX FA (4000 PSI)</t>
  </si>
  <si>
    <t>PISO-VINILO TRAF-PESADO ACCZENT EVOLUTION</t>
  </si>
  <si>
    <t>Tubo Estructural GalvØ 3"-2mmCuadraASTM A-500 Grad</t>
  </si>
  <si>
    <t>VENTANA ALUMINIO PROY.3831+VIDRIO LAM 3+3mm</t>
  </si>
  <si>
    <t>LUMINARIA EMERGENCIA TIPO MICKEY MOUSE</t>
  </si>
  <si>
    <t>TOMA DOBLE MONO TIPO INTEMPERIE POLO TIERRA</t>
  </si>
  <si>
    <t>MANTENIMIENTO CALENTADOR A GAS BOSH THERM 8000S.</t>
  </si>
  <si>
    <t>INSTALACIÓN CIRCUITO IMPRESO THERM 8000-S</t>
  </si>
  <si>
    <t>CIRCUITO IMPRESO CALENTADOR A GAS THERM 8000S</t>
  </si>
  <si>
    <t>ELECTROVALVULA SELENOIDE BRONCE Normalmente Cerrad</t>
  </si>
  <si>
    <t>CHEQUE HIDRO Ø 3/4”  VERTICAL (150-200 PSI)</t>
  </si>
  <si>
    <t>TEE CPVC Ø  11/4"</t>
  </si>
  <si>
    <t>CODO CPVC - 90°Ø  1 1/4"</t>
  </si>
  <si>
    <t>TUBO CPVC  Ø 1 1/4" (RDE-11)</t>
  </si>
  <si>
    <t>TUBO COBRE Ø1 1/4"  RIGIDO- TIPO L</t>
  </si>
  <si>
    <t>TUBO COBRE Ø1 1/2"  RIGIDO- TIPO L</t>
  </si>
  <si>
    <t>PARTIDOR PISTAsupercross8m y challenger 5m Sum+ins</t>
  </si>
  <si>
    <t>Puerta+Pasador+portacand rejaAceroCal.16(2.0x1.0m)</t>
  </si>
  <si>
    <t>Calderin 500GPH-157W-Acero Inox. Cal.12 (Acpm)Sum+</t>
  </si>
  <si>
    <t>CAÑUELA POLIETILENO (2") E=2" FOIL BRILLANTE</t>
  </si>
  <si>
    <t>CAÑUELA POLIETILENO (1") E=2" FOIL BRILLANTE</t>
  </si>
  <si>
    <t>CAÑUELA POLIETILENO (1/2") E=2" FOIL BRILLANTE</t>
  </si>
  <si>
    <t>CAÑUELA POLIETILENO (2 1/2") E=1" FOIL BRILLANTE</t>
  </si>
  <si>
    <t>CAÑUELA POLIETILENO (2") E=1" FOIL BRILLANTE</t>
  </si>
  <si>
    <t>CAÑUELA POLIETILENO (1") E=1" FOIL BRILLANTE</t>
  </si>
  <si>
    <t>CAÑUELA POLIETILENO (1/2") E=1" FOIL BRILLANTE</t>
  </si>
  <si>
    <t>CAÑUELA POLIETILENO (21/2") E=1 1/2" FOIL BRILLANT</t>
  </si>
  <si>
    <t>CAÑUELA POLIETILENO (2") E=1 1/2" FOIL BRILLANTE</t>
  </si>
  <si>
    <t>CAÑUELA POLIETILENO (1") E=1 1/2" FOIL BRILLANTE</t>
  </si>
  <si>
    <t>CAÑUELA POLIETILENO (1/2") E=1 1/2" FOIL BRILLANTE</t>
  </si>
  <si>
    <t>MANOMETRO GLICERINA (0-200PSI) ACERO- (21/2")Vert</t>
  </si>
  <si>
    <t>COPA CONCENTRICA ACERO CARBON SOLDAR 4”X2”</t>
  </si>
  <si>
    <t>VALVULA DE ALIVIO ACERO/BRONCE Ø11/2”-200PSI-AGUA</t>
  </si>
  <si>
    <t>TUBO GALVANIZ. PRES. ASTM- A 53 (2")SCH-40(3.91MM)</t>
  </si>
  <si>
    <t>TAPON PVC ROSCADO  Ø 1 1/4"</t>
  </si>
  <si>
    <t>TEE POLIPROPILENO  Ø 4”</t>
  </si>
  <si>
    <t>CODO 90°  POLIPROPILENO  Ø 4”</t>
  </si>
  <si>
    <t>VALVULA DE GLOBO Ø 1"  (200PSI)</t>
  </si>
  <si>
    <t>TUBO ACERO GALVANIZADOØ3” (e=3.25MM) L=6M</t>
  </si>
  <si>
    <t>TUBO ACERO GALVANIZADOØ11/2” (e=2.95MM) L=6M</t>
  </si>
  <si>
    <t>ManometroGlicerinDial 4"acero-conex-vert.(0-200psi</t>
  </si>
  <si>
    <t>CHEQUE AMORTIGUADO EXTREMO RANURADO 2 1/2” - 300 PSI</t>
  </si>
  <si>
    <t>CHEQUE AMORTIGUADO EXTREMO RANURADO 2” - 300 PSI</t>
  </si>
  <si>
    <t>ValvulaAngularDrenaje/pruebaVictaulicRosc1"(175psi</t>
  </si>
  <si>
    <t>VALVULA MARIPOSA EXTRE.RANUR.UL/FM21/2”Pmi(175psi)</t>
  </si>
  <si>
    <t>VALVULA MARIPOSA EXTREM. RANURA UL/FM2”Pmin(175psi</t>
  </si>
  <si>
    <t>COPA EXCENTRICA ACERO NEGRO ROSCAR 3”X2”</t>
  </si>
  <si>
    <t>COPA CONCENTRICA ACERO NEGRO SOLDAR 3”X2”</t>
  </si>
  <si>
    <t>COPA CONCENTRICA ACERO NEGRO ROSCAR 1 1/2”</t>
  </si>
  <si>
    <t>CODO ACERO NEGRO ROSCADO 150 S.C.I.  - 1 ¼"</t>
  </si>
  <si>
    <t>ACOPLE  FLEXIBLE HIERRO DUCTIL RANURADO Ø 6"</t>
  </si>
  <si>
    <t>TEE ACERO  NEGRO -1 1/4"</t>
  </si>
  <si>
    <t>Niple Pasamuro Acero Galvaniz- Ø6”Roscad(1m)Cal.40</t>
  </si>
  <si>
    <t>NIPLE PASAMURO ACERO NEGRO -  Ø6” ROSCADO</t>
  </si>
  <si>
    <t>NIPLE PASAMURO ACERO NEGRO–Ø2”ROSCADO+RUANA</t>
  </si>
  <si>
    <t>UNION  ACERO CARBON ROSCADA SCH 40 - 2"</t>
  </si>
  <si>
    <t>TUBO ACERO CARBON C/C SCH 40 – ½" CON ROSCA</t>
  </si>
  <si>
    <t>Luminaria Lineal Led Driver  (64W) -8x8cm L=2.40m</t>
  </si>
  <si>
    <t>Transferencia Automat (250A)Contact-Contr+Barraje</t>
  </si>
  <si>
    <t>Transferencia Automat (1000A)Contact-Contr+Barraje</t>
  </si>
  <si>
    <t>Luminaria Teceo-2-(96 Leds)22.400Lm;700mA;+Fotoc</t>
  </si>
  <si>
    <t>Panel Led (60x60) 45W-6K (100-277v) Sobreponer usar CIO106191</t>
  </si>
  <si>
    <t>MANÓMETRO GLICERINA DIAL4”ACERO-CONEX-VERT.(0-200</t>
  </si>
  <si>
    <t>Medición Sist. Puesta  Tierra y Resistividad (UDS)</t>
  </si>
  <si>
    <t>TUBO  AGUA NTC-5890- Ø3" GALVANIZADA</t>
  </si>
  <si>
    <t>Luminaria 128LED 279W - 1000mA -45700Lm Tipo Coden</t>
  </si>
  <si>
    <t>Luminaria 128LED 279W - 700 mA -34600Lm Tipo Coden</t>
  </si>
  <si>
    <t>Abrazadera Uacero inox.de 1/4"para Ø 11/2"+tuerca</t>
  </si>
  <si>
    <t>Abrazadera Uacero inox.de 1/4"para Ø 11/4"+tuerca</t>
  </si>
  <si>
    <t>Abrazadaera Uacero inox.de 5/16"para Ø 2"+tuerca3</t>
  </si>
  <si>
    <t>UPS-20 KVA  BIFASICA- AUTONOMIA: 8 A10 MINUTOS</t>
  </si>
  <si>
    <t>INTERCAMBIADOR DE CALOR (CALDERA M MUIRA DE 50BPH</t>
  </si>
  <si>
    <t>Piso DeckColor Madera+Estrct.Acero Galv. (Sum+Ins)</t>
  </si>
  <si>
    <t>EstacaPlást.Poliet.AltoImpact(6x6cm)L=30cm(Su+Ins)</t>
  </si>
  <si>
    <t>Deck PlásticoImport.SobreponPolietil+Rampa(Sum+Ins</t>
  </si>
  <si>
    <t>PisoPistaAtletismoPrefabricado(Sum+inst) IAAF-(2)</t>
  </si>
  <si>
    <t>MESA DE AJEDREZ 4 PUESTOS NO APTA INTERPERIE REFO</t>
  </si>
  <si>
    <t>terminal  cobre para cable 400 MCM</t>
  </si>
  <si>
    <t>UNION POLIPROPILENO  Ø 2” (63MM)</t>
  </si>
  <si>
    <t>UNION POLIPROPILENO  Ø 11/4” (40MM)</t>
  </si>
  <si>
    <t>BancaSinEspaldarPolipropileno(0.70x0.43)H=0.43m</t>
  </si>
  <si>
    <t>BancaSinEspaldarPolipropileno(1.25x0.43)H=0.43m</t>
  </si>
  <si>
    <t>BancaSinEspaldarPolipropileno(2.60x0.43)H=0.43m</t>
  </si>
  <si>
    <t>GIMNASIO-AIRE-LIBRE- FlexionesPecho-TricepsDoble</t>
  </si>
  <si>
    <t>GIMNASIO-AIRE-LIBRE BANCA-LUMBARES-PARALELAS</t>
  </si>
  <si>
    <t>TANQUE TORMENTA EN FIBRA DE VIDRIO REFORZADA DE 25</t>
  </si>
  <si>
    <t>REDUCCION CAMPANA ESPIGO  ADVAN EDGE DE 6” A 8”</t>
  </si>
  <si>
    <t>TUBO DE DRENAJE PEAD ADS 10” DW AASTHO M252</t>
  </si>
  <si>
    <t>TUBO DE DRENAJE PEAD ADS 8” DW AASTHO M252</t>
  </si>
  <si>
    <t>TUBO DE DRENAJE PEAD ADS 6” DW AASTHO M252</t>
  </si>
  <si>
    <t>CanecaPedalConTapa(5 litros)AceroInox.D=21cmh=32cm</t>
  </si>
  <si>
    <t>Vidrio Laminado Transparente 3+3mm (Inc. transport</t>
  </si>
  <si>
    <t>Aviso(50x100cm)marco Tubo Cuadrado h=1.80M+Banner</t>
  </si>
  <si>
    <t>Saltometro Salto  Altura, requerimiientos IAAF</t>
  </si>
  <si>
    <t>EQUIPOS ATLETISMO</t>
  </si>
  <si>
    <t>POSTE EN CONCRETO PRETENSADO H=16M(1.350KG)linea</t>
  </si>
  <si>
    <t>TRAILER CAMA ALTA (CAPACIDAD 25 TONELADAS)</t>
  </si>
  <si>
    <t>SEPARADOR DE CARRIL PISCINA-25 M DE LARGO</t>
  </si>
  <si>
    <t>SEPARADOR DE CARRIL PISCINA-50 M DE LARGO</t>
  </si>
  <si>
    <t>ENROLLADOR PARA MANTA TERMICA USO DE TRABAJO PESAD</t>
  </si>
  <si>
    <t>MANTA TERMICA FLOTANTE PARA PISCINAS 25 Largo X 1</t>
  </si>
  <si>
    <t>SISTEMA DE DETECCIÓN DE ARRANQUE EN FALSO</t>
  </si>
  <si>
    <t>SISTEMA ELECTRÓNICO DE MARCADORES Y MEDIDOR DE CAR</t>
  </si>
  <si>
    <t>SISTEMA ELECTRÓNICO FOTO FINISH+CRONOMET AUTOMÁTIC</t>
  </si>
  <si>
    <t>JaulaProtecciónLanzam.DiscoyMartillo(Sum+Ins)IAAF</t>
  </si>
  <si>
    <t>CírculosConcentricosLanzamientoDiscoyMartillo-IAAF</t>
  </si>
  <si>
    <t>Zona de CaidaSaltodeAltura(Sum+Inst)IAAF(0.70x4x6m</t>
  </si>
  <si>
    <t>CajetinAcero+Tapa+Saltometro+Zona de caida(IAAF)</t>
  </si>
  <si>
    <t>VallasObstáculosAtletisto- (3) Unid/Jgo-IAAF(Sumin</t>
  </si>
  <si>
    <t>VallasPistaAtletisto-80Unidades/Juego(Sumini) IAAF</t>
  </si>
  <si>
    <t>CubiertaBastidorFosoAguaPistaAtlet(Sum+Inst)IAAF</t>
  </si>
  <si>
    <t>ObstáculoParaRiaFosoPistaAtletismo(Sum+Inst)IAAF</t>
  </si>
  <si>
    <t>FosoAguaPrefab.SaltoPistaAtletismo(Sum+Inst)IAAF</t>
  </si>
  <si>
    <t>DelimitadorAluminMovilPistaAtletismo(Sum+Ins)IAAF</t>
  </si>
  <si>
    <t>CajaInspecciónPolimeroPistaAtletismo(Sum+Inst)IAAF</t>
  </si>
  <si>
    <t>CanaletaPolimeroPistaAtletismo(Sum+Inst)NormaIAAF</t>
  </si>
  <si>
    <t>TransformadorTrifasico(480/220-127V)40 KVA-Dy5+Tra</t>
  </si>
  <si>
    <t>TransformadorTrifasico(480/220-127V)60 KVA-BT+Tran</t>
  </si>
  <si>
    <t>AdhesivoSpray(24 Onz)para pega de cinta antidesliz</t>
  </si>
  <si>
    <t>CintaAntideslizanteA=50mmNegra-TraficoPeaton.-Roll</t>
  </si>
  <si>
    <t>GramaSintetica(10mm)500Gr/m2 (Sumin+Instalación)</t>
  </si>
  <si>
    <t>ESMALTE URETANO  AMARILLO (Componente A+B)</t>
  </si>
  <si>
    <t>ESMALTE EPOXICO AMARILLO (Componente A+B)</t>
  </si>
  <si>
    <t>TableroDistribuc(1.20x1.0x0.40m)FrenteMuertoS/Espe</t>
  </si>
  <si>
    <t>PEGACOR PARA VIDRIO BLANCO (BOLSA DE 10Kg)</t>
  </si>
  <si>
    <t>MarmolSinuAguamarinaFachada (12mm)Nat:30cmJ.P.</t>
  </si>
  <si>
    <t>SIKA VISCOBOND  (3.2Kg)</t>
  </si>
  <si>
    <t>REFLECTOR  LED (200W) BLANCO FRIO</t>
  </si>
  <si>
    <t>LUMINARIA RALED II 32 LED 72 W PARA SENDEROS</t>
  </si>
  <si>
    <t>ACCESORIOS PVC 2"/1" (incluye sold.limp.lubri.cin)</t>
  </si>
  <si>
    <t>UNION FLEXIBLE  1” x 12”</t>
  </si>
  <si>
    <t>SWITCH FLOTADOR PARA TANQUE</t>
  </si>
  <si>
    <t>RELEVO ENCENDIDO AUTOMATICO MOTOBOM</t>
  </si>
  <si>
    <t>CONTROLADOR DE 4 ESTACIONES (rain bird) sim</t>
  </si>
  <si>
    <t>Pluviómetro electr. RAIN CHECK de rain &amp; bird o eq</t>
  </si>
  <si>
    <t>Marco en pino puerta de 80cmx220cm;A=10cm;E=3cm</t>
  </si>
  <si>
    <t>AdoquinGramoquinConc.Gris(30x30x6CM)Peaton-Obra</t>
  </si>
  <si>
    <t>Sum/Inst Puerta tub.cuad1 1/2"-4"x1 1/2"(2.4x1.8m)</t>
  </si>
  <si>
    <t>LuminariaparaPosteM-130(ap-70w208/220v)+fotoc+bomb</t>
  </si>
  <si>
    <t>AvisoLam2mm,acabOxidoCalado(9*0.45M)marcotub4x4cm</t>
  </si>
  <si>
    <t>ADOQUIN PEATONAL CON. BICAPAVERDE(10X20X6CM)</t>
  </si>
  <si>
    <t>CAMION CARPADO DE 10 TON DENTRO DE CIUDAD</t>
  </si>
  <si>
    <t>AdoquínPeat,conc,bicapa,colorocre/terra(10x20x6)ob</t>
  </si>
  <si>
    <t>ADOQUIN PEATONAL CON. BICAPA GRIS (10X20X6CM)Obra</t>
  </si>
  <si>
    <t>CONCRETO PAVIMENTO MR-36 (&gt;500 M3) AS-4"(10CM)</t>
  </si>
  <si>
    <t>TornilloConector5/8"x3"+Arandela+Tuerca Acero G-5</t>
  </si>
  <si>
    <t>Guaya en Acero Inoxidable Encauchetada tramo 25ML</t>
  </si>
  <si>
    <t>L´minaPoliestirenoAltoImpacto(90x120cm)cal.5mmBlan</t>
  </si>
  <si>
    <t>L´minaPoliestirenoAltoImpacto(30x40cm)cal.5mmBlanc</t>
  </si>
  <si>
    <t>L´minaPoliestirenoAltoImpacto(60x70cm)cal.5mmBlanc</t>
  </si>
  <si>
    <t>L´minaPoliestirenoAltoImpacto(60x90cm)cal.5mmBlanc</t>
  </si>
  <si>
    <t>BANNER PLASTICO 13 ONZ.(3.0X1.0M) MICROPERFORADO</t>
  </si>
  <si>
    <t>PINTURA ELECTROSTATICA PARA PLATINA DE 2"</t>
  </si>
  <si>
    <t>PINTURA ELECTROSTATICA PARA PLATINA DE 3"</t>
  </si>
  <si>
    <t>PENDON( 6X1.0M) Banner13-Onz.Fullcolor-Ojaletc/1m</t>
  </si>
  <si>
    <t>PINTURA ELECTROSTATICA PARA TUBO DE  3/4"X3/4"</t>
  </si>
  <si>
    <t>LLANTA TRASERA, 12,4 X 24,8 – 8 LONAS – R1 TACO BA</t>
  </si>
  <si>
    <t>LLANTA TRASERA, 18,4 X 30 – 10 LONAS – R1 TACO BAJ</t>
  </si>
  <si>
    <t>MEZCLADORA PARA CONCRETO 3 BULTOS ELECTRICO</t>
  </si>
  <si>
    <t>VálvulaMariposa 8"X150HierroCortiAceroInox316+Pint</t>
  </si>
  <si>
    <t>VálvulaMariposa 10"x150psiHierroCortiAcero316+pint</t>
  </si>
  <si>
    <t>FiltroLentoLavadoFibraVidrFalsoFondo(60x80cm)L=1M</t>
  </si>
  <si>
    <t>MotobombaSumerg.-1HPAceroInox.Descarg11/2"Q=78glp</t>
  </si>
  <si>
    <t>TUBO CONCRETO REFORZØ48"CLASE-1+Transp.(L=2.50m)</t>
  </si>
  <si>
    <t>PosteSujetadorCaninoTuboGalvanizado(Diseño IDRD)</t>
  </si>
  <si>
    <t>BebederoCaninoDobleAceroInox.304Cal.16 (DiseñoIDRD</t>
  </si>
  <si>
    <t>CanecaZonaCaninaAceroInox.304cal.16+Dispensador</t>
  </si>
  <si>
    <t>CONCEPTUALIZACION GEOTECNICA  (NO USAR)</t>
  </si>
  <si>
    <t>REJILLA PERIMETRAL  PISCINA  (,29X,03X1 MT)</t>
  </si>
  <si>
    <t>SumBancaindivConcretoConEspaldarEstruAceroPintCDRC</t>
  </si>
  <si>
    <t>Banner Impreso (6.30x2.94m)S/Des"Banco de supl</t>
  </si>
  <si>
    <t>STIKERS(22x15CM)S/Des"Puntos de Comida Estadio</t>
  </si>
  <si>
    <t>Banner Impreso (3.00x2.55m)S/Des"Banco Arbitros Es</t>
  </si>
  <si>
    <t>Banner Impreso (3.50x1.07m)S/Des"Idrd Estadio de t</t>
  </si>
  <si>
    <t>Banner Impreso (2.56x2.04m)S/Des"Idrd Estadio de T</t>
  </si>
  <si>
    <t>Banner Impreso (5.03x3.02m)S/Descripción "banco de</t>
  </si>
  <si>
    <t>Banner Impreso y pegado con cinta(4.40x0.80m)S/Des</t>
  </si>
  <si>
    <t>Banner Impreso y pegado con cinta(3.06x2.40m)S/Des</t>
  </si>
  <si>
    <t>Banner Impreso y pegado con cinta(1.30x0.80m)S/Des</t>
  </si>
  <si>
    <t>Mapa Vinilo Adhesivo con Acetato (2.10x1.50m)S/Des</t>
  </si>
  <si>
    <t>CHALECO SALVAVIDAS  REFLECT.IMPERM.ABULLANADO3CORR</t>
  </si>
  <si>
    <t>FLOTADOR SALVAVIDAS ESPUMA POLIESTIRENO 20"CONSOGA</t>
  </si>
  <si>
    <t>OVEROL FONTANERO IMPER.CA.25 AMARIL.BOTAPVCPTA ACE</t>
  </si>
  <si>
    <t>BOLSA INDUST. BASURA CAL-2 ; PAQ.DE 25 UN (70X100C</t>
  </si>
  <si>
    <t>ESPONJA FIBRA ABRASIVA  X 36 UNIDADES</t>
  </si>
  <si>
    <t>TRAPERO EN ALGODON N°1.000(450Gr) MANGO EN MADERA</t>
  </si>
  <si>
    <t>CARTELERA INFORMATIVA  ALUMINIO (2X1 Mts)</t>
  </si>
  <si>
    <t>GUANTE MOSQUETERO  CAUCHO CAL. 65 - PAR</t>
  </si>
  <si>
    <t>CAMBIO AUTOMATICO 12HP (Motor Electrico3600rpm)</t>
  </si>
  <si>
    <t>CAMBIO AUTOMATICO 7.5HP (Motor Electrico3600</t>
  </si>
  <si>
    <t>CAMBIO AUTOMATICO 2.4 A 5.0HP (Motor Electrico3600</t>
  </si>
  <si>
    <t>CAMBIO RETENEDORES 20HP (Motor Electrico3600rpm)</t>
  </si>
  <si>
    <t>CAMBIO RETENEDORES 12HP (Motor Electrico3600rpm)</t>
  </si>
  <si>
    <t>CAMBIO RETENEDORES 7.5HP (Motor Electrico3600rpm)</t>
  </si>
  <si>
    <t>CAMBIO RETENEDORES 2.4 A 5.0HP (Motor Electrico3</t>
  </si>
  <si>
    <t>JUEGO RODAMIENTOS 20 HP (Motor Electrico3600</t>
  </si>
  <si>
    <t>JUEGO RODAMIENTOS 12.0HP (Motor Electrico3600</t>
  </si>
  <si>
    <t>JUEGO RODAMIENTOS 7.5HP (Motor Electrico3600</t>
  </si>
  <si>
    <t>JUEGO RODAMIENTOS 2.4 A 5.0 HP(Motor Electrico3600</t>
  </si>
  <si>
    <t>CAMBIO SELLOS 7.2 HP (Motor Electrico 3.600 rpm)</t>
  </si>
  <si>
    <t>CAMBIO SELLOS (Motor Electrico2.4 a 5.0 HP (3.600</t>
  </si>
  <si>
    <t>REGISTRO CORTINA Ø4" PESADO S/NORMA ICONTEC</t>
  </si>
  <si>
    <t>TUBO GALVANIZADO-Ø3"(3.38MM)-AGUA-NTC-5890-6M</t>
  </si>
  <si>
    <t>GaviónRecubPVC(2x1x1m)TripTorsCal.13.H10x10cm+Diaf</t>
  </si>
  <si>
    <t>Diafragma MallaTriple Tors.Rec.PVCcal-10Hueco10x10</t>
  </si>
  <si>
    <t>TuboDrenajeCorrugaPerforada(160mm)sin filtro-Rollo</t>
  </si>
  <si>
    <t>KIT SILLA YEE S4 PLUS(200MMX160MM)ALCANT.NOVAFORT</t>
  </si>
  <si>
    <t>TUBO ALCANTARILLADO NOVAFORT S8 (355MM)L=6M</t>
  </si>
  <si>
    <t>TUBO ALCANTARILLADO NOVAFORT S8 (250MM)L=6M</t>
  </si>
  <si>
    <t>TUBO ALCANTARILLADO NOVAFORT S8 (500MM)L=6M</t>
  </si>
  <si>
    <t>REDUCCION EXCENTRICA NOVAFORT (160X110MM)</t>
  </si>
  <si>
    <t>ARO TAPA PP CAMARA DE INSPECCION REDONDA</t>
  </si>
  <si>
    <t>ELEVADOR CAMARA DE INSPECCIÓN(600)600X1750MM</t>
  </si>
  <si>
    <t>BASE CAMARA  DE INSPECCION (600) TIPO TANQUE</t>
  </si>
  <si>
    <t>BASE CAJA DE INSPECCION  (400)200X160MM</t>
  </si>
  <si>
    <t>CELDA AQUACELL RD CON KIT (Celda 1x0.50x0.39m)</t>
  </si>
  <si>
    <t>TUBO ALCANT. NOVAFORT S8(400MM) L=6M NORMA ICONTEC</t>
  </si>
  <si>
    <t>TUBO ALCANTARILLADO NOVAFORT S8 (315MM)L=6M</t>
  </si>
  <si>
    <t>LUMINARIA 18.000 LUMENES. 156W. 100.000 HORAS</t>
  </si>
  <si>
    <t>AIRE ACONDI. DE 56600 BTU TIPO SPLIT (Pisotecho)</t>
  </si>
  <si>
    <t>MANTENIMIENTO PREVENTIVO UPS 160 K (Emerson)</t>
  </si>
  <si>
    <t>BALDOSA PLASTICA PERFORADA 30X30 (Piscinas)</t>
  </si>
  <si>
    <t>LOSA  CONCRETO 0.62X0.62 e=4cm,Acab. grant.cuchuco</t>
  </si>
  <si>
    <t>ESTRUCTURA CANCHA MULTINIVEL BALONCESTO móvil</t>
  </si>
  <si>
    <t>CUBIERTA SANDWICH FIBRA Aluzinc. Cal 26 sum+Inst</t>
  </si>
  <si>
    <t>Puerta para Divsion Baño Acero Inoxida (0.60x1.80m</t>
  </si>
  <si>
    <t>PuertaMetal.Entamb.Corrediz(A=4.85m;H=2.85m)+Marc+</t>
  </si>
  <si>
    <t>Puerta Metal Entanbor A=0.80M, H=2m Cal.18+Marco+C</t>
  </si>
  <si>
    <t>Puerta Metal Entanbor A=1M, H=2m Cal.18+Marco+Cerr</t>
  </si>
  <si>
    <t>MURO VERDE(Diseñ,constr,estr,plant,riego)315 m2</t>
  </si>
  <si>
    <t>CABLE EN ACERO GALVANIZADO Ø1/8"(7X7) POR 100ML</t>
  </si>
  <si>
    <t>LuminariaBahiaAlta (12000lumens;120-277v;4000k)med</t>
  </si>
  <si>
    <t>PLATINA HIERRO (1/4"X3") L=6M;PESO=22.8Kg/UN</t>
  </si>
  <si>
    <t>PLANTA ELECTRICA DE EMERGENCIA 35 KVA Bogota</t>
  </si>
  <si>
    <t>VALVULA DE PIE EN ACERO INOXIDABLE DE 21/2"</t>
  </si>
  <si>
    <t>VALVULA DE PIE EN ACERO INOXIDABLE DE 11/2"</t>
  </si>
  <si>
    <t>KIT BRILLANTES CON ARENA BLANCO (EMBOQUILLADO)</t>
  </si>
  <si>
    <t>TABLERO TRIFASICO 24 CIRCUITOS-N°2-EDUARDO SANTOS</t>
  </si>
  <si>
    <t>TABLERO TRIFASICO 24 CIRCUITOS-N°1-EDUARDO SANTOS</t>
  </si>
  <si>
    <t>PLANTA DE EMERGENCIA DE 95kW - 105 kVA PRIME, EFEC</t>
  </si>
  <si>
    <t>PLANTA DE EMERGENCIA 95KVA -105  KVA  PRIME</t>
  </si>
  <si>
    <t>MEDIDOR ELECTRONICO TRIFASICO10-100 AMPClase-2</t>
  </si>
  <si>
    <t>TRANSFORMADOR TRIFÁSICO TIPO SECO DE 225 kVA, 11.4</t>
  </si>
  <si>
    <t>DESCARGADOR DE SOBRETENSIÓN TIPO CODO DE 15 kV (DP</t>
  </si>
  <si>
    <t>CELDA DUPLEX DE M.T. (ENTRADA-SALIDA), 17.5 kV, 63</t>
  </si>
  <si>
    <t>TERMINAL PREFORMADO TIPO INTERIOR PARA CABLE DE  M</t>
  </si>
  <si>
    <t>TERMINAL PREFORMADO TIPO BUJE PARA CABLE DE  M.T.</t>
  </si>
  <si>
    <t>Luminaria LED 450W - 1000mA(Utilizar CIO-105598)</t>
  </si>
  <si>
    <t>Luminaria LED 400W - 530 mA (Utilizar CIO-106175)</t>
  </si>
  <si>
    <t>Luminaria LED 250W - 350 Ma(Utilizar CIO-104911)</t>
  </si>
  <si>
    <t>Luminaria LED 150W - 530mA- (Utilizar CIO-106115)</t>
  </si>
  <si>
    <t>Llanta enDesusoRin22.5 (Sum+Carg+Transp+Desc)Bt</t>
  </si>
  <si>
    <t>MANTO REVEGETACION - Ecomatrix Verde o similar</t>
  </si>
  <si>
    <t>MODULO MADERA JUEZ(Secretario,Testigo)SUMIN+I</t>
  </si>
  <si>
    <t>Transformador Trifasico seco10KVA 440-208/120vDyn5</t>
  </si>
  <si>
    <t>Transformador Trifasico seco30KVA 440-208/120vDyn5</t>
  </si>
  <si>
    <t>Transformador Trifasico seco75KVA 440-208/120vDyn5</t>
  </si>
  <si>
    <t>DISPOSITIVO PARA PROTECCION SOBRETENSION (DPS)CatB</t>
  </si>
  <si>
    <t>LLAVE CONMUTACIÓN MANUAL Tetrapolar 70 AMP</t>
  </si>
  <si>
    <t>VALVULA CHEQUE Ø 2" CON CORTINA PERFORADA</t>
  </si>
  <si>
    <t>VALVULA DOBLE COMPUERTA ELAS. 4" (Ver descripción)</t>
  </si>
  <si>
    <t>VALVULA DOBLE COMPUERTA ELAS. 3" (Ver descripción)</t>
  </si>
  <si>
    <t>VALVULA DOBLE COMPUERTA ELAS. 2" (Ver descripción)</t>
  </si>
  <si>
    <t>Equipos Sistema  Eyector Automático N°2</t>
  </si>
  <si>
    <t>Equipos Sistema  Eyector Automático N°1</t>
  </si>
  <si>
    <t>Breaker Industrial Regulable (3x28 a 40 AMP)  40KA</t>
  </si>
  <si>
    <t>TUBO CONC.REFORZ.Ø20"CLASEIII-N/ICONTEC-401</t>
  </si>
  <si>
    <t>TUBO CONC.REFORZ.Ø24"CLASEIII-N/ICONTEC-401</t>
  </si>
  <si>
    <t>TUBO PRESIÓN PVC Ø6"EXTREMO LISO S/NORMA ICONTEC</t>
  </si>
  <si>
    <t>ORNAMENTACION FORJADO</t>
  </si>
  <si>
    <t>CUCHILLA PARA GUADAÑADORA DE 1” PARA TRABAJO LIVIA</t>
  </si>
  <si>
    <t>TRAPERO ENCABADO ALGODON 350 Gr. MANGO MADERA</t>
  </si>
  <si>
    <t>SIKADUR COMBIFLEX H-15    (ROLLO DE 12.5 MTS)</t>
  </si>
  <si>
    <t>GORRO INDUSTRIAL CON POLERA (TIPO CHAVO)</t>
  </si>
  <si>
    <t>GUANTES DE CAUCHO PEQUEÑO CAL.35 (PAR)</t>
  </si>
  <si>
    <t>CANDADO DE SEGURIDAD REFERENCIA 840 TIPO ALEMAN</t>
  </si>
  <si>
    <t>BOTAS PANTANERAS  EN PVC</t>
  </si>
  <si>
    <t>BOLSAS INDUSTRIALES PARA BASURA PAQX25(tama70x100c</t>
  </si>
  <si>
    <t>GUADAÑADORA PARA CESPED 43 cc. 2,5HP(TRAB.PESADO)</t>
  </si>
  <si>
    <t>MALLA DE ANJEO PLASTICA GALLINERO 25X30MM A=1.80M</t>
  </si>
  <si>
    <t>FLOCULANTE  (Reactivo quimico piscinas)</t>
  </si>
  <si>
    <t>ANALISIS HONGO LEVADURAS Y DERMATOFITOS</t>
  </si>
  <si>
    <t>ANALISIS CLORO RESIDUAL TOTAL (Mant. piscinas)</t>
  </si>
  <si>
    <t>GRATAS ACERO CON MANGO MADERA (5X11/4")</t>
  </si>
  <si>
    <t>CORAZA Y NEUMATICO  DE 4 LONAS PARA CRRETILLA</t>
  </si>
  <si>
    <t>LIMA TRIANGULAR DE 6” CABO PLASTICO PARA AFILAR</t>
  </si>
  <si>
    <t>CHEQUE CORTINA Ø 2"(125-200PSI)SELLO METALICO</t>
  </si>
  <si>
    <t>CHEQUE CORTINA Ø 11/2"(125-200PSI)SELLO METALICO</t>
  </si>
  <si>
    <t>CHEQUE CORTINA Ø 11/4"(125-200PSI)SELLO METALICO</t>
  </si>
  <si>
    <t>CHEQUE CORTINA Ø 1"(125-200PSI)SELLO METALICO</t>
  </si>
  <si>
    <t>CERAMICA PARA PISCINA PARQUE PATIO BONITO</t>
  </si>
  <si>
    <t>VALVULA CHEQUE CORTINA Ø  3"BRONCE-EXTREMO ROSCADO</t>
  </si>
  <si>
    <t>REGISTRO CORTINA  PESADO 2"S/NROMA ICONTEC</t>
  </si>
  <si>
    <t>REGISTRO CORTINA  PESADO 1 1/2" S/NORMA ICONTEC</t>
  </si>
  <si>
    <t>REGISTRO CORTINA  PESADO 1 1/4" S/NORMA ICONTEC</t>
  </si>
  <si>
    <t>ARENA  PARA FILTRO (Piscinas 45 Kg)</t>
  </si>
  <si>
    <t>REGISTRO CORTINA PESADO  Ø 11/4" RED WHITE</t>
  </si>
  <si>
    <t>REGISTRO CORTINA PESADO  Ø 1" S/NORMA ICONTEC</t>
  </si>
  <si>
    <t>VALVULA DE PIE Ø1"BRONCE(125-150PSI)CANAST-METALIC</t>
  </si>
  <si>
    <t>VALVULA DE PIE Ø11/4"BRONCE(125-150)PSI CANAST-MET</t>
  </si>
  <si>
    <t>VALVULA DE PIE Ø11/2"BRONCE(125-150)PSI CANAST-MET</t>
  </si>
  <si>
    <t>VALVULA DE PIE Ø 2"BRONCE(125-150)PSI CANAST-METAL</t>
  </si>
  <si>
    <t>PLANTACION DE ARBOLES ver descripcion tecnica</t>
  </si>
  <si>
    <t>DESENRAIZADO DE ARBOLES ver descripcion tecnica</t>
  </si>
  <si>
    <t>TRATAMIENTOS INTEGRALES Árboles mayores a 20 mts</t>
  </si>
  <si>
    <t>TRATAMIENTOS INTEGRALES Árbol entre 15 – 19,99 mts</t>
  </si>
  <si>
    <t>BLOQUEO Y TRASLADO DE ARBOLESArbol entre10–14m</t>
  </si>
  <si>
    <t>Mesa concreto. ajedrez ver Descripcion  tecnica</t>
  </si>
  <si>
    <t>VALVULA PRUEBA-DRENAJE 1" BR C-VISOR UL-FM</t>
  </si>
  <si>
    <t>Repique de árboles caídos y retiro de los desechos</t>
  </si>
  <si>
    <t>Repique de árboles caídos. Ver descripción tecnica</t>
  </si>
  <si>
    <t>PT100  piscinas complejo acuatico</t>
  </si>
  <si>
    <t>Mant.  preventivo aire acondicionado Mini split</t>
  </si>
  <si>
    <t>REFLECTOR LED TIPO WALLPACK 30W(3.000K)100-240V</t>
  </si>
  <si>
    <t>REFLECTOR LED TIPO WALLPACK 50W(3.000K)100-240V</t>
  </si>
  <si>
    <t>CONECTOR ACERO  EMT Ø2"</t>
  </si>
  <si>
    <t>CONECTOR TORNILLO INTERIOR PARA EMT Ø2"</t>
  </si>
  <si>
    <t>Mueble plástico, medidas 30 centimetros de ancho X</t>
  </si>
  <si>
    <t>Mueble plástico, A=2,10 m X P=30cmX H=30cm 7 compa</t>
  </si>
  <si>
    <t>Mueble plástico, medidas 60 centimetros de ancho X</t>
  </si>
  <si>
    <t>Mueble plástico, A=2.10 m X P=30cmXH=72cm 14compar</t>
  </si>
  <si>
    <t>Mueble plástico, A=2,10 m X P=30cm H=1.22m 28compa</t>
  </si>
  <si>
    <t>Mueble plástico, medidas 90 centimetros de ancho X</t>
  </si>
  <si>
    <t>Mueble plástico, medidas 1,30 metros de ancho X 35</t>
  </si>
  <si>
    <t>Mueble plástico, medidas 1,60 metros de ancho X 35</t>
  </si>
  <si>
    <t>Mueble plástico, medidas 2,40 metros de ancho X 35</t>
  </si>
  <si>
    <t>Revisión de detectores, estaciones manuales, Estad</t>
  </si>
  <si>
    <t>TABLA BURRA (28X2.5CM)L=3M CEDRO ACHAPO</t>
  </si>
  <si>
    <t>Retorqueado, resoldado y remarcado de conecto. Est</t>
  </si>
  <si>
    <t>Limpieza peinado y remarcacion de cables y equi Es</t>
  </si>
  <si>
    <t>Marcacion de camaras en patch panel, estadio el ca</t>
  </si>
  <si>
    <t>Limpieza, peinado  y remarcacion de cables y equip</t>
  </si>
  <si>
    <t>Mante. Preven. y correct. UPS monofasica de 3 KVA</t>
  </si>
  <si>
    <t>Mante. Preven. y correct. UPS bifasica de 10 KVA</t>
  </si>
  <si>
    <t>Mante. Preven. y correct. UPS trifasica de 160 KVA</t>
  </si>
  <si>
    <t>pruebas y entrega mant. voz y datos estadio el cam</t>
  </si>
  <si>
    <t>Peinado de gabinetes en centros de. Estadio el cam</t>
  </si>
  <si>
    <t>Tala de  árbol. Ver descripción técnica</t>
  </si>
  <si>
    <t>Tala de  árboles - igual o mayor a 10 mts y menor de 15 mts - Bajo Grado de Dificultad</t>
  </si>
  <si>
    <t>JUEGO SUBE Y BAJA  NIÑOS (6-12 AÑOS)Sum+trasnp</t>
  </si>
  <si>
    <t>RejillaPref.(4.000)(Tr.Veh.Liv)H=9cm;A=31cm;L=50CM</t>
  </si>
  <si>
    <t>CarcamoPref.(4.000)(Trf.Veh.Liv)H=35cm;A=40cm;L=1M</t>
  </si>
  <si>
    <t>PARQUE EN MADERA(Escale+Roda.Fibra+Colump.2 puest)</t>
  </si>
  <si>
    <t>FORMALETA CIRCULAR Ø=0.30M;H=0.60M-SECC</t>
  </si>
  <si>
    <t>SUBE Y BAJA PARA GIMNASIO CANINO (SUM+TRA</t>
  </si>
  <si>
    <t>PLATAFORMA DE SALTO PARA GIMNASIO CANINO(SUM+TRA)</t>
  </si>
  <si>
    <t>AROS DE SALTO PARA GIMNASIO CANINO (SUM+TRANSPO</t>
  </si>
  <si>
    <t>ARCOS TUNEL  PARA GIMNASIO CANINO (SUM+TRANSPO</t>
  </si>
  <si>
    <t>SALTO GRADUABLE  PARA GIMNASIO CANINO (SUM+TRANSPO</t>
  </si>
  <si>
    <t>ZIG ZAG  PARA GIMNASIO CANINO (SUM+TRANSPORTE)</t>
  </si>
  <si>
    <t>Planta Enredadera Ojo de Poeta (0,40M) sin transp.</t>
  </si>
  <si>
    <t>Poste PolipropilenoAlta Resist.L=1.00m(Ø=7cm)punta</t>
  </si>
  <si>
    <t>Adoquín Rombiode Ecológico Peatonal 31x20x3.5 cm</t>
  </si>
  <si>
    <t>Banca LockerMadera Zapán+Estructura Met (Sum+Inst)</t>
  </si>
  <si>
    <t>Locker láminaPuerta Microper 0.40X0.80X0.30(Sum+In</t>
  </si>
  <si>
    <t>Mueble Camerino+Caja Seguridad Squash (Sum+Inst)</t>
  </si>
  <si>
    <t>ADHESIVO VINILO BRILLANTE  DIAMETRO 40CM</t>
  </si>
  <si>
    <t>Reparación y modernización de ascensor hidráulico</t>
  </si>
  <si>
    <t>MANTENIMIENTO SILLETERIA AUDITORI, INCLUYE DES.</t>
  </si>
  <si>
    <t>Mantenimiento 2 estructuras hidráulicas baloncesto</t>
  </si>
  <si>
    <t>SELLADOR  PARA PISO VINISOL</t>
  </si>
  <si>
    <t>ANGULO  CHAMPAÑA (0.66X0.39CM) L=3M</t>
  </si>
  <si>
    <t>CAJA MONOFASICA SEIS CIRCUITOS BARRAJE 100AMP</t>
  </si>
  <si>
    <t>CAJA MONOFASICA TRES CIRCUITOS BARRAJE 75AMP</t>
  </si>
  <si>
    <t>HORTENSIA  - Planta ornamental</t>
  </si>
  <si>
    <t>BELLA HELENA  - Planta ornamental</t>
  </si>
  <si>
    <t>ACANTO  - Planta ornamental</t>
  </si>
  <si>
    <t>BARNIZ 980-COLPISA ALTA RES. BICOMPONENTE</t>
  </si>
  <si>
    <t>PERFIL ESTRUCTIRAL (250X150X6.0MM) A-500;GR-C</t>
  </si>
  <si>
    <t>PERFIL ESTRUCTIRAL (90X50X2.5MM) A-500;GR-C</t>
  </si>
  <si>
    <t>MURO DESLIZADERO/IDRD NIÑOS(6-12 AÑOS)Su+Tra</t>
  </si>
  <si>
    <t>JUEGO COLUMPIO/IDRD NIÑOS(6-12 AÑOS)Su+Tra</t>
  </si>
  <si>
    <t>JUEGOPASAMANOSCOMPUESTO/IDRD NIÑOS(1-5 AÑOS)Su+Tra</t>
  </si>
  <si>
    <t>JUEGO TAPETE GATEADOR/IDRD NIÑOS(1-5 AÑOS)Sum+Tran</t>
  </si>
  <si>
    <t>JUEGO RUEDA SENC./IDRD NIÑOS(1-5 AÑOS)Sum+Transp</t>
  </si>
  <si>
    <t>BALANCIN- D/IDRD NIÑOS (1-5 AÑOS)Sum+Transporte</t>
  </si>
  <si>
    <t>SISTEMA DE PRESION (Motobomba 10HP) Instal. y sumi</t>
  </si>
  <si>
    <t>ABRAZADERA"U"Doble Ala+2- Perf.3/8"(Para Tubo 3")</t>
  </si>
  <si>
    <t>COLIFORMES TERMOTOLERANTES Análisis Aguas Superf.</t>
  </si>
  <si>
    <t>CRYPTOSPORIDIUM PARVUM Análisis Aguas Superf. Pisc</t>
  </si>
  <si>
    <t>PSEUDOMONA AEROUGINOSA Análisis Aguas Superf. Pisc</t>
  </si>
  <si>
    <t>AGUAS</t>
  </si>
  <si>
    <t>RECUENTO HETEROTROFOS Análisis Aguas Super. Piscin</t>
  </si>
  <si>
    <t>HIERRO TOTAL Análisis Aguas Superficiales Piscina</t>
  </si>
  <si>
    <t>NITROGENO AMONIACAL Análisis Aguas Superf. Piscina</t>
  </si>
  <si>
    <t>Aspiradora plastica de 8 ruedas  Cabezote plastico</t>
  </si>
  <si>
    <t>CONDUCTIVIDAD Análisis Aguas Superficiales Piscina</t>
  </si>
  <si>
    <t>Ruedas de aspiradora  Quick-Vac</t>
  </si>
  <si>
    <t>Aspiradora cabezote en bronce cromado mang.2"x15m</t>
  </si>
  <si>
    <t>PROYECTOR METAL HALIDE (1.000W) CIRCULAR CAMPANA</t>
  </si>
  <si>
    <t>BALA(1X27W)+Vidrio(Chasis+Bomb Ahorrad de Rosca)</t>
  </si>
  <si>
    <t>BALA DULUX (1X26W) ABIERTA(Chasis+Balasto+Bombilla</t>
  </si>
  <si>
    <t>CAJA METALIC.(20X20X20CM) LAM.CAL.18+PINT-ELECTRO</t>
  </si>
  <si>
    <t>EQUIPO DE PRESIÓN AGUA RIEGO(S/DESCRIPC-TECN)</t>
  </si>
  <si>
    <t>TRONCO PINO PATULA  INMUN- VACIO Ø30-35CM;H=0.10</t>
  </si>
  <si>
    <t>PLANTA DE AROMA RESEDA  PARA JARDIN</t>
  </si>
  <si>
    <t>PLANTA ENREDADERA MADRESELVA  PARA JARDIN</t>
  </si>
  <si>
    <t>FLORES BEGONIA  PARA JARDIN</t>
  </si>
  <si>
    <t>PAPIRO COMÚN  PARA JARDIN</t>
  </si>
  <si>
    <t>PERNO 3/8"X2" (GRADO-5)+ARANDELA+TUERCA</t>
  </si>
  <si>
    <t>VINCA MAJOR  PARA JARDIN</t>
  </si>
  <si>
    <t>PENNISETUM  PARA JARDIN</t>
  </si>
  <si>
    <t>HEBE ENANO VERDE  PARA JARDIN</t>
  </si>
  <si>
    <t>PARARRAYOS  TIPO FRANKLIN</t>
  </si>
  <si>
    <t>NIPLE  GALVANIZADO Ø 4 " L= 1.00 M (SIN RUANA)</t>
  </si>
  <si>
    <t>PEGACOR MAX-CONSTRUCTOR (BOLSA DE 40KG)</t>
  </si>
  <si>
    <t>MEZCLADOR LAVAMANOS Ø4" CIERRE RÁPIDO CROMO(Des+Si</t>
  </si>
  <si>
    <t>GRIFERIA LAVAMANOS MONOCONTROL ALTO CROMO</t>
  </si>
  <si>
    <t>GRIFERIA LAVAMANOS MONOCONTROL BAJO CROMO</t>
  </si>
  <si>
    <t>CARBONILLA:80%+TIERRA:20% CERNIDOS+TRANSPORTE</t>
  </si>
  <si>
    <t>CERTIFICACION FIFA -  CANCHA GRAMA SINT. 60mm</t>
  </si>
  <si>
    <t>UNIÓN TUBERIA DRENAJE PEAD-PERF. CORRUG 200MM</t>
  </si>
  <si>
    <t>TUBO DRENAJE PVC 200MM-perforada(L=5.90m)</t>
  </si>
  <si>
    <t>ARRANCADOR SUAVE CORRIENTE NOMINAL 106AMP</t>
  </si>
  <si>
    <t>MONTAJE-TRANSPORTE-MANTENIMIENT(1 AÑO)</t>
  </si>
  <si>
    <t>TUBO DE ESCAPE 25M LAM.CAL.16 PINTURA NEGRA</t>
  </si>
  <si>
    <t>PRECALENTADOR DE CAMISAS PARA PLANTA DE EMRGENCIA</t>
  </si>
  <si>
    <t>TRANSFERENCIA AUTOMÁTICA DE 3X160AMP EN AC1</t>
  </si>
  <si>
    <t>PLANTA DE EMERGENCIA POT.PRIME (45 KVA-2.640mN.M)</t>
  </si>
  <si>
    <t>CABINA INSONORA(PINT. ELECTROST.+CHAPAS DE SEG)</t>
  </si>
  <si>
    <t>TRANSFERENCIA AUTOM.(3X630AMP) EN AC3 CON TARJETA</t>
  </si>
  <si>
    <t>GRAPA METALICA  PARA TUBO METALICO DE 2""</t>
  </si>
  <si>
    <t>GRAPA METALICA  PARA TUBO METALICO DE 1 1/2""</t>
  </si>
  <si>
    <t>GRAPA METALICA  PARA TUBO METALICO DE  3/4"</t>
  </si>
  <si>
    <t>BOMBILLA DE 27W PARA APLIQUE DE SOBREPONER</t>
  </si>
  <si>
    <t>APLIQUE DE SOBREPONER(2X27W)LUZ BLANCA</t>
  </si>
  <si>
    <t>BOQUILLA TERMINAL  EMT 1 1/2"</t>
  </si>
  <si>
    <t>TUBO  CONDUIT  EMT Ø 1 1/2"</t>
  </si>
  <si>
    <t>TABLERO MINIPRAGMA DE 18 CIRCUITOS EMPOTRAR</t>
  </si>
  <si>
    <t>TUBO GALVANIZADO Ø 21/2" AGUA (5.16MM)PresiónL=6M</t>
  </si>
  <si>
    <t>TUBO GALVANIZADO Ø1 1/2" AGUA (3.68MM)PresiónL=6M</t>
  </si>
  <si>
    <t>EQUIPO DE PRESIÓN AGUA POTABLE S/ 85 GPM 7.5 HP</t>
  </si>
  <si>
    <t>DPS (TVSS) CATEGORIA - A   (25KA) 120 VOLTIOS</t>
  </si>
  <si>
    <t>REJILLA DE FONDO  ANTIATRAPAMIENTO DE 18" * 18"</t>
  </si>
  <si>
    <t>DESNATADOR DE PISCINA   2"</t>
  </si>
  <si>
    <t>ADOQUIN COLONIAL (26X12.5X6CM)TRAF.LIV-OBRA</t>
  </si>
  <si>
    <t>FLUXOMETRO PALANCA BRONCE (30-60PSI)SANITARIO</t>
  </si>
  <si>
    <t>AISLADOR  TIPO CARRETE</t>
  </si>
  <si>
    <t>LUMINARIA RALED III 64 LED 143 W PARA SENDEROS</t>
  </si>
  <si>
    <t>FLUXOMETRO anillo seguridad colilla SLOAN -Mant</t>
  </si>
  <si>
    <t>FLUXOMETRO kit repararacion manija SLOAN -Mant</t>
  </si>
  <si>
    <t>FLUXOMETRO Piston Bajo consumo1.6 SLOAN -Mant</t>
  </si>
  <si>
    <t>FLUXOMETRO Disco Interno SLOAN - Mantenimiento</t>
  </si>
  <si>
    <t>TUBO ALCANT NOVAFORT 450MM X6 M PAVCO O SIMILAR</t>
  </si>
  <si>
    <t>Canal Lám.Galv. Cal.18 (D=1.00m)Sin Pintura(Sum)</t>
  </si>
  <si>
    <t>Canal Lám.Galv. Cal.16 (D=1.50m)Sin Pintura(Sum)</t>
  </si>
  <si>
    <t>Canal Lám.Galv. Cal.16 (D=2.44m)Sin Pintura(Sum)</t>
  </si>
  <si>
    <t>Canal Lám.Galv. Cal.16 (D=1.10m)Sin Pintura(Sum)</t>
  </si>
  <si>
    <t>SARNAFIL S327-12LWHITE(1.2MM)10 AÑOS (ROLL 2X25M)</t>
  </si>
  <si>
    <t>TuboConc.Vibrocompactado.Con Refuerz.D=36"L=2.50m</t>
  </si>
  <si>
    <t>TuboConc.Vibrocompactado.Sin Refuerz.D=6" (Sum)</t>
  </si>
  <si>
    <t>TUBO DRENAJE CORRUG.CON FILTRO(160MM)-6"+TRANSPORT</t>
  </si>
  <si>
    <t>Placa Circul.Super.Con.Reforz.D=1.70m;e=0.25mEAAB</t>
  </si>
  <si>
    <t>GAVIÓNTRIP.TORS.CAL3MM(2X1X1)7.5X7.5GALV.BOR3.8MM</t>
  </si>
  <si>
    <t>TUBO ESTRUCTURAL RECTANGULAR(50X30MM)E=2.5MM</t>
  </si>
  <si>
    <t>DURMIENTE PINO SECO CEPILLADO (4X4CM) 3M</t>
  </si>
  <si>
    <t>TRANSFERENCIA DE 500AMP-220V(SUMINST+INSTAL)</t>
  </si>
  <si>
    <t>DISEÑO ARQUITECT. PARQUE (&gt;=40.000M2&lt;50.000M2)</t>
  </si>
  <si>
    <t>DISEÑO ARQUITECT. PARQUE (&lt;=30.000M2&lt;40.000M2))</t>
  </si>
  <si>
    <t>DISEÑO ARQUITECT. PARQUE (&gt;=20.000M2&lt;30.000M2))</t>
  </si>
  <si>
    <t>DISEÑO ARQUITECT. PARQUE (10.000M2-20.000M2))</t>
  </si>
  <si>
    <t>NIPLE  GALVANIZADO Ø 3 " L=0.10M</t>
  </si>
  <si>
    <t>Cortina enrollable 2,10x2,50Coliseo Primero de May</t>
  </si>
  <si>
    <t>Señal Precaucion ySeguridad(0.33x0.23)m Sum+Instal</t>
  </si>
  <si>
    <t>Señal Ruta Evacua y Salida Emerg(0.5x0.33)m Sum+In</t>
  </si>
  <si>
    <t>Señal Ruta Entrada y Salidas(1.0x0.33)m Sum+Instal</t>
  </si>
  <si>
    <t>Señal Planos Sistem Evacuacion 0.7x0.6m Sum+instal</t>
  </si>
  <si>
    <t>Señal.InfoColiseo ySedeAdmin0.33x0.23 AlumSum+inst</t>
  </si>
  <si>
    <t>SeñalizacionAavisoExter(1.2 X 1.2)mts.Alum.Sum+ins</t>
  </si>
  <si>
    <t>MECANISMO ANTIPÁNICO (ISEO)   PUERTA DOBLE</t>
  </si>
  <si>
    <t>Malla Gallinero (11/4")TripTors.H=0.90m.L=36mCal22</t>
  </si>
  <si>
    <t>PUERTA ENTAMB. CORREDIZA C.R. C.18 2.95*4.61M+PINT</t>
  </si>
  <si>
    <t>CERRADURA O BARRA ANTIPANICO VERTICAL AMERICANA</t>
  </si>
  <si>
    <t>CERRADURA O BARRA  ANTIPANICO HORIZONTAL AMERICANA</t>
  </si>
  <si>
    <t>VENTANERIA</t>
  </si>
  <si>
    <t>AISLADOR PARA BARRAJE 40X30MM (100AMP) TORN- 1/4</t>
  </si>
  <si>
    <t>GABINETE 200 AMP-LAM.CAL.16C.R.;ESP.TOTALIZ+PUERTA</t>
  </si>
  <si>
    <t>UNION DE REMATE  PARA 6MM, (2,10m) Cubierta</t>
  </si>
  <si>
    <t>TOTALIZADOR IND.(3X100AMP)GRADUABLE-50KA</t>
  </si>
  <si>
    <t>Ventana Alumin M3831 Vidrio lam4+4mm Pleg 3" x 1½"</t>
  </si>
  <si>
    <t>LAMINA POLICARBONATO ALVEOLAR 8MM(5.90X2.10M)+tran</t>
  </si>
  <si>
    <t>DESTRONCADO-PULIDA Y BRILLADO DE PISO(TODO COSTO)</t>
  </si>
  <si>
    <t>Sum+Ins.Puerta-Vent.(1.87x3.18m)S/Descripc.Técnica</t>
  </si>
  <si>
    <t>Sum+Ins.Puerta-Vent.(2.0x3.34m)S/Descripc.Técnica</t>
  </si>
  <si>
    <t>SIKAGUARD DECOR TRANSPARENTE   18 Kg</t>
  </si>
  <si>
    <t>MONTAJE, TRANS, INST Y PUESTA EN MARCHA PLANTA ELE</t>
  </si>
  <si>
    <t>INSONORIZACION PLANTA ELECTRICA DE EMERGENCIA</t>
  </si>
  <si>
    <t>PLANTA ELECTRICA DE EMERGENCIA 30 KVA Bogota</t>
  </si>
  <si>
    <t>ESTRUCTURA CANCHA MULTIPLE BALONCESTO/MICRO móvil</t>
  </si>
  <si>
    <t>LAVAMANOS SOBREPONER ENNA  CORONA</t>
  </si>
  <si>
    <t>07279</t>
  </si>
  <si>
    <t>Ventana Alumin mate 38-31+Policarb.8mm+mont rejill</t>
  </si>
  <si>
    <t>Perno/Tornillo Hexag ASTM A-325Ø1/2”TIPO1L=90MM</t>
  </si>
  <si>
    <t>Ventana Alumin mate 38-31 Vidrio lam4+4mm basculan</t>
  </si>
  <si>
    <t>VALVULA PLASTIC. VENTILACION 2"- 145PSI- VENTOSA C</t>
  </si>
  <si>
    <t>TVSS categoría A3fases+prote a tierr+prot.neutro 5</t>
  </si>
  <si>
    <t>EQUIPO CONTRA INCENDIO+TABLERO+ACCESORIOS HIDRA</t>
  </si>
  <si>
    <t>EQUIPO PRESION AGUA POTAB-TUNAL(BOMBAS+TABLERO+TAN</t>
  </si>
  <si>
    <t>CAJA PARA BREAKER INDUSTRIAL (20x30x10cm)metalica</t>
  </si>
  <si>
    <t>VALVULA FLOTADORA COMPLETA.BOLA COBRE(3") HELBERT</t>
  </si>
  <si>
    <t>NIPLE  GALVANIZADO 1"X10CM</t>
  </si>
  <si>
    <t>NIPLE  GALVANIZADO 4"X10CM</t>
  </si>
  <si>
    <t>COFRE PARA CONTADOR TRIFÁSICO INCRUSTAR 27X57X18CM</t>
  </si>
  <si>
    <t>UNION SANITARIA Ø1 1/2" PVC-S/NORMA ICONTEC</t>
  </si>
  <si>
    <t>TEE HG Ø  2 ½"</t>
  </si>
  <si>
    <t>LUMINARIA 2X32 EMERG DOBLE BALASTO+BAT</t>
  </si>
  <si>
    <t>CABLE MULTIPAR TELEFONICO 50 PARES (INTERIOR)</t>
  </si>
  <si>
    <t>VALVULA CHEQUE Ø 1 1/2" CORTINA HELBERT O SIMILAR</t>
  </si>
  <si>
    <t>REGISTRO CORTINA  6" (300PSI)FLANCHADO</t>
  </si>
  <si>
    <t>REDUCCION HG DE 2 1/2" A 1 1/2"  BUSHING</t>
  </si>
  <si>
    <t>REDUCCION HG DE 1 1/2" A 1"  BUSHING</t>
  </si>
  <si>
    <t>TEE HG Ø  3"</t>
  </si>
  <si>
    <t>TABLERO MINIPRAGMA DE 12 CIRCUITOS SOBREPONER</t>
  </si>
  <si>
    <t>CODO GALVANIZADO 90°-Ø  2 1/2"</t>
  </si>
  <si>
    <t>TUBO   HG Ø 4"  e=3.9 mm (AGUA)L=6M - NTC:5890</t>
  </si>
  <si>
    <t>TABLETA ETRUSCA MORO GUARDAESCOBAS (25X7cm)</t>
  </si>
  <si>
    <t>ROCIADOR AUTOMATIC.68ºC;5.6K;RR;HORIZONTAL;SIN ESC</t>
  </si>
  <si>
    <t>TUBO  HIERRO GALVANIZADO   1 1/2" 3,6 mm  COLMENA</t>
  </si>
  <si>
    <t>CAÑUELA  CUNETA TIPO MEDIO TUBO (Titan)</t>
  </si>
  <si>
    <t>BOQUILLA CONCOLOR FLEX /STON MIX-LATEX</t>
  </si>
  <si>
    <t>LAMINA SOFTWAVE 25 LISA (SIN ESTRUC+TRANS+ACCES)</t>
  </si>
  <si>
    <t>DISCO MULTIPROPÓSITO-9"(CONC/ASFALTO) GROZ</t>
  </si>
  <si>
    <t>PAVISINT SYSTEM e=11cm  (Sum + Inst)</t>
  </si>
  <si>
    <t>LUMINARIA FULORESC(2X32W)SOBREP,BALAST.ELECT,16CEL</t>
  </si>
  <si>
    <t>LAMPARA(60X30CM)ESPECULAR(2X17)SOBREPONER TUBO-T8</t>
  </si>
  <si>
    <t>LUMINARIA METAL HALID250W-220V(FOTOC+BOMB)SIN BRAZ</t>
  </si>
  <si>
    <t>BOTON TIMBRE BEIGE LINEA GALICA 10A(250V)</t>
  </si>
  <si>
    <t>NIPLE  GALVANIZADO Ø 2 " L=0.20M</t>
  </si>
  <si>
    <t>NIPLE  GALVANIZADO Ø 4 " L=0.25M</t>
  </si>
  <si>
    <t>NIPLE  GALVANIZADO Ø 6 " L=0.20M</t>
  </si>
  <si>
    <t>CARGA AMERICANA PARA TIRO-VERDE (32CW)</t>
  </si>
  <si>
    <t>PERNO (P-100)L=1 PULGADA PARA FIJAC. ELEMENTOS MET</t>
  </si>
  <si>
    <t>TUBO HG (AGUA) 2-1/2" (3.38MM)  L=6M  NTC:5890</t>
  </si>
  <si>
    <t>TUBO HG (AGUA) 2" (2.95MM) L=6M  NTC:5890</t>
  </si>
  <si>
    <t>Tubo HG (AGUA) 1-1/2" (2.67MM) L=6M NTC:5890</t>
  </si>
  <si>
    <t>TUBO PEAD 110MM (RDE-11/PE-100/PN-16)AGUA PRESI</t>
  </si>
  <si>
    <t>TUBO PEAD 90MM (PE-100/PN-16/RDE-11) AGUA PRESION</t>
  </si>
  <si>
    <t>UNION MECANICA PEAD 110MM(PE/PN-16RDE-11)   /RD</t>
  </si>
  <si>
    <t>UNIÓN MECANICA PEAD 90MM (PE-100/PN-16/RDE-11)</t>
  </si>
  <si>
    <t>UNIÓN MECANICA PEAD 63MM (PE-100/PN-16/RDE-11)</t>
  </si>
  <si>
    <t>TUBO PEAD 63MM (PE-100/PN-16/RDE-11) AGUA PRESION</t>
  </si>
  <si>
    <t>LAVAPLATOS A . INOX. 0.57M X 0.51M   SOCODA</t>
  </si>
  <si>
    <t>DUCHA HELVETIA  Cromada GRICOL</t>
  </si>
  <si>
    <t>690453</t>
  </si>
  <si>
    <t>EQUIPO DE PRESIÓN CON 2 MOTOBOMBAS DE 2.0HP</t>
  </si>
  <si>
    <t>Tubo acero carbon C/C SCH 2 1/2"/Costura/COLMENA</t>
  </si>
  <si>
    <t>SIAMESA DE BRONCE 3X21/2X21/2" + ACCESORIOS</t>
  </si>
  <si>
    <t>SUMINIS + IINST.CUBIERTA EN MAXBONDde 4mm+perfiler</t>
  </si>
  <si>
    <t>TORNILLO HEXAG-(GR-8)3/8"L=0.30M+ARAND+GUASA+TUERC</t>
  </si>
  <si>
    <t>Vent Alum Tub4"x1.3/4"Corred Vid Lam 3+3 SquashUDS</t>
  </si>
  <si>
    <t>Ventana Alum Tub.4"x1.3/4" Vid Lam 3+3 Squash UDS</t>
  </si>
  <si>
    <t>EXTRACTOR  BAÑO Ø6" REJILLA PLÁSTICA</t>
  </si>
  <si>
    <t>BALA HALOG SELLIP65 50W-12V;SUME+BOB.LED5W(NO USAR</t>
  </si>
  <si>
    <t>SENSOR DE TECHO CONTR.ALUMB. LEVINTON 360º+FOTOCEL</t>
  </si>
  <si>
    <t>LUMINARIA FORZA MH SCHREDER 400W+BOMB OVOIDE FOSFO</t>
  </si>
  <si>
    <t>LUMINARIA FORZA MH SCHREDER 250W+BOMB OVOIDE FOSFO</t>
  </si>
  <si>
    <t>BORNA PARA CONEXIÓN PARA CABLE Nº4 ESTAÑADA</t>
  </si>
  <si>
    <t>Ladrillo Estruct. Liviano Arena Moore26X12,5X6obra</t>
  </si>
  <si>
    <t>MADERA LAMINADA  7 mm ( ASAMTEAK HIGH ) ALFA</t>
  </si>
  <si>
    <t>VR-2  Rejilla Aluminio Natural Col Gim Sur sum+ins</t>
  </si>
  <si>
    <t>V-7-V7a y b aluminio+vidrio lam 4+4mm Col Gim Sur</t>
  </si>
  <si>
    <t>CICATRIZANTE HORMONAL PARA PODAS (460Gr)</t>
  </si>
  <si>
    <t>CENEFA EN ZAPAN DE a= 0,16(suministro) e=18mm</t>
  </si>
  <si>
    <t>TEJA AJOTA TRASLUCIDA 3.00 Ml  trapezoidal Ajover</t>
  </si>
  <si>
    <t>CERROJO DOBLE LLAVE ALTA SEGURIDAD -LLAVE MULTIPUN</t>
  </si>
  <si>
    <t>CERRADURA ANTIPANICO VERT. TIPO PUSH CON MANIJA EX</t>
  </si>
  <si>
    <t>TABLERO ACRILICO MINIBALONCESTO 1.20*0.90 e=10mm</t>
  </si>
  <si>
    <t>TABLERO ACRILICO BALONCESTO 1.20*1.80 e=10mm</t>
  </si>
  <si>
    <t>TABLERO 8 CIRCUITOS MONOFASICO SIN PUERTA</t>
  </si>
  <si>
    <t>TOMA DE INCRUSTAR 50AMP-250VOL(TRIFILAR)</t>
  </si>
  <si>
    <t>LAMPARA FLUORESC.T8(4X32W-36W)120VKIT(+ BOMBILLAS)</t>
  </si>
  <si>
    <t>BALA SOBRE MURO 50W-120V HALOGENA INCRUST-INTEMPER</t>
  </si>
  <si>
    <t>BISAGRA PARA MUEBLE PARCHE CIERRE LENTO 35mm</t>
  </si>
  <si>
    <t>BALA DE INCRUSTAR 50 W-120 V- BOMBILLO HALOGENO</t>
  </si>
  <si>
    <t>MEDIDOR DE ENERG.TRIFÁSICO(20-100AMP)CERTIF+CALIBR</t>
  </si>
  <si>
    <t>CAJA PARA MEDIDOR TRIFA.CARGA30 KVA ESPAC. TOTALIZ</t>
  </si>
  <si>
    <t>CAPACETE  EN ALUMINIO  DE 1 "</t>
  </si>
  <si>
    <t>DISOLVENTE PINTURA POLIURETANO (DUPONT)</t>
  </si>
  <si>
    <t>SANITARIO TREVI ACOMET. POSTERIOR SIST. INSTALACIO</t>
  </si>
  <si>
    <t>SANITARIO ACOMET. POSTERIOR BALTICO CORONA</t>
  </si>
  <si>
    <t>VIGA IPE  240</t>
  </si>
  <si>
    <t>E-80</t>
  </si>
  <si>
    <t>Calentadores</t>
  </si>
  <si>
    <t>TEMPLETE VARILLA  DE 1/4" CON ROSCA</t>
  </si>
  <si>
    <t>Impervinil HR 1200RF (Membrana reforz) 1.2MM A=1.5</t>
  </si>
  <si>
    <t>Marco+Tapa(Äng+Plat+acero+Conc.3.000)Caja 90x90cm</t>
  </si>
  <si>
    <t>Barra Seguridad 36" Acero Inox. Satinada 8-AA-536</t>
  </si>
  <si>
    <t>8AA536</t>
  </si>
  <si>
    <t>4-AA-0000906</t>
  </si>
  <si>
    <t>NIPLE  GALVANIZADO Ø 4 " L=0.60M</t>
  </si>
  <si>
    <t>NIPLE  GALVANIZADO Ø 4 " L=0.40M</t>
  </si>
  <si>
    <t>ADOQUIN 10X20X8CM(VEHIC.MEDIANO)  EN FABRICA</t>
  </si>
  <si>
    <t>ADOQUIN 26X12.5X6CM(VEHIC.LIVIANO)  EN OBRA</t>
  </si>
  <si>
    <t>ALQUILER  DESTRONCADORA</t>
  </si>
  <si>
    <t>ACCESORIOS CONEX. VALVULA ANTIVAND. A ORINAL</t>
  </si>
  <si>
    <t>LADRILLO  RECOCIDO (19X9X6.5CM) DEPOSITO</t>
  </si>
  <si>
    <t>TOMA L (6-20) LEVINTON+ TAPA( DE INCRUSTAR)</t>
  </si>
  <si>
    <t>LAMINA PARA FORMALETA SUPER T (1.53X2.44M)  e=18MM</t>
  </si>
  <si>
    <t>EMULSIÓN ASFALT.SIKA(CUBIERTAS/TERRAZAS) 200KG</t>
  </si>
  <si>
    <t>MODULO BALANCIN CINTURATWISTER TRIPLE S/DISEÑ.IMP</t>
  </si>
  <si>
    <t>MODULO TIMON VOLANTES DOBLES S/DISEÑO</t>
  </si>
  <si>
    <t>VALVULA DE PIEØ 3"BRONCE(125-150PSI)CANAST-METALIC</t>
  </si>
  <si>
    <t>BREAKER(3X200AMP) TERMOMAGN.TRIFÁSICO</t>
  </si>
  <si>
    <t>ENCHAPE CRISTANAC MOSAICO  CRISTAL COLOR 30X30CM</t>
  </si>
  <si>
    <t>SELLANTE CORONA PARA BOQUILLA (FRASCO  540CM3)</t>
  </si>
  <si>
    <t>TORNILLO1/2"L=9"ZINCADO.CAB.LISACARRIAJE(2ARAN+2T)</t>
  </si>
  <si>
    <t>REJILLA SL-100(83.5X45.5X14CM)+MARCO(100X65X14CM)</t>
  </si>
  <si>
    <t>CUARTON /DURMIENTE EN  ORDINARIO 4X4X3M</t>
  </si>
  <si>
    <t>LAMINA PARA FORMALETA SUPER T (Nueva) 19MM</t>
  </si>
  <si>
    <t>PILOTE EN CONCRETO  PROCESO .40   Roca</t>
  </si>
  <si>
    <t>PILOTE EN CONCRETO PROCESO D. 0.30  Roca</t>
  </si>
  <si>
    <t>LADRILLO ESTRUCTURAL VERT 0,33*0,115*0,11 STA/FE</t>
  </si>
  <si>
    <t>PIEDRA CREMA DURA RUSTICA(SEC-PROM.15X30X30)BLOQUE</t>
  </si>
  <si>
    <t>TRANSPORTE DE MUESTRAS(VIAJEXCADA CUATRO PARQUES)</t>
  </si>
  <si>
    <t>ENSAYO DE PERMEABILIDAD EN CAMPO Y LABORATORIO</t>
  </si>
  <si>
    <t>VETANA ALUMINIO CORREDIZA  50-20</t>
  </si>
  <si>
    <t>2024</t>
  </si>
  <si>
    <t>TUBO PRESION Ø3/4´´ RDE 21 PVC X6ML S/NORMA ICONTE</t>
  </si>
  <si>
    <t>LUMINARIA SODIO 1.000W (inc fotoc+brazo+bomb)</t>
  </si>
  <si>
    <t>LUMINARIA METAL HALID 250W (inc.fotoc+braz+bomb)</t>
  </si>
  <si>
    <t>LUMINARIA METAL HALIDE  250 W (Completa)***</t>
  </si>
  <si>
    <t>PACH PANEL  12 PUERTOS CAT. 6</t>
  </si>
  <si>
    <t>CURVA GALV IMC  1"</t>
  </si>
  <si>
    <t>TABLERO 36 CTOS, ESP. PARA TOTALIZ LUMINEX</t>
  </si>
  <si>
    <t>PEGANTE PU MONOCOMPONENTE. para Caucho</t>
  </si>
  <si>
    <t>RETROEXCAVADORA 320(ORUGA)OPER+COMB</t>
  </si>
  <si>
    <t>GABINETE CONTRA INCENDIO TIPO-1COMPLETO</t>
  </si>
  <si>
    <t>GabineteAceroImport.Toallas de papelSobrepon+Cerra</t>
  </si>
  <si>
    <t>GABINETE.MET.1.20X0.60MLAM.CAL.22-PARA SWITCH 24PT</t>
  </si>
  <si>
    <t>TORNILLO AUTOPERFORANTE  (10X21/2")</t>
  </si>
  <si>
    <t>EQUIPO PARA SOLDADURA MIG(Pinza+Antorcha+Manguera)</t>
  </si>
  <si>
    <t>SEÑAL  (0.60X0.70M) EJERCIC ADULTOS MAYOR+TRANSP</t>
  </si>
  <si>
    <t>PUNTILLA ESTRIADA ACERADA 3" CON CABEZA</t>
  </si>
  <si>
    <t>CHAZO COLAPSIBLE PLASTIC+TORNILLO (3/8X11/2")</t>
  </si>
  <si>
    <t>MALLA CERRAMIENTO ESLABONADA CAL.12 (Hueco 2-1/4")</t>
  </si>
  <si>
    <t>BLOQUE ALIGERANT.BLOQELON SANTAFE(8X23X80CM)</t>
  </si>
  <si>
    <t>GRUA TELESCOPICA  P&amp;H (50 TON)</t>
  </si>
  <si>
    <t>VALVULA ANTIVANDALICA ORINAL EMPOTRAR ALTA EFICIEN</t>
  </si>
  <si>
    <t>ELECTROBOMBA 10HP-TRIFAS.ALTA PRES. 3"SUCC 3"DESC</t>
  </si>
  <si>
    <t>2020HHE-10-3</t>
  </si>
  <si>
    <t>RETROEXCAVADORA PC-40 (ORUGA) Inc. Oper+Comb</t>
  </si>
  <si>
    <t>MONOCILINDRO UN RODILLO 800 KILOS (SIN OPERARIO)</t>
  </si>
  <si>
    <t>TRANSPORTE VIBROC.DOBLE RODILL.800KG.(IDA Y REGR</t>
  </si>
  <si>
    <t>TRANSPORTE VIBROC.DOBLE RODILL.11/2TON.(IDA Y REGR</t>
  </si>
  <si>
    <t>TRANSPORTE VIBROC.DOBLE RODILL.7TON.(IDA Y REGRES)</t>
  </si>
  <si>
    <t>TRANSPORTE VIBROC.DOBLE RODILL.3TON.(IDA Y REGRES)</t>
  </si>
  <si>
    <t>COMPACTADOR DINAPAC  1/2 TON (Oper+Comb)</t>
  </si>
  <si>
    <t>COMPACTADOR DINAPAC  1 TON (Oper+Comb)</t>
  </si>
  <si>
    <t>COMPACTADOR DINAPAC  2 TON (Oper+Comb)</t>
  </si>
  <si>
    <t>Placa Conc+Grafil4mm+Recub.granBlanc62.5x62.5e=4cm</t>
  </si>
  <si>
    <t>CARBONILLA(ESCORIA FINA+TIERRA CERN+ARENA)+TRANSP</t>
  </si>
  <si>
    <t>ADOQUIN Nat. 24X12X6 (VEHICULAR LIVIANO) obra</t>
  </si>
  <si>
    <t>ENDURECEDOR COLPISA  X 20</t>
  </si>
  <si>
    <t>RODILLO FELPA CON MANGO DE 9" PROFESIONAL</t>
  </si>
  <si>
    <t>TANQUEPLAST20M3POLIETIL. Y UV+TAPA+ACC+TRANSP.</t>
  </si>
  <si>
    <t>VIDRIO TEMP.10MM+MARCO ALUMINIO-ALUMINA INSTAL</t>
  </si>
  <si>
    <t>CORTE DE LAMINA POLICARBONATO CON RUTEADORA</t>
  </si>
  <si>
    <t>BARNIZ 70.000-COLPISA ALTA RES. BICOMPONENTE</t>
  </si>
  <si>
    <t>Piso laminado madera 1.215 m x a=0.125 m, e=12mm *</t>
  </si>
  <si>
    <t>Totalizador de  Industrial 70 A 100 AMP</t>
  </si>
  <si>
    <t>MALLA CERRAMTO TELA VERDE 1.65M -80Gr/M2(2 AÑOS)</t>
  </si>
  <si>
    <t>MALLA CERRAMTO TELA VERDE2.10M ALTO 80Gr/M2 CONSTR</t>
  </si>
  <si>
    <t>POSTE DE CONC.PRETENS.A.P.(10M)RESISTENC:510KG</t>
  </si>
  <si>
    <t>POSTE DE CONC.PRETENS.A.P.(10M)RESISTENC:750KG</t>
  </si>
  <si>
    <t>POSTE CONC.TIPO LINEA/A.P.-(RESIST:510Kg)H=8M</t>
  </si>
  <si>
    <t>TOMA DOBLE HOSPI POLO TIERRA NARAN.15A+TAPA LEVITO</t>
  </si>
  <si>
    <t>SUPERVISOR CERTIFICADO TRABAJO EN ALTURA **</t>
  </si>
  <si>
    <t>LAMINA HOT ROLLED (HR) 3/8" (9.5mm) de 2m x 1m **</t>
  </si>
  <si>
    <t>LAMINA HOT ROLLED (HR) 5/16 (8mm) de 2m x 1m **</t>
  </si>
  <si>
    <t>ESMALTE URETANO NEGRO (COMPONENTE-B)</t>
  </si>
  <si>
    <t>ESMALTE URETANO NEGRO (COMPONENTE-A)</t>
  </si>
  <si>
    <t>TOMADOBLEGRAD.HOSPITAL.POLO-TIERRANARANJA 15+TAPA</t>
  </si>
  <si>
    <t>ABDOMINALES ADULTOS MAYORES-IDRD(SUM+TRANSP)</t>
  </si>
  <si>
    <t>PLATAFORMA ADULTOS/MAYORES-IDRD(SUM+INST)</t>
  </si>
  <si>
    <t>CAMINADOR BIOSALUDABLES -DISEÑO-IDRD+TRANSP</t>
  </si>
  <si>
    <t>MODULO BALANCÍN CINTURA IDRD (PENDULO)</t>
  </si>
  <si>
    <t>BIOSALUDABLE FLEXION DE ESPALDA (Acensor)</t>
  </si>
  <si>
    <t>Tubo Estruct.Galv.Ø2"-1.5mmASTM A-500 Grad-C</t>
  </si>
  <si>
    <t>TEE UNION MEC PVC (ACUEDUCTO ) ø  4"X 3" X 4"</t>
  </si>
  <si>
    <t>LINEA DE VIDA CON ABSORCION DE ENERGIA-1.80M</t>
  </si>
  <si>
    <t>ESLINGA EN Y CON GANCHOS+TERM+MOSQUET</t>
  </si>
  <si>
    <t>CAJA D/PASO 40X40X25cm METALICA-INTERPERIE</t>
  </si>
  <si>
    <t>TERMINAL ADAPTADOR PVC  2"</t>
  </si>
  <si>
    <t>TUBO PVC DUCTO  ELECTRICO TIPO EB 6"(LIVIANO)</t>
  </si>
  <si>
    <t>Arco pony futbol movil H=1m x A=1.2m x Prof 0.50m</t>
  </si>
  <si>
    <t>InterruptorTermomagnéticoIndust.3x100AmpLEGRAN</t>
  </si>
  <si>
    <t>cofre metálico-para tablero general 1.20x0.80m+pin</t>
  </si>
  <si>
    <t>GRAPA  ZINCADA / GALV 1" UN ALA</t>
  </si>
  <si>
    <t>BANDEJA DE FIBRA OPTICA (CAJA MONDRAGON)</t>
  </si>
  <si>
    <t>CONECTOR TIPO BASTAGO SERIE SC COMPRESION 2/0 (MT)</t>
  </si>
  <si>
    <t>TOMA DOBLE HOSPITALARIA POLO TIERRA 15 A</t>
  </si>
  <si>
    <t>Polea Diferencial 5Tn-2 Ramal Cadena 6-3m de levan</t>
  </si>
  <si>
    <t>Flanche en lám galv  cal 26 L=2.40mts desar 0.20mt</t>
  </si>
  <si>
    <t>PLATAFORMA METALICA  (UN)</t>
  </si>
  <si>
    <t>GUARDAESCOBA PVC NEGRO h=7.5CM(Sum+Inst)</t>
  </si>
  <si>
    <t>planeadora para  cantear</t>
  </si>
  <si>
    <t>32018-73187</t>
  </si>
  <si>
    <t>LAVAMANOS ESFERICO 0.42m ACERO INOX. BRILLANTE **</t>
  </si>
  <si>
    <t>LAVAMANOS ESFERICO 0.32m ACERO INOX. BRILLANTE **</t>
  </si>
  <si>
    <t>SUMIN+INSTALACDE BORDE NARIZ(A=5CM;CAIDA=3CM)</t>
  </si>
  <si>
    <t>SUM E INST DE GUARDA ESCOBAS 75mm PVC COLOR NEGRO</t>
  </si>
  <si>
    <t>SUMINISTRO E INSTALACIÓN DE PISO VINILICO</t>
  </si>
  <si>
    <t>PINTURA MODULO M-3A COLUMPIO (TODO COSTO)</t>
  </si>
  <si>
    <t>Sum + Inst  totalizador 3 x 50-3x100A</t>
  </si>
  <si>
    <t>Sum + Inst bombilla  1000 W Metal Halide</t>
  </si>
  <si>
    <t>Sumint e inst de luminaria  70 W Sodio</t>
  </si>
  <si>
    <t>Sum+Ins  Switch de12  puestos categoria 6</t>
  </si>
  <si>
    <t>Sum+Ins  Switch de 8 puestos categoria 6</t>
  </si>
  <si>
    <t>Sum+Insgabinete cerr met 60x60x80 cm incl vent mo</t>
  </si>
  <si>
    <t>Sum+Insgabinete cerr met120x60x80 cm incl vent mot</t>
  </si>
  <si>
    <t>Sum+Inst lampara tipo tortuga 1x16W, incluye bombi</t>
  </si>
  <si>
    <t>Sum+Inst lampara tipo tortuga 1x26W, incluye bombi</t>
  </si>
  <si>
    <t>Sum+Inst lamparar redonda cerr 1x26W, incluye bomb</t>
  </si>
  <si>
    <t>Sum+Inst lampara redonda cerr 1x32W, incluye bomb</t>
  </si>
  <si>
    <t>Sum+Inst lampara redonda cerr 2x32W, incluye bomb</t>
  </si>
  <si>
    <t>Sum+Ins salida  ilumin, incluye caja  cable conexn</t>
  </si>
  <si>
    <t>Sum+Ins  sensor iluminación, incluye caja</t>
  </si>
  <si>
    <t>BOQUILLA  LATEX (ENCHAPES CRISTANAC+OTROS)</t>
  </si>
  <si>
    <t>Sum+Inst  caja de paso 15x15</t>
  </si>
  <si>
    <t>TABLERO TRIF C/P 9 CIRCUITOS DESCONTINUADO</t>
  </si>
  <si>
    <t>TEE UNION MEC PVC (ACUEDUCTO ) ø  3"X 3" X 3"</t>
  </si>
  <si>
    <t>tubos  hermeticos  2x32W</t>
  </si>
  <si>
    <t>TUBO GALVANIZADO Ø 2" (2.5MM) CERRAMIENTO(0.098")</t>
  </si>
  <si>
    <t>Tubo estructural Galv.ASTMA-500 GradoC- 2"e=2.5mm</t>
  </si>
  <si>
    <t>interruptor triple  incluye tapa</t>
  </si>
  <si>
    <t>Semiila Grama DecorativaTipo Mustang III+Flete Bog</t>
  </si>
  <si>
    <t>SEÑAL IDG-S 2 CARAS  Reforzada (modf x100449)</t>
  </si>
  <si>
    <t>POSTES DE 3  MTS METÁLICO</t>
  </si>
  <si>
    <t>POSTES DE 2.7  MTS METÁLICO</t>
  </si>
  <si>
    <t>INSTALACIÓN  ACOPLE</t>
  </si>
  <si>
    <t>LAMPARA(60X60CM) ESPECULAR 4X17 SOBREPONER TUBO-T8</t>
  </si>
  <si>
    <t>SEPARADOR DE CARRILES PARA PISCINA (UN=25ML)</t>
  </si>
  <si>
    <t>INSTALAC TABLERO BALONCESTO 1.20*1.80 FIBRA VIDR</t>
  </si>
  <si>
    <t>MANIJA O AGARRADERA JUEGO INF.TUB.GALV 3/4"L=0.86M</t>
  </si>
  <si>
    <t>ELEMNTOS DE FIJACION PARA ARGOLLA EN ALUMNIO</t>
  </si>
  <si>
    <t>Tratamiento y disposición  de lodos</t>
  </si>
  <si>
    <t>CUBEIRT SANDW 2 LAM CAL 26 FIBR VDR 38mm Sum+Inst</t>
  </si>
  <si>
    <t>Puerta Vidri tem 10mm incluye manij+cerr (sum+ins</t>
  </si>
  <si>
    <t>sum+inst ventana alum anodz sis 38-31 vid 5mm inco</t>
  </si>
  <si>
    <t>sum+inst ventana alum anodz sis 38-31 vid temp 8mm</t>
  </si>
  <si>
    <t>MARMOL ROYAL DORADO espesor 10mm, incl. flete **</t>
  </si>
  <si>
    <t>SUM + INST TOPE  PARA PUERTA VIDRIO TEMPLADO 10mm</t>
  </si>
  <si>
    <t>DESMONTE E INSTALACIÒN PUERTAS VIDRIO TEMPLADO 10m</t>
  </si>
  <si>
    <t>Ventana Fija alumin mate 38-31 Vidrio laminado 6mm</t>
  </si>
  <si>
    <t>CALENTADOR ELECT.TRIFASICO SM 700 SMARTEC 9.4LTS</t>
  </si>
  <si>
    <t>BASE GANULAR B-600  + TRANSPORTE</t>
  </si>
  <si>
    <t>PISO ESTOPEROL - 4.0MM (50X50CM) INTERIOR</t>
  </si>
  <si>
    <t>CAJA PLASTICA CONDUIT DOBLE FONDO REF 2400</t>
  </si>
  <si>
    <t>25110402</t>
  </si>
  <si>
    <t>MASILLA SUPERMASTIC DRYWALL(CUÑETE 2.5 GAL)</t>
  </si>
  <si>
    <t>DISTANCIADOR DOBLE 1"X3.5CM INC. EMPAQUES</t>
  </si>
  <si>
    <t>JUNTA DE EXPANSION AGWJ 70, Incl. accesorios **</t>
  </si>
  <si>
    <t>CENEFA MARMOL Y VIDRIO MALLA FIX-COLORES (30X30CM)</t>
  </si>
  <si>
    <t>VARA ROLLIZA EN PINO PATULA INMUNIZ Ø 9CM L=3.00M</t>
  </si>
  <si>
    <t>VARA ROLLIZA EN PINO PATULA INMUNIZ Ø 10CM L=2.50M</t>
  </si>
  <si>
    <t>TORNILLO Ø 1/2" L=10"( 2 ARANDELAS+2 TUERCAS)Hierr</t>
  </si>
  <si>
    <t>SANITARIO FLUXMASTER CYCLON  O SIMILAR(DOS-PIEZAS)</t>
  </si>
  <si>
    <t>BANCA PLASTICA EN POLIPROPILENO SIN ESPAL ALT.IMPA</t>
  </si>
  <si>
    <t>LOCKER 4 PUESTOS LAM CAL.22 HT=1.80M;AT=0.63;E=0.3</t>
  </si>
  <si>
    <t>Locker 6 puestos Lam Cal.22HT=1.80m;A=0.93;E=0.30+</t>
  </si>
  <si>
    <t>PIEDRA ROYAL DORADO espesor 20mm, incl. flete **</t>
  </si>
  <si>
    <t>LAVAMANOS EN ACERO INOX. CAL.18 TIPO 304-2B BEBED</t>
  </si>
  <si>
    <t>BALDOSA RETAL DE MARMOL NEGRO SAN GIL F.VERDE</t>
  </si>
  <si>
    <t>MARMOL ROYAL VERDE espesor 20mm, incl. flete **</t>
  </si>
  <si>
    <t>MARMOL NAL. ADOQUIN NEGRO SAN GIL 12X6X3 **</t>
  </si>
  <si>
    <t>PISO PIZARRA MULTICOLOR (40X40CM)1a; e=7MM</t>
  </si>
  <si>
    <t>BALDOSA RETAL DE MARMOL 35X60 NAL.ROYAL APOMASADO</t>
  </si>
  <si>
    <t>PATCH CORD  AMP QUANTUM (CAT6)</t>
  </si>
  <si>
    <t>malla angeo pajarito  0.90 x 30mts rollo</t>
  </si>
  <si>
    <t>IGAS GRIS MASILLA PLASTICA  4.5 MxROLLO</t>
  </si>
  <si>
    <t>MALLA TRIPLE TORSIÓN ALAM GALV CAL BWG 12 HUC 7.5X</t>
  </si>
  <si>
    <t>CANALETA 90 x 9.00     ETERNIT</t>
  </si>
  <si>
    <t>Baranda Curva Ø1 1/2"+Plat.20x20 - 5/16"+Plat.7x13</t>
  </si>
  <si>
    <t>DISOLVENTE  VARSOL (No utilizar mas)</t>
  </si>
  <si>
    <t>TORNILLO  PARA AGLOMERADO AUTOPERFORANTE</t>
  </si>
  <si>
    <t>TEJA ETERNIT  No 6 CON CLARABOYA</t>
  </si>
  <si>
    <t>808101060</t>
  </si>
  <si>
    <t>TEJA ESPAÑOLA  1.60X1.00mts. ETERNIT</t>
  </si>
  <si>
    <t>LINEA DE VIDA, L= 30MTS  (ARSEG)</t>
  </si>
  <si>
    <t>201896</t>
  </si>
  <si>
    <t>ANCLAJE QUIMICO Nº8 L=25CM+EPOXICO HY-150(SUM+INST</t>
  </si>
  <si>
    <t>ANCLAJE QUIMICO Nº7 L=20CM+EPOXICO HY-150(SUM+INST</t>
  </si>
  <si>
    <t>ANCLAJE QUIMICO Nº6 L=20CM+EPOXICO HY-150(SUM+INST</t>
  </si>
  <si>
    <t>ANCLAJE QUIMICO Nº5 L=20CM+EPOXICO HY-150(SUM+INST</t>
  </si>
  <si>
    <t>CHEQUE AMORTIGUADO EXTREMO ERANURADO 1 1/2"</t>
  </si>
  <si>
    <t>CHEQUE AMORTIGUADO EXTREMO RANURADO 4"</t>
  </si>
  <si>
    <t>VENTILACION MAXI-VANT STUDOR REF:27990001(3-4")</t>
  </si>
  <si>
    <t>POSTE CONCR(11X11) 2.4m.PARA CERCA(8 HILOS)</t>
  </si>
  <si>
    <t>Regulador Bifásico 8 Kva(RelevoRta.20 Mil segundo)</t>
  </si>
  <si>
    <t>FluxometroParaSanitarioManosLibresSensor+Generador</t>
  </si>
  <si>
    <t>Lámina policarbonato alveolar trnsp.4mm(2.10x2.90m</t>
  </si>
  <si>
    <t>Acople en S (3/8") para columpio(Rodamient+ Buje)</t>
  </si>
  <si>
    <t>LAMPARA FLUORESCENTE 2X54W(+BALAST.ELECT.TIPO INDU</t>
  </si>
  <si>
    <t>UPS 1 KVA ON LINE MONOFASICATiempoRespaldo(6 min)</t>
  </si>
  <si>
    <t>PUERTA DOS HOJAS PERSIANA+CHAPA+PASADOR+PINT.(2X1M</t>
  </si>
  <si>
    <t>BALA INCANDESCENTE 4"ESPECULAT+BONB+TAPA</t>
  </si>
  <si>
    <t>CORTE EN CONCRETO(CORTAD.MANUAL HIDRAULIC)</t>
  </si>
  <si>
    <t>Guardaescoba Rinconera o Esquinera grano marmol</t>
  </si>
  <si>
    <t>Perro Galvanizado 3/16"  **</t>
  </si>
  <si>
    <t>SERVICIO DE VIGILANCIA CON ARMA+RADIO DE COM.</t>
  </si>
  <si>
    <t>TUBO ACERO AL CARBON C/C SCH-10- (4")C-INCENDIO</t>
  </si>
  <si>
    <t>TUBO ACERO AL CARBON C/C SCH-10- (3")C-INCENDIO</t>
  </si>
  <si>
    <t>TUBO ACERO AL CARBON C/C SCH-10-(11/2")C-INCEND</t>
  </si>
  <si>
    <t>CAJA METALICA ELECTRICOS(20X20X10CM)INDELPA</t>
  </si>
  <si>
    <t>TABLERO 30 CTOS CON ESP. PARA TOTALIZ. L/NEX</t>
  </si>
  <si>
    <t>Kit Transformador Regulable+Bombillo 1000W Sodio</t>
  </si>
  <si>
    <t>PLACA SUPERBOARD COLOMBIT(1.22X2.44M)17MM-MURO</t>
  </si>
  <si>
    <t>PLACA SUPERBOARD COLOMBIT(1.22X2.44M)11MM-MURO</t>
  </si>
  <si>
    <t>PLACA SUPERBOARD COLOMBIT(1.22X2.44M)10MM-MURO</t>
  </si>
  <si>
    <t>PLACA SUPERBOARD COLOMBIT(1.22X2.44M)8MM-MURO</t>
  </si>
  <si>
    <t>TRAGANTE REJILLA CUPULA TUBO 4"(5x4)-Plastica</t>
  </si>
  <si>
    <t>LOSA DE CONCRETO PRETENSADO+ANG.GALV.2X2X1/8.</t>
  </si>
  <si>
    <t>Kit Transformador. Regulable.+Bombillo 400W Sodio*</t>
  </si>
  <si>
    <t>TOMA GFCI (LEVINTON) 15A  o similar</t>
  </si>
  <si>
    <t>LAMPARA FLUORESCENTE 2X32W(+BALAST.ELECT.TIPO INDU</t>
  </si>
  <si>
    <t>DUCTO  PVC 3" TDP CORRUGADO</t>
  </si>
  <si>
    <t>CORTE  Y  BISELADO PARA GUARDAESCOBA</t>
  </si>
  <si>
    <t>Estructura Aluminio  para cortasol termobrise 150*</t>
  </si>
  <si>
    <t>Codo 90º  PVCP 1 1/4"  **</t>
  </si>
  <si>
    <t>REGISTRO CORTINA.2"  ITAP</t>
  </si>
  <si>
    <t>VINISOL 3.2  Trafico (Suministro)</t>
  </si>
  <si>
    <t>VINISOL 3.2  Trafico Instalado</t>
  </si>
  <si>
    <t>Percutor</t>
  </si>
  <si>
    <t>SANITARIO DISCAPACITADOS ALONGADO BLANCO NAL.MANCE</t>
  </si>
  <si>
    <t>VENTANA ALUMINIO PROYECT.V-3831+VIDRIO SEG.6MM</t>
  </si>
  <si>
    <t>SERVICIO DE VIGILANCIA CON CANINO+RADIO DE COM.</t>
  </si>
  <si>
    <t>Boton Antivandalico CromadoPara Valvul. de Descarg</t>
  </si>
  <si>
    <t>GUARDAESCOBA MOORE 25X7.5X1.2 EXPORTAC.</t>
  </si>
  <si>
    <t>Piso madera laminado (secr. IDRD) e=8mm x 0.19m **</t>
  </si>
  <si>
    <t>VR4000001</t>
  </si>
  <si>
    <t>ANCLAJE  (3/8"X2")"</t>
  </si>
  <si>
    <t>CanecaAceroInoxidable Mobiliario Urbano(Sum)M-121*</t>
  </si>
  <si>
    <t>FORMALETA METÁLICA PARA MUROS DE CONTENCIÓN-(ML)</t>
  </si>
  <si>
    <t>005192</t>
  </si>
  <si>
    <t>DIVISION BAÑO VIDRIO TEMPL. 2 FIJOS 2 PUERTAS **</t>
  </si>
  <si>
    <t>ESPEJO 4mm CDD CRISTAL DILATADORES ACERO 3cm **</t>
  </si>
  <si>
    <t>DIVISION ORINAL BAÑO VIDRIO TEMPLADO (SUM.INST) **</t>
  </si>
  <si>
    <t>DIVISION BAÑO VIDRIO TEMPL. 5 FIJOS 3 PUERTAS **</t>
  </si>
  <si>
    <t>BASES MESON GRANITO NEGRO SAN GABRIEL 4.74m **</t>
  </si>
  <si>
    <t>GRIFERIA LAVAMANOS ELECTRONICA CROMADA GRIVAL **</t>
  </si>
  <si>
    <t>ESCUDO EN PELICULA DE SEGURIDAD (0.40X0.40M)SUM**</t>
  </si>
  <si>
    <t>PISTOLA DE SILICONA CERRADA PROFESIONAL FRIA</t>
  </si>
  <si>
    <t>PELICULA TIPO SANDBLASTING PERSIANA 1.0CM</t>
  </si>
  <si>
    <t>CABLE DE NEOPRENO 2X18 TELEFONICA  PRICEX</t>
  </si>
  <si>
    <t>36802520</t>
  </si>
  <si>
    <t>BALASTO ELECTRONICO  2 x 32W-120 voltios</t>
  </si>
  <si>
    <t>BALA DULUX  2X26W BALAST.ELECTRON BOM. AHORRADOR</t>
  </si>
  <si>
    <t>TABLERO 30 CTOS CON ESP.PARA TOT.LUMINEX</t>
  </si>
  <si>
    <t>TABLERO 24 CTOS- ESP.PARA TOT.+PUERT+CHAPA</t>
  </si>
  <si>
    <t>PERFIL  SECUNDARIO X 1 22</t>
  </si>
  <si>
    <t>PERFIL  PRINCIPAL X 3 66</t>
  </si>
  <si>
    <t>Equip.Hidroneum.Capac.50gal/min.Presión 44-64PSI.</t>
  </si>
  <si>
    <t>1J2312</t>
  </si>
  <si>
    <t>ANGULO        2x2 2.44</t>
  </si>
  <si>
    <t>VENTANA AL. ANONIZ.MATE.1.20 x1.20+Vid5MM.+ PERSIA</t>
  </si>
  <si>
    <t>CABLE ENCAUCHETADO  2x8</t>
  </si>
  <si>
    <t>TAPA ANTIROBOMETALIC.PARA CAJA TELEFONOS 2X2M</t>
  </si>
  <si>
    <t>ETERBOARD 6mm (244X122cm) 24.11KG-ETERNIT</t>
  </si>
  <si>
    <t>DISCO DIAMANTADO SEGMENTADO 7pg  BOSCH</t>
  </si>
  <si>
    <t>FLUXOMETRO PALANCA BRONCE Pm=25PSI-SANITARIO</t>
  </si>
  <si>
    <t>CAJA BREAKER  9Circ. Monof  L/NEX</t>
  </si>
  <si>
    <t>CT-9</t>
  </si>
  <si>
    <t>SIKA  3 (ACELERANTE)  5 KILOS</t>
  </si>
  <si>
    <t>Poste plastico de 9.5x9.5mts por 2.20  (reciclado)</t>
  </si>
  <si>
    <t>Gavión TripleTors.Cal.13(2x1x1m)Hc=10x10cm+Diafrag</t>
  </si>
  <si>
    <t>POSTE DE CONC.PRETENS A.P.(12m)RESISTENC:510KG</t>
  </si>
  <si>
    <t>TOMA TV AMERICANA COAXIAL AMBIA BL L/NEX</t>
  </si>
  <si>
    <t>406-TVA</t>
  </si>
  <si>
    <t>SPLITER DE DERIVACIÓN. TV (1 ENTRAD. 2 SALIDAS)</t>
  </si>
  <si>
    <t>TUBO CONDUIT ½"  RALCO CON CAMPANA</t>
  </si>
  <si>
    <t>CABLE 3#2/0 cobre  AWG 15Kv XLPE</t>
  </si>
  <si>
    <t>CABLE cobre desnudo AWG 1/0  NO USAR</t>
  </si>
  <si>
    <t>MALLA ESLABONADA  CAL 10 (Hueco 2")</t>
  </si>
  <si>
    <t>BUJE  CPVC soldado 3/4x 1/2"  **</t>
  </si>
  <si>
    <t>TOMA  SENCILLA   BEIGE CON TAPA</t>
  </si>
  <si>
    <t>TOMA COAXIAL ROSCA T.V.    L/NEX</t>
  </si>
  <si>
    <t>DK675B+DKT2B</t>
  </si>
  <si>
    <t>TOMA GFCI  2P 15A/125V</t>
  </si>
  <si>
    <t>96</t>
  </si>
  <si>
    <t>7-AA-41</t>
  </si>
  <si>
    <t>Instalación lavamanos Novara CRNA (acc. y herr) **</t>
  </si>
  <si>
    <t>PARED OTUN BLANCO MATE CRNA FORM:30X60CM**</t>
  </si>
  <si>
    <t>06840 BLANCO</t>
  </si>
  <si>
    <t>TALADRO  1/2"</t>
  </si>
  <si>
    <t>PLATINA  HR 1/2 X1/8 X 6MT</t>
  </si>
  <si>
    <t>Tapa Cuadrada (60x60cm)e=9cmPoliprop.Peatonal**</t>
  </si>
  <si>
    <t>Barrera LLenableH=0.60m;L=1.45m;Ab=0.45m.Sin Cinta</t>
  </si>
  <si>
    <t>RETIRO DE MASILLA PILIURETANO, LIM JUNTA, LLENAD J</t>
  </si>
  <si>
    <t>TORNILLO PLACA AVELLANADO 8X1/4" PUNTA BROCA</t>
  </si>
  <si>
    <t>Hidroflo(Bomba5HP+Tanque300lt)+Instal-Techo(51 Pto</t>
  </si>
  <si>
    <t>1C0016</t>
  </si>
  <si>
    <t>TABLA BURRA (28x2,5CM) L=3M CEDRO MACHO</t>
  </si>
  <si>
    <t>Galvanizado</t>
  </si>
  <si>
    <t>BLOQUE GRAMOQUIN 60X40X8CM + Transporte</t>
  </si>
  <si>
    <t>TORNILLO  6(4mm) X2"</t>
  </si>
  <si>
    <t>Reactancia 1000W incl. condensador y arrancador **</t>
  </si>
  <si>
    <t>Colchonetas espuma rosada, forro cordobán3.5x0.4**</t>
  </si>
  <si>
    <t>ESCALERA TIPO EXTENSION DE 4.88MT A 9.17MT 32 PASO</t>
  </si>
  <si>
    <t>10-A-32-2</t>
  </si>
  <si>
    <t>LLAVES COPA 10mm A 19mm JGO 11 CUADRANTE 1/2" **</t>
  </si>
  <si>
    <t>86-734</t>
  </si>
  <si>
    <t>3800-8VT</t>
  </si>
  <si>
    <t>191-1</t>
  </si>
  <si>
    <t>LLAVE PARA TUBO DE 8" ** STANLEY  O SIMILAR</t>
  </si>
  <si>
    <t>18721 - 1570</t>
  </si>
  <si>
    <t>BROCAS AR 1.5mm A 6.5mm CALID. IND. JUEGO 13 pzs**</t>
  </si>
  <si>
    <t>M-2 STEEL</t>
  </si>
  <si>
    <t>LLAVE PARA TUBO DE 12" **  STANLEY O SIMILAR</t>
  </si>
  <si>
    <t>18741 STAR</t>
  </si>
  <si>
    <t>4573</t>
  </si>
  <si>
    <t>BROCAS CON PUNTA EN TUNGSTENO 8 PZS 3-10mm **</t>
  </si>
  <si>
    <t>2608 590 091</t>
  </si>
  <si>
    <t>TALADRO PERCUTOR DE 1/2" - 600W - VEL.VAR.REV **</t>
  </si>
  <si>
    <t>6460 (6438)</t>
  </si>
  <si>
    <t>805071</t>
  </si>
  <si>
    <t>DESTORNILLADORES X 6 PIEZAS PALA Y  ESTRELLA</t>
  </si>
  <si>
    <t>60-060</t>
  </si>
  <si>
    <t>TORNILLO  1/4 X 9"</t>
  </si>
  <si>
    <t>TORNILLO  1/4 X 6"(Incluye arandela y tuerca seg.)</t>
  </si>
  <si>
    <t>ANGULO        3/16"  x 1 1/4"</t>
  </si>
  <si>
    <t>TUBO  GALVANIZADO - IMC - Ø 1" L=3M</t>
  </si>
  <si>
    <t>LAMPARA 24 CELDAS 4X18W TUBOT8+BALASTO</t>
  </si>
  <si>
    <t>CANALETA METAL  .12 X6 BLANCA</t>
  </si>
  <si>
    <t>PEGANTE PARA PISO CAUCHO CORSARIO/TOPEROL</t>
  </si>
  <si>
    <t>PRUEBA  PARA CERTIFICAC.DE PUNTOS CABLEADO ESTRUCT</t>
  </si>
  <si>
    <t>.</t>
  </si>
  <si>
    <t>TomaDobleRJ-45con Flace Plate  CAT5</t>
  </si>
  <si>
    <t>Lamina informativa IDG-S(suministro+Transp.)  **</t>
  </si>
  <si>
    <t>Lamina informativa SC-120  (suministro+Transporte)</t>
  </si>
  <si>
    <t>Lamina informativa SC-80  (suministro+Transporte)</t>
  </si>
  <si>
    <t>FICHA TECN.FORESTAL(Inc.Format1 y 2):20-99 Árboles</t>
  </si>
  <si>
    <t>GEOmalla Tensar Triax TX 160 (4x75m rollo 300m2)**</t>
  </si>
  <si>
    <t>VIDRIO BALA DULUX /HQI SERIGRAFIADO CON A***</t>
  </si>
  <si>
    <t>52BIFBL</t>
  </si>
  <si>
    <t>Adaptador CPVC Macho 1"  **</t>
  </si>
  <si>
    <t>Tee CPVC 1"  **</t>
  </si>
  <si>
    <t>Tapón CPVCSoldado 1"  **</t>
  </si>
  <si>
    <t>TUBO T8-17W 865 L/BLANCA PHILIPS(LAMPAR.EUROPEA)</t>
  </si>
  <si>
    <t>HOJA DE SEGUETA BIMETALICA  NICHOLSON 2</t>
  </si>
  <si>
    <t>ALFOMBRA ALFA ALEGRO 800gr POLIPROPILENO</t>
  </si>
  <si>
    <t>BOMBILLO AHORRADOR 4 PIN DE 32 A 42W PHILIPS</t>
  </si>
  <si>
    <t>BOMBILLO AHORRADOR ESPIRAL 26 WAT-120V-LUZ</t>
  </si>
  <si>
    <t>TEE SANITARIA 4x3"         PAVCO</t>
  </si>
  <si>
    <t>Buje PVCSØ 3"   PAVCO    **</t>
  </si>
  <si>
    <t>309176-301</t>
  </si>
  <si>
    <t>522573</t>
  </si>
  <si>
    <t>LAMINA PARA FORMALETA SUPER T(2.15X2.44M) e=19mm</t>
  </si>
  <si>
    <t>Tapon  roscadoHG d=11/4" Macho</t>
  </si>
  <si>
    <t>UNION CPVC  3/4 **</t>
  </si>
  <si>
    <t>PLANTA   HIEDRA MIAMI  PARA JARDIN</t>
  </si>
  <si>
    <t>27521</t>
  </si>
  <si>
    <t>GEOMEMBRANA HDPE  20MILS</t>
  </si>
  <si>
    <t>3303000001</t>
  </si>
  <si>
    <t>Señal de Obra(Lam.Galv Cal.20-Ang.2X2x1/8"-75X75cm</t>
  </si>
  <si>
    <t>11A-04</t>
  </si>
  <si>
    <t>25218248</t>
  </si>
  <si>
    <t>218247</t>
  </si>
  <si>
    <t>PINTURA DE TECHO VINILO BLANCO TIPO 1(SUBDIRECC)**</t>
  </si>
  <si>
    <t>SEÑAL DIRECCIONAL TIPO POSTES(SUM+INST)DADOS P4-ID</t>
  </si>
  <si>
    <t>PC 4 DESTINO</t>
  </si>
  <si>
    <t>Tubo aceroEstructural Galv.2"e=4.0 mm sin rosca**</t>
  </si>
  <si>
    <t>Tubo aceroEstructural Galv. 3"e=3.0mm sin rosca**</t>
  </si>
  <si>
    <t>LAMINA C.R. DECAP.Y ACEITAD.1.20x2.40 e=2.5mm</t>
  </si>
  <si>
    <t>GUARDAESCOBA PORCELANATO BLANCO 0.07X0.38M</t>
  </si>
  <si>
    <t>PORCELANATO BLANCO 46.1X46.1 CAJA X 1.48M2</t>
  </si>
  <si>
    <t>PINTURA BITUMINOSA DE ALUMINIO ( 1/4 de Galon)</t>
  </si>
  <si>
    <t>AB015</t>
  </si>
  <si>
    <t>Perfil.Estruct.254x64x19mm;e=2mmPara  Cubiertas.</t>
  </si>
  <si>
    <t>CERRADURA  DE SEGURIDAD PARA CANTONERA</t>
  </si>
  <si>
    <t>1153</t>
  </si>
  <si>
    <t>TAPA REGISTRO ACERO INOX.(20 x 20)/(23X23CM)</t>
  </si>
  <si>
    <t>TRANSP. CAMION 18TN BOGOTA-SUMAPAZ(CARG Y DESC)</t>
  </si>
  <si>
    <t>GUARDAESCOBA GRANITO VIBROPRENSADO 7X33</t>
  </si>
  <si>
    <t>06800 6pieza</t>
  </si>
  <si>
    <t>GRANITO PULIDO REPARC.1X0.30M.SUBDIRECC.</t>
  </si>
  <si>
    <t>41820  ARENA</t>
  </si>
  <si>
    <t>CORTE DE PISO CORTADORA 1.0X0.30M GRANIT.SUBDIRECC</t>
  </si>
  <si>
    <t>PINTURA PUERTA Y MARCO MADERA BAÑO SUBDIRECC.</t>
  </si>
  <si>
    <t>SEÑAL VIDRIO TEMPLADO 6MM (10X20CM)CON EXT.Sum+Ins</t>
  </si>
  <si>
    <t>SEÑAL DE EMERGENCIA ACRILICO (15X15CM)Sum+Inst.</t>
  </si>
  <si>
    <t>BANDEJA LS DUPLEX 48 HILOS (24 PORTS) MONOMODO</t>
  </si>
  <si>
    <t>Pintura Acrilica Base Solvente Negro S/mate-Pintuc</t>
  </si>
  <si>
    <t>6601</t>
  </si>
  <si>
    <t>PINTURA MUROS DRY-WALL EXIST.DOS CARAS(TODO COSTO)</t>
  </si>
  <si>
    <t>MUROS DRY-WALL-9cm,3 manos de pintura(Todo costo)</t>
  </si>
  <si>
    <t>DESMONT.MUROS  DRY-WALLCON RETIRO.(A TODO COSTO)</t>
  </si>
  <si>
    <t>GUARDAESCOBA PVC NEGROh=6CM (Sum+Inst)</t>
  </si>
  <si>
    <t>CIELO RASO MODULAR.0.60X0.60 ALUM.BLANCO MATE</t>
  </si>
  <si>
    <t>VENTANA CORRED.ALUM. 1.94 x 1.80+Vidrio iNC. 5MM</t>
  </si>
  <si>
    <t>VENTANA CORRED.ALUM. 1.63 x 1.60+Vidrio iNC. 5MM</t>
  </si>
  <si>
    <t>VENTANA FIJA  ALUM. 1.60 x 0.60+Vidrio iNC. 5MM.</t>
  </si>
  <si>
    <t>VENTANA FIJA  ALUM. 1.80 x 2.1+Vidrio.</t>
  </si>
  <si>
    <t>VENTANA CORREDIZA  ALUM. 1.80 x 0.9+Vidrio inc.5mm</t>
  </si>
  <si>
    <t>VENTANA CORREDIZA  ALUM. 1.50 x 0.9+Vidrio inc.5mm</t>
  </si>
  <si>
    <t>PUERTA ALUM. 2.0 x 0.8+Cerra+Vidrio Sand Blasting</t>
  </si>
  <si>
    <t>PUERTA CORREDIZA  ALUM. 2.10 x 1.8Cerra+bisag</t>
  </si>
  <si>
    <t>Desmonte,reubic, mto.PuertaDoblebAT.Aluminio.Bisag</t>
  </si>
  <si>
    <t>Desmonte,reubic, mto.PuertaDobleVidrio+Zocal+cerra</t>
  </si>
  <si>
    <t>DIVISION ALUMINIO piso-techo(Vidrio+SandBlasting)</t>
  </si>
  <si>
    <t>ARCHIVO RODANTE EXISTENTE 5.49x2.2m(Desm+Inst)) *</t>
  </si>
  <si>
    <t>ARCHIVO RODANTE EXISTENTE 6.9x2.2m(Desm+Inst)) *</t>
  </si>
  <si>
    <t>ARCHIVO RODANTE EXISTENTE 8.5x2.2m(Desm+Inst)) *</t>
  </si>
  <si>
    <t>Mesa para sala de reun.1.8x0.90mTablex30mmForm.T8*</t>
  </si>
  <si>
    <t>6441052</t>
  </si>
  <si>
    <t>SillaInterloc.IsóscelesTapiz.Espum.AltaDensid.Paño</t>
  </si>
  <si>
    <t>ArchivadorMinitorre2X1 A=0.38mNivelad.Cal.22(S+I)</t>
  </si>
  <si>
    <t>6440452</t>
  </si>
  <si>
    <t>Soporte/costadoFrestandingCollrolled+Pin-Elec(S+I)</t>
  </si>
  <si>
    <t>MuebleRecepcion1.80x1.50h=1.00m+Vidrio Temp6mmSum</t>
  </si>
  <si>
    <t>SUPERFIC.RETORNO(0.60X0.90M)Tablex30mmFormT8(S+I)</t>
  </si>
  <si>
    <t>Superf.Puest. Trabaj.1.5X0.6Tablex30mmForm.T8(S+I)</t>
  </si>
  <si>
    <t>Divis.Mod.MixtaPañoCol+Vidrio4mmH=2.2+Sanblast(S+i</t>
  </si>
  <si>
    <t>Superfic.Mostrad.VidrioTempl.6mm(1.5x0.30)Sum+Inst</t>
  </si>
  <si>
    <t>División Mod.Mixta Paño+Vidrio4mmH=1.0m(Sum+Inst)</t>
  </si>
  <si>
    <t>DIVISION MEDIA ALT.H=1.20M PAÑO COLORES(Sum+Inst)</t>
  </si>
  <si>
    <t>Cable 3X12 Cu Trenzado AWGTHHN/THWN600V75°C</t>
  </si>
  <si>
    <t>Toma RJ-45 x 2  CAT 6</t>
  </si>
  <si>
    <t>Toma RJ-45 x 1  CAT 6</t>
  </si>
  <si>
    <t>MINIRETRO (331)-ORUGA(OPERARIO+COMBUSTIBLE)</t>
  </si>
  <si>
    <t>RASTRILLO DE 16 DIENTES CON MANGO DE MADERA</t>
  </si>
  <si>
    <t>SILLA GIRATORIA ALTA  SIN BRAZOS</t>
  </si>
  <si>
    <t>Controlador Electrónico(para sistem.RiegoAutomátic</t>
  </si>
  <si>
    <t>MallaPort.FutbolSemiprof.Cal.2,Nylon.ImpCuadro10cm</t>
  </si>
  <si>
    <t>Señal C.R. 90x60Tubo2"Ploteado color-Jgos-Ad.Mayor</t>
  </si>
  <si>
    <t>Boquillas Graduables caudal de presión -aspersor**</t>
  </si>
  <si>
    <t>PORTERIA  FUTBOL SEMI PROFESIONAL (SUM+INST) **</t>
  </si>
  <si>
    <t>POLVO DE LADRILLO ENLONADO+TRANSPORTE</t>
  </si>
  <si>
    <t>EQUIPO FUMIGACION OPERARIO+COMBUSTIBLE</t>
  </si>
  <si>
    <t>Arena Fina Roja  + transp.</t>
  </si>
  <si>
    <t>TRANSFORMADOR SECO TRIFASICO 125KVA 11400 480/277V</t>
  </si>
  <si>
    <t>LUMINARIA FLUORESCENTE(1.27X0.14m)2x32w Hermetica</t>
  </si>
  <si>
    <t>Transformador 30Kva-11.4/208-120v-ocasionalSumergi</t>
  </si>
  <si>
    <t>TEE REDUCCION MEC PVC (ACUEDUCTO)  ø 4" X 3"</t>
  </si>
  <si>
    <t>Varilla de  3/8" Zincada (Sumin) **</t>
  </si>
  <si>
    <t>Cadenas para columpio Modulo  5  (Sumin) **</t>
  </si>
  <si>
    <t>LONA FIBRA PARA ASIENTO DE  COLUMPIO</t>
  </si>
  <si>
    <t>Tubo PVCP 1 1/2"  SCH80 **</t>
  </si>
  <si>
    <t>Planta generadora eléctrica trifásica 220V GEP13.5</t>
  </si>
  <si>
    <t>TAPA PARA CAJA  DE INSPECCION 60x60cm</t>
  </si>
  <si>
    <t>CODO 45° CALIENTE 3/4"  ULTRATEMP  PAVCO</t>
  </si>
  <si>
    <t>10827</t>
  </si>
  <si>
    <t>1C0031</t>
  </si>
  <si>
    <t>1C0022</t>
  </si>
  <si>
    <t>288099501</t>
  </si>
  <si>
    <t>TAPA PARA CAJA  DE INSPECCION 50x50cm</t>
  </si>
  <si>
    <t>PELDAÑO EN PLATINA    ¼"  x 1 ½"</t>
  </si>
  <si>
    <t>Aro Tapa  Cámara ETB T-13 **</t>
  </si>
  <si>
    <t>Aro Base  Cámara ETB T-13 **</t>
  </si>
  <si>
    <t>MONTAJE ESTACIONES Y LAS MRESAS PARA RUTAS M.E.</t>
  </si>
  <si>
    <t>PLATINAS PARA LAS ESTACIONES RUTAS MURO ESCALAR</t>
  </si>
  <si>
    <t>CENTRAL TELEFONICA 824 6 LINEAS- 16 EXT. TELEFONIC</t>
  </si>
  <si>
    <t>DISPENSADOR JABON MANOS LIB. 1-AA-RSD (sum+inst)</t>
  </si>
  <si>
    <t>SECADOR MANOS LIBRES 1-AA-JA02 (sum+inst)</t>
  </si>
  <si>
    <t>BALDOSIN DE  GRANITO 33.3x33.3</t>
  </si>
  <si>
    <t>U-67 Mate</t>
  </si>
  <si>
    <t>TUBO GRES  8" (Long 1M) MOORE CORRIENTE</t>
  </si>
  <si>
    <t>124</t>
  </si>
  <si>
    <t>R-85-P</t>
  </si>
  <si>
    <t>MARMOLPLAST   OSCURO  INSTALADO</t>
  </si>
  <si>
    <t>Col. claro</t>
  </si>
  <si>
    <t>MARMOLPLAST   CLARO  INSTALADO</t>
  </si>
  <si>
    <t>ESTUCO VENECIANO  OSCURO INSTALADO</t>
  </si>
  <si>
    <t>ESTUCO VENECIANO  CLARO INSTALADO</t>
  </si>
  <si>
    <t>ESTUCO VENECIANO  OSCURO</t>
  </si>
  <si>
    <t>GRANIPLAST/ DECOR ES. OSCURO INSTALADO</t>
  </si>
  <si>
    <t>GRANIPLAST/ DECOR ES. CLARO  INSTALADO</t>
  </si>
  <si>
    <t>PASTA  ACRILICA</t>
  </si>
  <si>
    <t>MARMOLPLAST   OSCURO</t>
  </si>
  <si>
    <t>ESTUCO VENECIANO  CLARO</t>
  </si>
  <si>
    <t>CARAPLAST  OSCURO  INSTALADO</t>
  </si>
  <si>
    <t>CARAPLAST CLARO  INSTALADO</t>
  </si>
  <si>
    <t>CABLE 20  PARES SILICONADO</t>
  </si>
  <si>
    <t>126564</t>
  </si>
  <si>
    <t>Sikaplan 12 G CO (1.55m x 20m)(Membrana reforz) **</t>
  </si>
  <si>
    <t>VENTANA+MARC.ALUM.BLANCO MATE 0.60X0.40M</t>
  </si>
  <si>
    <t>4mm</t>
  </si>
  <si>
    <t>VENTANA  METALIC.CAL.20+BASCULANTE 0.15M</t>
  </si>
  <si>
    <t>RH90/pedido</t>
  </si>
  <si>
    <t>LAMINA FUTURA 60x60 14  mm</t>
  </si>
  <si>
    <t>LAMINA CIRRUS  RH 70 1.22X61 12mm</t>
  </si>
  <si>
    <t>ACRILICO LÁMINA DE 1.20x1.80</t>
  </si>
  <si>
    <t>13200  blanc</t>
  </si>
  <si>
    <t>60TC050</t>
  </si>
  <si>
    <t>LUM FLUORESC 60X60 4x17 T8 120 V acrílprotec UV</t>
  </si>
  <si>
    <t>337192601</t>
  </si>
  <si>
    <t>LAVAMANOS VARESE Sbrp         ALFA</t>
  </si>
  <si>
    <t>0430 color</t>
  </si>
  <si>
    <t>G001172</t>
  </si>
  <si>
    <t>110401</t>
  </si>
  <si>
    <t>Reducción PVCP 1"x 3/4"  **</t>
  </si>
  <si>
    <t>TABLERO 8 CTS(0.40X0.50)RETIE-NTC-REGULADO</t>
  </si>
  <si>
    <t>Reducción PVCP 3/4"x1/2"  **</t>
  </si>
  <si>
    <t>Patch cord  en cable UTP 4 pares 1,5 m  Cat 6</t>
  </si>
  <si>
    <t>X-0219241-X</t>
  </si>
  <si>
    <t>Aviso de señalización con LED 2 caras Iluram o sup</t>
  </si>
  <si>
    <t>Trámite sustitución Transformador 75 KVA X150 KVA</t>
  </si>
  <si>
    <t>13106</t>
  </si>
  <si>
    <t>TABLERO GENERAL DE ACOMETIDAS OLAYA HERRERA</t>
  </si>
  <si>
    <t>Interruptor regulable  500/630A</t>
  </si>
  <si>
    <t>ARCHIVADOR METÁLICO2X1 A=0.38m(Sum+Inst.)**</t>
  </si>
  <si>
    <t>Mueble pra recepcionIDRD1.80x1.50h=1.00m(Sum+Inst</t>
  </si>
  <si>
    <t>CABLE cobre  1X250 KCM THHN - 90 C 600V</t>
  </si>
  <si>
    <t>26067</t>
  </si>
  <si>
    <t>ARCHIVO METALICO PARA PUESTO DE TRABAJO</t>
  </si>
  <si>
    <t>6.3400</t>
  </si>
  <si>
    <t>0020-T</t>
  </si>
  <si>
    <t>Sum Transp  Instal Sistema Detecc Humo archivo</t>
  </si>
  <si>
    <t>DK1B+DKT2B</t>
  </si>
  <si>
    <t>DIVISION MEDIA ALTURA PAÑO COLOR(Sum+Inst)</t>
  </si>
  <si>
    <t>DIVISION PISOTECHOVIDRIO-PAÑO(Sum+Inst) **</t>
  </si>
  <si>
    <t>PERF.NUEVADIV.MEDIA ALT.COLDR.ELECTGRIS(Sum+Inst)*</t>
  </si>
  <si>
    <t>Luminaria 60x60 T8 4X17W 120Vceldas parabólicas</t>
  </si>
  <si>
    <t>Superf.Puest. Trabaj.1.5X0.9Tablex30mmForm.T8(S+I)</t>
  </si>
  <si>
    <t>FUMIGADORA  DE ESPALDA</t>
  </si>
  <si>
    <t>GavionRecubPVC(2*1*1)TriplTors.Cal13-H10x10SinDiaf</t>
  </si>
  <si>
    <t>LUMINARIA FLUORESCENTE T5 2X54WIP65120VSOBREPONER</t>
  </si>
  <si>
    <t>ADOQUIN VEHICULARMEDIANO(8x10x20)  Moore Nat.OBRA</t>
  </si>
  <si>
    <t>1E0161</t>
  </si>
  <si>
    <t>IMPERMEABILIZANTE POLIUREA VP BR 100 BICOMP.**</t>
  </si>
  <si>
    <t>803046</t>
  </si>
  <si>
    <t>551169</t>
  </si>
  <si>
    <t>97627001C1</t>
  </si>
  <si>
    <t>CAMION18 T-Transp.Bogotá-Sumapaz(Carg+Desc) **</t>
  </si>
  <si>
    <t>MANGUERA DE 1/2" JARDÍN TIPO LIVIANO (de 50 m)</t>
  </si>
  <si>
    <t>CARBONILLA ESCORIA GRUESA+TRANSPORTE</t>
  </si>
  <si>
    <t>CAJA PREFABRIC.DE PISO PARA MED.DE ACUEDUCTO</t>
  </si>
  <si>
    <t>CAJA LAMINA PARA REGISTRO ACUEDUCTO 40X20X20</t>
  </si>
  <si>
    <t>SikaSwell S2  (Cartucho 300 cc)</t>
  </si>
  <si>
    <t>TUBO DRENAJE PVC 160mm.(USAR CIO-105743)</t>
  </si>
  <si>
    <t>12492</t>
  </si>
  <si>
    <t>TUBO DRENAJE PVC 200mm.  PAVCO</t>
  </si>
  <si>
    <t>1C0025</t>
  </si>
  <si>
    <t>POSTE DE CONC.PRETENS A.P.(8m) RESISTENC:750 Kg</t>
  </si>
  <si>
    <t>POSTE DE CONC. PRETENS. ENERG. Y TEL (10m)</t>
  </si>
  <si>
    <t>LINEA</t>
  </si>
  <si>
    <t>TUBO DRENAJE PVC  65mm.(Usar CIO-105776)</t>
  </si>
  <si>
    <t>12485</t>
  </si>
  <si>
    <t>CODO 45° SANITARIO 4" C x C  1/8  PAVCO</t>
  </si>
  <si>
    <t>7428</t>
  </si>
  <si>
    <t>SOLDADURA PVC LIQUIDA  1/64 S/NORMA ICONTEC</t>
  </si>
  <si>
    <t>TEE UNION MEC PVC (ACUEDUCTO ) ø  4"X 4" X 4"</t>
  </si>
  <si>
    <t>ANCLAJE  (3/8"X4") TIPO CUÑA</t>
  </si>
  <si>
    <t>MALLA CERRAMIENTO Eslabonada.Cal.10(Hueco  2")</t>
  </si>
  <si>
    <t>PLATINA 0.30X0.30M; 1/4" USAR CIO 100979</t>
  </si>
  <si>
    <t>APISONADOR MANUAL METALICO (TUBO+PLATINA DE 20X20)</t>
  </si>
  <si>
    <t>EXPANSIVO QUIMICO PARA ROCA (POLVORA)**</t>
  </si>
  <si>
    <t>DEMARCACION EN DECO-SPORT BLANCO CANCHA DE TENIS**</t>
  </si>
  <si>
    <t>Piedra media Zonga(Rajon)Sum+Transp &gt;15000M3**</t>
  </si>
  <si>
    <t>12488</t>
  </si>
  <si>
    <t>TUBO DRENAJE PVC 160mm. S/NORMA ICONTEC</t>
  </si>
  <si>
    <t>MALLA  CANCHA DE TENIS(N°5-Inmunis+Guaya+Inst)**</t>
  </si>
  <si>
    <t>CODO 11 1/4° PVC 3"   PAVCO</t>
  </si>
  <si>
    <t>10630</t>
  </si>
  <si>
    <t>TUBO NOVARIEGO PVC 16" 400mm.  PAVCO</t>
  </si>
  <si>
    <t>12691</t>
  </si>
  <si>
    <t>TUBO NOVARIEGO PVC 12" 315mm.  PAVCO</t>
  </si>
  <si>
    <t>TUBO NOVARIEGO PVC 10" 250mm.  PAVCO</t>
  </si>
  <si>
    <t>12689</t>
  </si>
  <si>
    <t>TUBO NOVARIEGO PVC 8" 200mm.  PAVCO</t>
  </si>
  <si>
    <t>12695</t>
  </si>
  <si>
    <t>TUBO NOVARIEGO PVC 6" 160mm.  PAVCO</t>
  </si>
  <si>
    <t>12525</t>
  </si>
  <si>
    <t>YEE SANITARIA PVC  reducida 3" x 2"</t>
  </si>
  <si>
    <t>13216</t>
  </si>
  <si>
    <t>CINTA FIJA  DEMARC. CANCHA TENIS-POLVO(Sum+Inst) *</t>
  </si>
  <si>
    <t>10054</t>
  </si>
  <si>
    <t>TUBO PVC P RDE 41 100psi 6"    PAVCO</t>
  </si>
  <si>
    <t>12365</t>
  </si>
  <si>
    <t>12771</t>
  </si>
  <si>
    <t>TUBO PVC P 100psi 12"    PAVCO</t>
  </si>
  <si>
    <t>12307</t>
  </si>
  <si>
    <t>12767</t>
  </si>
  <si>
    <t>TUBO PVC P RDE 41 100psi 10"    PAVCO</t>
  </si>
  <si>
    <t>12297</t>
  </si>
  <si>
    <t>TUBO PVC P RDE 41 100psi 8"    PAVCO</t>
  </si>
  <si>
    <t>12376</t>
  </si>
  <si>
    <t>Codo  11 1/4° Mec. 6" Fontanar **</t>
  </si>
  <si>
    <t>10635</t>
  </si>
  <si>
    <t>CODO GRAN RADIO (90°) PVC UNION MEC (RDE-21) ø 2"</t>
  </si>
  <si>
    <t>200413</t>
  </si>
  <si>
    <t>TAPON SANITARIO 6" PVC   PAVCO</t>
  </si>
  <si>
    <t>1771045409</t>
  </si>
  <si>
    <t>TUBO ALCANT RIB LOC  CORRUGADO PVC 8"</t>
  </si>
  <si>
    <t>TUBO CORRUGADO ALCANTAR. RIB-LOC PVC 20"</t>
  </si>
  <si>
    <t>Estructura LA 220+templete+tierra (VER CIO-A-16612</t>
  </si>
  <si>
    <t>Caja maniobras 3 vías,  200 A, 15 KV (sum+ins)</t>
  </si>
  <si>
    <t>Caja maniobras 4 vías,  200 A, 15 KV (sum+ins)</t>
  </si>
  <si>
    <t>RELE 100015968 MULTIRRANGO 3RP1525-1AP30</t>
  </si>
  <si>
    <t>UNIÓN  HG Ø 1"</t>
  </si>
  <si>
    <t>Tubo HGØ 1" e=2.5mm (AGUA) L=6M   NTC:5890</t>
  </si>
  <si>
    <t>UNIVERSAL PRESION 2 1/2"     PAVCO</t>
  </si>
  <si>
    <t>U.P.S. 15 minutos 30 kva 260-190/208-110 V sellada</t>
  </si>
  <si>
    <t>Planta 300 KVA 1800rpm 60 Hz  ACPM 208/120V</t>
  </si>
  <si>
    <t>CODO 90° CPVC  2" **</t>
  </si>
  <si>
    <t>CODO 90° CPVC  1 1/2" **</t>
  </si>
  <si>
    <t>CODO 90° CPVC  1" **</t>
  </si>
  <si>
    <t>CODO 90° CPVC  3/4"S/NORMA ICONTEC</t>
  </si>
  <si>
    <t>UNION CPVC  1 1/2" **</t>
  </si>
  <si>
    <t>UNION CPVC  1" **</t>
  </si>
  <si>
    <t>TUBO CPVC  1 1/2" **</t>
  </si>
  <si>
    <t>TUBO CPVC  1" **</t>
  </si>
  <si>
    <t>CABLE Cu 15 KV ,XLPE  AWG 3#2 apantallado</t>
  </si>
  <si>
    <t>Gabinete metál. según CODENSA CS 503-1,CS 504-4</t>
  </si>
  <si>
    <t>POSTE METALICO ALUMBRADO PUBLICO 5 MTS</t>
  </si>
  <si>
    <t>Gabinete metálico con barraje 1500A y Tot 3x1000A</t>
  </si>
  <si>
    <t>MEMBRANA BUTYL PARA TANQUE HIDRONEUMATICO DE 500 L</t>
  </si>
  <si>
    <t>ESTRUCTURA DE  MINIFUTBOL+malla (sum.) **</t>
  </si>
  <si>
    <t>CODO90 CPVC  1½" PAVCO**</t>
  </si>
  <si>
    <t>44191</t>
  </si>
  <si>
    <t>UNION CPVC  1½" **</t>
  </si>
  <si>
    <t>Interrup protecc tripolar DPX-U250ER 250A  625129</t>
  </si>
  <si>
    <t>Cable telefónico uso exterior  relleno 10x2x0.4mm</t>
  </si>
  <si>
    <t>Cable Aluminio  N°2 AWG  600 V 75°C</t>
  </si>
  <si>
    <t>Cable Aluminio  N°2/0 AWG  600 V 75°C</t>
  </si>
  <si>
    <t>EmpalmeBT1000Vconresina91-B1x2 3Mosuperio(NO USAR)</t>
  </si>
  <si>
    <t>Alambre Cu 3N°12  AWG THHN</t>
  </si>
  <si>
    <t>Transforrma 15 KVA11400/480/277 V para inst.en pos</t>
  </si>
  <si>
    <t>Gabinete metálico, instrumentos y proteccion.(Fon)</t>
  </si>
  <si>
    <t>ENSAYO ECOMETRO ESPESOR  PINTURA **</t>
  </si>
  <si>
    <t>23002</t>
  </si>
  <si>
    <t>Cable Cu 15 KV, Nº 2  XLPE 90°C aislamiento 100 %</t>
  </si>
  <si>
    <t>Cable Cu 15 KV,3 # 2/0 XLPE 90°C aislameinto 100 %</t>
  </si>
  <si>
    <t>Portatoma para canaleta 10x4 de 2 puntos de datos</t>
  </si>
  <si>
    <t>Luminaria 60x60 T8 3X17W 120Vceldas parabólicas</t>
  </si>
  <si>
    <t>Bala performa 2X26 WCO1016B Construlita o superior</t>
  </si>
  <si>
    <t>Lum hermética fluoresc IP65 2X54W T5 proffit o sup</t>
  </si>
  <si>
    <t>Lum lineal modulable 4x54W 110 V CO8008B o superio</t>
  </si>
  <si>
    <t>Luminaria cuadrum 8x54 W+4x50 AR 111 120 V CO8013G</t>
  </si>
  <si>
    <t>Luminaria de piso 150 W-208 V MH OU30126-G12 o sup</t>
  </si>
  <si>
    <t>CANALETA METAL. 20X12,5X2,10 SEPARADOR CENTRAL</t>
  </si>
  <si>
    <t>FORMAL.METALICA vaciado kaisson D=1.20 H=1.0m</t>
  </si>
  <si>
    <t>PROYECTOR SUMERGIBLE IP 68 MH 400 W BAROLET O SUPE</t>
  </si>
  <si>
    <t>SODIO</t>
  </si>
  <si>
    <t>PROYECTOR DE PISO SODIO 70 W  TERRA O SUPERIOR</t>
  </si>
  <si>
    <t>Proyector MH 250 W  208/220V(inc bomb.oboide)</t>
  </si>
  <si>
    <t>Poste metálicoH=16m con peldaños,canasta y anclaje</t>
  </si>
  <si>
    <t>TABLERO MONOF PARA 6C CON BARR NEUTRO Y TIERR INST</t>
  </si>
  <si>
    <t>TABLERO TRIF PARA 36C Y TOT 5H PUERTA Y CHAPA</t>
  </si>
  <si>
    <t>ENSAYO SOLIDEZ 5 CICLOS(RESIST.SULFATOS)</t>
  </si>
  <si>
    <t>ENSAYO-MED EN CAMPOconFERROSCAN (NoUsar) **</t>
  </si>
  <si>
    <t>Fachada en 150  FS Aluzinc</t>
  </si>
  <si>
    <t>CieloRasoTipoBandejaTile lisaSistemaClip InAzulinc</t>
  </si>
  <si>
    <t>Cortasol CeloscreenPanel Liso(Separ.120mm) Aluzinc</t>
  </si>
  <si>
    <t>CORTA CIRCUITO MONOPOLAR. AUT.10 KA240V.20A**</t>
  </si>
  <si>
    <t>CORTA CIRCUITO IND.TRIP AUT.10 KA240V.20AEnchufabl</t>
  </si>
  <si>
    <t>CORTA CIRCUITO IND.TRIP AUT.10 KA240V.30AEnchufabl</t>
  </si>
  <si>
    <t>CORTA CIRCUIT. IND.TRIP.AUT25 KA120/240.80A 44-63A</t>
  </si>
  <si>
    <t>ADOQUIN GRES BISELADO 20X10X8 CM-VEHIC.EN OBRA</t>
  </si>
  <si>
    <t>780</t>
  </si>
  <si>
    <t>Empalme de Resina Sumergible  **</t>
  </si>
  <si>
    <t>CAJILLA MEDIDOR ELECTRICO  TRIFASICO</t>
  </si>
  <si>
    <t>LEVANTAMIENTO TOPOGRAFICO (A:10000-20000M2)</t>
  </si>
  <si>
    <t>LEVANTAMIENTO TOPOGRAFICO (A: 6400-8000M2)</t>
  </si>
  <si>
    <t>AJUSTE AL DISEÑO ARQUITECTONICO PARA PARQUE DE BAR</t>
  </si>
  <si>
    <t>DISEÑO ARQUITECT. PARQUE (8000M2-10000M2))</t>
  </si>
  <si>
    <t>ESTUDIO GEOTECNICO  PARA  PARQUE DE BARRIO</t>
  </si>
  <si>
    <t>DISEÑO ESTRUCTURAL PARA  PARQUE DE BARRIO</t>
  </si>
  <si>
    <t>ENSAYO CORTE DIRECTO M. COHESIVO UU 3P</t>
  </si>
  <si>
    <t>CODO 90°CALIENTE  1/2"CPVC PAVCO O SIMILAR</t>
  </si>
  <si>
    <t>10853</t>
  </si>
  <si>
    <t>LUMINARIA METAL HALIDE  70 W (Inc.Fotoc+Brazo+Bomb</t>
  </si>
  <si>
    <t>Tapon  roscadoHG d=2"   **</t>
  </si>
  <si>
    <t>Tubo  HG  2"  e=2.49 mm  con rosca**</t>
  </si>
  <si>
    <t>Cuneta Prefabricada Reves(0.30+0.10M)L=1.00M;H=10C</t>
  </si>
  <si>
    <t>CU-30-10</t>
  </si>
  <si>
    <t>TUBO DRENAJE PVC 315mm.  PAVCO</t>
  </si>
  <si>
    <t>293801001</t>
  </si>
  <si>
    <t>ENCHAPE BLANCO BRILLANTE 20.3x30,5 CORONA/ALFA</t>
  </si>
  <si>
    <t>202903001</t>
  </si>
  <si>
    <t>ENCHAPE BLANCO  20.5x30,5 CORONA</t>
  </si>
  <si>
    <t>CANCHA MULTIPLE BALONCESTO Y MICROFUTBOL (Sum)**</t>
  </si>
  <si>
    <t>Balancin 2 Travesaños de 2"x2.50mts  (4Puestos)</t>
  </si>
  <si>
    <t>DURACUSTIC 5/8" S/inst.Fglas Cielo Raso 1.25x0.605</t>
  </si>
  <si>
    <t>20409</t>
  </si>
  <si>
    <t>IDENTIFICADOR (IDE-67) DE ESCEN.DEPORT.Panel Doble</t>
  </si>
  <si>
    <t>IDG-M</t>
  </si>
  <si>
    <t>IDENTIFICADOR (IDE-67) DE ESCEN.DEPORT.Panel Senci</t>
  </si>
  <si>
    <t>IDENTIFICADOR (IDE-46) DE ESCEN.DEPORT.Panel Doble</t>
  </si>
  <si>
    <t>IDENTIFICADOR (IDE-46) DE ESCEN.DEPORT.Panel Senc.</t>
  </si>
  <si>
    <t>Cicloparqueadero  M-101 Para 11 bicicletas (Sumin)</t>
  </si>
  <si>
    <t>PROTECTOR DE ARBOL M-91 - 2 Tubos (Sumin) **</t>
  </si>
  <si>
    <t>PAM91</t>
  </si>
  <si>
    <t>Bolardo bajo en Fundición Gris M-62   (suministro)</t>
  </si>
  <si>
    <t>Bolardo alto en Fundición Gris M-63   (suministro)</t>
  </si>
  <si>
    <t>SA45100</t>
  </si>
  <si>
    <t>SB 30x30</t>
  </si>
  <si>
    <t>PLATINA   2 x  3/16" (6m)</t>
  </si>
  <si>
    <t>PIEDRA MUÑECA     305x15.3x2</t>
  </si>
  <si>
    <t>TOMA DOBLE  POLO TIERRA HUBELL + TAPA COLOR</t>
  </si>
  <si>
    <t>ABRAZADERA COLGANTE FIJA  3" AC1</t>
  </si>
  <si>
    <t>TERMINAL EMT  1 1/4 "</t>
  </si>
  <si>
    <t>TUBO EMT  1 1/4 "</t>
  </si>
  <si>
    <t>CAJA CUADRADA 2 PERFORACIONES DE 1" ELECT.</t>
  </si>
  <si>
    <t>UNION EMT  1 1/4" Acero</t>
  </si>
  <si>
    <t>ABRAZADERA METALICA TIPO TRAPECIO 2 1/2" **</t>
  </si>
  <si>
    <t>ABRAZADERA METALICA TIPO TRAPECIO 1 1/4" **</t>
  </si>
  <si>
    <t>TUBO VENTILACION Ø2" PVCX6ML PAVCO O SIMILAR</t>
  </si>
  <si>
    <t>REPISA  8x4x3M AMARILLO</t>
  </si>
  <si>
    <t>RETROEXCAVADORA   CAT 420-2006 (Oper+Comb)</t>
  </si>
  <si>
    <t>ORINAL ECOLOGICO (Cerámica Porcelanizad)SinAgua**</t>
  </si>
  <si>
    <t>POSTE DE CONC.PRETENS A.P.(16m)RESIST:1050Kg-1 SE</t>
  </si>
  <si>
    <t>SIERRA CIRCULAR  PARA MADERA</t>
  </si>
  <si>
    <t>VIBRO CMPACTA (7.0 TON).Dynapac o Simil.(ope+Comb)</t>
  </si>
  <si>
    <t>EXCAVADORA  KOMATSU PC-200</t>
  </si>
  <si>
    <t>TRANSPORTE  MOTONIVELADORA-C.BAJA (Con Escolta)</t>
  </si>
  <si>
    <t>CARROTANQUE DE AGUA  FORD-600</t>
  </si>
  <si>
    <t>SumBancaPrefabConcreSinEspalL:1.8mA:0.5mH:0.40CDRC</t>
  </si>
  <si>
    <t>TALADRO  ROMPEDOR - DEMOLEDOR-11/4" ELECT.</t>
  </si>
  <si>
    <t>Vibrocompact</t>
  </si>
  <si>
    <t>CORTADORA PAV. CONCRETO-Gasolina(sin disco)</t>
  </si>
  <si>
    <t>E-6 R</t>
  </si>
  <si>
    <t>Silla  Sencilla plastica anclada a piso **</t>
  </si>
  <si>
    <t>TORNILLO,PUNTILLAS Y ELEMENTOS FIJACIÓN</t>
  </si>
  <si>
    <t>H -  EN TUBO CUAD.1 1/2 ESCRIT.Sum+Inst."</t>
  </si>
  <si>
    <t>TUBO EMT E:0.65  1½ "</t>
  </si>
  <si>
    <t>TORNILLO AUTOPERFORANTE SELLO NEOPRENO (Sum+Inst.)</t>
  </si>
  <si>
    <t>SUMIN E INSTAL SISTEMA SEGUR. MANUAL MURO ESCA</t>
  </si>
  <si>
    <t>SUMIN E INSTAL SISTEMA SEGUR. AUTOMÁTICO MURO ESCA</t>
  </si>
  <si>
    <t>SUMIN E INSTAL  DE ARNESES ADULTOS MURO ESCALAR</t>
  </si>
  <si>
    <t>SUMIN E INSTAL  DE ARNESES NIÑO MURO ESCALAR</t>
  </si>
  <si>
    <t>SUMIN E INSTAL  DE ARNESES MURO ESCALAR</t>
  </si>
  <si>
    <t>SUMIN E INSTAL  DE PRESAS MURO ESCALAR</t>
  </si>
  <si>
    <t>SUMIN E INSTAL  MOSQUETONES SENCILLOS MURO ESCALAR</t>
  </si>
  <si>
    <t>SUMIN E INSTAL DE MAILLONES MURO ESCALAR</t>
  </si>
  <si>
    <t>SUMIN. E INSTAL.CUERDAS DINÁMICAS 50 M MURO ESCALA</t>
  </si>
  <si>
    <t>Recub.Fibra de Vidrio 5-9mm Panel dos caras(Sum+In</t>
  </si>
  <si>
    <t>PANEL EN TRIPLEX ESTRUCTURAL 14MM(Sum+Inst.)</t>
  </si>
  <si>
    <t>FICHA TECN. FORESTAL(Inc.Format1 y 2):1-19 Árboles</t>
  </si>
  <si>
    <t>TABLON GRES RECOC.ESMALTADO(15X30) ALFA</t>
  </si>
  <si>
    <t>TEJA  DE ZINC (2.14X0.82) Imperfecta.</t>
  </si>
  <si>
    <t>BALA HALOGENA 50 W  (Inc. Bombill</t>
  </si>
  <si>
    <t>Rejilla sumidero(29*40*4)PEAT4000psi(DESCONTINUADA</t>
  </si>
  <si>
    <t>Rejilla sumidero (46X33X10) VEH.LIVIANO- CARC.T-1</t>
  </si>
  <si>
    <t>ELEMENTOS DE SEGURIDAD(Casc+visor+masc+guant)</t>
  </si>
  <si>
    <t>MALLA ELECTROSOLDADA 5mm x 5mm  6Mtsx2.35(N0 USAR)</t>
  </si>
  <si>
    <t>GRAPA  1"</t>
  </si>
  <si>
    <t>TRASLADO  DE  TORRE GRUA</t>
  </si>
  <si>
    <t>DESARMADO DE  TORRE GRUA</t>
  </si>
  <si>
    <t>BALDOSA  ALFA GRANILLA GRIS 30x30</t>
  </si>
  <si>
    <t>ESCALERA MET. RECTA A=1.35 H= 1.66 PALACIO DEPORT.</t>
  </si>
  <si>
    <t>6702652</t>
  </si>
  <si>
    <t>EST. GEOTECNICO PARQUE DE BARRIO HUNZA</t>
  </si>
  <si>
    <t>UNION HIERRO GALV.  1 1/2"</t>
  </si>
  <si>
    <t>TUBO  HIERRO GALVANIZADO Ø 2 1/2" 3.25mm L=6M</t>
  </si>
  <si>
    <t>TUBO  HG- CERRAMIENTO Ø 1 1/2" 3.25mm L=6M*</t>
  </si>
  <si>
    <t>TUBO  HG PRESIÓN AGUA-(Ø1") 3.38 mm L=6M  ASTM A53</t>
  </si>
  <si>
    <t>TUBO  HIERRO GALVANIZADO IMC  2" 3.25mm</t>
  </si>
  <si>
    <t>CONCRETO 4500 PSI (315N)  Outinord ***</t>
  </si>
  <si>
    <t>543402</t>
  </si>
  <si>
    <t>Tubo acero  agua negra  2"  e=1.9 mm **</t>
  </si>
  <si>
    <t>TUBO ALCANT NOVAFORT 350 MM  S/NORMA ICONTEC</t>
  </si>
  <si>
    <t>2250348404</t>
  </si>
  <si>
    <t>ESTUDIO GEOTECNICO Y ANALISIS DE ESTABILIDAD DE TA</t>
  </si>
  <si>
    <t>DISEÑO ARQUITECTONICO PARA  PARQUE DE BARRIO</t>
  </si>
  <si>
    <t>DISEÑO HIDRAULICO PARA  PARQUE DE BARRIO</t>
  </si>
  <si>
    <t>DISEÑO ELECTRICO PARA  PARQUE DE BARRIO</t>
  </si>
  <si>
    <t>DISEÑO ESTRUCT. OBRAS DE CONTENC. PARQUE DE BARRIO</t>
  </si>
  <si>
    <t>210348</t>
  </si>
  <si>
    <t>Saco Polip(Lona Blanca)(72gr.)(A=0.40m;L=0.76m).</t>
  </si>
  <si>
    <t>PM10</t>
  </si>
  <si>
    <t>TELEFONO PUBLICO -PEDEST.DOBLE( M-20)Suministro</t>
  </si>
  <si>
    <t>ACOMETIDA PISO ACUEDUCTO 6" Andén Loseta IDU**</t>
  </si>
  <si>
    <t>ACOMETIDA PISO ACUEDUCTO 6" Andén Conc.**</t>
  </si>
  <si>
    <t>ACOMETIDA PISO ACUEDUCTO 4" Andén Loseta IDU**</t>
  </si>
  <si>
    <t>ACOMETIDA PISO ACUEDUCTO 4" Andén Conc.**</t>
  </si>
  <si>
    <t>ACOMETIDA PISO ACUEDUCTO 3" Andén Loseta IDU**</t>
  </si>
  <si>
    <t>ACOMETIDA PISO ACUEDUCTO 3" Andén Conc.**</t>
  </si>
  <si>
    <t>ACOMETIDA PISO ACUEDUCTO 2" Andén Loseta IDU**</t>
  </si>
  <si>
    <t>ACOMETIDA PISO ACUEDUCTO 2" Andén Conc.**</t>
  </si>
  <si>
    <t>ACOMETIDA PISO ACUEDUCTO 1 1/2" Andén Loseta IDU**</t>
  </si>
  <si>
    <t>ACOMETIDA PISO ACUEDUCTO 1 1/2" Andén Conc.**</t>
  </si>
  <si>
    <t>ACOMETIDA PISO ACUEDUCTO 1" Andén Adoq. IDU**</t>
  </si>
  <si>
    <t>ACOMETIDA PISO ACUEDUCTO 1" Andén Conc.**</t>
  </si>
  <si>
    <t>ACOMETIDA PISO ACUEDUCTO 1" Andén Loseta IDU**</t>
  </si>
  <si>
    <t>ACOMETIDA PISO ACUEDUCTO 3/4" Andén Conc.**</t>
  </si>
  <si>
    <t>ACOMETIDA PISO ACUEDUCTO 3/4" Andén Adoq. IDU**</t>
  </si>
  <si>
    <t>ACOMETIDA PISO ACUEDUCTO 3/4" Andén Loseta IDU**</t>
  </si>
  <si>
    <t>ACOMETIDA PISO ACUEDUCTO ½" Andén Adoq. IDU**</t>
  </si>
  <si>
    <t>ACOMETIDA PISO ACUEDUCTO ½" Andén Conc.**</t>
  </si>
  <si>
    <t>ACOMETIDA PISO ACUEDUCTO ½" Andén Loseta IDU**</t>
  </si>
  <si>
    <t>CARGADOR  FRONTAL 930(1.7M3)Min 15 dias</t>
  </si>
  <si>
    <t>CASE 430</t>
  </si>
  <si>
    <t>PERFIL TUBULAR   (4X8") cAL.18</t>
  </si>
  <si>
    <t>38 mm.</t>
  </si>
  <si>
    <t>Ventana Alum. Natural1.40x1.60Vidrio templado,Sanb</t>
  </si>
  <si>
    <t>1E0142</t>
  </si>
  <si>
    <t>IMPERMEABILIZANTE INTEGRAL SIKA-1 (60Kg) **</t>
  </si>
  <si>
    <t>110004</t>
  </si>
  <si>
    <t>Valvula compuert Elástica Beta  d=6" **</t>
  </si>
  <si>
    <t>Codo 22 1/2° PVC Unión Mec. 6"  **</t>
  </si>
  <si>
    <t>10652</t>
  </si>
  <si>
    <t>Tablero Trifasico autosoportado +mueble 1x1x0,6m**</t>
  </si>
  <si>
    <t>PLATINA    1/2"  x 1/2 "</t>
  </si>
  <si>
    <t>HR-750</t>
  </si>
  <si>
    <t>Planta Enredadera Ojo de Poeta (0,40M)+ transporte</t>
  </si>
  <si>
    <t>500001</t>
  </si>
  <si>
    <t>PLATINA   2" x  3/16" + Angulo 1"x1"L=0,12m</t>
  </si>
  <si>
    <t>FORJA EN PUNTA DE VARILLA CUADRADA 1"X1"</t>
  </si>
  <si>
    <t>BISAGRA  3" Tipo Muñeca</t>
  </si>
  <si>
    <t>Pivote   para Puerta D=3/4" L=15CM</t>
  </si>
  <si>
    <t>Control Roedores(1servicio)Rodenticida Parafinado</t>
  </si>
  <si>
    <t>R-46-P</t>
  </si>
  <si>
    <t>MEZCLADORA  A GASOLINA(1-1/2 Bulto)</t>
  </si>
  <si>
    <t>BAÑO PORTATIL (IVA+TRANSP+ 2 ASEOS) Min 15 Dias</t>
  </si>
  <si>
    <t>TOMA DE BRIQUETAS DE PAVIMENTO ASFALTICO</t>
  </si>
  <si>
    <t>REGATAS DETECCION DE REFUERZO (EQUIP.FERROSCAN)</t>
  </si>
  <si>
    <t>ENSAYO RELLENO DE HUECO NUCLEO EXTRAIDO</t>
  </si>
  <si>
    <t>ENSAYO RECUPERACION DE POLVO DE CONCRETO</t>
  </si>
  <si>
    <t>EXTRACCION DE NUCLEO DE 3"X6" CONC.(Corte+Ensayo)</t>
  </si>
  <si>
    <t>EXTRACCION DE NUCLEO DE 4" X 8"CONC. (10cm x 20cm)</t>
  </si>
  <si>
    <t>EXTRACCION DE NUCLEO DE 6"X12" CONC. (15cm x 30cm)</t>
  </si>
  <si>
    <t>GramaSintetica50mmFibrilada+UV(Sum+Trnasp+Inst)</t>
  </si>
  <si>
    <t>ALQUILER DE CAMISA 3" X 6"  (UN)</t>
  </si>
  <si>
    <t>EXTRACCION DE NUCLEOS 4" DE PAVIMENTO ASF.</t>
  </si>
  <si>
    <t>ENSAYO ANGULO DE FRICCION Y COHESION (ver Des.Tec)</t>
  </si>
  <si>
    <t>MINICARGADOR BOBCAT-15DIAS(Inc. Oper+comb+tansp)</t>
  </si>
  <si>
    <t>TEE UNION MEC PVC (ACUEDUCTO)  ø 4" X 2" x 4"</t>
  </si>
  <si>
    <t>SEÑAL INFORMATIVA OBRA 75x75cmLam.Cal20 sopt.2x2x1</t>
  </si>
  <si>
    <t>SEÑAL PREVENTIVA75X75cmLam.Cal.20+Trip&lt;2x2x1/8"</t>
  </si>
  <si>
    <t>TRANSP. DE RETROEX. PC 40 (Oruga)  Ida y  regreso.</t>
  </si>
  <si>
    <t>RETROEXCAVADORA 331 de Oruga Inc. Oper+comb.</t>
  </si>
  <si>
    <t>PLANTA   HELECHO NATIVO  JARDIN(Sum+Inst)sin tierr</t>
  </si>
  <si>
    <t>PLANTA   VINCA  PARA JARDIN</t>
  </si>
  <si>
    <t>PLANTA  STATIS  PARA JARDIN(Sum+Inst)</t>
  </si>
  <si>
    <t>PUERTA PERFIL.ALUM2.55 x 3.25M+VIDR.TEMP5MM+SANDBL</t>
  </si>
  <si>
    <t>PZ-1</t>
  </si>
  <si>
    <t>CIELO RASO-LAM DRY WALL 5/8"+VIGA+OMEGA+ANGULO</t>
  </si>
  <si>
    <t>CIELO RASO-LAM DRY WALL 1/2"+VIG+OMEGA+ANGULO</t>
  </si>
  <si>
    <t>CIELO RASO-LAM DRY WALL 3/8"+VIGA+OMEGA+ANGULO</t>
  </si>
  <si>
    <t>MUR-LAM DRY WALL 5/8"+PERFIL+SOPORT+TORNIL+MASI+LI</t>
  </si>
  <si>
    <t>CIELO RASO OWA-FUT- HUNTER-FIBRA +PERFILER(RES)**</t>
  </si>
  <si>
    <t>MUEBLE LAMPARA 60X60ESPECULAR SOBREPONER</t>
  </si>
  <si>
    <t>CURVA CONDUIT 90° PVC   1 1/2"</t>
  </si>
  <si>
    <t>TUBO SANITARIO 6" PVC (TIPO LIVIANO) PAVCO</t>
  </si>
  <si>
    <t>12732</t>
  </si>
  <si>
    <t>CODO 90° SANITARIO 10"    PAVCO  **</t>
  </si>
  <si>
    <t>CODO 90° SANITARIO 8"  PAVCO O SIMILAR **</t>
  </si>
  <si>
    <t>TUBO ALCANT CONCRETO MLC 33"  (con anillo)  ETERNI</t>
  </si>
  <si>
    <t>CONCRETO 3000 PSI (210N)  Tremie tornillo cont **</t>
  </si>
  <si>
    <t>CONCRETO 5000 PSI (350N)  Ocre GC ***</t>
  </si>
  <si>
    <t>CONCRETO 5000 PSI (350N)  Ocre GF ***</t>
  </si>
  <si>
    <t>CONCRETO 4500 PSI (315N)  Ocre GF ***</t>
  </si>
  <si>
    <t>CONCRETO 4500 PSI (315N)  Ocre GC ***</t>
  </si>
  <si>
    <t>CONCRETO 3500 PSI (245N)  Ocre GF ***</t>
  </si>
  <si>
    <t>CONCRETO 3500 PSI (245N)  Ocre GC ***</t>
  </si>
  <si>
    <t>CONCRETO 3000 PSI (210N)  Ocre GF ***</t>
  </si>
  <si>
    <t>Sika Colma limpiador **    (DESCONTINUADO)</t>
  </si>
  <si>
    <t>542002</t>
  </si>
  <si>
    <t>609046</t>
  </si>
  <si>
    <t>CODO 90° AGUA CALIENTE  3/4"  PAVCO O SIMILAR</t>
  </si>
  <si>
    <t>10876</t>
  </si>
  <si>
    <t>Sikadur 301  **</t>
  </si>
  <si>
    <t>321095-02</t>
  </si>
  <si>
    <t>350495</t>
  </si>
  <si>
    <t>608073</t>
  </si>
  <si>
    <t>122580</t>
  </si>
  <si>
    <t>Geodren planar  e= 5.0mm (goeText+geoRed)  h=2**</t>
  </si>
  <si>
    <t>Fibra  para refuerzo de concreto **</t>
  </si>
  <si>
    <t>Mortero 3500 PSI grouting  **</t>
  </si>
  <si>
    <t>Mortero 1500 PSI grouting     **</t>
  </si>
  <si>
    <t>CONCRETO 6000 PSI (420N)  gravilla fina **</t>
  </si>
  <si>
    <t>CONCRETO 4500 PSI (315N)   gravilla fina 1/2" **</t>
  </si>
  <si>
    <t>CONCRETO 3000 PSI  gravilla comun Gr=1"baja permea</t>
  </si>
  <si>
    <t>CONCRETO 2000 PSI (140N)  Gravilla Fina Gr=1/2"</t>
  </si>
  <si>
    <t>CONCRETO 1500 PSI (105N)  gravilla fina Gr=3/8"</t>
  </si>
  <si>
    <t>ADOQUIN 26x12.5 x 6 MOORE(VEHICULAR LIVIANO)FABRIC</t>
  </si>
  <si>
    <t>Tubo aceroEstructural Galv.1 1/2"e=3.0mm sin rosca</t>
  </si>
  <si>
    <t>Tapa  pozo EAAB 1.0*h=0.20 prefab **</t>
  </si>
  <si>
    <t>Placa  pozo 1.0*h=0.20 prefab **</t>
  </si>
  <si>
    <t>Placa  pozo 1.7*h=0.25 prefab **</t>
  </si>
  <si>
    <t>Rejilla sumidero transvers EAAB 14*50*L=50  Vehicu</t>
  </si>
  <si>
    <t>Marco Rejilla sumidero lateral EAAB 14*100*L=65 **</t>
  </si>
  <si>
    <t>Bloque concreto  20x20x20 medio Fab.   **</t>
  </si>
  <si>
    <t>Bloque concreto  20x20x40 enteroFab.   **</t>
  </si>
  <si>
    <t>Bloque concreto  15x20x20 medio Fab.   **</t>
  </si>
  <si>
    <t>Bloque concreto  15x20x40 enteroFab.   **</t>
  </si>
  <si>
    <t>Bloque concreto  12x20x20 medio Fab.   **</t>
  </si>
  <si>
    <t>Bloque concreto  10x20x20 medio Fab.   **</t>
  </si>
  <si>
    <t>TEJA AJOTA POLICARBONATO AJOVER (0.83X1.80)</t>
  </si>
  <si>
    <t>Topellantas prefabricado H=15cm,B=20cm,L=50cm **</t>
  </si>
  <si>
    <t>Cerco 8x.8x.1 polipropileno bajo impacto DUROK **</t>
  </si>
  <si>
    <t>Repisa 8x.4  polipropileno bajo impacto DUROK **</t>
  </si>
  <si>
    <t>Repisa 8x.4  polipropileno mediano impacto **</t>
  </si>
  <si>
    <t>Cerco 8x.8x.1   polipropileno alto impacto**</t>
  </si>
  <si>
    <t>Repisa 8x.4x.3   polipropileno alto impacto **</t>
  </si>
  <si>
    <t>TUBO DRENAJE PVC 160mm.  PAVCO</t>
  </si>
  <si>
    <t>5mm</t>
  </si>
  <si>
    <t>Malla M-295 Q-7 (HELIACERO)  15 x 15 x 7.5mm  **</t>
  </si>
  <si>
    <t>Malla M-221 Q-6 (HELIACERO)  15 x 15 x 6.5mm  **</t>
  </si>
  <si>
    <t>Malla M-159 Q-4 (HELIACERO)  15 x 15 x 5.5mm  **</t>
  </si>
  <si>
    <t>Malla M-106 Q-3 (HELIACERO)  15 x 15 x 4.5mm  **</t>
  </si>
  <si>
    <t>Malla M-042 (HELIACERO)  30 x 30 x 4mm  **</t>
  </si>
  <si>
    <t>Malla H-257 R-8.2 (HELIACERO)  15 x 25 x 7mm  **</t>
  </si>
  <si>
    <t>Malla H-221 R-8.1 (HELIACERO)  15 x 25 x 6.5mm  **</t>
  </si>
  <si>
    <t>Malla H-158 R-3.2 (HELIACERO)  15 x 25 x 5.5mm  **</t>
  </si>
  <si>
    <t>Malla H-131 (HELIACERO)  15 x 30 x 5mm  **</t>
  </si>
  <si>
    <t>Malla H-106 R-3 (HELIACERO)  15 x 25 x 4.5mm  **</t>
  </si>
  <si>
    <t>Malla H-084 R-2.1(HELIACERO)  15 x 25 x 4mm  **</t>
  </si>
  <si>
    <t>Malla E-050 Q-1(HELIACERO)  4.0 x4.0@0.25  **</t>
  </si>
  <si>
    <t>BLOQ.ESTR.MEDIO 18x19x16 Piedra-Liso Obra Color</t>
  </si>
  <si>
    <t>PT-16 Obra</t>
  </si>
  <si>
    <t>BLOQ.ESTR.MEDIO 18x19x16 Piedra-Liso Obra Gris</t>
  </si>
  <si>
    <t>BLOQUE ESTRUCT.36x19x16 Pied-Pied Obra Color</t>
  </si>
  <si>
    <t>128577</t>
  </si>
  <si>
    <t>845095</t>
  </si>
  <si>
    <t>Juego infantil columpio Modulo M-5A (Sumin+Transp)</t>
  </si>
  <si>
    <t>LUMINARIA SODIO  70 W (Inc.Fotoc+Brazo+Bomb)**</t>
  </si>
  <si>
    <t>LUMINARIA SODIO  250 W(Inc.Fotoc.+Brazo+Bomb)Coden</t>
  </si>
  <si>
    <t>Tubo agua potable polietileno  200 mm      **</t>
  </si>
  <si>
    <t>Bordillo  "A-70"(h=0.135*b=0.12*L=1.07) **</t>
  </si>
  <si>
    <t>inc.flete</t>
  </si>
  <si>
    <t>Brida acero  d=2"  para roscar **</t>
  </si>
  <si>
    <t>Tubing  1/4" (Tubo cobre) **</t>
  </si>
  <si>
    <t>0150202001</t>
  </si>
  <si>
    <t>Buje 1" x 1/2"  Sch80  PAVCO    **</t>
  </si>
  <si>
    <t>Buje 1 1/2" x 1 1/4"  Sch80  PAVCO    **</t>
  </si>
  <si>
    <t>Buje 2" x 1 1/4"  Sch80  PAVCO    **</t>
  </si>
  <si>
    <t>Codo 45º  PVCP 1 1/2"  SCH80 **</t>
  </si>
  <si>
    <t>Codo 45º  PVCP 1 1/4"  SCH80 **</t>
  </si>
  <si>
    <t>Codo 45º  PVCP 2"  SCH80 **</t>
  </si>
  <si>
    <t>Union PVCP 2 "  SCH80 **</t>
  </si>
  <si>
    <t>Union PVCP 4"  SCH80 **</t>
  </si>
  <si>
    <t>Universal Presion PVCP 4"  SCH80 **</t>
  </si>
  <si>
    <t>Adaptador PVCP Macho 4"  SCH80 **</t>
  </si>
  <si>
    <t>Brida CPVC  d=6" Sch 80 **</t>
  </si>
  <si>
    <t>Tee Presion  PVCP 2 1/2"  SCH40 **</t>
  </si>
  <si>
    <t>Union PVCP 2 1/2"  SCH40 **</t>
  </si>
  <si>
    <t>Union PVCP 6"  SCH40 **</t>
  </si>
  <si>
    <t>Codo 45° PVCP 2"  SCH40 **</t>
  </si>
  <si>
    <t>Codo 45º  PVCP 6"  SCH40 **</t>
  </si>
  <si>
    <t>CONCRETO PAVIMENTO       MR-53</t>
  </si>
  <si>
    <t>CONCRETO PAVIMENTO       MR-47</t>
  </si>
  <si>
    <t>A-160</t>
  </si>
  <si>
    <t>A-150</t>
  </si>
  <si>
    <t>A-140</t>
  </si>
  <si>
    <t>GEOBIOTEX /ECOMATRIX- EMPRADIZACIÓN Y EROSIÓN (MAN</t>
  </si>
  <si>
    <t>Lamina informativa RutaVida (sumin e instal)  **</t>
  </si>
  <si>
    <t>Banner de 13 onzas impresion digital  (sumin) **</t>
  </si>
  <si>
    <t>Cadena galvanizada  juegos infant 1/4"  (Sumin) **</t>
  </si>
  <si>
    <t>Bolardo bajo en Acero M-62   (suministro)   **</t>
  </si>
  <si>
    <t>Lamina informativa IDG-S(sumin e instal)  **</t>
  </si>
  <si>
    <t>Lamina informativa SC-120 (sumin e instal)  **</t>
  </si>
  <si>
    <t>Lamina informativa SC-80  (sumin e instal)  **</t>
  </si>
  <si>
    <t>Señal Civica IDG-S 1 cara  (sum.+ Trnasp.) **</t>
  </si>
  <si>
    <t>Señal Civica SC-80  Panel Doble  (sumin)  **</t>
  </si>
  <si>
    <t>Tablero acrilico baloncesto  **</t>
  </si>
  <si>
    <t>Rodadero corto acero columpio (Sumin+Instalación)*</t>
  </si>
  <si>
    <t>Rodadero largo acero columpio (Sumin e instalac)**</t>
  </si>
  <si>
    <t>Plataforma cuadrada Modulo juegos (Sumin e Ins) **</t>
  </si>
  <si>
    <t>Cadenas para columpio Modulo  5  (Sumin e Inst) **</t>
  </si>
  <si>
    <t>Tubo acero negra Estruct.  3"  e=2.5 mm **</t>
  </si>
  <si>
    <t>Bizcocho TAPA POZO INSPECCION    **</t>
  </si>
  <si>
    <t>1.00m X1½"</t>
  </si>
  <si>
    <t>Geomembrana Estructural 60 mil (1.5 mm)  TEX **</t>
  </si>
  <si>
    <t>Geomembrana Estructural 60 mil (1.5 mm)   **</t>
  </si>
  <si>
    <t>240495</t>
  </si>
  <si>
    <t>240295</t>
  </si>
  <si>
    <t>V.I.S.</t>
  </si>
  <si>
    <t>Cocinas Integrales</t>
  </si>
  <si>
    <t>Teja termo acustica Ajover trapezoidal  **</t>
  </si>
  <si>
    <t>Ladrillo "L" especial tono natural  Moore **</t>
  </si>
  <si>
    <t>Universal Presion SW PVCP 6"  SCH40 **</t>
  </si>
  <si>
    <t>Universal Presion SW PVCP 4"  SCH40 **</t>
  </si>
  <si>
    <t>Universal Presion SW PVCP 3"  SCH40 **</t>
  </si>
  <si>
    <t>Universal Presion SW PVCP 2 1/2"  SCH40 **</t>
  </si>
  <si>
    <t>Universal Presion SW PVCP 2"  SCH40 **</t>
  </si>
  <si>
    <t>Universal Presion SW PVCP 1 1/2"  SCH40 **</t>
  </si>
  <si>
    <t>Universal Presion SW PVCP 1 1/4"  SCH40 **</t>
  </si>
  <si>
    <t>Universal Presion SW PVCP 1"  SCH40 **</t>
  </si>
  <si>
    <t>Universal Presion SW PVCP 3/4"  SCH40 **</t>
  </si>
  <si>
    <t>Universal Presion SW PVCP 1/2"  SCH40 **</t>
  </si>
  <si>
    <t>Union Presion SW PVCP 12"  SCH40 **</t>
  </si>
  <si>
    <t>Union Presion  PVCP 10"  **</t>
  </si>
  <si>
    <t>Union Presion SW PVCP 8"  SCH40 **</t>
  </si>
  <si>
    <t>Union Presion SW PVCP 5"  SCH40 **</t>
  </si>
  <si>
    <t>Union Presion SW PVCP 4"  SCH40 **</t>
  </si>
  <si>
    <t>Union Presion SW PVCP 3"  SCH40 **</t>
  </si>
  <si>
    <t>Union Presion SW PVCP 2 1/2"  SCH40 **</t>
  </si>
  <si>
    <t>Union Presion SW PVCP 2"  SCH40 **</t>
  </si>
  <si>
    <t>UNION PRESIÓN Ø 1 1/2" PVC S/NORMA ICONTEC</t>
  </si>
  <si>
    <t>Union Presion SW PVCP 3/4"  SCH40 **</t>
  </si>
  <si>
    <t>Union Presion SW PVCP 3/8"  SCH40 **</t>
  </si>
  <si>
    <t>Codo 45º SW PVCP 4"  SCH40 **</t>
  </si>
  <si>
    <t>Codo 45º  PVCP 1 1/2"S/N0RMA ICONTEC*</t>
  </si>
  <si>
    <t>Codo 90º SW PVCP 12"  SCH40 **</t>
  </si>
  <si>
    <t>Codo 90º SW PVCP 10"  SCH40 **</t>
  </si>
  <si>
    <t>Codo 90º SW PVCP 8"  SCH40 **</t>
  </si>
  <si>
    <t>Codo 90º SW PVCP 5"  SCH40 **</t>
  </si>
  <si>
    <t>Codo 90º SW PVCP 4"  SCH40 **</t>
  </si>
  <si>
    <t>Codo 90º SW PVCP 2 1/2"  SCH40 **</t>
  </si>
  <si>
    <t>Codo 90º SW PVCP 2"  SCH40 **</t>
  </si>
  <si>
    <t>Codo 90º SW PVCP 1 1/2"  SCH40 **</t>
  </si>
  <si>
    <t>Codo 90º SW PVCP 6"  SCH40 **</t>
  </si>
  <si>
    <t>Codo 90º SW PVCP 3/4"  SCH40 **</t>
  </si>
  <si>
    <t>Codo 90º SW PVCP 3/8"  SCH40 **</t>
  </si>
  <si>
    <t>Tee Presion SW PVCP  12"  SCH40 **</t>
  </si>
  <si>
    <t>Tee Presion SW PVCP  10"  SCH40 **</t>
  </si>
  <si>
    <t>Tee Presion SW PVCP  8"  SCH40 **</t>
  </si>
  <si>
    <t>Tee Presion SW PVCP  6"  SCH40 **</t>
  </si>
  <si>
    <t>Tee Presion SW PVCP 5"  SCH40 **</t>
  </si>
  <si>
    <t>Tee Presion SW PVCP  4"  SCH40 **</t>
  </si>
  <si>
    <t>Tee Presion SW PVCP  3"  SCH40 **</t>
  </si>
  <si>
    <t>Tee Presion SW PVCP  2 1/2"  SCH40 **</t>
  </si>
  <si>
    <t>Tee Presion SW PVCP  2"  SCH40 **</t>
  </si>
  <si>
    <t>Tee Presion SW PVCP 1 1/2"  SCH40 **</t>
  </si>
  <si>
    <t>Tee Presion  PVCP 1 1/4"   **</t>
  </si>
  <si>
    <t>Tee Presion SW PVCP  1"  SCH40 **</t>
  </si>
  <si>
    <t>Tee Presion SW PVCP  3/4"  SCH40 **</t>
  </si>
  <si>
    <t>Tee Presion SW PVCP  3/8"  SCH40 **</t>
  </si>
  <si>
    <t>Adaptador PVCP Macho 8"  SCH40 **</t>
  </si>
  <si>
    <t>Adaptador PVCP Macho 6"  SCH40 **</t>
  </si>
  <si>
    <t>Adaptador PVCP Macho 5"  SCH40 **</t>
  </si>
  <si>
    <t>Adaptador PVCP Macho 4"  S/NORMA ICONTEC</t>
  </si>
  <si>
    <t>Adaptador PVCP Macho 3"  SCH40 **</t>
  </si>
  <si>
    <t>Adaptador PVCP Macho 2 1/2"  SCH40 **</t>
  </si>
  <si>
    <t>Adaptador PVCP Macho 1 1/2"  SCH40 **</t>
  </si>
  <si>
    <t>Adaptador PVCP Macho 1"  SCH40 **</t>
  </si>
  <si>
    <t>Adaptador PVCP Macho 3/8"  SCH40 **</t>
  </si>
  <si>
    <t>Adaptador PVCP Hemb.8"  SCH40 **</t>
  </si>
  <si>
    <t>Adaptador PVCP Hemb.6"  SCH40 **</t>
  </si>
  <si>
    <t>Adaptador PVCP Hemb.5"  SCH40 **</t>
  </si>
  <si>
    <t>Adaptador PVCP Hemb.3"  SCH40 **</t>
  </si>
  <si>
    <t>Adaptador PVCP Hemb.2"  S/NORMA ICONTEC</t>
  </si>
  <si>
    <t>Adaptador PVCP Hemb.1 1/2"  SCH40 **</t>
  </si>
  <si>
    <t>Adaptador PVCP Hemb.1"  SCH40 **</t>
  </si>
  <si>
    <t>Adaptador PVCP Hemb.1/2X3/8"  SCH40 **</t>
  </si>
  <si>
    <t>Dispensador jabon sobreMeson acero inox 750cc **</t>
  </si>
  <si>
    <t>Sikafill 5 (toxement Acriltoc)  1.2Kg **</t>
  </si>
  <si>
    <t>621317</t>
  </si>
  <si>
    <t>Rejilla Aluminio  TC 3"x2" (Tradic.Concentrica)</t>
  </si>
  <si>
    <t>Rejilla Aluminio brillante  HC 4"x3" **</t>
  </si>
  <si>
    <t>313171</t>
  </si>
  <si>
    <t>Sikadur Injection Gel (Sikadur Gel) (Descontinuado</t>
  </si>
  <si>
    <t>313073</t>
  </si>
  <si>
    <t>Sikadur AnchorFix-1(antesSikaPowerFix1) 300cc **</t>
  </si>
  <si>
    <t>Sika Top Armatec 110 EpoCem  20Kg **</t>
  </si>
  <si>
    <t>125275</t>
  </si>
  <si>
    <t>SikaTop Armatec108 (toxem. Toc Armad. 6037) 4 Kg**</t>
  </si>
  <si>
    <t>125079</t>
  </si>
  <si>
    <t>Sikagrout 212   (toxement Hi flow grout) 30Kg **</t>
  </si>
  <si>
    <t>122164</t>
  </si>
  <si>
    <t>Brida acero Slip on d=8"  **</t>
  </si>
  <si>
    <t>Dispensador jabon empotrar acero cromado pico6" **</t>
  </si>
  <si>
    <t>DispensadorPapel higienico200/400m con llave Ac-In</t>
  </si>
  <si>
    <t>8-AA-845</t>
  </si>
  <si>
    <t>Secador  manos electrico metalico cromado **</t>
  </si>
  <si>
    <t>Marco ventana cal 18 acero inoxidable  **</t>
  </si>
  <si>
    <t>codo  polietileno d=6" para gas</t>
  </si>
  <si>
    <t>codo  polietileno d=4" para gas</t>
  </si>
  <si>
    <t>codo  polietileno d=2" para gas</t>
  </si>
  <si>
    <t>codo  polietileno d=1" para gas</t>
  </si>
  <si>
    <t>codo  polietileno d=3/4" para gas</t>
  </si>
  <si>
    <t>codo  polietileno d=1/2" para gas</t>
  </si>
  <si>
    <t>Silla de polietileno d=3"x3/4" para gas  **</t>
  </si>
  <si>
    <t>Silla de polietileno d=3"x1/2" para gas  **</t>
  </si>
  <si>
    <t>Silla de polietileno d=2"x3/4" para gas  **</t>
  </si>
  <si>
    <t>Silla de polietileno d=2"x1/2" para gas  **</t>
  </si>
  <si>
    <t>TEE Pvc gas 1/2"  **</t>
  </si>
  <si>
    <t>Tapon para gas d=4"  PVC **</t>
  </si>
  <si>
    <t>Tapon para gas d=3"  PVC **</t>
  </si>
  <si>
    <t>Tapon para gas d=2"  PVC **</t>
  </si>
  <si>
    <t>Tapon para gas d=1"  PVC Macho</t>
  </si>
  <si>
    <t>Tapon para gas d=3/4"  PVC **</t>
  </si>
  <si>
    <t>Tapon para gas d=1/ 2"  PVC  **</t>
  </si>
  <si>
    <t>Polivalvula d=1/2 " para gas  **</t>
  </si>
  <si>
    <t>Polivalvula d=3/4 " para gas  **</t>
  </si>
  <si>
    <t>Reduccion gas polietil 1"x3/4"  **</t>
  </si>
  <si>
    <t>Reduccion gas polietil 1"x1/2"  **</t>
  </si>
  <si>
    <t>Reduccion gas polietil 3/4"x1/2"  **</t>
  </si>
  <si>
    <t>Tubo gas polietileno   160 mm      **</t>
  </si>
  <si>
    <t>Tubo gas polietileno   110 mm      **</t>
  </si>
  <si>
    <t>Tubo gas polietileno    90 mm      **</t>
  </si>
  <si>
    <t>Tubo gas polietileno    63 mm      **</t>
  </si>
  <si>
    <t>Tubo gas polietileno    32 mm      **</t>
  </si>
  <si>
    <t>Tubo gas polietileno    25 mm      **</t>
  </si>
  <si>
    <t>Tubo gas polietileno    20 mm      **</t>
  </si>
  <si>
    <t>Tubo gas polietileno    6"      **</t>
  </si>
  <si>
    <t>Tubo gas polietileno    4"      **</t>
  </si>
  <si>
    <t>Tubo gas polietileno    2"      **</t>
  </si>
  <si>
    <t>Tubo gas polietileno    1 1/4"      **</t>
  </si>
  <si>
    <t>Valvula compuert bridada d=4" Usa A-216 WCB a/c **</t>
  </si>
  <si>
    <t>Valvula compuert bridada d=3" Usa A-216 WCB a/c **</t>
  </si>
  <si>
    <t>Valvula compuert bridada d=2" Usa A-216 WCB a/c **</t>
  </si>
  <si>
    <t>Copa acero al carbón Sch40  d= 2 "x1 1/2" **</t>
  </si>
  <si>
    <t>Copa acero al carbón Sch40  d= 6 "x4" **</t>
  </si>
  <si>
    <t>PRUEBA  PARA CERTIFICAC.DE PUNTOS CABLEADO</t>
  </si>
  <si>
    <t>Elaboracion rosca tuberia entre 3"  y 4" **</t>
  </si>
  <si>
    <t>Elaboracion rosca tuberia entre 2"  y 3" **</t>
  </si>
  <si>
    <t>Elaboracion rosca tuberia entre 3/8"  y 2" **</t>
  </si>
  <si>
    <t>Tubo acero  HG  4"  e=3.6 mm  sin rosca**</t>
  </si>
  <si>
    <t>Tubo acero  HG  3"  e=3.2 mm  sin rosca**</t>
  </si>
  <si>
    <t>Tubo aceroEstructural Galv. 2 1/2"e=4.0mm sin rosc</t>
  </si>
  <si>
    <t>Tubo aceroEstructural Galv. 11/2"e=3 mm sin rosca</t>
  </si>
  <si>
    <t>Tubo aceroEstructural Galv.11/2"e=3.0 mmsin rosca*</t>
  </si>
  <si>
    <t>Tubo acero  HG  1 1/4"  e=2.95 mm  sin rosca**</t>
  </si>
  <si>
    <t>Tubo acero  HG  1"  e=2.5 mm  sin rosca**</t>
  </si>
  <si>
    <t>Tubo acero  HG  1/2"  e=2.3 mm  sin rosca**</t>
  </si>
  <si>
    <t>Tubo acero  HG  1/2"  e=2 mm  sin rosca**</t>
  </si>
  <si>
    <t>Tubo acero  HG  3/8"  e=2 mm  sin rosca**</t>
  </si>
  <si>
    <t>Tubo acero negra Estruct.  4"  e=4.0 mm **</t>
  </si>
  <si>
    <t>Tubo acero negra Estruct.  4"  e=3.9 mm **</t>
  </si>
  <si>
    <t>Tubo acero negra Estruct.  4"  e=3.6 mm **</t>
  </si>
  <si>
    <t>Tubo acero negra Estruct.  3"  e=3.2 mm **</t>
  </si>
  <si>
    <t>Tubo acero negra Estruct.  2 1/2"  e=4.0 mm **</t>
  </si>
  <si>
    <t>Tubo acero negra Estruct.  2 1/2"  e=3.2 mm **</t>
  </si>
  <si>
    <t>Tubo acero negra Estruct.  2"  e=3 mm **</t>
  </si>
  <si>
    <t>Tubo acero negra Estruct.  2"  e=2.9 mm **</t>
  </si>
  <si>
    <t>Tubo acero negra Estruct.Ø1 1/2"e=3 mmx6ml A-500</t>
  </si>
  <si>
    <t>Tubo acero negra Estruct.  1 1/4"  e=2.65 mm **</t>
  </si>
  <si>
    <t>Tubo acero  agua negra  3/4"  e=2.3 mm **</t>
  </si>
  <si>
    <t>Tubo acero  agua negra  3/4"  e=2 mm **</t>
  </si>
  <si>
    <t>Tubo acero  agua negra   ½"  e=2.3 mm **</t>
  </si>
  <si>
    <t>Tubo acero  agua negra   ½"  e=2 mm **</t>
  </si>
  <si>
    <t>Dispensador jabon de empotrar acero inox 700cc **</t>
  </si>
  <si>
    <t>Dispensador jabon de empotrar acero inox 1200cc **</t>
  </si>
  <si>
    <t>Dispensador jabon sobreMeson acero inox 1000cc **</t>
  </si>
  <si>
    <t>Dispensador  jabon 750 cc acero inoxidable **</t>
  </si>
  <si>
    <t>Dispensador  jabon 1000 cc acero inoxidable **</t>
  </si>
  <si>
    <t>Secador  manos electrico Push acero inoxidable **</t>
  </si>
  <si>
    <t>Secador  manos electrico  Push metalico blanco **</t>
  </si>
  <si>
    <t>SecadorManos electricoTipo Manos lib.1AA-1800 HOP</t>
  </si>
  <si>
    <t>200406</t>
  </si>
  <si>
    <t>Sikaflex-15 LMSL (Descontinuad.= 2CSL cio 104953))</t>
  </si>
  <si>
    <t>200896</t>
  </si>
  <si>
    <t>123860</t>
  </si>
  <si>
    <t>110402</t>
  </si>
  <si>
    <t>Copa acero al carbón Sch80  d= 8 "x3" **</t>
  </si>
  <si>
    <t>Copa acero al carbón Sch80  d= 3 "x2" **</t>
  </si>
  <si>
    <t>Copa acero al carbón Sch40  d= 3 "x2" **</t>
  </si>
  <si>
    <t>Brida/FlancAcerCarbónTipoSliponSoldableØ=10"150psi</t>
  </si>
  <si>
    <t>Tee acero al carbón  Sch40 d=10 " **</t>
  </si>
  <si>
    <t>Tee acero al carbón  Sch40 d=8 " **</t>
  </si>
  <si>
    <t>Accesorios para bandeja  60*10 tipo escalera **</t>
  </si>
  <si>
    <t>2040531109</t>
  </si>
  <si>
    <t>Copa acero al carbón Sch40  d= 10 "x3" **</t>
  </si>
  <si>
    <t>Valvula de globo acero 150 lbs d=10"  bridada **</t>
  </si>
  <si>
    <t>Valvula de globo acero 150 lbs d=8"  **</t>
  </si>
  <si>
    <t>Valvula de globo acero 150 lbs d=4"  **</t>
  </si>
  <si>
    <t>Brida acero  d=4"  para soldar **</t>
  </si>
  <si>
    <t>Brida acero  d=3"  para soldar **</t>
  </si>
  <si>
    <t>Brida acero  d=2"  para soldar **</t>
  </si>
  <si>
    <t>Valvula de bola acero d=2"  **</t>
  </si>
  <si>
    <t>Tee  Cu  2 " cobre **</t>
  </si>
  <si>
    <t>Copa cobre  d= 2" **</t>
  </si>
  <si>
    <t>Copa acero al carbón Sch40  d= 6 "x2" **</t>
  </si>
  <si>
    <t>Brida acero  d=6" para soldar **</t>
  </si>
  <si>
    <t>Valvula de globo acero 150 lbs d=6"  **</t>
  </si>
  <si>
    <t>Polivalvula d=1 " para gas  **</t>
  </si>
  <si>
    <t>Silla de polietileno d=3" x 1" para gas  **</t>
  </si>
  <si>
    <t>codo  polietileno d=3" para gas</t>
  </si>
  <si>
    <t>Tubo gas polietileno      3"      **</t>
  </si>
  <si>
    <t>SikaSwell S  **</t>
  </si>
  <si>
    <t>GeoEcomatrix (Pavco) empradizacion y erosion  **</t>
  </si>
  <si>
    <t>Escalera de tijera 8 pasos en fibra de vidrio</t>
  </si>
  <si>
    <t>Teja sin traslapos  termo acustica  **</t>
  </si>
  <si>
    <t>Teja Arizona  termo acustica  **</t>
  </si>
  <si>
    <t>GEOmalla Fortgrid UX 165 refuerzo  uni axial **</t>
  </si>
  <si>
    <t>GEOmalla Fortgrid BX 65 refuerzo biaxiLafaDesconti</t>
  </si>
  <si>
    <t>RN 15x15cm.</t>
  </si>
  <si>
    <t>TIPO B</t>
  </si>
  <si>
    <t>BLOQUE #4  300 x 200 x 100</t>
  </si>
  <si>
    <t>LADRILLO ESTRUCTURAL HELIOS MATIZADO 24x12x6 Obra</t>
  </si>
  <si>
    <t>CANTONERA ELECTRICA DE 110V PLATINA ANGOSTA GRIS</t>
  </si>
  <si>
    <t>CANTONERA ELECTRICA  DE 110V DORCA</t>
  </si>
  <si>
    <t>REGADERA ITALIANA DUCHA Cr       GRICOL</t>
  </si>
  <si>
    <t>01041311</t>
  </si>
  <si>
    <t>PATCH CORD FO MM SC-SC DUPLEX 50.5 /125 2 MT</t>
  </si>
  <si>
    <t>PATCH CORD ST/ST SIMPLEX MONOMODO SM 06 PIES</t>
  </si>
  <si>
    <t>PATCH CORD MT -RJ A LC 50/125 MULTIMODO 02 MT</t>
  </si>
  <si>
    <t>AMP FO CABLE 06 H GIGAGRADE 50/125 ULSZH</t>
  </si>
  <si>
    <t>AMP FO CABLE 08 H GIGAGRADE 50/125 ULSZH</t>
  </si>
  <si>
    <t>AMP FO CABLE 24 H EXT. ARMADO 50/125 HDPE</t>
  </si>
  <si>
    <t>BANDEJA LC DUPLEX 24 HILOS (12 PORTS) MULTIMODO</t>
  </si>
  <si>
    <t>BANDEJA FO -SC 6 DUPLEX LOADE EXPANDIBLE A 24</t>
  </si>
  <si>
    <t>AMP FO CABLE 4 H EXT. ARMADO 62,5/125 HDPE</t>
  </si>
  <si>
    <t>PATCH CORD ST ALC 62,5 /125 MULTMODO 01 MT</t>
  </si>
  <si>
    <t>AMP FO CABLE 12 H EXT. ARMADO 62,5/125 HDPE</t>
  </si>
  <si>
    <t>PALA DRAGA NORWEST 3/4 DE YARDA 14 M S/O</t>
  </si>
  <si>
    <t>DEMARCACION BALONCESTO - MICROFUTBOL</t>
  </si>
  <si>
    <t>VIDRIO ARQUITECTONICO NIVEL III 22 mm INCOLORO</t>
  </si>
  <si>
    <t>DEMARCACION SOBRE PAVIMENTO FLEXIBLE (ASFALTO)</t>
  </si>
  <si>
    <t>EXCAVACION MECANICA  Y RETIRO (ROCA)</t>
  </si>
  <si>
    <t>PERFORACION CON EQUIPO MECANICO SUELOS</t>
  </si>
  <si>
    <t>/BLANDOS</t>
  </si>
  <si>
    <t>CHASIS PARA ENSAMBLADORAS 2 x 96 - GAMMA</t>
  </si>
  <si>
    <t>2 x 96</t>
  </si>
  <si>
    <t>CHASIS PARA ENSAMBLADORAS 2 x 32 - GAMMA</t>
  </si>
  <si>
    <t>2 x 32</t>
  </si>
  <si>
    <t>CHASIS PARA ENSAMBLADORAS 2 x 17 - GAMMA</t>
  </si>
  <si>
    <t>2 x 17</t>
  </si>
  <si>
    <t>CHASIS PARA ENSAMBLADORAS 2 x 96 - LUXUS</t>
  </si>
  <si>
    <t>CHASIS PARA ENSAMBLADORAS 2 x 32 - LUXUS</t>
  </si>
  <si>
    <t>CHASIS PARA ENSAMBLADORAS 2 x 17 - LUXUS</t>
  </si>
  <si>
    <t>LUMINARIA AHORRADORA DE ENERGIA 4 x 32 - GAMMA</t>
  </si>
  <si>
    <t>4 x 32-3.00M</t>
  </si>
  <si>
    <t>LUMINARIA AHORRADORA DE ENERGIA 2 x 32 - GAMMA</t>
  </si>
  <si>
    <t>LUMINARIA AHORRADORA DE ENERGIA 2 x 17 - GAMMA</t>
  </si>
  <si>
    <t>LUMINARIA AHORRADORA DE ENERGIA 4 x 32 - LUXUS</t>
  </si>
  <si>
    <t>4 x 32-3.20M</t>
  </si>
  <si>
    <t>LUMINARIA AHORRADORA DE ENERGIA 2 x 32 - LUXUS</t>
  </si>
  <si>
    <t>LUMINARIA AHORRADORA DE ENERGIA 2 x 17 - LUXUS</t>
  </si>
  <si>
    <t>PILOTES HINCADOS (GATO) CONCRETO 30x30</t>
  </si>
  <si>
    <t>HIDRAULICO</t>
  </si>
  <si>
    <t>PILOTES HINCADOS (GATO) CONCRETO 25x25</t>
  </si>
  <si>
    <t>PILOTES HINCADOS (GATO) CONCRETO 20x20</t>
  </si>
  <si>
    <t>ESTUFA GAS 3 pts. PRECISA                CHLLG</t>
  </si>
  <si>
    <t>SP5030EI</t>
  </si>
  <si>
    <t>Estufas</t>
  </si>
  <si>
    <t>TOALLERO LINEA ASTRO Color   CORONA</t>
  </si>
  <si>
    <t>06860</t>
  </si>
  <si>
    <t>SANITARIO TREVI Blanco  CORONA</t>
  </si>
  <si>
    <t>02632</t>
  </si>
  <si>
    <t>SANITARIO DISTINCION Blanco  CORONA</t>
  </si>
  <si>
    <t>02633</t>
  </si>
  <si>
    <t>ORINAL SANTA FE CON GRIFERIA     CORONA</t>
  </si>
  <si>
    <t>10402</t>
  </si>
  <si>
    <t>ORINAL INFANTIL   CON GRIFERIA  CORONA</t>
  </si>
  <si>
    <t>06113</t>
  </si>
  <si>
    <t>LAVAMANOS PEDEST.VERONA  Color     CORONA</t>
  </si>
  <si>
    <t>05210</t>
  </si>
  <si>
    <t>CITOFONOS  TERRANEO</t>
  </si>
  <si>
    <t>600W-S</t>
  </si>
  <si>
    <t>TAPA REGISTRO VENTILACION PLASTICA15 x 15 cm.</t>
  </si>
  <si>
    <t>510</t>
  </si>
  <si>
    <t>REJILLA VENTILACION DE GAS PLAST 20x20cm  Cte</t>
  </si>
  <si>
    <t>030</t>
  </si>
  <si>
    <t>017</t>
  </si>
  <si>
    <t>026</t>
  </si>
  <si>
    <t>021</t>
  </si>
  <si>
    <t>015</t>
  </si>
  <si>
    <t>506</t>
  </si>
  <si>
    <t>037</t>
  </si>
  <si>
    <t>MARCO DE VENTANA  Cal 19 - PERFIL</t>
  </si>
  <si>
    <t>MARCO DE VENTANA  Cal 18 - PERFIL</t>
  </si>
  <si>
    <t>MARCO DE PUERTA  Cal 19 - PERFIL</t>
  </si>
  <si>
    <t>MALLA ZARANDA  4 mm x 4 mm</t>
  </si>
  <si>
    <t>BOVEDA CIRCULAR No.5  190x150</t>
  </si>
  <si>
    <t>13193</t>
  </si>
  <si>
    <t>TEJA ETERNIT  No 6</t>
  </si>
  <si>
    <t>TEJA ETERNIT   No 5</t>
  </si>
  <si>
    <t>808101050</t>
  </si>
  <si>
    <t>TEJA ETERNIT  No 4</t>
  </si>
  <si>
    <t>808101040</t>
  </si>
  <si>
    <t>VBB30GA</t>
  </si>
  <si>
    <t>VBB20GA</t>
  </si>
  <si>
    <t>1 PC's</t>
  </si>
  <si>
    <t>1 PC</t>
  </si>
  <si>
    <t>INTERNET ANCHO BANDA 700 kbps + paquete de t.v.</t>
  </si>
  <si>
    <t>PERFILERIA DE ENSAMBLE AUTOMATICO .60x.60</t>
  </si>
  <si>
    <t>PERFILERIA DE ENSAMBLE AUTOMATICO .60x1.20</t>
  </si>
  <si>
    <t>LAVAMANOS  MARACAY  VEGAS PETITE MARFIL</t>
  </si>
  <si>
    <t>VIDRIO CRISTALTempl. REFLECTIVO BRONCE 5mm</t>
  </si>
  <si>
    <t>PISO  PARKET CAMBULO MADERA 31.5x 31.5</t>
  </si>
  <si>
    <t>SOLDADURA PVC LIQUIDA  1/16 GL S/NORMA ICONTEC</t>
  </si>
  <si>
    <t>0190071A</t>
  </si>
  <si>
    <t>CONCRETO 2500 PSI (175N)  TREMIE Gr=1/2"</t>
  </si>
  <si>
    <t>GRIFERIA CONJ. MEZC. L/PLATOS KRISTAL TIPO CISNE</t>
  </si>
  <si>
    <t>01112700</t>
  </si>
  <si>
    <t>01-0613-00</t>
  </si>
  <si>
    <t>M62027</t>
  </si>
  <si>
    <t>3D60</t>
  </si>
  <si>
    <t>4D60</t>
  </si>
  <si>
    <t>4RS27M</t>
  </si>
  <si>
    <t>3RS27M</t>
  </si>
  <si>
    <t>42CW</t>
  </si>
  <si>
    <t>32CW</t>
  </si>
  <si>
    <t>1510</t>
  </si>
  <si>
    <t>1508</t>
  </si>
  <si>
    <t>22LRSC6</t>
  </si>
  <si>
    <t>En Cedro</t>
  </si>
  <si>
    <t>PUERTA ENTABLERADA MACIZA  0.80x2m</t>
  </si>
  <si>
    <t>6708352</t>
  </si>
  <si>
    <t>ARCHIVO 4  GAVETAS REF. 6.3400.52.01</t>
  </si>
  <si>
    <t>ARCHIVO 2 CAJONES UNA GAVETA 6.4300.52.01 ACABADO</t>
  </si>
  <si>
    <t>4.4300</t>
  </si>
  <si>
    <t>BIBLIOTECA MODULAR 6 ENTREPAÑOS REF. 6.2107.52.01</t>
  </si>
  <si>
    <t>6.2107</t>
  </si>
  <si>
    <t>6740052</t>
  </si>
  <si>
    <t>6441552</t>
  </si>
  <si>
    <t>CONCRETO PAVIMENTO       MR-50</t>
  </si>
  <si>
    <t>LAMINA Galv. Cal. 30  1 x 2 M.</t>
  </si>
  <si>
    <t>LAMINA Galv. Cal. 26  1 x 2 M.</t>
  </si>
  <si>
    <t>LAMINA Galv. Cal. 24  1 x 2 M.</t>
  </si>
  <si>
    <t>LAMINA Galv. Cal. 22  1 x 2 M.</t>
  </si>
  <si>
    <t>LAMINA Galv. Cal. 14  1 x 2 M.</t>
  </si>
  <si>
    <t>CAJA DE GRIFOS Lavadora FRIAFIRPLAK 30x21x9</t>
  </si>
  <si>
    <t>1045811</t>
  </si>
  <si>
    <t>1045541</t>
  </si>
  <si>
    <t>1045272</t>
  </si>
  <si>
    <t>650</t>
  </si>
  <si>
    <t>TINA FRANCESA  FIRPLAK 1.80mtx.90x.41</t>
  </si>
  <si>
    <t>JACUZZI ESPAÑOLA  FIRPLAK 1.60mtx.75x.41</t>
  </si>
  <si>
    <t>5  00</t>
  </si>
  <si>
    <t>TINA ESPAÑOLA  FIRPLAK 1.60mtx.75x.41</t>
  </si>
  <si>
    <t>500</t>
  </si>
  <si>
    <t>2 00</t>
  </si>
  <si>
    <t>200</t>
  </si>
  <si>
    <t>PERFIL EN ANGULO ESTRUCT. EN ACERO 4" 100mm  DIAC</t>
  </si>
  <si>
    <t>1/4"</t>
  </si>
  <si>
    <t>PERFIL EN ANGULO ESTRUCT. EN ACERO 3" 80mm  DIACO</t>
  </si>
  <si>
    <t>PERFIL  CANAL ESTRUCT. EN ACERO 4" 100mm  DIACO</t>
  </si>
  <si>
    <t>LIVIANO</t>
  </si>
  <si>
    <t>PERFIL  CANAL ESTRUCT. EN ACERO 3" 75mm  DIACO</t>
  </si>
  <si>
    <t>VIDRIO CRISTAL Templ.REFLECTIVO BRONCE.5mm</t>
  </si>
  <si>
    <t>VIDRIO CRISTAL Templ.REFLECTIVO BRONC.6mm</t>
  </si>
  <si>
    <t>12 mm</t>
  </si>
  <si>
    <t>ESPARRAGO DE 3/16"x60 GA-6   ACESCO</t>
  </si>
  <si>
    <t>TORN</t>
  </si>
  <si>
    <t>ESPARRAGO DE 3/16"xTA-18      ACESCO</t>
  </si>
  <si>
    <t>ESPARRAGO DE 3/16"xTA-9        ACESCO</t>
  </si>
  <si>
    <t>GANCHO DE 1/4"x140 GA-14        ACESCO</t>
  </si>
  <si>
    <t>GANCHO DE 3/16"x60 GA-6          ACESCO</t>
  </si>
  <si>
    <t>10-16-3/4GRI</t>
  </si>
  <si>
    <t>PERFIL ESTRUCTURAL Z 14 Galv.160x60 ACESCO</t>
  </si>
  <si>
    <t>PAG Z305x80</t>
  </si>
  <si>
    <t>PERFIL ESTRUCTURAL Z 18 Galv. 22x8mts. ACESCO</t>
  </si>
  <si>
    <t>PAG Z220x80</t>
  </si>
  <si>
    <t>PERFIL ESTRUCTURAL Z 18 Galv. 16x6mts. ACESCO</t>
  </si>
  <si>
    <t>PAG Z160x60</t>
  </si>
  <si>
    <t>PERFIL ESTRUCTURAL Z 16 Galv. 16x6mts. ACESCO</t>
  </si>
  <si>
    <t>METALDECK 3"- Calibre 20 (0.96 mm)   ACESCO</t>
  </si>
  <si>
    <t>(0.96 mm)</t>
  </si>
  <si>
    <t>ENCHAPE ELITE ACUARELA 20x 25   ITALIA</t>
  </si>
  <si>
    <t>PISO CONFORT PIACENZA 20x25   ITALIA</t>
  </si>
  <si>
    <t>PISO  VERSALLES  44 x44</t>
  </si>
  <si>
    <t>PISO DURAROCK  ESPARTA BLANCO 31.5 x 31.5</t>
  </si>
  <si>
    <t>PISO DURAROCK  TROYA NEGRO 30.5 x 30.5</t>
  </si>
  <si>
    <t>PISO TEMPO BEIGE  44 x 44  ITALIA</t>
  </si>
  <si>
    <t>PISO IMPACTO AGATA  44x 44 ITALIA</t>
  </si>
  <si>
    <t>PUERTA .75 x 2.00 Metros  INTERES SOCIAL   PZ-1</t>
  </si>
  <si>
    <t>38075</t>
  </si>
  <si>
    <t>PUERTA .65 x 2.00 Metros   INTERES SOCIAL PZ-1</t>
  </si>
  <si>
    <t>38073</t>
  </si>
  <si>
    <t>PUERTA .50 x 2.00 Metros  INTERES SOCIAL PZ'1</t>
  </si>
  <si>
    <t>38070</t>
  </si>
  <si>
    <t>PUERTA TEXANA .80 x .80 Cm CHINGALE MADEFLEX</t>
  </si>
  <si>
    <t>ENTREPISO ICOPOR  8mm</t>
  </si>
  <si>
    <t>DE CAIDA</t>
  </si>
  <si>
    <t>PARADERO M-10 (Sumin+Transp+Inst-Sin exc-Sin Conc)</t>
  </si>
  <si>
    <t>TRIPLEX  ANDES  2.44x1.22   7mm</t>
  </si>
  <si>
    <t>Bajito</t>
  </si>
  <si>
    <t>BLOQUE DE EMPRADIZADO 35x35x6.5   FIBRIT</t>
  </si>
  <si>
    <t>BLQ-EMP</t>
  </si>
  <si>
    <t>LOSA ENTREPISO LP10 FIBRIT (bodegas) long=5.20</t>
  </si>
  <si>
    <t>LP-10</t>
  </si>
  <si>
    <t>LP-6</t>
  </si>
  <si>
    <t>LP-4</t>
  </si>
  <si>
    <t>CUBIERTA SENCILLA ALUZINC cal.28  3.5m</t>
  </si>
  <si>
    <t>350c LUXALON</t>
  </si>
  <si>
    <t>CUBIERTA SANDWICH POLIURET. ALUZINC cal.28</t>
  </si>
  <si>
    <t>CANTONERA INAFER  C-333  CORRIENTE C/CADENA</t>
  </si>
  <si>
    <t>CERRADURA INAFER  C-333  CORRIENTE</t>
  </si>
  <si>
    <t>CERRADURA INAFER  C-333  DE PERFIL</t>
  </si>
  <si>
    <t>CERRADURA INAFER  MEGA CROMADO-DORADO</t>
  </si>
  <si>
    <t>CERRADURA INAFER  C-999 CROMADO-DORADO</t>
  </si>
  <si>
    <t>CERRADURA INAFER  C-1000 CROMADO-DORADO</t>
  </si>
  <si>
    <t>C-1000</t>
  </si>
  <si>
    <t>ABRAZADERA PLASTICA 3/8"PARA TUBO COBRE</t>
  </si>
  <si>
    <t>109070</t>
  </si>
  <si>
    <t>VBB10GA</t>
  </si>
  <si>
    <t>TEE  CU  DE ½</t>
  </si>
  <si>
    <t>RESPIRADOR CONTRA POLVO  ARSEG</t>
  </si>
  <si>
    <t>1002</t>
  </si>
  <si>
    <t>PROTECTOR PARA OIDO  CONTRA RUIDO</t>
  </si>
  <si>
    <t>9092</t>
  </si>
  <si>
    <t>TIPO 2</t>
  </si>
  <si>
    <t>46KPB</t>
  </si>
  <si>
    <t>ADAPTADOR CONDUIT CONDUFLEX   3/4"</t>
  </si>
  <si>
    <t>10247</t>
  </si>
  <si>
    <t>ALMACENISTA + PREST  IDRD</t>
  </si>
  <si>
    <t>LOCTIGAS  F/MEDIA 40ml</t>
  </si>
  <si>
    <t>MALLA GALVANIZADA ESLABONADA ONDULAD.Cal.8(hueco2"</t>
  </si>
  <si>
    <t>10.5X.60X1.2</t>
  </si>
  <si>
    <t>CUARTON OTOBO   4 x 2 x 3.00</t>
  </si>
  <si>
    <t>CLAVO  ALTA VELOCIDAD 1" x 1/4"</t>
  </si>
  <si>
    <t>H62</t>
  </si>
  <si>
    <t>CONECTOR  TUBULAR 1/0</t>
  </si>
  <si>
    <t>30AS10</t>
  </si>
  <si>
    <t>PARARRAYOS  FRANKLIN   JUPITER</t>
  </si>
  <si>
    <t>31110</t>
  </si>
  <si>
    <t>GUARDACABO  P/CABLE 3/8"</t>
  </si>
  <si>
    <t>50DV077</t>
  </si>
  <si>
    <t>PLATINA  DIAGONALES 1.1cm</t>
  </si>
  <si>
    <t>30A34KV</t>
  </si>
  <si>
    <t>PROYECTOR DE PISO DE  250 W</t>
  </si>
  <si>
    <t>T32032</t>
  </si>
  <si>
    <t>TRANSFORMADOR TRIFASICO 75KVA (Aceite) 13200v- 214</t>
  </si>
  <si>
    <t>TRANSFORMADOR ACEITE TRIFASICO 30KVA (11.4-208V</t>
  </si>
  <si>
    <t>3mm  M-130</t>
  </si>
  <si>
    <t>Poste Galvanizado Ø4" h=6.00+Un brazoØ11/2"(1.20m)</t>
  </si>
  <si>
    <t>POSTE GALVANIZADO h= 4.50  DOS BRAZOS</t>
  </si>
  <si>
    <t>POSTE GALVANIZADO h= 4.50  UN BRAZO</t>
  </si>
  <si>
    <t>LAMPARA FLUORESCENTE T8(4x32)244 (CON BOMBILLAS)</t>
  </si>
  <si>
    <t>CAMPANA EXTRACTORA  TIPO CAJON DL</t>
  </si>
  <si>
    <t>LUMINARIA SODIO  250 W</t>
  </si>
  <si>
    <t>SEÑAL PARA CICLORUTA  (G)</t>
  </si>
  <si>
    <t>SUMINISTRO E INSTALACION POLVO DE LADRILLO</t>
  </si>
  <si>
    <t>11A-06</t>
  </si>
  <si>
    <t>PPD-2</t>
  </si>
  <si>
    <t>PPD-1</t>
  </si>
  <si>
    <t>SEÑAL DIRECCIONAL TIPO POSTES(SUM+INST)DADOS</t>
  </si>
  <si>
    <t>IDG-S2</t>
  </si>
  <si>
    <t>IDENTIFICADOR GENERAL IDG-S  UNA CARA</t>
  </si>
  <si>
    <t>IDG-S1</t>
  </si>
  <si>
    <t>RELLENO FLUIDO  B.PAV 6030</t>
  </si>
  <si>
    <t>RELLENO FLUIDO  B.PAV 30</t>
  </si>
  <si>
    <t>RELLENO FLUIDO  B.ANDEN 15</t>
  </si>
  <si>
    <t>RELLENO FLUIDO  ZANJA 10</t>
  </si>
  <si>
    <t>RELLENO FLUIDO  ZANJA 7</t>
  </si>
  <si>
    <t>BrazoØ3/4"LuminariaL=1.50m+(2)collarines1"sal4-6"</t>
  </si>
  <si>
    <t>CONCRETO 3500PSI (245N)  OUTINOURD</t>
  </si>
  <si>
    <t>CONCRETO 3000 PSI (210N) G.F.  OUTINOURD</t>
  </si>
  <si>
    <t>CONCRETO 2500 PSI (175N)  OUTINORD</t>
  </si>
  <si>
    <t>CONCRETO 3500PSI (245N)  TREMIE 19mm</t>
  </si>
  <si>
    <t>GRANULOMETRIA DE AGREGADOS HASTA EL TAMIZ .150MM</t>
  </si>
  <si>
    <t>D700</t>
  </si>
  <si>
    <t>EXTRACION MANUAL DE MUESTRA PAVIMENTO ASFALTICO</t>
  </si>
  <si>
    <t>B1500</t>
  </si>
  <si>
    <t>GRANULOMETRIA DE SUELO,TAMIZADO,LAVADO</t>
  </si>
  <si>
    <t>A1100</t>
  </si>
  <si>
    <t>CAJA CUADRADADA 10.5x10.5x55mm galvanizada</t>
  </si>
  <si>
    <t>27P92138</t>
  </si>
  <si>
    <t>GRIFERIA CONJ. MEZC. L/PLATOS KRISTHAL CUELLO P</t>
  </si>
  <si>
    <t>01112000</t>
  </si>
  <si>
    <t>01113500</t>
  </si>
  <si>
    <t>LLAVE L/M. PLATINO 4"      GRICOL</t>
  </si>
  <si>
    <t>01063800</t>
  </si>
  <si>
    <t>01 0600 00</t>
  </si>
  <si>
    <t>01084011</t>
  </si>
  <si>
    <t>GRIFERIA CONJ. MEZC. L/PLATOS ITALIANA MEZCL. 8" G</t>
  </si>
  <si>
    <t>01-041911</t>
  </si>
  <si>
    <t>01041211</t>
  </si>
  <si>
    <t>ELEVADOR  250 KILOS</t>
  </si>
  <si>
    <t>99NK30</t>
  </si>
  <si>
    <t>GRIFERIA CONJ. MEZC. MONOBLOCK L/M ITALIANA</t>
  </si>
  <si>
    <t>01041711</t>
  </si>
  <si>
    <t>GRIFERIA CONJ. MEZC. L/M ITALIANA 8" Conj "A"  GRI</t>
  </si>
  <si>
    <t>01041611</t>
  </si>
  <si>
    <t>GRIFERIA CONJ. MEZC. L/PALTOS MONOBLOCK  FRANCESA</t>
  </si>
  <si>
    <t>01032030</t>
  </si>
  <si>
    <t>GRIFERIA CONJ. MEZC. L/PLATOS FRANCESA MEZCL. 8" G</t>
  </si>
  <si>
    <t>01031911</t>
  </si>
  <si>
    <t>DUCHA  2 LLAVES FRANCESA Conj.Mezc.GRICOL</t>
  </si>
  <si>
    <t>01033011</t>
  </si>
  <si>
    <t>GRIFERIA CONJ. MEZC. MONOBLOCK L/M FRANCESA</t>
  </si>
  <si>
    <t>01031711</t>
  </si>
  <si>
    <t>GRIFERIA CONJ. MEZC. L/M FRANCESA 8" Conj "G"  GRI</t>
  </si>
  <si>
    <t>01031511</t>
  </si>
  <si>
    <t>CONECTOR UNITARIO RELLENO  200 PARES</t>
  </si>
  <si>
    <t>HIDROSELLO ALCANT NOVAFORT 110MM PAVCO</t>
  </si>
  <si>
    <t>390064</t>
  </si>
  <si>
    <t>SILLAS YEE ALCANT NOVAFORT 200x160  PAVCO</t>
  </si>
  <si>
    <t>11178</t>
  </si>
  <si>
    <t>SILLAS YEE ALCANT NOVAFORT 200x110  PAVCO</t>
  </si>
  <si>
    <t>11177</t>
  </si>
  <si>
    <t>SILLAS YEE ALCANT NOVAFORT 160x110  PAVCO</t>
  </si>
  <si>
    <t>11176</t>
  </si>
  <si>
    <t>SILLAS TEE ALCANT NOVAFORT 200x160  PAVCO</t>
  </si>
  <si>
    <t>11171</t>
  </si>
  <si>
    <t>SILLAS TEE ALCANT NOVAFORT 200x110  PAVCO</t>
  </si>
  <si>
    <t>11170</t>
  </si>
  <si>
    <t>SILLAS TEE ALCANT NOVAFORT 160x110  PAVCO</t>
  </si>
  <si>
    <t>11169</t>
  </si>
  <si>
    <t>YEE ALCANT NOVAFORT 200x160  PAVCO</t>
  </si>
  <si>
    <t>13207</t>
  </si>
  <si>
    <t>YEE ALCANT NOVAFORT 160x160  PAVCO</t>
  </si>
  <si>
    <t>13175</t>
  </si>
  <si>
    <t>TEE ALCANT NOVAFORT 200x160 S/NROMA ICONTEC</t>
  </si>
  <si>
    <t>12089</t>
  </si>
  <si>
    <t>TEE ALCANT NOVAFORT 160x160  PAVCO</t>
  </si>
  <si>
    <t>11962</t>
  </si>
  <si>
    <t>CODO 45° ALCANT NOVAFORT 160MM S/ICONTEC</t>
  </si>
  <si>
    <t>10699</t>
  </si>
  <si>
    <t>10698</t>
  </si>
  <si>
    <t>10709</t>
  </si>
  <si>
    <t>10708</t>
  </si>
  <si>
    <t>10056</t>
  </si>
  <si>
    <t>10055</t>
  </si>
  <si>
    <t>LAVAMANOS ELITE Sbrp              CRNA</t>
  </si>
  <si>
    <t>LAVAMANOS ELITE Peds          CRNA</t>
  </si>
  <si>
    <t>07179</t>
  </si>
  <si>
    <t>SANITARIO ELITE COLOR   CORONA</t>
  </si>
  <si>
    <t>30789color</t>
  </si>
  <si>
    <t>SANITARIO ELITE  BLANCO    CRNA</t>
  </si>
  <si>
    <t>30789blanco</t>
  </si>
  <si>
    <t>LAVAMANOS SELECTA Incr              CRNA</t>
  </si>
  <si>
    <t>07370color</t>
  </si>
  <si>
    <t>07370blanco</t>
  </si>
  <si>
    <t>LAVAMANOS SELECTA Sbrp             CRNA</t>
  </si>
  <si>
    <t>07269color</t>
  </si>
  <si>
    <t>LAVAMANOS SELECTA Peds          CRNA</t>
  </si>
  <si>
    <t>71880blanco</t>
  </si>
  <si>
    <t>SANITARIO SELECTA  COLOR  CORONA</t>
  </si>
  <si>
    <t>30839Color</t>
  </si>
  <si>
    <t>MARCO PARA PUERTA Y VENTANA  PVC</t>
  </si>
  <si>
    <t>PISO  CORLON</t>
  </si>
  <si>
    <t>PISO  POSSIBILITIES</t>
  </si>
  <si>
    <t>TABLETA</t>
  </si>
  <si>
    <t>LAMINA CIRRUS  24x24x3/4"ref:589</t>
  </si>
  <si>
    <t>589</t>
  </si>
  <si>
    <t>LAMINA CIRRUS  24x24x3/4"ref:584</t>
  </si>
  <si>
    <t>584</t>
  </si>
  <si>
    <t>LAMINA CIRRUS  24x24x3/4"ref:549</t>
  </si>
  <si>
    <t>549</t>
  </si>
  <si>
    <t>LAMINA CIRRUS  24x24x3/4"ref:550</t>
  </si>
  <si>
    <t>550</t>
  </si>
  <si>
    <t>2790</t>
  </si>
  <si>
    <t>LAMINA DRY WAL 1/2" RH (Resis.Humedad)1.22X2.44</t>
  </si>
  <si>
    <t>1830</t>
  </si>
  <si>
    <t>LAMINA FINE FISSURED  24x48x5/8"</t>
  </si>
  <si>
    <t>1729</t>
  </si>
  <si>
    <t>LAMINA FINE FISSURED FIRE GURRO 24x24x5/8"</t>
  </si>
  <si>
    <t>1831</t>
  </si>
  <si>
    <t>LAMINA FINE FISSURED  24x24x5/8"</t>
  </si>
  <si>
    <t>1732</t>
  </si>
  <si>
    <t>LAMINA CORTEGA  24x24x5/8"ref:704</t>
  </si>
  <si>
    <t>704</t>
  </si>
  <si>
    <t>0-05558716-X</t>
  </si>
  <si>
    <t>0-1278028-X</t>
  </si>
  <si>
    <t>0-0504958-X</t>
  </si>
  <si>
    <t>0-0503994-X</t>
  </si>
  <si>
    <t>0-0559303-X</t>
  </si>
  <si>
    <t>2-1206114-4</t>
  </si>
  <si>
    <t>0-0492643-1</t>
  </si>
  <si>
    <t>0-0503692-1</t>
  </si>
  <si>
    <t>0-0492168-1</t>
  </si>
  <si>
    <t>0-0406343-X</t>
  </si>
  <si>
    <t>0-0501380</t>
  </si>
  <si>
    <t>0-0558842-1</t>
  </si>
  <si>
    <t>0-0558401-1</t>
  </si>
  <si>
    <t>0-0406810-1</t>
  </si>
  <si>
    <t>CONSOLIDATION POINT AMP PARA CABLEADO EN ZONA</t>
  </si>
  <si>
    <t>0-0406771-1</t>
  </si>
  <si>
    <t>X-0219808-X</t>
  </si>
  <si>
    <t>PATCH CORD  AMP CAT 5E 5FTGRIS</t>
  </si>
  <si>
    <t>ORGANIZADOR  AMP HORIZONTAL DE 2U</t>
  </si>
  <si>
    <t>0-0569049-1</t>
  </si>
  <si>
    <t>BARRA  AMP ORGANIZACION POSTERIOR</t>
  </si>
  <si>
    <t>0-0557841-1</t>
  </si>
  <si>
    <t>0-1116028-1</t>
  </si>
  <si>
    <t>0-1116027-1</t>
  </si>
  <si>
    <t>0-0406331-1</t>
  </si>
  <si>
    <t>0-0406330-1</t>
  </si>
  <si>
    <t>0-1116048-X</t>
  </si>
  <si>
    <t>0-0406372-X</t>
  </si>
  <si>
    <t>0-0406981-1</t>
  </si>
  <si>
    <t>0-056912X-X</t>
  </si>
  <si>
    <t>0-040618X-X</t>
  </si>
  <si>
    <t>0-0406185-X</t>
  </si>
  <si>
    <t>CABLE AMP UTP  25P POWERSUM CAT 5</t>
  </si>
  <si>
    <t>0-0057814-X</t>
  </si>
  <si>
    <t>0-0057543-X</t>
  </si>
  <si>
    <t>PUERTA TRIPLEX-TABLEX  CLOSET .50 36mm PIZANO</t>
  </si>
  <si>
    <t>R</t>
  </si>
  <si>
    <t>PUERTA ARQUITECTONICA  CLOSET .60 x 2.00 MT      P</t>
  </si>
  <si>
    <t>32 mm.</t>
  </si>
  <si>
    <t>PUERTA ARQUITECTONICA  .90 x 2.00 MT      PIZANO</t>
  </si>
  <si>
    <t>PUERTA ARQUITECTONICA  .80 x 2.00 MT     PIZANO</t>
  </si>
  <si>
    <t>PUERTA ARQUITECTONICA  .60  x 2.00 MT     PIZANO</t>
  </si>
  <si>
    <t>PUERTA TABLEX  CLOSET .50      PIZANO</t>
  </si>
  <si>
    <t>PUERTA INTERES SOCIAL .60      PIZANO</t>
  </si>
  <si>
    <t>PUERTA INTERES SOCIAL .80      PIZANO</t>
  </si>
  <si>
    <t>PUERTA INTERES SOCIAL .90      PIZANO</t>
  </si>
  <si>
    <t>PUERTA ENTABLER. MADECOR  CLOSET .50 x 2.00 PIZANO</t>
  </si>
  <si>
    <t>25 mm.</t>
  </si>
  <si>
    <t>PUERTA ENTABLER. MADECOR  0.90 PIZANO</t>
  </si>
  <si>
    <t>36 mm.</t>
  </si>
  <si>
    <t>PUERTA ENTABLER. MADECOR  0.80 PIZANO</t>
  </si>
  <si>
    <t>PUERTA ENTABLER. MADECOR  0.60 PIZANO</t>
  </si>
  <si>
    <t>PUERTA ENTABLER. MADECOR  CL .50 x 2.00 Con Arco</t>
  </si>
  <si>
    <t>PUERTA ENTABLER. MADECOR  0.90  Con Arco PIZANO</t>
  </si>
  <si>
    <t>PUERTA ENTABLER. MADECOR  0.80  Con Arco PIZANO</t>
  </si>
  <si>
    <t>PUERTA ENTABLER. MADECOR  0.60  Con Arco  PIZANO</t>
  </si>
  <si>
    <t>PISO CERAMICA ANTIQUE41x41  ALFA</t>
  </si>
  <si>
    <t>PISO CERAMICA ANTIQUE30.5x30.5  ALFA</t>
  </si>
  <si>
    <t>PISO CERAMICA GRANILLA 30.5x30.5  ALFA</t>
  </si>
  <si>
    <t>PISO CERAMICA MADERA 30x30  ALFA</t>
  </si>
  <si>
    <t>PISO CERAMICA MARMOLIZADA  30.5x30.5 ALFA</t>
  </si>
  <si>
    <t>PISO CERAMICA MARMOLIZADA BEIGE30x30 ALFA</t>
  </si>
  <si>
    <t>PISO CERAMICA TEXTURIZADA 30x30  ALFA</t>
  </si>
  <si>
    <t>TABLETA GRES ROMANA ROJA DISEÑO 1 AZUL 18x9 ALFA</t>
  </si>
  <si>
    <t>G 4060</t>
  </si>
  <si>
    <t>G 4230</t>
  </si>
  <si>
    <t>TABLETA GRES GUAYACAN ROJA EXTRA 18x9 ALFA</t>
  </si>
  <si>
    <t>G 4101</t>
  </si>
  <si>
    <t>G 4100</t>
  </si>
  <si>
    <t>TABLETA GRES ETRUSCA ROJA LISA 7x25 ALFA</t>
  </si>
  <si>
    <t>LADRILLO ESTRUCT.LIVIANO NAT. MOORE 26x12.5x6 Fab.</t>
  </si>
  <si>
    <t>LADRILLO TOLETE PERF. MOORE 26x12.5x6 Nat. Fab.</t>
  </si>
  <si>
    <t>LADRILLO TOLETE PERF. MOORE 26x12.5x6 Vtrif. Fab</t>
  </si>
  <si>
    <t>DK5BU</t>
  </si>
  <si>
    <t>PULSADOR TIMBRE AUXIL LUZ PIL DEKO L/NEX</t>
  </si>
  <si>
    <t>DK4BJL</t>
  </si>
  <si>
    <t>PULSADOR TIMBRE SENC LUZ PIL DEKO L/NEX</t>
  </si>
  <si>
    <t>DK4BL</t>
  </si>
  <si>
    <t>DK-2B</t>
  </si>
  <si>
    <t>DIMMERS TOQUE SENC O CONM LUZ PIL KORA L/</t>
  </si>
  <si>
    <t>KR7BD3L</t>
  </si>
  <si>
    <t>KR7BDL</t>
  </si>
  <si>
    <t>TOMA CON TERMINAL COAXIAL T.V. AMERICANA KORA L/NE</t>
  </si>
  <si>
    <t>KR-6-75B</t>
  </si>
  <si>
    <t>KR5B</t>
  </si>
  <si>
    <t>TIMBRE ZUMBADOR 120V  L/NEX</t>
  </si>
  <si>
    <t>AQ 040K</t>
  </si>
  <si>
    <t>TOMACORRIENTE DOBLE/PROTEC FALLA TIER.</t>
  </si>
  <si>
    <t>KR303BGF</t>
  </si>
  <si>
    <t>TOMACORIENTE P/A TIERRA /BLANCO/ARQUEA LUMINEX</t>
  </si>
  <si>
    <t>KR3NGX</t>
  </si>
  <si>
    <t>KR - 2BL</t>
  </si>
  <si>
    <t>KR320B</t>
  </si>
  <si>
    <t>INTERRUPTOR ELEC  KORA</t>
  </si>
  <si>
    <t>KR-1BTL</t>
  </si>
  <si>
    <t>KR-1BL</t>
  </si>
  <si>
    <t>KR010B</t>
  </si>
  <si>
    <t>MARCO DECORATIVO DOBLE 4X4  KORA L/NEX</t>
  </si>
  <si>
    <t>KR-MZPperla</t>
  </si>
  <si>
    <t>KR-MKestanda</t>
  </si>
  <si>
    <t>MARCO DECORATIVO SENC 2X4  KORA L/NEX</t>
  </si>
  <si>
    <t>KR-MCR-PL</t>
  </si>
  <si>
    <t>MARCO DECORATIVO SENC 2X4 KORA  L/NEX</t>
  </si>
  <si>
    <t>KR-MDO-PL</t>
  </si>
  <si>
    <t>KRMKestandar</t>
  </si>
  <si>
    <t>DIMMER DE TOQUE SENC O CONM LUZ PIL MAX</t>
  </si>
  <si>
    <t>XMC-7D3L</t>
  </si>
  <si>
    <t>A- 40S</t>
  </si>
  <si>
    <t>V-15 421195</t>
  </si>
  <si>
    <t>MURO PANTALLA Y BARRETES PROCESO 0.60 A 0.40</t>
  </si>
  <si>
    <t>SOLO PROCESO</t>
  </si>
  <si>
    <t>MURO PANTALLA Y BARRETES PROCESO 0.30 A 0.40</t>
  </si>
  <si>
    <t>G 4000</t>
  </si>
  <si>
    <t>CONCRETO PAVIMENTO       MR-46</t>
  </si>
  <si>
    <t>RODADURA  1150 (No la Producen)</t>
  </si>
  <si>
    <t>MDC2</t>
  </si>
  <si>
    <t>LADRILLO PRENSADO MACIZO STA/FE 24.5x12x5.5 Fab.</t>
  </si>
  <si>
    <t>Fab. LPR</t>
  </si>
  <si>
    <t>ENTREPISO ICOPOR  5mm</t>
  </si>
  <si>
    <t>SANITARIO INFANTIL  CORONA</t>
  </si>
  <si>
    <t>30199</t>
  </si>
  <si>
    <t>02651</t>
  </si>
  <si>
    <t>CANCHA  MULTIPLE, TORRES</t>
  </si>
  <si>
    <t>70710</t>
  </si>
  <si>
    <t>VERDE</t>
  </si>
  <si>
    <t>0.51 mm)</t>
  </si>
  <si>
    <t>POCETA V.I.S  CHLLG</t>
  </si>
  <si>
    <t>LV 3042</t>
  </si>
  <si>
    <t>COCINA Int.1.80 Salento V.I.S.               CHLLG</t>
  </si>
  <si>
    <t>COCINA Int.1.65 Salento V.I.S.               CHLLG</t>
  </si>
  <si>
    <t>COCINA Int.1.50 Salento V.I.S.               CHLLG</t>
  </si>
  <si>
    <t>COCINA Int.2.20 Milano                       CHLLG</t>
  </si>
  <si>
    <t>75210/11</t>
  </si>
  <si>
    <t>ESTUFA MIXTA 4 pts. enc. e/tronic Classic CHLLG.</t>
  </si>
  <si>
    <t>SC6631EI</t>
  </si>
  <si>
    <t>ESTUFA GAS 4pts. Classic                 CHLLG</t>
  </si>
  <si>
    <t>SC6040EI</t>
  </si>
  <si>
    <t>ESTUFA MIXTA 4 pts. 6000               CHLLG</t>
  </si>
  <si>
    <t>SS6631EI</t>
  </si>
  <si>
    <t>ESCALERA EXTENSIBLE EN ALUMINIO DE 3.5 A 7 m</t>
  </si>
  <si>
    <t>VIBROCOMPACTADORA ELECTRICA (RANA)40X70CM</t>
  </si>
  <si>
    <t>VIBROCOMPACTADORA ELECTRICA(RANA)40X70CM</t>
  </si>
  <si>
    <t>TOMA TELEF AMERICANA 2 HILOS 800 P/ PISOS</t>
  </si>
  <si>
    <t>806-TA</t>
  </si>
  <si>
    <t>806-T</t>
  </si>
  <si>
    <t>806-EA</t>
  </si>
  <si>
    <t>805</t>
  </si>
  <si>
    <t>TAPA PLASTICA GRIS PLOMO  VOLARE</t>
  </si>
  <si>
    <t>1000-0PL</t>
  </si>
  <si>
    <t>INTERRUPTOR SENC CON LUZ PILOTO VOLARE</t>
  </si>
  <si>
    <t>1001-LP</t>
  </si>
  <si>
    <t>DIMMER 500 W - 110V  VOLARE</t>
  </si>
  <si>
    <t>1018</t>
  </si>
  <si>
    <t>ZUMBADOR 110V  VOLARE</t>
  </si>
  <si>
    <t>1007</t>
  </si>
  <si>
    <t>1006T</t>
  </si>
  <si>
    <t>TOMA AMERICANA CON POLO A TIERRA ABITARE</t>
  </si>
  <si>
    <t>1006-N</t>
  </si>
  <si>
    <t>TECHOS EN DRY-WALL  M2</t>
  </si>
  <si>
    <t>1006</t>
  </si>
  <si>
    <t>1005</t>
  </si>
  <si>
    <t>1716</t>
  </si>
  <si>
    <t>CONCRETO PROFESIONAL DURACREP GC 3500psi</t>
  </si>
  <si>
    <t>3500PSI</t>
  </si>
  <si>
    <t>PINACOLOR    /IMPERCOLOR</t>
  </si>
  <si>
    <t>Piramide</t>
  </si>
  <si>
    <t>RELLENO FLUIDO 30  BASE PAVIMENTO</t>
  </si>
  <si>
    <t>Base 30</t>
  </si>
  <si>
    <t>CONCRETO PROFESIONAL AUTOCOMPACTANTE GC 4000psi</t>
  </si>
  <si>
    <t>4000PSI</t>
  </si>
  <si>
    <t>MD3</t>
  </si>
  <si>
    <t>CONCRETO PROFESIONAL ANTIBACTERIANO GC 3500psi</t>
  </si>
  <si>
    <t>PP1</t>
  </si>
  <si>
    <t>CD3</t>
  </si>
  <si>
    <t>TABLETA GRES ARAGONESA ROJA TERRANOVA 16,4x8,2  AL</t>
  </si>
  <si>
    <t>G 4500</t>
  </si>
  <si>
    <t>Extra</t>
  </si>
  <si>
    <t>MARMOL TV.ROMANO  BEIGE (305x305x10)</t>
  </si>
  <si>
    <t>MARMOL TRAVERT.VILLA DE LEYVA (ZOCALO 305x73x10)</t>
  </si>
  <si>
    <t>MARMOL TRAVERT.VILLA DE LEYVA (305x305x10)</t>
  </si>
  <si>
    <t>TABLETA GRES EGIPCIA ROJA 10x10  ALFA</t>
  </si>
  <si>
    <t>G 4300</t>
  </si>
  <si>
    <t>TABLETA GRES GRIEGA SAHARA EXTRA 9x9  ALFA</t>
  </si>
  <si>
    <t>cuadreado</t>
  </si>
  <si>
    <t>MARMOL NEGRO CARACOL (ZOCALO 305x73x10)</t>
  </si>
  <si>
    <t>MARMOL GRIS RIO CLARO (ZOCALO 305x73x10)</t>
  </si>
  <si>
    <t>GRANITO NAT.ROSA PORRINO (PLACAS A MEDIDAx20)</t>
  </si>
  <si>
    <t>GRANITO NAT.ROJO GUAYANA (PLACAS A MEDIDA x20)</t>
  </si>
  <si>
    <t>GRANITO NAT.NEGRO ABSOLUTO (A MEDIDAS x20)</t>
  </si>
  <si>
    <t>GRANITO NAT.GIALLO S. FRANCISCO 305x305x20</t>
  </si>
  <si>
    <t>GRANITO NAT.JASPE (PLACAS A MEDIDA E=20mm)NAL</t>
  </si>
  <si>
    <t>1J2455</t>
  </si>
  <si>
    <t>1J2445</t>
  </si>
  <si>
    <t>1J2436</t>
  </si>
  <si>
    <t>1J2428</t>
  </si>
  <si>
    <t>1J2370</t>
  </si>
  <si>
    <t>1J2307</t>
  </si>
  <si>
    <t>1J2303</t>
  </si>
  <si>
    <t>1E0045</t>
  </si>
  <si>
    <t>1E0044</t>
  </si>
  <si>
    <t>1D0177</t>
  </si>
  <si>
    <t>1d0014</t>
  </si>
  <si>
    <t>1D0065</t>
  </si>
  <si>
    <t>BOMBA CARACOL 2HP   EC - 220 - S</t>
  </si>
  <si>
    <t>1A0085</t>
  </si>
  <si>
    <t>BOMBA CARACOL 1HP   EC - 210 - S</t>
  </si>
  <si>
    <t>1A0083</t>
  </si>
  <si>
    <t>BOMBA CARACOL 1/4HP  EC - 2S</t>
  </si>
  <si>
    <t>1A0074</t>
  </si>
  <si>
    <t>BOMBA JET MULTIETAPAS  9.0 HP</t>
  </si>
  <si>
    <t>1G0120</t>
  </si>
  <si>
    <t>BOMBA JET MULTIETAPAS  6.6HP</t>
  </si>
  <si>
    <t>1G0115</t>
  </si>
  <si>
    <t>BOMBA JET MULTIETAPAS  3.6 HP</t>
  </si>
  <si>
    <t>1G0088</t>
  </si>
  <si>
    <t>MARMOL PIEDRA MUÑECA CUADREADO  e=2cm</t>
  </si>
  <si>
    <t>BOMBA AUTOCEBANTE  3.5HP GASOLINA</t>
  </si>
  <si>
    <t>1D0300</t>
  </si>
  <si>
    <t>MOTOBOMBAS CENTRIFUGAS HY-FLO - 2 ETAPAS</t>
  </si>
  <si>
    <t>63999000A2</t>
  </si>
  <si>
    <t>MOTOBOMBAS CENTRIFUGAS HY-FLO 10 - 1 ETAPA</t>
  </si>
  <si>
    <t>640810000A2</t>
  </si>
  <si>
    <t>MOTOBOMBAS CENTRIFUGAS HY-FLO  6 - 1 ETAPA</t>
  </si>
  <si>
    <t>63989000A2</t>
  </si>
  <si>
    <t>MOTOBOMBAS CENTRIFUGAS HY-FLO - 1 ETAPA</t>
  </si>
  <si>
    <t>63911000A2</t>
  </si>
  <si>
    <t>VIDRIO  BRONCE 244x330 4mm</t>
  </si>
  <si>
    <t>59322000F2</t>
  </si>
  <si>
    <t>MOTOBOMBAS SUMERGIBLES MOD.MW200 - 23</t>
  </si>
  <si>
    <t>85869000B3</t>
  </si>
  <si>
    <t>MOTOBOMBAS SUMERGIBLES MOD.MW150 - 23</t>
  </si>
  <si>
    <t>85868000B3</t>
  </si>
  <si>
    <t>85654000B3</t>
  </si>
  <si>
    <t>MOTOBOMBAS CENTRIFUGAS MOD.ABA-2.MW</t>
  </si>
  <si>
    <t>63899000A2</t>
  </si>
  <si>
    <t>97639001C1</t>
  </si>
  <si>
    <t>EQUIPOS DE  PRESION MOD.20A-5TW-L300</t>
  </si>
  <si>
    <t>97633001C1</t>
  </si>
  <si>
    <t>97636001C1</t>
  </si>
  <si>
    <t>65273202C1</t>
  </si>
  <si>
    <t>97634001C1</t>
  </si>
  <si>
    <t>MOTOBOMBAS CENTRIFUGAS  ABA 1.5W</t>
  </si>
  <si>
    <t>63894000A2</t>
  </si>
  <si>
    <t>EPOTOC  (4 Kg.)  TOXEMENT</t>
  </si>
  <si>
    <t>EUCON 537     230 kg</t>
  </si>
  <si>
    <t>TOC 50-10  (3 kg.)</t>
  </si>
  <si>
    <t>63864000A2</t>
  </si>
  <si>
    <t>XMC-7L</t>
  </si>
  <si>
    <t>28540</t>
  </si>
  <si>
    <t>PINTURA BITUMINOSA SOLAR FLEX 5 GLN Fglas.</t>
  </si>
  <si>
    <t>26066</t>
  </si>
  <si>
    <t>PINTURA BITUMINOSA SOLAR FLEX 1 GLN Fglas.</t>
  </si>
  <si>
    <t>27080</t>
  </si>
  <si>
    <t>27005</t>
  </si>
  <si>
    <t>EMULSION PX-900 / 55 GLN        Fglas</t>
  </si>
  <si>
    <t>25080</t>
  </si>
  <si>
    <t>VIDRIO PLANO 225x100-120-130-140 -160-180 6mm</t>
  </si>
  <si>
    <t>6mm</t>
  </si>
  <si>
    <t>EMULSION PX-900 / 5 GLN        Fglas</t>
  </si>
  <si>
    <t>25060</t>
  </si>
  <si>
    <t>PILOTE EN CONCRETO  PROCESO .40 Blando</t>
  </si>
  <si>
    <t>TOMA TELEF AMER DOBLE+TAPA MAX  L/NEX</t>
  </si>
  <si>
    <t>XMC-5U</t>
  </si>
  <si>
    <t>TIMBRE ZUMBADOR 120V COLOR TRIGO L/NEX</t>
  </si>
  <si>
    <t>AQ 040KTRIGO</t>
  </si>
  <si>
    <t>TIMBRE PUL+TAPA SENC. LUZ PIL.MAX  L/NEX</t>
  </si>
  <si>
    <t>XMC-3G+XMC-T</t>
  </si>
  <si>
    <t>TOMA CON POLO A TIERRA +INT.SENC. LUZ PIL</t>
  </si>
  <si>
    <t>24500</t>
  </si>
  <si>
    <t>FRESCASA Suministro  Fglas 2 1/2"</t>
  </si>
  <si>
    <t>24200</t>
  </si>
  <si>
    <t>24140</t>
  </si>
  <si>
    <t>LAMINA BLACK THEATER  24 x 48 x 1" Fglas</t>
  </si>
  <si>
    <t>VIDRIO PLANO 225x100-120-130-140 -160-180 5mm</t>
  </si>
  <si>
    <t>INTERRUPTOR LP.+TOMA POLO A TIERRA BLANCA</t>
  </si>
  <si>
    <t>1916-NLP</t>
  </si>
  <si>
    <t>INTERRUPTOR SENC +TOMA AMERIC.ABITARE LUZ PILOT</t>
  </si>
  <si>
    <t>916-LP</t>
  </si>
  <si>
    <t>INTERRUPTOR TRIPLE MARFIL LUZ PILOTO AVE</t>
  </si>
  <si>
    <t>913 LP</t>
  </si>
  <si>
    <t>MALLA CERRAMIENTO Eslabonada. Cal.10(Hueco 2½ )</t>
  </si>
  <si>
    <t>INTERRUPTOR DOBLE ABITARE LUZ PILOTO AVE</t>
  </si>
  <si>
    <t>911 LP</t>
  </si>
  <si>
    <t>1905-LP</t>
  </si>
  <si>
    <t>901-LP</t>
  </si>
  <si>
    <t>9966</t>
  </si>
  <si>
    <t>9922</t>
  </si>
  <si>
    <t>INTERRUPTOR +TOMA  POLO A TIERRA BLANCA</t>
  </si>
  <si>
    <t>1916N</t>
  </si>
  <si>
    <t>INTERRUPTOR SENC+TOMA AMERIC. 200 SOBRE PONER AVE</t>
  </si>
  <si>
    <t>0216</t>
  </si>
  <si>
    <t>9913</t>
  </si>
  <si>
    <t>9911</t>
  </si>
  <si>
    <t>907</t>
  </si>
  <si>
    <t>9906T</t>
  </si>
  <si>
    <t>BOTON TIMBRE FOSF  AVE</t>
  </si>
  <si>
    <t>9905</t>
  </si>
  <si>
    <t>9902</t>
  </si>
  <si>
    <t>9901</t>
  </si>
  <si>
    <t>00182</t>
  </si>
  <si>
    <t>0092P</t>
  </si>
  <si>
    <t>77</t>
  </si>
  <si>
    <t>69</t>
  </si>
  <si>
    <t>SOCKET TUBO FLUORESCENTE (JG) ENCENDIDO RAPIDO AVE</t>
  </si>
  <si>
    <t>0028-RS</t>
  </si>
  <si>
    <t>0020-T3</t>
  </si>
  <si>
    <t>CLAVIJA TRIPOLAR 20 AMP. MARFIL  AVE</t>
  </si>
  <si>
    <t>0020-C3</t>
  </si>
  <si>
    <t>TOMA BIPOLAR 20 AMP MARFIL  AVE</t>
  </si>
  <si>
    <t>INTERRUPTOR SENC +TOMA AMERIC.ABITARE AVE</t>
  </si>
  <si>
    <t>916</t>
  </si>
  <si>
    <t>211</t>
  </si>
  <si>
    <t>207</t>
  </si>
  <si>
    <t>TOMA TELEF AMER.200 SOBREPARED 2HILOS AVE</t>
  </si>
  <si>
    <t>0206 -TA</t>
  </si>
  <si>
    <t>0206 -T</t>
  </si>
  <si>
    <t>TOMA SENCILLA AMER. POLARIZADA 200 SOBREPONER</t>
  </si>
  <si>
    <t>0206</t>
  </si>
  <si>
    <t>0205</t>
  </si>
  <si>
    <t>TOMA DOBLE  POLO  A TIERRA</t>
  </si>
  <si>
    <t>666</t>
  </si>
  <si>
    <t>TOMA SENCILLA  CLASICA CREMA              L/NEX</t>
  </si>
  <si>
    <t>LX-301C</t>
  </si>
  <si>
    <t>INTERRUPTOR SENC Clas.C      L/NEX</t>
  </si>
  <si>
    <t>LX-010C</t>
  </si>
  <si>
    <t>DSA-3050</t>
  </si>
  <si>
    <t>DSA-3030</t>
  </si>
  <si>
    <t>DSA-3020</t>
  </si>
  <si>
    <t>DSA-2050</t>
  </si>
  <si>
    <t>DSA-2030</t>
  </si>
  <si>
    <t>DSA-2020</t>
  </si>
  <si>
    <t>DSA-1050</t>
  </si>
  <si>
    <t>DSE-3050</t>
  </si>
  <si>
    <t>DSE-3030</t>
  </si>
  <si>
    <t>DSE-3020</t>
  </si>
  <si>
    <t>DSE-2050</t>
  </si>
  <si>
    <t>DSE-2030</t>
  </si>
  <si>
    <t>DSE-2020</t>
  </si>
  <si>
    <t>DSE-1050</t>
  </si>
  <si>
    <t>DSE-1030</t>
  </si>
  <si>
    <t>TEJA Plast.#10 RURALIT  AJOVER</t>
  </si>
  <si>
    <t>00-07011-00</t>
  </si>
  <si>
    <t>005052503</t>
  </si>
  <si>
    <t>150/9694</t>
  </si>
  <si>
    <t>TEJA Plast. #5 RURALIT  AJOVER</t>
  </si>
  <si>
    <t>00-07051-00</t>
  </si>
  <si>
    <t>TEJA CRISTAL No.12      AJOVER</t>
  </si>
  <si>
    <t>00-06041-20</t>
  </si>
  <si>
    <t>TEJA CRISTAL  POLICARBONATO No.10      AJOVER</t>
  </si>
  <si>
    <t>00-06041-00</t>
  </si>
  <si>
    <t>TUBO COBRE ½" PESADO-TIPO-K</t>
  </si>
  <si>
    <t>CAJA BREAKER  8Circ. Monof  L/NEX</t>
  </si>
  <si>
    <t>CT-8</t>
  </si>
  <si>
    <t>CAJA BREAKER  2Circ. Monof  L/NEX</t>
  </si>
  <si>
    <t>CT-2</t>
  </si>
  <si>
    <t>150/9601</t>
  </si>
  <si>
    <t>ENCHAPE EGEO     20.5x20,5 CORONA</t>
  </si>
  <si>
    <t>TABLEX PZ   2.44 x1.53   4.mm Lamina Tablex</t>
  </si>
  <si>
    <t>GRANITO NEGRO ESTELAR CUADREADO Y BRILLADO</t>
  </si>
  <si>
    <t>PIEDRA CORALINA     30x15</t>
  </si>
  <si>
    <t>LADRILLO ESTRUCTURAL HELIOS MATIZADO 24x12x6 Fab.</t>
  </si>
  <si>
    <t>LADRILLO MACIZO MATIZADO HELIOS 24x12x6 Obra</t>
  </si>
  <si>
    <t>LADRILLO  REJILLA VIS YOMASA 24x12x6 Cocido Obra</t>
  </si>
  <si>
    <t>INSPECCION SISTEMAS DE MEDIDA  menor o igual 55kva</t>
  </si>
  <si>
    <t>LADRILLO REJILLA VIS YOMASA 24x12x6 Cocido Fab.</t>
  </si>
  <si>
    <t>LADRILLO TOLETE SUPER STA/FE 24.5x12x7.5 Perf. Fab</t>
  </si>
  <si>
    <t>MARMOL NEGRO CARACOL  30.5 x 15.3 x 1</t>
  </si>
  <si>
    <t>MARMOL GRIS PAYANDE   30.5 x 30.5 x 1</t>
  </si>
  <si>
    <t>TUBO DE CONC. REFORZADO D 140cm (Con anillo)</t>
  </si>
  <si>
    <t>TUBO DE CONC. REFORZADO D 120cm (Con anillo)</t>
  </si>
  <si>
    <t>TUBO DE CONC. REFORZADO D 100cm (Con anillo)</t>
  </si>
  <si>
    <t>ENCHAPE CLASICA MARMOL PULPIS 30*45 CRNA</t>
  </si>
  <si>
    <t>455179061</t>
  </si>
  <si>
    <t>35507 BEIGE</t>
  </si>
  <si>
    <t>ACELERANTE FRAGUADO,RESISTENCIA (230kg) Sikaset L</t>
  </si>
  <si>
    <t>105040</t>
  </si>
  <si>
    <t>114240</t>
  </si>
  <si>
    <t>PISO  PARKET CAFE 33 x 33 CRNA</t>
  </si>
  <si>
    <t>33810 MADERA</t>
  </si>
  <si>
    <t>ADITIVO ADHERENTE PARA MORTEROS SikaLátex (20Kg)</t>
  </si>
  <si>
    <t>ENCHAPE CLASICA MARMOL AURORA BONE 20x30 CRNA</t>
  </si>
  <si>
    <t>28804 BONE</t>
  </si>
  <si>
    <t>ENCHAPE CLASICA FORLI   25x35 CRNA</t>
  </si>
  <si>
    <t>521059011</t>
  </si>
  <si>
    <t>COMPRESOR 2 MARTILLOS 185 PCM-PER+COMB</t>
  </si>
  <si>
    <t>CAJA INSPECCION Sin Tapa h=50 FIBRIT(40x40cm)</t>
  </si>
  <si>
    <t>CAI-97F</t>
  </si>
  <si>
    <t>GPS3</t>
  </si>
  <si>
    <t>202464</t>
  </si>
  <si>
    <t>202471</t>
  </si>
  <si>
    <t>418052021</t>
  </si>
  <si>
    <t>257049001</t>
  </si>
  <si>
    <t>415102071</t>
  </si>
  <si>
    <t>335432051</t>
  </si>
  <si>
    <t>CONCRETO 4500 PSI COMUN  Imperm.Gr=1"</t>
  </si>
  <si>
    <t>202466</t>
  </si>
  <si>
    <t>VENTANA  EUROPA</t>
  </si>
  <si>
    <t>VENTANA  PROYECTANTE</t>
  </si>
  <si>
    <t>VENTANA  SERIE 2000</t>
  </si>
  <si>
    <t>5510</t>
  </si>
  <si>
    <t>SANITARIO MAXIMO COLOR  CORONA</t>
  </si>
  <si>
    <t>20090 Color</t>
  </si>
  <si>
    <t>GRIFERIA LAVAMANOS MONCTROL PRISMA GRIVA</t>
  </si>
  <si>
    <t>4851150Cromo</t>
  </si>
  <si>
    <t>1073</t>
  </si>
  <si>
    <t>PASO ESCALERA   FIBRIT</t>
  </si>
  <si>
    <t>PEC</t>
  </si>
  <si>
    <t>LAVAMANOS AVANTI Sbrp+Grif.PRISMA   CRNA</t>
  </si>
  <si>
    <t>07348blc+474</t>
  </si>
  <si>
    <t>ORINAL Residencial+Grif Quick            CRNA</t>
  </si>
  <si>
    <t>06103blanco</t>
  </si>
  <si>
    <t>LAVAMANOS AVANTI Colgar+Grif.8" PRIS     CRNA</t>
  </si>
  <si>
    <t>07388blc+471</t>
  </si>
  <si>
    <t>LAVAMANOS ACUACER+Grif.8" GALAXIA  CRNA</t>
  </si>
  <si>
    <t>732col+50180</t>
  </si>
  <si>
    <t>SANITARIO AVANTI  BLANCO   CRNA.</t>
  </si>
  <si>
    <t>20299 Blanco</t>
  </si>
  <si>
    <t>GRIFERIA LAVAPLATOS FLAMINGO SENC. GRIVAL</t>
  </si>
  <si>
    <t>01110400</t>
  </si>
  <si>
    <t>LAVAMANOS AVANTI Colgar+Grif.8" PRISMA CRNA</t>
  </si>
  <si>
    <t>07388col+471</t>
  </si>
  <si>
    <t>LAVAMANOS VERONA Colgar            CRNA</t>
  </si>
  <si>
    <t>01421</t>
  </si>
  <si>
    <t>LAVAMANOS VERONA  Colgar            CRNA</t>
  </si>
  <si>
    <t>LAVAMANOS MAXIMO Sbrp+Grif.Monocontrol CRNA</t>
  </si>
  <si>
    <t>734 BLANCO</t>
  </si>
  <si>
    <t>71480/44bla</t>
  </si>
  <si>
    <t>LAVAMANOS TIFANY Peds+Grif.Monocontrol CRNA</t>
  </si>
  <si>
    <t>71480/40col</t>
  </si>
  <si>
    <t>734 color</t>
  </si>
  <si>
    <t>LAVAMANOS MAXIMO 4-8" Sbrp          CRNA</t>
  </si>
  <si>
    <t>71962</t>
  </si>
  <si>
    <t>ALACENA P/HORNO.76 x 1.96 FUTURA        CHLLG</t>
  </si>
  <si>
    <t>72961</t>
  </si>
  <si>
    <t>COCINA Int.1.95 Milano                       CHLLG</t>
  </si>
  <si>
    <t>75195/96</t>
  </si>
  <si>
    <t>VALVULA DE SEGURIDAD BOLA PARA GAS CU  DE ½</t>
  </si>
  <si>
    <t>CAMPANA EXTRAC.horiz.acero 60cm    CHLLG</t>
  </si>
  <si>
    <t>CX 4500</t>
  </si>
  <si>
    <t>Campanas</t>
  </si>
  <si>
    <t>CAMPANA EXTRAC.horiz.pint.60cm        CHLLG</t>
  </si>
  <si>
    <t>CX 4600</t>
  </si>
  <si>
    <t>01100500</t>
  </si>
  <si>
    <t>COCINA Int.1.80 Milano                       CHLLG</t>
  </si>
  <si>
    <t>75180/81</t>
  </si>
  <si>
    <t>TUBO DE CONC. REFORZADO D 90cm (Con anillo)</t>
  </si>
  <si>
    <t>TEJA Plast.ESPAÑOLA grande                  AJOVER</t>
  </si>
  <si>
    <t>00-08161-00</t>
  </si>
  <si>
    <t>26AD08I</t>
  </si>
  <si>
    <t>26AD12I</t>
  </si>
  <si>
    <t>26AD14I</t>
  </si>
  <si>
    <t>IMPORTADO</t>
  </si>
  <si>
    <t>26E208</t>
  </si>
  <si>
    <t>200087</t>
  </si>
  <si>
    <t>ESTUFA MIXTA 6Pts        CIMSA</t>
  </si>
  <si>
    <t>AM2A-6</t>
  </si>
  <si>
    <t>TOMA CON POLO A TIERRA+INTER.AISLADO. MAX. L/NEX</t>
  </si>
  <si>
    <t>XMC-3G</t>
  </si>
  <si>
    <t>ENCHAPE CLASICA MARMOL ROJO ALIC. 30x45  CRNA</t>
  </si>
  <si>
    <t>455099781</t>
  </si>
  <si>
    <t>TUBO DE CONC. REFORZADO D 80cm (Con anillo)</t>
  </si>
  <si>
    <t>EUCO FILLER GRUESA  42 KILOS</t>
  </si>
  <si>
    <t>EUCO FILLER COLOR 1 -  8  KILOS</t>
  </si>
  <si>
    <t>288039001</t>
  </si>
  <si>
    <t>CINTA SIKA PVC V-10   30 Mts.</t>
  </si>
  <si>
    <t>421095</t>
  </si>
  <si>
    <t>335442031</t>
  </si>
  <si>
    <t>415232701</t>
  </si>
  <si>
    <t>PISO  PARMA 41 x 41 CRNA</t>
  </si>
  <si>
    <t>41515 BEIGE</t>
  </si>
  <si>
    <t>33526 CAFE</t>
  </si>
  <si>
    <t>413132751</t>
  </si>
  <si>
    <t>PISO PARKET  CEDRO 40*40 CRNA</t>
  </si>
  <si>
    <t>413012751</t>
  </si>
  <si>
    <t>TUBO DE CONC. REFORZADO D 70cm (Con anillo)</t>
  </si>
  <si>
    <t>MARMOL  RETAL NEGRO CARACOL</t>
  </si>
  <si>
    <t>BOQUILLA CONCOLOR  2 KG  CORONA</t>
  </si>
  <si>
    <t>90010 BLANCO</t>
  </si>
  <si>
    <t>33941</t>
  </si>
  <si>
    <t>TIMPANO/BOV  No.5 190x50   3mm</t>
  </si>
  <si>
    <t>13194</t>
  </si>
  <si>
    <t>HIERRO 40 Liso/Rect   5/8"</t>
  </si>
  <si>
    <t>ESPEJO PELDAR CLARO    3 mm</t>
  </si>
  <si>
    <t>3 mm</t>
  </si>
  <si>
    <t>LAVAMANOS STILO Sbrp+Grif.Sfera     CRNA</t>
  </si>
  <si>
    <t>725Color Azu</t>
  </si>
  <si>
    <t>LAVAMANOS STILO Peds+Grif.Mctrl     CRNA</t>
  </si>
  <si>
    <t>715col+90510</t>
  </si>
  <si>
    <t>737</t>
  </si>
  <si>
    <t>LAVAMANOS PRESTIGIO Incr+Grif.GAVIOTA CRNA</t>
  </si>
  <si>
    <t>LAVAMANOS PRESTIGIO Sbrp+Grif.SFERA CRNA</t>
  </si>
  <si>
    <t>726Color Bl</t>
  </si>
  <si>
    <t>LAVAMANOS PRESTIGIO Sbrp+Grif.ATHEN CRNA</t>
  </si>
  <si>
    <t>726 color Bl</t>
  </si>
  <si>
    <t>LAVAMANOS PRESTIGIO Peds+Grif.FENIX CRNA</t>
  </si>
  <si>
    <t>70680 color</t>
  </si>
  <si>
    <t>LAVAMANOS PRESTIGIO Peds+Grif.GAVIOTA CRNA</t>
  </si>
  <si>
    <t>SANITARIO PRESTIGIO  CORONA</t>
  </si>
  <si>
    <t>30633 Color</t>
  </si>
  <si>
    <t>LAVAMANOS ACUACER Colgar            CRNA</t>
  </si>
  <si>
    <t>LAVAMANOS PRESTIGIO    CRNA</t>
  </si>
  <si>
    <t>07169</t>
  </si>
  <si>
    <t>LAVAMANOS PRESTIGIO Sbrp 8"         CRNA</t>
  </si>
  <si>
    <t>07269</t>
  </si>
  <si>
    <t>LAVAMANOS PRESTIGIO Peds 8"         CRNA</t>
  </si>
  <si>
    <t>71690 color</t>
  </si>
  <si>
    <t>TABLETA GRES ROMANA ROJA EXTRA 18x9 ALFA</t>
  </si>
  <si>
    <t>G 4002</t>
  </si>
  <si>
    <t>CONCRETO 5000 PSI  C/Prem Gr=1"</t>
  </si>
  <si>
    <t>CONCRETO 4500 PSI   C/Prem Gr=1"</t>
  </si>
  <si>
    <t>PISO ANTICADO PIZARRA  33 x 33 CRNA</t>
  </si>
  <si>
    <t>415222101</t>
  </si>
  <si>
    <t>ADITIVO ADHERENTE PARA MORTEROS SikaLátex (4.5Kg)</t>
  </si>
  <si>
    <t>256009001</t>
  </si>
  <si>
    <t>TUBO DE CONC. REFORZADO D 60cm (Con anillo)</t>
  </si>
  <si>
    <t>POSTE PARA CERCA  2.50 M.</t>
  </si>
  <si>
    <t>DURMIENTE ORDINARIO (0.04m x 0.04m) x 2.80 M.</t>
  </si>
  <si>
    <t>CONCRETO PAVIMENTO       MR-43</t>
  </si>
  <si>
    <t>CONCRETO PAVIMENTO       MR-41</t>
  </si>
  <si>
    <t>CONCRETO PAVIMENTO       MR-39</t>
  </si>
  <si>
    <t>CONCRETO PAVIMENTO       MR-36</t>
  </si>
  <si>
    <t>INSTALACIONES HOSPITALARIAS</t>
  </si>
  <si>
    <t>BLINDAJE REJILLAS DE VENTILACION  X 30 MTS h</t>
  </si>
  <si>
    <t>MDF en Bgtá</t>
  </si>
  <si>
    <t>VIDRIO ARQUITECTONICO NIVEL II 18 mm INCOLORO</t>
  </si>
  <si>
    <t>28800 AZUL O</t>
  </si>
  <si>
    <t>TUBO DE CONC. SIN REFUERZO D70cm (Con anillo)</t>
  </si>
  <si>
    <t>CLASE UNICA</t>
  </si>
  <si>
    <t>KOMATSU</t>
  </si>
  <si>
    <t>ACELERANTE PARA MORTEROS SIKA-3-23.0 KLG</t>
  </si>
  <si>
    <t>111102</t>
  </si>
  <si>
    <t>ELEVADOR  1000 KILOS</t>
  </si>
  <si>
    <t>TUBO DE CONC. SIN REFUERZO D60cm (Con anillo)</t>
  </si>
  <si>
    <t>COMPRESOR  PORTATIL  3/4  CABALLOS DE FUERZA  EVAN</t>
  </si>
  <si>
    <t>59535</t>
  </si>
  <si>
    <t>TUBO DE CONC. SIN REFUERZO D50cm (Con anillo)</t>
  </si>
  <si>
    <t>CAR-50x120cm</t>
  </si>
  <si>
    <t>XMC2L+XMTI</t>
  </si>
  <si>
    <t>REJILLA LAVADERO L-2 ½"x 1 ½"  Al.</t>
  </si>
  <si>
    <t>L-2 ½"x 1 ½"</t>
  </si>
  <si>
    <t>POSTE CONCR(11x11) 2.2mPARA CERCA(6 HILOS)</t>
  </si>
  <si>
    <t>L2605</t>
  </si>
  <si>
    <t>22901</t>
  </si>
  <si>
    <t>2.50x.80x.90</t>
  </si>
  <si>
    <t>2528</t>
  </si>
  <si>
    <t>SALPICADERO</t>
  </si>
  <si>
    <t>84004</t>
  </si>
  <si>
    <t>TEJA ESPAÑOLA         S/CRIST.</t>
  </si>
  <si>
    <t>Obra</t>
  </si>
  <si>
    <t>DUCHA CHATEAU MONTICHELLO br                    MO</t>
  </si>
  <si>
    <t>2526</t>
  </si>
  <si>
    <t>DUCHA CHATEAU POSI TEMP Cr                    MOEN</t>
  </si>
  <si>
    <t>2352</t>
  </si>
  <si>
    <t>TIPO 304</t>
  </si>
  <si>
    <t>INTERRUPTOR ELEC  L/NEX</t>
  </si>
  <si>
    <t>XMC-7DL</t>
  </si>
  <si>
    <t>LADRILLO BOCADILLO ROMANO S/CRIST. Moreno  Obra</t>
  </si>
  <si>
    <t>LADRILLO MEDELLIN</t>
  </si>
  <si>
    <t>INTERRUPTOR DOBLE LUZ PIL.+TAPA MAX L/NEX</t>
  </si>
  <si>
    <t>GRIFERIA LAVAMANOS  CHATEAU 4" Cr.   MOEN</t>
  </si>
  <si>
    <t>L4621</t>
  </si>
  <si>
    <t>INTERRUPTOR DOBLE MAX               L/NEX</t>
  </si>
  <si>
    <t>KM101+XMT4B</t>
  </si>
  <si>
    <t>Col. Oscuro</t>
  </si>
  <si>
    <t>MARMOLPLAST   CLARO</t>
  </si>
  <si>
    <t>2346cp BLANC</t>
  </si>
  <si>
    <t>64962</t>
  </si>
  <si>
    <t>CALIBRACION  DE MEDIDOR ELECTRONICO Trifásica</t>
  </si>
  <si>
    <t>305202501</t>
  </si>
  <si>
    <t>GRIFERIA LAVAPLATOS CHATEAU 8" Cr.   MOEN</t>
  </si>
  <si>
    <t>67531</t>
  </si>
  <si>
    <t>GRIFERIA LAVAPLATOS CHATEAU    Cr.   MOEN</t>
  </si>
  <si>
    <t>7425</t>
  </si>
  <si>
    <t>EUCON 37        20 KI</t>
  </si>
  <si>
    <t>EUCO FILLER FINO  9 KILOS</t>
  </si>
  <si>
    <t>CALIBRACION  DE MEDIDOR ELECTROMECANICO trifasico</t>
  </si>
  <si>
    <t>ANGULO      ½"  x  3"</t>
  </si>
  <si>
    <t>ANGULO      5/16"  x  3"</t>
  </si>
  <si>
    <t>ANGULO    ¼"  x  1 ½"</t>
  </si>
  <si>
    <t>ANGULO      3/16"  x   2"</t>
  </si>
  <si>
    <t>64621</t>
  </si>
  <si>
    <t>Con Trans</t>
  </si>
  <si>
    <t>ENCHAPE CLASICA CORATO 20x30   CRNA ***</t>
  </si>
  <si>
    <t>28806 BEIGE</t>
  </si>
  <si>
    <t>VIGA  I P E 140  mm</t>
  </si>
  <si>
    <t>LAMINA ALFAJOR (E=3MM)  1.00 x3.00M</t>
  </si>
  <si>
    <t>TAPA Y PLACA FUNDIDA PARA POZO DE INSPECCION</t>
  </si>
  <si>
    <t>CLOUDS sin/inst.       Fglas</t>
  </si>
  <si>
    <t>24600</t>
  </si>
  <si>
    <t>340</t>
  </si>
  <si>
    <t>TUBO GRES 27" (1.50)     MOORE</t>
  </si>
  <si>
    <t>134</t>
  </si>
  <si>
    <t>339</t>
  </si>
  <si>
    <t>338</t>
  </si>
  <si>
    <t>TUBO GRES 21" (1.50)     MOORE</t>
  </si>
  <si>
    <t>132</t>
  </si>
  <si>
    <t>TUBO GRES 18" (1.50)     MOORE</t>
  </si>
  <si>
    <t>131</t>
  </si>
  <si>
    <t>YEE GRES 16 x 6"  MOORE AA-1A (150)</t>
  </si>
  <si>
    <t>336</t>
  </si>
  <si>
    <t>YEE GRES 14 x 6"  MOORE AA-1A (150)</t>
  </si>
  <si>
    <t>334</t>
  </si>
  <si>
    <t>TUBO GRES 14" (1.50)     MOORE</t>
  </si>
  <si>
    <t>128</t>
  </si>
  <si>
    <t>333</t>
  </si>
  <si>
    <t>TEE GRES 8 x 8           MOORE</t>
  </si>
  <si>
    <t>357</t>
  </si>
  <si>
    <t>CODO RECTO DE GRES 8"    MOORE</t>
  </si>
  <si>
    <t>284</t>
  </si>
  <si>
    <t>+ flete</t>
  </si>
  <si>
    <t>9510</t>
  </si>
  <si>
    <t>VENTANA  ANDINA VIDRIO</t>
  </si>
  <si>
    <t>0563</t>
  </si>
  <si>
    <t>PARARRAYOS  140 M. DE RADIO IONOSTAR</t>
  </si>
  <si>
    <t>31050</t>
  </si>
  <si>
    <t>A Color</t>
  </si>
  <si>
    <t>54-80</t>
  </si>
  <si>
    <t>53-30</t>
  </si>
  <si>
    <t>2530</t>
  </si>
  <si>
    <t>ADAPTADOR CONDUIT CONDUFLEX   ½"</t>
  </si>
  <si>
    <t>10234</t>
  </si>
  <si>
    <t>TECHO</t>
  </si>
  <si>
    <t>TEJA CRISTAL POLICARBONATO  No. 8      AJOVER</t>
  </si>
  <si>
    <t>00-06040-80</t>
  </si>
  <si>
    <t>TEJA CRISTAL POLICARBONATO  No. 6      AJOVER</t>
  </si>
  <si>
    <t>00-06040-60</t>
  </si>
  <si>
    <t>TEJA CRISTAL No. 5      AJOVER</t>
  </si>
  <si>
    <t>00-06040-50</t>
  </si>
  <si>
    <t>TEJA CRISTAL No. 4  POLICARBONATO     AJOVER</t>
  </si>
  <si>
    <t>00-06040-40</t>
  </si>
  <si>
    <t>LISTO BLANCO    (BOLSA 10 KG)  ALFA</t>
  </si>
  <si>
    <t>GP9020</t>
  </si>
  <si>
    <t>GP009000</t>
  </si>
  <si>
    <t>INSPECCION  DE MEDIDOR RESIDENCIAL TRIFASICO</t>
  </si>
  <si>
    <t>BROCHA DE CERDA     5"</t>
  </si>
  <si>
    <t>BROCHA DE CERDA     1"  JAMACA</t>
  </si>
  <si>
    <t>INSPECCION  DE MEDIDOR RESIDENCIAL MONOFASICA</t>
  </si>
  <si>
    <t>VALVULA POZUELO VP-2 1/2"   Br.</t>
  </si>
  <si>
    <t>VP 2"</t>
  </si>
  <si>
    <t>LAMINA DRY WALL  (2.44X1.22) 1/2"</t>
  </si>
  <si>
    <t>CIERR EMPALME TUBULAR ESTANDAR 700 AWG</t>
  </si>
  <si>
    <t>28501 BEIGE</t>
  </si>
  <si>
    <t>ENCHAPE LUGO  20.5X30.5 CORONA</t>
  </si>
  <si>
    <t>285139031</t>
  </si>
  <si>
    <t>CUARTON/DUEMIENTE EN  SAJO (4X4X3M)</t>
  </si>
  <si>
    <t>PISO CLASICO MARMOL ALICANTE TERRACOTA 30 x30 CRN</t>
  </si>
  <si>
    <t>305322751</t>
  </si>
  <si>
    <t>CUARTON OTOBO   4 x 3 x 3m</t>
  </si>
  <si>
    <t>35804</t>
  </si>
  <si>
    <t>35405 taco</t>
  </si>
  <si>
    <t>CUARTON / DURMIENTE EN FLORMORADO (4X4X3M)</t>
  </si>
  <si>
    <t>CUARTON /DURMIENTE EN AMARILLO (4X4X3M)</t>
  </si>
  <si>
    <t>CUARTON/DURMIENTE EN  ABARCO (4X4X3M)</t>
  </si>
  <si>
    <t>TUBO DE CONC. SIN REFUERZO D45cm (Con anillo)</t>
  </si>
  <si>
    <t>PISO RUSTICO QUIMBAYA CENEFA 16 x 33 CRNA</t>
  </si>
  <si>
    <t>34405 cenefa</t>
  </si>
  <si>
    <t>BLOQUE #5 USME TRADIC. 16.5x23x12 Medio Fab.</t>
  </si>
  <si>
    <t>507</t>
  </si>
  <si>
    <t>508</t>
  </si>
  <si>
    <t>509</t>
  </si>
  <si>
    <t>504</t>
  </si>
  <si>
    <t>90170</t>
  </si>
  <si>
    <t>9017A</t>
  </si>
  <si>
    <t>Ref.100101</t>
  </si>
  <si>
    <t>64282000A3</t>
  </si>
  <si>
    <t>INSPECCION SISTEMAS DE MEDIDA revision general</t>
  </si>
  <si>
    <t>VALOR HORA</t>
  </si>
  <si>
    <t>TUBO DE CONC. SIN REFUERZO D40cm (Con anillo)</t>
  </si>
  <si>
    <t>TUBO DE CONC. SIN REFUERZO D35cm (Con anillo)</t>
  </si>
  <si>
    <t>33405 TERRE</t>
  </si>
  <si>
    <t>INTERRUPTOR SENC  LUZ PIL+TAPA. MAX. L/NEX</t>
  </si>
  <si>
    <t>KR 1BL+XMCTH</t>
  </si>
  <si>
    <t>EA-10   Obra</t>
  </si>
  <si>
    <t>TEI-18 Obra</t>
  </si>
  <si>
    <t>TPI-16  Obra</t>
  </si>
  <si>
    <t>BLOQUE ESTRUCT. MODULARES 39x19x12.5 Estrd.Obra</t>
  </si>
  <si>
    <t>EI-12 Obra</t>
  </si>
  <si>
    <t>CM10 Obra</t>
  </si>
  <si>
    <t>BLOQUE DIV. MODULARES 9.5x19x39 Estrd. Obra</t>
  </si>
  <si>
    <t>PI-10 Obra</t>
  </si>
  <si>
    <t>BLOQUE ESTRUCT. MODULARES 36x19x16 Pdra. Obra</t>
  </si>
  <si>
    <t>BLOQUE ESTRUCT. MODULARES 39x19x16 Pdra. Obra</t>
  </si>
  <si>
    <t>PI-16 Obra</t>
  </si>
  <si>
    <t>007</t>
  </si>
  <si>
    <t>BLOQUE ESTRUCT. MODULARES 19x19x19 Liso Obra</t>
  </si>
  <si>
    <t>CM-20 Obra</t>
  </si>
  <si>
    <t>TUBO DE CONC. SIN REFUERZO D30cm (Con anillo)</t>
  </si>
  <si>
    <t>009</t>
  </si>
  <si>
    <t>013</t>
  </si>
  <si>
    <t>004</t>
  </si>
  <si>
    <t>CANALETA 90 x 3.75     ETERNIT</t>
  </si>
  <si>
    <t>CABALLETE  4% C43          ETERNIT</t>
  </si>
  <si>
    <t>0023023000</t>
  </si>
  <si>
    <t>PISO ANTICADO TARQUINA ANGULO15 x 15 CRNA</t>
  </si>
  <si>
    <t>35702</t>
  </si>
  <si>
    <t>34805 CAFE</t>
  </si>
  <si>
    <t>IMPLEMENTO  CANTO REDONDEADO</t>
  </si>
  <si>
    <t>59057</t>
  </si>
  <si>
    <t>IMPLEMENTO  MIRILLA LARGA    FORTEC</t>
  </si>
  <si>
    <t>97134</t>
  </si>
  <si>
    <t>IMPLEMENTO  MIRILLA CORTA    FORTEC</t>
  </si>
  <si>
    <t>97133</t>
  </si>
  <si>
    <t>TUBO Pres. MLC 24"     ETERNIT</t>
  </si>
  <si>
    <t>CLS25 GRIS</t>
  </si>
  <si>
    <t>TUBO Pres. MLC   4"    ETERNIT</t>
  </si>
  <si>
    <t>TUBO Pres. MLC 20"     ETERNIT</t>
  </si>
  <si>
    <t>TUBO Pres. MLC 18"     ETERNIT</t>
  </si>
  <si>
    <t>TUBO Pres. MLC 16"     ETERNIT</t>
  </si>
  <si>
    <t>TUBO Pres. MLC 14"     ETERNIT</t>
  </si>
  <si>
    <t>TUBO Pres. MLC 12"     ETERNIT</t>
  </si>
  <si>
    <t>TUBO Pres. MLC 10"     ETERNIT</t>
  </si>
  <si>
    <t>TUBO Pres. MLC   8"    ETERNIT</t>
  </si>
  <si>
    <t>TUBO Pres. MLC   6"    ETERNIT</t>
  </si>
  <si>
    <t>TUBO Pres. MLC   3"    ETERNIT</t>
  </si>
  <si>
    <t>TUBO Pres. MLC   2"    ETERNIT</t>
  </si>
  <si>
    <t>TEJA REYNALUM 77  2.40 x 85   3mm.</t>
  </si>
  <si>
    <t>12962</t>
  </si>
  <si>
    <t>TEJA REYNALUM 66  2.40 x 74   2mm.</t>
  </si>
  <si>
    <t>12951</t>
  </si>
  <si>
    <t>13134</t>
  </si>
  <si>
    <t>13114</t>
  </si>
  <si>
    <t>TEJA Tripl.No.5 145x117  Acr.3mm</t>
  </si>
  <si>
    <t>13145</t>
  </si>
  <si>
    <t>TEJA Tripl.No.5 145x117  Acr.2mm</t>
  </si>
  <si>
    <t>13144</t>
  </si>
  <si>
    <t>13107</t>
  </si>
  <si>
    <t>13160</t>
  </si>
  <si>
    <t>TEJA ACRILICA No.  8 Ond. 3mm.</t>
  </si>
  <si>
    <t>13110</t>
  </si>
  <si>
    <t>TEJA ACRILICA No.  8 Ond. 2mm.</t>
  </si>
  <si>
    <t>13130</t>
  </si>
  <si>
    <t>TEJA ACRILICA No.  5 Ond. 3mm.</t>
  </si>
  <si>
    <t>13143</t>
  </si>
  <si>
    <t>TEJA ACRILICA No.  5 Ond. 2mm.</t>
  </si>
  <si>
    <t>13142</t>
  </si>
  <si>
    <t>TEJA ACRILICA No.  4 Ond. 3mm.</t>
  </si>
  <si>
    <t>13104</t>
  </si>
  <si>
    <t>TEJA ACRILICA No.  4 Ond. 2mm.</t>
  </si>
  <si>
    <t>13102</t>
  </si>
  <si>
    <t>DOMO Rect.DIAMANT 80x115  3mm.</t>
  </si>
  <si>
    <t>13084</t>
  </si>
  <si>
    <t>DOMO Rect.BURBUJA 80x115  3mm.</t>
  </si>
  <si>
    <t>13083</t>
  </si>
  <si>
    <t>DOMO Cuadr.DIAMANT 65x65  3mm.</t>
  </si>
  <si>
    <t>13072</t>
  </si>
  <si>
    <t>13053</t>
  </si>
  <si>
    <t>DOMO Cuadr.BURBUJA 65x65  3mm.</t>
  </si>
  <si>
    <t>13091</t>
  </si>
  <si>
    <t>13052</t>
  </si>
  <si>
    <t>CUPULA No.3     158x230   3mm.</t>
  </si>
  <si>
    <t>13152</t>
  </si>
  <si>
    <t>CUPULA No.2     158x140   3mm.</t>
  </si>
  <si>
    <t>13151</t>
  </si>
  <si>
    <t>CUPULA No.1     158x114   3mm.</t>
  </si>
  <si>
    <t>13150</t>
  </si>
  <si>
    <t>TIMPANO/CUMB No.2  204x56  3mm</t>
  </si>
  <si>
    <t>13178</t>
  </si>
  <si>
    <t>TIMPANO/CUMB No.1 90x54    3mm</t>
  </si>
  <si>
    <t>13176</t>
  </si>
  <si>
    <t>CUMBRERA No. 2  150x204   3mm.</t>
  </si>
  <si>
    <t>13177</t>
  </si>
  <si>
    <t>CUMBRERA No. 1  220x90    3mm.</t>
  </si>
  <si>
    <t>TIMPANO/BOV  No.4 275x150  3mm</t>
  </si>
  <si>
    <t>13174</t>
  </si>
  <si>
    <t>TIMPANO/BOV  No.3 245x130  3mm</t>
  </si>
  <si>
    <t>13164</t>
  </si>
  <si>
    <t>TIMPANO/BOV  No.2 159x33   3mm</t>
  </si>
  <si>
    <t>13191</t>
  </si>
  <si>
    <t>TIMPANO/BOV  No.1 120x60   3mm</t>
  </si>
  <si>
    <t>13166</t>
  </si>
  <si>
    <t>002</t>
  </si>
  <si>
    <t>13154</t>
  </si>
  <si>
    <t>13173</t>
  </si>
  <si>
    <t>13163</t>
  </si>
  <si>
    <t>13190</t>
  </si>
  <si>
    <t>CLARABOYA ONDULIT  6+ganchos  ETERNIT</t>
  </si>
  <si>
    <t>CLARABOYA ONDULIT  4+ganchos  ETERNIT</t>
  </si>
  <si>
    <t>0009065000</t>
  </si>
  <si>
    <t>0009010000</t>
  </si>
  <si>
    <t>CLARABOYA Color 6+ganchos  ETERNIT</t>
  </si>
  <si>
    <t>CLARABOYA  Color 4+ganchos  ETERNIT</t>
  </si>
  <si>
    <t>TORNILLO PL.Ond.+ x4 3/4"  ETERNIT</t>
  </si>
  <si>
    <t>AMARRE CABALLETE       ETERNIT</t>
  </si>
  <si>
    <t>9900001000</t>
  </si>
  <si>
    <t>9900003100</t>
  </si>
  <si>
    <t>TORNILLO Completo.Madera. C-43   ETERNIT</t>
  </si>
  <si>
    <t>CAMPANA SIMPLE BAJ/CR  ETERNIT</t>
  </si>
  <si>
    <t>0602220000</t>
  </si>
  <si>
    <t>CAMPANA SIMPLE BAJ/BR  ETERNIT</t>
  </si>
  <si>
    <t>0602210000</t>
  </si>
  <si>
    <t>CAMPANA SIMPLE BAJ/AR  ETERNIT</t>
  </si>
  <si>
    <t>0602200000</t>
  </si>
  <si>
    <t>CAMPANA REDUC/BAJ/ABR  ETERNIT</t>
  </si>
  <si>
    <t>0602330000</t>
  </si>
  <si>
    <t>CAMPANA REDUC/BAJ/BCR  ETERNIT</t>
  </si>
  <si>
    <t>0602350000</t>
  </si>
  <si>
    <t>CODO BAJANTE    CR x90 ETERNIT</t>
  </si>
  <si>
    <t>0602020000</t>
  </si>
  <si>
    <t>TUBO DE CONC. SIN REFUERZO D25cm (Con anillo)</t>
  </si>
  <si>
    <t>CODO BAJANTE AR x 90   ETERNIT</t>
  </si>
  <si>
    <t>0601003000</t>
  </si>
  <si>
    <t>0601001000</t>
  </si>
  <si>
    <t>TEJA PLACA Ond. No.  2 ETERNIT</t>
  </si>
  <si>
    <t>0200032000</t>
  </si>
  <si>
    <t>TUBO DE CONC. SIN REFUERZO D20cm (Con anillo)</t>
  </si>
  <si>
    <t>TUBO DE CONC. SIN REFUERZO D 15cm (Con anillo)</t>
  </si>
  <si>
    <t>POSTE DE CONC. PRETENS A.P.(14m)RESISTENC:750Kg</t>
  </si>
  <si>
    <t>POSTE DE CONC.PRETENS A.P.(8m) RESISTENC:510 Kg.</t>
  </si>
  <si>
    <t>ADAPTADOR HEMBRA CU  DE ½</t>
  </si>
  <si>
    <t>POSTE DE CONC. PRETENS. ENERG. Y TEL (14m)</t>
  </si>
  <si>
    <t>POSTE DE CONC. PRETENS. ENERG. Y TEL (12m)</t>
  </si>
  <si>
    <t>POSTE DE CONC. PRETENS. ENERG. Y TEL (8m)</t>
  </si>
  <si>
    <t>POSTE DE CONC. PRETENS ENERG. Y TEL (8m)</t>
  </si>
  <si>
    <t>50 X 1</t>
  </si>
  <si>
    <t>PLAQUETA REJILLA (40x40x0.6) TRAFICO LIVIANO</t>
  </si>
  <si>
    <t>P40402</t>
  </si>
  <si>
    <t>Desde nicho</t>
  </si>
  <si>
    <t>TL003</t>
  </si>
  <si>
    <t>M-62</t>
  </si>
  <si>
    <t>BAR02</t>
  </si>
  <si>
    <t>BLOQUE DE CEMENTO CUADRATICO  (40x40x0.6)</t>
  </si>
  <si>
    <t>A50</t>
  </si>
  <si>
    <t>CAÑUELA  (ANCHO 30cm)</t>
  </si>
  <si>
    <t>CU004</t>
  </si>
  <si>
    <t>CAÑUELA  (59 X 21.50cm)</t>
  </si>
  <si>
    <t>CAÑ-A</t>
  </si>
  <si>
    <t>BORDILLOS DE CONFINAMIENTO  (ANCHO 12cm)</t>
  </si>
  <si>
    <t>bc23115</t>
  </si>
  <si>
    <t>ACOMETIDA PISO ACUEDUCTO  6"</t>
  </si>
  <si>
    <t>Normal</t>
  </si>
  <si>
    <t>ACOMETIDA PISO ACUEDUCTO  4"</t>
  </si>
  <si>
    <t>TOXEMENT POLVO EN BOLSA  25 Kg</t>
  </si>
  <si>
    <t>TOC 8015 JUNTA  ANTIACIDA  BEIGE  16 Kg</t>
  </si>
  <si>
    <t>TOC 8004 INYECCION     3 KILOS</t>
  </si>
  <si>
    <t>PROTECTOP BLANCO    5 KILOS</t>
  </si>
  <si>
    <t>MASIL NEGRO            4 KILOS</t>
  </si>
  <si>
    <t>MASIL CARBURANTE      25 KILOS</t>
  </si>
  <si>
    <t>CINTA P.V.C. A-22        15 ML</t>
  </si>
  <si>
    <t>CINTA P.V.C. A-15        30 ML</t>
  </si>
  <si>
    <t>CINTA P.V.C. A-10        20 ML</t>
  </si>
  <si>
    <t>CEMENTO MARINO DENSO CANECA-180 KILOS</t>
  </si>
  <si>
    <t>con accesori</t>
  </si>
  <si>
    <t>P0280</t>
  </si>
  <si>
    <t>P0205</t>
  </si>
  <si>
    <t>A - 30</t>
  </si>
  <si>
    <t>BAR01</t>
  </si>
  <si>
    <t>CAÑUELA  (ANCHO 40cm)</t>
  </si>
  <si>
    <t>BORDILLOS DE CONFINAMIENTO  (ANCHO 14cm)</t>
  </si>
  <si>
    <t>bc30015</t>
  </si>
  <si>
    <t>26CA4/0</t>
  </si>
  <si>
    <t>CODO 90° GAS 1"    PAVCO</t>
  </si>
  <si>
    <t>10728</t>
  </si>
  <si>
    <t>LADRILLO FACHADA CUARTERON YOMASA 24x7x7 Perf.Obra</t>
  </si>
  <si>
    <t>001</t>
  </si>
  <si>
    <t>870</t>
  </si>
  <si>
    <t>T-116</t>
  </si>
  <si>
    <t>850</t>
  </si>
  <si>
    <t>TUBO Circ  1''</t>
  </si>
  <si>
    <t>TC-21CRUDO</t>
  </si>
  <si>
    <t>RECEBO MEJORADO CANTERA   planta</t>
  </si>
  <si>
    <t>406</t>
  </si>
  <si>
    <t>455292031</t>
  </si>
  <si>
    <t>PISO SILEX  41X 41 CRNA</t>
  </si>
  <si>
    <t>410032441</t>
  </si>
  <si>
    <t>CAJA INSPECCION h=30 cm       FIBRIT</t>
  </si>
  <si>
    <t>CIT30F</t>
  </si>
  <si>
    <t>ARMADURA DE TAPA Y PLACA PARA POZO DE INSPECCION</t>
  </si>
  <si>
    <t>1140</t>
  </si>
  <si>
    <t>MASTICO POLVO  (1 SACO)  PAVCO</t>
  </si>
  <si>
    <t>15 kilos</t>
  </si>
  <si>
    <t>Recortadas</t>
  </si>
  <si>
    <t>ALFOMBRA PAVCO IMPERIAL   Inst</t>
  </si>
  <si>
    <t>ANTEOJO TIPO COPA   ARSEG</t>
  </si>
  <si>
    <t>Ref.9003</t>
  </si>
  <si>
    <t>ANTEOJO DE Seg. COPA    ARSEG</t>
  </si>
  <si>
    <t>Ref.9002</t>
  </si>
  <si>
    <t>HIDROSELLO ALCANT NOVAFORT 500MM PAVCO</t>
  </si>
  <si>
    <t>390071</t>
  </si>
  <si>
    <t>HIDROSELLO ALCANT NOVAFORT 450MM PAVCO</t>
  </si>
  <si>
    <t>390070</t>
  </si>
  <si>
    <t>HIDROSELLO ALCANT NOVAFORT 400MM PAVCO</t>
  </si>
  <si>
    <t>390069</t>
  </si>
  <si>
    <t>43004</t>
  </si>
  <si>
    <t>PIEZA SAPAN  18 x 4 x 2.90M</t>
  </si>
  <si>
    <t>PIEZA PINO ROMERON  18 x 4 x 2.90M</t>
  </si>
  <si>
    <t>RB 1149-00</t>
  </si>
  <si>
    <t>RB 0190-00</t>
  </si>
  <si>
    <t>010522122</t>
  </si>
  <si>
    <t>SIFON BOTELLA GRIS  LAVAMANOS</t>
  </si>
  <si>
    <t>01-194004</t>
  </si>
  <si>
    <t>01-193304</t>
  </si>
  <si>
    <t>GRIFERIA CONJ. MEZC. L/M.URANO 4" CR GRICOL</t>
  </si>
  <si>
    <t>01100422</t>
  </si>
  <si>
    <t>01194115</t>
  </si>
  <si>
    <t>CANASTILLA L/P  ITALIANA 4" Plast GRICOL</t>
  </si>
  <si>
    <t>01-195311</t>
  </si>
  <si>
    <t>LLAVE MANGUERA Amar.    GRICOL</t>
  </si>
  <si>
    <t>LLAVE TERMINAL Cr.      GRICOL</t>
  </si>
  <si>
    <t>01-995711</t>
  </si>
  <si>
    <t>01-0614-00</t>
  </si>
  <si>
    <t>ENSAYO NUCLEO CONCRETO D=7.6cm  3"</t>
  </si>
  <si>
    <t>REGADERA DUCHA GRADUABLE PLATINO  GRICOL</t>
  </si>
  <si>
    <t>01 0624 00</t>
  </si>
  <si>
    <t>0111300</t>
  </si>
  <si>
    <t>01-0620-00</t>
  </si>
  <si>
    <t>ENSAYO NUCLEO CONC-ROTURA D=4"(PARA MUESTRA CAMPO)</t>
  </si>
  <si>
    <t>GRIFERIA CONJ. MEZC. L/PLATOS PLATINO TIPO CISNE</t>
  </si>
  <si>
    <t>01060100</t>
  </si>
  <si>
    <t>GRIFERIA CONJ. MEZC. L/M. URANO 8" CR. GRICOL</t>
  </si>
  <si>
    <t>01100522</t>
  </si>
  <si>
    <t>01100222</t>
  </si>
  <si>
    <t>LLAVE L/M.URANO Cl      GRICOL</t>
  </si>
  <si>
    <t>01100122</t>
  </si>
  <si>
    <t>REGADERA DUCHA  VICTORIA  GRICOL</t>
  </si>
  <si>
    <t>01123011</t>
  </si>
  <si>
    <t>REGISTRO DUCHA URANO  GRICOL</t>
  </si>
  <si>
    <t>01103522</t>
  </si>
  <si>
    <t>01103622</t>
  </si>
  <si>
    <t>42004</t>
  </si>
  <si>
    <t>GRIFERIA CONJ. MEZC. L/M.URANO TipoC CR GRlCOL</t>
  </si>
  <si>
    <t>01100322</t>
  </si>
  <si>
    <t>FORMAPLAC NORMAL 2.44x1.22  18mm         PIZANO</t>
  </si>
  <si>
    <t>13113</t>
  </si>
  <si>
    <t>13155</t>
  </si>
  <si>
    <t>UNIVERSAL CALIENTE ½"    PAVCO</t>
  </si>
  <si>
    <t>12969</t>
  </si>
  <si>
    <t>UNION CPVC Ø3/4"  S/NORMA ICONTEC</t>
  </si>
  <si>
    <t>TEE CALIENTE    ½"  ULTRATEMP      PAVCO</t>
  </si>
  <si>
    <t>12058</t>
  </si>
  <si>
    <t>12537</t>
  </si>
  <si>
    <t>REDUCC.POLIETILENO 3/4 x ½"  GAS PAVCO</t>
  </si>
  <si>
    <t>12868</t>
  </si>
  <si>
    <t>UNION POLIETILENO  ½"    PAVCO</t>
  </si>
  <si>
    <t>2040259109</t>
  </si>
  <si>
    <t>CODO 90° POLIETILENO 1"  PAVCO</t>
  </si>
  <si>
    <t>2040422109</t>
  </si>
  <si>
    <t>TEE PVC GAS  3/4"</t>
  </si>
  <si>
    <t>12010</t>
  </si>
  <si>
    <t>BUJE PRESION ROSC. 2x1"  S/NORMA ICONTEC</t>
  </si>
  <si>
    <t>10472</t>
  </si>
  <si>
    <t>TAPON PRESION SOLD.3/4" S/NORMA ICONTEC</t>
  </si>
  <si>
    <t>11927</t>
  </si>
  <si>
    <t>ADAPTADOR PRESION Hemb.4"    PAVCO</t>
  </si>
  <si>
    <t>10143</t>
  </si>
  <si>
    <t>ADAPTADOR PRESION Hemb.2" S/NORMA ICONTEC</t>
  </si>
  <si>
    <t>10118</t>
  </si>
  <si>
    <t>TEJA BAVARA   AA Ref.763 MOORE</t>
  </si>
  <si>
    <t>ENSAYO HORMIGON TIEMPO FRAGUADO DE HORMIGON</t>
  </si>
  <si>
    <t>D1200</t>
  </si>
  <si>
    <t>H387</t>
  </si>
  <si>
    <t>CERRADURA SCHLAGE TULIP - WOOD MADERA H387</t>
  </si>
  <si>
    <t>H380</t>
  </si>
  <si>
    <t>CERRADURA SCHLAGE TULIP - WOOD MADERA H380</t>
  </si>
  <si>
    <t>1J2461</t>
  </si>
  <si>
    <t>B360</t>
  </si>
  <si>
    <t>B362</t>
  </si>
  <si>
    <t>A50PD</t>
  </si>
  <si>
    <t>A30D</t>
  </si>
  <si>
    <t>CHEQUE CORTINA HORIZONTAL TIPO HI 3/4"   HELBERT</t>
  </si>
  <si>
    <t>CHEC 04</t>
  </si>
  <si>
    <t>CHEQUE CORTINA HORIZONTAL TIPO HI ½"   HELBERT</t>
  </si>
  <si>
    <t>1G0043</t>
  </si>
  <si>
    <t>YEE GRES  6 x 4"  MOORE AA-1A (150)</t>
  </si>
  <si>
    <t>305</t>
  </si>
  <si>
    <t>PUERTA BLANCA  .70 x2.00 Mtr MARQUETE ARQUITECT</t>
  </si>
  <si>
    <t>63352 PZ-1</t>
  </si>
  <si>
    <t>TUBO ALCANT CONCRETO MLC 28"  (con anillo)  ETERNI</t>
  </si>
  <si>
    <t>TUBO ALCANT CONCRETO MLC  24"  (con anillo)  ETERN</t>
  </si>
  <si>
    <t>TUBO ALCANT CONCRETO MLC  20"  (con anillo)  ETERN</t>
  </si>
  <si>
    <t>TUBO ALCANT CONCRETO MLC  18"  (con anillo)  ETERN</t>
  </si>
  <si>
    <t>TUBO ALCANT CONCRETO MLC  16"  (con anillo)  ETERN</t>
  </si>
  <si>
    <t>TUBO ALCANT CONCRETO MLC  14"  (con anillo)  ETERN</t>
  </si>
  <si>
    <t>124162</t>
  </si>
  <si>
    <t>GAVILAN</t>
  </si>
  <si>
    <t>10732</t>
  </si>
  <si>
    <t>YEE GRES  8 x 6"  MOORE AA-1A (150)</t>
  </si>
  <si>
    <t>330</t>
  </si>
  <si>
    <t>535283</t>
  </si>
  <si>
    <t>43514</t>
  </si>
  <si>
    <t>CARRETILLA  Cte. R/CAUCHO</t>
  </si>
  <si>
    <t>CABO PARA PICA MADERA (DIAMET 39mm LAR 90 CM FINO</t>
  </si>
  <si>
    <t>E0293</t>
  </si>
  <si>
    <t>ALMADENA  4 lbs S/cabo HERRAGRO</t>
  </si>
  <si>
    <t>LADRILLO FACHADA ELE YOMASA 24x6x2.5 Obra</t>
  </si>
  <si>
    <t>ASPIRADORA INDUSTRIAL  15 GALONES</t>
  </si>
  <si>
    <t>AI15AFM</t>
  </si>
  <si>
    <t>12203</t>
  </si>
  <si>
    <t>DIMMER GIRATORIO SENCILLO           L/NEX</t>
  </si>
  <si>
    <t>LX-070C3</t>
  </si>
  <si>
    <t>ESMALTE ALQUIDICO SIKA ROJO BERMELLON 1gall</t>
  </si>
  <si>
    <t>317044</t>
  </si>
  <si>
    <t>TEJA ONDULIT No.  8    ETERNIT</t>
  </si>
  <si>
    <t>TEJA ONDULIT No.  6    ETERNIT</t>
  </si>
  <si>
    <t>TEJA ONDULIT No.  4    ETERNIT</t>
  </si>
  <si>
    <t>DIMMER GIRATORIO DOBLE            L/NEX</t>
  </si>
  <si>
    <t>LX-707C3</t>
  </si>
  <si>
    <t>CANALETA 90 x 4.50     ETERNIT</t>
  </si>
  <si>
    <t>CANALETA 43 x 7.50     ETERNIT</t>
  </si>
  <si>
    <t>CANALETA 43 x 5.00     ETERNIT</t>
  </si>
  <si>
    <t>CANALETA 43 x 4.50     ETERNIT</t>
  </si>
  <si>
    <t>TEJA Plast. #8 RURALIT  AJOVER</t>
  </si>
  <si>
    <t>00-07081-00</t>
  </si>
  <si>
    <t>ESMALTE ALQUIDICO SIKA AMARILLO 1gall</t>
  </si>
  <si>
    <t>311044</t>
  </si>
  <si>
    <t>NEVERA  NE12  HACEB</t>
  </si>
  <si>
    <t>NEVERA  NE10                             HACEB</t>
  </si>
  <si>
    <t>2 Puertas</t>
  </si>
  <si>
    <t>NEVERA  NE 8                              HACEB</t>
  </si>
  <si>
    <t>06011301</t>
  </si>
  <si>
    <t>CABALLETE vitrif Artic.    MOORE</t>
  </si>
  <si>
    <t>06061301</t>
  </si>
  <si>
    <t>TEJA PLANA 25x15 Vitrif  MOORE</t>
  </si>
  <si>
    <t>MALLA ELECTROSOLDADA  ESPECIAL</t>
  </si>
  <si>
    <t>INSERTO POLIETILENO ½"   PAVCO</t>
  </si>
  <si>
    <t>11153</t>
  </si>
  <si>
    <t>355059051</t>
  </si>
  <si>
    <t>20705 BLANCO</t>
  </si>
  <si>
    <t>35700 CREMA</t>
  </si>
  <si>
    <t>12202</t>
  </si>
  <si>
    <t>CORAZA METALICA  DE 2"</t>
  </si>
  <si>
    <t>LADRILLO FACHADA ELE ESPECIAL.NAT. MOORE</t>
  </si>
  <si>
    <t>LADRILLO FACHADA ELE ESPECIAL OCRE MOORE 26x12.5x6</t>
  </si>
  <si>
    <t>LADRILLO TOLETE MOLD.½ MOORE 26x6x6 Vtrif. Fab.</t>
  </si>
  <si>
    <t>LADRILLO TOLETE MOLD.½ MOORE 26x6x6 Nat. Fab.</t>
  </si>
  <si>
    <t>Fab.+ flete</t>
  </si>
  <si>
    <t>LADRILLO TOLETE MOLD. MOORE 26x12.5x6 Nat. Fab.</t>
  </si>
  <si>
    <t>LADRILLO TOLETE MOLD. MOORE 26x12.5x6 Vtrif. Fab.</t>
  </si>
  <si>
    <t>GRIFERIA LAVAMANOS VENTO ECONOMICA 4" GRIVAL</t>
  </si>
  <si>
    <t>ALFAJIAS</t>
  </si>
  <si>
    <t>LADRILLO DE 12 ESTRIADO  12X19X39</t>
  </si>
  <si>
    <t>obra</t>
  </si>
  <si>
    <t>LADRILLO FACHADA MOORE 26x12.5x6 Nat. Fab.</t>
  </si>
  <si>
    <t>LADRILLO FACHADA MOORE 26x12.5x6 Arena Fab.</t>
  </si>
  <si>
    <t>GRANIPLAST  / DECORAPLAST ESGRAFIADO  CLARO</t>
  </si>
  <si>
    <t>LADRILLO COMUN MOORE OSIMILAR 26x12.5x6 Fab.</t>
  </si>
  <si>
    <t>412</t>
  </si>
  <si>
    <t>SP5040E</t>
  </si>
  <si>
    <t>405</t>
  </si>
  <si>
    <t>SP5030</t>
  </si>
  <si>
    <t>302</t>
  </si>
  <si>
    <t>ENCHAPE CLASICA CREMA MARFIL 25x35 CRNA</t>
  </si>
  <si>
    <t>355069031</t>
  </si>
  <si>
    <t>6064570</t>
  </si>
  <si>
    <t>TR</t>
  </si>
  <si>
    <t>3035119</t>
  </si>
  <si>
    <t>3032450</t>
  </si>
  <si>
    <t>3032152</t>
  </si>
  <si>
    <t>2027</t>
  </si>
  <si>
    <t>4043570</t>
  </si>
  <si>
    <t>4042578</t>
  </si>
  <si>
    <t>4042570</t>
  </si>
  <si>
    <t>4042571</t>
  </si>
  <si>
    <t>UNION POLIETILENO 3/4"   PAVCO</t>
  </si>
  <si>
    <t>2040359109</t>
  </si>
  <si>
    <t>1012450</t>
  </si>
  <si>
    <t>1012150</t>
  </si>
  <si>
    <t>12007</t>
  </si>
  <si>
    <t>TABLETA 10 x 10 Vitrif.  MOORE</t>
  </si>
  <si>
    <t>CABALLETE LISO Galv.   ACESCO</t>
  </si>
  <si>
    <t>TZL-2.0-26</t>
  </si>
  <si>
    <t>CANALETA Galv.  8.00    ACESCO</t>
  </si>
  <si>
    <t>TZC90x8-24</t>
  </si>
  <si>
    <t>CANALETA Galv.  6.00    ACESCO</t>
  </si>
  <si>
    <t>TZC90x6-24</t>
  </si>
  <si>
    <t>LUXALON MaderAlum V5     Acust</t>
  </si>
  <si>
    <t>TIPO 84R</t>
  </si>
  <si>
    <t>LUXALON MaderAlum V5     Decor</t>
  </si>
  <si>
    <t>LUXALON Aluzinc 280B     Decor</t>
  </si>
  <si>
    <t>MULTIPANEL B</t>
  </si>
  <si>
    <t>LUXALON Aluzinc 12mm     Decor</t>
  </si>
  <si>
    <t>TIPO 98Z</t>
  </si>
  <si>
    <t>SANITARIO SELECTA  BLANCO   CORONA</t>
  </si>
  <si>
    <t>30840 BLANCO</t>
  </si>
  <si>
    <t>PISO  QUIMBAYA 33 x 33 CRNA</t>
  </si>
  <si>
    <t>334052051</t>
  </si>
  <si>
    <t>415252761</t>
  </si>
  <si>
    <t>ESTUCO PASTA  PINTUCO Int.</t>
  </si>
  <si>
    <t>117060</t>
  </si>
  <si>
    <t>117045</t>
  </si>
  <si>
    <t>41504 VERDE</t>
  </si>
  <si>
    <t>ENCHAPE CLASICA TRANI DECORADO 25 x 25 CRNA</t>
  </si>
  <si>
    <t>25805 BLANCO</t>
  </si>
  <si>
    <t>PISO MIRO  33 x 33 CRNA</t>
  </si>
  <si>
    <t>335442401</t>
  </si>
  <si>
    <t>35810 CAFE C</t>
  </si>
  <si>
    <t>30512 GRIS C</t>
  </si>
  <si>
    <t>455119521</t>
  </si>
  <si>
    <t>335184401</t>
  </si>
  <si>
    <t>455099171</t>
  </si>
  <si>
    <t>415242751</t>
  </si>
  <si>
    <t>30513 VERDE</t>
  </si>
  <si>
    <t>915LP</t>
  </si>
  <si>
    <t>30516 BEIGE</t>
  </si>
  <si>
    <t>12859</t>
  </si>
  <si>
    <t>UNION DRENAJE PVC 65mm.  PAVCO</t>
  </si>
  <si>
    <t>12858</t>
  </si>
  <si>
    <t>UNION ALCANT 4"          PAVCO</t>
  </si>
  <si>
    <t>UNION ALCANT 6"          PAVCO</t>
  </si>
  <si>
    <t>YEE ALCANT CxC 6"    W RETEN    PAVCO</t>
  </si>
  <si>
    <t>TEE ALCANT CxC 6"        PAVCO</t>
  </si>
  <si>
    <t>11968</t>
  </si>
  <si>
    <t>BAJANTE UNION RAINGO   PAVCO</t>
  </si>
  <si>
    <t>12824</t>
  </si>
  <si>
    <t>LADRILLO FACHADA ELE YOMASA 24x6x2.5 Fab.</t>
  </si>
  <si>
    <t>ADOQUIN PRECOLOMBINO YOMASA 24x15x3 Mezcl. Obra</t>
  </si>
  <si>
    <t>LADRILLO FACHADA CUARTERON YOMASA 24x7x7 Perf. FAB</t>
  </si>
  <si>
    <t>CONMUTABLE Triple Pil. ABITARE  AVE</t>
  </si>
  <si>
    <t>923LP</t>
  </si>
  <si>
    <t>CAJA METAL P/DEKO 3VENT  L/NEX</t>
  </si>
  <si>
    <t>CDK-3</t>
  </si>
  <si>
    <t>2517</t>
  </si>
  <si>
    <t>8025</t>
  </si>
  <si>
    <t>1701</t>
  </si>
  <si>
    <t>CAJA METAL P/DEKO 2VENT  L/NEX</t>
  </si>
  <si>
    <t>CDK-2</t>
  </si>
  <si>
    <t>TOMA TELEF  SALIDA AMER.DOBLE  DEKO L/NEX</t>
  </si>
  <si>
    <t>DK-5BDU</t>
  </si>
  <si>
    <t>TOMA TELEF DOBLE FUNCION DEKO+TAPA L/NEX</t>
  </si>
  <si>
    <t>DK5B+DKT2B</t>
  </si>
  <si>
    <t>TOALLERO LINEA  ASTRO</t>
  </si>
  <si>
    <t>0901</t>
  </si>
  <si>
    <t>TOMA DOBLE POLO A TIERR +TAPA BLC  DEKO L/NEX</t>
  </si>
  <si>
    <t>DK-3BG+DKT2B</t>
  </si>
  <si>
    <t>fab</t>
  </si>
  <si>
    <t>TOMA+CONMUTABLE PILOTO AMERICANO    AVE</t>
  </si>
  <si>
    <t>926LP</t>
  </si>
  <si>
    <t>3590</t>
  </si>
  <si>
    <t>PLACA CIEGA BLANCO+TAPA  DEKO L/NEX</t>
  </si>
  <si>
    <t>INTERRUPTOR 4 VIAS BLANCO  DEKO   L/NEX</t>
  </si>
  <si>
    <t>DK-2BV+DKT2B</t>
  </si>
  <si>
    <t>LX-040CL</t>
  </si>
  <si>
    <t>1201</t>
  </si>
  <si>
    <t>PISTOLA DE ALTA 1000 CC INDUSTRIAL (NO USAR)</t>
  </si>
  <si>
    <t>TOMA+INTERUPTOR CLAS. CREMA  L/NEX</t>
  </si>
  <si>
    <t>LX-301CG</t>
  </si>
  <si>
    <t>LX-222CL</t>
  </si>
  <si>
    <t>CONMUTABLE DOBLE Pil. Clas.C  L/NEX</t>
  </si>
  <si>
    <t>LX-202CL</t>
  </si>
  <si>
    <t>COMPRESOR  1.5 HP CON TANQUE 2 GAL.</t>
  </si>
  <si>
    <t>98105</t>
  </si>
  <si>
    <t>TOMA TELEF AMER.Duplex   L/MEX</t>
  </si>
  <si>
    <t>LK-050CDU</t>
  </si>
  <si>
    <t>LX- 101C</t>
  </si>
  <si>
    <t>CALENTADOR PASO GAS 11lt.              CHLLG.</t>
  </si>
  <si>
    <t>WH7110nat.</t>
  </si>
  <si>
    <t>COCINA Int.1.65 Milano                       CHLLG</t>
  </si>
  <si>
    <t>75165/66</t>
  </si>
  <si>
    <t>LADRILLO PORTANTE 30 STA/FE 29x14.5x9 Prensado Fab</t>
  </si>
  <si>
    <t>Fab  LPOR30</t>
  </si>
  <si>
    <t>CONMUTABLE LUZ PILOTO DEKO   L/NEX</t>
  </si>
  <si>
    <t>DK2BL+DKT2B</t>
  </si>
  <si>
    <t>5070</t>
  </si>
  <si>
    <t>INTERRUPTOR + TAPA Senc. Blc. DEKO   L/NEX</t>
  </si>
  <si>
    <t>AISLAPOR FIGURADO .61x1.22   2.5m</t>
  </si>
  <si>
    <t>Sugerido M2</t>
  </si>
  <si>
    <t>TUBO CONDUIT 2"  RALCO</t>
  </si>
  <si>
    <t>BAJANTE SOPORTE   RAINGO       PAVCO</t>
  </si>
  <si>
    <t>11770</t>
  </si>
  <si>
    <t>CERRADURA SAFE Libre 153    CLAS ST</t>
  </si>
  <si>
    <t>LADRILLO REJILLA  YOMASA 24x12x6 COLOR COCIDO OBRA</t>
  </si>
  <si>
    <t>Obra  Dep.</t>
  </si>
  <si>
    <t>Fab LB14</t>
  </si>
  <si>
    <t>DK1TBL+DKT2B</t>
  </si>
  <si>
    <t>CONMUTABLE Senc. Blc.DEKO    L/NEX</t>
  </si>
  <si>
    <t>DK-2B+DKT2B</t>
  </si>
  <si>
    <t>LX-111CL</t>
  </si>
  <si>
    <t>INTERRUPTOR DOBLE Pil.  Clas.  C      L/NEX</t>
  </si>
  <si>
    <t>LX-101CL</t>
  </si>
  <si>
    <t>TOMA TELEF  SALIDA  AMERICAN SENCILLO.    L/NEX</t>
  </si>
  <si>
    <t>LK-050CU</t>
  </si>
  <si>
    <t>TOMA TELEF COLOMB+ AMER CLASICA       L/NEX</t>
  </si>
  <si>
    <t>Fab. BL4</t>
  </si>
  <si>
    <t>SIERRA CIRCULAR   71/4    10 AMP 5300RPM 2  1/3HP</t>
  </si>
  <si>
    <t>UNION CONDUIT PVC        1½"</t>
  </si>
  <si>
    <t>1950659211</t>
  </si>
  <si>
    <t>RUTEADORA PROFESIONAL COLLET    ¼"</t>
  </si>
  <si>
    <t>61205</t>
  </si>
  <si>
    <t>RUTEADORA COLLET    ¼"-9"-1- 3/4"</t>
  </si>
  <si>
    <t>61957</t>
  </si>
  <si>
    <t>97629001C1</t>
  </si>
  <si>
    <t>INTERRUPTOR SENC LUZ PIL.+TAPA DEKO L/NEX</t>
  </si>
  <si>
    <t>DK-1BL+DKT2B</t>
  </si>
  <si>
    <t>TOMA COAXIAL +TAPATV BLANCA  DEKO    L/NEX</t>
  </si>
  <si>
    <t>TOMA COAXIAL CLASICA CREMA                  L/NEX</t>
  </si>
  <si>
    <t>LX-060-75C</t>
  </si>
  <si>
    <t>MOTOBOMBA DE 3" SUMERGIBLE MOTOR ELECTRICO</t>
  </si>
  <si>
    <t>SALIDA CORDON TV BLANCO+TAPA VELA L/NEX</t>
  </si>
  <si>
    <t>DK-6B +DKT2B</t>
  </si>
  <si>
    <t>GUARDAESCOBA  NAT. 25x7x1.2 MOORE</t>
  </si>
  <si>
    <t>ref731</t>
  </si>
  <si>
    <t>EDIL TH</t>
  </si>
  <si>
    <t>UNION CONDUIT PVC        1 ¼"</t>
  </si>
  <si>
    <t>1950559211</t>
  </si>
  <si>
    <t>H100</t>
  </si>
  <si>
    <t>PERROS GALVANIZADO  1/2"</t>
  </si>
  <si>
    <t>PISO  PARKET CIPRES 31.5 x 31.5</t>
  </si>
  <si>
    <t>TOMA TELEF  SALIDA  DOBLE  Amer DEKO+TAPA L/NEX</t>
  </si>
  <si>
    <t>DK5BDU+DKT2B</t>
  </si>
  <si>
    <t>AVISO 4 M. x 3 M. LAMINA GALVANIZADA SIN INST.</t>
  </si>
  <si>
    <t>TOMA TELEF DOBLE COLOMB+TAPA  DEKO   L/NEX</t>
  </si>
  <si>
    <t>LK050CD+DKT2</t>
  </si>
  <si>
    <t>TOMA+INTERRUPTOR SENCILLO          L/NEX</t>
  </si>
  <si>
    <t>LX-301CL</t>
  </si>
  <si>
    <t>CONMUTABLE Senc. Pil.Clas.   L/NEX</t>
  </si>
  <si>
    <t>LX-020CL</t>
  </si>
  <si>
    <t>INTERRUPTOR SENC Pil.Clas.C  L/NEX</t>
  </si>
  <si>
    <t>LX-010CL</t>
  </si>
  <si>
    <t>TOMA CORRIENTE CLAS. C. P/TRABADA   L/NEX</t>
  </si>
  <si>
    <t>LX-303C</t>
  </si>
  <si>
    <t>TOMA SENCILLA POLO A TIERRA CLASICA CREMA</t>
  </si>
  <si>
    <t>CONMUTABLE Senc. Clas.C      L/NEX</t>
  </si>
  <si>
    <t>LX-020C</t>
  </si>
  <si>
    <t>LADRILLO REJILLA VIS YOMASA 24x12x6 Osc. Fab.</t>
  </si>
  <si>
    <t>UNION CONDUIT PVC  ½"</t>
  </si>
  <si>
    <t>1950259218</t>
  </si>
  <si>
    <t>PLACA SUPERBOARD COLOMBIT (1.22x2.44) 6mm-MURO</t>
  </si>
  <si>
    <t>02061</t>
  </si>
  <si>
    <t>PLACA SUPERBOARD COLOMBIT (1.2x1.2)  4mm</t>
  </si>
  <si>
    <t>4224</t>
  </si>
  <si>
    <t>INTERRUPTOR CONMUTABLE +TOMA AMERICANA ABITARE AVE</t>
  </si>
  <si>
    <t>926</t>
  </si>
  <si>
    <t>ADAPTADOR MACHO CU  DE ½</t>
  </si>
  <si>
    <t>MEDIDOR DE AGUA  ½"  (Sum+Inst)</t>
  </si>
  <si>
    <t>MEDIDOR DE AGUA 1 ½"  (Sum+Inst)</t>
  </si>
  <si>
    <t>TUBO CONDUIT 1½"  RALCO</t>
  </si>
  <si>
    <t>CANALETA Galv.  4.50    ACESCO</t>
  </si>
  <si>
    <t>TZC90x4.5-24</t>
  </si>
  <si>
    <t>TUBO VENTILACION Ø1½"PVCX6ML S/NORMA ICONTEC</t>
  </si>
  <si>
    <t>12735</t>
  </si>
  <si>
    <t>PERFIL T  3/4x1/16</t>
  </si>
  <si>
    <t>DA-19ANOLOCK</t>
  </si>
  <si>
    <t>INSPECCION SISTEMAS DE MEDIDA mayor 225 kva</t>
  </si>
  <si>
    <t>INSPECCION SISTEMAS DE MEDIDA de 55kva - 225 kva</t>
  </si>
  <si>
    <t>TUBO SANITARIOØ 6"X6ML PVC S/NORMA ICONTEC</t>
  </si>
  <si>
    <t>CABLE CITOFONO 10  PARES</t>
  </si>
  <si>
    <t>ACOMETIDA PISO ACUEDUCTO  3"</t>
  </si>
  <si>
    <t>ACOMETIDA PISO ACUEDUCTO  2"</t>
  </si>
  <si>
    <t>ACOMETIDA PISO ACUEDUCTO   ½"</t>
  </si>
  <si>
    <t>ACOMETIDA PISO ACUEDUCTO  1"</t>
  </si>
  <si>
    <t>Muro -Normal</t>
  </si>
  <si>
    <t>ACOMETIDA PISO ACUEDUCTO  1½"</t>
  </si>
  <si>
    <t>TUBO ALCANT DURAFOR  CORRUGADO 12"RALCO</t>
  </si>
  <si>
    <t>TUBO ALCANT NOVAFORT 500MM  S/NORMA ICONTEC</t>
  </si>
  <si>
    <t>12405</t>
  </si>
  <si>
    <t>TUBO ALCANT DURAFOR  CORRUGADO 10"RALCO</t>
  </si>
  <si>
    <t>PISO IMPACTO FIORENTINO  44 x 44  ITALIA</t>
  </si>
  <si>
    <t>VARILLA CORRUGADA DE 5/8'' 60,000 lbs X 6 MTS</t>
  </si>
  <si>
    <t>ROCETA DE  PORCELANA</t>
  </si>
  <si>
    <t>REJILLA  VETILACION 15*15</t>
  </si>
  <si>
    <t>PARED BELLOPISO CRISTY CORAL 20 x 25  ITALIA 2DA</t>
  </si>
  <si>
    <t>ACRISELLO BLANCO       5 KILOS</t>
  </si>
  <si>
    <t>PICA  HERRAGRO sin cabo</t>
  </si>
  <si>
    <t>MALLA PARA ZARANDA  4*4</t>
  </si>
  <si>
    <t>MALLA PARA ZARANDA  3*3</t>
  </si>
  <si>
    <t>MALLA CON VENA  0.60 X 2 Mts</t>
  </si>
  <si>
    <t>MALLA CERRAMIENTO TELA VERDE 2.10 ALTO-CONSTRUCC</t>
  </si>
  <si>
    <t>MALLA CERRAMIENTO TELAVERDE1.65m -80gr/m2 (2  AÑOS</t>
  </si>
  <si>
    <t>LLAVE PARA TUBO  No 14 STANLEY  O SIMILAR</t>
  </si>
  <si>
    <t>LLAVE BRISTOL   11/6 a 3/8</t>
  </si>
  <si>
    <t>LAMINA DE ICOPOR DE 1X1X5 cm  D-10</t>
  </si>
  <si>
    <t>GUANTE CARNAZA REFORZADO EN VAQUETA LARGO</t>
  </si>
  <si>
    <t>FLEXOMETROX 5mts  KOMELOM</t>
  </si>
  <si>
    <t>DW8828</t>
  </si>
  <si>
    <t>DISCO PARA METAL DE 9''  dewualt</t>
  </si>
  <si>
    <t>CASCO ARSEG  TIPO CAPITAN</t>
  </si>
  <si>
    <t>CASCO ARSEG  10096R</t>
  </si>
  <si>
    <t>CARRETILLA BOOGY RUEDA MACIZA PLATON PLASTICO</t>
  </si>
  <si>
    <t>BROCAS  PARA MURO DE 1/16</t>
  </si>
  <si>
    <t>BROCAS  PARA MURO DE 1/8</t>
  </si>
  <si>
    <t>S-387</t>
  </si>
  <si>
    <t>PASAMANOS</t>
  </si>
  <si>
    <t>5 mm.</t>
  </si>
  <si>
    <t>2044-40</t>
  </si>
  <si>
    <t>L370</t>
  </si>
  <si>
    <t>5302</t>
  </si>
  <si>
    <t>CERRADURA SCHLAGE TERRAZA GOLD GEOR</t>
  </si>
  <si>
    <t>A10S</t>
  </si>
  <si>
    <t>A71WS</t>
  </si>
  <si>
    <t>A40S</t>
  </si>
  <si>
    <t>A50WS</t>
  </si>
  <si>
    <t>CERRADURA SAFE Patio 149    CLAS ST</t>
  </si>
  <si>
    <t>1149</t>
  </si>
  <si>
    <t>1143A</t>
  </si>
  <si>
    <t>1142</t>
  </si>
  <si>
    <t>CERRADURA SAFE Closet 145   CLAS ST</t>
  </si>
  <si>
    <t>1145</t>
  </si>
  <si>
    <t>1152</t>
  </si>
  <si>
    <t>1141A</t>
  </si>
  <si>
    <t>189070</t>
  </si>
  <si>
    <t>TEE GRES 6 x 6           MOORE</t>
  </si>
  <si>
    <t>356</t>
  </si>
  <si>
    <t>YEE GRES  6 x 6"  MOORE AA-1A (150)</t>
  </si>
  <si>
    <t>329</t>
  </si>
  <si>
    <t>TEE GRES 4 x 4           MOORE</t>
  </si>
  <si>
    <t>353</t>
  </si>
  <si>
    <t>YEE GRES  4 x 4"  GENERICO CTE.</t>
  </si>
  <si>
    <t>303</t>
  </si>
  <si>
    <t>13212</t>
  </si>
  <si>
    <t>UNION CONICA 4"        ETERNIT</t>
  </si>
  <si>
    <t>TUBO UNION Z 6" PVC      PAVCO</t>
  </si>
  <si>
    <t>12359</t>
  </si>
  <si>
    <t>TUBO UNION Z 4" PVC      PAVCO</t>
  </si>
  <si>
    <t>12349</t>
  </si>
  <si>
    <t>126</t>
  </si>
  <si>
    <t>TUBO GRES  8" (Long 1M)  DRENAJE 1A</t>
  </si>
  <si>
    <t>TUBO GRES  6" (Long 1M)  MOORE DE 1A</t>
  </si>
  <si>
    <t>103</t>
  </si>
  <si>
    <t>TUBO GRES  4" (Long 1.M)  MOORE LIN. CORRIENTE</t>
  </si>
  <si>
    <t>102</t>
  </si>
  <si>
    <t>YEE GRES 18 x 6"  MOORE AA-1A (150)</t>
  </si>
  <si>
    <t>337</t>
  </si>
  <si>
    <t>TUBO GRES DRENAJE 4" (1M)   MOORE</t>
  </si>
  <si>
    <t>182</t>
  </si>
  <si>
    <t>TUBO ALCANT PVC 10" W RETEN      PAVCO</t>
  </si>
  <si>
    <t>13297</t>
  </si>
  <si>
    <t>TUBO ALCANT PVC  8"  W RETEN    PAVCO</t>
  </si>
  <si>
    <t>13273</t>
  </si>
  <si>
    <t>TUBO ALCANT PVC  6"  W RETEN    PAVCO</t>
  </si>
  <si>
    <t>13298</t>
  </si>
  <si>
    <t>TUBO ALCANT PVC  4"  W RETEN    PAVCO</t>
  </si>
  <si>
    <t>13330</t>
  </si>
  <si>
    <t>TUBO DRENAJE PVC  65mm.  PAVCO</t>
  </si>
  <si>
    <t>TUBO ALCANT CONCRETO MLC  12"  (con anillo)  ETERN</t>
  </si>
  <si>
    <t>TUBO ALCANT CONCRETO MLC  8"  (con anillo)  ETERNI</t>
  </si>
  <si>
    <t>505</t>
  </si>
  <si>
    <t>PULIDORA INDUSTRIAL DE 4 ½"   PG. 7.8AMP 11000 RPM</t>
  </si>
  <si>
    <t>93309</t>
  </si>
  <si>
    <t>R-70-MP</t>
  </si>
  <si>
    <t>YEE GRES 10 x 6"  MOORE AA-1A (150)</t>
  </si>
  <si>
    <t>332</t>
  </si>
  <si>
    <t>REJILLA SIN CROMAR          GRIVAL</t>
  </si>
  <si>
    <t>93705Gris</t>
  </si>
  <si>
    <t>ESTUFA MIXTA 4 pts. Cristal               CHLLG</t>
  </si>
  <si>
    <t>SL6431EI</t>
  </si>
  <si>
    <t>LIJADORA PALMA PROFESIONAL ¼"   DE WALT</t>
  </si>
  <si>
    <t>8248</t>
  </si>
  <si>
    <t>CALADORA 3.7 Amp      MAKITA</t>
  </si>
  <si>
    <t>62604</t>
  </si>
  <si>
    <t>0250901003</t>
  </si>
  <si>
    <t>TUBO CONDUIT   PVC       1 ¼"</t>
  </si>
  <si>
    <t>12469</t>
  </si>
  <si>
    <t>MP</t>
  </si>
  <si>
    <t>C4"X2"</t>
  </si>
  <si>
    <t>CUNETA PARA VIAS  L= 1.00</t>
  </si>
  <si>
    <t>12848</t>
  </si>
  <si>
    <t>CODO UNION Z 90° 4"      PAVCO</t>
  </si>
  <si>
    <t>13457</t>
  </si>
  <si>
    <t>CODO UNION Z 90° 3"PVC   PAVCO</t>
  </si>
  <si>
    <t>13458</t>
  </si>
  <si>
    <t>CODO RECTO DE GRES 6"    MOORE</t>
  </si>
  <si>
    <t>283</t>
  </si>
  <si>
    <t>CODO RECTO DE GRES 4"    MOORE</t>
  </si>
  <si>
    <t>282</t>
  </si>
  <si>
    <t>CURVO DE GRES 6"         MOORE</t>
  </si>
  <si>
    <t>273</t>
  </si>
  <si>
    <t>CURVO DE GRES 4"         MOORE</t>
  </si>
  <si>
    <t>SEGUNDAS</t>
  </si>
  <si>
    <t>0602340000</t>
  </si>
  <si>
    <t>CAJA INSPECCION h=65 cm       FIBRIT</t>
  </si>
  <si>
    <t>CAI65F</t>
  </si>
  <si>
    <t>CIT-30F</t>
  </si>
  <si>
    <t>ADAPTADOR UNION RAPIDA Z 3"  PAVCO</t>
  </si>
  <si>
    <t>12778</t>
  </si>
  <si>
    <t>ADAPTADOR UNION  Z 3"PVC  PAVCO</t>
  </si>
  <si>
    <t>12781</t>
  </si>
  <si>
    <t>CODO ALCANT 90° CxE 4"   PAVCO</t>
  </si>
  <si>
    <t>10714</t>
  </si>
  <si>
    <t>ESTUFA GAS 4 pts, CORNING GLASS           CHLLG</t>
  </si>
  <si>
    <t>SL6440E</t>
  </si>
  <si>
    <t>ESTUFA GAS 4 pts. CORNING GLASS             CHLLG</t>
  </si>
  <si>
    <t>SL6540EI</t>
  </si>
  <si>
    <t>FS387</t>
  </si>
  <si>
    <t>ADAPTADOR CALIENTE ULTRATEMP   3/4"   PAVCO</t>
  </si>
  <si>
    <t>10209</t>
  </si>
  <si>
    <t>1906-TVA</t>
  </si>
  <si>
    <t>A-09 Mate</t>
  </si>
  <si>
    <t>BROCAS TUNGSTENO (1.2-2.0MM)JUEGO 10PZS HSS</t>
  </si>
  <si>
    <t>11558</t>
  </si>
  <si>
    <t>REGISTRO ½" PASO DIRECT-CORTINA BRONCE ROSCADO</t>
  </si>
  <si>
    <t>59140</t>
  </si>
  <si>
    <t>A-09</t>
  </si>
  <si>
    <t>EDIL MP</t>
  </si>
  <si>
    <t>415222401</t>
  </si>
  <si>
    <t>7427</t>
  </si>
  <si>
    <t>9101</t>
  </si>
  <si>
    <t>9100</t>
  </si>
  <si>
    <t>8467</t>
  </si>
  <si>
    <t>3103</t>
  </si>
  <si>
    <t>8000</t>
  </si>
  <si>
    <t>REMOVEDOR  No.1020 PINTUCO</t>
  </si>
  <si>
    <t>MG</t>
  </si>
  <si>
    <t>7001</t>
  </si>
  <si>
    <t>MASILLA GRIS  PINTUCO 119153</t>
  </si>
  <si>
    <t>119.139</t>
  </si>
  <si>
    <t>5201</t>
  </si>
  <si>
    <t>UNION CALIENTE   ULTRATEMP  ½"    PAVCO</t>
  </si>
  <si>
    <t>12924</t>
  </si>
  <si>
    <t>VITRIFLEX BARNIZ SEMIMATE 2150 PINTUCO O SIMILAR</t>
  </si>
  <si>
    <t>2150</t>
  </si>
  <si>
    <t>LACA METALES 7406 PINTUCO  Bte.</t>
  </si>
  <si>
    <t>7406</t>
  </si>
  <si>
    <t>MANTO MORTERPLAS AL 300   3 mm.</t>
  </si>
  <si>
    <t>MRAN</t>
  </si>
  <si>
    <t>LACA AUTOMOVIL. ROJO TOLOUDINE PHILAAC 5505</t>
  </si>
  <si>
    <t>5505</t>
  </si>
  <si>
    <t>TOMA DOBLE AMERICANA ABITARE POLO TIERRA AVE</t>
  </si>
  <si>
    <t>9966-N</t>
  </si>
  <si>
    <t>ESTUCO CORONA BLANCO  POR 5 Kg</t>
  </si>
  <si>
    <t>CODO 90° CPVC  3/4"  S/NORMA ICONTEC</t>
  </si>
  <si>
    <t>CODO 90° CALIENTE  ½"  ULTRATEMP  PAVCO</t>
  </si>
  <si>
    <t>5001</t>
  </si>
  <si>
    <t>119075</t>
  </si>
  <si>
    <t>BARNIZ SINTETICO Int-Ext Brillante SD1 PINTUCO</t>
  </si>
  <si>
    <t>SD-1</t>
  </si>
  <si>
    <t>BARNIZ BRILLANTE TRANSPARENTE PHILAAC 2100</t>
  </si>
  <si>
    <t>2100</t>
  </si>
  <si>
    <t>ECP 100</t>
  </si>
  <si>
    <t>VENTANA ALUMINIO Proyect.  DE 2.00 x 1.50 - XO</t>
  </si>
  <si>
    <t>VENTANA ALUMINIO CORREDIZA  TIPO PESADO</t>
  </si>
  <si>
    <t>TEE CPVC Ø3/4"  S/NORMA ICONTEC</t>
  </si>
  <si>
    <t>12080</t>
  </si>
  <si>
    <t>CODO 90° GAS ½"  PAVCO</t>
  </si>
  <si>
    <t>10729</t>
  </si>
  <si>
    <t>UNION GAS     1"         PAVCO</t>
  </si>
  <si>
    <t>12869</t>
  </si>
  <si>
    <t>TALADRO PERCUTOR DE ½"  DEWALT (N0 USAR)</t>
  </si>
  <si>
    <t>62192</t>
  </si>
  <si>
    <t>ESTUFA GAS 2 pts. PRECISA                CHLLG</t>
  </si>
  <si>
    <t>SP5020ES</t>
  </si>
  <si>
    <t>SD6131EI</t>
  </si>
  <si>
    <t>LAVAPLATOS A.Inox.0.48                     CHLLG</t>
  </si>
  <si>
    <t>LV3042</t>
  </si>
  <si>
    <t>TUBO DRENAJE GRES 8"     MOORE</t>
  </si>
  <si>
    <t>204</t>
  </si>
  <si>
    <t>CAMPANA EXTRAC.horiz.90cm              CHLLG</t>
  </si>
  <si>
    <t>CX 4900</t>
  </si>
  <si>
    <t>INDOLUX</t>
  </si>
  <si>
    <t>PERFIL U     ½ x ½" CRUDO</t>
  </si>
  <si>
    <t>TUBO DRENAJE GRES 6"(1)  MOORE</t>
  </si>
  <si>
    <t>183</t>
  </si>
  <si>
    <t>PUERTA .65 x 2.00 Metros  INTERES SOCIAL</t>
  </si>
  <si>
    <t>PUERTA .80 x 2.00 Metros  INTERES SOCIAL   PZ-1</t>
  </si>
  <si>
    <t>38076</t>
  </si>
  <si>
    <t>ESTUFA MIXTA 5 pts. INOX Classic             CHLLG</t>
  </si>
  <si>
    <t>SI7641EI</t>
  </si>
  <si>
    <t>DIVISION ALUMINIO VIDRIO TEMPLADO BRONCE INST.</t>
  </si>
  <si>
    <t>33806 ARENA</t>
  </si>
  <si>
    <t>DIVISION BAÑO AL. LAMINA PLAST(ACRILICA) SUM+ INST</t>
  </si>
  <si>
    <t>COCINA Int.1.60 Milano                       CHLLG</t>
  </si>
  <si>
    <t>755050/51</t>
  </si>
  <si>
    <t>CX 4100</t>
  </si>
  <si>
    <t>SS 6640EI</t>
  </si>
  <si>
    <t>TAPA LUZ  5x1cm 2.5 m cedro blanco</t>
  </si>
  <si>
    <t>68955</t>
  </si>
  <si>
    <t>UNION GAS      3/4"      PAVCO</t>
  </si>
  <si>
    <t>12873</t>
  </si>
  <si>
    <t>IMPLEMENTO  VENTANILLA PISAVIDRIO</t>
  </si>
  <si>
    <t>82203</t>
  </si>
  <si>
    <t>RODADURA  ESPESOR 3.0 Cm  MDC2 COMPACTO</t>
  </si>
  <si>
    <t>RODADURA  ESPESOR 2.5 Cm  MDC2 COMPACTO</t>
  </si>
  <si>
    <t>MOTOBOMBA DE 3" MOTOR A GASOLINA AUTOCEBANTE</t>
  </si>
  <si>
    <t>VIBROCOMPACTADOR (TIPO RANA) ELECTRICO(50X75CM)</t>
  </si>
  <si>
    <t>VIBROCOMPACTADOR (TIPO RANA)GASOLINA(50X75CM)</t>
  </si>
  <si>
    <t>BASE MDC1 COMPACTO  ESPESOR 7.0 Cm.</t>
  </si>
  <si>
    <t>TRIPLEX  OVERLINE(2.44x1.22)TIPO-2   4mm</t>
  </si>
  <si>
    <t>TRIPLEX  OKUME 2.44x1.22 PIZANO      4mm</t>
  </si>
  <si>
    <t>LAVAMANOS AVANTI Pedestal             CRNA</t>
  </si>
  <si>
    <t>04229</t>
  </si>
  <si>
    <t>SEMICODO CU 45°  DE ½</t>
  </si>
  <si>
    <t>TRIPLEX CORRIENTE OVERLINE TIPO-2(1.22 x2.4) 4mm</t>
  </si>
  <si>
    <t>PUERTA BLANCA  .65 x2.00 Mtr MARQUETE ARQUITECT PZ</t>
  </si>
  <si>
    <t>63351</t>
  </si>
  <si>
    <t>ADAPTADOR PRESION Macho 3"  S/NROMA ICONTEC</t>
  </si>
  <si>
    <t>10203</t>
  </si>
  <si>
    <t>TABLEX OKUME 2.44x1.22M.9mm (dos caras) PIZANO</t>
  </si>
  <si>
    <t>TABLERO 12c/total                          L/NEX</t>
  </si>
  <si>
    <t>PUERTA ENTABLEX. CLASICA  CLOSET .50 x 2.00  PIZAN</t>
  </si>
  <si>
    <t>h=1.80-2.10M</t>
  </si>
  <si>
    <t>PARKET ZAPAN  INSTALADO</t>
  </si>
  <si>
    <t>UNION GAS    ½"    PAVCO</t>
  </si>
  <si>
    <t>12871</t>
  </si>
  <si>
    <t>ENCHAPE</t>
  </si>
  <si>
    <t>6 cm.</t>
  </si>
  <si>
    <t>PISO</t>
  </si>
  <si>
    <t>FORMALETA LISTON EN AMARILLO + REPISA ORD.</t>
  </si>
  <si>
    <t>PUERTA PIZANO  .90</t>
  </si>
  <si>
    <t>PUERTA  PIZANO  .80</t>
  </si>
  <si>
    <t>PUERTA  PIZANO  .60</t>
  </si>
  <si>
    <t>PUERTA ANDES .90 x 2.00 MT      PIZANO</t>
  </si>
  <si>
    <t>PUERTA ANDES .80 x 2.00 MT     PIZANO</t>
  </si>
  <si>
    <t>PUERTA ANDES .60 x 2.00 MT     PIZANO</t>
  </si>
  <si>
    <t>PUERTA DE 90 CM X 2M DE ALTURA TRIPLEX DECO</t>
  </si>
  <si>
    <t>PUERTA TRIPLEX-TABLEX .80  PIZANO</t>
  </si>
  <si>
    <t>PUERTA TRIPLEX-TABLEX .60  PIZANO</t>
  </si>
  <si>
    <t>PUERTA ENTABLEX. CLASICA  .90 x 2.00  PIZANO</t>
  </si>
  <si>
    <t>PUERTA ENTABLEX. CLASICA  .80 x 2.00  PIZANO</t>
  </si>
  <si>
    <t>TUBO GAS       1"        PAVCO</t>
  </si>
  <si>
    <t>12526</t>
  </si>
  <si>
    <t>TUBO GAS        3/4"     PAVCO</t>
  </si>
  <si>
    <t>PIEZA GUAYACAN RAYO  18 x 4 x 2.80M</t>
  </si>
  <si>
    <t>UNION  ALCANT NOVAFORT 500MM   S/NORMA ICONTEC</t>
  </si>
  <si>
    <t>12817</t>
  </si>
  <si>
    <t>51405</t>
  </si>
  <si>
    <t>55403</t>
  </si>
  <si>
    <t>DUCHA LIS  s/bañera GRIVAL</t>
  </si>
  <si>
    <t>5541</t>
  </si>
  <si>
    <t>FORMALITE TEXTURADO F-8  - COLOR BLANCO</t>
  </si>
  <si>
    <t>Posformable</t>
  </si>
  <si>
    <t>2109-Posfor</t>
  </si>
  <si>
    <t>FORMALITE  F-8   - UNICOLOR   BLANCO</t>
  </si>
  <si>
    <t>POSTFORMABLE</t>
  </si>
  <si>
    <t>FORMALITE BRILLANTE F-6  - COLOR BLANCO</t>
  </si>
  <si>
    <t>2102</t>
  </si>
  <si>
    <t>Bajo Teja</t>
  </si>
  <si>
    <t>ENCHAPE BALTICO  AZUL (25 x 35 cm)</t>
  </si>
  <si>
    <t>DUCHA FENIX s/bañera    GRIVAL</t>
  </si>
  <si>
    <t>58410</t>
  </si>
  <si>
    <t>58400</t>
  </si>
  <si>
    <t>GRIFERIA LAVAMANOS FENIX 8"       GRIVAL</t>
  </si>
  <si>
    <t>58100</t>
  </si>
  <si>
    <t>PIEZA CEDRO CAQUETA  (2.5CMX2.5CM A 4CM)Descontinu</t>
  </si>
  <si>
    <t>TUBO ALCANT DURAFOR  CORRUGADO 8" RALCO</t>
  </si>
  <si>
    <t>80670Neutro</t>
  </si>
  <si>
    <t>TUBO SANITARIO 4" PVC    RALCO</t>
  </si>
  <si>
    <t>TUBO PRESION RDE-21 Ø2" S/NORMA ICONTEC</t>
  </si>
  <si>
    <t>TUBO ALCANT PVC  8" Unión Tipo Rieber</t>
  </si>
  <si>
    <t>RDE 21</t>
  </si>
  <si>
    <t>TUBO ALCANT PVC 10" RIEBER     RALCO</t>
  </si>
  <si>
    <t>BAJANTE (RAINGO)         PAVCO</t>
  </si>
  <si>
    <t>12431</t>
  </si>
  <si>
    <t>TUBO GALVANIZADO AGUA Ø 1"e= 2.5 mmX6M-NTC:5890</t>
  </si>
  <si>
    <t>TUBO CALIENTE  ½"        RALCO</t>
  </si>
  <si>
    <t>316091</t>
  </si>
  <si>
    <t>CORTACIRCUITO IND. 3POL 25AMP  L/NEX</t>
  </si>
  <si>
    <t>DPX-U 527211</t>
  </si>
  <si>
    <t>TUBO CPVC Ø ½"X3ML    S/NORMA ICONTEC</t>
  </si>
  <si>
    <t>12556</t>
  </si>
  <si>
    <t>CABLE Alum. Aisl. 2  THW</t>
  </si>
  <si>
    <t>CODO 45° CPVC   3/4" S/NORMA ICONTEC</t>
  </si>
  <si>
    <t>CODO GALVANIZADO  90° -  1½"</t>
  </si>
  <si>
    <t>32050G</t>
  </si>
  <si>
    <t>ACOPLE PLAST. SANITARIO ó LAVAMANOS. ½"X1/2" 40CM</t>
  </si>
  <si>
    <t>06T32</t>
  </si>
  <si>
    <t>06T40P</t>
  </si>
  <si>
    <t>Azul</t>
  </si>
  <si>
    <t>TOMA TELEF COLOMBIANA 400     AVE</t>
  </si>
  <si>
    <t>406 T</t>
  </si>
  <si>
    <t>606 T</t>
  </si>
  <si>
    <t>TOMA SENCILLA AMERICANA  600       AVE</t>
  </si>
  <si>
    <t>606</t>
  </si>
  <si>
    <t>TOMA SENCILLA AMERICANA 400      AVE</t>
  </si>
  <si>
    <t>TOMA 20AMP  DOBLE POLO A TIERRA INCRUST+TAPA</t>
  </si>
  <si>
    <t>99ST40</t>
  </si>
  <si>
    <t>99SSL</t>
  </si>
  <si>
    <t>28</t>
  </si>
  <si>
    <t>INTERRUPTOR SENC +Int.Conmutable MARFIL AVE</t>
  </si>
  <si>
    <t>912</t>
  </si>
  <si>
    <t>REGLETA 10 PARES STRIP DOBLE NICHO CON BASE</t>
  </si>
  <si>
    <t>99RGS</t>
  </si>
  <si>
    <t>POSTE DE CONC.PRETENS A.P (10m)RESISTENC:1050Kg</t>
  </si>
  <si>
    <t>Extrareforza</t>
  </si>
  <si>
    <t>06M125</t>
  </si>
  <si>
    <t>DIMMER 500 W - 110V  ABITARE      AVE</t>
  </si>
  <si>
    <t>918</t>
  </si>
  <si>
    <t>TIMBRE BOTON TRIPLE        AVE</t>
  </si>
  <si>
    <t>TIMBRE BOTON DOBLE 600         AVE</t>
  </si>
  <si>
    <t>GRIFERIA LAVAMANOS  FENIX 4" GRIVAL</t>
  </si>
  <si>
    <t>58140</t>
  </si>
  <si>
    <t>INTERRUPTOR SENC 600  AVE</t>
  </si>
  <si>
    <t>601</t>
  </si>
  <si>
    <t>602</t>
  </si>
  <si>
    <t>CONMUTABLE                 AVE</t>
  </si>
  <si>
    <t>402</t>
  </si>
  <si>
    <t>622</t>
  </si>
  <si>
    <t>616</t>
  </si>
  <si>
    <t>INTERRUPTOR 4 VIAS              AVE</t>
  </si>
  <si>
    <t>604-31323</t>
  </si>
  <si>
    <t>CODO metalico  2"</t>
  </si>
  <si>
    <t>14CM200</t>
  </si>
  <si>
    <t>CLAVIJA BIPOLAR 20 AMP. MARFIL  AVE</t>
  </si>
  <si>
    <t>39513</t>
  </si>
  <si>
    <t>C24</t>
  </si>
  <si>
    <t>9956-PE</t>
  </si>
  <si>
    <t>CAJA 30x30x15 STRIP P/CHAPA  EPM</t>
  </si>
  <si>
    <t>36S3030H</t>
  </si>
  <si>
    <t>200084</t>
  </si>
  <si>
    <t>200082</t>
  </si>
  <si>
    <t>PERNO 5/8"  X 24</t>
  </si>
  <si>
    <t>CORTACIRCUITO ATORN.1POL 20AMP   AVE</t>
  </si>
  <si>
    <t>2220/S1</t>
  </si>
  <si>
    <t>605</t>
  </si>
  <si>
    <t>TIMBRE BOTON  400  AVE</t>
  </si>
  <si>
    <t>BOMBILLO CLARO  60 WAT - 110V</t>
  </si>
  <si>
    <t>06C1501</t>
  </si>
  <si>
    <t>57419</t>
  </si>
  <si>
    <t>CODO ROSCA SOLDADO CU 90°  DE ½ C x F</t>
  </si>
  <si>
    <t>05E296S</t>
  </si>
  <si>
    <t>CODO CU 90°  DE ½</t>
  </si>
  <si>
    <t>62AM86</t>
  </si>
  <si>
    <t>62AM102</t>
  </si>
  <si>
    <t>TELA ASFALTICA No.30     TEXSA</t>
  </si>
  <si>
    <t>SIKAMENT-HE 200 (Plast)  25 KILOS</t>
  </si>
  <si>
    <t>101002</t>
  </si>
  <si>
    <t>SIKA GUARD 63 N        4 KILOS</t>
  </si>
  <si>
    <t>124062</t>
  </si>
  <si>
    <t>PERFIL ESTRUCTURAL C 16 Negro 12x6mts. ACESCO</t>
  </si>
  <si>
    <t>PHR C120x60</t>
  </si>
  <si>
    <t>TUBO GAS   ½"      PAVCO</t>
  </si>
  <si>
    <t>12530</t>
  </si>
  <si>
    <t>ACCELGUARD HE  5 KILOS</t>
  </si>
  <si>
    <t>PLASTIMENT BV40 (Plast) 20 KILOS (FUERA DE MERCADO</t>
  </si>
  <si>
    <t>101502</t>
  </si>
  <si>
    <t>PROTECTOP TRANSPARENTE     6 KILOS</t>
  </si>
  <si>
    <t>MERULEX   I.F.S. Transparente 3 KILOS</t>
  </si>
  <si>
    <t>500625</t>
  </si>
  <si>
    <t>Concentrado</t>
  </si>
  <si>
    <t>MANTO MORTER-PLAS N4     TEXSA</t>
  </si>
  <si>
    <t>MANTO MORTER-PLAS N3     TEXSA</t>
  </si>
  <si>
    <t>MANTO MORTER-PLAS AL-80   TEXSA</t>
  </si>
  <si>
    <t>TECHOS EN DRY-WALL  ML</t>
  </si>
  <si>
    <t>TOXEMENT POLVO EN BALDE  30 Kg</t>
  </si>
  <si>
    <t>120677</t>
  </si>
  <si>
    <t>Anticorrosivo(Imprimane-Epoxic)Rojo-1galón+Cataliz</t>
  </si>
  <si>
    <t>504126</t>
  </si>
  <si>
    <t>PIRLAN PLASTICO TAMAÑO 4.1 cm X 3 mm  Inst.</t>
  </si>
  <si>
    <t>SUPER MANTO ZETAL 600 X 1     Fglas</t>
  </si>
  <si>
    <t>27560</t>
  </si>
  <si>
    <t>SUPERMANTO ZETAL 4mm S/inst  Fglas</t>
  </si>
  <si>
    <t>27570</t>
  </si>
  <si>
    <t>27710</t>
  </si>
  <si>
    <t>TOXEMENT "1A"          2 KILOS</t>
  </si>
  <si>
    <t>003-1</t>
  </si>
  <si>
    <t>CEMENTO MARINO PLASTICO   4 Kg</t>
  </si>
  <si>
    <t>210320</t>
  </si>
  <si>
    <t>HARDTOP No.4 (32 KILOS)  FRIO</t>
  </si>
  <si>
    <t>FIBRATEX                 TEXSA</t>
  </si>
  <si>
    <t>CORTACIRCUITO IND. 3POL 40AMP  L/NEX</t>
  </si>
  <si>
    <t>DPXU 527212</t>
  </si>
  <si>
    <t>CURASEAL TRANSPARENTE    20 Kg</t>
  </si>
  <si>
    <t>CURASEAL BLANCO       20 KILOS</t>
  </si>
  <si>
    <t>EUCON "N" (Plast)  20 Kg</t>
  </si>
  <si>
    <t>SIKAFLOOR  2430  CO  4 KILOS</t>
  </si>
  <si>
    <t>606973</t>
  </si>
  <si>
    <t>AIR TOC  D  (AIRE)      20 KILOS</t>
  </si>
  <si>
    <t>EUCO ENCHAPE GRIS  5 KILOS</t>
  </si>
  <si>
    <t>ADERCRIL               4 KILOS</t>
  </si>
  <si>
    <t>TELEDUCHA CROMADA MODERNA  GRIVAL</t>
  </si>
  <si>
    <t>91420Cromo</t>
  </si>
  <si>
    <t>CORTACIRCUITO IND. 2POL 30AMP  L/NEX</t>
  </si>
  <si>
    <t>DPX-U 527111</t>
  </si>
  <si>
    <t>TAZA CAMPESINA INSTITUCIONAL.    CRNA</t>
  </si>
  <si>
    <t>08600</t>
  </si>
  <si>
    <t>Azabache car</t>
  </si>
  <si>
    <t>SANITARIO MAXIMO BLANCO  CORONA</t>
  </si>
  <si>
    <t>20090 Blanco</t>
  </si>
  <si>
    <t>SANITARIO STILO  CORONA</t>
  </si>
  <si>
    <t>30535Color</t>
  </si>
  <si>
    <t>SANITARIO VICTORIANA     CRNA.</t>
  </si>
  <si>
    <t>20100 blanco</t>
  </si>
  <si>
    <t>SANITARIO AVANTI COLOR  CRNA.</t>
  </si>
  <si>
    <t>20299 Color</t>
  </si>
  <si>
    <t>SANITARIO DISTINCION Color  CORONA</t>
  </si>
  <si>
    <t>REGADERA Cte. Cromada   GRIVAL</t>
  </si>
  <si>
    <t>92400Cromo</t>
  </si>
  <si>
    <t>3202000000</t>
  </si>
  <si>
    <t>PAPELERA ASTRO   CRNA</t>
  </si>
  <si>
    <t>ORINAL INFANTIL O PETITE  CORONA</t>
  </si>
  <si>
    <t>06103</t>
  </si>
  <si>
    <t>ORINAL  GRANDE</t>
  </si>
  <si>
    <t>06104</t>
  </si>
  <si>
    <t>45100Cromo</t>
  </si>
  <si>
    <t>GRIFERIA LAVAMANOS PRISMA 4"      GRIVAL</t>
  </si>
  <si>
    <t>51150</t>
  </si>
  <si>
    <t>50120</t>
  </si>
  <si>
    <t>50130</t>
  </si>
  <si>
    <t>LLAVE JARDIN SATINADA PESADA        GRIVAL</t>
  </si>
  <si>
    <t>97770Cromo</t>
  </si>
  <si>
    <t>LAVAMANOS MARSELLA 4-8" Peds          CRNA</t>
  </si>
  <si>
    <t>LAVAMANOS MAXIMO 4-8" Sbrp           CRNA</t>
  </si>
  <si>
    <t>734 blanco</t>
  </si>
  <si>
    <t>LAVAMANOS STILO 4-8" Sbrp             CRNA</t>
  </si>
  <si>
    <t>LAVAMANOS MAZARA  Peds  CRNA</t>
  </si>
  <si>
    <t>42040 bl</t>
  </si>
  <si>
    <t>LAVAMANOS VICTORIANA Sbrp             CRNA</t>
  </si>
  <si>
    <t>0430 blanco</t>
  </si>
  <si>
    <t>LAVAMANOS VICTORIANA/ MAZARA Sobreponerp</t>
  </si>
  <si>
    <t>LAVAMANOS VERONA Peds             CRNA</t>
  </si>
  <si>
    <t>VIDRIO PLANO 225x100-120-130-140 -160 4mm FAVIDRIO</t>
  </si>
  <si>
    <t>LAVAMANOS PEDEST.VERONA       CORONA</t>
  </si>
  <si>
    <t>111101</t>
  </si>
  <si>
    <t>JABONERA ASTRO  DUCHA       CRNA</t>
  </si>
  <si>
    <t>682 BLANCO</t>
  </si>
  <si>
    <t>SUMIDEROS 30x30   H.F.</t>
  </si>
  <si>
    <t>70320Cromo</t>
  </si>
  <si>
    <t>71300</t>
  </si>
  <si>
    <t>CALIBRACION  DE MEDIDOR ELECTRONICO trifasico</t>
  </si>
  <si>
    <t>LB-16</t>
  </si>
  <si>
    <t>LB-43</t>
  </si>
  <si>
    <t>DUCHA GAVIOTA s/bañera  GRIVAL</t>
  </si>
  <si>
    <t>52400</t>
  </si>
  <si>
    <t>U-209</t>
  </si>
  <si>
    <t>54410</t>
  </si>
  <si>
    <t>DUCHA GAVIOTA  GRIVAL</t>
  </si>
  <si>
    <t>52480</t>
  </si>
  <si>
    <t>REGADERA VENECIANA      GRIVAL</t>
  </si>
  <si>
    <t>92420Neutro</t>
  </si>
  <si>
    <t>J9400</t>
  </si>
  <si>
    <t>45410</t>
  </si>
  <si>
    <t>45400</t>
  </si>
  <si>
    <t>CAR40x100 cm</t>
  </si>
  <si>
    <t>93100Cromo</t>
  </si>
  <si>
    <t>E-120</t>
  </si>
  <si>
    <t>CALENTADOR 20 GN                     HACEB</t>
  </si>
  <si>
    <t>71CR201</t>
  </si>
  <si>
    <t>CALENTADOR 15 GN                     HACEB</t>
  </si>
  <si>
    <t>71CR15</t>
  </si>
  <si>
    <t>E-30</t>
  </si>
  <si>
    <t>CALENTADOR DE PASO 11 LT     CIMSA</t>
  </si>
  <si>
    <t>CPHO11</t>
  </si>
  <si>
    <t>CALENTADOR 20 GN.GAS  Domes CIMSA</t>
  </si>
  <si>
    <t>G-20</t>
  </si>
  <si>
    <t>E-20</t>
  </si>
  <si>
    <t>CROMO</t>
  </si>
  <si>
    <t>BIDE STILO BONE  CRNA</t>
  </si>
  <si>
    <t>8458 color</t>
  </si>
  <si>
    <t>BIDET  ELITE Blanco</t>
  </si>
  <si>
    <t>847</t>
  </si>
  <si>
    <t>TUBO ALCANT DURAFOR  CORRUGADO 6" RALCO</t>
  </si>
  <si>
    <t>52100</t>
  </si>
  <si>
    <t>PLATINA COBRE 1/8" x   3/4"</t>
  </si>
  <si>
    <t>724025</t>
  </si>
  <si>
    <t>390</t>
  </si>
  <si>
    <t>726106</t>
  </si>
  <si>
    <t>FORMAPLAC NORMAL 2.44x1.22   9mm           PIZANO</t>
  </si>
  <si>
    <t>MARTILLO UDA 23mm.  ZUBIOLA</t>
  </si>
  <si>
    <t>MARTILLO BOLA 2 Lbs. o 32 onz  STANLEY O SIMILAR</t>
  </si>
  <si>
    <t>675205</t>
  </si>
  <si>
    <t>672263</t>
  </si>
  <si>
    <t>633406</t>
  </si>
  <si>
    <t>582034</t>
  </si>
  <si>
    <t>490306</t>
  </si>
  <si>
    <t>99FL03</t>
  </si>
  <si>
    <t>460347</t>
  </si>
  <si>
    <t>434203</t>
  </si>
  <si>
    <t>DISCO DIAMANTADO 9" DIAMOND(Utilizar cio-103154)</t>
  </si>
  <si>
    <t>DESTORNILLADOR PALA 1/4" X 6" STANLEY O SIMILAR</t>
  </si>
  <si>
    <t>425905</t>
  </si>
  <si>
    <t>364286</t>
  </si>
  <si>
    <t>331292</t>
  </si>
  <si>
    <t>341</t>
  </si>
  <si>
    <t>CANECA 55 GL.  METALICA</t>
  </si>
  <si>
    <t>BROCHA DE CERDA    ½"</t>
  </si>
  <si>
    <t>188235</t>
  </si>
  <si>
    <t>TUBO ALCANT DURAFOR  CORRUGADO 4" RALCO</t>
  </si>
  <si>
    <t>218249</t>
  </si>
  <si>
    <t>era 21 U-171</t>
  </si>
  <si>
    <t>17560F</t>
  </si>
  <si>
    <t>TANQUE CONICO  500 LT. COLEMPAQUES(SUM)</t>
  </si>
  <si>
    <t>CORTACIRCUITO IND. 2POL 40AMP  L/NEX</t>
  </si>
  <si>
    <t>DPX-U 527112</t>
  </si>
  <si>
    <t>ERA 21.U-209</t>
  </si>
  <si>
    <t>U-171</t>
  </si>
  <si>
    <t>LAVADERO L=.47x.60  POLIESTER</t>
  </si>
  <si>
    <t>60 X 60</t>
  </si>
  <si>
    <t>CINTIA</t>
  </si>
  <si>
    <t>ESTUFA MIXTA                            HACEB</t>
  </si>
  <si>
    <t>502-2</t>
  </si>
  <si>
    <t>ESTUFA Gas                                HACEB</t>
  </si>
  <si>
    <t>G504</t>
  </si>
  <si>
    <t>ESTUFA GAS  4 Ptos   ECONOMICA</t>
  </si>
  <si>
    <t>700</t>
  </si>
  <si>
    <t>SP5020EI</t>
  </si>
  <si>
    <t>ESTUFA GAS Color  3 Ptos.ALMENDRA</t>
  </si>
  <si>
    <t>306</t>
  </si>
  <si>
    <t>SA 55100</t>
  </si>
  <si>
    <t>CANTONERA ELECTRICA  GEBE ESPAÑOL</t>
  </si>
  <si>
    <t>GEBE ESPADOL</t>
  </si>
  <si>
    <t>SANITARIO TREVI color  CORONA</t>
  </si>
  <si>
    <t>CAMPANA EXTRAC. a/inox.  CIMSA</t>
  </si>
  <si>
    <t>CA-76</t>
  </si>
  <si>
    <t>UNIVERSAL PRESION 1"     PAVCO</t>
  </si>
  <si>
    <t>12964</t>
  </si>
  <si>
    <t>UNIVERSAL PRESION 3/4"   PAVCO</t>
  </si>
  <si>
    <t>12977</t>
  </si>
  <si>
    <t>CITOFONOS  TERRANEO BASICO</t>
  </si>
  <si>
    <t>334602</t>
  </si>
  <si>
    <t>CAMPANA EXTRAC. a/inox 60                    CIMSA</t>
  </si>
  <si>
    <t>CA-60</t>
  </si>
  <si>
    <t>PX22</t>
  </si>
  <si>
    <t>CAMPANA EXTRAC.PINTURA HORNEABLE CIMSA</t>
  </si>
  <si>
    <t>CH-76</t>
  </si>
  <si>
    <t>M-120</t>
  </si>
  <si>
    <t>Visual-Sonor</t>
  </si>
  <si>
    <t>HIERRO A-40 Liso/Rect  7/8" ML</t>
  </si>
  <si>
    <t>64280000A3</t>
  </si>
  <si>
    <t>UNIVERSAL PRESION ½"     PAVCO</t>
  </si>
  <si>
    <t>12971</t>
  </si>
  <si>
    <t>G-100</t>
  </si>
  <si>
    <t>TEJA Plast.ESPAÑOLA pequeña   AJOVER</t>
  </si>
  <si>
    <t>00-08071-00</t>
  </si>
  <si>
    <t>ANTENA COMUNAL TV   10 SALIDAS</t>
  </si>
  <si>
    <t>8-10 T.V.</t>
  </si>
  <si>
    <t>M-30</t>
  </si>
  <si>
    <t>33801 ARENA</t>
  </si>
  <si>
    <t>PLANCHONESa=0.30M,e=4CM,l=3.00 M ALQUILER</t>
  </si>
  <si>
    <t>REJILLA TRADICIONAL PLASTICO 3"x2" PLASTICO</t>
  </si>
  <si>
    <t>T3x2"</t>
  </si>
  <si>
    <t>CALENTADOR 30 GN.GAS  Domes CIMSA</t>
  </si>
  <si>
    <t>G-30</t>
  </si>
  <si>
    <t>RA 120x40cm</t>
  </si>
  <si>
    <t>E-30I</t>
  </si>
  <si>
    <t>E-15</t>
  </si>
  <si>
    <t>RODILLO  VIBRATORIO "BENITIN" 1TON+ Operario</t>
  </si>
  <si>
    <t>HIERRO 40 Liso/Rect  7/8"</t>
  </si>
  <si>
    <t>BULLDOZER D-6 CATERPILLAR (Operario+Combustible)</t>
  </si>
  <si>
    <t>3"</t>
  </si>
  <si>
    <t>PISOGRES  NATURAL 30x30 T.MOORE</t>
  </si>
  <si>
    <t>732</t>
  </si>
  <si>
    <t>TEJA Plast. #6 AJONIT   AJOVER</t>
  </si>
  <si>
    <t>00-01061-00</t>
  </si>
  <si>
    <t>VINISOL 3.0 TraficoPesadoTableta (30x30cm)+transp.</t>
  </si>
  <si>
    <t>VINISOL 2.0  TRAFICO Inst.</t>
  </si>
  <si>
    <t>VINISOL 1.6  RESIDENCIAL TERRAZO (sum+ Inst).</t>
  </si>
  <si>
    <t>PISO GERFLOR 1.5mm.Inst.  KONKER</t>
  </si>
  <si>
    <t>PLANCHONES MADERA (A=0.30M;e=4CM,L=3M.)</t>
  </si>
  <si>
    <t>L5x7cm x11/2</t>
  </si>
  <si>
    <t>TABLON SAHARA LISO TUNEZ  ALFA</t>
  </si>
  <si>
    <t>25601</t>
  </si>
  <si>
    <t>28807 BEIGE</t>
  </si>
  <si>
    <t>Brillado</t>
  </si>
  <si>
    <t>TEJA Plast. #8 AJONIT   AJOVER</t>
  </si>
  <si>
    <t>00-01081-00</t>
  </si>
  <si>
    <t>TA6x4"</t>
  </si>
  <si>
    <t>TA3x2"</t>
  </si>
  <si>
    <t>GUARDAESCOBA  VINISOL 10 Inst PAVCO</t>
  </si>
  <si>
    <t>Comercial</t>
  </si>
  <si>
    <t>HIERRO A-40 Liso/Rect  3/4"</t>
  </si>
  <si>
    <t>AZUL</t>
  </si>
  <si>
    <t>PUERTA METALICA ENTRADA  SIN CHAPA</t>
  </si>
  <si>
    <t>BALDOSIN GRANITO MARMOL Blc.#4 Base blanco 33 x33</t>
  </si>
  <si>
    <t>GRANO 1-N MELATO 33x33 PRIMERA  ALFA -BALDOSA</t>
  </si>
  <si>
    <t>GRUPO 5</t>
  </si>
  <si>
    <t>28821 BEIGE</t>
  </si>
  <si>
    <t>300212051</t>
  </si>
  <si>
    <t>CODO  metalico  1 1/2"</t>
  </si>
  <si>
    <t>CODO metalico    1/2"</t>
  </si>
  <si>
    <t>14CM050</t>
  </si>
  <si>
    <t>CODO metalico   3/4"  EMT</t>
  </si>
  <si>
    <t>14CM075</t>
  </si>
  <si>
    <t>TANQUE CONICO  250 LT. COLEMPAQUES</t>
  </si>
  <si>
    <t>ALFOMBRA PAVCO DALTON  Inst.</t>
  </si>
  <si>
    <t>337062001</t>
  </si>
  <si>
    <t>HIERRO 40 Alambrón     3/8"</t>
  </si>
  <si>
    <t>6 mm.</t>
  </si>
  <si>
    <t>HIERRO 40 Alambrón        ¼"</t>
  </si>
  <si>
    <t>ALFOMBRA PAVCO ACUARELA  Inst.</t>
  </si>
  <si>
    <t>A 011660</t>
  </si>
  <si>
    <t>4 mm.</t>
  </si>
  <si>
    <t>VIDRIO  CRUD.INCOLO.4mm  TRANSPARENTE</t>
  </si>
  <si>
    <t>A 000089</t>
  </si>
  <si>
    <t>A 000042</t>
  </si>
  <si>
    <t>A 028452</t>
  </si>
  <si>
    <t>917</t>
  </si>
  <si>
    <t>ADOQUIN GRES   10x10x2.5</t>
  </si>
  <si>
    <t>TEJA PLANA    AA Ref.763 MOORE</t>
  </si>
  <si>
    <t>TEJA Plast. #4 AJONIT   AJOVER</t>
  </si>
  <si>
    <t>00-01041-00</t>
  </si>
  <si>
    <t>102510039</t>
  </si>
  <si>
    <t>102510013</t>
  </si>
  <si>
    <t>102509999</t>
  </si>
  <si>
    <t>TEJA Plast. #6 RURALIT  AJOVER</t>
  </si>
  <si>
    <t>00-07061-00</t>
  </si>
  <si>
    <t>TEJA Plast. #4 RURALIT  AJOVER</t>
  </si>
  <si>
    <t>00-07041-00</t>
  </si>
  <si>
    <t>TEJA INGLESA  AA Ref.761 MOORE</t>
  </si>
  <si>
    <t>TEJA PLACA Ond. No.  5 ETERNIT</t>
  </si>
  <si>
    <t>MEZCLADORA PARA CONCRETO 1 BULTO   ELECTRICO</t>
  </si>
  <si>
    <t>TEJA ACRILICA No.  6 Ond. 2mm.</t>
  </si>
  <si>
    <t>13101</t>
  </si>
  <si>
    <t>DOMO CIRCULAR   1.10 DIAMETRO</t>
  </si>
  <si>
    <t>13094</t>
  </si>
  <si>
    <t>DOMO CIRCULAR   0.80 DIAMETRO</t>
  </si>
  <si>
    <t>13092</t>
  </si>
  <si>
    <t>10722</t>
  </si>
  <si>
    <t>CODO BAJANTE BR x 90   ETERNIT</t>
  </si>
  <si>
    <t>13111</t>
  </si>
  <si>
    <t>CANALETA 90 x 7.50   FIBROCEMENTO</t>
  </si>
  <si>
    <t>CANALETA 90 x 6.00     ETERNIT</t>
  </si>
  <si>
    <t>CANALETA 90 x 5.25     ETERNIT</t>
  </si>
  <si>
    <t>TUBO GRES 30" (1.50)     MOORE</t>
  </si>
  <si>
    <t>135</t>
  </si>
  <si>
    <t>TUBO GRES 24" (1.50)     MOORE</t>
  </si>
  <si>
    <t>133</t>
  </si>
  <si>
    <t>CANALETA 43 x 6.00     ETERNIT</t>
  </si>
  <si>
    <t>CANALETA 43 x 5.50     ETERNIT</t>
  </si>
  <si>
    <t>130</t>
  </si>
  <si>
    <t>CANALETA 43 x 3.50     ETERNIT</t>
  </si>
  <si>
    <t>0022012000</t>
  </si>
  <si>
    <t>0601002000</t>
  </si>
  <si>
    <t>0009044000</t>
  </si>
  <si>
    <t>CABALLETE ART SUP TEJA ESPAÑOLA ETERNIT</t>
  </si>
  <si>
    <t>0014020010</t>
  </si>
  <si>
    <t>ALAMBRE AISLADO No.14 THHN-THWN 90  600V</t>
  </si>
  <si>
    <t>13165</t>
  </si>
  <si>
    <t>0602000000</t>
  </si>
  <si>
    <t>SUPERCEL .60x121x4mm            ETERNIT</t>
  </si>
  <si>
    <t>20700</t>
  </si>
  <si>
    <t>CALIBRACION  DE MEDIDOR ELECTRONICO monofasico</t>
  </si>
  <si>
    <t>CALIBRACION  DE MEDIDOR ELECTROMECANICO monofasico</t>
  </si>
  <si>
    <t>PLACA SUPERBOARD COLOMBIT (1.2x0.6)4 mm-MURO</t>
  </si>
  <si>
    <t>1048</t>
  </si>
  <si>
    <t>VARA DE LIMATON  L=4 M.</t>
  </si>
  <si>
    <t>REPISA (8CMX4CM)  L=4M EN  ORDINARIO</t>
  </si>
  <si>
    <t>PLANCHON EUCALIPTUS (0.18x0.04M) L=3.90M)</t>
  </si>
  <si>
    <t>GRAPAS PARA CASETON 1¼"  15unidades</t>
  </si>
  <si>
    <t>TILE</t>
  </si>
  <si>
    <t>TEJA Plast. #5 AJONIT   AJOVER</t>
  </si>
  <si>
    <t>00-01051-00</t>
  </si>
  <si>
    <t>LUXALON Alumin 80B       Decor</t>
  </si>
  <si>
    <t>LUXALON Alumin 180B      Decor</t>
  </si>
  <si>
    <t>LUXALON Alumin 130B      Decor</t>
  </si>
  <si>
    <t>LUXALON Alumin bisel V5  Decor</t>
  </si>
  <si>
    <t>TIPO 84RV5</t>
  </si>
  <si>
    <t>LUXALON Aluzinc 80B      Decor</t>
  </si>
  <si>
    <t>LUXALON Aluzinc 130B     Decor</t>
  </si>
  <si>
    <t>TIPO CELL</t>
  </si>
  <si>
    <t>ICOPOR 4 Cm  DENSIDAD 15 1x1</t>
  </si>
  <si>
    <t>HIERRO 40 Liso/Rect  3/4"</t>
  </si>
  <si>
    <t>DURACUSTIC 5/8" S/inst.  Fglas</t>
  </si>
  <si>
    <t>LADRILLO TOLETE FINO STA/FE 24.5x12x6 Perf. Obra</t>
  </si>
  <si>
    <t>Obra   LTFL</t>
  </si>
  <si>
    <t>ADOQUIN COLON.6CM STA/FE 24.5x12x6 ObFuera del mer</t>
  </si>
  <si>
    <t>Obra   ADCOL</t>
  </si>
  <si>
    <t>CODO metalico  1"</t>
  </si>
  <si>
    <t>14CM100</t>
  </si>
  <si>
    <t>SA 45 100</t>
  </si>
  <si>
    <t>SA 40100</t>
  </si>
  <si>
    <t>LADRILLO PORTANTE 30 STA/FE 29x14.5x9 Prensado Obr</t>
  </si>
  <si>
    <t>Obra  LPOR30</t>
  </si>
  <si>
    <t>LADRILLO FACHADA MOORE 26x12.5x6 Vtrif. Fab.</t>
  </si>
  <si>
    <t>CANTONERA ELECTRICA  GATO</t>
  </si>
  <si>
    <t>731</t>
  </si>
  <si>
    <t>SR30100</t>
  </si>
  <si>
    <t>BLOQUE #5 33x23x11.5 Obra Perf.Vertical + Trans</t>
  </si>
  <si>
    <t>Obra  BL5</t>
  </si>
  <si>
    <t>CANTONERA ELECTRICA  AUTA</t>
  </si>
  <si>
    <t>BLOQUE ESCORIA CONCREBLOCK 20x20x40  Fab.</t>
  </si>
  <si>
    <t>BLOQUE ESCORIA CONCREBLOCK 10x20x40  Fab.</t>
  </si>
  <si>
    <t>BLOQUE ESTRUCT. MODULARES 39x19x18 Estrd. Obra</t>
  </si>
  <si>
    <t>EI-18 Obra</t>
  </si>
  <si>
    <t>CT10 Obra</t>
  </si>
  <si>
    <t>BLOQUE CONCRETO CONCREBLOCK 20x20x40 Fab.</t>
  </si>
  <si>
    <t>BLOQUE CONCRETO CONCREBLOCK 10x20x40 Fab.</t>
  </si>
  <si>
    <t>TRITURADO DE MAQUINA  DE 1A sin transp.</t>
  </si>
  <si>
    <t>CUBIERTA Arq. Galv.3.05  color</t>
  </si>
  <si>
    <t>BLOQUE ESCORIA CONCREBLOCK 15x20x60  Fab.</t>
  </si>
  <si>
    <t>CAMPANA EXTRAC.44cm.  AMERICAN</t>
  </si>
  <si>
    <t>AX44</t>
  </si>
  <si>
    <t>COCINA SIST.1  51x150 AMERICAN</t>
  </si>
  <si>
    <t>A-150-3c gas</t>
  </si>
  <si>
    <t>HIERRO 40 Liso/Rect    ½"</t>
  </si>
  <si>
    <t>CONCRETO FLUIDO  3000 psi Gr=1"</t>
  </si>
  <si>
    <t>1065</t>
  </si>
  <si>
    <t>LAVAMANOS  CANCILLER BLANCO</t>
  </si>
  <si>
    <t>5037</t>
  </si>
  <si>
    <t>LAVAMANOS  RIVIERA PREMIUM</t>
  </si>
  <si>
    <t>5046/5070</t>
  </si>
  <si>
    <t>12511</t>
  </si>
  <si>
    <t>BALASTO SILVANIA  2X32</t>
  </si>
  <si>
    <t>2 x 48</t>
  </si>
  <si>
    <t>VENTANA ALCOBA  Cal. 20</t>
  </si>
  <si>
    <t>VIGA EN "I" 4" PESADA    6Mts.</t>
  </si>
  <si>
    <t>tiros de 6 m</t>
  </si>
  <si>
    <t>TUBO CUADRADO     3/4" Cal. 20</t>
  </si>
  <si>
    <t>PERFIL ESTRUCTURAL C 18 Galv. 22x8mts.  ACESCO</t>
  </si>
  <si>
    <t>PAGC 22x8</t>
  </si>
  <si>
    <t>PERFIL ESTRUCTURAL C18 Galv. 16x6mts.  ACESCO</t>
  </si>
  <si>
    <t>PAGC 16x6</t>
  </si>
  <si>
    <t>ALAMBRE DE COBRE  DESNUDO No 14</t>
  </si>
  <si>
    <t>MALLA Q-3 CONCREMALLA-5MM(6x2.35M)Hueco:15X15CM</t>
  </si>
  <si>
    <t>M131</t>
  </si>
  <si>
    <t>MALLA Q- 0 CONCREMALLA-3MM(6x2.35M)Hueco:15X15CM</t>
  </si>
  <si>
    <t>FXY-10</t>
  </si>
  <si>
    <t>MALLA Q- 5 -CONCREMALLA- 6MM(6x2.35)hUECO:15X15CM</t>
  </si>
  <si>
    <t>M188</t>
  </si>
  <si>
    <t>MALLA Q- 2 CONCREMALLA-4MM(6x2.35M)Hueco:15X15CM</t>
  </si>
  <si>
    <t>E050</t>
  </si>
  <si>
    <t>MALLA Q-8 CONCREMALLA-8.5MM(6x2.35M)Hueco:15X15CM</t>
  </si>
  <si>
    <t>M378</t>
  </si>
  <si>
    <t>MALLA L-098 (HELIACERO)  20 x 20 x 5mm</t>
  </si>
  <si>
    <t>12199</t>
  </si>
  <si>
    <t>Piso NEGRO EMEFLEX (Sum+transp)</t>
  </si>
  <si>
    <t>ACOPLE PARA LAVAMANOS Y SANITARIO PLASTICO</t>
  </si>
  <si>
    <t>127264</t>
  </si>
  <si>
    <t>CANAL "U"  DE  4"  LIVIANO</t>
  </si>
  <si>
    <t>CABLE ALMA FIBRA  3/8"</t>
  </si>
  <si>
    <t>CABLE ALMA ACERO  3/8"</t>
  </si>
  <si>
    <t>ALAMBRE GALVANIZADO Cal.  10</t>
  </si>
  <si>
    <t>ABRAZADERA 1" DELGADA DE CREMALLERA(A=9-10MM)</t>
  </si>
  <si>
    <t xml:space="preserve">POSTE METALICO H=14M </t>
  </si>
  <si>
    <t>ENSAYO INSPECCIÓN MEDIANTE LA TÉCNICA DE LÍQUIDOS PENETRANTES</t>
  </si>
  <si>
    <t xml:space="preserve">ENSAYO INSPECCIÓN MEDIANTE TÉCNICA DE ULTRASONIDO para estructuras metálicas CON ELEMENTOS SOLDADOS </t>
  </si>
  <si>
    <t>EXTRACCION MEDICIÓN DE RECUBRIMIENTO DE PINTURA (días de 8 horas según rendimiento promedio)</t>
  </si>
  <si>
    <t>MESON ACERO INOXIDABLE 304 CAL 18 Largo 1 m Ancho 0.5 m x Alto 0.8 m</t>
  </si>
  <si>
    <t xml:space="preserve">ENSAYO INSPECCIÓN MEDIANTE LA TÉCNICA DE PARTÍCULAS MAGNÉTICAS      </t>
  </si>
  <si>
    <t>TRAMPA DE GRASA 49 LT ACERO INOXIDABLE 304 CAL 18 Largo 45 cm Ancho 30 cm Alto 32 cm</t>
  </si>
  <si>
    <t>PACHÓMETRO - DETECCIÓN DE ARMADURAS DE ACERO</t>
  </si>
  <si>
    <t>PACHOMETRO - DETECTOR DE ARMADURAS EN ACERO (POR ELEMENTO)</t>
  </si>
  <si>
    <t>ARQUITECTURA</t>
  </si>
  <si>
    <t>INGENIERIA</t>
  </si>
  <si>
    <t>COSTO CONSULTORIA UDS 2021 STC</t>
  </si>
  <si>
    <t>DIFERENCIA ACEE - STC</t>
  </si>
  <si>
    <t>CONSULTORIA</t>
  </si>
  <si>
    <t>INTERVENTORIA</t>
  </si>
  <si>
    <t>Residente de Interventoría</t>
  </si>
  <si>
    <t>Especialista Ambiental</t>
  </si>
  <si>
    <t>OBRA</t>
  </si>
  <si>
    <t>DISEÑOS</t>
  </si>
  <si>
    <t>VLR. PROM. CONTRATO</t>
  </si>
  <si>
    <t>DOTACIÓN SEGURIDAD INDUSTRIAL</t>
  </si>
  <si>
    <t>Ingeniero Hidrosanitario y Gas</t>
  </si>
  <si>
    <t>Ingeniero Eléctrico</t>
  </si>
  <si>
    <t>Ingeniero Tránsito</t>
  </si>
  <si>
    <t>Director Construcciones</t>
  </si>
  <si>
    <t>Director Interventoría</t>
  </si>
  <si>
    <t>Especialista en Finanzas</t>
  </si>
  <si>
    <t>Prof. Financiero Contable</t>
  </si>
  <si>
    <t>Director del Equipo Validador</t>
  </si>
  <si>
    <t>Consultor Financiero</t>
  </si>
  <si>
    <t>Consultor Jurídico</t>
  </si>
  <si>
    <t>Experto en Project Finance</t>
  </si>
  <si>
    <t xml:space="preserve">Experto en análisis y valoración de riesgos </t>
  </si>
  <si>
    <t xml:space="preserve">Consultor jurídico junior </t>
  </si>
  <si>
    <t>Consultor contable y tributario</t>
  </si>
  <si>
    <t xml:space="preserve">Consultor técnico </t>
  </si>
  <si>
    <t xml:space="preserve">Especialista Estructural </t>
  </si>
  <si>
    <t>Especialista en Urbanismo</t>
  </si>
  <si>
    <t>Especialista en paisajismo / espacio público</t>
  </si>
  <si>
    <t>Especialista Social</t>
  </si>
  <si>
    <t>Programación, control y presupuesto</t>
  </si>
  <si>
    <t>Especialista en seguros</t>
  </si>
  <si>
    <t>Especialista en vías</t>
  </si>
  <si>
    <t xml:space="preserve">Especialista electromecánico  </t>
  </si>
  <si>
    <t xml:space="preserve">Especialista Bioclimático </t>
  </si>
  <si>
    <t>Especialista en Movilidad</t>
  </si>
  <si>
    <t>Especialista en Acústica</t>
  </si>
  <si>
    <t>TARIFAS  2022
5,62%</t>
  </si>
  <si>
    <t>Ingeniero  Forestal</t>
  </si>
  <si>
    <t>,</t>
  </si>
  <si>
    <t>de</t>
  </si>
  <si>
    <t xml:space="preserve">Periodo de </t>
  </si>
  <si>
    <t>ETAPA DE OBRA</t>
  </si>
  <si>
    <t xml:space="preserve"> </t>
  </si>
  <si>
    <t xml:space="preserve">Elaboró: </t>
  </si>
  <si>
    <t>Cargo</t>
  </si>
  <si>
    <t>ACIDO ESTABILIZADOR DE PH DECAPANTE (ACIDO MURIATICO) x Litro</t>
  </si>
  <si>
    <t xml:space="preserve">Acople Completo ** </t>
  </si>
  <si>
    <t>ACOPLE SANITARIO ½"X7/8" Con Registro PLASTICOL=40CM</t>
  </si>
  <si>
    <t>ACRILIC ADHESION PROMETER</t>
  </si>
  <si>
    <t>Adaptador CPVC Macho 1/2"  **</t>
  </si>
  <si>
    <t>Aerosoles alta presión (Marca Montana o similar Diferentes colores y Nitro color negro)</t>
  </si>
  <si>
    <t>Aerosoles baja presión (Marca auster o similar Diferentes colores)</t>
  </si>
  <si>
    <t>Aire acondicionado piso techo tipo mini split de 18000 btu/h 220 v.</t>
  </si>
  <si>
    <t>AIREADOR DE 2HP TRIFASICO 220V / 440V, CON HELICE ALTA EFICIENCIA, CANASTA TODO EN POLIMERO</t>
  </si>
  <si>
    <t>ALARMA PARA INMERSION TIPO L</t>
  </si>
  <si>
    <t>ALCORQUE CIRCULAR D. 0,80 M - D.INT. 0,40 M - PLATINA 1"</t>
  </si>
  <si>
    <t>ALCORQUE CIRCULAR D. 1,20 M - D.INT. 0,40 M - PLATINA 1"</t>
  </si>
  <si>
    <t>ALCORQUE CIRCULAR D. 1,20 M - D.INT. 0,40 M - PLATINA 3"</t>
  </si>
  <si>
    <t>ALCORQUE CIRCULAR D. 1,20 M - D.INT. 0,80 M - PLATINA 1"</t>
  </si>
  <si>
    <t>ALCORQUE CUADRADO 0,80 a 1,00 M D.INT. 0,40 M - PLATINA 1"</t>
  </si>
  <si>
    <t>ALCORQUE CUADRADO 1,20 x 1,20 M D.INT. 0,40 M - PLATINA 1"</t>
  </si>
  <si>
    <t>ALCORQUE CUADRADO 1,20 x 1,20 M D.INT. 0,80 M - PLATINA 1"</t>
  </si>
  <si>
    <t>Alguicida x Galón</t>
  </si>
  <si>
    <t>ALQUILER PLANTA ELECTRICA TRIFASICADE 100 KVA (INCLUYE OPERADOR DE EQUIPO, COMBUSTIBLE Y TRANSPORTE)</t>
  </si>
  <si>
    <t>Amarre  Plastico 4.8mm , L=20 cm x 100 Un.</t>
  </si>
  <si>
    <t xml:space="preserve">ANALISIS RBCA (TIER 1 Y TIER 2) </t>
  </si>
  <si>
    <t>Andamio Certificado Multidireccional (Módulo de 6 secciones de 1,20 mts de largo x 0.60 mts de anch)</t>
  </si>
  <si>
    <t>Andamio colgante eléctrico 4 A 6 Ml</t>
  </si>
  <si>
    <t>ANGULO 1 1/2"x 1/8"x 6m</t>
  </si>
  <si>
    <t>Anticorrosivo Spray</t>
  </si>
  <si>
    <t xml:space="preserve">APUNTAMIENTO REFLECTORES DE 1500 VATIOS EN EL ESTADIO EL CAMPIN, INCLUYE HERRAMIENTAS Y PROFESIONAL </t>
  </si>
  <si>
    <t>ARENA PELDAR TIPO FLINT - CANCHA VOLEYPLAYA PLAZA DE TOROS</t>
  </si>
  <si>
    <t>Baldosas elásticas tipo profesional para uso abierto y cerrado en canchas de Baloncesto</t>
  </si>
  <si>
    <t>Banca Bicicletero madera plástica (sum+inst)</t>
  </si>
  <si>
    <t>Banca Bicicletero Plástico con diseño y espaldar (sum+inst)</t>
  </si>
  <si>
    <t>Banca petalo concreto L=1.2m Temik UHPC + transp</t>
  </si>
  <si>
    <t>Banca petalo concreto L=2.0m Temik UHPC + transp</t>
  </si>
  <si>
    <t>Banca plástica infantil (sum+inst)</t>
  </si>
  <si>
    <t>BANCA WPC CON PANEL DE INFORMACIÓN (suministro+instalación)</t>
  </si>
  <si>
    <t>Bancas para espacios públicos (sum+inst)</t>
  </si>
  <si>
    <t>Bandeja contenedora techos verdes elaborada en polietileno alta dencidad 50*50cm, geotextil interno</t>
  </si>
  <si>
    <t>BANDEROLA 30*30 1/8</t>
  </si>
  <si>
    <t xml:space="preserve">BARRERA ANTI RAIZ PARA EL MURO </t>
  </si>
  <si>
    <t>BASE METALICA PARA LA CONDENSADORA 1,20X0,50M</t>
  </si>
  <si>
    <t>BENTONITA SODICA SACO DE 50 KG</t>
  </si>
  <si>
    <t>Bicarbinato de Sodio x Kilogramo</t>
  </si>
  <si>
    <t>Bomba Eyectora sumergible 1HP</t>
  </si>
  <si>
    <t xml:space="preserve">BOMBA LANZADO DE CONCRETO </t>
  </si>
  <si>
    <t>BORDILLO A-81 15 X 35 X 80 CM</t>
  </si>
  <si>
    <t>Botellón 20 Lts. Recuperado Policarbonato</t>
  </si>
  <si>
    <t>BOTON DE PARADA DE EMERGENCIA</t>
  </si>
  <si>
    <t>BRAZO HIDRAULICO CIERRAPUERTAS - CEFE COMETAS</t>
  </si>
  <si>
    <t>BRAZO HIDRAULICO CIERRAPUERTAS Yale, Steel Lock o similar</t>
  </si>
  <si>
    <t>0103535-1</t>
  </si>
  <si>
    <t>BREAKER INDUSTRIAL 100/125/150 A  CDRC Cometas</t>
  </si>
  <si>
    <t>BROCA HSS 1/2" (Para metal)</t>
  </si>
  <si>
    <t>BROCA HSS 1/8"  (Para metal)</t>
  </si>
  <si>
    <t>BROCA SDS PLUS 1/2 X 10 X 12 PULGADAS</t>
  </si>
  <si>
    <t>CABLE 2,1 ULTRA -HD-UHD 8K 60HZ CABLE 48 GBS CON AUDIO</t>
  </si>
  <si>
    <t>CABLE 4/0 AWG COBRE THHN 90°C 600V</t>
  </si>
  <si>
    <t>CABLE DE ALUMINIO 4/0 SERIE 800</t>
  </si>
  <si>
    <t>Cable duplex 2 x14</t>
  </si>
  <si>
    <t xml:space="preserve">Caja de rapidógrafos referencia artline 12 unidades </t>
  </si>
  <si>
    <t xml:space="preserve">CAJA DIRECTA ACTIVA </t>
  </si>
  <si>
    <t>CAJA DIRECTA PASIVA DOBLE CANAL</t>
  </si>
  <si>
    <t xml:space="preserve">CAJA ELECTRICA 80x80x40cm AEREA </t>
  </si>
  <si>
    <t>CAJA LUMINOSA CON ESCUDO EN ACRÍLICO 40x40 cm</t>
  </si>
  <si>
    <t xml:space="preserve">CAL VIVA  X KG </t>
  </si>
  <si>
    <t>Calanchoe pumila (Kalanchoe brevicaulis)</t>
  </si>
  <si>
    <t>CAMBIO DE SUPERFICIE DE MESA DE PING PONG</t>
  </si>
  <si>
    <t>CANALETA 43 x 4.00 ETERNIT (DESCONTINUADA) (NO USAR)</t>
  </si>
  <si>
    <t>CANALETA EN PVC DE 10X20CM Y ACCESORIOS</t>
  </si>
  <si>
    <t>Canecas Plastica en Prolipropileno (sum+inst)</t>
  </si>
  <si>
    <t>CARCAMO EN CONCRETO 25x40cm L:100cm + REJILLA</t>
  </si>
  <si>
    <t>CARCAMO EN CONCRETO 35X40cm L:100cm + REJILLA</t>
  </si>
  <si>
    <t>CARCAZA BASE HUECA PARA SEÑAL URBANA ROTOMOLDEADA GRANDE (suministro)</t>
  </si>
  <si>
    <t>CARCAZA BASE HUECA PARA SEÑAL URBANA ROTOMOLDEADA PEQUEÑA (suministro)</t>
  </si>
  <si>
    <t>Carretón, trebol blanco enano (Trifolium repens)</t>
  </si>
  <si>
    <t>CARRIL ANTI TURBULENCIA SEPARADOR DE 4" X 25 M + TENSOR EN ACERO INOXIDABLE</t>
  </si>
  <si>
    <t>CARRIL ANTI TURBULENCIA SEPARADOR DE 6" X 50 M + TENSOR EN ACERO INOXIDABLE</t>
  </si>
  <si>
    <t xml:space="preserve">CARTUCHO PARA FILTRO PURIFICADOR AGUA (ETAPA 2) </t>
  </si>
  <si>
    <t>CARTUCHO PARA FILTRO PURIFICADOR DE AGUA (ETAPA 1)</t>
  </si>
  <si>
    <t>CARTUCHO PARA FILTRO PURIFICADOR DE AGUA (ETAPA 3)</t>
  </si>
  <si>
    <t>Cartuchos para marquilladora</t>
  </si>
  <si>
    <t>CASETON EN LONA 0.30 m***</t>
  </si>
  <si>
    <t>CASILLERO METÁLICO PARA ALMACENAMIENTO (suministro+instalación)</t>
  </si>
  <si>
    <t>CAUCHO GRANULADO SBR - No Incluye transporte al sitio</t>
  </si>
  <si>
    <t>Cepillo 10" con cerdas acero inoxidable</t>
  </si>
  <si>
    <t>CEPILLO NYLON 10"</t>
  </si>
  <si>
    <t>CERTIFICACION DE ASCENSORES SHILDREN CON CAPACIDAD PARA 7 PERSONAS O 1000 KG</t>
  </si>
  <si>
    <t>Certificación RETIE RETILAP Parque Vecinal Desarrollo Bilbao II Sector Calle 143 F y calle 144 A con carrera 151 Localidad de Suba</t>
  </si>
  <si>
    <t>Certificación RETIE RETILAP Parque Vecinal Santa Ana Occidental II Kr 7 Con prolongación de la Calle 112 Localidad de Usaquén</t>
  </si>
  <si>
    <t xml:space="preserve">Certificación RETIE RETILAP Parque Zonal Olaya Herrera Calle 22 Sur # 21 -09 Localidad Rafael Uribe </t>
  </si>
  <si>
    <t>Certificaciones RETIE y RETILAP de cuatro (4) escenarios</t>
  </si>
  <si>
    <t>CESTA EXCREMENTO CANINO MODELO ITÁLICA (suministro+instalacion)</t>
  </si>
  <si>
    <t>CESTA SANECAN OLIMPIA (suministro+instalacion)</t>
  </si>
  <si>
    <t>CESTA SANECAN SICILIA (suministro+instalacion)</t>
  </si>
  <si>
    <t>Cierrapuerta Hidráulico Ajustable 80 Kg</t>
  </si>
  <si>
    <t xml:space="preserve">Cincel de 1/2” con protección </t>
  </si>
  <si>
    <t xml:space="preserve">Cincel de 3/4” con protección </t>
  </si>
  <si>
    <t>Cinta Antideslizante A=50mm Negra-TraficoPeaton.-Roll</t>
  </si>
  <si>
    <t>CINTA SIKA PVC V-15</t>
  </si>
  <si>
    <t>002390_1</t>
  </si>
  <si>
    <t>CINTURON DE SEGURIDAD FAJA ANGOSTA</t>
  </si>
  <si>
    <t xml:space="preserve">Cizalla manual tipo pesado pequeña 8 pulgadas </t>
  </si>
  <si>
    <t>Clavellina (Dianthus deltoides)</t>
  </si>
  <si>
    <t>Cobertor para piscina x M2 (Suministro)</t>
  </si>
  <si>
    <t>CODO NOVAFORT90° 160MM + TEE ALCAN 160 MM</t>
  </si>
  <si>
    <t>CODO NOVAFORT90° 200MM + TEE ALCAN 200 MM</t>
  </si>
  <si>
    <t>CODO NOVAFORT90° 250MM + TEE ALCAN 250 MM</t>
  </si>
  <si>
    <t>CODO NOVAFORT90° 315MM + TEE ALCAN 315 MM</t>
  </si>
  <si>
    <t>Columpio Inclusivo Doble Bebé 1-7años (suministro+instalacion)</t>
  </si>
  <si>
    <t>CONCRETO 4000 PSI LANZADO</t>
  </si>
  <si>
    <t xml:space="preserve">CONSTRUCCIÓN DE POZO DE MONITOREO ASTM D5092-04 (7m profundidad) (Medición de VOC´s in situ) </t>
  </si>
  <si>
    <t>CONTACTOR DE 110 V O 220 V  9 A</t>
  </si>
  <si>
    <t>CONTACTOR DE 110 V O 220 V 12 A</t>
  </si>
  <si>
    <t xml:space="preserve">CONTACTOR DE 110 V O 220 V 18 A </t>
  </si>
  <si>
    <t xml:space="preserve">CONTACTOR DE 110 V O 220 V 20 A </t>
  </si>
  <si>
    <t xml:space="preserve">CONTACTOR DE 110 V O 220 V 22 A </t>
  </si>
  <si>
    <t>CONTACTOR DE 110 V O 220 V 25 A</t>
  </si>
  <si>
    <t>CONTACTOR DE 110 V O 220 V 30 A</t>
  </si>
  <si>
    <t>CONTACTOR DE 110 V O 220 V 32 A</t>
  </si>
  <si>
    <t xml:space="preserve">CONTACTOR DE 110 V O 220 V 40 A </t>
  </si>
  <si>
    <t>CONTROL DE NIVEL TARJETA WARRICK CONTROL ENCAPSULADO MODELO 26NMB1B0</t>
  </si>
  <si>
    <t>CONTROL DE NIVEL: TARJETA WARRICK CONTROL ENCAPSULADO MODELO 16MM1B0</t>
  </si>
  <si>
    <t>CORTA BALDOSA PROFESIONAL CON BALI- NERA 29" (74 CM)</t>
  </si>
  <si>
    <t>CORTADOR DE TUBO PVC HASTA 1-5/8"</t>
  </si>
  <si>
    <t xml:space="preserve">CUCHILLA PARA SIERRA CALADORA </t>
  </si>
  <si>
    <t>CURVA 4"</t>
  </si>
  <si>
    <t>01264-1</t>
  </si>
  <si>
    <t>DEMARCACIÓN LACROSSE GRAMA COSIDA</t>
  </si>
  <si>
    <t>Desengrasante industrial x Galón</t>
  </si>
  <si>
    <t>Desgaste en la Máquina de los Angeles con trit. IGUAL A 100885</t>
  </si>
  <si>
    <t>DESMONTE  EQ DE SISTEMAS DE VIDEOVIGILANCIA UBICADOS EN EL CAMPIN</t>
  </si>
  <si>
    <t>DESMONTE, PINTURA GENERAL Y ARREGLO, REPOSICION PIEZAS BIOSALUDABLES</t>
  </si>
  <si>
    <t>Diente de leon (Taraxacum officinale)</t>
  </si>
  <si>
    <t>DIFERENCIAL DE PRESION Y SENSOR DE HUMEDAD</t>
  </si>
  <si>
    <t>difusor Referencia hardcore</t>
  </si>
  <si>
    <t>difusor Referencia New York cap</t>
  </si>
  <si>
    <t>difusor Referencia Skinny 94</t>
  </si>
  <si>
    <t>Disco de Secchi (Piscinas)</t>
  </si>
  <si>
    <t>DISCO PARA PULIR MADERA VELCRO 5" GRANO 120</t>
  </si>
  <si>
    <t>DISPOSICION DE MATERIAL DE MANTO ASFALTICO</t>
  </si>
  <si>
    <t xml:space="preserve">DISPOSICION FINAL ASBESTO CEMENTO </t>
  </si>
  <si>
    <t>DL3-Luminaria tipo cilindroPCB FORTIMO 12W 4000K</t>
  </si>
  <si>
    <t>DRX240 - Driver de ULP150  para LED 240W de 6.3</t>
  </si>
  <si>
    <t>DUCHA ANTIVANDALICA CROMADA</t>
  </si>
  <si>
    <t>EJERCITADOR BRAZOS ASCENDENTE - EQUIPO INCLUYENTE (SUMINISTRO)</t>
  </si>
  <si>
    <t>EJERCITADOR BRAZOS DESCENDENTES - EQUIPO INCLUYENTE (SUMINISTRO)</t>
  </si>
  <si>
    <t>EJERCITADOR DE PIERNAS - EQUIPO INCLUYENTE (SUMINISTRO)</t>
  </si>
  <si>
    <t>EJERCITADOR MIEMBROS SUPERIORES - EQUIPO INCLUYENTE (SUMINISTRO)</t>
  </si>
  <si>
    <t>EJERCITADOR PANTORRILLA Y GLUTEOS - EQUIPO INCLUYENTE (SUMINISTRO)</t>
  </si>
  <si>
    <t>EJERCITADOR PECTORAL - EQUIPO INCLUYENTE (SUMINISTRO)</t>
  </si>
  <si>
    <t>Empaque silicona unión garrafas Ekomuro</t>
  </si>
  <si>
    <t>EMULSION ASFALTICA CRL-1 (IMPRIMANTE)</t>
  </si>
  <si>
    <t>ENGRASE DE MAQUINAS MULTIFUERZA Y AJUSTE DE PIEZAS (MULTIFUNCIONAL TORRE A-4 Y A-6</t>
  </si>
  <si>
    <t>Enrolladores para Cobertor de piscina (Suministro)</t>
  </si>
  <si>
    <t xml:space="preserve">ENSAYO AGUA:  BTEX (Benceno, Tolueno, Etilbenceno y Xilenos) </t>
  </si>
  <si>
    <t>ENSAYO AGUA: Naftaleno, Benzo(a)antraceno, Benzo(a)pireno, Benzo(b)fluoranteno, Benzo(k)fluoranteno</t>
  </si>
  <si>
    <t>ENSAYO DESGASTE MAQUINA DE LOS ANGELES CON TRITURA IGUAL A 100828</t>
  </si>
  <si>
    <t>ENSAYO MEDICION EN CAMPO CON FERROSCAN (&lt;40Pts) IGUAL A 106358</t>
  </si>
  <si>
    <t>Equipo de soldaura portátil</t>
  </si>
  <si>
    <t>102231_1</t>
  </si>
  <si>
    <t>EQUIPO REACTOR XP2 GRACO (POLIURETANO)</t>
  </si>
  <si>
    <t>EQUIPO RED CONTRAINCENDIO Y BOMBA JOCKEY</t>
  </si>
  <si>
    <t>Escalador de Arbol (sum.) Juego M-3**</t>
  </si>
  <si>
    <t>Escalera de Gato en Aluminio H=2.00M (suministro)</t>
  </si>
  <si>
    <t>ESCHERICHIA COLI - ANÁLISIS AGUAS SUPERF. PISCINAS</t>
  </si>
  <si>
    <t>Escobillines para serigrafía 41 CM Dureza 80</t>
  </si>
  <si>
    <t>Escobillines para serigrafía 60 CM Dureza 80</t>
  </si>
  <si>
    <t>Escobillines para serigrafía 70 CM Dureza 80</t>
  </si>
  <si>
    <t>ESCUADRA REGLA MULTIFUNCION LARGA</t>
  </si>
  <si>
    <t xml:space="preserve">ESCUADRA REGLA MULTIFUNCIONAL  LARGA </t>
  </si>
  <si>
    <t>Esmalte verde Spray color Verde Esmeralda</t>
  </si>
  <si>
    <t>Estación Banco de Abdominales (suministro+instalacion)</t>
  </si>
  <si>
    <t>Estación Banco de Press (suministro+instalacion)</t>
  </si>
  <si>
    <t>Estación de caminata aerea (suministro+instalacion)</t>
  </si>
  <si>
    <t>ESTACION DE SOLDADURA 2 EN 1 AIRE Y CAUTIN</t>
  </si>
  <si>
    <t>Estación Elíptica (suministro+instalacion)</t>
  </si>
  <si>
    <t>Estación Extensor de Muslo (suministro+instalacion)</t>
  </si>
  <si>
    <t>ESTACION GIMNASIA CONVENCIONAL IDRD</t>
  </si>
  <si>
    <t>Estación Mariposa (suministro+instalacion)</t>
  </si>
  <si>
    <t>Estación para Abdomen, Oblicuos y espalda Twister (suministro+instalacion)</t>
  </si>
  <si>
    <t>Estación para Abdominales (suministro+instalacion)</t>
  </si>
  <si>
    <t>Estación para Abductor de Muslo (suministro+instalacion)</t>
  </si>
  <si>
    <t>Estación para Biceps (suministro+instalacion)</t>
  </si>
  <si>
    <t>Estación para muslos y pantorrilla Step (suministro+instalacion)</t>
  </si>
  <si>
    <t>Estación para pectorales, Biceps y Espalda (suministro+instalacion)</t>
  </si>
  <si>
    <t>Estación Para Remo (suministro+instalacion)</t>
  </si>
  <si>
    <t>Estación para Sentadillas (suministro+instalacion)</t>
  </si>
  <si>
    <t>Estación para tronco superior (suministro+instalacion)</t>
  </si>
  <si>
    <t>Estación Pendulo y Twist para abdomen y espalda (suministro+instalacion)</t>
  </si>
  <si>
    <t>Estación Prensa de Hombro (suministro+instalacion)</t>
  </si>
  <si>
    <t>Estación Prensa de Miembros Inferiores (suministro+instalacion)</t>
  </si>
  <si>
    <t>Estación Prensa de Pecho (suministro+instalacion)</t>
  </si>
  <si>
    <t>Estación Prensa de Triceps (suministro+instalacion)</t>
  </si>
  <si>
    <t>Estación Remo Bajo (suministro+instalacion)</t>
  </si>
  <si>
    <t>Estación Rotación Brazos (suministro+instalacion)</t>
  </si>
  <si>
    <t>Estación Rotación de Pelvis (suministro+instalacion)</t>
  </si>
  <si>
    <t>Estación Rueda de Hombro (suministro+instalacion)</t>
  </si>
  <si>
    <t>ESTIBA PLASTICA DE 1,20 M X 1,0 M X 0,12 M CON CAPACIDAD DE 2 TONELADAS</t>
  </si>
  <si>
    <t>ESTRUCTURA / PARALES DE TENIS (Suministro)</t>
  </si>
  <si>
    <t xml:space="preserve">ESTRUCTURA MICROFUTBOL MOVIL 3x2m </t>
  </si>
  <si>
    <t>ESTUCO ACRILICO - ESTUKA - SIKA o similar</t>
  </si>
  <si>
    <t>Extensores para rodillo</t>
  </si>
  <si>
    <t>Extintor a base agua penetrante a presión modelo 2.5 galones tipo A - Suministro</t>
  </si>
  <si>
    <t>Extintor a base de polvo químico seco 10 libras tipo ABC multipropósito - Suministro</t>
  </si>
  <si>
    <t>Extintor a base de polvo químico seco 20 libras tipo ABC multipropósito - Suministro</t>
  </si>
  <si>
    <t>Extintor contra incendios a base de agente limpio 123 HCHC  3700 gramos - Suministro</t>
  </si>
  <si>
    <t>Extintor contra incendios a base de gas carbónico modelo 5 libras tipo BC - Suministro</t>
  </si>
  <si>
    <t>FERROSCAN SERVICIO DIA (MAX- 40 PUNTOS) IGUAL A 100931</t>
  </si>
  <si>
    <t>FIBRA OPTICA 12 HILOS - INSTALACION Y SUMINISTRO</t>
  </si>
  <si>
    <t>FICHA TECN. REGIST.FORM.SDA+PLANO UBIC+SEGUIM+CONC+RESOLUCIÓN</t>
  </si>
  <si>
    <t>Figuración de tuberia metálica 2 1/2"</t>
  </si>
  <si>
    <t>FLEJE CORTINA ANCHO ESTAMPADO CR</t>
  </si>
  <si>
    <t>FLOCULANTE Kilogramo (CLARIFICADOR)</t>
  </si>
  <si>
    <t>FLOTADOR ARO SALVAVIDAS ALTA DENSIDAD DIÁM. EXT. 57 CM DIÁM. INT. 37 CM</t>
  </si>
  <si>
    <t>Formica Recubrimiento paredes</t>
  </si>
  <si>
    <t>Frasco de isoforono (disolvente tinta PVC)</t>
  </si>
  <si>
    <t>FRASCOS PARA GEL ANTIBACTERIAL X 500 ML CON VALVULA</t>
  </si>
  <si>
    <t>GANCHO SALVAVIDAS EN ALUMINIO</t>
  </si>
  <si>
    <t xml:space="preserve">GEL ANTIBACTERIAL </t>
  </si>
  <si>
    <t>GENERACIÓN CÓDIGO SIGAU</t>
  </si>
  <si>
    <t>GENERADOR 125 KVA  - Incl. transporte, operario y combustible.</t>
  </si>
  <si>
    <t>GENERADOR 25 KVA - Incl. transporte, operario y combustible.</t>
  </si>
  <si>
    <t>GENERADOR 70 KVA  - Incl. transporte, operario y combustible.</t>
  </si>
  <si>
    <t>Generador de tonos para identificar cables de red, telefónicos o coaxiales</t>
  </si>
  <si>
    <t>GEOMALLA BIAXIAL 30X30</t>
  </si>
  <si>
    <t>GEOMALLA BIAXIAL BX 30X30</t>
  </si>
  <si>
    <t>Geotextil-PP cinta Plana Separc - SueloT-2400 Propyweave</t>
  </si>
  <si>
    <t>GIMNASIO CROSSFIT modular - A (suministro)</t>
  </si>
  <si>
    <t>GIMNASIO CROSSFIT modular - B (suministro)</t>
  </si>
  <si>
    <t>GRAMA SINTETICA 1000 gr/m2 ALFA</t>
  </si>
  <si>
    <t>GRUA PH (Capacidad de 90 Ton, izaje luminarias y estructura 4.5 t a altura de 45 m y radio 5m CAMPIN</t>
  </si>
  <si>
    <t>GUAYAS VERTICALES DE 3/8" (9mm)</t>
  </si>
  <si>
    <t>HIDROLAVADORA 3.5 HP 1500 PSI VOLTAJE 110 V MONOFÁSICO</t>
  </si>
  <si>
    <t>HIDROLAVADORA ELÉCTRICA 3 HP 220V 1900 PSI</t>
  </si>
  <si>
    <t xml:space="preserve">HIDROLAVADORA ELÉCTRICA 5HP 2.500 PSI TRIFASICO CUBIERTA METÁLICA </t>
  </si>
  <si>
    <t>Hidrolavadora grande 3.5 HP</t>
  </si>
  <si>
    <t>Hidrolavadora grande 5 HP</t>
  </si>
  <si>
    <t>Identificador de pares de cableado de redes Ethernet</t>
  </si>
  <si>
    <t>Impermeabilizacion manto bicapa 3+3 mm ultima capa con inhibidor de raiz + mano de obra y transporte</t>
  </si>
  <si>
    <t>INSPECCION DE TUBERIA CON CCTV (ML)</t>
  </si>
  <si>
    <t>Inspección, verificación y dictamen cumplimiento RETIE y RETILAP Diamante de Béisbol P. ciudad Monte</t>
  </si>
  <si>
    <t>Inspección, verificación y dictamen de cumplimiento RETIE y RETILAP canchas sintéticas de fútbol 11</t>
  </si>
  <si>
    <t>Inspección, verificación y dictamen de cumplimiento RETIE y RETILAP canchas sintéticas de fútbol 5-8</t>
  </si>
  <si>
    <t>IPOMOEA PURPUREA</t>
  </si>
  <si>
    <t>JACUZZI FIRPLAK - Galapagos Spa – Hidro – Aero – Blanco (8 PERSONAS)</t>
  </si>
  <si>
    <t>JUEGO ANIMAL 3D CAUCHO EPDM OCTOPUS CAP11 DE 2-8 AÑOS</t>
  </si>
  <si>
    <t>Juego Arco Suspendido mas 8años Cap: 4 (suministro+instalacion)</t>
  </si>
  <si>
    <t>JUEGO BALANCIN DOBLE 5-12 AÑOS CAP: 2 NIÑOS</t>
  </si>
  <si>
    <t>Juego Cinta de Equilibrio mas 6años Cap: 2 (suministro+instalacion)</t>
  </si>
  <si>
    <t>JUEGO DE BROCAS SDS PLUS JGO.10 PZS.</t>
  </si>
  <si>
    <t>Juego de Obstáculo en Tunel mas 8años Cap: 1 (suministro+instalacion)</t>
  </si>
  <si>
    <t>Juego de ratchet en milímetros 1/4</t>
  </si>
  <si>
    <t>JUEGO DE SIERRAS DE COPA MULTIPLE PARA MADERA</t>
  </si>
  <si>
    <t>JUEGO DESTREZA MURO DE ESCALADA EDAD 6-14 AÑOS CAP 15 USUARIOS (suministro+instalación)</t>
  </si>
  <si>
    <t>JUEGO DESTREZAS IXO MURO DE ESCALAR EQUILIBRIO DESLIZADERO TUBO EDAD 6-14 AÑOS CAP 14 USUARIOS (sumi</t>
  </si>
  <si>
    <t>JUEGO DIABOLO RED ESCALERA MURO DE ESCALAR EDAD 2 A 12 AÑOS CAP 18 USUARIOS (suministro+instalación)</t>
  </si>
  <si>
    <t>JUEGO DOS TORRES DOBLE DESLIZADERO RED MUROS DE ESCALAR EDAD 2-12 AÑOS CAP 27 USUARIOS (suministro+i</t>
  </si>
  <si>
    <t xml:space="preserve">JUEGO ESTRUCTURA 4 TORRES PASADIZO, TIROLINA TUBO DESLIZADERO ACERO INOX MURO MURO PARA ESCALER </t>
  </si>
  <si>
    <t>Juego Estructura Trepa mas 6años Cap: 7 (suministro+instalacion)</t>
  </si>
  <si>
    <t>JUEGO GRAN ESCALA BIIBOX TIROLESA, MUELLE, DELIZADERO MURO DE ESCALAR ELEMENTO ROTACION PUENTE COLGA</t>
  </si>
  <si>
    <t>JUEGO INTERACTIVO DE REALIDAD AUMENTADA BUSCA Y ENCUENTRA</t>
  </si>
  <si>
    <t xml:space="preserve">JUEGO INTERACTIVO DE REALIDAD AUMENTADA EL CIRCUITO </t>
  </si>
  <si>
    <t>JUEGO INTERACTIVO DE REALIDAD AUMENTADA LAS CARRERAS</t>
  </si>
  <si>
    <t>JUEGO KANOPE DESLIZADERO TIPO KAYAK ESCALERA COLGANTE H=5,20 MTS EDAD 3- 12 AÑOS CAP 24 USUARIOS (su</t>
  </si>
  <si>
    <t>JUEGO MUELLE BARCO VIKINGO EDAD 1-12 AÑOS CAP 8 USUARIOS (suministro+instalación)</t>
  </si>
  <si>
    <t>JUEGO MUELLE DOBLE TOPE AMORTIGUANTE EDAD 5-12 AÑOS CAP 2 USUARIOS</t>
  </si>
  <si>
    <t>Juego Muelle Inclusivo Tortuga (suministro+instalacion) Desde 2 años Cap 1 niño</t>
  </si>
  <si>
    <t>Juego Musical Inclusivo Tambores (suministro+instalacion) Desde 2 años Cap max 2 niños</t>
  </si>
  <si>
    <t>Juego Musical Inclusivo Xilofono (suministro+instalacion) Desde 2 años Cap máx 2 niños</t>
  </si>
  <si>
    <t>Juego Ondas de Equilibrio mas 6años Cap: 4 (suministro+instalacion)</t>
  </si>
  <si>
    <t>Juego Panel de Escalada Inclinado +8años Cap:2 (suministro+instalacion)</t>
  </si>
  <si>
    <t>JUEGO PANEL MUSICAL PIANO EDAD 1-7 AÑOS CAP 1 USUARIO</t>
  </si>
  <si>
    <t>Juego Paneles de Salto mas 8años Cap: 1 (suministro+instalacion)</t>
  </si>
  <si>
    <t>Juego Pasalera Tambaleante mas 6años Cap: 1 (suministro+instalacion)</t>
  </si>
  <si>
    <t>Juego Postes Balanceantes mas 6años Cap: 1 (suministro+instalacion)</t>
  </si>
  <si>
    <t>JUEGO PRIMERA INFANCIA CASITA MUSICAL EDAD 1-8 AÑOS CAP 10 USUARIOS</t>
  </si>
  <si>
    <t>JUEGO PRIMERA INFANCIA DOS TORRES DESLIZADERO ESCALERA PANELES LUDICOS EDAD 0,5- 6 AÑOS CAP 12 USUAR</t>
  </si>
  <si>
    <t>JUEGO PRIMERA INFANCIA MURO INTERACTIVO DESLIZADERO EDAD 0,5-6 AÑOS CAP 12 USUARIOS (suministro+inst</t>
  </si>
  <si>
    <t>JUEGO PUENTE COLGANTE DOBLE DESLIZADERO PUENTE RAMPA MURO DE ESCALAR RED DE TREPA EDAD 3- 12 AÑOS CA</t>
  </si>
  <si>
    <t xml:space="preserve">JUEGO ROTACIÓN GYROSPEED CAP 8 USUARIOS 3-12 AÑOS </t>
  </si>
  <si>
    <t xml:space="preserve">JUEGO ROTACIÓN INCLUYENTE CAP 6 USUARIOS 2-12 AÑOS </t>
  </si>
  <si>
    <t xml:space="preserve">JUEGO ROTACIÓN TULIPAN CAP 1 USUARIO 1-8 AÑOS </t>
  </si>
  <si>
    <t>Juego Salto Vertical mas 6años Cap: 1 (suministro+instalacion)</t>
  </si>
  <si>
    <t>Juego Torre con Rampa de escalar mas 8años Cap: 4 (suministro+instalacion)</t>
  </si>
  <si>
    <t>Juego Torre deslizadero muro escalar tubo y red (suministro+instalacion) 3-12 años Cap 20 niños</t>
  </si>
  <si>
    <t>JUEGO TORRE DOBLE MURO DE ESCALAR DESLIZADERO TUBO PARA TREPAR ESCALERAS EDAD 3-12 AÑOS CAP 22 USUAR</t>
  </si>
  <si>
    <t>JUEGO TORRE TRES DESLIZADERO PANELES LUDICOS EDAD 3-12 AÑOS CAP 10 USUARIOS (suministro+instalación)</t>
  </si>
  <si>
    <t>JUEGO TRIPLE DESLIZADERO ESCALERA PANELES LUDICOS MURO DE ESCALAR EDAD 3-12 AÑOS CAP 19 USUARIOS (su</t>
  </si>
  <si>
    <t>Kit 7 pasos Medidor multiparametros de funcionamiento visual (Piscinas)</t>
  </si>
  <si>
    <t>KIT ANTIDERRAME - ANTICHISPA 5 GALONES</t>
  </si>
  <si>
    <t>KIT SOLAR ALUMBRADO PUBLICO URBAN 35W 4000K 100P</t>
  </si>
  <si>
    <t>KIT SOLAR ALUMBRADO PUBLICO URBAN 60W 4000K 100P</t>
  </si>
  <si>
    <t>KIT SOLAR ALUMBRADO PUBLICO URBAN 90W 4000K 100P</t>
  </si>
  <si>
    <t xml:space="preserve">LADRILLO ESTRUCTURAL LIVIANO ARENA </t>
  </si>
  <si>
    <t>LADRILLO PRENSADO LIVIANO</t>
  </si>
  <si>
    <t>LAMINA COLD ROLLED Cal.16 1.22x2.44 M</t>
  </si>
  <si>
    <t>LAMINA DE TRIPLEX DE 9MM.X 1,22X2,44</t>
  </si>
  <si>
    <t xml:space="preserve">LAMINA DRENANTE PARA CUBIERTAS </t>
  </si>
  <si>
    <t>LAVAMANOS 4-8" Pedestal</t>
  </si>
  <si>
    <t>LAVAMANOS MARSELLA o similar Blanco Incr.  CORONA</t>
  </si>
  <si>
    <t>Lengua de Vaca (Rumex Crispus)</t>
  </si>
  <si>
    <t>LIJA  ROJA # 150 PLIEGO</t>
  </si>
  <si>
    <t>LIJA ROJA # 100 PLIEGO</t>
  </si>
  <si>
    <t>LIJA ROJA # 120 PLIEGO</t>
  </si>
  <si>
    <t>LIJA ROJA # 180 PLIEGO</t>
  </si>
  <si>
    <t>LIJA ROJA # 220</t>
  </si>
  <si>
    <t>Limpieza y revisión de parlantes de techo Estadio el Campin</t>
  </si>
  <si>
    <t>Limpieza y revisión del panel de incendio. Estadio el Campin</t>
  </si>
  <si>
    <t>Liston plástico para cerramiento 4x4x3M</t>
  </si>
  <si>
    <t>Liston plástico para cerramiento 5x5x210</t>
  </si>
  <si>
    <t xml:space="preserve">Llave para tubos de 6” </t>
  </si>
  <si>
    <t>luminaria  de empotrar kombic bright led d22mm  25w 2944lm</t>
  </si>
  <si>
    <t>Luminaria a AREALED I 80L RAP 01 175W</t>
  </si>
  <si>
    <t>LUMINARIA HIGH BAY 8 PCB 640 W 64640 lm 6500 K, 30° Y/O 15° IP 66, CHIP MARCA SAMSUNG 120-277V</t>
  </si>
  <si>
    <t xml:space="preserve">LUMINARIA LED 132.W.480.G.ACEX (1189/5700K) </t>
  </si>
  <si>
    <t xml:space="preserve">LUMINARIA LED DECO PISO 9W WW MV </t>
  </si>
  <si>
    <t>Luminaria MAXIMO M marca GDS Lighting</t>
  </si>
  <si>
    <t xml:space="preserve">Luminaria MILLENIUM de 40W (2700-6500)K, </t>
  </si>
  <si>
    <t xml:space="preserve">Luminaria MILLENIUM de 70W (2700-6500)K,      </t>
  </si>
  <si>
    <t>Luminaria RALED III,48Led, 700 Ma 104 W.Sendero</t>
  </si>
  <si>
    <t>LUMINARIA S1MA 1 96leds - V08 - 25586 - 192,4W</t>
  </si>
  <si>
    <t>LUMINARIA S1MA 1 96leds - V20 - 17612lm - 127,6W</t>
  </si>
  <si>
    <t>LUMINARIA S1MB O MAXIMO M D3 FW</t>
  </si>
  <si>
    <t>LUMINARIA S1MB O MAXIMO M D3 FW 154W LEDS:64 15,800lm</t>
  </si>
  <si>
    <t>LUMINARIA SLCM 4K_82.4W_11683lm_V20</t>
  </si>
  <si>
    <t>LUMINARIA SLCS 24leds -  V20 - 8852lm - 63,1W</t>
  </si>
  <si>
    <t>LUMINARIA SLCS 24leds - V14 - 5753lm - 40,2W</t>
  </si>
  <si>
    <t>LUMINARIA SLCS 24leds - V20 - 5724lm - 40,1W</t>
  </si>
  <si>
    <t>Luminaria SLCS marca GDS Lighting</t>
  </si>
  <si>
    <t>Luminaria SLCS marca GDS Lighting (CONSUMO ENERGIA (W): 63,2w)</t>
  </si>
  <si>
    <t>LUMINARIA SLCS SW07 39W LEDS:24 5500lm</t>
  </si>
  <si>
    <t>LUMINARIA SLCS SW07 52W LEDS:24 6950lm</t>
  </si>
  <si>
    <t>LUMINARIA SLCS SW07-5,500 LUMENS 39w</t>
  </si>
  <si>
    <t>LUMINARIA SLCS SW07-6,950 LUMENS - 52 w</t>
  </si>
  <si>
    <t>LUMINARIA SLCS V14 39W LEDS:24 5500lm</t>
  </si>
  <si>
    <t>LUMINARIA SLCS V14 66W LEDS:24 8700lm</t>
  </si>
  <si>
    <t>LUMINARIA SLCS V14:-8,700 LUMENS - 66 w</t>
  </si>
  <si>
    <t>LUMINARIA SLCS V14-5,500 LUMENS-39 w</t>
  </si>
  <si>
    <t>LUMINARIA SPORTLED 1000W</t>
  </si>
  <si>
    <t>LUMINARIA SPORTLED 400W</t>
  </si>
  <si>
    <t>LUMINARIA STILL LED PROYECTOR 240W</t>
  </si>
  <si>
    <t xml:space="preserve">LUMINARIA STILL LED PROYECTOR 480W 60° </t>
  </si>
  <si>
    <t xml:space="preserve">LUMINARIA STILL LED PROYECTOR 640W 60° </t>
  </si>
  <si>
    <t>Luminaria Tipo Led características de iluminación de áreas deportivas - SportStar BVP621 1028/730 90</t>
  </si>
  <si>
    <t>Luminaria Tipo Led características de iluminación de áreas deportivas - SportStar BVP621 555/757 450</t>
  </si>
  <si>
    <t>Luminaria Tipo Led características de iluminación de áreas deportivas - SportStar BVP621 740/757 600</t>
  </si>
  <si>
    <t>Luminaria Tipo Led características de iluminación de áreas deportivas - SportStar BVP621 925/757 750</t>
  </si>
  <si>
    <t>Luminaria Tipo Led características de iluminación de áreas deportivas - SportStar BVP621 LED1110/740</t>
  </si>
  <si>
    <t>Luminaria Tipo Led características de iluminación de áreas deportivas - SportStar BVP621 LED1110/757</t>
  </si>
  <si>
    <t xml:space="preserve">Luminaria Tipo Led características de iluminación de áreas deportivas - SportStar BVP621 LED555/757 </t>
  </si>
  <si>
    <t xml:space="preserve">Luminaria Tipo Led características de iluminación de áreas deportivas - SportStar BVP621 LED740/740 </t>
  </si>
  <si>
    <t xml:space="preserve">Luminaria Tipo Led características de iluminación de áreas deportivas - SportStar BVP621 LED740/757 </t>
  </si>
  <si>
    <t xml:space="preserve">Luminaria Tipo Led características de iluminación de áreas deportivas - SportStar BVP621 LED857/730 </t>
  </si>
  <si>
    <t xml:space="preserve">Luminaria Tipo Led características de iluminación de áreas deportivas - SportStar BVP621 LED922/857 </t>
  </si>
  <si>
    <t xml:space="preserve">Luminaria Tipo Led características de iluminación de áreas deportivas - SportStar BVP621 LED925/757 </t>
  </si>
  <si>
    <t>Luminaria Tipo Led características de iluminación de campos deportivas - Arena vision BVP428 1780/95</t>
  </si>
  <si>
    <t>Luminaria Tipo Led características de iluminación de parques - Bollard (sum)</t>
  </si>
  <si>
    <t>Luminaria Tipo Led características de iluminación de parques - Uniurban 33W (sum)</t>
  </si>
  <si>
    <t>Luminaria Tipo Led características de iluminación de vía - DigiStreet Mini BGP761 LED100/740 77W (su</t>
  </si>
  <si>
    <t>Luminaria Tipo Led características de iluminación de vía - DigiStreet Mini BGP761 LED100/740 99W (su</t>
  </si>
  <si>
    <t>Luminaria Tipo Led características de iluminación de vía - DigiStreet Mini BGP761 LED119/740 92W (su</t>
  </si>
  <si>
    <t>Luminaria Tipo Led características de iluminación de vía - DigiStreet Mini BGP761 LED149/740 115W (s</t>
  </si>
  <si>
    <t>Luminaria Tipo Led características de iluminación de vía - DigiStreet Mini BGP761 LED170/740 131W (s</t>
  </si>
  <si>
    <t>Luminaria Tipo Led características de iluminación de vía - DigiStreet Mini BGP761 LED220/740 169W (s</t>
  </si>
  <si>
    <t>Luminaria Tipo Led características de iluminación de vía - DigiStreet Mini BGP761 LED240/740 185W (s</t>
  </si>
  <si>
    <t>Luminaria Tipo Led características de iluminación de vía - DigiStreet Mini BGP761 LED280/740 215W (s</t>
  </si>
  <si>
    <t>Luminaria Tipo Led características de iluminación de vía - DigiStreet Mini BGP761 LED300/740 231W (s</t>
  </si>
  <si>
    <t>Luminaria Tipo Led características de iluminación de vía - DigiStreet Mini BGP761 LED320/740 246W (s</t>
  </si>
  <si>
    <t>Luminaria Tipo Led características de iluminación de vía - DigiStreet Mini BGP761 LED360/740 277W (s</t>
  </si>
  <si>
    <t>Luminaria Tipo Led características de iluminación de vía - DigiStreet Mini BGP761 LED55/740 42W (sum</t>
  </si>
  <si>
    <t>Luminaria Tipo Led características de iluminación de vía - DigiStreet Mini BGP761 LED90/740 69W (sum</t>
  </si>
  <si>
    <t>Luminaria Tipo Led características de iluminación de vía - PostTop 30NW (sum)</t>
  </si>
  <si>
    <t>Luminaria Tipo Led características de iluminación interior - Panel 30x120 (sum)</t>
  </si>
  <si>
    <t>Luminaria Tipo Led características de iluminación interior - Panel 60x60 (sum)</t>
  </si>
  <si>
    <t>Luminaria Tipo Led características de Iluminación Solar - BRP710 11W (sum)</t>
  </si>
  <si>
    <t>Luminaria Tipo Led características de Iluminación Solar - BRP710 17W (sum)</t>
  </si>
  <si>
    <t>Luminaria Tipo Led características de Iluminación Solar - BRP710 26W (sum)</t>
  </si>
  <si>
    <t>Luminaria Tipo Led características de Reflectores - BVP150 100W (sum)</t>
  </si>
  <si>
    <t>Luminaria Tipo Led características de Reflectores - BVP150 150W (sum)</t>
  </si>
  <si>
    <t>Luminaria Tipo Led características de Reflectores - BVP150 200W (sum)</t>
  </si>
  <si>
    <t>Luminaria Tipo Led características de Reflectores - BVP431 100W (sum)</t>
  </si>
  <si>
    <t>Luminaria Tipo Led características de Reflectores - BVP431 120W (sum)</t>
  </si>
  <si>
    <t>Luminaria Tipo Led características de Reflectores - BVP431 150W (sum)</t>
  </si>
  <si>
    <t>Luminaria Tipo Led características de Reflectores - BVP431 200W (sum)</t>
  </si>
  <si>
    <t>Luminaria Tipo Led características de Reflectores - BVP431 50W (sum)</t>
  </si>
  <si>
    <t>Luminaria Tipo Led características de Reflectores - BVP431 70W (sum)</t>
  </si>
  <si>
    <t>Luminaria Tipo Led características de Reflectores - BVP433 345W (sum)</t>
  </si>
  <si>
    <t>Luminaria Tipo Led características de Reflectores - BVP433 380W (sum)</t>
  </si>
  <si>
    <t>MADERA CEDRO ACHAPO 10*5*3MTS</t>
  </si>
  <si>
    <t>MADERA FLOR MORADO ACHAPO RUSTICO 12 CM X 12 CM</t>
  </si>
  <si>
    <t>MALLA CERRAMIENTO Eslabonada Cal. 10 - 3x3"</t>
  </si>
  <si>
    <t xml:space="preserve">MALLA ELECTROSOLDADA 15*15 CMS </t>
  </si>
  <si>
    <t>MALLA ESLABONADA CAL10 HUECO 2"</t>
  </si>
  <si>
    <t>MANGO TELESCÓPICO 2 a 5 M EN ALUMINIO 1 1/4"X1"</t>
  </si>
  <si>
    <t>MANGUERA FLOTANTE 2" X 50 PIES (15,2 M) (AMERICANA)</t>
  </si>
  <si>
    <t>MANGUERA PLASTICA DE 1 1/2" X 30 PIES (9,144 m) (AMERICANA)</t>
  </si>
  <si>
    <t>MANOMETRO  VERTICAL  GLICERINA 2 1/2" DE 0 A 150 PSI</t>
  </si>
  <si>
    <t>MANOMETRO  VERTICAL  GLICERINA 2 1/2" DE 0 A 300 PSI</t>
  </si>
  <si>
    <t>MANOMETRO  VERTICAL GLICERINA 2 1/2" DE 0 A 100 PSI</t>
  </si>
  <si>
    <t>MANOMETRO  VERTICAL GLICERINA 2 1/2" DE 0 A 200 PSI</t>
  </si>
  <si>
    <t>Manómetro con caratula de 4”de 0-150 psi</t>
  </si>
  <si>
    <t>Manómetro Dial 2” presión 0-160 PSI en glicerina</t>
  </si>
  <si>
    <t>MANOMETRO VERTICAL GLICERINA 2 1/2" DE 0 A 60 PSI</t>
  </si>
  <si>
    <t>Mantenimiento (Deshierbe, poda hojas-flores marchitas, fertilizacion, control plagas, resiembra,etc)</t>
  </si>
  <si>
    <t xml:space="preserve">MANTENIMIENTO ASCENSOR A1 PRENSA DEL ESTADIO NEMESIO CAMACHO EL CAMPIN PARA OBTENER CERTIFICACION </t>
  </si>
  <si>
    <t>MANTENIMIENTO ASCENSOR A2 VIP 1 DEL ESTADIO NEMESIO CAMACHO EL CAMPIN PARA OBTENER CERTIFICACION</t>
  </si>
  <si>
    <t>MANTENIMIENTO ASCENSOR A3 VIP 2 DEL ESTADIO NEMESIO CAMACHO EL CAMPIN PARA OBTENER CERTIFICACION</t>
  </si>
  <si>
    <t>MANTENIMIENTO ASCENSOR A4 PRENSA 2 DEL ESTADIO NEMESIO CAMACHO EL CAMPIN PARA OBTENER CERTIFICACION</t>
  </si>
  <si>
    <t>Marcos para serigrafía 100X70 SEDA 120</t>
  </si>
  <si>
    <t>Marcos para serigrafía 50X35 SEDA 120</t>
  </si>
  <si>
    <t>Marcos para serigrafía 70X50 SEDA 120</t>
  </si>
  <si>
    <t xml:space="preserve">MARQUILLA / MARCADOR EN ACRILICO -12X5CM - BAJO RELIEVE </t>
  </si>
  <si>
    <t xml:space="preserve">MARQUILLA / MARCADOR PLÁSTICO AMARILLO DE AMARRE </t>
  </si>
  <si>
    <t>Marquilladora</t>
  </si>
  <si>
    <t>Máscara  con Filtro</t>
  </si>
  <si>
    <t>MATERAS EN CONCRETO (1.21*0.47*0.60)</t>
  </si>
  <si>
    <t>MEDIDOR ELECTRONICO TRIFASICO 120/208V</t>
  </si>
  <si>
    <t>MEMBRANA BUTYL PARA TANQUE HIDRONEUMATICO DE 200 L</t>
  </si>
  <si>
    <t>Membrana de drenaje (PEAD)</t>
  </si>
  <si>
    <t>Mesas de comedor urbano tipo picnic (sum+inst)</t>
  </si>
  <si>
    <t>METALDECK 2"- CAL.22 (0.51 MM) 0.94*6.10 M ACESCO</t>
  </si>
  <si>
    <t>METALDECK 3"- Calibre 22 (0.76 mm)   ACESCO</t>
  </si>
  <si>
    <t>mezclador antivandalica para ducha ref. tdp-04 Tig o SIMILAR</t>
  </si>
  <si>
    <t xml:space="preserve">Mini Compresor Portátil ¼ HP para pintar Con manguera, Pistola </t>
  </si>
  <si>
    <t>Modulo Bicicleta Estatica (suministro+instalacion)</t>
  </si>
  <si>
    <t>Módulo cronómetro didáctico (suministro+instalacion)</t>
  </si>
  <si>
    <t>MODULO DINO PASADIZO ROTACION PUENTE EQUILIBRIO EDAD 3-12 AÑOS CAP 10 USUARIOS (suministro+instalaci</t>
  </si>
  <si>
    <t>MODULO EN CONCRETO DISEÑO SILLA Y MATERA ALTA (suministro+instalación)</t>
  </si>
  <si>
    <t>MODULO EN CONCRETO DISEÑO SILLA Y MATERA BAJA (suministro+instalación)</t>
  </si>
  <si>
    <t>MODULO EN CONCRETO DISEÑO SILLA Y MATERA MEDIA (suministro+instalación)</t>
  </si>
  <si>
    <t>MODULO EN CONCRETO MESA DE 2 OCUPACIONES (suministro+instalación)</t>
  </si>
  <si>
    <t>MODULO EN CONCRETO MESA DE 4 OCUPACIONES (suministro+instalación)</t>
  </si>
  <si>
    <t>MODULO EN CONCRETO TIPO BICICLETERO CON ESPACIO PARA PLANTA (suministro+instalación)</t>
  </si>
  <si>
    <t>MODULO EN CONCRETO TIPO BICICLETERO CON PANEL DE INFORMACIÓN (suministro+instalación)</t>
  </si>
  <si>
    <t>MODULO EN CONCRETO TIPO MATERA (suministro+instalación)</t>
  </si>
  <si>
    <t>MODULO EN CONCRETO TIPO SILLA ARBOL (suministro+instalación)</t>
  </si>
  <si>
    <t>Modulo Informativo de Ejercicios (suministro+instalacion)</t>
  </si>
  <si>
    <t>MODULO KANOPE RED, EQUILIBRIO TUNEL RED DESLIZADERO, MURO DE ESCALAR CAP 30 USUARIOS 3-12 AÑOS</t>
  </si>
  <si>
    <t>Modulo Kit Boxing (suministro+instalacion)</t>
  </si>
  <si>
    <t>MODULO M-145 - PUNTO DE INFORMACION</t>
  </si>
  <si>
    <t>Modulo Mueble Camerino de 2 puestos de 1,40 x 0,65 x 2,05 H</t>
  </si>
  <si>
    <t xml:space="preserve">MODULO MURO ESCALAR DESLIZADERO PEQUEÑO CAP 10 USUARIOS 2-10 AÑOS </t>
  </si>
  <si>
    <t>MODULO PRIMERA INFANCIA PUENTE RED DELIZADERO ESCALERA PANELES LUDICOS EDAD 1-8 AÑOS CAP 21 USUARIOS</t>
  </si>
  <si>
    <t>MODULO RED, DESLIZADERO, MURO DE ESCALAR, TUNEL, ESCALERA COLGANTE CAP 15 USUARIOS 4-13 AÑOS</t>
  </si>
  <si>
    <t>MODULO TOBOGAN DESLIZADERO TRIPLE NIVEL PANELES MUSICALES EDAD 1-8 AÑOS CAP 23 USUARIOS (suministro+</t>
  </si>
  <si>
    <t>MODULO TOBOGAN DOBLE DESLIZADERO, TOBOGAN ESPIRAL MURO DE ESCALAR EDAD 3-12 AÑOS CAP 13 USUARIOS (su</t>
  </si>
  <si>
    <t xml:space="preserve">MONITOREO NIVELES FRATICOS (9 pozos) </t>
  </si>
  <si>
    <t>MORTERO SECO CONVENCIONAL</t>
  </si>
  <si>
    <t xml:space="preserve">Motobomba Eyectora sumergible 1HP trif. </t>
  </si>
  <si>
    <t>MUEBLES ACERO INOXIDABLE CAL 18 DE 0,6X2,75X,96 CON DIVISIONES, GABINETES Y PUERTAS ( SUM E INST)</t>
  </si>
  <si>
    <t>MUELLE CUADRUPLE</t>
  </si>
  <si>
    <t>MUELLE DOBLE DELFIN PANELES LATERALES CAP 6 USUARIOS 2-8 AÑOS</t>
  </si>
  <si>
    <t xml:space="preserve">MUELLE DOBLE VIS A VIS PANALES LATERALES CAP 2 USUARIOS 2-8 AÑOS </t>
  </si>
  <si>
    <t>MUELLE TRIPLE BARCO CAP 6 USUARIOS 2-8 AÑOS</t>
  </si>
  <si>
    <t xml:space="preserve">MULTIFUNCIONAL TUBULAR PEQUEÑO MODULO GIRATORIO CAP 14 USUARIOS EDAD 6-12 AÑOS </t>
  </si>
  <si>
    <t>MURO DESLIZADERO DIS/IDRD NIÑOS (1-5 AÑOS) Sum+Trans</t>
  </si>
  <si>
    <t>Nasa plastica Tipo Bolsa para piscinas</t>
  </si>
  <si>
    <t xml:space="preserve">Neopreno Banda a=20cmx 3/16" ** </t>
  </si>
  <si>
    <t xml:space="preserve">Niple en PVC-P 1 1/2", Longitud 2" para Union garrafas </t>
  </si>
  <si>
    <t>NIVELADOR  CON TORNILLO PLANO 3/8</t>
  </si>
  <si>
    <t xml:space="preserve">NO USAR - CERTIFICACION RETIE Y RETILAP – SISTEMA ILUMINACIÓN ESTADIO EL CAMPIN. </t>
  </si>
  <si>
    <t>NO USAR Juego deslizadero estimulación 0-5 años Ca</t>
  </si>
  <si>
    <t>NO USAR Juego Muelle Balancin Doble 4-12 años Cap:</t>
  </si>
  <si>
    <t>NO USAR JuegoTematicoGranEscalaBarco2-12añosCap:50</t>
  </si>
  <si>
    <t>Overoles desechables</t>
  </si>
  <si>
    <t>Paral Rodado y Grafilado Base 9 Cal.24 (2.44m)</t>
  </si>
  <si>
    <t>Paral Rodado y Grafilado Base8Cal.24(2.44m)***NO USAR</t>
  </si>
  <si>
    <t>PARALES ALUMINIOS PARA MARCOS **NO USAR**</t>
  </si>
  <si>
    <t>PARED JAYA PLANA BLANCO 25 X 43</t>
  </si>
  <si>
    <t>Parques infantiles Ecológicos 4 Torres (sum+inst)</t>
  </si>
  <si>
    <t>PASIFLORA TRIPARTITA (CURUBA)</t>
  </si>
  <si>
    <t>PASO / PELDAÑO PLASTICO AMARILLO ESCALERA GATO</t>
  </si>
  <si>
    <t>PASOS EN POLIPROPILENO PARA POZO DE INSPECCION 30X40X12</t>
  </si>
  <si>
    <t xml:space="preserve">PEINAZO DE 10X4 CM X 6M CAL.18 </t>
  </si>
  <si>
    <t>PELICULA FROSTED (SANDBLASTING) PARA VIDRIO SUMIN</t>
  </si>
  <si>
    <t xml:space="preserve">PENDON COLGAR (TUBOS+CUERDA) - BANNER 13 ONZAS - 100x100cm </t>
  </si>
  <si>
    <t>PERFIL  SECUNDARIO X 0 61</t>
  </si>
  <si>
    <t>PERFIL C NEGRO 100X50 M 2.5 MM (Cal.12) 6M (P-10-12-N)</t>
  </si>
  <si>
    <t>Perfil plástico para cerramiento 8x8x206</t>
  </si>
  <si>
    <t>Perfil plástico para cerramiento 8x8x245</t>
  </si>
  <si>
    <t>Perfil plástico para cerramiento 9x9x210</t>
  </si>
  <si>
    <t>Perfil plástico para cerramiento 9x9x245</t>
  </si>
  <si>
    <t>PERFIL REMATE U ALUMINIO 8MM x 2.10 M</t>
  </si>
  <si>
    <t>Pintura antioxidante para tanque filtro de arena</t>
  </si>
  <si>
    <t xml:space="preserve">PISO CAUCHO NEGRO GIMNASIO 50X50 E= 3 CM  ( SUMINISTRO E INSTALACION </t>
  </si>
  <si>
    <t xml:space="preserve">PisoMaderaGranidillo(Pulido+sellado+lacado) A=0.12M; E=1.7MM. Sum+Ins </t>
  </si>
  <si>
    <t>Pliego acetato grueso para stencil</t>
  </si>
  <si>
    <t>POLISOMBRA PARA ENCERRAMIENTO TIPO CORTAVIENTO PRIVACIDAD AL 90% ( ROLLO X 400 M2)</t>
  </si>
  <si>
    <t>POSTE METALICO DE 10M GALVANIZADO EN CALIENTE ACABADO EN PINTURA ELECTROESTATICA</t>
  </si>
  <si>
    <t>POSTE METALICO H:11,60 M GALVANIZADO EN CALIENTE TRONCOCONICO OCTOGONAL</t>
  </si>
  <si>
    <t>Poste Metálico H=12 m tipo AP+Base+Brazo Sencillo</t>
  </si>
  <si>
    <t xml:space="preserve">POSTES DE 3.3  MTS METÁLICOS **NO USAR** </t>
  </si>
  <si>
    <t>PROFESIONAL CATEGORÍA 5 (E.G.4;E.E.3) + PREST.</t>
  </si>
  <si>
    <t>PROFESIONAL CATEGORÍA 6 (E.G.3;E.E.1) + PREST.</t>
  </si>
  <si>
    <t>PROFESIONAL CATEGORÍA 7 (E.G.2) + PREST.</t>
  </si>
  <si>
    <t>PROFESIONAL DIRECTOR CATEGORÍA 4(E.G.6;E.E.3) CON PRESTACIONES</t>
  </si>
  <si>
    <t>PROYECTOR BUXUS 125leds - 40° - 17555lm - 150W</t>
  </si>
  <si>
    <t>PROYECTOR BUXUS 200 25°</t>
  </si>
  <si>
    <t>PROYECTOR BUXUS 200 25° 300W LED:max 200 36000lm</t>
  </si>
  <si>
    <t>PROYECTOR BUXUS 200 40° 300W LED:max 200 36000lm</t>
  </si>
  <si>
    <t>PROYECTOR BUXUS 200 AS</t>
  </si>
  <si>
    <t>PROYECTOR BUXUS 200 AS 300W LED:max 200 34000lm</t>
  </si>
  <si>
    <t>PROYECTOR BUXUS 75leds - 40° - 13073lm - 105W</t>
  </si>
  <si>
    <t>PROYECTOR LUMINARIA TIPO PROYECTOR BUXUS 200 40°</t>
  </si>
  <si>
    <t xml:space="preserve">PRUEBAS SLUG ASTM D4044 / D4044M-15 </t>
  </si>
  <si>
    <t xml:space="preserve">PUERTA CORREDERA MADECOR NORDICO -15 MM - SUMINISTRO E INSTALACIÓN </t>
  </si>
  <si>
    <t>Puerta en aluminio tipo persiana + marco (según di</t>
  </si>
  <si>
    <t>PUNTILLA CON CABEZA 4"</t>
  </si>
  <si>
    <t>PUNTO ECOLOGICO DE SEGURIDAD 3 X 180 LITROS CON SEÑALIZACIÓN EN STIKER BLANCO, NEGRO Y VERDE (sumini</t>
  </si>
  <si>
    <t>RECHAZO DE ZARANDA</t>
  </si>
  <si>
    <t>RED DOBLE CAP 100 USUARIOS H=7.50</t>
  </si>
  <si>
    <t>RED TORRE VIGIA CON TOBOGAN TUBULAR 94 USUARIOS 6-12 AÑOS</t>
  </si>
  <si>
    <t>REDUCCIÓN 1 1/4" A 1 " PVC-PRESION</t>
  </si>
  <si>
    <t>REDUCCIÓN 1" A 1/2 " PVC-PRESION</t>
  </si>
  <si>
    <t xml:space="preserve">REFLECTOR BUXUS 200 AS </t>
  </si>
  <si>
    <t>Rejilla Sumidero 30x40x6 TraficoPeatonal (3.500PSI)</t>
  </si>
  <si>
    <t>RELLENO EN BASE GRANULAR RECICLADA</t>
  </si>
  <si>
    <t>Repolla (Echeveria Elegans)</t>
  </si>
  <si>
    <t xml:space="preserve">RESORTE 3" X 1/4 </t>
  </si>
  <si>
    <t>Retiro de conductor aéreo BT Desnudo o Pré-Reunido o conductores de telecomunicaciones</t>
  </si>
  <si>
    <t>Revisión, limpieza física y virtual de servidor CCTV Campín</t>
  </si>
  <si>
    <t>Revisión, limpieza física y virtual de servidor sonido Estadio el Campin</t>
  </si>
  <si>
    <t>RIEL CORTINA XMT C16</t>
  </si>
  <si>
    <t>Rocio, escarcha jade florida (Aptenia cordifolia)</t>
  </si>
  <si>
    <t>RODADURA ASFÁLTICA MDC 19 E: 0.13 cm</t>
  </si>
  <si>
    <t>ROLLO DE CINTA MULTISEAL 15CMX10MTS</t>
  </si>
  <si>
    <t>Rollo de papel adhesivo color blanco</t>
  </si>
  <si>
    <t>ROLLO DE VINIPEL TRANSPARENTE CALIBRE 6 - 50CM X 500 ML</t>
  </si>
  <si>
    <t>Rollos de Vinipel calibre 6 x 300 Ml</t>
  </si>
  <si>
    <t>SANITARIO  BLANCO TAZA REDONDA ACUAPLUS</t>
  </si>
  <si>
    <t>SELLADOR  ETERNA A-53 (1/8) GAL</t>
  </si>
  <si>
    <t>Semilla Pasto Rye-grass**</t>
  </si>
  <si>
    <t xml:space="preserve">SEÑAL DE NORMAS GENERALES A DOS CARAS. </t>
  </si>
  <si>
    <t>SEÑAL TIPO B + DISEÑO (SENDERO PICO DEL AGUILA)</t>
  </si>
  <si>
    <t>SEÑAL TIPO C 2 + DISEÑO (SENDERO PICO DEL AGUILA)</t>
  </si>
  <si>
    <t>SEÑAL VERTICAL DE PARE PARA VIA - PARQUE EL JAPÓN (Suministro e instalación)</t>
  </si>
  <si>
    <t>SEÑAL VERTICAL EN AMBOS SENTIDOS PARA VIA - PARQUE EL JAPÓN (Suministro e instalación)</t>
  </si>
  <si>
    <t>SEÑAL VERTICAL PROHIBIDO PARQUEAR VIA PARQUE EL JAPÓN (suministro e instalación)</t>
  </si>
  <si>
    <t>SEÑAL VERTICAL TRANSITO EN AMBOS SENTIDOS  VIA  - PARQUE EL JAPÓN.(Suministro e instalación).</t>
  </si>
  <si>
    <t>SERVICIO GALVANIZADO EN CALIENTE PARA TUBO</t>
  </si>
  <si>
    <t>SIKA BOOM O SIMILAR 500 ML</t>
  </si>
  <si>
    <t>SIKA IGOL DENSO 18 Kilos</t>
  </si>
  <si>
    <t>SIKA-1 IMPERMEABILIZANTE INTEG-MORTERO  (20Kg)**</t>
  </si>
  <si>
    <t>SIKADUR COMBIFLEX H:15</t>
  </si>
  <si>
    <t>SIKAFIBER AD MICROFIBRA POLIPROP.REF.CONC. o Similar</t>
  </si>
  <si>
    <t>SIKASET L - ACELERANTE FRAGUADO, RESISTENCIA (5kg)</t>
  </si>
  <si>
    <t>SILLA PARA SALVAVIDAS EN POLIPROPILENO - ASTRAPOOL</t>
  </si>
  <si>
    <t>Sistema de Control de Iluminación - Show de Luces Tecnología DALI - DMX - El Campin</t>
  </si>
  <si>
    <t xml:space="preserve">Sistema de riego por goteo automatizado </t>
  </si>
  <si>
    <t>SISTEMA DE SEGURIDAD DE LIBERACION DE VACIO - STINGL-SR 500</t>
  </si>
  <si>
    <t>Soda Caustica Kilogramo</t>
  </si>
  <si>
    <t>SOLANUM LAXUM (MANTO DE MARIA)</t>
  </si>
  <si>
    <t>SOLDADURA DE ARCO  6013</t>
  </si>
  <si>
    <t>Sonda Destapador de Cañería para Taladro mínimo 6 metros (Precio Max 150.000, incluye accesorios par</t>
  </si>
  <si>
    <t>Sopladora 16000 RPM para limpieza equipos electrónicos</t>
  </si>
  <si>
    <t>Soporte de piso tipo pedestal para extintor</t>
  </si>
  <si>
    <t>Succión y Disposición de Resíduos y Lodos Pozo Séptico</t>
  </si>
  <si>
    <t>Sulfato de Aluminio x Kilogramo</t>
  </si>
  <si>
    <t>SUM E INST LAVAMANOS EN L EN ACERO INOXIDABLE MEDIDAS 0,9X0,5X,92</t>
  </si>
  <si>
    <t>Sum.+ Inst de la plantilla en plotter de corte y aplicación pintura color negro serie 36 SIKA muro</t>
  </si>
  <si>
    <t>SUMIDERO NS-47 + REJILLA EN CONCRETO</t>
  </si>
  <si>
    <t>suministro +instalación 1000 m cable control e interconexión</t>
  </si>
  <si>
    <t xml:space="preserve">SUMINISTRO DE FUSIBLE TIPO HH DE 16 AMP </t>
  </si>
  <si>
    <t>Suministro del transformador de pedestal tipo malla, 150 kva, 11400 / 208 -120v.</t>
  </si>
  <si>
    <t xml:space="preserve">suministro e instalacion de baranda H=1.00M para cerramiento AMBIENTAL </t>
  </si>
  <si>
    <t xml:space="preserve">suministro e instalacion de baranda H=1.00M para cerramiento perimetral </t>
  </si>
  <si>
    <t xml:space="preserve">suministro e instalacion de pisos modulares </t>
  </si>
  <si>
    <t xml:space="preserve">suministro e instalacion de planta ELÉCTRICA 630 KVA 440 </t>
  </si>
  <si>
    <t xml:space="preserve">SUMINISTRO E INSTALACIÓN DE TAPA CON MARCO EN LAMINA DE ALFAJOR DE 1*1/8 MM Y 0.45 m2, CON BISAGRA </t>
  </si>
  <si>
    <t>Suministro e instalación Señalizacion perimetral piscinas</t>
  </si>
  <si>
    <t>SUMINISTRO Y APLICACIÓN DE DEMARCACIÓN HORIZONTAL PARA VIA CON FLECHA DE FRENTE-PARQUE EL JAPÓN</t>
  </si>
  <si>
    <t xml:space="preserve">SUMINISTRO Y APLICACIÓN DE SEÑALIZACIÓN HORIZONTAL CRUCE SENDERO PEATONAL SOBRE VIA PARQUE JAPON </t>
  </si>
  <si>
    <t xml:space="preserve">SUSTRATO ALIGERADO ABONADO </t>
  </si>
  <si>
    <t>Switch PoE+ 16 canales</t>
  </si>
  <si>
    <t>T CIELO RASO PVC BLANCO BRILLANTE (2.70 ml)</t>
  </si>
  <si>
    <t>TABLA DE MADERA PINO  CARIBE 24CM X 2CM 3MT</t>
  </si>
  <si>
    <t xml:space="preserve">TABLERO PANEL SIST. ILUMINACION 8 CIRCUITOS </t>
  </si>
  <si>
    <t xml:space="preserve">Taladro percutor de 780 watt con dos adaptadores </t>
  </si>
  <si>
    <t>TALADRO PERCUTOR INALÁMBRICO DE 1/2 PULGADA</t>
  </si>
  <si>
    <t>TANQUE HIDROACUMULADOR DE 500 LTS</t>
  </si>
  <si>
    <t>Tee Presión PVC - Ø6"</t>
  </si>
  <si>
    <t>TELA  VERDE LONA CERRAMIENTO</t>
  </si>
  <si>
    <t>TELA DE CERRAMIENTO AZUL Y VERDE  H =2.00M</t>
  </si>
  <si>
    <t>TELA POLIESTER ROLLO 100 M2 (30 gr/m2)</t>
  </si>
  <si>
    <t>Tinta PVC color negro por kilos</t>
  </si>
  <si>
    <t>Tornillo autoperforante punta broca cabeza Hexagonal 1” Cantidad 1 Paquete X 100 unidades</t>
  </si>
  <si>
    <t>Tornillo autoperforante punta broca cabeza Hexagonal 8X½” Cantidad 1 Paquete X 100 unidades</t>
  </si>
  <si>
    <t>Tornillo autoperforante punta broca cabeza Hexagonal 8X¾” Cantidad 1 Paquete X 100 unidades</t>
  </si>
  <si>
    <t>Tornillo autoperforante punta broca cabeza plana 6X¾” Cantidad 2 Paquetes X 100 unidades</t>
  </si>
  <si>
    <t>Tornillo autoperforante punta broca cabeza plana 8X½” Cantidad 2 Paquetes X 100 unidades</t>
  </si>
  <si>
    <t>TORNILLO CARRIAJE 21/2"X1/4" ZINCADO</t>
  </si>
  <si>
    <t>Tornillo Lámina Avellanado 6X¾” Paquete X 100 ud</t>
  </si>
  <si>
    <t>Tornillo Lámina Avellanado 8X½” Cantidad 1 Paquete X 100 unidades</t>
  </si>
  <si>
    <t>Tornillo Lámina Avellanado 8X1” Cantidad 1 Paquete X 100 unidades</t>
  </si>
  <si>
    <t>Tornillo Lámina Cabeza Pan 8 ¾” Cantidad 1 Paquete X 100 unidades</t>
  </si>
  <si>
    <t>Tornillo Lámina Cabeza Pan 8X½” Cantidad 1 Paquete X 100 unidades</t>
  </si>
  <si>
    <t>Tornillo Lámina Cabeza Pan 8X1” Cantidad 1 Paquete X 100 unidades</t>
  </si>
  <si>
    <t>TORRE CON DESLIZADERO Y RED PASADIZO Y MURO DE ESCALAR CAP 18 USUARIOS 2-10 AÑOS</t>
  </si>
  <si>
    <t>TORRE DESLIZADERO ESCALERA MURO DE ESCALAR CAP 25 USUARIOS 2-10 AÑOS</t>
  </si>
  <si>
    <t>TORRE DESLIZADERO MURO CAP 10 USUARIOS 2-10 AÑOS</t>
  </si>
  <si>
    <t>TORRE DOBLE DESLIZADERO ESCALERA MURO DE ESCALAR PASADIZO CAP 20 USUARIOS 2-10 AÑOS</t>
  </si>
  <si>
    <t>TORRE DOBLE, PASADIZO, DOBLE DESLIZADERORO, MURO DE ESCALAR, ESCALERA, RED CAP 35 USUARIOS 2-10 AÑOS</t>
  </si>
  <si>
    <t>TORRE RED, DOBLE DESLIZADERO MURO DE ESCALAR PASADIZO ESCALERA CAP 30 USUARIOS 2-10 AÑOS</t>
  </si>
  <si>
    <t xml:space="preserve">TORRE, DOBLE DESLIZADERO, PASADIZO ESCALERA MURO CAP 24 USUARIOS 2-10 AÑOS </t>
  </si>
  <si>
    <t>0101596-1</t>
  </si>
  <si>
    <t xml:space="preserve">TRANSFORMADOR 45kva - 11.4/208/120v-Dy5 Ocas-Sumerg </t>
  </si>
  <si>
    <t>transformador seco clase F 150KV</t>
  </si>
  <si>
    <t xml:space="preserve">TRIPLEX ARAUCO 2.44x1.22  4mm </t>
  </si>
  <si>
    <t>TUBERIA GALVANIZADA CAL 2,5 DE 2'' X 6M</t>
  </si>
  <si>
    <t>TUBERIA GALVANIZADA CAL 2,5 DE 3'' X 6M</t>
  </si>
  <si>
    <t>TUBERIA NOVAFORT 36"</t>
  </si>
  <si>
    <t>TUBO ACERO ESTR. GALV. 2" E=3.0 MM SIN ROSCA 6 ML A-500</t>
  </si>
  <si>
    <t>TUBO ACERO ESTR. GALV. 4" E=4.0 MM SIN ROSCA 6 ML A-500</t>
  </si>
  <si>
    <t>TUBO ACERO ESTR. NEGRA Ø1 1/2" E=3.0 MM 6 ML A-500</t>
  </si>
  <si>
    <t>TUBO ACERO ESTR. NEGRO 4" E=3.0 MM SIN ROSCA 6 ML A-500</t>
  </si>
  <si>
    <t>TUBO ACERO ESTR. NEGRO 4" E=4.0 MM SIN ROSCA 6 ML A-500</t>
  </si>
  <si>
    <t>TUBO CERR  NEGRO 2" ( 2,00 MM)</t>
  </si>
  <si>
    <t xml:space="preserve">TUBO PVC 1" RDE-21 </t>
  </si>
  <si>
    <t>UNION DE 6" PVC-PRESION</t>
  </si>
  <si>
    <t>Unión de Reparación  PVC Deslizante de ½”</t>
  </si>
  <si>
    <t>Unión de Reparación  PVC Deslizante de 1”</t>
  </si>
  <si>
    <t>Unión de Reparación  PVC Deslizante de 1½”</t>
  </si>
  <si>
    <t>Unión de Reparación  PVC Deslizante de 2”</t>
  </si>
  <si>
    <t>Unión de Reparación  PVC Presión de 1 ½”</t>
  </si>
  <si>
    <t xml:space="preserve">Unión de Reparación  PVC Presión de 1"  </t>
  </si>
  <si>
    <t>Unión de Reparación  PVC Presión de 2"</t>
  </si>
  <si>
    <t>Unión de Reparación PVC Presión de ½”</t>
  </si>
  <si>
    <t>Unión de Universal  PVC-AF de ½”</t>
  </si>
  <si>
    <t>Unión de Universal  PVC-AF de 1”</t>
  </si>
  <si>
    <t>Unión de Universal  PVC-AF de 1½”</t>
  </si>
  <si>
    <t>Unión de Universal  PVC-AF de 2”</t>
  </si>
  <si>
    <t>UNION PVC  1 1/2"  PRESION S/NORMA ICONTEC</t>
  </si>
  <si>
    <t>UNION PVC 1 1/4" PRESIÓN S/NORMA ICONTEC</t>
  </si>
  <si>
    <t>UNIVERSAL DE 1 ¼" PVC-PRESION</t>
  </si>
  <si>
    <t>UNIVERSAL DE 1 ½" PVC-PRESION</t>
  </si>
  <si>
    <t>UNIVERSAL DE 3" PVC-PRESION</t>
  </si>
  <si>
    <t>UNIVERSAL DE 4" PVC-PRESION</t>
  </si>
  <si>
    <t>Vale Excavación RCD Lodos l (Vj:15M3)</t>
  </si>
  <si>
    <t>VALLA ESPECIAL 6X3 - SOLO LAMINA Y BANNER</t>
  </si>
  <si>
    <t xml:space="preserve">VALLA TIPO A DIRECCIONAL EN MADERA PARA SENDEROS ECOLOGICOS </t>
  </si>
  <si>
    <t xml:space="preserve">VALLA TIPO B PANEL DE BIENVENIDA EN MADERA PARA SENDEROS ECOLOGICOS </t>
  </si>
  <si>
    <t xml:space="preserve">VALLA TIPO C-1 INTERPRETATIVA EN MADERA PARA SENDEROS ECOLOGICOS </t>
  </si>
  <si>
    <t xml:space="preserve">VALLA TIPO C-2 INTERPRETATIVA EN MADERA PARA SENDEROS ECOLOGICOS </t>
  </si>
  <si>
    <t xml:space="preserve">Valla Totem dos caras H=3.00m  X 1.00m </t>
  </si>
  <si>
    <t>Válvula Institu. Sanitario Antivandalica Ref.75127 tipo push</t>
  </si>
  <si>
    <t>VALVULA MARIPOSA TIPO WAFER ACERO 6"</t>
  </si>
  <si>
    <t>VARA ROLLIZA EUCALIPTO 10 cm L= 3.00 m</t>
  </si>
  <si>
    <t>VARILLA DE COBRE 5/8" x 2.40 M</t>
  </si>
  <si>
    <t>VARILLA LISA DE 3/4"(A-36) Igual a 000023 HIERRO A-36 Liso/Rect  3/4"</t>
  </si>
  <si>
    <t>Velcro enrollo para instalaciones eléctricas</t>
  </si>
  <si>
    <t>VIDRIO AHUMADO ESPESOR 4MM</t>
  </si>
  <si>
    <t xml:space="preserve">VIGA IPE 100 ANCLADA SOBRE MUROS CON ANCLAJE DE 3/8" </t>
  </si>
  <si>
    <t>Vigilante Armado 24 Horas (VigilanciaObrasParques)</t>
  </si>
  <si>
    <t>Vinilo tipo walltalkers o equivalente (Revestimiento mural para escribir)</t>
  </si>
  <si>
    <t>OBJETO:</t>
  </si>
  <si>
    <t>PRESUPUESTO OFICIAL</t>
  </si>
  <si>
    <t>MESES   2024</t>
  </si>
  <si>
    <t>FACTOR PRESTACIONAL</t>
  </si>
  <si>
    <t>VALOR TOTAL PERSONAL</t>
  </si>
  <si>
    <t>SUBTOTAL PERSONAL SIN PRESTACIONES</t>
  </si>
  <si>
    <t>VALOR TOTAL PERSONAL + PRESTACIONES</t>
  </si>
  <si>
    <t>VALOR PERSONAL POR MES</t>
  </si>
  <si>
    <t>Ing. o Arq. Residente</t>
  </si>
  <si>
    <t>Profesional Seguridad y Salud en el Trabajo SST</t>
  </si>
  <si>
    <t>PARA CALCULO RCE</t>
  </si>
  <si>
    <t>VLR. CONTRATO SMMLV</t>
  </si>
  <si>
    <t>SMMLV Contrato</t>
  </si>
  <si>
    <t>SUBTOTAL POLIZAS</t>
  </si>
  <si>
    <t>SUBTOTAL IMPUESTOS Y PÓLIZAS</t>
  </si>
  <si>
    <t>VALOR COSTO DIRECTO TOTAL</t>
  </si>
  <si>
    <t>SUBTOTAL IMPUESTOS</t>
  </si>
  <si>
    <t>ADMINISTRACIÓN</t>
  </si>
  <si>
    <t>IMPREVISTOS</t>
  </si>
  <si>
    <t>UTILIDAD</t>
  </si>
  <si>
    <t>TOTAL AIU</t>
  </si>
  <si>
    <t>I. TOTAL PERSONAL CON PRESTACIONES</t>
  </si>
  <si>
    <t>F. OTROS COSTOS DIRECTOS OPERACIONALES: CAMPAMENTO, CERRAMIENTOS, VIGILANCIA, ETC. Y OTROS GASTOS</t>
  </si>
  <si>
    <t xml:space="preserve">IV. SUBTOTAL DE PERSONAL Y COSTOS DIRECTOS OPERACIONALES </t>
  </si>
  <si>
    <t>F. POLIZAS</t>
  </si>
  <si>
    <t>G. IMPUESTOS</t>
  </si>
  <si>
    <t>COMPOSICION AIU</t>
  </si>
  <si>
    <t>VALOR TOTAL DEL AIU</t>
  </si>
  <si>
    <t>IV. SUBTOTAL OTROS COSTOS DIRECTOS OPERACIONALES: CAMPAMENTO, CERRAMIENTOS, VIGILANCIA, ETC.</t>
  </si>
  <si>
    <t>V. PERFECCIONAMIENTO (IMPUESTOS Y PÓLIZAS)</t>
  </si>
  <si>
    <t>SUBTOTAL  PERFECCIONAMIENTO (IMPUESTOS Y PÓLIZAS)</t>
  </si>
  <si>
    <t>Caja Menor</t>
  </si>
  <si>
    <t>Director de Obra Eléctrico</t>
  </si>
  <si>
    <t>Ineniero Residente Especializado en Estructuras</t>
  </si>
  <si>
    <t>Ingeniero Residente Eléctrico</t>
  </si>
  <si>
    <t>Ingeniero Eléctrico Diseñador</t>
  </si>
  <si>
    <t>Director del proyecto</t>
  </si>
  <si>
    <t>tarifa 2023 incre. IPC 13,12%</t>
  </si>
  <si>
    <t>meses distribuidos así:</t>
  </si>
  <si>
    <t>tarifa 2024 Proy. IPC 7,86%</t>
  </si>
  <si>
    <t>Ingeniero Agrónomo Residente</t>
  </si>
  <si>
    <t xml:space="preserve">Director de Obra  </t>
  </si>
  <si>
    <t>Residente de Obra</t>
  </si>
  <si>
    <t>Luminaria Tipo Led características de iluminación de áreas deportivas - ESSENTIAL FLOOD HP GEN3 BVP1</t>
  </si>
  <si>
    <t>Luminaria Tipo Led características de iluminación de áreas deportivas - MINI FLOOD GEN3 BVP150 LED17</t>
  </si>
  <si>
    <t>Luminaria Tipo Led características de iluminación de áreas deportivas - MINI FLOOD GEN3 BVP150 LED25</t>
  </si>
  <si>
    <t>Luminaria Tipo Led características de iluminación de áreas deportivas - MINI FLOOD GEN3 BVP150 LED42</t>
  </si>
  <si>
    <t>Luminaria Tipo Led características de iluminación de áreas deportivas - MINI FLOOD GEN3 BVP150 LED8/</t>
  </si>
  <si>
    <t>Luminaria Tipo Led características de iluminación de áreas deportivas - Slim Flood TF10-NW-G1-K-FL-8</t>
  </si>
  <si>
    <t>Luminaria Tipo Led características de iluminación de áreas deportivas - Slim Flood TF150-NW-G1-Y-FL-</t>
  </si>
  <si>
    <t>Luminaria Tipo Led características de iluminación de áreas deportivas - Slim Flood TF200-NW-G1-Y-FL-</t>
  </si>
  <si>
    <t>Luminaria Tipo Led características de iluminación de áreas deportivas - Slim Flood TF30-NW-G1-K-FL-8</t>
  </si>
  <si>
    <t>Luminaria Tipo Led características de iluminación de áreas deportivas - Slim Flood TF50-NW-G1-K-FL-8</t>
  </si>
  <si>
    <t xml:space="preserve">Luminaria Tipo Led características de iluminación de áreas deportivas - SportStar BVP621 LED514/730 </t>
  </si>
  <si>
    <t xml:space="preserve">Luminaria Tipo Led características de iluminación de áreas deportivas - SportStar BVP621 LED555/740 </t>
  </si>
  <si>
    <t>Luminaria Tipo Led características de iluminación de áreas deportivas - Tango BVP431 LED135/CW 120~2</t>
  </si>
  <si>
    <t>Luminaria Tipo Led características de iluminación de áreas deportivas - Tango BVP431 LED136/NW 120~2</t>
  </si>
  <si>
    <t>Luminaria Tipo Led características de iluminación de áreas deportivas - Tango BVP431 LED68/CW 120~27</t>
  </si>
  <si>
    <t>Luminaria Tipo Led características de iluminación de áreas deportivas - Tango BVP431 LED68/NW 120~27</t>
  </si>
  <si>
    <t>Luminaria Tipo Led características de iluminación de áreas deportivas - Tango BVP431 LED92/NW 120~27</t>
  </si>
  <si>
    <t>Luminaria Tipo Led características de iluminación de áreas deportivas - Tango BVP432 LED161/CW 120~2</t>
  </si>
  <si>
    <t>Luminaria Tipo Led características de iluminación de áreas deportivas - Tango BVP432 LED161/NW 120~2</t>
  </si>
  <si>
    <t>Luminaria Tipo Led características de iluminación de áreas deportivas - Tango BVP432 LED204/CW 120~2</t>
  </si>
  <si>
    <t>Luminaria Tipo Led características de iluminación de áreas deportivas - Tango BVP432 LED206/NW 120~2</t>
  </si>
  <si>
    <t>Luminaria Tipo Led características de iluminación de áreas deportivas - Tango BVP432 LED272/CW 120~2</t>
  </si>
  <si>
    <t>Luminaria Tipo Led características de iluminación de áreas deportivas - Tango BVP432 LED274/NW 120~2</t>
  </si>
  <si>
    <t>Luminaria Tipo Led características de iluminación de áreas deportivas - Tango BVP433 LED465/NW 120~2</t>
  </si>
  <si>
    <t>Luminaria Tipo Led características de iluminación de áreas deportivas - Tango BVP433 LED517/NW 120~2</t>
  </si>
  <si>
    <t>RETIRO ESTRUCTURA METÁLICA CUBIERTA - SOLO USAR EN UDS</t>
  </si>
  <si>
    <t>TRANSPORTE Y DISPOSICIÓN FINAL SUELOS CONTAMINADOS RESPEL</t>
  </si>
  <si>
    <t>MESES</t>
  </si>
  <si>
    <t>ESCALAS SALARIALES PERSONAL 2024 - 2025 - 2026</t>
  </si>
  <si>
    <t>Tarifa 2024 Increm.. IPC 9,28%</t>
  </si>
  <si>
    <t>Tarifa 2026 Proy. IPC 3,90%</t>
  </si>
  <si>
    <t>MESES   2025</t>
  </si>
  <si>
    <t>MESES   2026</t>
  </si>
  <si>
    <t>1900</t>
  </si>
  <si>
    <t>2023</t>
  </si>
  <si>
    <t>2019</t>
  </si>
  <si>
    <t>2020</t>
  </si>
  <si>
    <t>CADENERO 1  Sin prestaciones</t>
  </si>
  <si>
    <t>CADENERO 2  Sin prestaciones</t>
  </si>
  <si>
    <t>2021</t>
  </si>
  <si>
    <t>PROYECCIÓN ICOCIV JUN 2024</t>
  </si>
  <si>
    <t>PROFESIONAL CATEGORÍA 6 (E.G.3;E.E.1) SIN PREST.</t>
  </si>
  <si>
    <t>LUXALON Minicell 5x5 Alumin</t>
  </si>
  <si>
    <t>m2</t>
  </si>
  <si>
    <t>TEJA PLASTICA No AJOVER ADRI</t>
  </si>
  <si>
    <t>ADOQUIN GRES ESPAÑOL</t>
  </si>
  <si>
    <t>ADOQUIN Nat. ESCAMA MOORE</t>
  </si>
  <si>
    <t>ADOQUIN Vitrif. 15x15x3.5 MOORE</t>
  </si>
  <si>
    <t>ALFOMBRA ALFA BOSTONIAN</t>
  </si>
  <si>
    <t>ALFOMBRA ALFA VICTORY PLUS</t>
  </si>
  <si>
    <t>ALFOMBRA PAVCO MONTANA Inst</t>
  </si>
  <si>
    <t>PIEDRA CORALINA 305x15.3x2</t>
  </si>
  <si>
    <t>PISOGRES NATURAL 20x20 T.MOORE</t>
  </si>
  <si>
    <t>PULIDA PISO GRANITO AL PLOMO</t>
  </si>
  <si>
    <t>PULIDA PISO GRANITO REPULIDA</t>
  </si>
  <si>
    <t>PULIDA PISO MADERA</t>
  </si>
  <si>
    <t>PULIDA PISO TRAFICO PESADO</t>
  </si>
  <si>
    <t>CARGADOR BOBCAT+Oper. 853</t>
  </si>
  <si>
    <t>MEZCLADORA PARA CONCRETO 1 BULTO</t>
  </si>
  <si>
    <t>MEZCLADORA PARA CONCRETO A GASOLINA</t>
  </si>
  <si>
    <t>PULIDORA PARA TRABAJO PESADO (NO</t>
  </si>
  <si>
    <t>TALADRO ROMPEDOR - DEMOLEDOR 1 1/4"</t>
  </si>
  <si>
    <t>TRANSPORTE HERRAMIENTA, EQUIPO Y</t>
  </si>
  <si>
    <t>EQUIPOS DE PRESION MOD.15H-1.5</t>
  </si>
  <si>
    <t>ALICATE 8''</t>
  </si>
  <si>
    <t>AMARRE PARA TEJA PLASTICA</t>
  </si>
  <si>
    <t>BARRA 12 LIBRAS</t>
  </si>
  <si>
    <t>BARRA 14 LBS HERRAGRO</t>
  </si>
  <si>
    <t>BARRA 16 LBS HERRAGRO</t>
  </si>
  <si>
    <t>BARRA DE ACERO 18 Lbs.HERRAGRO O</t>
  </si>
  <si>
    <t>BROCAS HSS DE 3/16 (N0 USAR)</t>
  </si>
  <si>
    <t>BROCAS HSS DE1/4</t>
  </si>
  <si>
    <t>BROCAS PARA MURO DE 1/4</t>
  </si>
  <si>
    <t>CARRETILLA COCHE R/MACIZA BOGOY</t>
  </si>
  <si>
    <t>CEPILLO NYLON EDIS GRANDE</t>
  </si>
  <si>
    <t>CIZALLA TIJERA DE 18 STANLEY</t>
  </si>
  <si>
    <t>DISCO DIAMANTADO 9'' PARA PULIDORA</t>
  </si>
  <si>
    <t>DISCO PARA PULIR METAL 7X1/4 DEWALT</t>
  </si>
  <si>
    <t>DISCO PARA TROSADORA DE 14''</t>
  </si>
  <si>
    <t>MALLA Protec.PARA FACHADA</t>
  </si>
  <si>
    <t>Pinza multiamperimétrica **</t>
  </si>
  <si>
    <t>REFLECTOR HALOGENO DE 1500 SIN TUBO</t>
  </si>
  <si>
    <t>TORNILLERIA AUTO PERFORANTE**</t>
  </si>
  <si>
    <t>LAVAMANOS SIENA BLANCO</t>
  </si>
  <si>
    <t>LAVAMANOS SIENA PREMIUM</t>
  </si>
  <si>
    <t>Acrylic resurface ** (NO USAR)</t>
  </si>
  <si>
    <t>MANTO MORTER-PLAST AL22 TEXSA</t>
  </si>
  <si>
    <t>ABRAZADERA DE 3/4" DELGADA DE</t>
  </si>
  <si>
    <t>ALAMBRE ELECTRICO No 08 PROCABLES</t>
  </si>
  <si>
    <t>ALAMBRE ELECTRICO No 10 PROCABLES</t>
  </si>
  <si>
    <t>BOMBILLO DE 100W</t>
  </si>
  <si>
    <t>BOMBILLOS HALOGENOS DE 1500X220</t>
  </si>
  <si>
    <t>BOQUILLERA ALUMINIODE 3-X1X6 Mts</t>
  </si>
  <si>
    <t>Bornes y cables de conexión (NO USAR)</t>
  </si>
  <si>
    <t>Cable de cobre HFFRLS AWG # 8 CDRC</t>
  </si>
  <si>
    <t>Cable FPLR 2x16</t>
  </si>
  <si>
    <t>CAJA TIPO EB **</t>
  </si>
  <si>
    <t>und</t>
  </si>
  <si>
    <t>ILUMINACION FONTANAR GLOBAL</t>
  </si>
  <si>
    <t>GLB</t>
  </si>
  <si>
    <t>INTERRUPTOR SENC CONMUTABLE ABITARE</t>
  </si>
  <si>
    <t>NO USAR Empalme Resina 91 B1 PARA</t>
  </si>
  <si>
    <t>TERMOSTATO CALENTADOR</t>
  </si>
  <si>
    <t>TOMA TELEF AMER. FOSF AVE</t>
  </si>
  <si>
    <t>TOMA TERMINAL COAXIAL TV AMER KORA</t>
  </si>
  <si>
    <t>Adaptador PVCP Macho 3/4" Roscado</t>
  </si>
  <si>
    <t>CODO 90° PVC.P 6" S/NOMA INCONTEC</t>
  </si>
  <si>
    <t>EQUIPOS PARA INSTALACIONES</t>
  </si>
  <si>
    <t>Grif lavama Discapac Rfe.4-AA-00490706**(NO</t>
  </si>
  <si>
    <t>TUBO ALCANT NOVAFORT 8" 200MM S/(NO</t>
  </si>
  <si>
    <t>TUBO PRESION RDE-21Ø1½"</t>
  </si>
  <si>
    <t>PARKET GUAYACAN GUAJIRO</t>
  </si>
  <si>
    <t>PARKET GUAYMARO INSTALADO</t>
  </si>
  <si>
    <t>BancaBicolorConcGRC21MPL=0.6m</t>
  </si>
  <si>
    <t>Silla bicolor concreto GRC21MP 0.60x0.80 (No</t>
  </si>
  <si>
    <t>CUPULA CONCENTRICA 5"x3" Br.</t>
  </si>
  <si>
    <t>REJILLA para H.F. 4"x3" Al.</t>
  </si>
  <si>
    <t>REJILLA VETILACION 20*20</t>
  </si>
  <si>
    <t>REJILLA CUPULA ALUMINIO 4X3**</t>
  </si>
  <si>
    <t>REJILLA PLASTICA BLANCA 3*2</t>
  </si>
  <si>
    <t>REJILLA TRADICIONAL 3"x1 ½" Al.</t>
  </si>
  <si>
    <t>REJILLA TRADICIONAL 3"x2" Br.</t>
  </si>
  <si>
    <t>REJILLA TRADICIONAL 5"x3" Al.</t>
  </si>
  <si>
    <t>REJILLA TRADICIONAL 6"x4" Al.</t>
  </si>
  <si>
    <t>TUBO GRES 12" (1M) MOORE</t>
  </si>
  <si>
    <t>CANTONERA ELECTRICA CHEMAR</t>
  </si>
  <si>
    <t>ESPEJO PELDAR CLARO 4 mm</t>
  </si>
  <si>
    <t>VIDRIO CRISTAL BRONC. 8mm</t>
  </si>
  <si>
    <t>VIDRIO CRISTAL Templ.INCOL.4mm</t>
  </si>
  <si>
    <t>VIDRIO GRABADO BRONCE BOREAL 4mm</t>
  </si>
  <si>
    <t>VIDRIO PELDAR CRUDO BRONCE 4mm</t>
  </si>
  <si>
    <t>VIDRIO PELDAR ESMERILADO 4mm</t>
  </si>
  <si>
    <t>VIDRIO PELDAR Templ.INCOLO 4mm</t>
  </si>
  <si>
    <t>VIDRIO PLANO 2.00x2.44 4mm</t>
  </si>
  <si>
    <t>ADMINISTRADOR + PREST</t>
  </si>
  <si>
    <t>ADMINISTRADOR S/PREST</t>
  </si>
  <si>
    <t>ALMACENISTA (Trans.Incl )</t>
  </si>
  <si>
    <t>CADENERO 2 + PREST.</t>
  </si>
  <si>
    <t>CELADOR + PRESTACIONES + ARMA (12 horas)</t>
  </si>
  <si>
    <t>PORCENTAJE CONTRATO</t>
  </si>
  <si>
    <t>%</t>
  </si>
  <si>
    <t>RESIDENTE + PREST-</t>
  </si>
  <si>
    <t>TOPOGRAFO + PREST.</t>
  </si>
  <si>
    <t>CALIBRACION MEDIDOR DE AGUA ½"</t>
  </si>
  <si>
    <t>GESTION SOCIAL Y AMBIENTAL</t>
  </si>
  <si>
    <t>MANEJO DE TRAFICO (TrámiteSST,Palet,Desv y</t>
  </si>
  <si>
    <t>Tramite SST (Manejo de Tráfico)**</t>
  </si>
  <si>
    <t>(NO USAR) CINTA DE SEÑALIZACION - A=4"x</t>
  </si>
  <si>
    <t>Bolardo bajo en concreto M-61Abujardado(sumin)</t>
  </si>
  <si>
    <t>Bordillo "borde A-75" (1.45*0.12*0.13) **</t>
  </si>
  <si>
    <t>Cuchara de salida para tunel, en fibra de vidrio</t>
  </si>
  <si>
    <t>LAMINA EN POLIESTILENO CALIBRE 100, DE</t>
  </si>
  <si>
    <t>Lamina para señal IDG-S de 60x70 en lamina de</t>
  </si>
  <si>
    <t>SARDINELES (H 50cm)</t>
  </si>
  <si>
    <t>SEMILLA PASTO KIKUYO</t>
  </si>
  <si>
    <t>SEMILLA PASTO PUNTERO</t>
  </si>
  <si>
    <t>CONEXION GASODOMESTICO</t>
  </si>
  <si>
    <t>INSTALACION INT. PUNTO ADICIONAL x 3 MTS</t>
  </si>
  <si>
    <t>INSTALACION INT. PUNTO PPAL 18 MTS e=1,2</t>
  </si>
  <si>
    <t>INSTALACION INT. PUNTO PPAL. 18 MTS</t>
  </si>
  <si>
    <t>INSTALACION PUNTO PPAL.MULTIF. 1er piso</t>
  </si>
  <si>
    <t>PRUEBA HERMETICIDAD</t>
  </si>
  <si>
    <t>REJILLA GALVANIZADA</t>
  </si>
  <si>
    <t>ARBOL-PALMA PHOENIX (1-1,5M)</t>
  </si>
  <si>
    <t>Griferia de mesa push max mx1020001 (NO</t>
  </si>
  <si>
    <t>INSTALACIÓN BLACK OUT</t>
  </si>
  <si>
    <t>Instalación celoscreen</t>
  </si>
  <si>
    <t>ASEO DE VIDRIOS</t>
  </si>
  <si>
    <t>ASEO GENERAL</t>
  </si>
  <si>
    <t>Boton fluxom. sanitario TOTO</t>
  </si>
  <si>
    <t>Caja metálica tipo intemperie de tomas 1*3F y 3*1F</t>
  </si>
  <si>
    <t>CAPATAZ (Prestac:60.15%)</t>
  </si>
  <si>
    <t>FLANCHE LAMINA **</t>
  </si>
  <si>
    <t>Guaya conector fluxom. TOTO</t>
  </si>
  <si>
    <t>INSTALACION CERRADURA MADERA</t>
  </si>
  <si>
    <t>Kit Completo para ducha Marca DOCOL</t>
  </si>
  <si>
    <t>Kit empaques grif. presmatic (lavam,orinal, ducha)</t>
  </si>
  <si>
    <t>Kit mezclador presmatic compacto, importado</t>
  </si>
  <si>
    <t>MODEM PARA MEDIDOR</t>
  </si>
  <si>
    <t>Teja zinc No. 8 de 2.44m x 0.8m calibre 33 **</t>
  </si>
  <si>
    <t>Tubo 4" 3mm de Espesor Acerado</t>
  </si>
  <si>
    <t>TUBO COBRE 1 1/4" RIGIDO L **</t>
  </si>
  <si>
    <t>Descripción</t>
  </si>
  <si>
    <t>Valor</t>
  </si>
  <si>
    <t>Contratista HUSJDMI</t>
  </si>
  <si>
    <t>ARQ. OSCAR ENRIQUE MAYORGA TORRADO</t>
  </si>
  <si>
    <t>PERIODOS 2026</t>
  </si>
  <si>
    <t>PERIODOS 2025</t>
  </si>
  <si>
    <t>PERIODOS 2024</t>
  </si>
  <si>
    <t xml:space="preserve">CÁLCULO PRESUPUESTAL </t>
  </si>
  <si>
    <t>CÁLCULO A.I.U. CONSTRUCCIÓN COMPONENTE URBANO</t>
  </si>
  <si>
    <t>Especialista Gestión del Riesgo</t>
  </si>
  <si>
    <t>Modelador BIM</t>
  </si>
  <si>
    <t>Asesor obra Proyecto Leed y Sostenibilidad</t>
  </si>
  <si>
    <t>Ing. SST Seguridad  Salud en el Trabajo</t>
  </si>
  <si>
    <t>Ingeniero Forestal</t>
  </si>
  <si>
    <t>Arqueólogo de obra</t>
  </si>
  <si>
    <t>Mensajero</t>
  </si>
  <si>
    <t>PERSONAL CON PRESTACIONES</t>
  </si>
  <si>
    <t>ETAPA INGENIERÍA DETALLE</t>
  </si>
  <si>
    <t>B</t>
  </si>
  <si>
    <t>Vigilante Armado 24 Horas (VigilanciaObras</t>
  </si>
  <si>
    <t>Residente de Obra Esp. Restauración Patrimonial</t>
  </si>
  <si>
    <t>ESPECIALIDADES</t>
  </si>
  <si>
    <t>Gerente de Proyecto</t>
  </si>
  <si>
    <t>Ing. Especialista en Pavimentos</t>
  </si>
  <si>
    <t>Ing. Especialista Transito y Transporte</t>
  </si>
  <si>
    <t>Coordinador BIM</t>
  </si>
  <si>
    <t>Arquitecto Esp. Imágenes, Videos 3D</t>
  </si>
  <si>
    <t>Ingeniero Seguridad y Control</t>
  </si>
  <si>
    <t xml:space="preserve"> Arq. Presupuesto, Programación y Control </t>
  </si>
  <si>
    <t>Profesional SG-SST</t>
  </si>
  <si>
    <t xml:space="preserve">Este presupuesto fue calculado por </t>
  </si>
  <si>
    <t xml:space="preserve">Tiempo de desarrollo total </t>
  </si>
  <si>
    <t>Residente BIM Presupuestos y Programación</t>
  </si>
  <si>
    <t>Ingeniero Esp. Geotecnia y Pavimentos</t>
  </si>
  <si>
    <t>Ingeniero Hidráulico Esp. Redes Húmedas y Gas</t>
  </si>
  <si>
    <t>Ingeniero Eléctrico Esp. Redes Secas</t>
  </si>
  <si>
    <t>Ing. Forestal de apoyo</t>
  </si>
  <si>
    <t>Ingeniero Ambiental o Sanitario</t>
  </si>
  <si>
    <t>Biólogo o Ecólogo</t>
  </si>
  <si>
    <t>Ing. Ambiental y/o Sanitario (Coordinador Componente)</t>
  </si>
  <si>
    <t>Ing. Geometría y Señalización Vial</t>
  </si>
  <si>
    <t>F.  OTROS COSTOS DIRECTOS OPERACIONALES: COMUNICACIONES, PAPELERIA E INFORMES, VIGILANCIA, ETC. Y OTROS GASTOS</t>
  </si>
  <si>
    <t>Revisó:</t>
  </si>
  <si>
    <t xml:space="preserve"> VALOR HOMBRE/MES SEGÚN CATEGORÍA  INCL. PREST.</t>
  </si>
  <si>
    <t>Maestro de Obra 1</t>
  </si>
  <si>
    <t>Oficial de Albañilería  2</t>
  </si>
  <si>
    <t>UNIDAD ADMINISTRATIVA ESPECIAL 
DE ORGANIZACIONES SOLIDARIAS</t>
  </si>
  <si>
    <t>COMPONENTE PRESUPUESTAL</t>
  </si>
  <si>
    <t>del Grupo de Gestión Administrativa</t>
  </si>
  <si>
    <t>ÁNGELA MARIA GUTIÉRREZ RESTREPO</t>
  </si>
  <si>
    <t>Director de Estudios y Diseños y Obra</t>
  </si>
  <si>
    <t>DIRECCIÓN Y COORDINACIÓN ESTUDIOS Y DISEÑOS Y CONSTRUCCIÓN</t>
  </si>
  <si>
    <t>Profesional Presupuestos y Porgramación</t>
  </si>
  <si>
    <t>Ingeniero o Arquitecto Residente de Obra</t>
  </si>
  <si>
    <t>VALOR 2025</t>
  </si>
  <si>
    <t>CALCULO AIU - 2025</t>
  </si>
  <si>
    <t>Tarifa 2025 Proy. IPC 5,20%</t>
  </si>
  <si>
    <t>VALOR 2026 + IPC (3,90%)</t>
  </si>
  <si>
    <t>DEDICACIÓN PERSONAL CONSTRUCCIÓN 
COMPONENTE PROFESIONAL</t>
  </si>
  <si>
    <t>SALARIO MINIMO 2025</t>
  </si>
  <si>
    <t>CÁLCULO FIDUCIA PARA ANTICIPO</t>
  </si>
  <si>
    <t>VLR POR 12 MESES</t>
  </si>
  <si>
    <t>CANTIDAD DE MESES</t>
  </si>
  <si>
    <t>VLR./UN MES</t>
  </si>
  <si>
    <t>VLR TOTAL COSTO FIDUCIA</t>
  </si>
  <si>
    <t>Fiducia para Manejo Anticipo</t>
  </si>
  <si>
    <t>VALOR PRESUPUESTO TOTAL DE OBRA</t>
  </si>
  <si>
    <t>LLEVAR A CABO LA ADECUACIÓN Y REMODELACIÓN DEL SEXTO PISO DE LA SEDE CENTRAL DE LA UNIDAD ADMINISTRATIVA ESPECIAL DE ORGANIZACIONES SOLIDARIAS UBICADA EN LA CRA. 10 NO. 15-22 BOGOTÁ D.C. POR EL SISTEMA DE PRECIOS FIJOS Y VALORES UNITARIOS SIN FÓRMULA DE REAJUSTE.</t>
  </si>
  <si>
    <t xml:space="preserve">OBRA PÚBLICA - ADECUACIÓN Y REMODELACIÓN SEXTO PISO </t>
  </si>
  <si>
    <t>INSTALACIONES DE LA ENTIDAD</t>
  </si>
  <si>
    <t>PROYECTO ADECUACIÓN Y REMODELACIÓN SEXTO PISO EDIFICIO SEDE CENTRAL EN BOGOTÁ D.C.</t>
  </si>
  <si>
    <r>
      <t xml:space="preserve">PROYECTO:   </t>
    </r>
    <r>
      <rPr>
        <b/>
        <sz val="16"/>
        <color rgb="FF7030A0"/>
        <rFont val="Arial Narrow"/>
        <family val="2"/>
      </rPr>
      <t xml:space="preserve"> </t>
    </r>
    <r>
      <rPr>
        <b/>
        <sz val="16"/>
        <color theme="4" tint="-0.499984740745262"/>
        <rFont val="Arial Narrow"/>
        <family val="2"/>
      </rPr>
      <t xml:space="preserve">ADECUACIÓN Y REMODELACIÓN EDIFICIO SEDE - SEXTO PISO - A.I.U.
</t>
    </r>
    <r>
      <rPr>
        <b/>
        <sz val="10"/>
        <color theme="4" tint="-0.499984740745262"/>
        <rFont val="Arial Narrow"/>
        <family val="2"/>
      </rPr>
      <t>V-1 20/05/2025</t>
    </r>
  </si>
  <si>
    <t xml:space="preserve">VALOR ESPERADO </t>
  </si>
  <si>
    <t>CÁLCULOS DE AIU DE OBRA V-3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</si>
</sst>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&quot;$&quot;\ * #,##0_);_(&quot;$&quot;\ * \(#,##0\);_(&quot;$&quot;\ * &quot;-&quot;??_);_(@_)"/>
    <numFmt numFmtId="168" formatCode="0.0%"/>
    <numFmt numFmtId="169" formatCode="0.0000"/>
    <numFmt numFmtId="170" formatCode="&quot; $ &quot;* #,##0.00\ ;&quot; $ &quot;* \-#,##0.00\ ;&quot; $ &quot;* \-#\ ;@\ "/>
    <numFmt numFmtId="171" formatCode="0.0000%"/>
    <numFmt numFmtId="172" formatCode="_(&quot;$&quot;\ * #,##0.0000_);_(&quot;$&quot;\ * \(#,##0.0000\);_(&quot;$&quot;\ * &quot;-&quot;??_);_(@_)"/>
    <numFmt numFmtId="173" formatCode="0.0"/>
    <numFmt numFmtId="174" formatCode="0.000"/>
    <numFmt numFmtId="175" formatCode="_(&quot;$&quot;\ * #,##0.0000_);_(&quot;$&quot;\ * \(#,##0.0000\);_(&quot;$&quot;\ * &quot;-&quot;????_);_(@_)"/>
    <numFmt numFmtId="176" formatCode="&quot; $&quot;* #,##0.00\ ;&quot;-$&quot;* #,##0.00\ ;&quot; $&quot;* \-#\ ;@\ "/>
    <numFmt numFmtId="177" formatCode="&quot;$ &quot;#,##0"/>
    <numFmt numFmtId="178" formatCode="[$$-240A]#,##0.\-\-;[Red]\([$$-240A]#,##0.\-\-\)"/>
    <numFmt numFmtId="179" formatCode="_-* #,##0.0000_-;\-* #,##0.0000_-;_-* &quot;-&quot;??_-;_-@_-"/>
    <numFmt numFmtId="180" formatCode="[$-240A]d&quot; de &quot;mmmm&quot; de &quot;yyyy;@"/>
    <numFmt numFmtId="181" formatCode="&quot;$&quot;\ #,##0.00"/>
    <numFmt numFmtId="182" formatCode="&quot;$&quot;#,##0"/>
    <numFmt numFmtId="183" formatCode="_(&quot;$ &quot;* #,##0.00_);_(&quot;$ &quot;* \(#,##0.00\);_(&quot;$ &quot;* \-??_);_(@_)"/>
    <numFmt numFmtId="184" formatCode="&quot;dd/MM/yyyy&quot;"/>
    <numFmt numFmtId="185" formatCode="_-* #,##0.000_-;\-* #,##0.000_-;_-* &quot;-&quot;??_-;_-@_-"/>
    <numFmt numFmtId="186" formatCode="_-&quot;$&quot;\ * #,##0.00_-;\-&quot;$&quot;\ * #,##0.00_-;_-&quot;$&quot;\ * &quot;-&quot;_-;_-@_-"/>
    <numFmt numFmtId="187" formatCode="_-* #,##0.0000_-;\-* #,##0.0000_-;_-* &quot;-&quot;_-;_-@_-"/>
    <numFmt numFmtId="188" formatCode="&quot;$&quot;\ #,##0_);[Red]\(&quot;$&quot;\ #,##0\)"/>
    <numFmt numFmtId="189" formatCode="_-* #,##0.0000_-;\-* #,##0.0000_-;_-* &quot;-&quot;????_-;_-@_-"/>
    <numFmt numFmtId="190" formatCode="0.00%\ \I\P\C"/>
  </numFmts>
  <fonts count="10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2"/>
      <color indexed="12"/>
      <name val="Arial"/>
      <family val="2"/>
    </font>
    <font>
      <u/>
      <sz val="13"/>
      <color indexed="16"/>
      <name val="Arial"/>
      <family val="2"/>
    </font>
    <font>
      <b/>
      <i/>
      <sz val="14"/>
      <name val="Arial"/>
      <family val="2"/>
    </font>
    <font>
      <sz val="12"/>
      <name val="Arial"/>
      <family val="2"/>
    </font>
    <font>
      <sz val="11"/>
      <color indexed="81"/>
      <name val="Tahoma"/>
      <family val="2"/>
    </font>
    <font>
      <b/>
      <sz val="12"/>
      <color rgb="FFFF0000"/>
      <name val="Arial"/>
      <family val="2"/>
    </font>
    <font>
      <b/>
      <sz val="12"/>
      <color rgb="FFC00000"/>
      <name val="Arial"/>
      <family val="2"/>
    </font>
    <font>
      <b/>
      <sz val="12"/>
      <color theme="4" tint="-0.499984740745262"/>
      <name val="Arial"/>
      <family val="2"/>
    </font>
    <font>
      <sz val="10"/>
      <color theme="4" tint="-0.499984740745262"/>
      <name val="Arial"/>
      <family val="2"/>
    </font>
    <font>
      <sz val="12"/>
      <color theme="4" tint="-0.499984740745262"/>
      <name val="Arial"/>
      <family val="2"/>
    </font>
    <font>
      <sz val="11"/>
      <color theme="4" tint="-0.499984740745262"/>
      <name val="Calibri"/>
      <family val="2"/>
      <scheme val="minor"/>
    </font>
    <font>
      <b/>
      <sz val="14"/>
      <color theme="4" tint="-0.499984740745262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0" tint="-0.34998626667073579"/>
      <name val="Calibri"/>
      <family val="2"/>
      <scheme val="minor"/>
    </font>
    <font>
      <sz val="12"/>
      <color theme="0" tint="-0.34998626667073579"/>
      <name val="Arial"/>
      <family val="2"/>
    </font>
    <font>
      <b/>
      <sz val="16"/>
      <color theme="1"/>
      <name val="Arial"/>
      <family val="2"/>
    </font>
    <font>
      <b/>
      <sz val="12"/>
      <color rgb="FF000000"/>
      <name val="Arial Narrow"/>
      <family val="2"/>
    </font>
    <font>
      <b/>
      <sz val="11"/>
      <color theme="1"/>
      <name val="Arial"/>
      <family val="2"/>
    </font>
    <font>
      <b/>
      <sz val="15"/>
      <color theme="1"/>
      <name val="Arial"/>
      <family val="2"/>
    </font>
    <font>
      <b/>
      <sz val="14"/>
      <color theme="1"/>
      <name val="Arial"/>
      <family val="2"/>
    </font>
    <font>
      <b/>
      <sz val="10.5"/>
      <color theme="1"/>
      <name val="Arial"/>
      <family val="2"/>
    </font>
    <font>
      <b/>
      <u/>
      <sz val="11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9"/>
      <color rgb="FF000000"/>
      <name val="Arial"/>
      <family val="2"/>
    </font>
    <font>
      <b/>
      <sz val="20"/>
      <color theme="4" tint="-0.499984740745262"/>
      <name val="Arial"/>
      <family val="2"/>
    </font>
    <font>
      <b/>
      <u/>
      <sz val="16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sz val="12"/>
      <name val="Calibri"/>
      <family val="2"/>
      <scheme val="minor"/>
    </font>
    <font>
      <b/>
      <sz val="14"/>
      <name val="Arial"/>
      <family val="2"/>
    </font>
    <font>
      <sz val="12"/>
      <color theme="0"/>
      <name val="Arial"/>
      <family val="2"/>
    </font>
    <font>
      <b/>
      <sz val="11"/>
      <color theme="4" tint="-0.499984740745262"/>
      <name val="Arial"/>
      <family val="2"/>
    </font>
    <font>
      <sz val="16"/>
      <color theme="1"/>
      <name val="Arial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  <font>
      <sz val="8"/>
      <name val="Calibri"/>
      <family val="2"/>
      <scheme val="minor"/>
    </font>
    <font>
      <b/>
      <sz val="11"/>
      <color theme="0"/>
      <name val="Arial Narrow"/>
      <family val="2"/>
    </font>
    <font>
      <b/>
      <sz val="16"/>
      <color theme="1"/>
      <name val="Arial Narrow"/>
      <family val="2"/>
    </font>
    <font>
      <b/>
      <sz val="16"/>
      <color rgb="FF7030A0"/>
      <name val="Arial Narrow"/>
      <family val="2"/>
    </font>
    <font>
      <sz val="11"/>
      <color theme="0" tint="-0.34998626667073579"/>
      <name val="Arial Narrow"/>
      <family val="2"/>
    </font>
    <font>
      <b/>
      <sz val="14"/>
      <color theme="1"/>
      <name val="Arial Narrow"/>
      <family val="2"/>
    </font>
    <font>
      <b/>
      <sz val="16"/>
      <color theme="4" tint="-0.499984740745262"/>
      <name val="Arial Narrow"/>
      <family val="2"/>
    </font>
    <font>
      <b/>
      <sz val="10"/>
      <color theme="4" tint="-0.499984740745262"/>
      <name val="Arial Narrow"/>
      <family val="2"/>
    </font>
    <font>
      <b/>
      <sz val="14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Arial Narrow"/>
      <family val="2"/>
    </font>
    <font>
      <sz val="14"/>
      <color theme="0"/>
      <name val="Arial Narrow"/>
      <family val="2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9"/>
      <color theme="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4"/>
      <color theme="4" tint="-0.499984740745262"/>
      <name val="Arial Narrow"/>
      <family val="2"/>
    </font>
    <font>
      <b/>
      <sz val="14"/>
      <color theme="0"/>
      <name val="Arial Narrow"/>
      <family val="2"/>
    </font>
    <font>
      <sz val="11"/>
      <color theme="1"/>
      <name val="Aptos Narrow"/>
      <family val="2"/>
    </font>
    <font>
      <b/>
      <sz val="16"/>
      <color theme="0"/>
      <name val="Aptos Narrow"/>
      <family val="2"/>
    </font>
    <font>
      <sz val="10"/>
      <color theme="1"/>
      <name val="Aptos Narrow"/>
      <family val="2"/>
    </font>
    <font>
      <sz val="12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4"/>
      <color rgb="FF000000"/>
      <name val="Arial Narrow"/>
      <family val="2"/>
    </font>
    <font>
      <b/>
      <sz val="16"/>
      <color theme="0"/>
      <name val="Arial Narrow"/>
      <family val="2"/>
    </font>
    <font>
      <b/>
      <sz val="18"/>
      <color theme="1"/>
      <name val="Arial Narrow"/>
      <family val="2"/>
    </font>
    <font>
      <b/>
      <sz val="16"/>
      <color rgb="FFFF0000"/>
      <name val="Arial Narrow"/>
      <family val="2"/>
    </font>
    <font>
      <sz val="12"/>
      <color rgb="FFFF0000"/>
      <name val="Arial Narrow"/>
      <family val="2"/>
    </font>
    <font>
      <sz val="11"/>
      <name val="Arial Narrow"/>
      <family val="2"/>
    </font>
    <font>
      <sz val="12"/>
      <name val="Arial Narrow"/>
      <family val="2"/>
    </font>
  </fonts>
  <fills count="25">
    <fill>
      <patternFill patternType="none"/>
    </fill>
    <fill>
      <patternFill patternType="gray125"/>
    </fill>
    <fill>
      <patternFill patternType="solid">
        <fgColor theme="2"/>
        <bgColor rgb="FFFF0000"/>
      </patternFill>
    </fill>
    <fill>
      <patternFill patternType="solid">
        <fgColor rgb="FFFFFFFF"/>
        <bgColor rgb="FFF2F2F2"/>
      </patternFill>
    </fill>
    <fill>
      <patternFill patternType="solid">
        <fgColor rgb="FFDADADD"/>
        <bgColor rgb="FFD9D9D9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CF4FA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rgb="FF49B4C3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rgb="FF49B4C3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5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8" fillId="0" borderId="0"/>
    <xf numFmtId="176" fontId="18" fillId="0" borderId="0"/>
    <xf numFmtId="9" fontId="18" fillId="0" borderId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8" fillId="0" borderId="0"/>
    <xf numFmtId="183" fontId="48" fillId="0" borderId="0" applyFill="0" applyBorder="0" applyAlignment="0" applyProtection="0"/>
    <xf numFmtId="0" fontId="18" fillId="0" borderId="0"/>
    <xf numFmtId="166" fontId="18" fillId="0" borderId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9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5" borderId="0" xfId="0" applyFont="1" applyFill="1" applyAlignment="1">
      <alignment horizontal="center" vertical="center"/>
    </xf>
    <xf numFmtId="0" fontId="8" fillId="5" borderId="0" xfId="0" applyFont="1" applyFill="1"/>
    <xf numFmtId="0" fontId="2" fillId="0" borderId="0" xfId="0" applyFont="1" applyAlignment="1">
      <alignment horizontal="center" vertical="center" wrapText="1"/>
    </xf>
    <xf numFmtId="166" fontId="0" fillId="0" borderId="0" xfId="2" applyFont="1" applyBorder="1"/>
    <xf numFmtId="0" fontId="3" fillId="6" borderId="11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0" fillId="6" borderId="0" xfId="0" applyFill="1" applyAlignment="1">
      <alignment vertical="center"/>
    </xf>
    <xf numFmtId="0" fontId="0" fillId="6" borderId="0" xfId="0" applyFill="1" applyAlignment="1">
      <alignment horizontal="center" vertical="center"/>
    </xf>
    <xf numFmtId="166" fontId="0" fillId="0" borderId="0" xfId="2" applyFont="1"/>
    <xf numFmtId="0" fontId="0" fillId="13" borderId="1" xfId="0" applyFill="1" applyBorder="1"/>
    <xf numFmtId="166" fontId="2" fillId="0" borderId="0" xfId="2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166" fontId="0" fillId="0" borderId="12" xfId="2" applyFont="1" applyBorder="1" applyAlignment="1">
      <alignment vertical="center"/>
    </xf>
    <xf numFmtId="0" fontId="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6" fontId="0" fillId="0" borderId="0" xfId="0" applyNumberFormat="1"/>
    <xf numFmtId="166" fontId="0" fillId="0" borderId="0" xfId="2" applyFont="1" applyAlignment="1">
      <alignment vertical="center"/>
    </xf>
    <xf numFmtId="2" fontId="0" fillId="0" borderId="11" xfId="0" applyNumberFormat="1" applyBorder="1" applyAlignment="1" applyProtection="1">
      <alignment horizontal="center" vertical="center"/>
      <protection locked="0"/>
    </xf>
    <xf numFmtId="166" fontId="0" fillId="0" borderId="11" xfId="2" applyFont="1" applyBorder="1" applyAlignment="1">
      <alignment vertical="center"/>
    </xf>
    <xf numFmtId="166" fontId="0" fillId="0" borderId="11" xfId="2" applyFont="1" applyBorder="1" applyAlignment="1" applyProtection="1">
      <alignment vertical="center"/>
      <protection locked="0"/>
    </xf>
    <xf numFmtId="43" fontId="0" fillId="0" borderId="0" xfId="11" applyFont="1"/>
    <xf numFmtId="0" fontId="0" fillId="0" borderId="21" xfId="0" applyBorder="1"/>
    <xf numFmtId="0" fontId="0" fillId="0" borderId="7" xfId="0" applyBorder="1"/>
    <xf numFmtId="0" fontId="0" fillId="0" borderId="22" xfId="0" applyBorder="1"/>
    <xf numFmtId="0" fontId="0" fillId="0" borderId="23" xfId="0" applyBorder="1"/>
    <xf numFmtId="0" fontId="25" fillId="0" borderId="10" xfId="8" applyFont="1" applyBorder="1" applyAlignment="1" applyProtection="1">
      <alignment horizontal="left"/>
      <protection hidden="1"/>
    </xf>
    <xf numFmtId="0" fontId="25" fillId="0" borderId="23" xfId="8" applyFont="1" applyBorder="1" applyAlignment="1" applyProtection="1">
      <alignment horizontal="center"/>
      <protection hidden="1"/>
    </xf>
    <xf numFmtId="0" fontId="25" fillId="0" borderId="23" xfId="8" applyFont="1" applyBorder="1" applyAlignment="1" applyProtection="1">
      <alignment horizontal="left"/>
      <protection hidden="1"/>
    </xf>
    <xf numFmtId="0" fontId="2" fillId="0" borderId="21" xfId="0" applyFont="1" applyBorder="1"/>
    <xf numFmtId="0" fontId="0" fillId="0" borderId="0" xfId="0" applyAlignment="1">
      <alignment horizontal="center"/>
    </xf>
    <xf numFmtId="43" fontId="0" fillId="0" borderId="0" xfId="11" applyFont="1" applyBorder="1"/>
    <xf numFmtId="0" fontId="0" fillId="0" borderId="24" xfId="0" applyBorder="1"/>
    <xf numFmtId="0" fontId="0" fillId="0" borderId="25" xfId="0" applyBorder="1" applyAlignment="1">
      <alignment horizontal="center"/>
    </xf>
    <xf numFmtId="43" fontId="0" fillId="0" borderId="26" xfId="11" applyFont="1" applyBorder="1"/>
    <xf numFmtId="0" fontId="2" fillId="15" borderId="1" xfId="0" applyFont="1" applyFill="1" applyBorder="1" applyAlignment="1">
      <alignment horizontal="center"/>
    </xf>
    <xf numFmtId="43" fontId="2" fillId="15" borderId="1" xfId="11" applyFont="1" applyFill="1" applyBorder="1" applyAlignment="1">
      <alignment horizontal="center"/>
    </xf>
    <xf numFmtId="0" fontId="26" fillId="0" borderId="10" xfId="8" applyFont="1" applyBorder="1" applyAlignment="1" applyProtection="1">
      <alignment horizontal="justify"/>
      <protection hidden="1"/>
    </xf>
    <xf numFmtId="43" fontId="0" fillId="0" borderId="23" xfId="11" applyFont="1" applyBorder="1"/>
    <xf numFmtId="0" fontId="27" fillId="0" borderId="21" xfId="8" applyFont="1" applyBorder="1" applyAlignment="1" applyProtection="1">
      <alignment horizontal="right"/>
      <protection hidden="1"/>
    </xf>
    <xf numFmtId="166" fontId="2" fillId="15" borderId="27" xfId="0" applyNumberFormat="1" applyFont="1" applyFill="1" applyBorder="1" applyAlignment="1">
      <alignment horizontal="right"/>
    </xf>
    <xf numFmtId="0" fontId="0" fillId="15" borderId="28" xfId="0" applyFill="1" applyBorder="1" applyAlignment="1">
      <alignment horizontal="center"/>
    </xf>
    <xf numFmtId="43" fontId="0" fillId="15" borderId="28" xfId="11" applyFont="1" applyFill="1" applyBorder="1"/>
    <xf numFmtId="0" fontId="2" fillId="15" borderId="28" xfId="0" applyFont="1" applyFill="1" applyBorder="1" applyAlignment="1">
      <alignment horizontal="right"/>
    </xf>
    <xf numFmtId="166" fontId="2" fillId="15" borderId="28" xfId="0" applyNumberFormat="1" applyFont="1" applyFill="1" applyBorder="1"/>
    <xf numFmtId="166" fontId="2" fillId="15" borderId="29" xfId="2" applyFont="1" applyFill="1" applyBorder="1"/>
    <xf numFmtId="0" fontId="26" fillId="0" borderId="21" xfId="8" applyFont="1" applyBorder="1" applyAlignment="1" applyProtection="1">
      <alignment horizontal="justify"/>
      <protection hidden="1"/>
    </xf>
    <xf numFmtId="0" fontId="28" fillId="0" borderId="21" xfId="8" applyFont="1" applyBorder="1" applyAlignment="1" applyProtection="1">
      <alignment horizontal="right" vertical="center" indent="1"/>
      <protection hidden="1"/>
    </xf>
    <xf numFmtId="43" fontId="0" fillId="0" borderId="22" xfId="11" applyFont="1" applyBorder="1"/>
    <xf numFmtId="0" fontId="28" fillId="0" borderId="21" xfId="8" applyFont="1" applyBorder="1" applyAlignment="1" applyProtection="1">
      <alignment horizontal="justify"/>
      <protection hidden="1"/>
    </xf>
    <xf numFmtId="0" fontId="28" fillId="0" borderId="21" xfId="8" applyFont="1" applyBorder="1" applyAlignment="1" applyProtection="1">
      <alignment horizontal="right"/>
      <protection hidden="1"/>
    </xf>
    <xf numFmtId="166" fontId="2" fillId="15" borderId="21" xfId="0" applyNumberFormat="1" applyFont="1" applyFill="1" applyBorder="1" applyAlignment="1">
      <alignment horizontal="right"/>
    </xf>
    <xf numFmtId="0" fontId="0" fillId="15" borderId="0" xfId="0" applyFill="1" applyAlignment="1">
      <alignment horizontal="center"/>
    </xf>
    <xf numFmtId="43" fontId="0" fillId="15" borderId="0" xfId="11" applyFont="1" applyFill="1" applyBorder="1"/>
    <xf numFmtId="0" fontId="2" fillId="15" borderId="0" xfId="0" applyFont="1" applyFill="1" applyAlignment="1">
      <alignment horizontal="right"/>
    </xf>
    <xf numFmtId="166" fontId="2" fillId="15" borderId="0" xfId="0" applyNumberFormat="1" applyFont="1" applyFill="1"/>
    <xf numFmtId="166" fontId="2" fillId="15" borderId="22" xfId="2" applyFont="1" applyFill="1" applyBorder="1"/>
    <xf numFmtId="0" fontId="19" fillId="0" borderId="21" xfId="8" applyFont="1" applyBorder="1" applyAlignment="1" applyProtection="1">
      <alignment horizontal="right"/>
      <protection hidden="1"/>
    </xf>
    <xf numFmtId="166" fontId="2" fillId="0" borderId="0" xfId="0" applyNumberFormat="1" applyFont="1"/>
    <xf numFmtId="0" fontId="29" fillId="0" borderId="21" xfId="0" applyFont="1" applyBorder="1"/>
    <xf numFmtId="0" fontId="26" fillId="0" borderId="21" xfId="8" applyFont="1" applyBorder="1" applyAlignment="1" applyProtection="1">
      <alignment horizontal="left" vertical="center" wrapText="1"/>
      <protection hidden="1"/>
    </xf>
    <xf numFmtId="0" fontId="0" fillId="0" borderId="21" xfId="0" applyBorder="1" applyAlignment="1">
      <alignment horizontal="right"/>
    </xf>
    <xf numFmtId="166" fontId="2" fillId="15" borderId="15" xfId="0" applyNumberFormat="1" applyFont="1" applyFill="1" applyBorder="1" applyAlignment="1">
      <alignment horizontal="right"/>
    </xf>
    <xf numFmtId="0" fontId="0" fillId="15" borderId="5" xfId="0" applyFill="1" applyBorder="1" applyAlignment="1">
      <alignment horizontal="center"/>
    </xf>
    <xf numFmtId="43" fontId="0" fillId="15" borderId="5" xfId="11" applyFont="1" applyFill="1" applyBorder="1"/>
    <xf numFmtId="0" fontId="2" fillId="15" borderId="5" xfId="0" applyFont="1" applyFill="1" applyBorder="1" applyAlignment="1">
      <alignment horizontal="right"/>
    </xf>
    <xf numFmtId="166" fontId="2" fillId="15" borderId="5" xfId="0" applyNumberFormat="1" applyFont="1" applyFill="1" applyBorder="1"/>
    <xf numFmtId="166" fontId="2" fillId="15" borderId="16" xfId="2" applyFont="1" applyFill="1" applyBorder="1"/>
    <xf numFmtId="166" fontId="26" fillId="15" borderId="31" xfId="2" applyFont="1" applyFill="1" applyBorder="1" applyAlignment="1" applyProtection="1">
      <alignment horizontal="left" vertical="center" wrapText="1"/>
      <protection hidden="1"/>
    </xf>
    <xf numFmtId="0" fontId="3" fillId="0" borderId="1" xfId="0" applyFont="1" applyBorder="1" applyAlignment="1">
      <alignment horizontal="center" vertical="center"/>
    </xf>
    <xf numFmtId="0" fontId="2" fillId="16" borderId="1" xfId="0" applyFont="1" applyFill="1" applyBorder="1"/>
    <xf numFmtId="0" fontId="0" fillId="16" borderId="1" xfId="0" applyFill="1" applyBorder="1"/>
    <xf numFmtId="43" fontId="0" fillId="16" borderId="1" xfId="11" applyFont="1" applyFill="1" applyBorder="1"/>
    <xf numFmtId="0" fontId="31" fillId="16" borderId="1" xfId="0" applyFont="1" applyFill="1" applyBorder="1"/>
    <xf numFmtId="166" fontId="0" fillId="16" borderId="1" xfId="2" applyFont="1" applyFill="1" applyBorder="1" applyAlignment="1">
      <alignment vertical="center" wrapText="1"/>
    </xf>
    <xf numFmtId="10" fontId="0" fillId="16" borderId="1" xfId="1" applyNumberFormat="1" applyFont="1" applyFill="1" applyBorder="1" applyAlignment="1">
      <alignment horizontal="center"/>
    </xf>
    <xf numFmtId="165" fontId="0" fillId="16" borderId="1" xfId="0" applyNumberFormat="1" applyFill="1" applyBorder="1" applyAlignment="1">
      <alignment horizontal="center" vertical="center"/>
    </xf>
    <xf numFmtId="165" fontId="0" fillId="16" borderId="1" xfId="2" applyNumberFormat="1" applyFont="1" applyFill="1" applyBorder="1" applyAlignment="1">
      <alignment vertical="center" wrapText="1"/>
    </xf>
    <xf numFmtId="0" fontId="0" fillId="16" borderId="1" xfId="0" applyFill="1" applyBorder="1" applyAlignment="1">
      <alignment horizontal="center"/>
    </xf>
    <xf numFmtId="165" fontId="0" fillId="0" borderId="0" xfId="0" applyNumberFormat="1"/>
    <xf numFmtId="0" fontId="2" fillId="17" borderId="1" xfId="0" applyFont="1" applyFill="1" applyBorder="1"/>
    <xf numFmtId="0" fontId="0" fillId="17" borderId="1" xfId="0" applyFill="1" applyBorder="1"/>
    <xf numFmtId="43" fontId="0" fillId="17" borderId="1" xfId="11" applyFont="1" applyFill="1" applyBorder="1"/>
    <xf numFmtId="166" fontId="0" fillId="17" borderId="1" xfId="2" applyFont="1" applyFill="1" applyBorder="1" applyAlignment="1">
      <alignment vertical="center" wrapText="1"/>
    </xf>
    <xf numFmtId="10" fontId="0" fillId="17" borderId="1" xfId="1" applyNumberFormat="1" applyFont="1" applyFill="1" applyBorder="1" applyAlignment="1">
      <alignment horizontal="center"/>
    </xf>
    <xf numFmtId="0" fontId="31" fillId="17" borderId="1" xfId="0" applyFont="1" applyFill="1" applyBorder="1"/>
    <xf numFmtId="0" fontId="12" fillId="0" borderId="0" xfId="0" applyFont="1" applyAlignment="1">
      <alignment horizontal="center" vertical="center" textRotation="90"/>
    </xf>
    <xf numFmtId="0" fontId="0" fillId="18" borderId="0" xfId="0" applyFill="1"/>
    <xf numFmtId="0" fontId="32" fillId="18" borderId="35" xfId="0" applyFont="1" applyFill="1" applyBorder="1" applyAlignment="1">
      <alignment horizontal="center" vertical="center" wrapText="1"/>
    </xf>
    <xf numFmtId="10" fontId="0" fillId="18" borderId="1" xfId="0" applyNumberFormat="1" applyFill="1" applyBorder="1" applyAlignment="1">
      <alignment horizontal="center" vertical="center"/>
    </xf>
    <xf numFmtId="10" fontId="0" fillId="18" borderId="38" xfId="0" applyNumberForma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/>
    </xf>
    <xf numFmtId="166" fontId="0" fillId="0" borderId="40" xfId="0" applyNumberFormat="1" applyBorder="1" applyAlignment="1">
      <alignment vertical="center"/>
    </xf>
    <xf numFmtId="10" fontId="0" fillId="17" borderId="40" xfId="1" applyNumberFormat="1" applyFont="1" applyFill="1" applyBorder="1" applyAlignment="1">
      <alignment horizontal="center" vertical="center"/>
    </xf>
    <xf numFmtId="10" fontId="0" fillId="17" borderId="41" xfId="1" applyNumberFormat="1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10" fontId="0" fillId="17" borderId="1" xfId="1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33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0" borderId="11" xfId="0" applyBorder="1" applyAlignment="1">
      <alignment vertical="center" wrapText="1"/>
    </xf>
    <xf numFmtId="0" fontId="11" fillId="12" borderId="0" xfId="0" applyFont="1" applyFill="1" applyAlignment="1">
      <alignment vertical="center"/>
    </xf>
    <xf numFmtId="0" fontId="9" fillId="12" borderId="0" xfId="0" applyFont="1" applyFill="1" applyAlignment="1">
      <alignment vertical="center"/>
    </xf>
    <xf numFmtId="0" fontId="0" fillId="0" borderId="11" xfId="0" applyBorder="1" applyAlignment="1">
      <alignment vertical="center"/>
    </xf>
    <xf numFmtId="2" fontId="0" fillId="0" borderId="11" xfId="0" applyNumberFormat="1" applyBorder="1" applyAlignment="1" applyProtection="1">
      <alignment vertical="center"/>
      <protection locked="0"/>
    </xf>
    <xf numFmtId="166" fontId="0" fillId="0" borderId="0" xfId="0" applyNumberFormat="1" applyAlignment="1">
      <alignment vertical="center"/>
    </xf>
    <xf numFmtId="166" fontId="0" fillId="0" borderId="0" xfId="2" applyFont="1" applyBorder="1" applyAlignment="1">
      <alignment vertical="center"/>
    </xf>
    <xf numFmtId="2" fontId="0" fillId="0" borderId="11" xfId="2" applyNumberFormat="1" applyFont="1" applyBorder="1" applyAlignment="1" applyProtection="1">
      <alignment vertical="center"/>
      <protection locked="0"/>
    </xf>
    <xf numFmtId="0" fontId="0" fillId="0" borderId="11" xfId="0" applyBorder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166" fontId="0" fillId="0" borderId="17" xfId="2" applyFont="1" applyBorder="1" applyAlignment="1">
      <alignment horizontal="center" vertical="center"/>
    </xf>
    <xf numFmtId="0" fontId="0" fillId="0" borderId="17" xfId="0" applyBorder="1" applyAlignment="1" applyProtection="1">
      <alignment vertical="center"/>
      <protection locked="0"/>
    </xf>
    <xf numFmtId="166" fontId="0" fillId="0" borderId="17" xfId="2" applyFont="1" applyBorder="1" applyAlignment="1">
      <alignment vertical="center"/>
    </xf>
    <xf numFmtId="166" fontId="0" fillId="0" borderId="18" xfId="2" applyFont="1" applyBorder="1" applyAlignment="1">
      <alignment vertical="center"/>
    </xf>
    <xf numFmtId="179" fontId="0" fillId="0" borderId="0" xfId="11" applyNumberFormat="1" applyFont="1" applyAlignment="1">
      <alignment vertical="center"/>
    </xf>
    <xf numFmtId="166" fontId="0" fillId="0" borderId="11" xfId="2" applyFont="1" applyBorder="1" applyAlignment="1">
      <alignment horizontal="center" vertical="center"/>
    </xf>
    <xf numFmtId="172" fontId="0" fillId="0" borderId="0" xfId="2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78" fontId="22" fillId="14" borderId="0" xfId="0" applyNumberFormat="1" applyFont="1" applyFill="1" applyAlignment="1" applyProtection="1">
      <alignment vertical="center"/>
      <protection hidden="1"/>
    </xf>
    <xf numFmtId="43" fontId="0" fillId="0" borderId="0" xfId="11" applyFont="1" applyAlignment="1">
      <alignment vertical="center"/>
    </xf>
    <xf numFmtId="178" fontId="0" fillId="0" borderId="0" xfId="0" applyNumberFormat="1" applyAlignment="1">
      <alignment vertical="center"/>
    </xf>
    <xf numFmtId="177" fontId="20" fillId="0" borderId="0" xfId="8" applyNumberFormat="1" applyFont="1" applyAlignment="1">
      <alignment vertical="center"/>
    </xf>
    <xf numFmtId="0" fontId="4" fillId="0" borderId="23" xfId="0" applyFont="1" applyBorder="1" applyAlignment="1">
      <alignment horizontal="center" vertical="center"/>
    </xf>
    <xf numFmtId="3" fontId="21" fillId="0" borderId="0" xfId="0" applyNumberFormat="1" applyFont="1" applyAlignment="1" applyProtection="1">
      <alignment vertical="center"/>
      <protection hidden="1"/>
    </xf>
    <xf numFmtId="0" fontId="32" fillId="18" borderId="39" xfId="0" applyFont="1" applyFill="1" applyBorder="1" applyAlignment="1">
      <alignment horizontal="center" wrapText="1"/>
    </xf>
    <xf numFmtId="10" fontId="0" fillId="18" borderId="2" xfId="0" applyNumberFormat="1" applyFill="1" applyBorder="1" applyAlignment="1">
      <alignment horizontal="center" vertical="center"/>
    </xf>
    <xf numFmtId="10" fontId="0" fillId="18" borderId="44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0" fontId="0" fillId="18" borderId="46" xfId="0" applyNumberFormat="1" applyFill="1" applyBorder="1"/>
    <xf numFmtId="10" fontId="0" fillId="18" borderId="47" xfId="0" applyNumberFormat="1" applyFill="1" applyBorder="1"/>
    <xf numFmtId="0" fontId="32" fillId="18" borderId="45" xfId="0" applyFont="1" applyFill="1" applyBorder="1" applyAlignment="1">
      <alignment horizontal="center" wrapText="1"/>
    </xf>
    <xf numFmtId="44" fontId="9" fillId="0" borderId="0" xfId="0" applyNumberFormat="1" applyFont="1" applyAlignment="1">
      <alignment vertical="center"/>
    </xf>
    <xf numFmtId="166" fontId="9" fillId="0" borderId="0" xfId="2" applyFont="1" applyAlignment="1">
      <alignment vertical="center"/>
    </xf>
    <xf numFmtId="9" fontId="9" fillId="0" borderId="0" xfId="0" applyNumberFormat="1" applyFont="1" applyAlignment="1">
      <alignment vertical="center"/>
    </xf>
    <xf numFmtId="9" fontId="9" fillId="0" borderId="0" xfId="1" applyFont="1" applyAlignment="1">
      <alignment vertical="center"/>
    </xf>
    <xf numFmtId="44" fontId="0" fillId="0" borderId="0" xfId="0" applyNumberFormat="1" applyAlignment="1">
      <alignment vertical="center"/>
    </xf>
    <xf numFmtId="166" fontId="36" fillId="0" borderId="0" xfId="2" applyFont="1"/>
    <xf numFmtId="166" fontId="36" fillId="0" borderId="0" xfId="2" applyFont="1" applyBorder="1"/>
    <xf numFmtId="0" fontId="36" fillId="0" borderId="0" xfId="0" applyFont="1"/>
    <xf numFmtId="166" fontId="36" fillId="0" borderId="0" xfId="0" applyNumberFormat="1" applyFont="1"/>
    <xf numFmtId="0" fontId="36" fillId="0" borderId="0" xfId="0" applyFont="1" applyAlignment="1">
      <alignment horizontal="right"/>
    </xf>
    <xf numFmtId="44" fontId="36" fillId="0" borderId="0" xfId="0" applyNumberFormat="1" applyFont="1"/>
    <xf numFmtId="10" fontId="36" fillId="0" borderId="0" xfId="1" applyNumberFormat="1" applyFont="1"/>
    <xf numFmtId="166" fontId="0" fillId="0" borderId="11" xfId="2" applyFont="1" applyBorder="1" applyAlignment="1" applyProtection="1">
      <alignment horizontal="center" vertical="center"/>
    </xf>
    <xf numFmtId="166" fontId="0" fillId="0" borderId="11" xfId="2" applyFont="1" applyBorder="1" applyAlignment="1" applyProtection="1">
      <alignment vertic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7" fillId="5" borderId="19" xfId="0" applyFont="1" applyFill="1" applyBorder="1" applyAlignment="1">
      <alignment horizontal="center" vertical="center" wrapText="1"/>
    </xf>
    <xf numFmtId="2" fontId="0" fillId="0" borderId="11" xfId="0" applyNumberFormat="1" applyBorder="1" applyProtection="1">
      <protection locked="0"/>
    </xf>
    <xf numFmtId="166" fontId="0" fillId="0" borderId="17" xfId="2" applyFont="1" applyBorder="1" applyAlignment="1">
      <alignment horizontal="center"/>
    </xf>
    <xf numFmtId="0" fontId="0" fillId="0" borderId="13" xfId="0" applyBorder="1" applyAlignment="1" applyProtection="1">
      <alignment horizontal="center" vertical="center"/>
      <protection locked="0"/>
    </xf>
    <xf numFmtId="0" fontId="41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2" fillId="0" borderId="0" xfId="0" applyFont="1" applyAlignment="1">
      <alignment horizontal="center"/>
    </xf>
    <xf numFmtId="0" fontId="40" fillId="0" borderId="0" xfId="0" applyFont="1"/>
    <xf numFmtId="180" fontId="43" fillId="0" borderId="0" xfId="0" applyNumberFormat="1" applyFont="1" applyAlignment="1">
      <alignment horizontal="center" vertical="center"/>
    </xf>
    <xf numFmtId="0" fontId="45" fillId="0" borderId="0" xfId="0" applyFont="1" applyAlignment="1">
      <alignment vertical="center"/>
    </xf>
    <xf numFmtId="0" fontId="44" fillId="0" borderId="0" xfId="0" applyFont="1" applyAlignment="1">
      <alignment horizontal="left" vertical="center"/>
    </xf>
    <xf numFmtId="0" fontId="46" fillId="0" borderId="0" xfId="0" applyFont="1" applyAlignment="1">
      <alignment vertical="center"/>
    </xf>
    <xf numFmtId="0" fontId="0" fillId="0" borderId="11" xfId="0" applyBorder="1" applyAlignment="1" applyProtection="1">
      <alignment horizontal="center"/>
      <protection locked="0"/>
    </xf>
    <xf numFmtId="0" fontId="7" fillId="5" borderId="48" xfId="0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 wrapText="1" shrinkToFit="1" readingOrder="1"/>
    </xf>
    <xf numFmtId="49" fontId="50" fillId="0" borderId="1" xfId="0" applyNumberFormat="1" applyFont="1" applyBorder="1" applyAlignment="1">
      <alignment horizontal="left" vertical="center" wrapText="1" shrinkToFit="1" readingOrder="1"/>
    </xf>
    <xf numFmtId="14" fontId="50" fillId="0" borderId="1" xfId="0" applyNumberFormat="1" applyFont="1" applyBorder="1" applyAlignment="1">
      <alignment horizontal="center" vertical="center" wrapText="1" shrinkToFit="1" readingOrder="1"/>
    </xf>
    <xf numFmtId="184" fontId="50" fillId="0" borderId="1" xfId="0" applyNumberFormat="1" applyFont="1" applyBorder="1" applyAlignment="1">
      <alignment horizontal="center" vertical="center" wrapText="1" shrinkToFit="1" readingOrder="1"/>
    </xf>
    <xf numFmtId="0" fontId="8" fillId="5" borderId="4" xfId="0" applyFont="1" applyFill="1" applyBorder="1"/>
    <xf numFmtId="181" fontId="50" fillId="0" borderId="1" xfId="23" applyNumberFormat="1" applyFont="1" applyBorder="1" applyAlignment="1">
      <alignment horizontal="right" vertical="center" wrapText="1" shrinkToFit="1" readingOrder="1"/>
    </xf>
    <xf numFmtId="49" fontId="8" fillId="5" borderId="5" xfId="0" applyNumberFormat="1" applyFont="1" applyFill="1" applyBorder="1" applyAlignment="1">
      <alignment horizontal="center" wrapText="1"/>
    </xf>
    <xf numFmtId="49" fontId="8" fillId="5" borderId="1" xfId="0" applyNumberFormat="1" applyFont="1" applyFill="1" applyBorder="1" applyAlignment="1">
      <alignment horizontal="center" wrapText="1"/>
    </xf>
    <xf numFmtId="0" fontId="51" fillId="0" borderId="0" xfId="0" applyFont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0" fontId="54" fillId="0" borderId="0" xfId="0" applyFont="1" applyAlignment="1" applyProtection="1">
      <alignment horizontal="center" vertical="center" wrapText="1"/>
      <protection locked="0"/>
    </xf>
    <xf numFmtId="0" fontId="53" fillId="0" borderId="2" xfId="0" applyFont="1" applyBorder="1" applyAlignment="1" applyProtection="1">
      <alignment horizontal="center" vertical="center" wrapText="1"/>
      <protection locked="0"/>
    </xf>
    <xf numFmtId="0" fontId="53" fillId="0" borderId="1" xfId="0" applyFont="1" applyBorder="1" applyAlignment="1" applyProtection="1">
      <alignment horizontal="center" vertical="center" wrapText="1"/>
      <protection locked="0"/>
    </xf>
    <xf numFmtId="0" fontId="53" fillId="0" borderId="1" xfId="0" applyFont="1" applyBorder="1" applyAlignment="1" applyProtection="1">
      <alignment vertical="center" wrapText="1"/>
      <protection locked="0"/>
    </xf>
    <xf numFmtId="0" fontId="54" fillId="0" borderId="1" xfId="0" applyFont="1" applyBorder="1" applyAlignment="1" applyProtection="1">
      <alignment horizontal="center" vertical="center" wrapText="1"/>
      <protection locked="0"/>
    </xf>
    <xf numFmtId="0" fontId="57" fillId="0" borderId="1" xfId="0" applyFont="1" applyBorder="1" applyAlignment="1" applyProtection="1">
      <alignment vertical="center" wrapText="1"/>
      <protection locked="0"/>
    </xf>
    <xf numFmtId="0" fontId="54" fillId="0" borderId="1" xfId="0" applyFont="1" applyBorder="1" applyAlignment="1" applyProtection="1">
      <alignment vertical="center" wrapText="1"/>
      <protection locked="0"/>
    </xf>
    <xf numFmtId="10" fontId="57" fillId="0" borderId="1" xfId="1" applyNumberFormat="1" applyFont="1" applyFill="1" applyBorder="1" applyAlignment="1" applyProtection="1">
      <alignment horizontal="center" vertical="center" wrapText="1"/>
      <protection locked="0"/>
    </xf>
    <xf numFmtId="10" fontId="57" fillId="0" borderId="1" xfId="1" applyNumberFormat="1" applyFont="1" applyFill="1" applyBorder="1" applyAlignment="1" applyProtection="1">
      <alignment vertical="center" wrapText="1"/>
      <protection locked="0"/>
    </xf>
    <xf numFmtId="167" fontId="57" fillId="0" borderId="1" xfId="1" applyNumberFormat="1" applyFont="1" applyFill="1" applyBorder="1" applyAlignment="1" applyProtection="1">
      <alignment horizontal="center" vertical="center" wrapText="1"/>
      <protection locked="0"/>
    </xf>
    <xf numFmtId="173" fontId="57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57" fillId="0" borderId="1" xfId="1" applyNumberFormat="1" applyFont="1" applyFill="1" applyBorder="1" applyAlignment="1" applyProtection="1">
      <alignment horizontal="center" vertical="center" wrapText="1"/>
      <protection locked="0"/>
    </xf>
    <xf numFmtId="166" fontId="57" fillId="0" borderId="2" xfId="2" applyFont="1" applyFill="1" applyBorder="1" applyAlignment="1" applyProtection="1">
      <alignment horizontal="center" vertical="center" wrapText="1"/>
      <protection locked="0"/>
    </xf>
    <xf numFmtId="10" fontId="57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54" fillId="0" borderId="4" xfId="0" applyFont="1" applyBorder="1" applyAlignment="1" applyProtection="1">
      <alignment horizontal="center" vertical="center" wrapText="1"/>
      <protection locked="0"/>
    </xf>
    <xf numFmtId="0" fontId="54" fillId="0" borderId="0" xfId="0" applyFont="1" applyAlignment="1" applyProtection="1">
      <alignment vertical="center" wrapText="1"/>
      <protection locked="0"/>
    </xf>
    <xf numFmtId="166" fontId="0" fillId="0" borderId="20" xfId="2" applyFont="1" applyBorder="1" applyAlignment="1" applyProtection="1">
      <alignment vertical="center"/>
      <protection locked="0"/>
    </xf>
    <xf numFmtId="2" fontId="0" fillId="0" borderId="11" xfId="2" applyNumberFormat="1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9" fontId="0" fillId="0" borderId="0" xfId="1" applyFont="1" applyFill="1" applyAlignment="1">
      <alignment vertical="center"/>
    </xf>
    <xf numFmtId="42" fontId="4" fillId="0" borderId="0" xfId="12" applyFont="1" applyFill="1" applyAlignment="1">
      <alignment vertical="center"/>
    </xf>
    <xf numFmtId="166" fontId="12" fillId="0" borderId="0" xfId="0" applyNumberFormat="1" applyFont="1" applyAlignment="1">
      <alignment vertical="center"/>
    </xf>
    <xf numFmtId="166" fontId="24" fillId="0" borderId="0" xfId="2" applyFont="1" applyFill="1" applyBorder="1" applyAlignment="1" applyProtection="1">
      <alignment vertical="center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60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59" fillId="0" borderId="0" xfId="0" applyFont="1" applyAlignment="1">
      <alignment horizontal="center" vertical="center"/>
    </xf>
    <xf numFmtId="0" fontId="22" fillId="0" borderId="0" xfId="0" applyFont="1" applyAlignment="1">
      <alignment vertical="top" wrapText="1"/>
    </xf>
    <xf numFmtId="0" fontId="22" fillId="0" borderId="0" xfId="0" applyFont="1" applyAlignment="1">
      <alignment horizontal="justify" vertical="top" wrapText="1"/>
    </xf>
    <xf numFmtId="181" fontId="22" fillId="0" borderId="0" xfId="0" applyNumberFormat="1" applyFont="1" applyAlignment="1">
      <alignment horizontal="center" vertical="center" wrapText="1"/>
    </xf>
    <xf numFmtId="181" fontId="22" fillId="0" borderId="0" xfId="0" applyNumberFormat="1" applyFont="1" applyAlignment="1">
      <alignment vertical="center" wrapText="1"/>
    </xf>
    <xf numFmtId="0" fontId="22" fillId="0" borderId="0" xfId="0" applyFont="1" applyAlignment="1">
      <alignment horizontal="left" vertical="center" wrapText="1"/>
    </xf>
    <xf numFmtId="181" fontId="59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10" fontId="22" fillId="0" borderId="0" xfId="0" applyNumberFormat="1" applyFont="1" applyAlignment="1">
      <alignment horizontal="center" vertical="center" wrapText="1"/>
    </xf>
    <xf numFmtId="0" fontId="54" fillId="0" borderId="8" xfId="0" applyFont="1" applyBorder="1" applyAlignment="1" applyProtection="1">
      <alignment vertical="center" wrapText="1"/>
      <protection locked="0"/>
    </xf>
    <xf numFmtId="0" fontId="57" fillId="0" borderId="8" xfId="0" applyFont="1" applyBorder="1" applyAlignment="1" applyProtection="1">
      <alignment vertical="center" wrapText="1"/>
      <protection locked="0"/>
    </xf>
    <xf numFmtId="0" fontId="54" fillId="0" borderId="8" xfId="0" applyFont="1" applyBorder="1" applyAlignment="1" applyProtection="1">
      <alignment horizontal="center" vertical="center" wrapText="1"/>
      <protection locked="0"/>
    </xf>
    <xf numFmtId="10" fontId="57" fillId="0" borderId="8" xfId="1" applyNumberFormat="1" applyFont="1" applyFill="1" applyBorder="1" applyAlignment="1" applyProtection="1">
      <alignment vertical="center" wrapText="1"/>
      <protection locked="0"/>
    </xf>
    <xf numFmtId="167" fontId="57" fillId="0" borderId="8" xfId="1" applyNumberFormat="1" applyFont="1" applyFill="1" applyBorder="1" applyAlignment="1" applyProtection="1">
      <alignment horizontal="center" vertical="center" wrapText="1"/>
      <protection locked="0"/>
    </xf>
    <xf numFmtId="173" fontId="57" fillId="0" borderId="8" xfId="1" applyNumberFormat="1" applyFont="1" applyFill="1" applyBorder="1" applyAlignment="1" applyProtection="1">
      <alignment horizontal="center" vertical="center" wrapText="1"/>
      <protection locked="0"/>
    </xf>
    <xf numFmtId="166" fontId="57" fillId="0" borderId="10" xfId="2" applyFont="1" applyFill="1" applyBorder="1" applyAlignment="1" applyProtection="1">
      <alignment horizontal="center" vertical="center" wrapText="1"/>
      <protection locked="0"/>
    </xf>
    <xf numFmtId="0" fontId="64" fillId="0" borderId="3" xfId="0" applyFont="1" applyBorder="1" applyAlignment="1" applyProtection="1">
      <alignment vertical="center" wrapText="1"/>
      <protection locked="0"/>
    </xf>
    <xf numFmtId="42" fontId="38" fillId="9" borderId="1" xfId="12" applyFont="1" applyFill="1" applyBorder="1" applyAlignment="1" applyProtection="1">
      <alignment vertical="center"/>
      <protection locked="0"/>
    </xf>
    <xf numFmtId="2" fontId="22" fillId="0" borderId="0" xfId="0" applyNumberFormat="1" applyFont="1" applyAlignment="1">
      <alignment horizontal="right" vertical="center" indent="1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65" fillId="0" borderId="0" xfId="0" applyFont="1"/>
    <xf numFmtId="0" fontId="66" fillId="0" borderId="23" xfId="0" applyFont="1" applyBorder="1" applyAlignment="1">
      <alignment horizontal="center" vertical="center"/>
    </xf>
    <xf numFmtId="0" fontId="66" fillId="0" borderId="7" xfId="0" applyFont="1" applyBorder="1" applyAlignment="1">
      <alignment horizontal="center" vertical="center"/>
    </xf>
    <xf numFmtId="0" fontId="50" fillId="0" borderId="0" xfId="0" applyFont="1" applyAlignment="1">
      <alignment horizontal="center" vertical="center" wrapText="1" shrinkToFit="1" readingOrder="1"/>
    </xf>
    <xf numFmtId="49" fontId="50" fillId="0" borderId="0" xfId="0" applyNumberFormat="1" applyFont="1" applyAlignment="1">
      <alignment horizontal="left" vertical="center" wrapText="1" shrinkToFit="1" readingOrder="1"/>
    </xf>
    <xf numFmtId="49" fontId="8" fillId="5" borderId="0" xfId="0" applyNumberFormat="1" applyFont="1" applyFill="1" applyAlignment="1">
      <alignment horizontal="center" wrapText="1"/>
    </xf>
    <xf numFmtId="181" fontId="50" fillId="0" borderId="0" xfId="23" applyNumberFormat="1" applyFont="1" applyBorder="1" applyAlignment="1">
      <alignment horizontal="right" vertical="center" wrapText="1" shrinkToFit="1" readingOrder="1"/>
    </xf>
    <xf numFmtId="10" fontId="57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6" borderId="1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/>
    </xf>
    <xf numFmtId="0" fontId="67" fillId="6" borderId="6" xfId="0" applyFont="1" applyFill="1" applyBorder="1" applyAlignment="1">
      <alignment horizontal="center" vertical="center" wrapText="1"/>
    </xf>
    <xf numFmtId="0" fontId="67" fillId="6" borderId="15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10" fontId="17" fillId="0" borderId="2" xfId="1" applyNumberFormat="1" applyFont="1" applyBorder="1" applyAlignment="1">
      <alignment horizontal="center" vertical="center" wrapText="1"/>
    </xf>
    <xf numFmtId="165" fontId="0" fillId="13" borderId="2" xfId="0" applyNumberFormat="1" applyFill="1" applyBorder="1"/>
    <xf numFmtId="165" fontId="0" fillId="0" borderId="2" xfId="0" applyNumberFormat="1" applyBorder="1"/>
    <xf numFmtId="0" fontId="5" fillId="6" borderId="49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5" fillId="0" borderId="49" xfId="0" applyFont="1" applyBorder="1" applyAlignment="1">
      <alignment horizontal="left" vertical="center"/>
    </xf>
    <xf numFmtId="0" fontId="5" fillId="0" borderId="49" xfId="0" applyFont="1" applyBorder="1" applyAlignment="1">
      <alignment horizontal="center" vertical="center"/>
    </xf>
    <xf numFmtId="0" fontId="0" fillId="0" borderId="49" xfId="0" applyBorder="1"/>
    <xf numFmtId="166" fontId="0" fillId="0" borderId="1" xfId="2" applyFont="1" applyBorder="1"/>
    <xf numFmtId="166" fontId="65" fillId="0" borderId="0" xfId="2" applyFont="1" applyBorder="1"/>
    <xf numFmtId="166" fontId="73" fillId="0" borderId="0" xfId="2" applyFont="1"/>
    <xf numFmtId="166" fontId="73" fillId="0" borderId="0" xfId="2" applyFont="1" applyBorder="1"/>
    <xf numFmtId="166" fontId="58" fillId="22" borderId="1" xfId="2" applyFont="1" applyFill="1" applyBorder="1" applyAlignment="1">
      <alignment horizontal="center" vertical="center" wrapText="1"/>
    </xf>
    <xf numFmtId="166" fontId="58" fillId="0" borderId="1" xfId="2" applyFont="1" applyBorder="1" applyAlignment="1">
      <alignment horizontal="center" vertical="center" wrapText="1"/>
    </xf>
    <xf numFmtId="10" fontId="57" fillId="22" borderId="50" xfId="1" applyNumberFormat="1" applyFont="1" applyFill="1" applyBorder="1" applyAlignment="1">
      <alignment horizontal="center" vertical="center" wrapText="1"/>
    </xf>
    <xf numFmtId="10" fontId="57" fillId="0" borderId="50" xfId="1" applyNumberFormat="1" applyFont="1" applyBorder="1" applyAlignment="1">
      <alignment horizontal="center" vertical="center" wrapText="1"/>
    </xf>
    <xf numFmtId="0" fontId="53" fillId="0" borderId="5" xfId="0" applyFont="1" applyBorder="1" applyAlignment="1" applyProtection="1">
      <alignment vertical="center" wrapText="1"/>
      <protection locked="0"/>
    </xf>
    <xf numFmtId="166" fontId="53" fillId="8" borderId="1" xfId="1" applyNumberFormat="1" applyFont="1" applyFill="1" applyBorder="1" applyAlignment="1" applyProtection="1">
      <alignment horizontal="center" vertical="center"/>
      <protection locked="0"/>
    </xf>
    <xf numFmtId="0" fontId="2" fillId="12" borderId="11" xfId="0" applyFont="1" applyFill="1" applyBorder="1" applyAlignment="1">
      <alignment horizontal="center" vertical="center"/>
    </xf>
    <xf numFmtId="166" fontId="2" fillId="12" borderId="11" xfId="2" applyFont="1" applyFill="1" applyBorder="1" applyAlignment="1">
      <alignment vertical="center"/>
    </xf>
    <xf numFmtId="0" fontId="78" fillId="12" borderId="11" xfId="0" applyFont="1" applyFill="1" applyBorder="1" applyAlignment="1">
      <alignment horizontal="center" vertical="center"/>
    </xf>
    <xf numFmtId="166" fontId="78" fillId="12" borderId="11" xfId="2" applyFont="1" applyFill="1" applyBorder="1" applyAlignment="1">
      <alignment vertical="center"/>
    </xf>
    <xf numFmtId="0" fontId="0" fillId="12" borderId="18" xfId="0" applyFill="1" applyBorder="1" applyAlignment="1">
      <alignment vertical="center"/>
    </xf>
    <xf numFmtId="0" fontId="2" fillId="12" borderId="43" xfId="0" applyFont="1" applyFill="1" applyBorder="1" applyAlignment="1">
      <alignment vertical="center"/>
    </xf>
    <xf numFmtId="0" fontId="0" fillId="12" borderId="43" xfId="0" applyFill="1" applyBorder="1" applyAlignment="1">
      <alignment vertical="center"/>
    </xf>
    <xf numFmtId="0" fontId="0" fillId="12" borderId="43" xfId="0" applyFill="1" applyBorder="1" applyAlignment="1">
      <alignment horizontal="center" vertical="center"/>
    </xf>
    <xf numFmtId="166" fontId="36" fillId="0" borderId="0" xfId="2" applyFont="1" applyAlignment="1">
      <alignment vertical="center"/>
    </xf>
    <xf numFmtId="166" fontId="36" fillId="0" borderId="0" xfId="2" applyFont="1" applyBorder="1" applyAlignment="1">
      <alignment vertical="center"/>
    </xf>
    <xf numFmtId="166" fontId="37" fillId="0" borderId="0" xfId="2" applyFont="1" applyBorder="1" applyAlignment="1" applyProtection="1">
      <alignment vertical="center"/>
      <protection hidden="1"/>
    </xf>
    <xf numFmtId="164" fontId="0" fillId="0" borderId="0" xfId="0" applyNumberFormat="1" applyAlignment="1">
      <alignment vertical="center"/>
    </xf>
    <xf numFmtId="166" fontId="0" fillId="0" borderId="0" xfId="2" applyFont="1" applyFill="1" applyAlignment="1">
      <alignment vertical="center"/>
    </xf>
    <xf numFmtId="166" fontId="0" fillId="0" borderId="0" xfId="2" applyFont="1" applyFill="1" applyBorder="1" applyAlignment="1">
      <alignment vertical="center"/>
    </xf>
    <xf numFmtId="187" fontId="0" fillId="0" borderId="0" xfId="24" applyNumberFormat="1" applyFont="1" applyFill="1" applyBorder="1" applyAlignment="1">
      <alignment vertical="center"/>
    </xf>
    <xf numFmtId="0" fontId="39" fillId="3" borderId="10" xfId="0" applyFont="1" applyFill="1" applyBorder="1" applyAlignment="1">
      <alignment horizontal="left" vertical="center" wrapText="1"/>
    </xf>
    <xf numFmtId="0" fontId="65" fillId="0" borderId="23" xfId="0" applyFont="1" applyBorder="1"/>
    <xf numFmtId="166" fontId="65" fillId="0" borderId="7" xfId="2" applyFont="1" applyBorder="1"/>
    <xf numFmtId="0" fontId="75" fillId="3" borderId="21" xfId="0" applyFont="1" applyFill="1" applyBorder="1" applyAlignment="1">
      <alignment horizontal="left" vertical="center" wrapText="1"/>
    </xf>
    <xf numFmtId="166" fontId="65" fillId="0" borderId="22" xfId="2" applyFont="1" applyBorder="1"/>
    <xf numFmtId="0" fontId="74" fillId="0" borderId="21" xfId="0" applyFont="1" applyBorder="1"/>
    <xf numFmtId="0" fontId="65" fillId="0" borderId="1" xfId="0" applyFont="1" applyBorder="1" applyAlignment="1">
      <alignment vertical="center"/>
    </xf>
    <xf numFmtId="0" fontId="65" fillId="0" borderId="0" xfId="0" applyFont="1" applyAlignment="1">
      <alignment vertical="center"/>
    </xf>
    <xf numFmtId="169" fontId="65" fillId="0" borderId="0" xfId="0" applyNumberFormat="1" applyFont="1" applyAlignment="1">
      <alignment vertical="center"/>
    </xf>
    <xf numFmtId="175" fontId="65" fillId="0" borderId="0" xfId="0" applyNumberFormat="1" applyFont="1" applyAlignment="1">
      <alignment vertical="center"/>
    </xf>
    <xf numFmtId="0" fontId="65" fillId="0" borderId="0" xfId="0" applyFont="1" applyAlignment="1">
      <alignment horizontal="center" vertical="center"/>
    </xf>
    <xf numFmtId="174" fontId="65" fillId="0" borderId="0" xfId="0" applyNumberFormat="1" applyFont="1" applyAlignment="1">
      <alignment vertical="center"/>
    </xf>
    <xf numFmtId="42" fontId="70" fillId="12" borderId="0" xfId="12" applyFont="1" applyFill="1" applyAlignment="1">
      <alignment vertical="center"/>
    </xf>
    <xf numFmtId="0" fontId="80" fillId="0" borderId="1" xfId="0" applyFont="1" applyBorder="1" applyAlignment="1">
      <alignment vertical="center"/>
    </xf>
    <xf numFmtId="169" fontId="81" fillId="0" borderId="1" xfId="0" applyNumberFormat="1" applyFont="1" applyBorder="1" applyAlignment="1">
      <alignment horizontal="right" vertical="center"/>
    </xf>
    <xf numFmtId="0" fontId="80" fillId="0" borderId="1" xfId="0" applyFont="1" applyBorder="1" applyAlignment="1">
      <alignment horizontal="center" vertical="center"/>
    </xf>
    <xf numFmtId="42" fontId="80" fillId="0" borderId="1" xfId="12" applyFont="1" applyBorder="1" applyAlignment="1">
      <alignment vertical="center"/>
    </xf>
    <xf numFmtId="42" fontId="74" fillId="0" borderId="1" xfId="12" applyFont="1" applyBorder="1" applyAlignment="1">
      <alignment vertical="center"/>
    </xf>
    <xf numFmtId="10" fontId="80" fillId="0" borderId="1" xfId="1" applyNumberFormat="1" applyFont="1" applyFill="1" applyBorder="1" applyAlignment="1">
      <alignment vertical="center"/>
    </xf>
    <xf numFmtId="0" fontId="74" fillId="0" borderId="1" xfId="0" applyFont="1" applyBorder="1" applyAlignment="1">
      <alignment horizontal="right" vertical="center"/>
    </xf>
    <xf numFmtId="0" fontId="80" fillId="0" borderId="0" xfId="0" applyFont="1" applyAlignment="1">
      <alignment vertical="center"/>
    </xf>
    <xf numFmtId="0" fontId="80" fillId="0" borderId="0" xfId="0" applyFont="1" applyAlignment="1">
      <alignment horizontal="center" vertical="center"/>
    </xf>
    <xf numFmtId="0" fontId="80" fillId="6" borderId="1" xfId="0" applyFont="1" applyFill="1" applyBorder="1" applyAlignment="1">
      <alignment vertical="center"/>
    </xf>
    <xf numFmtId="0" fontId="80" fillId="6" borderId="1" xfId="0" applyFont="1" applyFill="1" applyBorder="1" applyAlignment="1">
      <alignment horizontal="center" vertical="center"/>
    </xf>
    <xf numFmtId="0" fontId="74" fillId="6" borderId="1" xfId="0" applyFont="1" applyFill="1" applyBorder="1" applyAlignment="1">
      <alignment horizontal="right" vertical="center"/>
    </xf>
    <xf numFmtId="10" fontId="80" fillId="6" borderId="1" xfId="1" applyNumberFormat="1" applyFont="1" applyFill="1" applyBorder="1" applyAlignment="1">
      <alignment vertical="center"/>
    </xf>
    <xf numFmtId="166" fontId="74" fillId="6" borderId="1" xfId="2" applyFont="1" applyFill="1" applyBorder="1" applyAlignment="1">
      <alignment vertical="center"/>
    </xf>
    <xf numFmtId="166" fontId="74" fillId="0" borderId="1" xfId="2" applyFont="1" applyFill="1" applyBorder="1" applyAlignment="1">
      <alignment vertical="center"/>
    </xf>
    <xf numFmtId="166" fontId="74" fillId="0" borderId="1" xfId="2" applyFont="1" applyBorder="1" applyAlignment="1">
      <alignment vertical="center"/>
    </xf>
    <xf numFmtId="10" fontId="80" fillId="0" borderId="1" xfId="1" applyNumberFormat="1" applyFont="1" applyFill="1" applyBorder="1" applyAlignment="1">
      <alignment horizontal="center" vertical="center"/>
    </xf>
    <xf numFmtId="169" fontId="80" fillId="0" borderId="1" xfId="0" applyNumberFormat="1" applyFont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67" fillId="6" borderId="8" xfId="0" applyFont="1" applyFill="1" applyBorder="1" applyAlignment="1">
      <alignment horizontal="center" vertical="center" wrapText="1"/>
    </xf>
    <xf numFmtId="0" fontId="65" fillId="0" borderId="16" xfId="0" applyFont="1" applyBorder="1" applyAlignment="1" applyProtection="1">
      <alignment vertical="center"/>
      <protection locked="0"/>
    </xf>
    <xf numFmtId="0" fontId="65" fillId="0" borderId="6" xfId="0" applyFont="1" applyBorder="1" applyAlignment="1" applyProtection="1">
      <alignment horizontal="center" vertical="center"/>
      <protection locked="0"/>
    </xf>
    <xf numFmtId="9" fontId="65" fillId="0" borderId="15" xfId="1" applyFont="1" applyBorder="1" applyAlignment="1" applyProtection="1">
      <alignment horizontal="center" vertical="center"/>
      <protection locked="0"/>
    </xf>
    <xf numFmtId="0" fontId="82" fillId="0" borderId="1" xfId="0" applyFont="1" applyBorder="1" applyAlignment="1">
      <alignment vertical="center"/>
    </xf>
    <xf numFmtId="166" fontId="65" fillId="0" borderId="1" xfId="2" applyFont="1" applyFill="1" applyBorder="1" applyAlignment="1">
      <alignment vertical="center"/>
    </xf>
    <xf numFmtId="0" fontId="65" fillId="0" borderId="4" xfId="0" applyFont="1" applyBorder="1" applyAlignment="1" applyProtection="1">
      <alignment vertical="center"/>
      <protection locked="0"/>
    </xf>
    <xf numFmtId="0" fontId="65" fillId="0" borderId="1" xfId="0" applyFont="1" applyBorder="1" applyAlignment="1" applyProtection="1">
      <alignment horizontal="center" vertical="center"/>
      <protection locked="0"/>
    </xf>
    <xf numFmtId="10" fontId="65" fillId="0" borderId="2" xfId="1" applyNumberFormat="1" applyFont="1" applyBorder="1" applyAlignment="1" applyProtection="1">
      <alignment horizontal="center" vertical="center"/>
      <protection locked="0"/>
    </xf>
    <xf numFmtId="9" fontId="65" fillId="0" borderId="2" xfId="1" applyFont="1" applyBorder="1" applyAlignment="1" applyProtection="1">
      <alignment horizontal="center" vertical="center"/>
      <protection locked="0"/>
    </xf>
    <xf numFmtId="185" fontId="65" fillId="0" borderId="1" xfId="11" applyNumberFormat="1" applyFont="1" applyFill="1" applyBorder="1" applyAlignment="1">
      <alignment vertical="center"/>
    </xf>
    <xf numFmtId="0" fontId="65" fillId="0" borderId="7" xfId="0" applyFont="1" applyBorder="1" applyAlignment="1" applyProtection="1">
      <alignment vertical="center"/>
      <protection locked="0"/>
    </xf>
    <xf numFmtId="0" fontId="65" fillId="0" borderId="8" xfId="0" applyFont="1" applyBorder="1" applyAlignment="1" applyProtection="1">
      <alignment horizontal="center" vertical="center"/>
      <protection locked="0"/>
    </xf>
    <xf numFmtId="9" fontId="65" fillId="0" borderId="10" xfId="1" applyFont="1" applyBorder="1" applyAlignment="1" applyProtection="1">
      <alignment horizontal="center" vertical="center"/>
      <protection locked="0"/>
    </xf>
    <xf numFmtId="0" fontId="83" fillId="0" borderId="0" xfId="0" applyFont="1" applyAlignment="1">
      <alignment horizontal="right" vertical="center"/>
    </xf>
    <xf numFmtId="0" fontId="86" fillId="2" borderId="1" xfId="0" applyFont="1" applyFill="1" applyBorder="1" applyAlignment="1">
      <alignment horizontal="center" vertical="center" wrapText="1"/>
    </xf>
    <xf numFmtId="0" fontId="86" fillId="0" borderId="1" xfId="0" applyFont="1" applyBorder="1" applyAlignment="1">
      <alignment horizontal="left" vertical="center"/>
    </xf>
    <xf numFmtId="14" fontId="87" fillId="0" borderId="1" xfId="0" applyNumberFormat="1" applyFont="1" applyBorder="1" applyAlignment="1">
      <alignment horizontal="center" vertical="center"/>
    </xf>
    <xf numFmtId="3" fontId="87" fillId="0" borderId="1" xfId="0" applyNumberFormat="1" applyFont="1" applyBorder="1" applyAlignment="1">
      <alignment horizontal="center" vertical="center"/>
    </xf>
    <xf numFmtId="170" fontId="87" fillId="0" borderId="1" xfId="2" applyNumberFormat="1" applyFont="1" applyFill="1" applyBorder="1" applyAlignment="1" applyProtection="1">
      <alignment horizontal="right" vertical="center"/>
    </xf>
    <xf numFmtId="10" fontId="87" fillId="0" borderId="1" xfId="0" applyNumberFormat="1" applyFont="1" applyBorder="1" applyAlignment="1">
      <alignment vertical="center"/>
    </xf>
    <xf numFmtId="170" fontId="87" fillId="0" borderId="1" xfId="2" applyNumberFormat="1" applyFont="1" applyFill="1" applyBorder="1" applyAlignment="1" applyProtection="1">
      <alignment vertical="center"/>
    </xf>
    <xf numFmtId="171" fontId="88" fillId="0" borderId="1" xfId="0" applyNumberFormat="1" applyFont="1" applyBorder="1" applyAlignment="1">
      <alignment horizontal="center" vertical="center"/>
    </xf>
    <xf numFmtId="9" fontId="87" fillId="0" borderId="1" xfId="0" applyNumberFormat="1" applyFont="1" applyBorder="1" applyAlignment="1">
      <alignment horizontal="center" vertical="center"/>
    </xf>
    <xf numFmtId="168" fontId="87" fillId="0" borderId="1" xfId="0" applyNumberFormat="1" applyFont="1" applyBorder="1" applyAlignment="1">
      <alignment horizontal="center" vertical="center"/>
    </xf>
    <xf numFmtId="0" fontId="89" fillId="8" borderId="1" xfId="0" applyFont="1" applyFill="1" applyBorder="1" applyAlignment="1">
      <alignment vertical="center"/>
    </xf>
    <xf numFmtId="14" fontId="90" fillId="0" borderId="1" xfId="0" applyNumberFormat="1" applyFont="1" applyBorder="1" applyAlignment="1">
      <alignment vertical="center"/>
    </xf>
    <xf numFmtId="170" fontId="86" fillId="8" borderId="1" xfId="2" applyNumberFormat="1" applyFont="1" applyFill="1" applyBorder="1" applyAlignment="1" applyProtection="1">
      <alignment horizontal="right" vertical="center"/>
    </xf>
    <xf numFmtId="171" fontId="91" fillId="8" borderId="1" xfId="0" applyNumberFormat="1" applyFont="1" applyFill="1" applyBorder="1" applyAlignment="1">
      <alignment horizontal="center" vertical="center"/>
    </xf>
    <xf numFmtId="0" fontId="66" fillId="0" borderId="0" xfId="0" applyFont="1" applyAlignment="1">
      <alignment vertical="center"/>
    </xf>
    <xf numFmtId="0" fontId="75" fillId="0" borderId="0" xfId="0" applyFont="1" applyAlignment="1">
      <alignment vertical="center"/>
    </xf>
    <xf numFmtId="0" fontId="93" fillId="20" borderId="2" xfId="0" applyFont="1" applyFill="1" applyBorder="1" applyAlignment="1">
      <alignment horizontal="center" vertical="center"/>
    </xf>
    <xf numFmtId="10" fontId="93" fillId="20" borderId="1" xfId="0" applyNumberFormat="1" applyFont="1" applyFill="1" applyBorder="1" applyAlignment="1">
      <alignment vertical="center"/>
    </xf>
    <xf numFmtId="167" fontId="93" fillId="20" borderId="1" xfId="0" applyNumberFormat="1" applyFont="1" applyFill="1" applyBorder="1" applyAlignment="1">
      <alignment vertical="center"/>
    </xf>
    <xf numFmtId="0" fontId="80" fillId="0" borderId="1" xfId="0" applyFont="1" applyBorder="1" applyAlignment="1">
      <alignment vertical="center" wrapText="1"/>
    </xf>
    <xf numFmtId="0" fontId="55" fillId="0" borderId="0" xfId="0" applyFont="1" applyAlignment="1" applyProtection="1">
      <alignment horizontal="center" vertical="center" wrapText="1"/>
      <protection locked="0"/>
    </xf>
    <xf numFmtId="0" fontId="55" fillId="0" borderId="5" xfId="0" applyFont="1" applyBorder="1" applyAlignment="1" applyProtection="1">
      <alignment horizontal="center" vertical="center" wrapText="1"/>
      <protection locked="0"/>
    </xf>
    <xf numFmtId="10" fontId="59" fillId="9" borderId="0" xfId="0" applyNumberFormat="1" applyFont="1" applyFill="1" applyAlignment="1">
      <alignment horizontal="center" vertical="center" wrapText="1"/>
    </xf>
    <xf numFmtId="181" fontId="59" fillId="9" borderId="0" xfId="0" applyNumberFormat="1" applyFont="1" applyFill="1" applyAlignment="1">
      <alignment horizontal="center" vertical="center" wrapText="1"/>
    </xf>
    <xf numFmtId="182" fontId="59" fillId="9" borderId="0" xfId="12" applyNumberFormat="1" applyFont="1" applyFill="1" applyAlignment="1">
      <alignment vertical="center" wrapText="1"/>
    </xf>
    <xf numFmtId="0" fontId="94" fillId="12" borderId="4" xfId="0" applyFont="1" applyFill="1" applyBorder="1" applyAlignment="1" applyProtection="1">
      <alignment horizontal="center" vertical="center" wrapText="1"/>
      <protection locked="0"/>
    </xf>
    <xf numFmtId="0" fontId="95" fillId="12" borderId="4" xfId="0" applyFont="1" applyFill="1" applyBorder="1" applyAlignment="1" applyProtection="1">
      <alignment horizontal="left" vertical="center" wrapText="1"/>
      <protection locked="0"/>
    </xf>
    <xf numFmtId="0" fontId="94" fillId="12" borderId="1" xfId="0" applyFont="1" applyFill="1" applyBorder="1" applyAlignment="1" applyProtection="1">
      <alignment horizontal="center" vertical="center" wrapText="1"/>
      <protection locked="0"/>
    </xf>
    <xf numFmtId="10" fontId="96" fillId="12" borderId="1" xfId="1" applyNumberFormat="1" applyFont="1" applyFill="1" applyBorder="1" applyAlignment="1" applyProtection="1">
      <alignment horizontal="center" vertical="center" wrapText="1"/>
      <protection locked="0"/>
    </xf>
    <xf numFmtId="10" fontId="96" fillId="12" borderId="1" xfId="1" applyNumberFormat="1" applyFont="1" applyFill="1" applyBorder="1" applyAlignment="1" applyProtection="1">
      <alignment vertical="center" wrapText="1"/>
      <protection locked="0"/>
    </xf>
    <xf numFmtId="168" fontId="96" fillId="12" borderId="1" xfId="1" applyNumberFormat="1" applyFont="1" applyFill="1" applyBorder="1" applyAlignment="1" applyProtection="1">
      <alignment horizontal="center" vertical="center" wrapText="1"/>
      <protection locked="0"/>
    </xf>
    <xf numFmtId="0" fontId="96" fillId="12" borderId="1" xfId="1" applyNumberFormat="1" applyFont="1" applyFill="1" applyBorder="1" applyAlignment="1" applyProtection="1">
      <alignment horizontal="center" vertical="center" wrapText="1"/>
      <protection locked="0"/>
    </xf>
    <xf numFmtId="167" fontId="96" fillId="12" borderId="1" xfId="1" applyNumberFormat="1" applyFont="1" applyFill="1" applyBorder="1" applyAlignment="1" applyProtection="1">
      <alignment horizontal="center" vertical="center" wrapText="1"/>
      <protection locked="0"/>
    </xf>
    <xf numFmtId="173" fontId="96" fillId="12" borderId="1" xfId="1" applyNumberFormat="1" applyFont="1" applyFill="1" applyBorder="1" applyAlignment="1" applyProtection="1">
      <alignment horizontal="center" vertical="center" wrapText="1"/>
      <protection locked="0"/>
    </xf>
    <xf numFmtId="2" fontId="96" fillId="12" borderId="1" xfId="1" applyNumberFormat="1" applyFont="1" applyFill="1" applyBorder="1" applyAlignment="1" applyProtection="1">
      <alignment horizontal="center" vertical="center" wrapText="1"/>
      <protection locked="0"/>
    </xf>
    <xf numFmtId="166" fontId="94" fillId="12" borderId="2" xfId="1" applyNumberFormat="1" applyFont="1" applyFill="1" applyBorder="1" applyAlignment="1" applyProtection="1">
      <alignment horizontal="center" vertical="center" wrapText="1"/>
      <protection locked="0"/>
    </xf>
    <xf numFmtId="189" fontId="96" fillId="12" borderId="1" xfId="1" applyNumberFormat="1" applyFont="1" applyFill="1" applyBorder="1" applyAlignment="1" applyProtection="1">
      <alignment horizontal="center" vertical="center" wrapText="1"/>
      <protection locked="0"/>
    </xf>
    <xf numFmtId="166" fontId="96" fillId="12" borderId="1" xfId="1" applyNumberFormat="1" applyFont="1" applyFill="1" applyBorder="1" applyAlignment="1" applyProtection="1">
      <alignment horizontal="center" vertical="center" wrapText="1"/>
      <protection locked="0"/>
    </xf>
    <xf numFmtId="0" fontId="94" fillId="12" borderId="1" xfId="0" applyFont="1" applyFill="1" applyBorder="1" applyAlignment="1" applyProtection="1">
      <alignment vertical="center" wrapText="1"/>
      <protection locked="0"/>
    </xf>
    <xf numFmtId="0" fontId="97" fillId="0" borderId="1" xfId="0" applyFont="1" applyBorder="1" applyAlignment="1">
      <alignment vertical="center"/>
    </xf>
    <xf numFmtId="10" fontId="97" fillId="0" borderId="1" xfId="1" applyNumberFormat="1" applyFont="1" applyBorder="1" applyAlignment="1">
      <alignment vertical="center"/>
    </xf>
    <xf numFmtId="166" fontId="97" fillId="0" borderId="1" xfId="0" applyNumberFormat="1" applyFont="1" applyBorder="1" applyAlignment="1">
      <alignment vertical="center"/>
    </xf>
    <xf numFmtId="9" fontId="97" fillId="0" borderId="1" xfId="1" applyFont="1" applyBorder="1" applyAlignment="1">
      <alignment vertical="center"/>
    </xf>
    <xf numFmtId="166" fontId="97" fillId="0" borderId="1" xfId="2" applyFont="1" applyBorder="1" applyAlignment="1">
      <alignment vertical="center"/>
    </xf>
    <xf numFmtId="0" fontId="98" fillId="19" borderId="21" xfId="0" applyFont="1" applyFill="1" applyBorder="1" applyAlignment="1">
      <alignment vertical="center"/>
    </xf>
    <xf numFmtId="0" fontId="98" fillId="19" borderId="0" xfId="0" applyFont="1" applyFill="1" applyAlignment="1">
      <alignment vertical="center"/>
    </xf>
    <xf numFmtId="0" fontId="65" fillId="19" borderId="22" xfId="0" applyFont="1" applyFill="1" applyBorder="1" applyAlignment="1">
      <alignment vertical="center"/>
    </xf>
    <xf numFmtId="0" fontId="65" fillId="3" borderId="21" xfId="0" applyFont="1" applyFill="1" applyBorder="1" applyAlignment="1">
      <alignment vertical="center"/>
    </xf>
    <xf numFmtId="0" fontId="65" fillId="3" borderId="0" xfId="0" applyFont="1" applyFill="1" applyAlignment="1">
      <alignment vertical="center"/>
    </xf>
    <xf numFmtId="166" fontId="65" fillId="3" borderId="22" xfId="2" applyFont="1" applyFill="1" applyBorder="1" applyAlignment="1">
      <alignment vertical="center"/>
    </xf>
    <xf numFmtId="0" fontId="98" fillId="4" borderId="21" xfId="0" applyFont="1" applyFill="1" applyBorder="1" applyAlignment="1">
      <alignment horizontal="right" vertical="center"/>
    </xf>
    <xf numFmtId="0" fontId="98" fillId="4" borderId="0" xfId="0" applyFont="1" applyFill="1" applyAlignment="1">
      <alignment horizontal="right" vertical="center"/>
    </xf>
    <xf numFmtId="166" fontId="98" fillId="4" borderId="22" xfId="2" applyFont="1" applyFill="1" applyBorder="1" applyAlignment="1">
      <alignment horizontal="right" vertical="center"/>
    </xf>
    <xf numFmtId="172" fontId="98" fillId="3" borderId="22" xfId="2" applyNumberFormat="1" applyFont="1" applyFill="1" applyBorder="1" applyAlignment="1">
      <alignment horizontal="center" vertical="center"/>
    </xf>
    <xf numFmtId="166" fontId="39" fillId="4" borderId="22" xfId="2" applyFont="1" applyFill="1" applyBorder="1" applyAlignment="1">
      <alignment horizontal="right" vertical="center"/>
    </xf>
    <xf numFmtId="0" fontId="65" fillId="0" borderId="21" xfId="0" applyFont="1" applyBorder="1" applyAlignment="1">
      <alignment vertical="center"/>
    </xf>
    <xf numFmtId="0" fontId="65" fillId="0" borderId="22" xfId="0" applyFont="1" applyBorder="1" applyAlignment="1">
      <alignment vertical="center"/>
    </xf>
    <xf numFmtId="166" fontId="65" fillId="0" borderId="22" xfId="0" applyNumberFormat="1" applyFont="1" applyBorder="1" applyAlignment="1">
      <alignment vertical="center"/>
    </xf>
    <xf numFmtId="0" fontId="99" fillId="0" borderId="21" xfId="0" applyFont="1" applyBorder="1" applyAlignment="1">
      <alignment horizontal="left" vertical="center" wrapText="1"/>
    </xf>
    <xf numFmtId="0" fontId="99" fillId="0" borderId="0" xfId="0" applyFont="1" applyAlignment="1">
      <alignment horizontal="left" vertical="center" wrapText="1"/>
    </xf>
    <xf numFmtId="166" fontId="98" fillId="0" borderId="22" xfId="2" applyFont="1" applyFill="1" applyBorder="1" applyAlignment="1">
      <alignment horizontal="right" vertical="center"/>
    </xf>
    <xf numFmtId="0" fontId="98" fillId="4" borderId="21" xfId="0" applyFont="1" applyFill="1" applyBorder="1" applyAlignment="1">
      <alignment horizontal="right" vertical="center" wrapText="1"/>
    </xf>
    <xf numFmtId="0" fontId="93" fillId="12" borderId="21" xfId="0" applyFont="1" applyFill="1" applyBorder="1" applyAlignment="1">
      <alignment horizontal="right" vertical="center"/>
    </xf>
    <xf numFmtId="0" fontId="100" fillId="12" borderId="0" xfId="0" applyFont="1" applyFill="1" applyAlignment="1">
      <alignment horizontal="right" vertical="center"/>
    </xf>
    <xf numFmtId="166" fontId="93" fillId="12" borderId="22" xfId="0" applyNumberFormat="1" applyFont="1" applyFill="1" applyBorder="1" applyAlignment="1">
      <alignment vertical="center"/>
    </xf>
    <xf numFmtId="186" fontId="65" fillId="0" borderId="22" xfId="12" applyNumberFormat="1" applyFont="1" applyBorder="1" applyAlignment="1">
      <alignment vertical="center"/>
    </xf>
    <xf numFmtId="0" fontId="100" fillId="4" borderId="2" xfId="0" applyFont="1" applyFill="1" applyBorder="1" applyAlignment="1">
      <alignment horizontal="right" vertical="center"/>
    </xf>
    <xf numFmtId="0" fontId="100" fillId="4" borderId="3" xfId="0" applyFont="1" applyFill="1" applyBorder="1" applyAlignment="1">
      <alignment horizontal="right" vertical="center"/>
    </xf>
    <xf numFmtId="42" fontId="100" fillId="4" borderId="4" xfId="0" applyNumberFormat="1" applyFont="1" applyFill="1" applyBorder="1" applyAlignment="1">
      <alignment horizontal="right" vertical="center"/>
    </xf>
    <xf numFmtId="10" fontId="97" fillId="0" borderId="1" xfId="1" applyNumberFormat="1" applyFont="1" applyBorder="1" applyAlignment="1">
      <alignment horizontal="center" vertical="center"/>
    </xf>
    <xf numFmtId="0" fontId="71" fillId="8" borderId="0" xfId="0" applyFont="1" applyFill="1" applyAlignment="1">
      <alignment horizontal="center" vertical="center"/>
    </xf>
    <xf numFmtId="10" fontId="71" fillId="8" borderId="0" xfId="1" applyNumberFormat="1" applyFont="1" applyFill="1" applyAlignment="1">
      <alignment vertical="center"/>
    </xf>
    <xf numFmtId="186" fontId="71" fillId="8" borderId="0" xfId="12" applyNumberFormat="1" applyFont="1" applyFill="1" applyAlignment="1">
      <alignment vertical="center"/>
    </xf>
    <xf numFmtId="0" fontId="102" fillId="0" borderId="0" xfId="0" applyFont="1" applyAlignment="1">
      <alignment horizontal="right" vertical="center"/>
    </xf>
    <xf numFmtId="0" fontId="67" fillId="0" borderId="0" xfId="0" applyFont="1" applyAlignment="1">
      <alignment horizontal="right" vertical="center"/>
    </xf>
    <xf numFmtId="186" fontId="103" fillId="11" borderId="19" xfId="12" applyNumberFormat="1" applyFont="1" applyFill="1" applyBorder="1" applyAlignment="1" applyProtection="1">
      <alignment vertical="center"/>
    </xf>
    <xf numFmtId="42" fontId="104" fillId="0" borderId="0" xfId="12" applyFont="1" applyFill="1"/>
    <xf numFmtId="0" fontId="67" fillId="0" borderId="0" xfId="0" applyFont="1" applyAlignment="1">
      <alignment horizontal="right"/>
    </xf>
    <xf numFmtId="166" fontId="103" fillId="0" borderId="0" xfId="2" applyFont="1" applyFill="1" applyBorder="1" applyAlignment="1">
      <alignment horizontal="right" vertical="center"/>
    </xf>
    <xf numFmtId="0" fontId="53" fillId="0" borderId="3" xfId="0" applyFont="1" applyBorder="1" applyAlignment="1" applyProtection="1">
      <alignment horizontal="left" vertical="center" wrapText="1"/>
      <protection locked="0"/>
    </xf>
    <xf numFmtId="172" fontId="47" fillId="0" borderId="3" xfId="1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0" fontId="105" fillId="0" borderId="21" xfId="0" applyFont="1" applyBorder="1" applyAlignment="1">
      <alignment vertical="center"/>
    </xf>
    <xf numFmtId="0" fontId="105" fillId="0" borderId="0" xfId="0" applyFont="1" applyAlignment="1">
      <alignment vertical="center"/>
    </xf>
    <xf numFmtId="164" fontId="33" fillId="0" borderId="1" xfId="0" applyNumberFormat="1" applyFont="1" applyBorder="1" applyAlignment="1" applyProtection="1">
      <alignment vertical="center" wrapText="1"/>
      <protection locked="0"/>
    </xf>
    <xf numFmtId="166" fontId="42" fillId="6" borderId="1" xfId="0" applyNumberFormat="1" applyFont="1" applyFill="1" applyBorder="1" applyAlignment="1" applyProtection="1">
      <alignment vertical="center"/>
      <protection locked="0"/>
    </xf>
    <xf numFmtId="0" fontId="41" fillId="0" borderId="0" xfId="0" applyFont="1" applyAlignment="1">
      <alignment horizontal="center" vertical="center" wrapText="1"/>
    </xf>
    <xf numFmtId="0" fontId="0" fillId="0" borderId="51" xfId="0" applyBorder="1"/>
    <xf numFmtId="188" fontId="0" fillId="0" borderId="1" xfId="0" applyNumberFormat="1" applyBorder="1"/>
    <xf numFmtId="166" fontId="0" fillId="0" borderId="52" xfId="2" applyFont="1" applyBorder="1"/>
    <xf numFmtId="166" fontId="0" fillId="0" borderId="3" xfId="2" applyFont="1" applyBorder="1"/>
    <xf numFmtId="0" fontId="2" fillId="23" borderId="4" xfId="0" applyFont="1" applyFill="1" applyBorder="1" applyAlignment="1">
      <alignment horizontal="center" vertical="center"/>
    </xf>
    <xf numFmtId="0" fontId="2" fillId="23" borderId="1" xfId="0" applyFont="1" applyFill="1" applyBorder="1" applyAlignment="1">
      <alignment horizontal="center" vertical="center"/>
    </xf>
    <xf numFmtId="190" fontId="68" fillId="23" borderId="1" xfId="1" applyNumberFormat="1" applyFont="1" applyFill="1" applyBorder="1" applyAlignment="1">
      <alignment horizontal="center" vertical="center" wrapText="1"/>
    </xf>
    <xf numFmtId="190" fontId="68" fillId="23" borderId="52" xfId="1" applyNumberFormat="1" applyFont="1" applyFill="1" applyBorder="1" applyAlignment="1">
      <alignment horizontal="center" vertical="center" wrapText="1"/>
    </xf>
    <xf numFmtId="190" fontId="68" fillId="23" borderId="3" xfId="1" applyNumberFormat="1" applyFont="1" applyFill="1" applyBorder="1" applyAlignment="1">
      <alignment horizontal="center" vertical="center" wrapText="1"/>
    </xf>
    <xf numFmtId="0" fontId="0" fillId="23" borderId="51" xfId="0" applyFill="1" applyBorder="1"/>
    <xf numFmtId="0" fontId="0" fillId="23" borderId="1" xfId="0" applyFill="1" applyBorder="1" applyAlignment="1">
      <alignment horizontal="center"/>
    </xf>
    <xf numFmtId="0" fontId="0" fillId="23" borderId="1" xfId="0" applyFill="1" applyBorder="1"/>
    <xf numFmtId="188" fontId="0" fillId="23" borderId="1" xfId="0" applyNumberFormat="1" applyFill="1" applyBorder="1"/>
    <xf numFmtId="166" fontId="0" fillId="23" borderId="1" xfId="2" applyFont="1" applyFill="1" applyBorder="1"/>
    <xf numFmtId="166" fontId="0" fillId="23" borderId="52" xfId="2" applyFont="1" applyFill="1" applyBorder="1"/>
    <xf numFmtId="166" fontId="0" fillId="23" borderId="3" xfId="2" applyFont="1" applyFill="1" applyBorder="1"/>
    <xf numFmtId="0" fontId="0" fillId="23" borderId="1" xfId="0" applyFill="1" applyBorder="1" applyAlignment="1">
      <alignment horizontal="center" vertical="center"/>
    </xf>
    <xf numFmtId="0" fontId="0" fillId="23" borderId="53" xfId="0" applyFill="1" applyBorder="1"/>
    <xf numFmtId="0" fontId="0" fillId="23" borderId="38" xfId="0" applyFill="1" applyBorder="1" applyAlignment="1">
      <alignment horizontal="center" vertical="center"/>
    </xf>
    <xf numFmtId="0" fontId="0" fillId="23" borderId="38" xfId="0" applyFill="1" applyBorder="1"/>
    <xf numFmtId="188" fontId="0" fillId="23" borderId="38" xfId="0" applyNumberFormat="1" applyFill="1" applyBorder="1"/>
    <xf numFmtId="165" fontId="0" fillId="23" borderId="38" xfId="0" applyNumberFormat="1" applyFill="1" applyBorder="1"/>
    <xf numFmtId="188" fontId="65" fillId="23" borderId="38" xfId="2" applyNumberFormat="1" applyFont="1" applyFill="1" applyBorder="1"/>
    <xf numFmtId="188" fontId="65" fillId="23" borderId="54" xfId="2" applyNumberFormat="1" applyFont="1" applyFill="1" applyBorder="1"/>
    <xf numFmtId="188" fontId="65" fillId="23" borderId="3" xfId="2" applyNumberFormat="1" applyFont="1" applyFill="1" applyBorder="1"/>
    <xf numFmtId="171" fontId="80" fillId="0" borderId="1" xfId="1" applyNumberFormat="1" applyFont="1" applyFill="1" applyBorder="1" applyAlignment="1">
      <alignment horizontal="center" vertical="center"/>
    </xf>
    <xf numFmtId="0" fontId="74" fillId="10" borderId="1" xfId="0" applyFont="1" applyFill="1" applyBorder="1" applyAlignment="1">
      <alignment vertical="center"/>
    </xf>
    <xf numFmtId="174" fontId="65" fillId="0" borderId="1" xfId="0" applyNumberFormat="1" applyFont="1" applyBorder="1" applyAlignment="1">
      <alignment vertical="center"/>
    </xf>
    <xf numFmtId="2" fontId="65" fillId="0" borderId="1" xfId="0" applyNumberFormat="1" applyFont="1" applyBorder="1" applyAlignment="1">
      <alignment vertical="center"/>
    </xf>
    <xf numFmtId="166" fontId="65" fillId="0" borderId="1" xfId="2" applyFont="1" applyBorder="1" applyAlignment="1">
      <alignment vertical="center"/>
    </xf>
    <xf numFmtId="43" fontId="65" fillId="0" borderId="1" xfId="11" applyFont="1" applyBorder="1" applyAlignment="1">
      <alignment vertical="center"/>
    </xf>
    <xf numFmtId="166" fontId="0" fillId="0" borderId="1" xfId="2" applyFont="1" applyBorder="1" applyAlignment="1">
      <alignment vertical="center"/>
    </xf>
    <xf numFmtId="166" fontId="2" fillId="0" borderId="1" xfId="2" applyFont="1" applyBorder="1" applyAlignment="1">
      <alignment vertical="center"/>
    </xf>
    <xf numFmtId="0" fontId="106" fillId="0" borderId="15" xfId="0" applyFont="1" applyBorder="1" applyAlignment="1">
      <alignment horizontal="center" vertical="center"/>
    </xf>
    <xf numFmtId="0" fontId="106" fillId="0" borderId="5" xfId="0" applyFont="1" applyBorder="1" applyAlignment="1">
      <alignment horizontal="center" vertical="center"/>
    </xf>
    <xf numFmtId="0" fontId="79" fillId="0" borderId="0" xfId="0" applyFont="1" applyAlignment="1">
      <alignment horizontal="center"/>
    </xf>
    <xf numFmtId="0" fontId="60" fillId="0" borderId="0" xfId="0" applyFont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60" fillId="0" borderId="23" xfId="0" applyFont="1" applyBorder="1" applyAlignment="1">
      <alignment horizontal="left" vertical="center"/>
    </xf>
    <xf numFmtId="0" fontId="60" fillId="0" borderId="0" xfId="0" applyFont="1" applyAlignment="1">
      <alignment horizontal="left" vertical="center"/>
    </xf>
    <xf numFmtId="0" fontId="18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9" fillId="0" borderId="0" xfId="0" applyFont="1" applyAlignment="1">
      <alignment horizontal="right" vertical="center" wrapText="1"/>
    </xf>
    <xf numFmtId="0" fontId="22" fillId="0" borderId="0" xfId="0" applyFont="1" applyAlignment="1">
      <alignment horizontal="left" vertical="center" wrapText="1"/>
    </xf>
    <xf numFmtId="0" fontId="59" fillId="9" borderId="0" xfId="0" applyFont="1" applyFill="1" applyAlignment="1">
      <alignment horizontal="center" vertical="center" wrapText="1"/>
    </xf>
    <xf numFmtId="0" fontId="59" fillId="0" borderId="0" xfId="0" applyFont="1" applyAlignment="1">
      <alignment horizontal="left" vertical="center" wrapText="1"/>
    </xf>
    <xf numFmtId="0" fontId="60" fillId="0" borderId="23" xfId="0" applyFont="1" applyBorder="1" applyAlignment="1">
      <alignment horizontal="center" vertical="center"/>
    </xf>
    <xf numFmtId="182" fontId="59" fillId="9" borderId="0" xfId="12" applyNumberFormat="1" applyFont="1" applyFill="1" applyAlignment="1">
      <alignment horizontal="center" vertical="center" wrapText="1"/>
    </xf>
    <xf numFmtId="0" fontId="52" fillId="0" borderId="0" xfId="0" applyFont="1" applyAlignment="1">
      <alignment horizontal="center"/>
    </xf>
    <xf numFmtId="0" fontId="59" fillId="0" borderId="0" xfId="0" applyFont="1" applyAlignment="1">
      <alignment horizontal="left" vertical="top" wrapText="1"/>
    </xf>
    <xf numFmtId="0" fontId="61" fillId="9" borderId="0" xfId="0" applyFont="1" applyFill="1" applyAlignment="1">
      <alignment horizontal="center" vertical="center" wrapText="1"/>
    </xf>
    <xf numFmtId="0" fontId="62" fillId="0" borderId="0" xfId="0" applyFont="1" applyAlignment="1">
      <alignment horizontal="left" vertical="top" wrapText="1"/>
    </xf>
    <xf numFmtId="0" fontId="59" fillId="0" borderId="0" xfId="0" applyFont="1" applyAlignment="1">
      <alignment horizontal="center" wrapText="1"/>
    </xf>
    <xf numFmtId="0" fontId="63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right" vertical="top" wrapText="1"/>
    </xf>
    <xf numFmtId="0" fontId="22" fillId="0" borderId="0" xfId="0" applyFont="1" applyAlignment="1">
      <alignment horizontal="justify" vertical="top" wrapText="1"/>
    </xf>
    <xf numFmtId="0" fontId="18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 wrapText="1"/>
    </xf>
    <xf numFmtId="0" fontId="16" fillId="0" borderId="10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01" fillId="21" borderId="0" xfId="0" applyFont="1" applyFill="1" applyAlignment="1">
      <alignment horizontal="center" vertical="center"/>
    </xf>
    <xf numFmtId="0" fontId="71" fillId="0" borderId="21" xfId="0" applyFont="1" applyBorder="1" applyAlignment="1" applyProtection="1">
      <alignment horizontal="center" vertical="center" wrapText="1"/>
      <protection locked="0"/>
    </xf>
    <xf numFmtId="0" fontId="71" fillId="0" borderId="0" xfId="0" applyFont="1" applyAlignment="1" applyProtection="1">
      <alignment horizontal="center" vertical="center" wrapText="1"/>
      <protection locked="0"/>
    </xf>
    <xf numFmtId="0" fontId="71" fillId="0" borderId="22" xfId="0" applyFont="1" applyBorder="1" applyAlignment="1" applyProtection="1">
      <alignment horizontal="center" vertical="center" wrapText="1"/>
      <protection locked="0"/>
    </xf>
    <xf numFmtId="0" fontId="67" fillId="0" borderId="0" xfId="0" applyFont="1" applyAlignment="1">
      <alignment horizontal="left" vertical="center"/>
    </xf>
    <xf numFmtId="0" fontId="75" fillId="0" borderId="0" xfId="0" applyFont="1" applyAlignment="1">
      <alignment horizontal="left" vertical="center"/>
    </xf>
    <xf numFmtId="0" fontId="92" fillId="0" borderId="0" xfId="0" applyFont="1" applyAlignment="1">
      <alignment horizontal="left" vertical="center" wrapText="1"/>
    </xf>
    <xf numFmtId="0" fontId="67" fillId="6" borderId="10" xfId="0" applyFont="1" applyFill="1" applyBorder="1" applyAlignment="1">
      <alignment horizontal="center" vertical="center" wrapText="1"/>
    </xf>
    <xf numFmtId="0" fontId="67" fillId="6" borderId="7" xfId="0" applyFont="1" applyFill="1" applyBorder="1" applyAlignment="1">
      <alignment horizontal="center" vertical="center" wrapText="1"/>
    </xf>
    <xf numFmtId="0" fontId="67" fillId="6" borderId="15" xfId="0" applyFont="1" applyFill="1" applyBorder="1" applyAlignment="1">
      <alignment horizontal="center" vertical="center" wrapText="1"/>
    </xf>
    <xf numFmtId="0" fontId="67" fillId="6" borderId="16" xfId="0" applyFont="1" applyFill="1" applyBorder="1" applyAlignment="1">
      <alignment horizontal="center" vertical="center" wrapText="1"/>
    </xf>
    <xf numFmtId="0" fontId="86" fillId="2" borderId="2" xfId="0" applyFont="1" applyFill="1" applyBorder="1" applyAlignment="1">
      <alignment horizontal="center" vertical="center" wrapText="1"/>
    </xf>
    <xf numFmtId="0" fontId="86" fillId="2" borderId="4" xfId="0" applyFont="1" applyFill="1" applyBorder="1" applyAlignment="1">
      <alignment horizontal="center" vertical="center" wrapText="1"/>
    </xf>
    <xf numFmtId="2" fontId="85" fillId="9" borderId="1" xfId="0" applyNumberFormat="1" applyFont="1" applyFill="1" applyBorder="1" applyAlignment="1" applyProtection="1">
      <alignment horizontal="right" vertical="center"/>
      <protection locked="0"/>
    </xf>
    <xf numFmtId="14" fontId="85" fillId="0" borderId="6" xfId="0" applyNumberFormat="1" applyFont="1" applyBorder="1" applyAlignment="1">
      <alignment horizontal="right" vertical="center"/>
    </xf>
    <xf numFmtId="0" fontId="67" fillId="0" borderId="1" xfId="0" applyFont="1" applyBorder="1" applyAlignment="1">
      <alignment horizontal="center" vertical="center"/>
    </xf>
    <xf numFmtId="0" fontId="67" fillId="0" borderId="8" xfId="0" applyFont="1" applyBorder="1" applyAlignment="1">
      <alignment horizontal="center" vertical="center"/>
    </xf>
    <xf numFmtId="0" fontId="67" fillId="6" borderId="1" xfId="0" applyFont="1" applyFill="1" applyBorder="1" applyAlignment="1">
      <alignment horizontal="center" vertical="center"/>
    </xf>
    <xf numFmtId="166" fontId="84" fillId="12" borderId="15" xfId="2" applyFont="1" applyFill="1" applyBorder="1" applyAlignment="1" applyProtection="1">
      <alignment horizontal="center" vertical="center"/>
    </xf>
    <xf numFmtId="166" fontId="84" fillId="12" borderId="16" xfId="2" applyFont="1" applyFill="1" applyBorder="1" applyAlignment="1" applyProtection="1">
      <alignment horizontal="center" vertical="center"/>
    </xf>
    <xf numFmtId="14" fontId="85" fillId="6" borderId="1" xfId="0" applyNumberFormat="1" applyFont="1" applyFill="1" applyBorder="1" applyAlignment="1" applyProtection="1">
      <alignment horizontal="right" vertical="center"/>
      <protection locked="0"/>
    </xf>
    <xf numFmtId="0" fontId="65" fillId="0" borderId="1" xfId="0" applyFont="1" applyBorder="1" applyAlignment="1">
      <alignment horizontal="center" vertical="center"/>
    </xf>
    <xf numFmtId="174" fontId="67" fillId="24" borderId="1" xfId="0" applyNumberFormat="1" applyFont="1" applyFill="1" applyBorder="1" applyAlignment="1">
      <alignment horizontal="center" vertical="center"/>
    </xf>
    <xf numFmtId="0" fontId="95" fillId="12" borderId="2" xfId="0" applyFont="1" applyFill="1" applyBorder="1" applyAlignment="1" applyProtection="1">
      <alignment horizontal="left" vertical="center" wrapText="1"/>
      <protection locked="0"/>
    </xf>
    <xf numFmtId="0" fontId="95" fillId="12" borderId="3" xfId="0" applyFont="1" applyFill="1" applyBorder="1" applyAlignment="1" applyProtection="1">
      <alignment horizontal="left" vertical="center" wrapText="1"/>
      <protection locked="0"/>
    </xf>
    <xf numFmtId="0" fontId="95" fillId="12" borderId="4" xfId="0" applyFont="1" applyFill="1" applyBorder="1" applyAlignment="1" applyProtection="1">
      <alignment horizontal="left" vertical="center" wrapText="1"/>
      <protection locked="0"/>
    </xf>
    <xf numFmtId="42" fontId="42" fillId="0" borderId="2" xfId="12" applyFont="1" applyBorder="1" applyAlignment="1" applyProtection="1">
      <alignment horizontal="left" vertical="center" wrapText="1"/>
      <protection locked="0"/>
    </xf>
    <xf numFmtId="42" fontId="42" fillId="0" borderId="3" xfId="12" applyFont="1" applyBorder="1" applyAlignment="1" applyProtection="1">
      <alignment horizontal="left" vertical="center" wrapText="1"/>
      <protection locked="0"/>
    </xf>
    <xf numFmtId="0" fontId="56" fillId="0" borderId="8" xfId="0" applyFont="1" applyBorder="1" applyAlignment="1" applyProtection="1">
      <alignment horizontal="center" vertical="center" wrapText="1"/>
      <protection locked="0"/>
    </xf>
    <xf numFmtId="0" fontId="56" fillId="0" borderId="9" xfId="0" applyFont="1" applyBorder="1" applyAlignment="1" applyProtection="1">
      <alignment horizontal="center" vertical="center" wrapText="1"/>
      <protection locked="0"/>
    </xf>
    <xf numFmtId="0" fontId="56" fillId="0" borderId="6" xfId="0" applyFont="1" applyBorder="1" applyAlignment="1" applyProtection="1">
      <alignment horizontal="center" vertical="center" wrapText="1"/>
      <protection locked="0"/>
    </xf>
    <xf numFmtId="0" fontId="53" fillId="0" borderId="1" xfId="0" applyFont="1" applyBorder="1" applyAlignment="1" applyProtection="1">
      <alignment horizontal="center" vertical="center" wrapText="1"/>
      <protection locked="0"/>
    </xf>
    <xf numFmtId="0" fontId="58" fillId="0" borderId="1" xfId="0" applyFont="1" applyBorder="1" applyAlignment="1" applyProtection="1">
      <alignment horizontal="left" vertical="center" wrapText="1"/>
      <protection locked="0"/>
    </xf>
    <xf numFmtId="0" fontId="53" fillId="0" borderId="3" xfId="0" applyFont="1" applyBorder="1" applyAlignment="1" applyProtection="1">
      <alignment horizontal="left" vertical="center" wrapText="1"/>
      <protection locked="0"/>
    </xf>
    <xf numFmtId="0" fontId="42" fillId="0" borderId="2" xfId="0" applyFont="1" applyBorder="1" applyAlignment="1" applyProtection="1">
      <alignment horizontal="left" vertical="center" wrapText="1"/>
      <protection locked="0"/>
    </xf>
    <xf numFmtId="0" fontId="42" fillId="0" borderId="3" xfId="0" applyFont="1" applyBorder="1" applyAlignment="1" applyProtection="1">
      <alignment horizontal="left" vertical="center" wrapText="1"/>
      <protection locked="0"/>
    </xf>
    <xf numFmtId="0" fontId="42" fillId="0" borderId="4" xfId="0" applyFont="1" applyBorder="1" applyAlignment="1" applyProtection="1">
      <alignment horizontal="left" vertical="center" wrapText="1"/>
      <protection locked="0"/>
    </xf>
    <xf numFmtId="0" fontId="53" fillId="0" borderId="2" xfId="0" applyFont="1" applyBorder="1" applyAlignment="1" applyProtection="1">
      <alignment horizontal="center" vertical="center" wrapText="1"/>
      <protection locked="0"/>
    </xf>
    <xf numFmtId="0" fontId="53" fillId="0" borderId="3" xfId="0" applyFont="1" applyBorder="1" applyAlignment="1" applyProtection="1">
      <alignment horizontal="center" vertical="center" wrapText="1"/>
      <protection locked="0"/>
    </xf>
    <xf numFmtId="0" fontId="53" fillId="0" borderId="4" xfId="0" applyFont="1" applyBorder="1" applyAlignment="1" applyProtection="1">
      <alignment horizontal="center" vertical="center" wrapText="1"/>
      <protection locked="0"/>
    </xf>
    <xf numFmtId="0" fontId="53" fillId="0" borderId="1" xfId="0" applyFont="1" applyBorder="1" applyAlignment="1" applyProtection="1">
      <alignment horizontal="left" vertical="center" wrapText="1"/>
      <protection locked="0"/>
    </xf>
    <xf numFmtId="0" fontId="53" fillId="0" borderId="15" xfId="0" applyFont="1" applyBorder="1" applyAlignment="1" applyProtection="1">
      <alignment horizontal="center" vertical="center" wrapText="1"/>
      <protection locked="0"/>
    </xf>
    <xf numFmtId="0" fontId="53" fillId="0" borderId="5" xfId="0" applyFont="1" applyBorder="1" applyAlignment="1" applyProtection="1">
      <alignment horizontal="center" vertical="center" wrapText="1"/>
      <protection locked="0"/>
    </xf>
    <xf numFmtId="0" fontId="56" fillId="0" borderId="1" xfId="0" applyFont="1" applyBorder="1" applyAlignment="1" applyProtection="1">
      <alignment horizontal="center" vertical="center" wrapText="1"/>
      <protection locked="0"/>
    </xf>
    <xf numFmtId="0" fontId="77" fillId="8" borderId="1" xfId="0" applyFont="1" applyFill="1" applyBorder="1" applyAlignment="1" applyProtection="1">
      <alignment horizontal="left" vertical="center" wrapText="1"/>
      <protection locked="0"/>
    </xf>
    <xf numFmtId="0" fontId="42" fillId="9" borderId="1" xfId="0" applyFont="1" applyFill="1" applyBorder="1" applyAlignment="1" applyProtection="1">
      <alignment horizontal="right" vertical="center" wrapText="1"/>
      <protection locked="0"/>
    </xf>
    <xf numFmtId="0" fontId="38" fillId="8" borderId="1" xfId="0" applyFont="1" applyFill="1" applyBorder="1" applyAlignment="1" applyProtection="1">
      <alignment horizontal="center" vertical="center" wrapText="1"/>
      <protection locked="0"/>
    </xf>
    <xf numFmtId="0" fontId="10" fillId="12" borderId="0" xfId="0" applyFont="1" applyFill="1" applyAlignment="1">
      <alignment horizontal="righ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78" fillId="12" borderId="11" xfId="0" applyFont="1" applyFill="1" applyBorder="1" applyAlignment="1">
      <alignment horizontal="right" vertical="center"/>
    </xf>
    <xf numFmtId="166" fontId="78" fillId="12" borderId="11" xfId="2" applyFont="1" applyFill="1" applyBorder="1" applyAlignment="1">
      <alignment horizontal="center" vertical="center"/>
    </xf>
    <xf numFmtId="166" fontId="78" fillId="12" borderId="12" xfId="2" applyFont="1" applyFill="1" applyBorder="1" applyAlignment="1">
      <alignment horizontal="center" vertical="center"/>
    </xf>
    <xf numFmtId="166" fontId="78" fillId="12" borderId="13" xfId="2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78" fillId="12" borderId="12" xfId="0" applyFont="1" applyFill="1" applyBorder="1" applyAlignment="1">
      <alignment horizontal="right" vertical="center"/>
    </xf>
    <xf numFmtId="0" fontId="78" fillId="12" borderId="14" xfId="0" applyFont="1" applyFill="1" applyBorder="1" applyAlignment="1">
      <alignment horizontal="right" vertical="center"/>
    </xf>
    <xf numFmtId="0" fontId="78" fillId="12" borderId="13" xfId="0" applyFont="1" applyFill="1" applyBorder="1" applyAlignment="1">
      <alignment horizontal="right" vertical="center"/>
    </xf>
    <xf numFmtId="0" fontId="26" fillId="0" borderId="21" xfId="8" applyFont="1" applyBorder="1" applyAlignment="1" applyProtection="1">
      <alignment horizontal="left"/>
      <protection hidden="1"/>
    </xf>
    <xf numFmtId="0" fontId="26" fillId="0" borderId="0" xfId="8" applyFont="1" applyAlignment="1" applyProtection="1">
      <alignment horizontal="left"/>
      <protection hidden="1"/>
    </xf>
    <xf numFmtId="0" fontId="26" fillId="15" borderId="2" xfId="8" applyFont="1" applyFill="1" applyBorder="1" applyAlignment="1" applyProtection="1">
      <alignment horizontal="center" vertical="center" wrapText="1"/>
      <protection hidden="1"/>
    </xf>
    <xf numFmtId="0" fontId="26" fillId="15" borderId="3" xfId="8" applyFont="1" applyFill="1" applyBorder="1" applyAlignment="1" applyProtection="1">
      <alignment horizontal="center" vertical="center" wrapText="1"/>
      <protection hidden="1"/>
    </xf>
    <xf numFmtId="0" fontId="26" fillId="15" borderId="30" xfId="8" applyFont="1" applyFill="1" applyBorder="1" applyAlignment="1" applyProtection="1">
      <alignment horizontal="center" vertical="center" wrapText="1"/>
      <protection hidden="1"/>
    </xf>
    <xf numFmtId="0" fontId="30" fillId="7" borderId="2" xfId="8" applyFont="1" applyFill="1" applyBorder="1" applyAlignment="1" applyProtection="1">
      <alignment horizontal="center" vertical="center" wrapText="1"/>
      <protection hidden="1"/>
    </xf>
    <xf numFmtId="0" fontId="30" fillId="7" borderId="3" xfId="8" applyFont="1" applyFill="1" applyBorder="1" applyAlignment="1" applyProtection="1">
      <alignment horizontal="center" vertical="center" wrapText="1"/>
      <protection hidden="1"/>
    </xf>
    <xf numFmtId="0" fontId="30" fillId="7" borderId="4" xfId="8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>
      <alignment horizontal="center" vertical="center"/>
    </xf>
    <xf numFmtId="0" fontId="2" fillId="15" borderId="8" xfId="0" applyFont="1" applyFill="1" applyBorder="1" applyAlignment="1">
      <alignment horizontal="center" vertical="center"/>
    </xf>
    <xf numFmtId="0" fontId="2" fillId="15" borderId="6" xfId="0" applyFont="1" applyFill="1" applyBorder="1" applyAlignment="1">
      <alignment horizontal="center" vertical="center"/>
    </xf>
    <xf numFmtId="0" fontId="2" fillId="15" borderId="2" xfId="0" applyFont="1" applyFill="1" applyBorder="1" applyAlignment="1">
      <alignment horizontal="center"/>
    </xf>
    <xf numFmtId="0" fontId="2" fillId="15" borderId="4" xfId="0" applyFont="1" applyFill="1" applyBorder="1" applyAlignment="1">
      <alignment horizontal="center"/>
    </xf>
    <xf numFmtId="0" fontId="2" fillId="15" borderId="8" xfId="0" applyFont="1" applyFill="1" applyBorder="1" applyAlignment="1">
      <alignment horizontal="center" wrapText="1"/>
    </xf>
    <xf numFmtId="0" fontId="2" fillId="15" borderId="6" xfId="0" applyFont="1" applyFill="1" applyBorder="1" applyAlignment="1">
      <alignment horizontal="center" wrapText="1"/>
    </xf>
    <xf numFmtId="0" fontId="2" fillId="15" borderId="8" xfId="0" applyFont="1" applyFill="1" applyBorder="1" applyAlignment="1">
      <alignment horizontal="center" vertical="center" wrapText="1"/>
    </xf>
    <xf numFmtId="0" fontId="2" fillId="15" borderId="6" xfId="0" applyFont="1" applyFill="1" applyBorder="1" applyAlignment="1">
      <alignment horizontal="center" vertical="center" wrapText="1"/>
    </xf>
    <xf numFmtId="0" fontId="12" fillId="15" borderId="2" xfId="0" applyFont="1" applyFill="1" applyBorder="1" applyAlignment="1">
      <alignment horizontal="left" vertical="center"/>
    </xf>
    <xf numFmtId="0" fontId="12" fillId="15" borderId="3" xfId="0" applyFont="1" applyFill="1" applyBorder="1" applyAlignment="1">
      <alignment horizontal="left" vertical="center"/>
    </xf>
    <xf numFmtId="0" fontId="12" fillId="15" borderId="4" xfId="0" applyFont="1" applyFill="1" applyBorder="1" applyAlignment="1">
      <alignment horizontal="left" vertical="center"/>
    </xf>
    <xf numFmtId="0" fontId="12" fillId="0" borderId="8" xfId="0" applyFont="1" applyBorder="1" applyAlignment="1">
      <alignment horizontal="center" vertical="center" textRotation="90"/>
    </xf>
    <xf numFmtId="0" fontId="12" fillId="0" borderId="9" xfId="0" applyFont="1" applyBorder="1" applyAlignment="1">
      <alignment horizontal="center" vertical="center" textRotation="90"/>
    </xf>
    <xf numFmtId="0" fontId="12" fillId="0" borderId="6" xfId="0" applyFont="1" applyBorder="1" applyAlignment="1">
      <alignment horizontal="center" vertical="center" textRotation="90"/>
    </xf>
    <xf numFmtId="165" fontId="0" fillId="16" borderId="1" xfId="0" applyNumberFormat="1" applyFill="1" applyBorder="1" applyAlignment="1">
      <alignment horizontal="center" vertical="center"/>
    </xf>
    <xf numFmtId="165" fontId="0" fillId="17" borderId="1" xfId="0" applyNumberFormat="1" applyFill="1" applyBorder="1" applyAlignment="1">
      <alignment horizontal="center" vertical="center"/>
    </xf>
    <xf numFmtId="165" fontId="0" fillId="17" borderId="8" xfId="0" applyNumberFormat="1" applyFill="1" applyBorder="1" applyAlignment="1">
      <alignment horizontal="center" vertical="center"/>
    </xf>
    <xf numFmtId="165" fontId="0" fillId="17" borderId="9" xfId="0" applyNumberFormat="1" applyFill="1" applyBorder="1" applyAlignment="1">
      <alignment horizontal="center" vertical="center"/>
    </xf>
    <xf numFmtId="165" fontId="0" fillId="17" borderId="6" xfId="0" applyNumberFormat="1" applyFill="1" applyBorder="1" applyAlignment="1">
      <alignment horizontal="center" vertical="center"/>
    </xf>
    <xf numFmtId="0" fontId="31" fillId="18" borderId="37" xfId="0" applyFont="1" applyFill="1" applyBorder="1" applyAlignment="1">
      <alignment horizontal="left" vertical="center" wrapText="1"/>
    </xf>
    <xf numFmtId="0" fontId="31" fillId="18" borderId="3" xfId="0" applyFont="1" applyFill="1" applyBorder="1" applyAlignment="1">
      <alignment horizontal="left" vertical="center" wrapText="1"/>
    </xf>
    <xf numFmtId="0" fontId="31" fillId="18" borderId="4" xfId="0" applyFont="1" applyFill="1" applyBorder="1" applyAlignment="1">
      <alignment horizontal="left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0" fontId="2" fillId="18" borderId="32" xfId="0" applyFont="1" applyFill="1" applyBorder="1" applyAlignment="1">
      <alignment horizontal="center" vertical="center"/>
    </xf>
    <xf numFmtId="0" fontId="2" fillId="18" borderId="33" xfId="0" applyFont="1" applyFill="1" applyBorder="1" applyAlignment="1">
      <alignment horizontal="center" vertical="center"/>
    </xf>
    <xf numFmtId="0" fontId="2" fillId="18" borderId="34" xfId="0" applyFont="1" applyFill="1" applyBorder="1" applyAlignment="1">
      <alignment horizontal="center" vertical="center"/>
    </xf>
    <xf numFmtId="0" fontId="31" fillId="18" borderId="37" xfId="0" applyFont="1" applyFill="1" applyBorder="1" applyAlignment="1">
      <alignment horizontal="left" vertical="center"/>
    </xf>
    <xf numFmtId="0" fontId="31" fillId="18" borderId="3" xfId="0" applyFont="1" applyFill="1" applyBorder="1" applyAlignment="1">
      <alignment horizontal="left" vertical="center"/>
    </xf>
    <xf numFmtId="0" fontId="31" fillId="18" borderId="4" xfId="0" applyFont="1" applyFill="1" applyBorder="1" applyAlignment="1">
      <alignment horizontal="left" vertical="center"/>
    </xf>
    <xf numFmtId="0" fontId="93" fillId="23" borderId="2" xfId="0" applyFont="1" applyFill="1" applyBorder="1" applyAlignment="1">
      <alignment horizontal="center" vertical="center"/>
    </xf>
    <xf numFmtId="164" fontId="93" fillId="23" borderId="3" xfId="0" applyNumberFormat="1" applyFont="1" applyFill="1" applyBorder="1" applyAlignment="1">
      <alignment vertical="center"/>
    </xf>
    <xf numFmtId="0" fontId="70" fillId="23" borderId="4" xfId="0" applyFont="1" applyFill="1" applyBorder="1" applyAlignment="1">
      <alignment vertical="center"/>
    </xf>
  </cellXfs>
  <cellStyles count="25">
    <cellStyle name="Millares" xfId="11" builtinId="3"/>
    <cellStyle name="Millares [0]" xfId="24" builtinId="6"/>
    <cellStyle name="Millares 2" xfId="18" xr:uid="{00000000-0005-0000-0000-000002000000}"/>
    <cellStyle name="Millares 2 2" xfId="22" xr:uid="{00000000-0005-0000-0000-000003000000}"/>
    <cellStyle name="Millares 3" xfId="21" xr:uid="{00000000-0005-0000-0000-000004000000}"/>
    <cellStyle name="Millares 4" xfId="13" xr:uid="{00000000-0005-0000-0000-000005000000}"/>
    <cellStyle name="Moneda" xfId="2" builtinId="4"/>
    <cellStyle name="Moneda [0]" xfId="12" builtinId="7"/>
    <cellStyle name="Moneda [0] 2" xfId="23" xr:uid="{00000000-0005-0000-0000-000008000000}"/>
    <cellStyle name="Moneda [0] 3" xfId="19" xr:uid="{00000000-0005-0000-0000-000009000000}"/>
    <cellStyle name="Moneda 2" xfId="4" xr:uid="{00000000-0005-0000-0000-00000A000000}"/>
    <cellStyle name="Moneda 2 2" xfId="7" xr:uid="{00000000-0005-0000-0000-00000B000000}"/>
    <cellStyle name="Moneda 2 2 2" xfId="17" xr:uid="{00000000-0005-0000-0000-00000C000000}"/>
    <cellStyle name="Moneda 2 3" xfId="15" xr:uid="{00000000-0005-0000-0000-00000D000000}"/>
    <cellStyle name="Moneda 3" xfId="3" xr:uid="{00000000-0005-0000-0000-00000E000000}"/>
    <cellStyle name="Moneda 3 2" xfId="6" xr:uid="{00000000-0005-0000-0000-00000F000000}"/>
    <cellStyle name="Moneda 4" xfId="5" xr:uid="{00000000-0005-0000-0000-000010000000}"/>
    <cellStyle name="Moneda 5" xfId="9" xr:uid="{00000000-0005-0000-0000-000011000000}"/>
    <cellStyle name="Normal" xfId="0" builtinId="0"/>
    <cellStyle name="Normal 2" xfId="8" xr:uid="{00000000-0005-0000-0000-000013000000}"/>
    <cellStyle name="Normal 2 2" xfId="16" xr:uid="{00000000-0005-0000-0000-000014000000}"/>
    <cellStyle name="Normal 2 3" xfId="14" xr:uid="{00000000-0005-0000-0000-000015000000}"/>
    <cellStyle name="Porcentaje" xfId="1" builtinId="5"/>
    <cellStyle name="Porcentaje 2" xfId="10" xr:uid="{00000000-0005-0000-0000-000017000000}"/>
    <cellStyle name="Porcentaje 4" xfId="20" xr:uid="{00000000-0005-0000-0000-000018000000}"/>
  </cellStyles>
  <dxfs count="237">
    <dxf>
      <numFmt numFmtId="166" formatCode="_(&quot;$&quot;\ * #,##0.00_);_(&quot;$&quot;\ * \(#,##0.00\);_(&quot;$&quot;\ * &quot;-&quot;??_);_(@_)"/>
      <alignment vertical="center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 style="thin">
          <color theme="4"/>
        </bottom>
      </border>
    </dxf>
    <dxf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  <protection locked="0" hidden="0"/>
    </dxf>
    <dxf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  <protection locked="0" hidden="0"/>
    </dxf>
    <dxf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166" formatCode="_(&quot;$&quot;\ * #,##0.00_);_(&quot;$&quot;\ * \(#,##0.00\);_(&quot;$&quot;\ * &quot;-&quot;??_);_(@_)"/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  <protection locked="0" hidden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  <protection locked="0" hidden="0"/>
    </dxf>
    <dxf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0" formatCode="General"/>
      <alignment vertical="center" textRotation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numFmt numFmtId="166" formatCode="_(&quot;$&quot;\ * #,##0.00_);_(&quot;$&quot;\ * \(#,##0.00\);_(&quot;$&quot;\ * &quot;-&quot;??_);_(@_)"/>
      <alignment vertical="center" textRotation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 style="thin">
          <color theme="4"/>
        </bottom>
      </border>
    </dxf>
    <dxf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numFmt numFmtId="2" formatCode="0.00"/>
      <fill>
        <patternFill patternType="solid">
          <fgColor indexed="64"/>
          <bgColor rgb="FFFFFF00"/>
        </patternFill>
      </fill>
      <alignment vertical="center" textRotation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  <protection locked="0" hidden="0"/>
    </dxf>
    <dxf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numFmt numFmtId="166" formatCode="_(&quot;$&quot;\ * #,##0.00_);_(&quot;$&quot;\ * \(#,##0.00\);_(&quot;$&quot;\ * &quot;-&quot;??_);_(@_)"/>
      <alignment vertical="center" textRotation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alignment vertical="center" textRotation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(&quot;$&quot;\ * #,##0.00_);_(&quot;$&quot;\ * \(#,##0.00\);_(&quot;$&quot;\ * &quot;-&quot;??_);_(@_)"/>
      <alignment vertical="center" textRotation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numFmt numFmtId="166" formatCode="_(&quot;$&quot;\ * #,##0.00_);_(&quot;$&quot;\ * \(#,##0.00\);_(&quot;$&quot;\ * &quot;-&quot;??_);_(@_)"/>
      <alignment vertical="center" textRotation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0" formatCode="General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numFmt numFmtId="0" formatCode="General"/>
      <alignment vertical="center" textRotation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diagonalUp="0" diagonalDown="0" outline="0">
        <left/>
        <right style="thin">
          <color theme="4"/>
        </right>
        <top style="thin">
          <color theme="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/>
        </right>
        <top style="thin">
          <color theme="4"/>
        </top>
        <bottom style="thin">
          <color theme="4"/>
        </bottom>
      </border>
      <protection locked="0" hidden="0"/>
    </dxf>
    <dxf>
      <border>
        <top style="thin">
          <color theme="4"/>
        </top>
      </border>
    </dxf>
    <dxf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166" formatCode="_(&quot;$&quot;\ * #,##0.00_);_(&quot;$&quot;\ * \(#,##0.00\);_(&quot;$&quot;\ * &quot;-&quot;??_);_(@_)"/>
      <alignment vertical="center" textRotation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  <protection locked="0" hidden="0"/>
    </dxf>
    <dxf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2" formatCode="0.00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  <protection locked="0" hidden="0"/>
    </dxf>
    <dxf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numFmt numFmtId="166" formatCode="_(&quot;$&quot;\ * #,##0.00_);_(&quot;$&quot;\ * \(#,##0.00\);_(&quot;$&quot;\ * &quot;-&quot;??_);_(@_)"/>
      <alignment vertical="center" textRotation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  <protection locked="0" hidden="0"/>
    </dxf>
    <dxf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numFmt numFmtId="2" formatCode="0.00"/>
      <alignment vertical="center" textRotation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  <protection locked="0" hidden="0"/>
    </dxf>
    <dxf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numFmt numFmtId="166" formatCode="_(&quot;$&quot;\ * #,##0.00_);_(&quot;$&quot;\ * \(#,##0.00\);_(&quot;$&quot;\ * &quot;-&quot;??_);_(@_)"/>
      <alignment vertical="center" textRotation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numFmt numFmtId="166" formatCode="_(&quot;$&quot;\ * #,##0.00_);_(&quot;$&quot;\ * \(#,##0.00\);_(&quot;$&quot;\ * &quot;-&quot;??_);_(@_)"/>
      <alignment vertical="center" textRotation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0" formatCode="General"/>
      <alignment vertical="center" textRotation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diagonalUp="0" diagonalDown="0" outline="0">
        <left/>
        <right style="thin">
          <color theme="4"/>
        </right>
        <top style="thin">
          <color theme="4"/>
        </top>
        <bottom/>
      </border>
    </dxf>
    <dxf>
      <alignment vertical="center" textRotation="0" indent="0" justifyLastLine="0" shrinkToFit="0" readingOrder="0"/>
      <border diagonalUp="0" diagonalDown="0" outline="0">
        <left/>
        <right style="thin">
          <color theme="4"/>
        </right>
        <top style="thin">
          <color theme="4"/>
        </top>
        <bottom style="thin">
          <color theme="4"/>
        </bottom>
      </border>
      <protection locked="0" hidden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6" formatCode="_(&quot;$&quot;\ * #,##0.00_);_(&quot;$&quot;\ * \(#,##0.00\);_(&quot;$&quot;\ * &quot;-&quot;??_);_(@_)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73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73" formatCode="0.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73" formatCode="0.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7" formatCode="_(&quot;$&quot;\ * #,##0_);_(&quot;$&quot;\ * \(#,##0\);_(&quot;$&quot;\ * &quot;-&quot;??_);_(@_)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7" formatCode="_(&quot;$&quot;\ * #,##0_);_(&quot;$&quot;\ * \(#,##0\);_(&quot;$&quot;\ * &quot;-&quot;??_);_(@_)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7" formatCode="_(&quot;$&quot;\ * #,##0_);_(&quot;$&quot;\ * \(#,##0\);_(&quot;$&quot;\ * &quot;-&quot;??_);_(@_)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  <alignment vertical="center" textRotation="0" indent="0" justifyLastLine="0" shrinkToFit="0" readingOrder="0"/>
      <protection locked="0" hidden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88" formatCode="&quot;$&quot;\ #,##0_);[Red]\(&quot;$&quot;\ #,##0\)"/>
      <fill>
        <patternFill patternType="solid">
          <fgColor indexed="64"/>
          <bgColor theme="3" tint="0.79998168889431442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88" formatCode="&quot;$&quot;\ #,##0_);[Red]\(&quot;$&quot;\ #,##0\)"/>
      <fill>
        <patternFill patternType="solid">
          <fgColor indexed="64"/>
          <bgColor theme="3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88" formatCode="&quot;$&quot;\ #,##0_);[Red]\(&quot;$&quot;\ #,##0\)"/>
      <fill>
        <patternFill patternType="solid">
          <fgColor indexed="64"/>
          <bgColor theme="3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&quot;$&quot;\ #,##0.00_);[Red]\(&quot;$&quot;\ #,##0.00\)"/>
      <fill>
        <patternFill patternType="solid">
          <fgColor indexed="64"/>
          <bgColor theme="3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&quot;$&quot;\ #,##0.00_);[Red]\(&quot;$&quot;\ #,##0.00\)"/>
      <fill>
        <patternFill patternType="solid">
          <fgColor indexed="64"/>
          <bgColor theme="3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DAC2EC"/>
      <color rgb="FFE8D9F3"/>
      <color rgb="FF4F22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2110740</xdr:colOff>
      <xdr:row>4</xdr:row>
      <xdr:rowOff>30480</xdr:rowOff>
    </xdr:from>
    <xdr:to>
      <xdr:col>0</xdr:col>
      <xdr:colOff>4587240</xdr:colOff>
      <xdr:row>7</xdr:row>
      <xdr:rowOff>168698</xdr:rowOff>
    </xdr:to>
    <xdr:pic>
      <xdr:nvPicPr>
        <xdr:cNvPr id="3" name="Imagen 2" descr="logo">
          <a:extLst>
            <a:ext uri="{FF2B5EF4-FFF2-40B4-BE49-F238E27FC236}">
              <a16:creationId xmlns:a16="http://schemas.microsoft.com/office/drawing/2014/main" id="{E82D9747-09AB-49A1-930B-156CBF5E5A7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152"/>
        <a:stretch/>
      </xdr:blipFill>
      <xdr:spPr bwMode="auto">
        <a:xfrm>
          <a:off x="2110740" y="1127760"/>
          <a:ext cx="2476500" cy="860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1338943</xdr:colOff>
      <xdr:row>0</xdr:row>
      <xdr:rowOff>97971</xdr:rowOff>
    </xdr:from>
    <xdr:to>
      <xdr:col>4</xdr:col>
      <xdr:colOff>1086939</xdr:colOff>
      <xdr:row>0</xdr:row>
      <xdr:rowOff>960089</xdr:rowOff>
    </xdr:to>
    <xdr:pic>
      <xdr:nvPicPr>
        <xdr:cNvPr id="3" name="Imagen 2" descr="logo">
          <a:extLst>
            <a:ext uri="{FF2B5EF4-FFF2-40B4-BE49-F238E27FC236}">
              <a16:creationId xmlns:a16="http://schemas.microsoft.com/office/drawing/2014/main" id="{976FE9FB-E9D2-4B6C-9892-DE17ADC2262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152"/>
        <a:stretch/>
      </xdr:blipFill>
      <xdr:spPr bwMode="auto">
        <a:xfrm>
          <a:off x="4278086" y="97971"/>
          <a:ext cx="2476500" cy="860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277906</xdr:colOff>
      <xdr:row>0</xdr:row>
      <xdr:rowOff>62753</xdr:rowOff>
    </xdr:from>
    <xdr:to>
      <xdr:col>2</xdr:col>
      <xdr:colOff>1840006</xdr:colOff>
      <xdr:row>2</xdr:row>
      <xdr:rowOff>214754</xdr:rowOff>
    </xdr:to>
    <xdr:pic>
      <xdr:nvPicPr>
        <xdr:cNvPr id="2" name="Imagen 1" descr="logo">
          <a:extLst>
            <a:ext uri="{FF2B5EF4-FFF2-40B4-BE49-F238E27FC236}">
              <a16:creationId xmlns:a16="http://schemas.microsoft.com/office/drawing/2014/main" id="{8DFB941F-923E-489A-A2DA-402B6AD56B8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152"/>
        <a:stretch/>
      </xdr:blipFill>
      <xdr:spPr bwMode="auto">
        <a:xfrm>
          <a:off x="6131859" y="62753"/>
          <a:ext cx="2476500" cy="860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223815</xdr:colOff>
      <xdr:row>17</xdr:row>
      <xdr:rowOff>288701</xdr:rowOff>
    </xdr:from>
    <xdr:ext cx="7952305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F07873A-56D7-BC36-4941-88EDD5E71293}"/>
            </a:ext>
          </a:extLst>
        </xdr:cNvPr>
        <xdr:cNvSpPr/>
      </xdr:nvSpPr>
      <xdr:spPr>
        <a:xfrm rot="19106347">
          <a:off x="16082380" y="6151619"/>
          <a:ext cx="795230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DOCUMENTO</a:t>
          </a:r>
          <a:r>
            <a:rPr lang="es-ES" sz="5400" b="1" cap="none" spc="0" baseline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EN PROCESO</a:t>
          </a:r>
          <a:endParaRPr lang="es-ES" sz="5400" b="1" cap="none" spc="0">
            <a:ln w="10160">
              <a:solidFill>
                <a:schemeClr val="accent5"/>
              </a:solidFill>
              <a:prstDash val="solid"/>
            </a:ln>
            <a:solidFill>
              <a:srgbClr val="FFFFFF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331694</xdr:colOff>
      <xdr:row>0</xdr:row>
      <xdr:rowOff>26895</xdr:rowOff>
    </xdr:from>
    <xdr:to>
      <xdr:col>4</xdr:col>
      <xdr:colOff>1158688</xdr:colOff>
      <xdr:row>3</xdr:row>
      <xdr:rowOff>268543</xdr:rowOff>
    </xdr:to>
    <xdr:pic>
      <xdr:nvPicPr>
        <xdr:cNvPr id="3" name="Imagen 2" descr="logo">
          <a:extLst>
            <a:ext uri="{FF2B5EF4-FFF2-40B4-BE49-F238E27FC236}">
              <a16:creationId xmlns:a16="http://schemas.microsoft.com/office/drawing/2014/main" id="{441FC88F-EDB1-433B-9504-EBAD93617D6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152"/>
        <a:stretch/>
      </xdr:blipFill>
      <xdr:spPr bwMode="auto">
        <a:xfrm>
          <a:off x="5325035" y="26895"/>
          <a:ext cx="2476500" cy="860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573741</xdr:colOff>
      <xdr:row>36</xdr:row>
      <xdr:rowOff>161364</xdr:rowOff>
    </xdr:from>
    <xdr:to>
      <xdr:col>4</xdr:col>
      <xdr:colOff>1400735</xdr:colOff>
      <xdr:row>38</xdr:row>
      <xdr:rowOff>160966</xdr:rowOff>
    </xdr:to>
    <xdr:pic>
      <xdr:nvPicPr>
        <xdr:cNvPr id="4" name="Imagen 3" descr="logo">
          <a:extLst>
            <a:ext uri="{FF2B5EF4-FFF2-40B4-BE49-F238E27FC236}">
              <a16:creationId xmlns:a16="http://schemas.microsoft.com/office/drawing/2014/main" id="{207EDA75-8014-40C6-AA9B-8A8F940F4B5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152"/>
        <a:stretch/>
      </xdr:blipFill>
      <xdr:spPr bwMode="auto">
        <a:xfrm>
          <a:off x="5567082" y="7243482"/>
          <a:ext cx="2476500" cy="860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71716</xdr:colOff>
      <xdr:row>0</xdr:row>
      <xdr:rowOff>80684</xdr:rowOff>
    </xdr:from>
    <xdr:to>
      <xdr:col>15</xdr:col>
      <xdr:colOff>503746</xdr:colOff>
      <xdr:row>0</xdr:row>
      <xdr:rowOff>694093</xdr:rowOff>
    </xdr:to>
    <xdr:pic>
      <xdr:nvPicPr>
        <xdr:cNvPr id="3" name="Imagen 2" descr="logo">
          <a:extLst>
            <a:ext uri="{FF2B5EF4-FFF2-40B4-BE49-F238E27FC236}">
              <a16:creationId xmlns:a16="http://schemas.microsoft.com/office/drawing/2014/main" id="{F02C9ADB-3F1D-4F43-B14A-7C91F047ABF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152"/>
        <a:stretch/>
      </xdr:blipFill>
      <xdr:spPr bwMode="auto">
        <a:xfrm>
          <a:off x="7135904" y="80684"/>
          <a:ext cx="1754997" cy="609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oscar.mayorga/Documents/I%20D%20R%20D%202022%20-%20Ejecuci&#243;n/ESCENARIOS%20DEPORTIVOS%202022/ESTUDIOS%20PREVIOS%20ESCENARIOS/CALCULOS%20AIU%20STP%20-%2017052022-ESCENARI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driana/Desktop/IDRD/Ingenieria%202020/PARQUE%20Gibraltar/C&#225;lculo/_P%20Matriz%20Enero%20GIBRALTAR%202020.1%20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oscar.mayorga/Documents/I%20D%20R%20D%202022%20-%20Ejecuci&#243;n/INFRAESTRUCTURA%20PARQUES/DOCUMENTO%20FINAL%2012072022/CALCULOS%20AIU%20STP%20-%2008072022-INFRAESTRUCTURA-G1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OSCAR%20MAYORGA\Documents\6.%20MINISTERIO%20DE%20CULTURA\0.%20ESTUDIOS%20DE%20MERCADO\COTIZACIONES\MANO%20DE%20OBRA%20Y%20PROFESIONALES\MINCULTURA%202024%20-%20Mano%20de%20Obra%20-%2019012024.xlsx" TargetMode="External"/><Relationship Id="rId1" Type="http://schemas.openxmlformats.org/officeDocument/2006/relationships/externalLinkPath" Target="https://d.docs.live.net/Users/OSCAR%20MAYORGA/Documents/6.%20MINISTERIO%20DE%20CULTURA/0.%20ESTUDIOS%20DE%20MERCADO/COTIZACIONES/MANO%20DE%20OBRA%20Y%20PROFESIONALES/MINCULTURA%202024%20-%20Mano%20de%20Obra%20-%2019012024.xlsx" TargetMode="External"/></Relationships>
</file>

<file path=xl/externalLinks/_rels/externalLink5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OscarMayorga\Downloads\10082025%20-%20UNIDAD%20SOLIDARIA%20-%20Documentos%20Licitaci&#243;n%20Obra%20V2\04092025%20-%20UNIDAD%20SOLIDARIA%20-%20Documentos%20Licitac&#243;n%20Obra%20V3\5.%20PRESUPUESTO\1.%2010082025%20-%20UNIDAD%20SOLIDARIA%20-%20%20PRESUPUESTO%20SEXTO%20PISO%20V5.xlsx" TargetMode="External"/><Relationship Id="rId2" Type="http://schemas.microsoft.com/office/2019/04/relationships/externalLinkLongPath" Target="1.%2010082025%20-%20UNIDAD%20SOLIDARIA%20-%20%20PRESUPUESTO%20SEXTO%20PISO%20V5.xlsx?393CB515" TargetMode="External"/><Relationship Id="rId1" Type="http://schemas.openxmlformats.org/officeDocument/2006/relationships/externalLinkPath" Target="file:///\\393CB515\1.%2010082025%20-%20UNIDAD%20SOLIDARIA%20-%20%20PRESUPUESTO%20SEXTO%20PISO%20V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resupuesto Of."/>
      <sheetName val="Resumen"/>
      <sheetName val="Tarifas IDRD 2022"/>
      <sheetName val="Escala Salarial"/>
      <sheetName val="Administración"/>
      <sheetName val="Personal"/>
      <sheetName val="BASE CIO 2022"/>
      <sheetName val="EQUIPOS Y OTROS"/>
      <sheetName val="GASTOS ADMINISTRATIVOS INTERVEN"/>
      <sheetName val="CALCULOS AIU STP - 17052022-ESC"/>
    </sheetNames>
    <sheetDataSet>
      <sheetData sheetId="0"/>
      <sheetData sheetId="1"/>
      <sheetData sheetId="2">
        <row r="7">
          <cell r="A7" t="str">
            <v>I. PERSONAL</v>
          </cell>
        </row>
      </sheetData>
      <sheetData sheetId="3">
        <row r="2">
          <cell r="A2" t="str">
            <v>DESCRIPCIÓN FUNCIONAL</v>
          </cell>
          <cell r="B2" t="str">
            <v>CATEGORÍA</v>
          </cell>
          <cell r="C2" t="str">
            <v>NIVEL</v>
          </cell>
          <cell r="D2" t="str">
            <v>EQUIV</v>
          </cell>
          <cell r="E2" t="str">
            <v>TARIFA</v>
          </cell>
        </row>
        <row r="3">
          <cell r="E3">
            <v>2021</v>
          </cell>
          <cell r="F3">
            <v>2022</v>
          </cell>
          <cell r="G3">
            <v>2023</v>
          </cell>
        </row>
        <row r="4">
          <cell r="E4" t="str">
            <v>incre. SMLMV 3,5%</v>
          </cell>
          <cell r="F4" t="str">
            <v>incre. SMLMV 10,07% oper y ap gest e IPC del  5,62% al prof, tec y tecnol</v>
          </cell>
          <cell r="G4" t="str">
            <v>Proy. SMLMV 3,91%</v>
          </cell>
        </row>
        <row r="5">
          <cell r="D5">
            <v>1.0562</v>
          </cell>
          <cell r="E5">
            <v>3.5000000000000003E-2</v>
          </cell>
          <cell r="F5">
            <v>1.1006845000000001</v>
          </cell>
          <cell r="G5">
            <v>1.0390999999999999</v>
          </cell>
        </row>
        <row r="6">
          <cell r="A6" t="str">
            <v>ASESOR</v>
          </cell>
          <cell r="C6" t="str">
            <v>PERSONAL PROFESIONAL</v>
          </cell>
          <cell r="D6" t="str">
            <v>ASESOR</v>
          </cell>
          <cell r="E6">
            <v>12026954</v>
          </cell>
          <cell r="F6">
            <v>12702869</v>
          </cell>
          <cell r="G6">
            <v>13199551</v>
          </cell>
        </row>
        <row r="7">
          <cell r="A7" t="str">
            <v>ESPECIALISTA  (I) CATEGORÍA 1 (E.G.12;E.E.10)</v>
          </cell>
          <cell r="B7">
            <v>1</v>
          </cell>
          <cell r="C7" t="str">
            <v>PERSONAL PROFESIONAL</v>
          </cell>
          <cell r="D7" t="str">
            <v>ESPE1</v>
          </cell>
          <cell r="E7">
            <v>11300558</v>
          </cell>
          <cell r="F7">
            <v>11935649</v>
          </cell>
          <cell r="G7">
            <v>12402333</v>
          </cell>
        </row>
        <row r="8">
          <cell r="A8" t="str">
            <v>ESPECIALISTA (II) CATEGORÍA 2 (E.G.10;E.E.7)</v>
          </cell>
          <cell r="B8">
            <v>2</v>
          </cell>
          <cell r="C8" t="str">
            <v>PERSONAL PROFESIONAL</v>
          </cell>
          <cell r="D8" t="str">
            <v>ESPE2</v>
          </cell>
          <cell r="E8">
            <v>7497673</v>
          </cell>
          <cell r="F8">
            <v>7919042</v>
          </cell>
          <cell r="G8">
            <v>8228677</v>
          </cell>
        </row>
        <row r="9">
          <cell r="A9" t="str">
            <v>PROFESIONAL CATEGORÍA 3 (E.G.8;E.E.5)</v>
          </cell>
          <cell r="B9">
            <v>3</v>
          </cell>
          <cell r="C9" t="str">
            <v>PERSONAL PROFESIONAL</v>
          </cell>
          <cell r="D9" t="str">
            <v>PROF3</v>
          </cell>
          <cell r="E9">
            <v>7210249</v>
          </cell>
          <cell r="F9">
            <v>7615465</v>
          </cell>
          <cell r="G9">
            <v>7913230</v>
          </cell>
        </row>
        <row r="10">
          <cell r="A10" t="str">
            <v>PROFESIONAL CATEGORÍA 4 (E.G.6;E.E.4)</v>
          </cell>
          <cell r="B10">
            <v>4</v>
          </cell>
          <cell r="C10" t="str">
            <v>PERSONAL PROFESIONAL</v>
          </cell>
          <cell r="D10" t="str">
            <v>PROF4</v>
          </cell>
          <cell r="E10">
            <v>6064817</v>
          </cell>
          <cell r="F10">
            <v>6405660</v>
          </cell>
          <cell r="G10">
            <v>6656121</v>
          </cell>
        </row>
        <row r="11">
          <cell r="A11" t="str">
            <v>PROFESIONAL CATEGORÍA 5 (E.G.4;E.E.3)</v>
          </cell>
          <cell r="B11">
            <v>5</v>
          </cell>
          <cell r="C11" t="str">
            <v>PERSONAL PROFESIONAL</v>
          </cell>
          <cell r="D11" t="str">
            <v>PROF5</v>
          </cell>
          <cell r="E11">
            <v>4787786</v>
          </cell>
          <cell r="F11">
            <v>5056860</v>
          </cell>
          <cell r="G11">
            <v>5254583</v>
          </cell>
        </row>
        <row r="12">
          <cell r="A12" t="str">
            <v>PROFESIONAL CATEGORÍA 6 (E.G.3;E.E.1)</v>
          </cell>
          <cell r="B12">
            <v>6</v>
          </cell>
          <cell r="C12" t="str">
            <v>PERSONAL PROFESIONAL</v>
          </cell>
          <cell r="D12" t="str">
            <v>PROF6</v>
          </cell>
          <cell r="E12">
            <v>4699330</v>
          </cell>
          <cell r="F12">
            <v>4963432</v>
          </cell>
          <cell r="G12">
            <v>5157502</v>
          </cell>
        </row>
        <row r="13">
          <cell r="A13" t="str">
            <v>PROFESIONAL CATEGORÍA 6A (E.G.3;E.E.1)</v>
          </cell>
          <cell r="B13">
            <v>9</v>
          </cell>
          <cell r="C13" t="str">
            <v>PERSONAL PROFESIONAL</v>
          </cell>
          <cell r="D13" t="str">
            <v>PROF6A</v>
          </cell>
          <cell r="E13">
            <v>4885056</v>
          </cell>
          <cell r="F13">
            <v>5159596</v>
          </cell>
          <cell r="G13">
            <v>5361336</v>
          </cell>
        </row>
        <row r="14">
          <cell r="A14" t="str">
            <v>CONTADOR</v>
          </cell>
          <cell r="B14">
            <v>7</v>
          </cell>
          <cell r="C14" t="str">
            <v>PERSONAL PROFESIONAL</v>
          </cell>
          <cell r="D14" t="str">
            <v>CONTADOR</v>
          </cell>
          <cell r="E14">
            <v>4660918</v>
          </cell>
          <cell r="F14">
            <v>4922862</v>
          </cell>
          <cell r="G14">
            <v>5115346</v>
          </cell>
        </row>
        <row r="15">
          <cell r="A15" t="str">
            <v>TRABAJADOR SOCIAL</v>
          </cell>
          <cell r="B15">
            <v>8</v>
          </cell>
          <cell r="C15" t="str">
            <v>PERSONAL PROFESIONAL</v>
          </cell>
          <cell r="D15" t="str">
            <v>TRABAJADOR SOCIAL</v>
          </cell>
          <cell r="E15">
            <v>4413012</v>
          </cell>
          <cell r="F15">
            <v>4661023</v>
          </cell>
          <cell r="G15">
            <v>4843269</v>
          </cell>
        </row>
        <row r="16">
          <cell r="A16" t="str">
            <v>PROFESIONAL CATEGORÍA 7 (E.G.2)</v>
          </cell>
          <cell r="B16">
            <v>10</v>
          </cell>
          <cell r="C16" t="str">
            <v>PERSONAL PROFESIONAL</v>
          </cell>
          <cell r="D16" t="str">
            <v>PROF7</v>
          </cell>
          <cell r="E16">
            <v>3794974</v>
          </cell>
          <cell r="F16">
            <v>4008252</v>
          </cell>
          <cell r="G16">
            <v>4164975</v>
          </cell>
        </row>
        <row r="17">
          <cell r="A17" t="str">
            <v>PROFESIONAL CATEGORÍA 8 (E.G.2)</v>
          </cell>
          <cell r="B17">
            <v>11</v>
          </cell>
          <cell r="C17" t="str">
            <v>PERSONAL PROFESIONAL</v>
          </cell>
          <cell r="D17" t="str">
            <v>PROF8</v>
          </cell>
          <cell r="E17">
            <v>3454804</v>
          </cell>
          <cell r="F17">
            <v>3648964</v>
          </cell>
          <cell r="G17">
            <v>3791638</v>
          </cell>
        </row>
        <row r="18">
          <cell r="A18" t="str">
            <v>PROFESIONAL AUXILIAR</v>
          </cell>
          <cell r="B18">
            <v>12</v>
          </cell>
          <cell r="C18" t="str">
            <v>PERSONAL PROFESIONAL</v>
          </cell>
          <cell r="D18" t="str">
            <v>PROFAUX</v>
          </cell>
          <cell r="E18">
            <v>2053405</v>
          </cell>
          <cell r="F18">
            <v>2168806</v>
          </cell>
          <cell r="G18">
            <v>2253606</v>
          </cell>
        </row>
        <row r="19">
          <cell r="A19" t="str">
            <v>Topógrafo 1</v>
          </cell>
          <cell r="B19">
            <v>13</v>
          </cell>
          <cell r="C19" t="str">
            <v>PERSONAL TÉCNICO O TECNÓLOGO</v>
          </cell>
          <cell r="D19" t="str">
            <v>Topógrafo 1</v>
          </cell>
          <cell r="E19">
            <v>2649702</v>
          </cell>
          <cell r="F19">
            <v>2798615</v>
          </cell>
          <cell r="G19">
            <v>2908041</v>
          </cell>
        </row>
        <row r="20">
          <cell r="A20" t="str">
            <v>Topógrafo Auxiliar</v>
          </cell>
          <cell r="B20">
            <v>14</v>
          </cell>
          <cell r="C20" t="str">
            <v>PERSONAL TÉCNICO O TECNÓLOGO</v>
          </cell>
          <cell r="D20" t="str">
            <v>Topógrafo Auxiliar</v>
          </cell>
          <cell r="E20">
            <v>2109490</v>
          </cell>
          <cell r="F20">
            <v>2228043</v>
          </cell>
          <cell r="G20">
            <v>2315159</v>
          </cell>
        </row>
        <row r="21">
          <cell r="A21" t="str">
            <v>Tecnólogo En Ingeniería</v>
          </cell>
          <cell r="B21">
            <v>15</v>
          </cell>
          <cell r="C21" t="str">
            <v>PERSONAL TÉCNICO O TECNÓLOGO</v>
          </cell>
          <cell r="D21" t="str">
            <v>Tecnólogo En Ingeniería</v>
          </cell>
          <cell r="E21">
            <v>2342403</v>
          </cell>
          <cell r="F21">
            <v>2474046</v>
          </cell>
          <cell r="G21">
            <v>2570781</v>
          </cell>
        </row>
        <row r="22">
          <cell r="A22" t="str">
            <v>Maestro O Inspector 1</v>
          </cell>
          <cell r="B22">
            <v>16</v>
          </cell>
          <cell r="C22" t="str">
            <v>PERSONAL OPERARIO Y DE APOYO A LA GESTIÓN</v>
          </cell>
          <cell r="D22" t="str">
            <v>Maestro O Inspector 1</v>
          </cell>
          <cell r="E22">
            <v>1967772</v>
          </cell>
          <cell r="F22">
            <v>2165896</v>
          </cell>
          <cell r="G22">
            <v>2250583</v>
          </cell>
        </row>
        <row r="23">
          <cell r="A23" t="str">
            <v>Laboratorista Inspector</v>
          </cell>
          <cell r="B23">
            <v>17</v>
          </cell>
          <cell r="C23" t="str">
            <v>PERSONAL OPERARIO Y DE APOYO A LA GESTIÓN</v>
          </cell>
          <cell r="D23" t="str">
            <v>Laboratorista Inspector</v>
          </cell>
          <cell r="E23">
            <v>2325263</v>
          </cell>
          <cell r="F23">
            <v>2559381</v>
          </cell>
          <cell r="G23">
            <v>2659453</v>
          </cell>
        </row>
        <row r="24">
          <cell r="A24" t="str">
            <v>Operador De Equipo</v>
          </cell>
          <cell r="B24">
            <v>18</v>
          </cell>
          <cell r="C24" t="str">
            <v>PERSONAL OPERARIO Y DE APOYO A LA GESTIÓN</v>
          </cell>
          <cell r="D24" t="str">
            <v>Operador De Equipo</v>
          </cell>
          <cell r="E24">
            <v>1946568</v>
          </cell>
          <cell r="F24">
            <v>2142557</v>
          </cell>
          <cell r="G24">
            <v>2226331</v>
          </cell>
        </row>
        <row r="25">
          <cell r="A25" t="str">
            <v>Operador Auxiliar De Equipo</v>
          </cell>
          <cell r="B25">
            <v>19</v>
          </cell>
          <cell r="C25" t="str">
            <v>PERSONAL OPERARIO Y DE APOYO A LA GESTIÓN</v>
          </cell>
          <cell r="D25" t="str">
            <v>Operador Auxiliar De Equipo</v>
          </cell>
          <cell r="E25">
            <v>1438644</v>
          </cell>
          <cell r="F25">
            <v>1583493</v>
          </cell>
          <cell r="G25">
            <v>1645408</v>
          </cell>
        </row>
        <row r="26">
          <cell r="A26" t="str">
            <v>Oficial O Inspector 2</v>
          </cell>
          <cell r="B26">
            <v>20</v>
          </cell>
          <cell r="C26" t="str">
            <v>PERSONAL OPERARIO Y DE APOYO A LA GESTIÓN</v>
          </cell>
          <cell r="D26" t="str">
            <v>Oficial O Inspector 2</v>
          </cell>
          <cell r="E26">
            <v>1675275</v>
          </cell>
          <cell r="F26">
            <v>1843949</v>
          </cell>
          <cell r="G26">
            <v>1916047</v>
          </cell>
        </row>
        <row r="27">
          <cell r="A27" t="str">
            <v>Laboratorista Auxiliar</v>
          </cell>
          <cell r="B27">
            <v>21</v>
          </cell>
          <cell r="C27" t="str">
            <v>PERSONAL OPERARIO Y DE APOYO A LA GESTIÓN</v>
          </cell>
          <cell r="D27" t="str">
            <v>Laboratorista Auxiliar</v>
          </cell>
          <cell r="E27">
            <v>1661077</v>
          </cell>
          <cell r="F27">
            <v>1828322</v>
          </cell>
          <cell r="G27">
            <v>1899809</v>
          </cell>
        </row>
        <row r="28">
          <cell r="A28" t="str">
            <v>Cadenero 1</v>
          </cell>
          <cell r="B28">
            <v>22</v>
          </cell>
          <cell r="C28" t="str">
            <v>PERSONAL OPERARIO Y DE APOYO A LA GESTIÓN</v>
          </cell>
          <cell r="D28" t="str">
            <v>Cadenero 1</v>
          </cell>
          <cell r="E28">
            <v>1618189</v>
          </cell>
          <cell r="F28">
            <v>1781116</v>
          </cell>
          <cell r="G28">
            <v>1850758</v>
          </cell>
        </row>
        <row r="29">
          <cell r="A29" t="str">
            <v>Conductor O Motorista</v>
          </cell>
          <cell r="B29">
            <v>23</v>
          </cell>
          <cell r="C29" t="str">
            <v>PERSONAL OPERARIO Y DE APOYO A LA GESTIÓN</v>
          </cell>
          <cell r="D29" t="str">
            <v>Conductor O Motorista</v>
          </cell>
          <cell r="E29">
            <v>1081147</v>
          </cell>
          <cell r="F29">
            <v>1190002</v>
          </cell>
          <cell r="G29">
            <v>1236531</v>
          </cell>
        </row>
        <row r="30">
          <cell r="A30" t="str">
            <v>Secretaria 1</v>
          </cell>
          <cell r="B30">
            <v>24</v>
          </cell>
          <cell r="C30" t="str">
            <v>PERSONAL OPERARIO Y DE APOYO A LA GESTIÓN</v>
          </cell>
          <cell r="D30" t="str">
            <v>Secretaria 1</v>
          </cell>
          <cell r="E30">
            <v>1360481</v>
          </cell>
          <cell r="F30">
            <v>1497460</v>
          </cell>
          <cell r="G30">
            <v>1556011</v>
          </cell>
        </row>
        <row r="31">
          <cell r="A31" t="str">
            <v>Secretaria 2</v>
          </cell>
          <cell r="B31">
            <v>25</v>
          </cell>
          <cell r="C31" t="str">
            <v>PERSONAL OPERARIO Y DE APOYO A LA GESTIÓN</v>
          </cell>
          <cell r="D31" t="str">
            <v>Secretaria 2</v>
          </cell>
          <cell r="E31">
            <v>1087067.25648</v>
          </cell>
          <cell r="F31">
            <v>1196518</v>
          </cell>
          <cell r="G31">
            <v>1243302</v>
          </cell>
        </row>
        <row r="32">
          <cell r="A32" t="str">
            <v>Cadenero 2</v>
          </cell>
          <cell r="B32">
            <v>26</v>
          </cell>
          <cell r="C32" t="str">
            <v>PERSONAL OPERARIO Y DE APOYO A LA GESTIÓN</v>
          </cell>
          <cell r="D32" t="str">
            <v>Cadenero 2</v>
          </cell>
          <cell r="E32">
            <v>1367515</v>
          </cell>
          <cell r="F32">
            <v>1505203</v>
          </cell>
          <cell r="G32">
            <v>1564056</v>
          </cell>
        </row>
        <row r="33">
          <cell r="A33" t="str">
            <v>Celador</v>
          </cell>
          <cell r="B33">
            <v>27</v>
          </cell>
          <cell r="C33" t="str">
            <v>PERSONAL OPERARIO Y DE APOYO A LA GESTIÓN</v>
          </cell>
          <cell r="D33" t="str">
            <v>Celador</v>
          </cell>
          <cell r="E33">
            <v>908526</v>
          </cell>
          <cell r="F33">
            <v>1000000</v>
          </cell>
          <cell r="G33">
            <v>1039100</v>
          </cell>
        </row>
        <row r="34">
          <cell r="A34" t="str">
            <v>Digitador 1</v>
          </cell>
          <cell r="B34">
            <v>28</v>
          </cell>
          <cell r="C34" t="str">
            <v>PERSONAL OPERARIO Y DE APOYO A LA GESTIÓN</v>
          </cell>
          <cell r="D34" t="str">
            <v>Digitador 1</v>
          </cell>
          <cell r="E34">
            <v>2146477</v>
          </cell>
          <cell r="F34">
            <v>2362594</v>
          </cell>
          <cell r="G34">
            <v>2454971</v>
          </cell>
        </row>
        <row r="35">
          <cell r="A35" t="str">
            <v>Digitador 2</v>
          </cell>
          <cell r="B35">
            <v>29</v>
          </cell>
          <cell r="C35" t="str">
            <v>PERSONAL OPERARIO Y DE APOYO A LA GESTIÓN</v>
          </cell>
          <cell r="D35" t="str">
            <v>Digitador 2</v>
          </cell>
          <cell r="E35">
            <v>1735119</v>
          </cell>
          <cell r="F35">
            <v>1909819</v>
          </cell>
          <cell r="G35">
            <v>1984493</v>
          </cell>
        </row>
        <row r="36">
          <cell r="A36" t="str">
            <v>Administrador</v>
          </cell>
          <cell r="B36">
            <v>30</v>
          </cell>
          <cell r="C36" t="str">
            <v>PERSONAL OPERARIO Y DE APOYO A LA GESTIÓN</v>
          </cell>
          <cell r="D36" t="str">
            <v>Administrador</v>
          </cell>
          <cell r="E36">
            <v>2325263</v>
          </cell>
          <cell r="F36">
            <v>2559381</v>
          </cell>
          <cell r="G36">
            <v>2659453</v>
          </cell>
        </row>
        <row r="37">
          <cell r="A37" t="str">
            <v>Almacenista</v>
          </cell>
          <cell r="B37">
            <v>31</v>
          </cell>
          <cell r="C37" t="str">
            <v>PERSONAL OPERARIO Y DE APOYO A LA GESTIÓN</v>
          </cell>
          <cell r="D37" t="str">
            <v>Almacenista</v>
          </cell>
          <cell r="E37">
            <v>1120017</v>
          </cell>
          <cell r="F37">
            <v>1232785</v>
          </cell>
          <cell r="G37">
            <v>1280987</v>
          </cell>
        </row>
        <row r="38">
          <cell r="A38" t="str">
            <v>Obrero</v>
          </cell>
          <cell r="B38">
            <v>32</v>
          </cell>
          <cell r="C38" t="str">
            <v>PERSONAL OPERARIO Y DE APOYO A LA GESTIÓN</v>
          </cell>
          <cell r="D38" t="str">
            <v>Obrero</v>
          </cell>
          <cell r="E38">
            <v>908526</v>
          </cell>
          <cell r="F38">
            <v>1000000</v>
          </cell>
          <cell r="G38">
            <v>1039100</v>
          </cell>
        </row>
      </sheetData>
      <sheetData sheetId="4" refreshError="1"/>
      <sheetData sheetId="5"/>
      <sheetData sheetId="6"/>
      <sheetData sheetId="7">
        <row r="1">
          <cell r="A1" t="str">
            <v>Código</v>
          </cell>
          <cell r="B1" t="str">
            <v>Descripcion</v>
          </cell>
          <cell r="C1" t="str">
            <v>Unidad</v>
          </cell>
          <cell r="D1" t="str">
            <v>Fecha</v>
          </cell>
          <cell r="E1" t="str">
            <v>Año</v>
          </cell>
          <cell r="F1" t="str">
            <v>Precio Unitario</v>
          </cell>
        </row>
        <row r="2">
          <cell r="A2">
            <v>104810</v>
          </cell>
          <cell r="B2" t="str">
            <v>SILLA GRADERIA SIN ESPALDAR TIPO CARIBE</v>
          </cell>
          <cell r="C2" t="str">
            <v>UN</v>
          </cell>
          <cell r="E2" t="str">
            <v>1900</v>
          </cell>
          <cell r="F2">
            <v>0</v>
          </cell>
        </row>
        <row r="3">
          <cell r="A3">
            <v>105067</v>
          </cell>
          <cell r="B3" t="str">
            <v>MALLA ONDULADA GALV. Cal.10 Hueco1 1/2"x1 1/2"</v>
          </cell>
          <cell r="C3" t="str">
            <v>M2</v>
          </cell>
          <cell r="D3">
            <v>43524</v>
          </cell>
          <cell r="E3" t="str">
            <v>2019</v>
          </cell>
          <cell r="F3">
            <v>18200</v>
          </cell>
        </row>
        <row r="4">
          <cell r="A4">
            <v>106630</v>
          </cell>
          <cell r="B4" t="str">
            <v>PisoCauchoReciclado:e=3cm(2:SBR+1:EPDM)Sum+Inst</v>
          </cell>
          <cell r="C4" t="str">
            <v>M2</v>
          </cell>
          <cell r="E4" t="str">
            <v>1900</v>
          </cell>
          <cell r="F4">
            <v>0</v>
          </cell>
        </row>
        <row r="5">
          <cell r="A5">
            <v>106707</v>
          </cell>
          <cell r="B5" t="str">
            <v>Piso Caucho recicl3cm (EPDM1cm+SBR2cm-spara1250m2</v>
          </cell>
          <cell r="C5" t="str">
            <v>M2</v>
          </cell>
          <cell r="E5" t="str">
            <v>1900</v>
          </cell>
          <cell r="F5">
            <v>0</v>
          </cell>
        </row>
        <row r="6">
          <cell r="A6">
            <v>572</v>
          </cell>
          <cell r="B6" t="str">
            <v>JABONERA ASTRO  DUCHA       CRNA</v>
          </cell>
          <cell r="C6" t="str">
            <v>UN</v>
          </cell>
          <cell r="E6" t="str">
            <v>1900</v>
          </cell>
          <cell r="F6">
            <v>0</v>
          </cell>
        </row>
        <row r="7">
          <cell r="A7">
            <v>607</v>
          </cell>
          <cell r="B7" t="str">
            <v>PAPELERA ASTRO   CRNA</v>
          </cell>
          <cell r="C7" t="str">
            <v>UN</v>
          </cell>
          <cell r="E7" t="str">
            <v>1900</v>
          </cell>
          <cell r="F7">
            <v>0</v>
          </cell>
        </row>
        <row r="8">
          <cell r="A8">
            <v>1756</v>
          </cell>
          <cell r="B8" t="str">
            <v>TOALLERO LINEA  ASTRO</v>
          </cell>
          <cell r="C8" t="str">
            <v>UN</v>
          </cell>
          <cell r="E8" t="str">
            <v>1900</v>
          </cell>
          <cell r="F8">
            <v>0</v>
          </cell>
        </row>
        <row r="9">
          <cell r="A9">
            <v>2040</v>
          </cell>
          <cell r="B9" t="str">
            <v>ADAPTADOR PRESION Hemb.1"    PAVCO</v>
          </cell>
          <cell r="C9" t="str">
            <v>UN</v>
          </cell>
          <cell r="D9">
            <v>44588</v>
          </cell>
          <cell r="E9" t="str">
            <v>2022</v>
          </cell>
          <cell r="F9">
            <v>2103</v>
          </cell>
        </row>
        <row r="10">
          <cell r="A10">
            <v>2077</v>
          </cell>
          <cell r="B10" t="str">
            <v>REGISTRO DUCHA URANO  GRICOL</v>
          </cell>
          <cell r="C10" t="str">
            <v>UN</v>
          </cell>
          <cell r="E10" t="str">
            <v>1900</v>
          </cell>
          <cell r="F10">
            <v>0</v>
          </cell>
        </row>
        <row r="11">
          <cell r="A11">
            <v>2078</v>
          </cell>
          <cell r="B11" t="str">
            <v>REGADERA DUCHA  VICTORIA  GRICOL</v>
          </cell>
          <cell r="C11" t="str">
            <v>UN</v>
          </cell>
          <cell r="E11" t="str">
            <v>1900</v>
          </cell>
          <cell r="F11">
            <v>0</v>
          </cell>
        </row>
        <row r="12">
          <cell r="A12">
            <v>2085</v>
          </cell>
          <cell r="B12" t="str">
            <v>REGISTRO DUCHA KRISTHAL GRICOL</v>
          </cell>
          <cell r="C12" t="str">
            <v>UN</v>
          </cell>
          <cell r="E12" t="str">
            <v>1900</v>
          </cell>
          <cell r="F12">
            <v>0</v>
          </cell>
        </row>
        <row r="13">
          <cell r="A13">
            <v>2086</v>
          </cell>
          <cell r="B13" t="str">
            <v>REGADERA DUCHA GRADUABLE PLATINO  GRICOL</v>
          </cell>
          <cell r="C13" t="str">
            <v>UN</v>
          </cell>
          <cell r="E13" t="str">
            <v>1900</v>
          </cell>
          <cell r="F13">
            <v>0</v>
          </cell>
        </row>
        <row r="14">
          <cell r="A14">
            <v>2092</v>
          </cell>
          <cell r="B14" t="str">
            <v>CANASTILLA L/P  ITALIANA 4" Plast GRICOL</v>
          </cell>
          <cell r="C14" t="str">
            <v>UN</v>
          </cell>
          <cell r="E14" t="str">
            <v>1900</v>
          </cell>
          <cell r="F14">
            <v>0</v>
          </cell>
        </row>
        <row r="15">
          <cell r="A15">
            <v>2093</v>
          </cell>
          <cell r="B15" t="str">
            <v>SIFON "P" ABS con Adapt.GRICOL</v>
          </cell>
          <cell r="C15" t="str">
            <v>UN</v>
          </cell>
          <cell r="E15" t="str">
            <v>1900</v>
          </cell>
          <cell r="F15">
            <v>0</v>
          </cell>
        </row>
        <row r="16">
          <cell r="A16">
            <v>2096</v>
          </cell>
          <cell r="B16" t="str">
            <v>SIFON BOTELLA GRIS  LAVAMANOS</v>
          </cell>
          <cell r="C16" t="str">
            <v>UN</v>
          </cell>
          <cell r="E16" t="str">
            <v>1900</v>
          </cell>
          <cell r="F16">
            <v>0</v>
          </cell>
        </row>
        <row r="17">
          <cell r="A17">
            <v>2781</v>
          </cell>
          <cell r="B17" t="str">
            <v>LAVAMANOS MAXIMO 4-8" Sbrp          CRNA</v>
          </cell>
          <cell r="C17" t="str">
            <v>UN</v>
          </cell>
          <cell r="E17" t="str">
            <v>1900</v>
          </cell>
          <cell r="F17">
            <v>0</v>
          </cell>
        </row>
        <row r="18">
          <cell r="A18">
            <v>9435</v>
          </cell>
          <cell r="B18" t="str">
            <v>CAJA PARA REGISTRO CORTE DE GAS</v>
          </cell>
          <cell r="C18" t="str">
            <v>UN</v>
          </cell>
          <cell r="E18" t="str">
            <v>1900</v>
          </cell>
          <cell r="F18">
            <v>0</v>
          </cell>
        </row>
        <row r="19">
          <cell r="A19">
            <v>9454</v>
          </cell>
          <cell r="B19" t="str">
            <v>TOALLERO LINEA ASTRO Color   CORONA</v>
          </cell>
          <cell r="C19" t="str">
            <v>UN</v>
          </cell>
          <cell r="E19" t="str">
            <v>1900</v>
          </cell>
          <cell r="F19">
            <v>0</v>
          </cell>
        </row>
        <row r="20">
          <cell r="A20">
            <v>31900</v>
          </cell>
          <cell r="B20" t="str">
            <v>REGADERA ITALIANA DUCHA Cr       GRICOL</v>
          </cell>
          <cell r="C20" t="str">
            <v>UN</v>
          </cell>
          <cell r="E20" t="str">
            <v>1900</v>
          </cell>
          <cell r="F20">
            <v>0</v>
          </cell>
        </row>
        <row r="21">
          <cell r="A21">
            <v>102565</v>
          </cell>
          <cell r="B21" t="str">
            <v>Caja en PVC Rectang.(15"X9.5"X10")control Valvulas</v>
          </cell>
          <cell r="C21" t="str">
            <v>UN</v>
          </cell>
          <cell r="D21">
            <v>44588</v>
          </cell>
          <cell r="E21" t="str">
            <v>2022</v>
          </cell>
          <cell r="F21">
            <v>161955</v>
          </cell>
        </row>
        <row r="22">
          <cell r="A22">
            <v>102710</v>
          </cell>
          <cell r="B22" t="str">
            <v>ACCESORIOS PARA BAÑO BLANCO 4 PIEZAS.</v>
          </cell>
          <cell r="C22" t="str">
            <v>UN</v>
          </cell>
          <cell r="E22" t="str">
            <v>1900</v>
          </cell>
          <cell r="F22">
            <v>0</v>
          </cell>
        </row>
        <row r="23">
          <cell r="A23">
            <v>103091</v>
          </cell>
          <cell r="B23" t="str">
            <v>Papelera Acero Inox. con tapaH=28cm;D=19cm</v>
          </cell>
          <cell r="C23" t="str">
            <v>UN</v>
          </cell>
          <cell r="E23" t="str">
            <v>1900</v>
          </cell>
          <cell r="F23">
            <v>0</v>
          </cell>
        </row>
        <row r="24">
          <cell r="A24">
            <v>104514</v>
          </cell>
          <cell r="B24" t="str">
            <v>Barra Seguridad 36" Acero Inox. Satinada 8-AA-536</v>
          </cell>
          <cell r="C24" t="str">
            <v>UN</v>
          </cell>
          <cell r="E24" t="str">
            <v>1900</v>
          </cell>
          <cell r="F24">
            <v>0</v>
          </cell>
        </row>
        <row r="25">
          <cell r="A25">
            <v>104528</v>
          </cell>
          <cell r="B25" t="str">
            <v>PERFIL OMEGA(60.3MM) L=3.05M CAL.26</v>
          </cell>
          <cell r="C25" t="str">
            <v>UN</v>
          </cell>
          <cell r="E25" t="str">
            <v>1900</v>
          </cell>
          <cell r="F25">
            <v>0</v>
          </cell>
        </row>
        <row r="26">
          <cell r="A26">
            <v>104533</v>
          </cell>
          <cell r="B26" t="str">
            <v>ANCLAJE METALICO DE ROSCA INTERNA (1/4")</v>
          </cell>
          <cell r="C26" t="str">
            <v>UN</v>
          </cell>
          <cell r="E26" t="str">
            <v>1900</v>
          </cell>
          <cell r="F26">
            <v>0</v>
          </cell>
        </row>
        <row r="27">
          <cell r="A27">
            <v>104536</v>
          </cell>
          <cell r="B27" t="str">
            <v>TEMPLETE VARILLA  DE 1/4" CON ROSCA</v>
          </cell>
          <cell r="C27" t="str">
            <v>ML</v>
          </cell>
          <cell r="E27" t="str">
            <v>1900</v>
          </cell>
          <cell r="F27">
            <v>0</v>
          </cell>
        </row>
        <row r="28">
          <cell r="A28">
            <v>104550</v>
          </cell>
          <cell r="B28" t="str">
            <v>REDUCCIÓN HG 3/4"A 1/2"</v>
          </cell>
          <cell r="C28" t="str">
            <v>UN</v>
          </cell>
          <cell r="E28" t="str">
            <v>1900</v>
          </cell>
          <cell r="F28">
            <v>0</v>
          </cell>
        </row>
        <row r="29">
          <cell r="A29">
            <v>104772</v>
          </cell>
          <cell r="B29" t="str">
            <v>TAPA  PARA REGISTRO 0.15x0.15</v>
          </cell>
          <cell r="C29" t="str">
            <v>UN</v>
          </cell>
          <cell r="D29">
            <v>44585</v>
          </cell>
          <cell r="E29" t="str">
            <v>2022</v>
          </cell>
          <cell r="F29">
            <v>10675.01</v>
          </cell>
        </row>
        <row r="30">
          <cell r="A30">
            <v>104902</v>
          </cell>
          <cell r="B30" t="str">
            <v>FLUXOMETRO Diafragma SLOAN Gen 77  mantenimi.</v>
          </cell>
          <cell r="C30" t="str">
            <v>UN</v>
          </cell>
          <cell r="D30">
            <v>44588</v>
          </cell>
          <cell r="E30" t="str">
            <v>2022</v>
          </cell>
          <cell r="F30">
            <v>575735.01</v>
          </cell>
        </row>
        <row r="31">
          <cell r="A31">
            <v>104920</v>
          </cell>
          <cell r="B31" t="str">
            <v>FLUXOMETRO PALANCA BRONCE (30-60PSI)SANITARIO</v>
          </cell>
          <cell r="C31" t="str">
            <v>UN</v>
          </cell>
          <cell r="E31" t="str">
            <v>1900</v>
          </cell>
          <cell r="F31">
            <v>0</v>
          </cell>
        </row>
        <row r="32">
          <cell r="A32">
            <v>105626</v>
          </cell>
          <cell r="B32" t="str">
            <v>BRIDA SANITARIA 3"</v>
          </cell>
          <cell r="C32" t="str">
            <v>UN</v>
          </cell>
          <cell r="D32">
            <v>43843</v>
          </cell>
          <cell r="E32" t="str">
            <v>2020</v>
          </cell>
          <cell r="F32">
            <v>35845</v>
          </cell>
        </row>
        <row r="33">
          <cell r="A33">
            <v>106396</v>
          </cell>
          <cell r="B33" t="str">
            <v>Barra de Seguridad abatible para Sanitarios</v>
          </cell>
          <cell r="C33" t="str">
            <v>UN</v>
          </cell>
          <cell r="E33" t="str">
            <v>1900</v>
          </cell>
          <cell r="F33">
            <v>0</v>
          </cell>
        </row>
        <row r="34">
          <cell r="A34">
            <v>109167</v>
          </cell>
          <cell r="B34" t="str">
            <v>Barra de Seguridad plegable para baños</v>
          </cell>
          <cell r="C34" t="str">
            <v>UN</v>
          </cell>
          <cell r="E34" t="str">
            <v>1900</v>
          </cell>
          <cell r="F34">
            <v>0</v>
          </cell>
        </row>
        <row r="35">
          <cell r="A35">
            <v>189</v>
          </cell>
          <cell r="B35" t="str">
            <v>BAJANTE Rect. AR x2.5M ETERNIT</v>
          </cell>
          <cell r="C35" t="str">
            <v>ML</v>
          </cell>
          <cell r="E35" t="str">
            <v>1900</v>
          </cell>
          <cell r="F35">
            <v>0</v>
          </cell>
        </row>
        <row r="36">
          <cell r="A36">
            <v>192</v>
          </cell>
          <cell r="B36" t="str">
            <v>CABALLETE FIJO T.ONDULADA ETERNIT</v>
          </cell>
          <cell r="C36" t="str">
            <v>UN</v>
          </cell>
          <cell r="D36">
            <v>44160</v>
          </cell>
          <cell r="E36" t="str">
            <v>2020</v>
          </cell>
          <cell r="F36">
            <v>32800.01</v>
          </cell>
        </row>
        <row r="37">
          <cell r="A37">
            <v>193</v>
          </cell>
          <cell r="B37" t="str">
            <v>CABALLETE ART SUP TEJA ESPAÑOLA ETERNIT</v>
          </cell>
          <cell r="C37" t="str">
            <v>UN</v>
          </cell>
          <cell r="E37" t="str">
            <v>1900</v>
          </cell>
          <cell r="F37">
            <v>0</v>
          </cell>
        </row>
        <row r="38">
          <cell r="A38">
            <v>194</v>
          </cell>
          <cell r="B38" t="str">
            <v>CABALLETE ONDULIT ARTICULADO ETERNIT</v>
          </cell>
          <cell r="C38" t="str">
            <v>UN</v>
          </cell>
          <cell r="E38" t="str">
            <v>1900</v>
          </cell>
          <cell r="F38">
            <v>0</v>
          </cell>
        </row>
        <row r="39">
          <cell r="A39">
            <v>195</v>
          </cell>
          <cell r="B39" t="str">
            <v>CANAL PVC (RAINGO)</v>
          </cell>
          <cell r="C39" t="str">
            <v>ML</v>
          </cell>
          <cell r="D39">
            <v>44588</v>
          </cell>
          <cell r="E39" t="str">
            <v>2022</v>
          </cell>
          <cell r="F39">
            <v>18334</v>
          </cell>
        </row>
        <row r="40">
          <cell r="A40">
            <v>196</v>
          </cell>
          <cell r="B40" t="str">
            <v>CANAL S/Circ.BSx250m ETERNIT</v>
          </cell>
          <cell r="C40" t="str">
            <v>ML</v>
          </cell>
          <cell r="E40" t="str">
            <v>1900</v>
          </cell>
          <cell r="F40">
            <v>0</v>
          </cell>
        </row>
        <row r="41">
          <cell r="A41">
            <v>209</v>
          </cell>
          <cell r="B41" t="str">
            <v>CANALETA 90-240x100 ACRILICA</v>
          </cell>
          <cell r="C41" t="str">
            <v>UN</v>
          </cell>
          <cell r="E41" t="str">
            <v>1900</v>
          </cell>
          <cell r="F41">
            <v>0</v>
          </cell>
        </row>
        <row r="42">
          <cell r="A42">
            <v>212</v>
          </cell>
          <cell r="B42" t="str">
            <v>BAJANTE CODO 90°PVC (RAINGO)</v>
          </cell>
          <cell r="C42" t="str">
            <v>UN</v>
          </cell>
          <cell r="E42" t="str">
            <v>1900</v>
          </cell>
          <cell r="F42">
            <v>0</v>
          </cell>
        </row>
        <row r="43">
          <cell r="A43">
            <v>216</v>
          </cell>
          <cell r="B43" t="str">
            <v>CANAL S/PORTE PVC (RAINGO)</v>
          </cell>
          <cell r="C43" t="str">
            <v>UN</v>
          </cell>
          <cell r="D43">
            <v>44588</v>
          </cell>
          <cell r="E43" t="str">
            <v>2022</v>
          </cell>
          <cell r="F43">
            <v>2571</v>
          </cell>
        </row>
        <row r="44">
          <cell r="A44">
            <v>217</v>
          </cell>
          <cell r="B44" t="str">
            <v>CANAL TAPA EXTERNA PVC(RAINGO)</v>
          </cell>
          <cell r="C44" t="str">
            <v>UN</v>
          </cell>
          <cell r="D44">
            <v>44588</v>
          </cell>
          <cell r="E44" t="str">
            <v>2022</v>
          </cell>
          <cell r="F44">
            <v>7210</v>
          </cell>
        </row>
        <row r="45">
          <cell r="A45">
            <v>245</v>
          </cell>
          <cell r="B45" t="str">
            <v>CANAL UNION PVC  (RAINGO)</v>
          </cell>
          <cell r="C45" t="str">
            <v>UN</v>
          </cell>
          <cell r="D45">
            <v>44588</v>
          </cell>
          <cell r="E45" t="str">
            <v>2022</v>
          </cell>
          <cell r="F45">
            <v>8555.01</v>
          </cell>
        </row>
        <row r="46">
          <cell r="A46">
            <v>2065</v>
          </cell>
          <cell r="B46" t="str">
            <v>CANALETA 90-292x100 ACRILICA</v>
          </cell>
          <cell r="C46" t="str">
            <v>UN</v>
          </cell>
          <cell r="E46" t="str">
            <v>1900</v>
          </cell>
          <cell r="F46">
            <v>0</v>
          </cell>
        </row>
        <row r="47">
          <cell r="A47">
            <v>2241</v>
          </cell>
          <cell r="B47" t="str">
            <v>CANAL S/Circ. AS x250m ETERNIT</v>
          </cell>
          <cell r="C47" t="str">
            <v>ML</v>
          </cell>
          <cell r="E47" t="str">
            <v>1900</v>
          </cell>
          <cell r="F47">
            <v>0</v>
          </cell>
        </row>
        <row r="48">
          <cell r="A48">
            <v>2242</v>
          </cell>
          <cell r="B48" t="str">
            <v>CANAL S/Circ. CS x250m ETERNIT</v>
          </cell>
          <cell r="C48" t="str">
            <v>ML</v>
          </cell>
          <cell r="E48" t="str">
            <v>1900</v>
          </cell>
          <cell r="F48">
            <v>0</v>
          </cell>
        </row>
        <row r="49">
          <cell r="A49">
            <v>2245</v>
          </cell>
          <cell r="B49" t="str">
            <v>BAJANTE Rect. CR x2.5M ETERNIT</v>
          </cell>
          <cell r="C49" t="str">
            <v>ML</v>
          </cell>
          <cell r="E49" t="str">
            <v>1900</v>
          </cell>
          <cell r="F49">
            <v>0</v>
          </cell>
        </row>
        <row r="50">
          <cell r="A50">
            <v>2259</v>
          </cell>
          <cell r="B50" t="str">
            <v>AMARRE CABALLETE       ETERNIT</v>
          </cell>
          <cell r="C50" t="str">
            <v>UN</v>
          </cell>
          <cell r="E50" t="str">
            <v>1900</v>
          </cell>
          <cell r="F50">
            <v>0</v>
          </cell>
        </row>
        <row r="51">
          <cell r="A51">
            <v>2274</v>
          </cell>
          <cell r="B51" t="str">
            <v>SUPERCANALETA 90x240x100 Colom</v>
          </cell>
          <cell r="C51" t="str">
            <v>UN</v>
          </cell>
          <cell r="E51" t="str">
            <v>1900</v>
          </cell>
          <cell r="F51">
            <v>0</v>
          </cell>
        </row>
        <row r="52">
          <cell r="A52">
            <v>2280</v>
          </cell>
          <cell r="B52" t="str">
            <v>CUMBRERA No. 1  220x90    3mm.</v>
          </cell>
          <cell r="C52" t="str">
            <v>UN</v>
          </cell>
          <cell r="E52" t="str">
            <v>1900</v>
          </cell>
          <cell r="F52">
            <v>0</v>
          </cell>
        </row>
        <row r="53">
          <cell r="A53">
            <v>2281</v>
          </cell>
          <cell r="B53" t="str">
            <v>CUMBRERA No. 2  150x204   3mm.</v>
          </cell>
          <cell r="C53" t="str">
            <v>UN</v>
          </cell>
          <cell r="E53" t="str">
            <v>1900</v>
          </cell>
          <cell r="F53">
            <v>0</v>
          </cell>
        </row>
        <row r="54">
          <cell r="A54">
            <v>2300</v>
          </cell>
          <cell r="B54" t="str">
            <v>CABALLETE ONDULADO 50 x 112</v>
          </cell>
          <cell r="C54" t="str">
            <v>UN</v>
          </cell>
          <cell r="E54" t="str">
            <v>1900</v>
          </cell>
          <cell r="F54">
            <v>0</v>
          </cell>
        </row>
        <row r="55">
          <cell r="A55">
            <v>2305</v>
          </cell>
          <cell r="B55" t="str">
            <v>CABALLETE TRIPLANO 52x107 3mm.</v>
          </cell>
          <cell r="C55" t="str">
            <v>UN</v>
          </cell>
          <cell r="E55" t="str">
            <v>1900</v>
          </cell>
          <cell r="F55">
            <v>0</v>
          </cell>
        </row>
        <row r="56">
          <cell r="A56">
            <v>2349</v>
          </cell>
          <cell r="B56" t="str">
            <v>CABALLETE  4% C43          ETERNIT</v>
          </cell>
          <cell r="C56" t="str">
            <v>UN</v>
          </cell>
          <cell r="E56" t="str">
            <v>1900</v>
          </cell>
          <cell r="F56">
            <v>0</v>
          </cell>
        </row>
        <row r="57">
          <cell r="A57">
            <v>2351</v>
          </cell>
          <cell r="B57" t="str">
            <v>TRABA COMPL. C-90 ETERNIT</v>
          </cell>
          <cell r="C57" t="str">
            <v>UN</v>
          </cell>
          <cell r="E57" t="str">
            <v>1900</v>
          </cell>
          <cell r="F57">
            <v>0</v>
          </cell>
        </row>
        <row r="58">
          <cell r="A58">
            <v>2959</v>
          </cell>
          <cell r="B58" t="str">
            <v>CABALLETE CUBIERTA ARQUITECTONICA  ACESCO60X200</v>
          </cell>
          <cell r="C58" t="str">
            <v>UN</v>
          </cell>
          <cell r="D58">
            <v>44588</v>
          </cell>
          <cell r="E58" t="str">
            <v>2022</v>
          </cell>
          <cell r="F58">
            <v>40347</v>
          </cell>
        </row>
        <row r="59">
          <cell r="A59">
            <v>101582</v>
          </cell>
          <cell r="B59" t="str">
            <v>Flanche en lám galv  cal 22 - Desar 0.35 mt</v>
          </cell>
          <cell r="C59" t="str">
            <v>ML</v>
          </cell>
          <cell r="D59">
            <v>44588</v>
          </cell>
          <cell r="E59" t="str">
            <v>2022</v>
          </cell>
          <cell r="F59">
            <v>28280</v>
          </cell>
        </row>
        <row r="60">
          <cell r="A60">
            <v>102292</v>
          </cell>
          <cell r="B60" t="str">
            <v>Herraje 30x30</v>
          </cell>
          <cell r="C60" t="str">
            <v>UN</v>
          </cell>
          <cell r="E60" t="str">
            <v>1900</v>
          </cell>
          <cell r="F60">
            <v>0</v>
          </cell>
        </row>
        <row r="61">
          <cell r="A61">
            <v>102293</v>
          </cell>
          <cell r="B61" t="str">
            <v>Trámite sustitución Transformador 75 KVA X150 KVA</v>
          </cell>
          <cell r="C61" t="str">
            <v>UN</v>
          </cell>
          <cell r="E61" t="str">
            <v>1900</v>
          </cell>
          <cell r="F61">
            <v>0</v>
          </cell>
        </row>
        <row r="62">
          <cell r="A62">
            <v>104832</v>
          </cell>
          <cell r="B62" t="str">
            <v>UNION DE REMATE  PARA 6MM, (2,10m) Cubierta</v>
          </cell>
          <cell r="C62" t="str">
            <v>UN</v>
          </cell>
          <cell r="E62" t="str">
            <v>1900</v>
          </cell>
          <cell r="F62">
            <v>0</v>
          </cell>
        </row>
        <row r="63">
          <cell r="A63">
            <v>104834</v>
          </cell>
          <cell r="B63" t="str">
            <v>Cinta selladora microperforada /33</v>
          </cell>
          <cell r="C63" t="str">
            <v>ML</v>
          </cell>
          <cell r="E63" t="str">
            <v>1900</v>
          </cell>
          <cell r="F63">
            <v>0</v>
          </cell>
        </row>
        <row r="64">
          <cell r="A64">
            <v>108169</v>
          </cell>
          <cell r="B64" t="str">
            <v>CanalMetalic.Cal.20Des:1.50mInc.Pint+Anclajes</v>
          </cell>
          <cell r="C64" t="str">
            <v>ML</v>
          </cell>
          <cell r="E64" t="str">
            <v>1900</v>
          </cell>
          <cell r="F64">
            <v>0</v>
          </cell>
        </row>
        <row r="65">
          <cell r="A65">
            <v>12860</v>
          </cell>
          <cell r="B65" t="str">
            <v>PERFIL REMATE U ALUMINIO 8MM x 2.10 M</v>
          </cell>
          <cell r="C65" t="str">
            <v>UN</v>
          </cell>
          <cell r="D65">
            <v>44588</v>
          </cell>
          <cell r="E65" t="str">
            <v>2022</v>
          </cell>
          <cell r="F65">
            <v>13625</v>
          </cell>
        </row>
        <row r="66">
          <cell r="A66">
            <v>17</v>
          </cell>
          <cell r="B66" t="str">
            <v>ACOPLE PARA LAVAMANOS Y SANITARIO PLASTICO</v>
          </cell>
          <cell r="C66" t="str">
            <v>UN</v>
          </cell>
          <cell r="E66" t="str">
            <v>1900</v>
          </cell>
          <cell r="F66">
            <v>0</v>
          </cell>
        </row>
        <row r="67">
          <cell r="A67">
            <v>67</v>
          </cell>
          <cell r="B67" t="str">
            <v>UNION PRESION Ø4"PVC- S/NORMA ICONTEC</v>
          </cell>
          <cell r="C67" t="str">
            <v>UN</v>
          </cell>
          <cell r="D67">
            <v>44588</v>
          </cell>
          <cell r="E67" t="str">
            <v>2022</v>
          </cell>
          <cell r="F67">
            <v>48231</v>
          </cell>
        </row>
        <row r="68">
          <cell r="A68">
            <v>343</v>
          </cell>
          <cell r="B68" t="str">
            <v>TEE PRESION 1¼" PVC  S/NORMA ICONTEC</v>
          </cell>
          <cell r="C68" t="str">
            <v>UN</v>
          </cell>
          <cell r="D68">
            <v>44588</v>
          </cell>
          <cell r="E68" t="str">
            <v>2022</v>
          </cell>
          <cell r="F68">
            <v>7908</v>
          </cell>
        </row>
        <row r="69">
          <cell r="A69">
            <v>345</v>
          </cell>
          <cell r="B69" t="str">
            <v>TEE PRESION 3/4" PVC S/NORMA ICONTEC</v>
          </cell>
          <cell r="C69" t="str">
            <v>UN</v>
          </cell>
          <cell r="D69">
            <v>44588</v>
          </cell>
          <cell r="E69" t="str">
            <v>2022</v>
          </cell>
          <cell r="F69">
            <v>1018</v>
          </cell>
        </row>
        <row r="70">
          <cell r="A70">
            <v>361</v>
          </cell>
          <cell r="B70" t="str">
            <v>TEE PRESION Ø 1"  S/NORMA ICONTEC</v>
          </cell>
          <cell r="C70" t="str">
            <v>UN</v>
          </cell>
          <cell r="D70">
            <v>44588</v>
          </cell>
          <cell r="E70" t="str">
            <v>2022</v>
          </cell>
          <cell r="F70">
            <v>3059</v>
          </cell>
        </row>
        <row r="71">
          <cell r="A71">
            <v>407</v>
          </cell>
          <cell r="B71" t="str">
            <v>UNIVERSAL PRESION ½"     PAVCO</v>
          </cell>
          <cell r="C71" t="str">
            <v>UN</v>
          </cell>
          <cell r="D71">
            <v>44588</v>
          </cell>
          <cell r="E71" t="str">
            <v>2022</v>
          </cell>
          <cell r="F71">
            <v>4273</v>
          </cell>
        </row>
        <row r="72">
          <cell r="A72">
            <v>419</v>
          </cell>
          <cell r="B72" t="str">
            <v>UNIVERSAL PRESION 3/4"   PAVCO</v>
          </cell>
          <cell r="C72" t="str">
            <v>UN</v>
          </cell>
          <cell r="E72" t="str">
            <v>1900</v>
          </cell>
          <cell r="F72">
            <v>0</v>
          </cell>
        </row>
        <row r="73">
          <cell r="A73">
            <v>420</v>
          </cell>
          <cell r="B73" t="str">
            <v>UNIVERSAL PRESION 1"     PAVCO</v>
          </cell>
          <cell r="C73" t="str">
            <v>UN</v>
          </cell>
          <cell r="E73" t="str">
            <v>1900</v>
          </cell>
          <cell r="F73">
            <v>0</v>
          </cell>
        </row>
        <row r="74">
          <cell r="A74">
            <v>421</v>
          </cell>
          <cell r="B74" t="str">
            <v>CODO 90° PRESION ½"  PVC S/NORMA ICONTEC</v>
          </cell>
          <cell r="C74" t="str">
            <v>UN</v>
          </cell>
          <cell r="D74">
            <v>44588</v>
          </cell>
          <cell r="E74" t="str">
            <v>2022</v>
          </cell>
          <cell r="F74">
            <v>520.01</v>
          </cell>
        </row>
        <row r="75">
          <cell r="A75">
            <v>422</v>
          </cell>
          <cell r="B75" t="str">
            <v>CODO 90° PRESION  PVC 3/4" S/NORMA ICONTEC</v>
          </cell>
          <cell r="C75" t="str">
            <v>UN</v>
          </cell>
          <cell r="D75">
            <v>44588</v>
          </cell>
          <cell r="E75" t="str">
            <v>2022</v>
          </cell>
          <cell r="F75">
            <v>778</v>
          </cell>
        </row>
        <row r="76">
          <cell r="A76">
            <v>423</v>
          </cell>
          <cell r="B76" t="str">
            <v>CODO 90° PRESION PVC 1" S/NORMA ICONTEC</v>
          </cell>
          <cell r="C76" t="str">
            <v>UN</v>
          </cell>
          <cell r="D76">
            <v>44588</v>
          </cell>
          <cell r="E76" t="str">
            <v>2022</v>
          </cell>
          <cell r="F76">
            <v>1942</v>
          </cell>
        </row>
        <row r="77">
          <cell r="A77">
            <v>451</v>
          </cell>
          <cell r="B77" t="str">
            <v>YEE SANITARIA PVC Ø 2" S/NORMA ICONTEC</v>
          </cell>
          <cell r="C77" t="str">
            <v>UN</v>
          </cell>
          <cell r="D77">
            <v>44588</v>
          </cell>
          <cell r="E77" t="str">
            <v>2022</v>
          </cell>
          <cell r="F77">
            <v>6865</v>
          </cell>
        </row>
        <row r="78">
          <cell r="A78">
            <v>456</v>
          </cell>
          <cell r="B78" t="str">
            <v>CODO 90° PRESION 3"PVC S/NORMA ICONTEC</v>
          </cell>
          <cell r="C78" t="str">
            <v>UN</v>
          </cell>
          <cell r="D78">
            <v>44588</v>
          </cell>
          <cell r="E78" t="str">
            <v>2022</v>
          </cell>
          <cell r="F78">
            <v>46038.01</v>
          </cell>
        </row>
        <row r="79">
          <cell r="A79">
            <v>457</v>
          </cell>
          <cell r="B79" t="str">
            <v>CODO 90° PRESION 4" PVC S/NORMA ICONTEC</v>
          </cell>
          <cell r="C79" t="str">
            <v>UN</v>
          </cell>
          <cell r="D79">
            <v>44585</v>
          </cell>
          <cell r="E79" t="str">
            <v>2022</v>
          </cell>
          <cell r="F79">
            <v>95998.01</v>
          </cell>
        </row>
        <row r="80">
          <cell r="A80">
            <v>458</v>
          </cell>
          <cell r="B80" t="str">
            <v>UNION PRESION Ø3/4"PVC- S/NORMA ICONTEC</v>
          </cell>
          <cell r="C80" t="str">
            <v>UN</v>
          </cell>
          <cell r="D80">
            <v>44588</v>
          </cell>
          <cell r="E80" t="str">
            <v>2022</v>
          </cell>
          <cell r="F80">
            <v>551.01</v>
          </cell>
        </row>
        <row r="81">
          <cell r="A81">
            <v>459</v>
          </cell>
          <cell r="B81" t="str">
            <v>UNION PRESION Ø 1" PVC S/NORMA ICONTEC</v>
          </cell>
          <cell r="C81" t="str">
            <v>UN</v>
          </cell>
          <cell r="D81">
            <v>44588</v>
          </cell>
          <cell r="E81" t="str">
            <v>2022</v>
          </cell>
          <cell r="F81">
            <v>1125</v>
          </cell>
        </row>
        <row r="82">
          <cell r="A82">
            <v>517</v>
          </cell>
          <cell r="B82" t="str">
            <v>UNION PRESION Ø 1¼"PVC  S/NORMA ICONTEC</v>
          </cell>
          <cell r="C82" t="str">
            <v>UN</v>
          </cell>
          <cell r="D82">
            <v>44588</v>
          </cell>
          <cell r="E82" t="str">
            <v>2022</v>
          </cell>
          <cell r="F82">
            <v>2118</v>
          </cell>
        </row>
        <row r="83">
          <cell r="A83">
            <v>602</v>
          </cell>
          <cell r="B83" t="str">
            <v>UNION PRESIONØ 2"PVC S/NORMA ICONTEC</v>
          </cell>
          <cell r="C83" t="str">
            <v>UN</v>
          </cell>
          <cell r="D83">
            <v>44588</v>
          </cell>
          <cell r="E83" t="str">
            <v>2022</v>
          </cell>
          <cell r="F83">
            <v>4542</v>
          </cell>
        </row>
        <row r="84">
          <cell r="A84">
            <v>685</v>
          </cell>
          <cell r="B84" t="str">
            <v>TEE PRESION 1/2" PVC S/NORMA ICONTEC</v>
          </cell>
          <cell r="C84" t="str">
            <v>UN</v>
          </cell>
          <cell r="D84">
            <v>44588</v>
          </cell>
          <cell r="E84" t="str">
            <v>2022</v>
          </cell>
          <cell r="F84">
            <v>644</v>
          </cell>
        </row>
        <row r="85">
          <cell r="A85">
            <v>686</v>
          </cell>
          <cell r="B85" t="str">
            <v>TEE PRESION 1½" PVC-  S/NORMA ICONTEC</v>
          </cell>
          <cell r="C85" t="str">
            <v>UN</v>
          </cell>
          <cell r="D85">
            <v>44588</v>
          </cell>
          <cell r="E85" t="str">
            <v>2022</v>
          </cell>
          <cell r="F85">
            <v>7043</v>
          </cell>
        </row>
        <row r="86">
          <cell r="A86">
            <v>771</v>
          </cell>
          <cell r="B86" t="str">
            <v>ADAPTADOR PRESION MACHO ROSCADOPVC  ½" S/NORMA ICO</v>
          </cell>
          <cell r="C86" t="str">
            <v>UN</v>
          </cell>
          <cell r="D86">
            <v>44588</v>
          </cell>
          <cell r="E86" t="str">
            <v>2022</v>
          </cell>
          <cell r="F86">
            <v>351</v>
          </cell>
        </row>
        <row r="87">
          <cell r="A87">
            <v>772</v>
          </cell>
          <cell r="B87" t="str">
            <v>ADAPTADOR PRESION Macho Roscado  3/4"  S/NORMA ICO</v>
          </cell>
          <cell r="C87" t="str">
            <v>UN</v>
          </cell>
          <cell r="D87">
            <v>44588</v>
          </cell>
          <cell r="E87" t="str">
            <v>2022</v>
          </cell>
          <cell r="F87">
            <v>623</v>
          </cell>
        </row>
        <row r="88">
          <cell r="A88">
            <v>813</v>
          </cell>
          <cell r="B88" t="str">
            <v>ACOPLE PLAST. SANITARIO ó LAVAMANOS. ½"X1/2" 40CM</v>
          </cell>
          <cell r="C88" t="str">
            <v>UN</v>
          </cell>
          <cell r="E88" t="str">
            <v>1900</v>
          </cell>
          <cell r="F88">
            <v>0</v>
          </cell>
        </row>
        <row r="89">
          <cell r="A89">
            <v>816</v>
          </cell>
          <cell r="B89" t="str">
            <v>CODO COBRE ½" 90°</v>
          </cell>
          <cell r="C89" t="str">
            <v>UN</v>
          </cell>
          <cell r="E89" t="str">
            <v>1900</v>
          </cell>
          <cell r="F89">
            <v>0</v>
          </cell>
        </row>
        <row r="90">
          <cell r="A90">
            <v>817</v>
          </cell>
          <cell r="B90" t="str">
            <v>CODO COBRE 3/8"</v>
          </cell>
          <cell r="C90" t="str">
            <v>UN</v>
          </cell>
          <cell r="E90" t="str">
            <v>1900</v>
          </cell>
          <cell r="F90">
            <v>0</v>
          </cell>
        </row>
        <row r="91">
          <cell r="A91">
            <v>818</v>
          </cell>
          <cell r="B91" t="str">
            <v>CODO 90° GALVANIZADO  Ø 1"</v>
          </cell>
          <cell r="C91" t="str">
            <v>UN</v>
          </cell>
          <cell r="D91">
            <v>43552</v>
          </cell>
          <cell r="E91" t="str">
            <v>2019</v>
          </cell>
          <cell r="F91">
            <v>2911</v>
          </cell>
        </row>
        <row r="92">
          <cell r="A92">
            <v>819</v>
          </cell>
          <cell r="B92" t="str">
            <v>CODO 90°GALVANIZADO Ø  2"</v>
          </cell>
          <cell r="C92" t="str">
            <v>UN</v>
          </cell>
          <cell r="D92">
            <v>43552</v>
          </cell>
          <cell r="E92" t="str">
            <v>2019</v>
          </cell>
          <cell r="F92">
            <v>9333</v>
          </cell>
        </row>
        <row r="93">
          <cell r="A93">
            <v>820</v>
          </cell>
          <cell r="B93" t="str">
            <v>CODO GALVANIZADO    90 ° ½"</v>
          </cell>
          <cell r="C93" t="str">
            <v>UN</v>
          </cell>
          <cell r="D93">
            <v>44588</v>
          </cell>
          <cell r="E93" t="str">
            <v>2022</v>
          </cell>
          <cell r="F93">
            <v>1293.01</v>
          </cell>
        </row>
        <row r="94">
          <cell r="A94">
            <v>822</v>
          </cell>
          <cell r="B94" t="str">
            <v>CODO GALVANIZADO  90° -  1½"</v>
          </cell>
          <cell r="C94" t="str">
            <v>UN</v>
          </cell>
          <cell r="E94" t="str">
            <v>1900</v>
          </cell>
          <cell r="F94">
            <v>0</v>
          </cell>
        </row>
        <row r="95">
          <cell r="A95">
            <v>823</v>
          </cell>
          <cell r="B95" t="str">
            <v>CODO 45° PRESION 1"  S/NORMA ICONTEC</v>
          </cell>
          <cell r="C95" t="str">
            <v>UN</v>
          </cell>
          <cell r="D95">
            <v>44588</v>
          </cell>
          <cell r="E95" t="str">
            <v>2022</v>
          </cell>
          <cell r="F95">
            <v>3529</v>
          </cell>
        </row>
        <row r="96">
          <cell r="A96">
            <v>824</v>
          </cell>
          <cell r="B96" t="str">
            <v>CODO 90° PRESION 2" PVC S/NORMA ICONTEC</v>
          </cell>
          <cell r="C96" t="str">
            <v>UN</v>
          </cell>
          <cell r="D96">
            <v>44588</v>
          </cell>
          <cell r="E96" t="str">
            <v>2022</v>
          </cell>
          <cell r="F96">
            <v>12186</v>
          </cell>
        </row>
        <row r="97">
          <cell r="A97">
            <v>825</v>
          </cell>
          <cell r="B97" t="str">
            <v>CODO 45° PRESION   ½"  S/NORMA ICONTEC</v>
          </cell>
          <cell r="C97" t="str">
            <v>UN</v>
          </cell>
          <cell r="D97">
            <v>44585</v>
          </cell>
          <cell r="E97" t="str">
            <v>2022</v>
          </cell>
          <cell r="F97">
            <v>801</v>
          </cell>
        </row>
        <row r="98">
          <cell r="A98">
            <v>826</v>
          </cell>
          <cell r="B98" t="str">
            <v>CODO 45° PRESION  PVC 3/4"  S/NORMA ICONTEC</v>
          </cell>
          <cell r="C98" t="str">
            <v>UN</v>
          </cell>
          <cell r="D98">
            <v>44588</v>
          </cell>
          <cell r="E98" t="str">
            <v>2022</v>
          </cell>
          <cell r="F98">
            <v>1854</v>
          </cell>
        </row>
        <row r="99">
          <cell r="A99">
            <v>827</v>
          </cell>
          <cell r="B99" t="str">
            <v>CODO 45° CPVC   3/4" S/NORMA ICONTEC</v>
          </cell>
          <cell r="C99" t="str">
            <v>UN</v>
          </cell>
          <cell r="E99" t="str">
            <v>1900</v>
          </cell>
          <cell r="F99">
            <v>0</v>
          </cell>
        </row>
        <row r="100">
          <cell r="A100">
            <v>829</v>
          </cell>
          <cell r="B100" t="str">
            <v>CODO 90° PRESION PVC 1½"  S/NORMA ICONTEC</v>
          </cell>
          <cell r="C100" t="str">
            <v>UN</v>
          </cell>
          <cell r="D100">
            <v>44588</v>
          </cell>
          <cell r="E100" t="str">
            <v>2022</v>
          </cell>
          <cell r="F100">
            <v>5382</v>
          </cell>
        </row>
        <row r="101">
          <cell r="A101">
            <v>830</v>
          </cell>
          <cell r="B101" t="str">
            <v>CODO 45° PRESION 3"S/NORMA ICONTEC</v>
          </cell>
          <cell r="C101" t="str">
            <v>UN</v>
          </cell>
          <cell r="D101">
            <v>44588</v>
          </cell>
          <cell r="E101" t="str">
            <v>2022</v>
          </cell>
          <cell r="F101">
            <v>45580</v>
          </cell>
        </row>
        <row r="102">
          <cell r="A102">
            <v>831</v>
          </cell>
          <cell r="B102" t="str">
            <v>CODO 90° SANITARIO 4" CxE    S/NORMA ICONTEC</v>
          </cell>
          <cell r="C102" t="str">
            <v>UN</v>
          </cell>
          <cell r="D102">
            <v>44585</v>
          </cell>
          <cell r="E102" t="str">
            <v>2022</v>
          </cell>
          <cell r="F102">
            <v>9360</v>
          </cell>
        </row>
        <row r="103">
          <cell r="A103">
            <v>832</v>
          </cell>
          <cell r="B103" t="str">
            <v>CODO 90° SANITARIO 6"1/4  CXE  S/NORMA ICONTEC</v>
          </cell>
          <cell r="C103" t="str">
            <v>UN</v>
          </cell>
          <cell r="D103">
            <v>44588</v>
          </cell>
          <cell r="E103" t="str">
            <v>2022</v>
          </cell>
          <cell r="F103">
            <v>113125.01</v>
          </cell>
        </row>
        <row r="104">
          <cell r="A104">
            <v>876</v>
          </cell>
          <cell r="B104" t="str">
            <v>UNIVERSAL GALVANIZADO Ø  1"</v>
          </cell>
          <cell r="C104" t="str">
            <v>UN</v>
          </cell>
          <cell r="D104">
            <v>44588</v>
          </cell>
          <cell r="E104" t="str">
            <v>2022</v>
          </cell>
          <cell r="F104">
            <v>11238</v>
          </cell>
        </row>
        <row r="105">
          <cell r="A105">
            <v>877</v>
          </cell>
          <cell r="B105" t="str">
            <v>UNIVERSAL GALVANIZADA Ø 1/2"</v>
          </cell>
          <cell r="C105" t="str">
            <v>UN</v>
          </cell>
          <cell r="D105">
            <v>44160</v>
          </cell>
          <cell r="E105" t="str">
            <v>2020</v>
          </cell>
          <cell r="F105">
            <v>7300</v>
          </cell>
        </row>
        <row r="106">
          <cell r="A106">
            <v>878</v>
          </cell>
          <cell r="B106" t="str">
            <v>UNIVERSAL GALVANIZADO    3/4"</v>
          </cell>
          <cell r="C106" t="str">
            <v>UN</v>
          </cell>
          <cell r="D106">
            <v>44588</v>
          </cell>
          <cell r="E106" t="str">
            <v>2022</v>
          </cell>
          <cell r="F106">
            <v>8946</v>
          </cell>
        </row>
        <row r="107">
          <cell r="A107">
            <v>879</v>
          </cell>
          <cell r="B107" t="str">
            <v>VALVULA Regul. ½" Plast GRIVAL</v>
          </cell>
          <cell r="C107" t="str">
            <v>UN</v>
          </cell>
          <cell r="E107" t="str">
            <v>1900</v>
          </cell>
          <cell r="F107">
            <v>0</v>
          </cell>
        </row>
        <row r="108">
          <cell r="A108">
            <v>880</v>
          </cell>
          <cell r="B108" t="str">
            <v>VALVULA ENTRADA ATLANTIS GRIVAL</v>
          </cell>
          <cell r="C108" t="str">
            <v>UN</v>
          </cell>
          <cell r="E108" t="str">
            <v>1900</v>
          </cell>
          <cell r="F108">
            <v>0</v>
          </cell>
        </row>
        <row r="109">
          <cell r="A109">
            <v>882</v>
          </cell>
          <cell r="B109" t="str">
            <v>ADAPTADOR PRESION Macho 1¼"  PAVCO</v>
          </cell>
          <cell r="C109" t="str">
            <v>UN</v>
          </cell>
          <cell r="D109">
            <v>44588</v>
          </cell>
          <cell r="E109" t="str">
            <v>2022</v>
          </cell>
          <cell r="F109">
            <v>3855.01</v>
          </cell>
        </row>
        <row r="110">
          <cell r="A110">
            <v>931</v>
          </cell>
          <cell r="B110" t="str">
            <v>UNION GAS    ½"    PAVCO</v>
          </cell>
          <cell r="C110" t="str">
            <v>UN</v>
          </cell>
          <cell r="E110" t="str">
            <v>1900</v>
          </cell>
          <cell r="F110">
            <v>0</v>
          </cell>
        </row>
        <row r="111">
          <cell r="A111">
            <v>947</v>
          </cell>
          <cell r="B111" t="str">
            <v>ADAPTADOR PRESION Macho 3"  S/NROMA ICONTEC</v>
          </cell>
          <cell r="C111" t="str">
            <v>UN</v>
          </cell>
          <cell r="E111" t="str">
            <v>1900</v>
          </cell>
          <cell r="F111">
            <v>0</v>
          </cell>
        </row>
        <row r="112">
          <cell r="A112">
            <v>965</v>
          </cell>
          <cell r="B112" t="str">
            <v>TEE PRESION 4" PVC       PAVCO</v>
          </cell>
          <cell r="C112" t="str">
            <v>UN</v>
          </cell>
          <cell r="D112">
            <v>44588</v>
          </cell>
          <cell r="E112" t="str">
            <v>2022</v>
          </cell>
          <cell r="F112">
            <v>123027</v>
          </cell>
        </row>
        <row r="113">
          <cell r="A113">
            <v>983</v>
          </cell>
          <cell r="B113" t="str">
            <v>UNION GAS      3/4"      PAVCO</v>
          </cell>
          <cell r="C113" t="str">
            <v>UN</v>
          </cell>
          <cell r="E113" t="str">
            <v>1900</v>
          </cell>
          <cell r="F113">
            <v>0</v>
          </cell>
        </row>
        <row r="114">
          <cell r="A114">
            <v>1016</v>
          </cell>
          <cell r="B114" t="str">
            <v>UNION GAS     1"         PAVCO</v>
          </cell>
          <cell r="C114" t="str">
            <v>UN</v>
          </cell>
          <cell r="E114" t="str">
            <v>1900</v>
          </cell>
          <cell r="F114">
            <v>0</v>
          </cell>
        </row>
        <row r="115">
          <cell r="A115">
            <v>1017</v>
          </cell>
          <cell r="B115" t="str">
            <v>CODO 90° GAS ½"  PAVCO</v>
          </cell>
          <cell r="C115" t="str">
            <v>UN</v>
          </cell>
          <cell r="E115" t="str">
            <v>1900</v>
          </cell>
          <cell r="F115">
            <v>0</v>
          </cell>
        </row>
        <row r="116">
          <cell r="A116">
            <v>1018</v>
          </cell>
          <cell r="B116" t="str">
            <v>TEE CPVC Ø3/4"  S/NORMA ICONTEC</v>
          </cell>
          <cell r="C116" t="str">
            <v>UN</v>
          </cell>
          <cell r="D116">
            <v>44588</v>
          </cell>
          <cell r="E116" t="str">
            <v>2022</v>
          </cell>
          <cell r="F116">
            <v>4154</v>
          </cell>
        </row>
        <row r="117">
          <cell r="A117">
            <v>1033</v>
          </cell>
          <cell r="B117" t="str">
            <v>CODO 90° CALIENTE  ½"  ULTRATEMP  PAVCO</v>
          </cell>
          <cell r="C117" t="str">
            <v>UN</v>
          </cell>
          <cell r="D117">
            <v>44588</v>
          </cell>
          <cell r="E117" t="str">
            <v>2022</v>
          </cell>
          <cell r="F117">
            <v>14025.01</v>
          </cell>
        </row>
        <row r="118">
          <cell r="A118">
            <v>1036</v>
          </cell>
          <cell r="B118" t="str">
            <v>CODO 90° CPVC  3/4"  S/NORMA ICONTEC</v>
          </cell>
          <cell r="C118" t="str">
            <v>UN</v>
          </cell>
          <cell r="D118">
            <v>44588</v>
          </cell>
          <cell r="E118" t="str">
            <v>2022</v>
          </cell>
          <cell r="F118">
            <v>3578</v>
          </cell>
        </row>
        <row r="119">
          <cell r="A119">
            <v>1054</v>
          </cell>
          <cell r="B119" t="str">
            <v>UNION CALIENTE   ULTRATEMP  ½"    PAVCO</v>
          </cell>
          <cell r="C119" t="str">
            <v>UN</v>
          </cell>
          <cell r="D119">
            <v>44585</v>
          </cell>
          <cell r="E119" t="str">
            <v>2022</v>
          </cell>
          <cell r="F119">
            <v>14302</v>
          </cell>
        </row>
        <row r="120">
          <cell r="A120">
            <v>1087</v>
          </cell>
          <cell r="B120" t="str">
            <v>ADAPTADOR CALIENTE ULTRATEMP    ½"    PAVCO</v>
          </cell>
          <cell r="C120" t="str">
            <v>UN</v>
          </cell>
          <cell r="D120">
            <v>44588</v>
          </cell>
          <cell r="E120" t="str">
            <v>2022</v>
          </cell>
          <cell r="F120">
            <v>18549.009999999998</v>
          </cell>
        </row>
        <row r="121">
          <cell r="A121">
            <v>1095</v>
          </cell>
          <cell r="B121" t="str">
            <v>ADAPTADOR CALIENTE ULTRATEMP   3/4"   PAVCO</v>
          </cell>
          <cell r="C121" t="str">
            <v>UN</v>
          </cell>
          <cell r="D121">
            <v>44588</v>
          </cell>
          <cell r="E121" t="str">
            <v>2022</v>
          </cell>
          <cell r="F121">
            <v>22914</v>
          </cell>
        </row>
        <row r="122">
          <cell r="A122">
            <v>1099</v>
          </cell>
          <cell r="B122" t="str">
            <v>CODO 90° SANITARIO 2"CxC S/NORMA ICONTEC</v>
          </cell>
          <cell r="C122" t="str">
            <v>UN</v>
          </cell>
          <cell r="D122">
            <v>44585</v>
          </cell>
          <cell r="E122" t="str">
            <v>2022</v>
          </cell>
          <cell r="F122">
            <v>2739</v>
          </cell>
        </row>
        <row r="123">
          <cell r="A123">
            <v>1101</v>
          </cell>
          <cell r="B123" t="str">
            <v>CODO 90° SANITARIO 3" CxC S/NORMA ICONTEC</v>
          </cell>
          <cell r="C123" t="str">
            <v>UN</v>
          </cell>
          <cell r="D123">
            <v>44588</v>
          </cell>
          <cell r="E123" t="str">
            <v>2022</v>
          </cell>
          <cell r="F123">
            <v>7190</v>
          </cell>
        </row>
        <row r="124">
          <cell r="A124">
            <v>1111</v>
          </cell>
          <cell r="B124" t="str">
            <v>TEE SANITARIA Ø 3"S/NORMA ICONTEC</v>
          </cell>
          <cell r="C124" t="str">
            <v>UN</v>
          </cell>
          <cell r="D124">
            <v>44588</v>
          </cell>
          <cell r="E124" t="str">
            <v>2022</v>
          </cell>
          <cell r="F124">
            <v>9234</v>
          </cell>
        </row>
        <row r="125">
          <cell r="A125">
            <v>1122</v>
          </cell>
          <cell r="B125" t="str">
            <v>UNION PRESION Ø ½" PVC S/NORMA ICONTEC</v>
          </cell>
          <cell r="C125" t="str">
            <v>UN</v>
          </cell>
          <cell r="D125">
            <v>44588</v>
          </cell>
          <cell r="E125" t="str">
            <v>2022</v>
          </cell>
          <cell r="F125">
            <v>313.01</v>
          </cell>
        </row>
        <row r="126">
          <cell r="A126">
            <v>1176</v>
          </cell>
          <cell r="B126" t="str">
            <v>TEE SANITARIA 6" PVC S/NORMA ICONTEC</v>
          </cell>
          <cell r="C126" t="str">
            <v>UN</v>
          </cell>
          <cell r="D126">
            <v>44588</v>
          </cell>
          <cell r="E126" t="str">
            <v>2022</v>
          </cell>
          <cell r="F126">
            <v>100770</v>
          </cell>
        </row>
        <row r="127">
          <cell r="A127">
            <v>1179</v>
          </cell>
          <cell r="B127" t="str">
            <v>YEE SANITARIA PVC Ø 3" S/NORMA ICONTEC</v>
          </cell>
          <cell r="C127" t="str">
            <v>UN</v>
          </cell>
          <cell r="D127">
            <v>44588</v>
          </cell>
          <cell r="E127" t="str">
            <v>2022</v>
          </cell>
          <cell r="F127">
            <v>16991</v>
          </cell>
        </row>
        <row r="128">
          <cell r="A128">
            <v>1182</v>
          </cell>
          <cell r="B128" t="str">
            <v>YEE SANITARIA PVC Ø  6" S/NORMA ICONTEC</v>
          </cell>
          <cell r="C128" t="str">
            <v>UN</v>
          </cell>
          <cell r="D128">
            <v>44588</v>
          </cell>
          <cell r="E128" t="str">
            <v>2022</v>
          </cell>
          <cell r="F128">
            <v>92923.01</v>
          </cell>
        </row>
        <row r="129">
          <cell r="A129">
            <v>1397</v>
          </cell>
          <cell r="B129" t="str">
            <v>TAPON SANITARIO DE PRUEBA 4" PVC  S/NORMA ICONTEC</v>
          </cell>
          <cell r="C129" t="str">
            <v>UN</v>
          </cell>
          <cell r="D129">
            <v>44585</v>
          </cell>
          <cell r="E129" t="str">
            <v>2022</v>
          </cell>
          <cell r="F129">
            <v>2003</v>
          </cell>
        </row>
        <row r="130">
          <cell r="A130">
            <v>1630</v>
          </cell>
          <cell r="B130" t="str">
            <v>UNION SANITARIA  Ø3"PVC- S/NORMA ICONTEC</v>
          </cell>
          <cell r="C130" t="str">
            <v>UN</v>
          </cell>
          <cell r="D130">
            <v>44588</v>
          </cell>
          <cell r="E130" t="str">
            <v>2022</v>
          </cell>
          <cell r="F130">
            <v>4196</v>
          </cell>
        </row>
        <row r="131">
          <cell r="A131">
            <v>1633</v>
          </cell>
          <cell r="B131" t="str">
            <v>UNION SANITARIA Ø6"PVC S/NORMA ICONTEC</v>
          </cell>
          <cell r="C131" t="str">
            <v>UN</v>
          </cell>
          <cell r="D131">
            <v>44585</v>
          </cell>
          <cell r="E131" t="str">
            <v>2022</v>
          </cell>
          <cell r="F131">
            <v>25220</v>
          </cell>
        </row>
        <row r="132">
          <cell r="A132">
            <v>1825</v>
          </cell>
          <cell r="B132" t="str">
            <v>TEE POLIETILENO ½"</v>
          </cell>
          <cell r="C132" t="str">
            <v>UN</v>
          </cell>
          <cell r="E132" t="str">
            <v>1900</v>
          </cell>
          <cell r="F132">
            <v>0</v>
          </cell>
        </row>
        <row r="133">
          <cell r="A133">
            <v>1911</v>
          </cell>
          <cell r="B133" t="str">
            <v>INSERTO POLIETILENO ½"   PAVCO</v>
          </cell>
          <cell r="C133" t="str">
            <v>UN</v>
          </cell>
          <cell r="E133" t="str">
            <v>1900</v>
          </cell>
          <cell r="F133">
            <v>0</v>
          </cell>
        </row>
        <row r="134">
          <cell r="A134">
            <v>2000</v>
          </cell>
          <cell r="B134" t="str">
            <v>CODO 90° GAS 3/4" PAVCO</v>
          </cell>
          <cell r="C134" t="str">
            <v>UN</v>
          </cell>
          <cell r="E134" t="str">
            <v>1900</v>
          </cell>
          <cell r="F134">
            <v>0</v>
          </cell>
        </row>
        <row r="135">
          <cell r="A135">
            <v>2035</v>
          </cell>
          <cell r="B135" t="str">
            <v>UNION PRESION Ø1½"PVC -S/NORMA ICONTEC</v>
          </cell>
          <cell r="C135" t="str">
            <v>UN</v>
          </cell>
          <cell r="D135">
            <v>44588</v>
          </cell>
          <cell r="E135" t="str">
            <v>2022</v>
          </cell>
          <cell r="F135">
            <v>1933</v>
          </cell>
        </row>
        <row r="136">
          <cell r="A136">
            <v>2036</v>
          </cell>
          <cell r="B136" t="str">
            <v>UNION PRESION PVC Ø3"  S/NORMA ICONTEC</v>
          </cell>
          <cell r="C136" t="str">
            <v>UN</v>
          </cell>
          <cell r="D136">
            <v>44588</v>
          </cell>
          <cell r="E136" t="str">
            <v>2022</v>
          </cell>
          <cell r="F136">
            <v>22546</v>
          </cell>
        </row>
        <row r="137">
          <cell r="A137">
            <v>2037</v>
          </cell>
          <cell r="B137" t="str">
            <v>ADAPTADOR PRESION MACHO ROSCADOPVC Ø 1"S/NORMA ICO</v>
          </cell>
          <cell r="C137" t="str">
            <v>UN</v>
          </cell>
          <cell r="D137">
            <v>44588</v>
          </cell>
          <cell r="E137" t="str">
            <v>2022</v>
          </cell>
          <cell r="F137">
            <v>1821</v>
          </cell>
        </row>
        <row r="138">
          <cell r="A138">
            <v>2038</v>
          </cell>
          <cell r="B138" t="str">
            <v>ADAPTADOR PRESION Macho 2" S/NORMA ICONTEC</v>
          </cell>
          <cell r="C138" t="str">
            <v>UN</v>
          </cell>
          <cell r="D138">
            <v>44588</v>
          </cell>
          <cell r="E138" t="str">
            <v>2022</v>
          </cell>
          <cell r="F138">
            <v>6349</v>
          </cell>
        </row>
        <row r="139">
          <cell r="A139">
            <v>2039</v>
          </cell>
          <cell r="B139" t="str">
            <v>ADAPTADOR PRESION Macho 4" S/NORMA ICONTEC</v>
          </cell>
          <cell r="C139" t="str">
            <v>UN</v>
          </cell>
          <cell r="D139">
            <v>44588</v>
          </cell>
          <cell r="E139" t="str">
            <v>2022</v>
          </cell>
          <cell r="F139">
            <v>52251</v>
          </cell>
        </row>
        <row r="140">
          <cell r="A140">
            <v>2041</v>
          </cell>
          <cell r="B140" t="str">
            <v>ADAPTADOR PRESION Hemb.2" S/NORMA ICONTEC</v>
          </cell>
          <cell r="C140" t="str">
            <v>UN</v>
          </cell>
          <cell r="D140">
            <v>44588</v>
          </cell>
          <cell r="E140" t="str">
            <v>2022</v>
          </cell>
          <cell r="F140">
            <v>12920</v>
          </cell>
        </row>
        <row r="141">
          <cell r="A141">
            <v>2042</v>
          </cell>
          <cell r="B141" t="str">
            <v>ADAPTADOR PRESION Hemb.4"    PAVCO</v>
          </cell>
          <cell r="C141" t="str">
            <v>UN</v>
          </cell>
          <cell r="D141">
            <v>44588</v>
          </cell>
          <cell r="E141" t="str">
            <v>2022</v>
          </cell>
          <cell r="F141">
            <v>55011</v>
          </cell>
        </row>
        <row r="142">
          <cell r="A142">
            <v>2043</v>
          </cell>
          <cell r="B142" t="str">
            <v>TAPON PRESION SOLD.3/4" S/NORMA ICONTEC</v>
          </cell>
          <cell r="C142" t="str">
            <v>UN</v>
          </cell>
          <cell r="D142">
            <v>44588</v>
          </cell>
          <cell r="E142" t="str">
            <v>2022</v>
          </cell>
          <cell r="F142">
            <v>924</v>
          </cell>
        </row>
        <row r="143">
          <cell r="A143">
            <v>2044</v>
          </cell>
          <cell r="B143" t="str">
            <v>TAPON PRESION SOLD. ½"PVC  S/NORMA ICONTEC</v>
          </cell>
          <cell r="C143" t="str">
            <v>UN</v>
          </cell>
          <cell r="D143">
            <v>44588</v>
          </cell>
          <cell r="E143" t="str">
            <v>2022</v>
          </cell>
          <cell r="F143">
            <v>401.01</v>
          </cell>
        </row>
        <row r="144">
          <cell r="A144">
            <v>2045</v>
          </cell>
          <cell r="B144" t="str">
            <v>TAPON PRESION SOLD. 3" S/NORMA ICONTEC</v>
          </cell>
          <cell r="C144" t="str">
            <v>UN</v>
          </cell>
          <cell r="D144">
            <v>44588</v>
          </cell>
          <cell r="E144" t="str">
            <v>2022</v>
          </cell>
          <cell r="F144">
            <v>25630.01</v>
          </cell>
        </row>
        <row r="145">
          <cell r="A145">
            <v>2046</v>
          </cell>
          <cell r="B145" t="str">
            <v>BUJE PRESION PVC SOLD. 2 x1" S/NORMA ICONTEC</v>
          </cell>
          <cell r="C145" t="str">
            <v>UN</v>
          </cell>
          <cell r="D145">
            <v>44588</v>
          </cell>
          <cell r="E145" t="str">
            <v>2022</v>
          </cell>
          <cell r="F145">
            <v>6118</v>
          </cell>
        </row>
        <row r="146">
          <cell r="A146">
            <v>2047</v>
          </cell>
          <cell r="B146" t="str">
            <v>BUJE PRESION SOLD.PVC  3x2" S/NORMA ICONTEC</v>
          </cell>
          <cell r="C146" t="str">
            <v>UN</v>
          </cell>
          <cell r="D146">
            <v>44588</v>
          </cell>
          <cell r="E146" t="str">
            <v>2022</v>
          </cell>
          <cell r="F146">
            <v>22078</v>
          </cell>
        </row>
        <row r="147">
          <cell r="A147">
            <v>2048</v>
          </cell>
          <cell r="B147" t="str">
            <v>TAPON PRESION ROSCADO PVC ½ "S/NORMA ICONTEC</v>
          </cell>
          <cell r="C147" t="str">
            <v>UN</v>
          </cell>
          <cell r="D147">
            <v>44588</v>
          </cell>
          <cell r="E147" t="str">
            <v>2022</v>
          </cell>
          <cell r="F147">
            <v>413</v>
          </cell>
        </row>
        <row r="148">
          <cell r="A148">
            <v>2049</v>
          </cell>
          <cell r="B148" t="str">
            <v>BUJE PRESION ROSC. 2x1"  S/NORMA ICONTEC</v>
          </cell>
          <cell r="C148" t="str">
            <v>UN</v>
          </cell>
          <cell r="D148">
            <v>44588</v>
          </cell>
          <cell r="E148" t="str">
            <v>2022</v>
          </cell>
          <cell r="F148">
            <v>10219.01</v>
          </cell>
        </row>
        <row r="149">
          <cell r="A149">
            <v>2050</v>
          </cell>
          <cell r="B149" t="str">
            <v>VALVULA DE PIE PRESION 1¼"</v>
          </cell>
          <cell r="C149" t="str">
            <v>UN</v>
          </cell>
          <cell r="E149" t="str">
            <v>1900</v>
          </cell>
          <cell r="F149">
            <v>0</v>
          </cell>
        </row>
        <row r="150">
          <cell r="A150">
            <v>2051</v>
          </cell>
          <cell r="B150" t="str">
            <v>TEE PVC GAS  3/4"</v>
          </cell>
          <cell r="C150" t="str">
            <v>UN</v>
          </cell>
          <cell r="E150" t="str">
            <v>1900</v>
          </cell>
          <cell r="F150">
            <v>0</v>
          </cell>
        </row>
        <row r="151">
          <cell r="A151">
            <v>2052</v>
          </cell>
          <cell r="B151" t="str">
            <v>CODO 90° POLIETILENO 1"  PAVCO</v>
          </cell>
          <cell r="C151" t="str">
            <v>UN</v>
          </cell>
          <cell r="E151" t="str">
            <v>1900</v>
          </cell>
          <cell r="F151">
            <v>0</v>
          </cell>
        </row>
        <row r="152">
          <cell r="A152">
            <v>2053</v>
          </cell>
          <cell r="B152" t="str">
            <v>UNION POLIETILENO  ½"    PAVCO</v>
          </cell>
          <cell r="C152" t="str">
            <v>UN</v>
          </cell>
          <cell r="E152" t="str">
            <v>1900</v>
          </cell>
          <cell r="F152">
            <v>0</v>
          </cell>
        </row>
        <row r="153">
          <cell r="A153">
            <v>2054</v>
          </cell>
          <cell r="B153" t="str">
            <v>REDUCC.POLIETILENO 3/4 x ½"  GAS PAVCO</v>
          </cell>
          <cell r="C153" t="str">
            <v>UN</v>
          </cell>
          <cell r="E153" t="str">
            <v>1900</v>
          </cell>
          <cell r="F153">
            <v>0</v>
          </cell>
        </row>
        <row r="154">
          <cell r="A154">
            <v>2055</v>
          </cell>
          <cell r="B154" t="str">
            <v>INSERTO POLIETILENO 3/4" PAVCO</v>
          </cell>
          <cell r="C154" t="str">
            <v>UN</v>
          </cell>
          <cell r="E154" t="str">
            <v>1900</v>
          </cell>
          <cell r="F154">
            <v>0</v>
          </cell>
        </row>
        <row r="155">
          <cell r="A155">
            <v>2056</v>
          </cell>
          <cell r="B155" t="str">
            <v>TEE CALIENTE    ½"  ULTRATEMP      PAVCO</v>
          </cell>
          <cell r="C155" t="str">
            <v>UN</v>
          </cell>
          <cell r="D155">
            <v>44588</v>
          </cell>
          <cell r="E155" t="str">
            <v>2022</v>
          </cell>
          <cell r="F155">
            <v>2692.01</v>
          </cell>
        </row>
        <row r="156">
          <cell r="A156">
            <v>2057</v>
          </cell>
          <cell r="B156" t="str">
            <v>LAMINA Galv. Cal. 14  1 x 2 M.</v>
          </cell>
          <cell r="C156" t="str">
            <v>UN</v>
          </cell>
          <cell r="E156" t="str">
            <v>1900</v>
          </cell>
          <cell r="F156">
            <v>0</v>
          </cell>
        </row>
        <row r="157">
          <cell r="A157">
            <v>2058</v>
          </cell>
          <cell r="B157" t="str">
            <v>UNION CPVC Ø3/4"  S/NORMA ICONTEC</v>
          </cell>
          <cell r="C157" t="str">
            <v>UN</v>
          </cell>
          <cell r="D157">
            <v>44588</v>
          </cell>
          <cell r="E157" t="str">
            <v>2022</v>
          </cell>
          <cell r="F157">
            <v>2973</v>
          </cell>
        </row>
        <row r="158">
          <cell r="A158">
            <v>2059</v>
          </cell>
          <cell r="B158" t="str">
            <v>UNIVERSAL CALIENTE ½"    PAVCO</v>
          </cell>
          <cell r="C158" t="str">
            <v>UN</v>
          </cell>
          <cell r="D158">
            <v>44588</v>
          </cell>
          <cell r="E158" t="str">
            <v>2022</v>
          </cell>
          <cell r="F158">
            <v>14053</v>
          </cell>
        </row>
        <row r="159">
          <cell r="A159">
            <v>2061</v>
          </cell>
          <cell r="B159" t="str">
            <v>TEE SANITARIA Ø 4" S/NORMA ICONTEC</v>
          </cell>
          <cell r="C159" t="str">
            <v>UN</v>
          </cell>
          <cell r="D159">
            <v>44588</v>
          </cell>
          <cell r="E159" t="str">
            <v>2022</v>
          </cell>
          <cell r="F159">
            <v>13350</v>
          </cell>
        </row>
        <row r="160">
          <cell r="A160">
            <v>2062</v>
          </cell>
          <cell r="B160" t="str">
            <v>YEE SANITARIA PVC Ø 4" S/NORMA ICONTEC</v>
          </cell>
          <cell r="C160" t="str">
            <v>UN</v>
          </cell>
          <cell r="D160">
            <v>44585</v>
          </cell>
          <cell r="E160" t="str">
            <v>2022</v>
          </cell>
          <cell r="F160">
            <v>19904</v>
          </cell>
        </row>
        <row r="161">
          <cell r="A161">
            <v>2063</v>
          </cell>
          <cell r="B161" t="str">
            <v>UNION SANITARIA Ø4" PVC  S/NORMA ICONTEC</v>
          </cell>
          <cell r="C161" t="str">
            <v>UN</v>
          </cell>
          <cell r="D161">
            <v>44585</v>
          </cell>
          <cell r="E161" t="str">
            <v>2022</v>
          </cell>
          <cell r="F161">
            <v>5919</v>
          </cell>
        </row>
        <row r="162">
          <cell r="A162">
            <v>2064</v>
          </cell>
          <cell r="B162" t="str">
            <v>TAPON SANITARIO DE PRUEBA 3" S/NORMA ICONTEC</v>
          </cell>
          <cell r="C162" t="str">
            <v>UN</v>
          </cell>
          <cell r="D162">
            <v>44588</v>
          </cell>
          <cell r="E162" t="str">
            <v>2022</v>
          </cell>
          <cell r="F162">
            <v>1696</v>
          </cell>
        </row>
        <row r="163">
          <cell r="A163">
            <v>2158</v>
          </cell>
          <cell r="B163" t="str">
            <v>CODO 90° GAS 1"    PAVCO</v>
          </cell>
          <cell r="C163" t="str">
            <v>UN</v>
          </cell>
          <cell r="E163" t="str">
            <v>1900</v>
          </cell>
          <cell r="F163">
            <v>0</v>
          </cell>
        </row>
        <row r="164">
          <cell r="A164">
            <v>4014</v>
          </cell>
          <cell r="B164" t="str">
            <v>LAMINA Galv. Cal. 14  1 x 2 M.</v>
          </cell>
          <cell r="C164" t="str">
            <v>M2</v>
          </cell>
          <cell r="E164" t="str">
            <v>1900</v>
          </cell>
          <cell r="F164">
            <v>0</v>
          </cell>
        </row>
        <row r="165">
          <cell r="A165">
            <v>100038</v>
          </cell>
          <cell r="B165" t="str">
            <v>Valvula de globo acero 150 lbs d=6"  **</v>
          </cell>
          <cell r="C165" t="str">
            <v>UN</v>
          </cell>
          <cell r="E165" t="str">
            <v>1900</v>
          </cell>
          <cell r="F165">
            <v>0</v>
          </cell>
        </row>
        <row r="166">
          <cell r="A166">
            <v>100039</v>
          </cell>
          <cell r="B166" t="str">
            <v>Brida acero  d=6" para soldar **</v>
          </cell>
          <cell r="C166" t="str">
            <v>UN</v>
          </cell>
          <cell r="E166" t="str">
            <v>1900</v>
          </cell>
          <cell r="F166">
            <v>0</v>
          </cell>
        </row>
        <row r="167">
          <cell r="A167">
            <v>100046</v>
          </cell>
          <cell r="B167" t="str">
            <v>Reduccion cobre 2"x1/2" **</v>
          </cell>
          <cell r="C167" t="str">
            <v>UN</v>
          </cell>
          <cell r="E167" t="str">
            <v>1900</v>
          </cell>
          <cell r="F167">
            <v>0</v>
          </cell>
        </row>
        <row r="168">
          <cell r="A168">
            <v>100047</v>
          </cell>
          <cell r="B168" t="str">
            <v>Adaptador macho cobre 2" **</v>
          </cell>
          <cell r="C168" t="str">
            <v>UN</v>
          </cell>
          <cell r="E168" t="str">
            <v>1900</v>
          </cell>
          <cell r="F168">
            <v>0</v>
          </cell>
        </row>
        <row r="169">
          <cell r="A169">
            <v>100050</v>
          </cell>
          <cell r="B169" t="str">
            <v>Valvula de bola acero d=2"  **</v>
          </cell>
          <cell r="C169" t="str">
            <v>UN</v>
          </cell>
          <cell r="E169" t="str">
            <v>1900</v>
          </cell>
          <cell r="F169">
            <v>0</v>
          </cell>
        </row>
        <row r="170">
          <cell r="A170">
            <v>100056</v>
          </cell>
          <cell r="B170" t="str">
            <v>Brida acero  d=2"  para soldar **</v>
          </cell>
          <cell r="C170" t="str">
            <v>UN</v>
          </cell>
          <cell r="E170" t="str">
            <v>1900</v>
          </cell>
          <cell r="F170">
            <v>0</v>
          </cell>
        </row>
        <row r="171">
          <cell r="A171">
            <v>100058</v>
          </cell>
          <cell r="B171" t="str">
            <v>Brida acero  d=3"  para soldar **</v>
          </cell>
          <cell r="C171" t="str">
            <v>UN</v>
          </cell>
          <cell r="E171" t="str">
            <v>1900</v>
          </cell>
          <cell r="F171">
            <v>0</v>
          </cell>
        </row>
        <row r="172">
          <cell r="A172">
            <v>100059</v>
          </cell>
          <cell r="B172" t="str">
            <v>Brida acero  d=4"  para soldar **</v>
          </cell>
          <cell r="C172" t="str">
            <v>UN</v>
          </cell>
          <cell r="E172" t="str">
            <v>1900</v>
          </cell>
          <cell r="F172">
            <v>0</v>
          </cell>
        </row>
        <row r="173">
          <cell r="A173">
            <v>100061</v>
          </cell>
          <cell r="B173" t="str">
            <v>Valvula de globo acero 150 lbs d=4"  **</v>
          </cell>
          <cell r="C173" t="str">
            <v>UN</v>
          </cell>
          <cell r="E173" t="str">
            <v>1900</v>
          </cell>
          <cell r="F173">
            <v>0</v>
          </cell>
        </row>
        <row r="174">
          <cell r="A174">
            <v>100062</v>
          </cell>
          <cell r="B174" t="str">
            <v>Valvula de globo acero 150 lbs d=8"  **</v>
          </cell>
          <cell r="C174" t="str">
            <v>UN</v>
          </cell>
          <cell r="E174" t="str">
            <v>1900</v>
          </cell>
          <cell r="F174">
            <v>0</v>
          </cell>
        </row>
        <row r="175">
          <cell r="A175">
            <v>100063</v>
          </cell>
          <cell r="B175" t="str">
            <v>Valvula de globo acero 150 lbs d=10"  bridada **</v>
          </cell>
          <cell r="C175" t="str">
            <v>UN</v>
          </cell>
          <cell r="E175" t="str">
            <v>1900</v>
          </cell>
          <cell r="F175">
            <v>0</v>
          </cell>
        </row>
        <row r="176">
          <cell r="A176">
            <v>100072</v>
          </cell>
          <cell r="B176" t="str">
            <v>Reduccion cobre 6"x4" **</v>
          </cell>
          <cell r="C176" t="str">
            <v>UN</v>
          </cell>
          <cell r="E176" t="str">
            <v>1900</v>
          </cell>
          <cell r="F176">
            <v>0</v>
          </cell>
        </row>
        <row r="177">
          <cell r="A177">
            <v>100077</v>
          </cell>
          <cell r="B177" t="str">
            <v>Brida/FlancAcerCarbónTipoSliponSoldableØ=10"150psi</v>
          </cell>
          <cell r="C177" t="str">
            <v>UN</v>
          </cell>
          <cell r="E177" t="str">
            <v>1900</v>
          </cell>
          <cell r="F177">
            <v>0</v>
          </cell>
        </row>
        <row r="178">
          <cell r="A178">
            <v>100083</v>
          </cell>
          <cell r="B178" t="str">
            <v>Codo cobre Cu 2"</v>
          </cell>
          <cell r="C178" t="str">
            <v>UN</v>
          </cell>
          <cell r="E178" t="str">
            <v>1900</v>
          </cell>
          <cell r="F178">
            <v>0</v>
          </cell>
        </row>
        <row r="179">
          <cell r="A179">
            <v>100164</v>
          </cell>
          <cell r="B179" t="str">
            <v>Valvula de bola acero d=3" Usa A-216 WCB a/c **</v>
          </cell>
          <cell r="C179" t="str">
            <v>UN</v>
          </cell>
          <cell r="E179" t="str">
            <v>1900</v>
          </cell>
          <cell r="F179">
            <v>0</v>
          </cell>
        </row>
        <row r="180">
          <cell r="A180">
            <v>100165</v>
          </cell>
          <cell r="B180" t="str">
            <v>Valvula de bola acero d=2" Usa A-216 WCB a/c **</v>
          </cell>
          <cell r="C180" t="str">
            <v>UN</v>
          </cell>
          <cell r="E180" t="str">
            <v>1900</v>
          </cell>
          <cell r="F180">
            <v>0</v>
          </cell>
        </row>
        <row r="181">
          <cell r="A181">
            <v>100166</v>
          </cell>
          <cell r="B181" t="str">
            <v>Valvula compuert bridada d=2" Usa A-216 WCB a/c **</v>
          </cell>
          <cell r="C181" t="str">
            <v>UN</v>
          </cell>
          <cell r="E181" t="str">
            <v>1900</v>
          </cell>
          <cell r="F181">
            <v>0</v>
          </cell>
        </row>
        <row r="182">
          <cell r="A182">
            <v>100167</v>
          </cell>
          <cell r="B182" t="str">
            <v>Valvula compuert bridada d=3" Usa A-216 WCB a/c **</v>
          </cell>
          <cell r="C182" t="str">
            <v>UN</v>
          </cell>
          <cell r="E182" t="str">
            <v>1900</v>
          </cell>
          <cell r="F182">
            <v>0</v>
          </cell>
        </row>
        <row r="183">
          <cell r="A183">
            <v>100168</v>
          </cell>
          <cell r="B183" t="str">
            <v>Valvula compuert bridada d=4" Usa A-216 WCB a/c **</v>
          </cell>
          <cell r="C183" t="str">
            <v>UN</v>
          </cell>
          <cell r="E183" t="str">
            <v>1900</v>
          </cell>
          <cell r="F183">
            <v>0</v>
          </cell>
        </row>
        <row r="184">
          <cell r="A184">
            <v>100195</v>
          </cell>
          <cell r="B184" t="str">
            <v>TEE Pvc gas 1/2"  **</v>
          </cell>
          <cell r="C184" t="str">
            <v>UN</v>
          </cell>
          <cell r="E184" t="str">
            <v>1900</v>
          </cell>
          <cell r="F184">
            <v>0</v>
          </cell>
        </row>
        <row r="185">
          <cell r="A185">
            <v>100196</v>
          </cell>
          <cell r="B185" t="str">
            <v>TEE Pvc gas 1" **</v>
          </cell>
          <cell r="C185" t="str">
            <v>UN</v>
          </cell>
          <cell r="E185" t="str">
            <v>1900</v>
          </cell>
          <cell r="F185">
            <v>0</v>
          </cell>
        </row>
        <row r="186">
          <cell r="A186">
            <v>100197</v>
          </cell>
          <cell r="B186" t="str">
            <v>TEE reducida Pvc gas 3/4"x1/2" **</v>
          </cell>
          <cell r="C186" t="str">
            <v>UN</v>
          </cell>
          <cell r="E186" t="str">
            <v>1900</v>
          </cell>
          <cell r="F186">
            <v>0</v>
          </cell>
        </row>
        <row r="187">
          <cell r="A187">
            <v>100198</v>
          </cell>
          <cell r="B187" t="str">
            <v>TEE reducida Pvc gas 1"x1/2" **</v>
          </cell>
          <cell r="C187" t="str">
            <v>UN</v>
          </cell>
          <cell r="E187" t="str">
            <v>1900</v>
          </cell>
          <cell r="F187">
            <v>0</v>
          </cell>
        </row>
        <row r="188">
          <cell r="A188">
            <v>100199</v>
          </cell>
          <cell r="B188" t="str">
            <v>TEE reducida Pvc gas 1"x3/4" **</v>
          </cell>
          <cell r="C188" t="str">
            <v>UN</v>
          </cell>
          <cell r="E188" t="str">
            <v>1900</v>
          </cell>
          <cell r="F188">
            <v>0</v>
          </cell>
        </row>
        <row r="189">
          <cell r="A189">
            <v>100219</v>
          </cell>
          <cell r="B189" t="str">
            <v>Brida acero Slip on d=8"  **</v>
          </cell>
          <cell r="C189" t="str">
            <v>UN</v>
          </cell>
          <cell r="E189" t="str">
            <v>1900</v>
          </cell>
          <cell r="F189">
            <v>0</v>
          </cell>
        </row>
        <row r="190">
          <cell r="A190">
            <v>100228</v>
          </cell>
          <cell r="B190" t="str">
            <v>TEE HG Ø 1 ½"</v>
          </cell>
          <cell r="C190" t="str">
            <v>UN</v>
          </cell>
          <cell r="E190" t="str">
            <v>1900</v>
          </cell>
          <cell r="F190">
            <v>0</v>
          </cell>
        </row>
        <row r="191">
          <cell r="A191">
            <v>100251</v>
          </cell>
          <cell r="B191" t="str">
            <v>Adaptador PVCP Hemb.1/2X3/8"  SCH40 **</v>
          </cell>
          <cell r="C191" t="str">
            <v>UN</v>
          </cell>
          <cell r="E191" t="str">
            <v>1900</v>
          </cell>
          <cell r="F191">
            <v>0</v>
          </cell>
        </row>
        <row r="192">
          <cell r="A192">
            <v>100252</v>
          </cell>
          <cell r="B192" t="str">
            <v>Adaptador PVCP Hemb.1/2"  S/NORMA ICONTEC</v>
          </cell>
          <cell r="C192" t="str">
            <v>UN</v>
          </cell>
          <cell r="D192">
            <v>44588</v>
          </cell>
          <cell r="E192" t="str">
            <v>2022</v>
          </cell>
          <cell r="F192">
            <v>512</v>
          </cell>
        </row>
        <row r="193">
          <cell r="A193">
            <v>100253</v>
          </cell>
          <cell r="B193" t="str">
            <v>Adaptador PVCP Hemb.3/4"  S/NORMA ICONTEC</v>
          </cell>
          <cell r="C193" t="str">
            <v>UN</v>
          </cell>
          <cell r="D193">
            <v>44588</v>
          </cell>
          <cell r="E193" t="str">
            <v>2022</v>
          </cell>
          <cell r="F193">
            <v>922</v>
          </cell>
        </row>
        <row r="194">
          <cell r="A194">
            <v>100254</v>
          </cell>
          <cell r="B194" t="str">
            <v>Adaptador PVCP Hemb.1"  SCH40 **</v>
          </cell>
          <cell r="C194" t="str">
            <v>UN</v>
          </cell>
          <cell r="E194" t="str">
            <v>1900</v>
          </cell>
          <cell r="F194">
            <v>0</v>
          </cell>
        </row>
        <row r="195">
          <cell r="A195">
            <v>100255</v>
          </cell>
          <cell r="B195" t="str">
            <v>Adaptador PVCP Hemb.1 1/4"</v>
          </cell>
          <cell r="C195" t="str">
            <v>UN</v>
          </cell>
          <cell r="D195">
            <v>43524</v>
          </cell>
          <cell r="E195" t="str">
            <v>2019</v>
          </cell>
          <cell r="F195">
            <v>1536</v>
          </cell>
        </row>
        <row r="196">
          <cell r="A196">
            <v>100256</v>
          </cell>
          <cell r="B196" t="str">
            <v>Adaptador PVCP Hemb.1 1/2"  SCH40 **</v>
          </cell>
          <cell r="C196" t="str">
            <v>UN</v>
          </cell>
          <cell r="D196">
            <v>44588</v>
          </cell>
          <cell r="E196" t="str">
            <v>2022</v>
          </cell>
          <cell r="F196">
            <v>5708</v>
          </cell>
        </row>
        <row r="197">
          <cell r="A197">
            <v>100257</v>
          </cell>
          <cell r="B197" t="str">
            <v>Adaptador PVCP Hemb.2"  S/NORMA ICONTEC</v>
          </cell>
          <cell r="C197" t="str">
            <v>UN</v>
          </cell>
          <cell r="D197">
            <v>44588</v>
          </cell>
          <cell r="E197" t="str">
            <v>2022</v>
          </cell>
          <cell r="F197">
            <v>20114</v>
          </cell>
        </row>
        <row r="198">
          <cell r="A198">
            <v>100258</v>
          </cell>
          <cell r="B198" t="str">
            <v>Adaptador PVCP Hemb.2 1/2" S/NORMA ICONTEC   **</v>
          </cell>
          <cell r="C198" t="str">
            <v>UN</v>
          </cell>
          <cell r="D198">
            <v>43843</v>
          </cell>
          <cell r="E198" t="str">
            <v>2020</v>
          </cell>
          <cell r="F198">
            <v>10329</v>
          </cell>
        </row>
        <row r="199">
          <cell r="A199">
            <v>100259</v>
          </cell>
          <cell r="B199" t="str">
            <v>Adaptador PVCP Hemb.3"  SCH40 **</v>
          </cell>
          <cell r="C199" t="str">
            <v>UN</v>
          </cell>
          <cell r="E199" t="str">
            <v>1900</v>
          </cell>
          <cell r="F199">
            <v>0</v>
          </cell>
        </row>
        <row r="200">
          <cell r="A200">
            <v>100260</v>
          </cell>
          <cell r="B200" t="str">
            <v>Adaptador PVCP Hemb.4" S/NORMA ICONTEC</v>
          </cell>
          <cell r="C200" t="str">
            <v>UN</v>
          </cell>
          <cell r="E200" t="str">
            <v>1900</v>
          </cell>
          <cell r="F200">
            <v>0</v>
          </cell>
        </row>
        <row r="201">
          <cell r="A201">
            <v>100261</v>
          </cell>
          <cell r="B201" t="str">
            <v>Adaptador PVCP Hemb.5"  SCH40 **</v>
          </cell>
          <cell r="C201" t="str">
            <v>UN</v>
          </cell>
          <cell r="E201" t="str">
            <v>1900</v>
          </cell>
          <cell r="F201">
            <v>0</v>
          </cell>
        </row>
        <row r="202">
          <cell r="A202">
            <v>100262</v>
          </cell>
          <cell r="B202" t="str">
            <v>Adaptador PVCP Hemb.6"  SCH40 **</v>
          </cell>
          <cell r="C202" t="str">
            <v>UN</v>
          </cell>
          <cell r="E202" t="str">
            <v>1900</v>
          </cell>
          <cell r="F202">
            <v>0</v>
          </cell>
        </row>
        <row r="203">
          <cell r="A203">
            <v>100263</v>
          </cell>
          <cell r="B203" t="str">
            <v>Adaptador PVCP Hemb.8"  SCH40 **</v>
          </cell>
          <cell r="C203" t="str">
            <v>UN</v>
          </cell>
          <cell r="E203" t="str">
            <v>1900</v>
          </cell>
          <cell r="F203">
            <v>0</v>
          </cell>
        </row>
        <row r="204">
          <cell r="A204">
            <v>100264</v>
          </cell>
          <cell r="B204" t="str">
            <v>Adaptador PVCP Macho 3/8"  SCH40 **</v>
          </cell>
          <cell r="C204" t="str">
            <v>UN</v>
          </cell>
          <cell r="E204" t="str">
            <v>1900</v>
          </cell>
          <cell r="F204">
            <v>0</v>
          </cell>
        </row>
        <row r="205">
          <cell r="A205">
            <v>100265</v>
          </cell>
          <cell r="B205" t="str">
            <v>Adaptador PVCP Macho 1/2"roscado S/NORMA ICONTEC</v>
          </cell>
          <cell r="C205" t="str">
            <v>UN</v>
          </cell>
          <cell r="D205">
            <v>44588</v>
          </cell>
          <cell r="E205" t="str">
            <v>2022</v>
          </cell>
          <cell r="F205">
            <v>481</v>
          </cell>
        </row>
        <row r="206">
          <cell r="A206">
            <v>100267</v>
          </cell>
          <cell r="B206" t="str">
            <v>Adaptador PVCP Macho 1"  SCH40 **</v>
          </cell>
          <cell r="C206" t="str">
            <v>UN</v>
          </cell>
          <cell r="E206" t="str">
            <v>1900</v>
          </cell>
          <cell r="F206">
            <v>0</v>
          </cell>
        </row>
        <row r="207">
          <cell r="A207">
            <v>100268</v>
          </cell>
          <cell r="B207" t="str">
            <v>Adaptador PVCP Macho 1 1/4"S/NORMA ICONTEC</v>
          </cell>
          <cell r="C207" t="str">
            <v>UN</v>
          </cell>
          <cell r="D207">
            <v>43524</v>
          </cell>
          <cell r="E207" t="str">
            <v>2019</v>
          </cell>
          <cell r="F207">
            <v>1652.01</v>
          </cell>
        </row>
        <row r="208">
          <cell r="A208">
            <v>100269</v>
          </cell>
          <cell r="B208" t="str">
            <v>Adaptador PVCP Macho 1 1/2"  SCH40 **</v>
          </cell>
          <cell r="C208" t="str">
            <v>UN</v>
          </cell>
          <cell r="E208" t="str">
            <v>1900</v>
          </cell>
          <cell r="F208">
            <v>0</v>
          </cell>
        </row>
        <row r="209">
          <cell r="A209">
            <v>100270</v>
          </cell>
          <cell r="B209" t="str">
            <v>Adaptador PVCP Macho 2"S/NORMA ICONTEC</v>
          </cell>
          <cell r="C209" t="str">
            <v>UN</v>
          </cell>
          <cell r="D209">
            <v>44588</v>
          </cell>
          <cell r="E209" t="str">
            <v>2022</v>
          </cell>
          <cell r="F209">
            <v>6452</v>
          </cell>
        </row>
        <row r="210">
          <cell r="A210">
            <v>100271</v>
          </cell>
          <cell r="B210" t="str">
            <v>Adaptador PVCP Macho 2 1/2"  SCH40 **</v>
          </cell>
          <cell r="C210" t="str">
            <v>UN</v>
          </cell>
          <cell r="E210" t="str">
            <v>1900</v>
          </cell>
          <cell r="F210">
            <v>0</v>
          </cell>
        </row>
        <row r="211">
          <cell r="A211">
            <v>100272</v>
          </cell>
          <cell r="B211" t="str">
            <v>Adaptador PVCP Macho 3"  SCH40 **</v>
          </cell>
          <cell r="C211" t="str">
            <v>UN</v>
          </cell>
          <cell r="E211" t="str">
            <v>1900</v>
          </cell>
          <cell r="F211">
            <v>0</v>
          </cell>
        </row>
        <row r="212">
          <cell r="A212">
            <v>100273</v>
          </cell>
          <cell r="B212" t="str">
            <v>Adaptador PVCP Macho 4"  S/NORMA ICONTEC</v>
          </cell>
          <cell r="C212" t="str">
            <v>UN</v>
          </cell>
          <cell r="E212" t="str">
            <v>1900</v>
          </cell>
          <cell r="F212">
            <v>0</v>
          </cell>
        </row>
        <row r="213">
          <cell r="A213">
            <v>100274</v>
          </cell>
          <cell r="B213" t="str">
            <v>Adaptador PVCP Macho 5"  SCH40 **</v>
          </cell>
          <cell r="C213" t="str">
            <v>UN</v>
          </cell>
          <cell r="E213" t="str">
            <v>1900</v>
          </cell>
          <cell r="F213">
            <v>0</v>
          </cell>
        </row>
        <row r="214">
          <cell r="A214">
            <v>100275</v>
          </cell>
          <cell r="B214" t="str">
            <v>Adaptador PVCP Macho 6"  SCH40 **</v>
          </cell>
          <cell r="C214" t="str">
            <v>UN</v>
          </cell>
          <cell r="E214" t="str">
            <v>1900</v>
          </cell>
          <cell r="F214">
            <v>0</v>
          </cell>
        </row>
        <row r="215">
          <cell r="A215">
            <v>100276</v>
          </cell>
          <cell r="B215" t="str">
            <v>Adaptador PVCP Macho 8"  SCH40 **</v>
          </cell>
          <cell r="C215" t="str">
            <v>UN</v>
          </cell>
          <cell r="E215" t="str">
            <v>1900</v>
          </cell>
          <cell r="F215">
            <v>0</v>
          </cell>
        </row>
        <row r="216">
          <cell r="A216">
            <v>100277</v>
          </cell>
          <cell r="B216" t="str">
            <v>Tee Presion SW PVCP  3/8"  SCH40 **</v>
          </cell>
          <cell r="C216" t="str">
            <v>UN</v>
          </cell>
          <cell r="E216" t="str">
            <v>1900</v>
          </cell>
          <cell r="F216">
            <v>0</v>
          </cell>
        </row>
        <row r="217">
          <cell r="A217">
            <v>100278</v>
          </cell>
          <cell r="B217" t="str">
            <v>TEE PRESIÓN  PVCP 1/2"S/NORMA ICONTEC</v>
          </cell>
          <cell r="C217" t="str">
            <v>UN</v>
          </cell>
          <cell r="D217">
            <v>44588</v>
          </cell>
          <cell r="E217" t="str">
            <v>2022</v>
          </cell>
          <cell r="F217">
            <v>878.01</v>
          </cell>
        </row>
        <row r="218">
          <cell r="A218">
            <v>100279</v>
          </cell>
          <cell r="B218" t="str">
            <v>Tee Presion SW PVCP  3/4"  SCH40 **</v>
          </cell>
          <cell r="C218" t="str">
            <v>UN</v>
          </cell>
          <cell r="D218">
            <v>44588</v>
          </cell>
          <cell r="E218" t="str">
            <v>2022</v>
          </cell>
          <cell r="F218">
            <v>1796</v>
          </cell>
        </row>
        <row r="219">
          <cell r="A219">
            <v>100280</v>
          </cell>
          <cell r="B219" t="str">
            <v>Tee Presion SW PVCP  1"  SCH40 **</v>
          </cell>
          <cell r="C219" t="str">
            <v>UN</v>
          </cell>
          <cell r="D219">
            <v>44588</v>
          </cell>
          <cell r="E219" t="str">
            <v>2022</v>
          </cell>
          <cell r="F219">
            <v>3318.01</v>
          </cell>
        </row>
        <row r="220">
          <cell r="A220">
            <v>100281</v>
          </cell>
          <cell r="B220" t="str">
            <v>Tee Presion  PVCP 1 1/4"   **</v>
          </cell>
          <cell r="C220" t="str">
            <v>UN</v>
          </cell>
          <cell r="D220">
            <v>44588</v>
          </cell>
          <cell r="E220" t="str">
            <v>2022</v>
          </cell>
          <cell r="F220">
            <v>7908</v>
          </cell>
        </row>
        <row r="221">
          <cell r="A221">
            <v>100282</v>
          </cell>
          <cell r="B221" t="str">
            <v>Tee Presion SW PVCP 1 1/2"  SCH40 **</v>
          </cell>
          <cell r="C221" t="str">
            <v>UN</v>
          </cell>
          <cell r="D221">
            <v>44588</v>
          </cell>
          <cell r="E221" t="str">
            <v>2022</v>
          </cell>
          <cell r="F221">
            <v>11914.01</v>
          </cell>
        </row>
        <row r="222">
          <cell r="A222">
            <v>100283</v>
          </cell>
          <cell r="B222" t="str">
            <v>Tee Presion SW PVCP  2"  SCH40 **</v>
          </cell>
          <cell r="C222" t="str">
            <v>UN</v>
          </cell>
          <cell r="D222">
            <v>44588</v>
          </cell>
          <cell r="E222" t="str">
            <v>2022</v>
          </cell>
          <cell r="F222">
            <v>18959</v>
          </cell>
        </row>
        <row r="223">
          <cell r="A223">
            <v>100284</v>
          </cell>
          <cell r="B223" t="str">
            <v>Tee Presion SW PVCP  2 1/2"  SCH40 **</v>
          </cell>
          <cell r="C223" t="str">
            <v>UN</v>
          </cell>
          <cell r="D223">
            <v>44588</v>
          </cell>
          <cell r="E223" t="str">
            <v>2022</v>
          </cell>
          <cell r="F223">
            <v>44995.01</v>
          </cell>
        </row>
        <row r="224">
          <cell r="A224">
            <v>100285</v>
          </cell>
          <cell r="B224" t="str">
            <v>Tee Presion SW PVCP  3"  SCH40 **</v>
          </cell>
          <cell r="C224" t="str">
            <v>UN</v>
          </cell>
          <cell r="D224">
            <v>44588</v>
          </cell>
          <cell r="E224" t="str">
            <v>2022</v>
          </cell>
          <cell r="F224">
            <v>98202</v>
          </cell>
        </row>
        <row r="225">
          <cell r="A225">
            <v>100286</v>
          </cell>
          <cell r="B225" t="str">
            <v>Tee Presion SW PVCP  4"  SCH40 **</v>
          </cell>
          <cell r="C225" t="str">
            <v>UN</v>
          </cell>
          <cell r="E225" t="str">
            <v>1900</v>
          </cell>
          <cell r="F225">
            <v>0</v>
          </cell>
        </row>
        <row r="226">
          <cell r="A226">
            <v>100287</v>
          </cell>
          <cell r="B226" t="str">
            <v>Tee Presion SW PVCP 5"  SCH40 **</v>
          </cell>
          <cell r="C226" t="str">
            <v>UN</v>
          </cell>
          <cell r="E226" t="str">
            <v>1900</v>
          </cell>
          <cell r="F226">
            <v>0</v>
          </cell>
        </row>
        <row r="227">
          <cell r="A227">
            <v>100288</v>
          </cell>
          <cell r="B227" t="str">
            <v>Tee Presion SW PVCP  6"  SCH40 **</v>
          </cell>
          <cell r="C227" t="str">
            <v>UN</v>
          </cell>
          <cell r="E227" t="str">
            <v>1900</v>
          </cell>
          <cell r="F227">
            <v>0</v>
          </cell>
        </row>
        <row r="228">
          <cell r="A228">
            <v>100289</v>
          </cell>
          <cell r="B228" t="str">
            <v>Tee Presion SW PVCP  8"  SCH40 **</v>
          </cell>
          <cell r="C228" t="str">
            <v>UN</v>
          </cell>
          <cell r="E228" t="str">
            <v>1900</v>
          </cell>
          <cell r="F228">
            <v>0</v>
          </cell>
        </row>
        <row r="229">
          <cell r="A229">
            <v>100290</v>
          </cell>
          <cell r="B229" t="str">
            <v>Tee Presion SW PVCP  10"  SCH40 **</v>
          </cell>
          <cell r="C229" t="str">
            <v>UN</v>
          </cell>
          <cell r="E229" t="str">
            <v>1900</v>
          </cell>
          <cell r="F229">
            <v>0</v>
          </cell>
        </row>
        <row r="230">
          <cell r="A230">
            <v>100291</v>
          </cell>
          <cell r="B230" t="str">
            <v>Tee Presion SW PVCP  12"  SCH40 **</v>
          </cell>
          <cell r="C230" t="str">
            <v>UN</v>
          </cell>
          <cell r="E230" t="str">
            <v>1900</v>
          </cell>
          <cell r="F230">
            <v>0</v>
          </cell>
        </row>
        <row r="231">
          <cell r="A231">
            <v>100292</v>
          </cell>
          <cell r="B231" t="str">
            <v>Codo 90º SW PVCP 3/8"  SCH40 **</v>
          </cell>
          <cell r="C231" t="str">
            <v>UN</v>
          </cell>
          <cell r="E231" t="str">
            <v>1900</v>
          </cell>
          <cell r="F231">
            <v>0</v>
          </cell>
        </row>
        <row r="232">
          <cell r="A232">
            <v>100293</v>
          </cell>
          <cell r="B232" t="str">
            <v>Codo 90º  PVCP 1/2"S/NORMA ICONTEC</v>
          </cell>
          <cell r="C232" t="str">
            <v>UN</v>
          </cell>
          <cell r="D232">
            <v>44588</v>
          </cell>
          <cell r="E232" t="str">
            <v>2022</v>
          </cell>
          <cell r="F232">
            <v>626</v>
          </cell>
        </row>
        <row r="233">
          <cell r="A233">
            <v>100294</v>
          </cell>
          <cell r="B233" t="str">
            <v>Codo 90º SW PVCP 3/4"  SCH40 **</v>
          </cell>
          <cell r="C233" t="str">
            <v>UN</v>
          </cell>
          <cell r="E233" t="str">
            <v>1900</v>
          </cell>
          <cell r="F233">
            <v>0</v>
          </cell>
        </row>
        <row r="234">
          <cell r="A234">
            <v>100295</v>
          </cell>
          <cell r="B234" t="str">
            <v>CODO PRESIÓN 90º  PVC Ø 1" S/NORMA ICONTEC</v>
          </cell>
          <cell r="C234" t="str">
            <v>UN</v>
          </cell>
          <cell r="D234">
            <v>43552</v>
          </cell>
          <cell r="E234" t="str">
            <v>2019</v>
          </cell>
          <cell r="F234">
            <v>956</v>
          </cell>
        </row>
        <row r="235">
          <cell r="A235">
            <v>100296</v>
          </cell>
          <cell r="B235" t="str">
            <v>Codo 90º SW PVCP 6"  SCH40 **</v>
          </cell>
          <cell r="C235" t="str">
            <v>UN</v>
          </cell>
          <cell r="E235" t="str">
            <v>1900</v>
          </cell>
          <cell r="F235">
            <v>0</v>
          </cell>
        </row>
        <row r="236">
          <cell r="A236">
            <v>100297</v>
          </cell>
          <cell r="B236" t="str">
            <v>Codo 90º SW PVCP 1 1/2"  SCH40 **</v>
          </cell>
          <cell r="C236" t="str">
            <v>UN</v>
          </cell>
          <cell r="E236" t="str">
            <v>1900</v>
          </cell>
          <cell r="F236">
            <v>0</v>
          </cell>
        </row>
        <row r="237">
          <cell r="A237">
            <v>100298</v>
          </cell>
          <cell r="B237" t="str">
            <v>Codo 90º SW PVCP 2"  SCH40 **</v>
          </cell>
          <cell r="C237" t="str">
            <v>UN</v>
          </cell>
          <cell r="E237" t="str">
            <v>1900</v>
          </cell>
          <cell r="F237">
            <v>0</v>
          </cell>
        </row>
        <row r="238">
          <cell r="A238">
            <v>100299</v>
          </cell>
          <cell r="B238" t="str">
            <v>Codo 90º SW PVCP 2 1/2"  SCH40 **</v>
          </cell>
          <cell r="C238" t="str">
            <v>UN</v>
          </cell>
          <cell r="E238" t="str">
            <v>1900</v>
          </cell>
          <cell r="F238">
            <v>0</v>
          </cell>
        </row>
        <row r="239">
          <cell r="A239">
            <v>100300</v>
          </cell>
          <cell r="B239" t="str">
            <v>Codo 90º  PVCP 3"  S/NORMA ICONTEC</v>
          </cell>
          <cell r="C239" t="str">
            <v>UN</v>
          </cell>
          <cell r="D239">
            <v>43530</v>
          </cell>
          <cell r="E239" t="str">
            <v>2019</v>
          </cell>
          <cell r="F239">
            <v>22033</v>
          </cell>
        </row>
        <row r="240">
          <cell r="A240">
            <v>100301</v>
          </cell>
          <cell r="B240" t="str">
            <v>Codo 90º SW PVCP 4"  SCH40 **</v>
          </cell>
          <cell r="C240" t="str">
            <v>UN</v>
          </cell>
          <cell r="E240" t="str">
            <v>1900</v>
          </cell>
          <cell r="F240">
            <v>0</v>
          </cell>
        </row>
        <row r="241">
          <cell r="A241">
            <v>100302</v>
          </cell>
          <cell r="B241" t="str">
            <v>Codo 90º SW PVCP 5"  SCH40 **</v>
          </cell>
          <cell r="C241" t="str">
            <v>UN</v>
          </cell>
          <cell r="E241" t="str">
            <v>1900</v>
          </cell>
          <cell r="F241">
            <v>0</v>
          </cell>
        </row>
        <row r="242">
          <cell r="A242">
            <v>100303</v>
          </cell>
          <cell r="B242" t="str">
            <v>Codo 90º SW PVCP 8"  SCH40 **</v>
          </cell>
          <cell r="C242" t="str">
            <v>UN</v>
          </cell>
          <cell r="E242" t="str">
            <v>1900</v>
          </cell>
          <cell r="F242">
            <v>0</v>
          </cell>
        </row>
        <row r="243">
          <cell r="A243">
            <v>100304</v>
          </cell>
          <cell r="B243" t="str">
            <v>Codo 90º SW PVCP 10"  SCH40 **</v>
          </cell>
          <cell r="C243" t="str">
            <v>UN</v>
          </cell>
          <cell r="E243" t="str">
            <v>1900</v>
          </cell>
          <cell r="F243">
            <v>0</v>
          </cell>
        </row>
        <row r="244">
          <cell r="A244">
            <v>100305</v>
          </cell>
          <cell r="B244" t="str">
            <v>Codo 90º SW PVCP 12"  SCH40 **</v>
          </cell>
          <cell r="C244" t="str">
            <v>UN</v>
          </cell>
          <cell r="E244" t="str">
            <v>1900</v>
          </cell>
          <cell r="F244">
            <v>0</v>
          </cell>
        </row>
        <row r="245">
          <cell r="A245">
            <v>100309</v>
          </cell>
          <cell r="B245" t="str">
            <v>Codo 45º  PVCP 1 1/4"</v>
          </cell>
          <cell r="C245" t="str">
            <v>UN</v>
          </cell>
          <cell r="D245">
            <v>43524</v>
          </cell>
          <cell r="E245" t="str">
            <v>2019</v>
          </cell>
          <cell r="F245">
            <v>2734</v>
          </cell>
        </row>
        <row r="246">
          <cell r="A246">
            <v>100310</v>
          </cell>
          <cell r="B246" t="str">
            <v>Codo 45º  PVCP 1 1/2"S/N0RMA ICONTEC*</v>
          </cell>
          <cell r="C246" t="str">
            <v>UN</v>
          </cell>
          <cell r="E246" t="str">
            <v>1900</v>
          </cell>
          <cell r="F246">
            <v>0</v>
          </cell>
        </row>
        <row r="247">
          <cell r="A247">
            <v>100314</v>
          </cell>
          <cell r="B247" t="str">
            <v>Codo 45º SW PVCP 4"  SCH40 **</v>
          </cell>
          <cell r="C247" t="str">
            <v>UN</v>
          </cell>
          <cell r="E247" t="str">
            <v>1900</v>
          </cell>
          <cell r="F247">
            <v>0</v>
          </cell>
        </row>
        <row r="248">
          <cell r="A248">
            <v>100320</v>
          </cell>
          <cell r="B248" t="str">
            <v>Union Presion SW PVCP 3/8"  SCH40 **</v>
          </cell>
          <cell r="C248" t="str">
            <v>UN</v>
          </cell>
          <cell r="E248" t="str">
            <v>1900</v>
          </cell>
          <cell r="F248">
            <v>0</v>
          </cell>
        </row>
        <row r="249">
          <cell r="A249">
            <v>100321</v>
          </cell>
          <cell r="B249" t="str">
            <v>UNION PRESIÓN Ø 1/2"PVC S/NORMA ICONTEC</v>
          </cell>
          <cell r="C249" t="str">
            <v>UN</v>
          </cell>
          <cell r="D249">
            <v>44588</v>
          </cell>
          <cell r="E249" t="str">
            <v>2022</v>
          </cell>
          <cell r="F249">
            <v>313.01</v>
          </cell>
        </row>
        <row r="250">
          <cell r="A250">
            <v>100322</v>
          </cell>
          <cell r="B250" t="str">
            <v>Union Presion SW PVCP 3/4"  SCH40 **</v>
          </cell>
          <cell r="C250" t="str">
            <v>UN</v>
          </cell>
          <cell r="D250">
            <v>44588</v>
          </cell>
          <cell r="E250" t="str">
            <v>2022</v>
          </cell>
          <cell r="F250">
            <v>834</v>
          </cell>
        </row>
        <row r="251">
          <cell r="A251">
            <v>100323</v>
          </cell>
          <cell r="B251" t="str">
            <v>UNION PRESIÓN Ø 1" PVC S/NORMA ICONTEC</v>
          </cell>
          <cell r="C251" t="str">
            <v>UN</v>
          </cell>
          <cell r="D251">
            <v>44588</v>
          </cell>
          <cell r="E251" t="str">
            <v>2022</v>
          </cell>
          <cell r="F251">
            <v>1125</v>
          </cell>
        </row>
        <row r="252">
          <cell r="A252">
            <v>100324</v>
          </cell>
          <cell r="B252" t="str">
            <v>UNION PRESIÓN Ø 1 1/4"PVCS/NORMA ICONTEC</v>
          </cell>
          <cell r="C252" t="str">
            <v>UN</v>
          </cell>
          <cell r="D252">
            <v>44588</v>
          </cell>
          <cell r="E252" t="str">
            <v>2022</v>
          </cell>
          <cell r="F252">
            <v>2118</v>
          </cell>
        </row>
        <row r="253">
          <cell r="A253">
            <v>100325</v>
          </cell>
          <cell r="B253" t="str">
            <v>UNION PRESIÓN Ø 1 1/2" PVC S/NORMA ICONTEC</v>
          </cell>
          <cell r="C253" t="str">
            <v>UN</v>
          </cell>
          <cell r="D253">
            <v>44588</v>
          </cell>
          <cell r="E253" t="str">
            <v>2022</v>
          </cell>
          <cell r="F253">
            <v>1933</v>
          </cell>
        </row>
        <row r="254">
          <cell r="A254">
            <v>100326</v>
          </cell>
          <cell r="B254" t="str">
            <v>Union Presion SW PVCP 2"  SCH40 **</v>
          </cell>
          <cell r="C254" t="str">
            <v>UN</v>
          </cell>
          <cell r="D254">
            <v>44588</v>
          </cell>
          <cell r="E254" t="str">
            <v>2022</v>
          </cell>
          <cell r="F254">
            <v>5603</v>
          </cell>
        </row>
        <row r="255">
          <cell r="A255">
            <v>100327</v>
          </cell>
          <cell r="B255" t="str">
            <v>Union Presion SW PVCP 2 1/2"  SCH40 **</v>
          </cell>
          <cell r="C255" t="str">
            <v>UN</v>
          </cell>
          <cell r="D255">
            <v>44588</v>
          </cell>
          <cell r="E255" t="str">
            <v>2022</v>
          </cell>
          <cell r="F255">
            <v>22168</v>
          </cell>
        </row>
        <row r="256">
          <cell r="A256">
            <v>100328</v>
          </cell>
          <cell r="B256" t="str">
            <v>Union Presion SW PVCP 3"  SCH40 **</v>
          </cell>
          <cell r="C256" t="str">
            <v>UN</v>
          </cell>
          <cell r="D256">
            <v>44588</v>
          </cell>
          <cell r="E256" t="str">
            <v>2022</v>
          </cell>
          <cell r="F256">
            <v>27463</v>
          </cell>
        </row>
        <row r="257">
          <cell r="A257">
            <v>100329</v>
          </cell>
          <cell r="B257" t="str">
            <v>Union Presion SW PVCP 4"  SCH40 **</v>
          </cell>
          <cell r="C257" t="str">
            <v>UN</v>
          </cell>
          <cell r="D257">
            <v>44588</v>
          </cell>
          <cell r="E257" t="str">
            <v>2022</v>
          </cell>
          <cell r="F257">
            <v>59652</v>
          </cell>
        </row>
        <row r="258">
          <cell r="A258">
            <v>100330</v>
          </cell>
          <cell r="B258" t="str">
            <v>Union Presion SW PVCP 5"  SCH40 **</v>
          </cell>
          <cell r="C258" t="str">
            <v>UN</v>
          </cell>
          <cell r="E258" t="str">
            <v>1900</v>
          </cell>
          <cell r="F258">
            <v>0</v>
          </cell>
        </row>
        <row r="259">
          <cell r="A259">
            <v>100331</v>
          </cell>
          <cell r="B259" t="str">
            <v>Union Presion PVC Platino 6"  S/NORMA ICONTEC</v>
          </cell>
          <cell r="C259" t="str">
            <v>UN</v>
          </cell>
          <cell r="D259">
            <v>43553</v>
          </cell>
          <cell r="E259" t="str">
            <v>2019</v>
          </cell>
          <cell r="F259">
            <v>76129</v>
          </cell>
        </row>
        <row r="260">
          <cell r="A260">
            <v>100332</v>
          </cell>
          <cell r="B260" t="str">
            <v>Union Presion SW PVCP 8"  SCH40 **</v>
          </cell>
          <cell r="C260" t="str">
            <v>UN</v>
          </cell>
          <cell r="E260" t="str">
            <v>1900</v>
          </cell>
          <cell r="F260">
            <v>0</v>
          </cell>
        </row>
        <row r="261">
          <cell r="A261">
            <v>100333</v>
          </cell>
          <cell r="B261" t="str">
            <v>Union Presion  PVCP 10"  **</v>
          </cell>
          <cell r="C261" t="str">
            <v>UN</v>
          </cell>
          <cell r="E261" t="str">
            <v>1900</v>
          </cell>
          <cell r="F261">
            <v>0</v>
          </cell>
        </row>
        <row r="262">
          <cell r="A262">
            <v>100334</v>
          </cell>
          <cell r="B262" t="str">
            <v>Union Presion SW PVCP 12"  SCH40 **</v>
          </cell>
          <cell r="C262" t="str">
            <v>UN</v>
          </cell>
          <cell r="E262" t="str">
            <v>1900</v>
          </cell>
          <cell r="F262">
            <v>0</v>
          </cell>
        </row>
        <row r="263">
          <cell r="A263">
            <v>100335</v>
          </cell>
          <cell r="B263" t="str">
            <v>Universal Presion SW PVCP 1/2"  SCH40 **</v>
          </cell>
          <cell r="C263" t="str">
            <v>UN</v>
          </cell>
          <cell r="D263">
            <v>44588</v>
          </cell>
          <cell r="E263" t="str">
            <v>2022</v>
          </cell>
          <cell r="F263">
            <v>4519</v>
          </cell>
        </row>
        <row r="264">
          <cell r="A264">
            <v>100336</v>
          </cell>
          <cell r="B264" t="str">
            <v>Universal Presion SW PVCP 3/4"  SCH40 **</v>
          </cell>
          <cell r="C264" t="str">
            <v>UN</v>
          </cell>
          <cell r="D264">
            <v>44588</v>
          </cell>
          <cell r="E264" t="str">
            <v>2022</v>
          </cell>
          <cell r="F264">
            <v>8007</v>
          </cell>
        </row>
        <row r="265">
          <cell r="A265">
            <v>100337</v>
          </cell>
          <cell r="B265" t="str">
            <v>Universal Presion SW PVCP 1"  SCH40 **</v>
          </cell>
          <cell r="C265" t="str">
            <v>UN</v>
          </cell>
          <cell r="D265">
            <v>44588</v>
          </cell>
          <cell r="E265" t="str">
            <v>2022</v>
          </cell>
          <cell r="F265">
            <v>12099</v>
          </cell>
        </row>
        <row r="266">
          <cell r="A266">
            <v>100338</v>
          </cell>
          <cell r="B266" t="str">
            <v>Universal Presion SW PVCP 1 1/4"  SCH40 **</v>
          </cell>
          <cell r="C266" t="str">
            <v>UN</v>
          </cell>
          <cell r="D266">
            <v>44588</v>
          </cell>
          <cell r="E266" t="str">
            <v>2022</v>
          </cell>
          <cell r="F266">
            <v>21702.01</v>
          </cell>
        </row>
        <row r="267">
          <cell r="A267">
            <v>100339</v>
          </cell>
          <cell r="B267" t="str">
            <v>Universal Presion SW PVCP 1 1/2"  SCH40 **</v>
          </cell>
          <cell r="C267" t="str">
            <v>UN</v>
          </cell>
          <cell r="D267">
            <v>44588</v>
          </cell>
          <cell r="E267" t="str">
            <v>2022</v>
          </cell>
          <cell r="F267">
            <v>37252</v>
          </cell>
        </row>
        <row r="268">
          <cell r="A268">
            <v>100340</v>
          </cell>
          <cell r="B268" t="str">
            <v>Universal Presion SW PVCP 2"  SCH40 **</v>
          </cell>
          <cell r="C268" t="str">
            <v>UN</v>
          </cell>
          <cell r="D268">
            <v>44588</v>
          </cell>
          <cell r="E268" t="str">
            <v>2022</v>
          </cell>
          <cell r="F268">
            <v>47619</v>
          </cell>
        </row>
        <row r="269">
          <cell r="A269">
            <v>100341</v>
          </cell>
          <cell r="B269" t="str">
            <v>Universal Presion SW PVCP 2 1/2"  SCH40 **</v>
          </cell>
          <cell r="C269" t="str">
            <v>UN</v>
          </cell>
          <cell r="E269" t="str">
            <v>1900</v>
          </cell>
          <cell r="F269">
            <v>0</v>
          </cell>
        </row>
        <row r="270">
          <cell r="A270">
            <v>100342</v>
          </cell>
          <cell r="B270" t="str">
            <v>Universal Presion SW PVCP 3"  SCH40 **</v>
          </cell>
          <cell r="C270" t="str">
            <v>UN</v>
          </cell>
          <cell r="E270" t="str">
            <v>1900</v>
          </cell>
          <cell r="F270">
            <v>0</v>
          </cell>
        </row>
        <row r="271">
          <cell r="A271">
            <v>100343</v>
          </cell>
          <cell r="B271" t="str">
            <v>Universal Presion SW PVCP 4"  SCH40 **</v>
          </cell>
          <cell r="C271" t="str">
            <v>UN</v>
          </cell>
          <cell r="E271" t="str">
            <v>1900</v>
          </cell>
          <cell r="F271">
            <v>0</v>
          </cell>
        </row>
        <row r="272">
          <cell r="A272">
            <v>100344</v>
          </cell>
          <cell r="B272" t="str">
            <v>Universal Presion SW PVCP 6"  SCH40 **</v>
          </cell>
          <cell r="C272" t="str">
            <v>UN</v>
          </cell>
          <cell r="E272" t="str">
            <v>1900</v>
          </cell>
          <cell r="F272">
            <v>0</v>
          </cell>
        </row>
        <row r="273">
          <cell r="A273">
            <v>100493</v>
          </cell>
          <cell r="B273" t="str">
            <v>CODO 90º  PVCP 6" S/NORMA ICONTEC</v>
          </cell>
          <cell r="C273" t="str">
            <v>UN</v>
          </cell>
          <cell r="D273">
            <v>44588</v>
          </cell>
          <cell r="E273" t="str">
            <v>2022</v>
          </cell>
          <cell r="F273">
            <v>149157</v>
          </cell>
        </row>
        <row r="274">
          <cell r="A274">
            <v>100494</v>
          </cell>
          <cell r="B274" t="str">
            <v>Codo 45º  PVCP 6"  SCH40 **</v>
          </cell>
          <cell r="C274" t="str">
            <v>UN</v>
          </cell>
          <cell r="E274" t="str">
            <v>1900</v>
          </cell>
          <cell r="F274">
            <v>0</v>
          </cell>
        </row>
        <row r="275">
          <cell r="A275">
            <v>100495</v>
          </cell>
          <cell r="B275" t="str">
            <v>CODO  45° PVCP Ø 4" S/NORMA ICONTEC*</v>
          </cell>
          <cell r="C275" t="str">
            <v>UN</v>
          </cell>
          <cell r="D275">
            <v>43843</v>
          </cell>
          <cell r="E275" t="str">
            <v>2020</v>
          </cell>
          <cell r="F275">
            <v>52775</v>
          </cell>
        </row>
        <row r="276">
          <cell r="A276">
            <v>100496</v>
          </cell>
          <cell r="B276" t="str">
            <v>Codo 45° PVCP 2"  SCH40 **</v>
          </cell>
          <cell r="C276" t="str">
            <v>UN</v>
          </cell>
          <cell r="E276" t="str">
            <v>1900</v>
          </cell>
          <cell r="F276">
            <v>0</v>
          </cell>
        </row>
        <row r="277">
          <cell r="A277">
            <v>100497</v>
          </cell>
          <cell r="B277" t="str">
            <v>Union PVCP 6"  SCH40 **</v>
          </cell>
          <cell r="C277" t="str">
            <v>UN</v>
          </cell>
          <cell r="E277" t="str">
            <v>1900</v>
          </cell>
          <cell r="F277">
            <v>0</v>
          </cell>
        </row>
        <row r="278">
          <cell r="A278">
            <v>100498</v>
          </cell>
          <cell r="B278" t="str">
            <v>UNION PVCP Ø4"-S/NORMA ICONTEC</v>
          </cell>
          <cell r="C278" t="str">
            <v>UN</v>
          </cell>
          <cell r="D278">
            <v>44588</v>
          </cell>
          <cell r="E278" t="str">
            <v>2022</v>
          </cell>
          <cell r="F278">
            <v>48231</v>
          </cell>
        </row>
        <row r="279">
          <cell r="A279">
            <v>100499</v>
          </cell>
          <cell r="B279" t="str">
            <v>Union PVCP 2 1/2"  SCH40 **</v>
          </cell>
          <cell r="C279" t="str">
            <v>UN</v>
          </cell>
          <cell r="D279">
            <v>44588</v>
          </cell>
          <cell r="E279" t="str">
            <v>2022</v>
          </cell>
          <cell r="F279">
            <v>21767</v>
          </cell>
        </row>
        <row r="280">
          <cell r="A280">
            <v>100500</v>
          </cell>
          <cell r="B280" t="str">
            <v>Tee Presion  PVCP 2 1/2"  SCH40 **</v>
          </cell>
          <cell r="C280" t="str">
            <v>UN</v>
          </cell>
          <cell r="D280">
            <v>44588</v>
          </cell>
          <cell r="E280" t="str">
            <v>2022</v>
          </cell>
          <cell r="F280">
            <v>44995.01</v>
          </cell>
        </row>
        <row r="281">
          <cell r="A281">
            <v>100501</v>
          </cell>
          <cell r="B281" t="str">
            <v>Brida CPVC  d=6" Sch 80 **</v>
          </cell>
          <cell r="C281" t="str">
            <v>UN</v>
          </cell>
          <cell r="E281" t="str">
            <v>1900</v>
          </cell>
          <cell r="F281">
            <v>0</v>
          </cell>
        </row>
        <row r="282">
          <cell r="A282">
            <v>100502</v>
          </cell>
          <cell r="B282" t="str">
            <v>Adaptador PVCP Macho 4"  SCH80 **</v>
          </cell>
          <cell r="C282" t="str">
            <v>UN</v>
          </cell>
          <cell r="E282" t="str">
            <v>1900</v>
          </cell>
          <cell r="F282">
            <v>0</v>
          </cell>
        </row>
        <row r="283">
          <cell r="A283">
            <v>100503</v>
          </cell>
          <cell r="B283" t="str">
            <v>Universal Presion PVCP 4"  SCH80 **</v>
          </cell>
          <cell r="C283" t="str">
            <v>UN</v>
          </cell>
          <cell r="E283" t="str">
            <v>1900</v>
          </cell>
          <cell r="F283">
            <v>0</v>
          </cell>
        </row>
        <row r="284">
          <cell r="A284">
            <v>100504</v>
          </cell>
          <cell r="B284" t="str">
            <v>Union PVCP 4"  SCH80 **</v>
          </cell>
          <cell r="C284" t="str">
            <v>UN</v>
          </cell>
          <cell r="E284" t="str">
            <v>1900</v>
          </cell>
          <cell r="F284">
            <v>0</v>
          </cell>
        </row>
        <row r="285">
          <cell r="A285">
            <v>100505</v>
          </cell>
          <cell r="B285" t="str">
            <v>Union PVCP 2 "  SCH80 **</v>
          </cell>
          <cell r="C285" t="str">
            <v>UN</v>
          </cell>
          <cell r="E285" t="str">
            <v>1900</v>
          </cell>
          <cell r="F285">
            <v>0</v>
          </cell>
        </row>
        <row r="286">
          <cell r="A286">
            <v>100506</v>
          </cell>
          <cell r="B286" t="str">
            <v>Codo 45º  PVCP 2"  SCH80 **</v>
          </cell>
          <cell r="C286" t="str">
            <v>UN</v>
          </cell>
          <cell r="E286" t="str">
            <v>1900</v>
          </cell>
          <cell r="F286">
            <v>0</v>
          </cell>
        </row>
        <row r="287">
          <cell r="A287">
            <v>100507</v>
          </cell>
          <cell r="B287" t="str">
            <v>Codo 45º  PVCP 1 1/4"  SCH80 **</v>
          </cell>
          <cell r="C287" t="str">
            <v>UN</v>
          </cell>
          <cell r="E287" t="str">
            <v>1900</v>
          </cell>
          <cell r="F287">
            <v>0</v>
          </cell>
        </row>
        <row r="288">
          <cell r="A288">
            <v>100508</v>
          </cell>
          <cell r="B288" t="str">
            <v>Codo 45º  PVCP 1 1/2"  SCH80 **</v>
          </cell>
          <cell r="C288" t="str">
            <v>UN</v>
          </cell>
          <cell r="E288" t="str">
            <v>1900</v>
          </cell>
          <cell r="F288">
            <v>0</v>
          </cell>
        </row>
        <row r="289">
          <cell r="A289">
            <v>100509</v>
          </cell>
          <cell r="B289" t="str">
            <v>Buje 4" x 3"  Sch80  PAVCO    **</v>
          </cell>
          <cell r="C289" t="str">
            <v>UN</v>
          </cell>
          <cell r="D289">
            <v>44588</v>
          </cell>
          <cell r="E289" t="str">
            <v>2022</v>
          </cell>
          <cell r="F289">
            <v>114235</v>
          </cell>
        </row>
        <row r="290">
          <cell r="A290">
            <v>100510</v>
          </cell>
          <cell r="B290" t="str">
            <v>Buje 4" x 2"  Sch80  PAVCO    **</v>
          </cell>
          <cell r="C290" t="str">
            <v>UN</v>
          </cell>
          <cell r="D290">
            <v>44588</v>
          </cell>
          <cell r="E290" t="str">
            <v>2022</v>
          </cell>
          <cell r="F290">
            <v>114235</v>
          </cell>
        </row>
        <row r="291">
          <cell r="A291">
            <v>100511</v>
          </cell>
          <cell r="B291" t="str">
            <v>Buje 3" x 2 1/2"  Sch80  PAVCO    **</v>
          </cell>
          <cell r="C291" t="str">
            <v>UN</v>
          </cell>
          <cell r="D291">
            <v>44588</v>
          </cell>
          <cell r="E291" t="str">
            <v>2022</v>
          </cell>
          <cell r="F291">
            <v>79383</v>
          </cell>
        </row>
        <row r="292">
          <cell r="A292">
            <v>100512</v>
          </cell>
          <cell r="B292" t="str">
            <v>Buje 2 1/2" x 2"  Sch80  PAVCO    **</v>
          </cell>
          <cell r="C292" t="str">
            <v>UN</v>
          </cell>
          <cell r="D292">
            <v>44588</v>
          </cell>
          <cell r="E292" t="str">
            <v>2022</v>
          </cell>
          <cell r="F292">
            <v>48749</v>
          </cell>
        </row>
        <row r="293">
          <cell r="A293">
            <v>100513</v>
          </cell>
          <cell r="B293" t="str">
            <v>Buje 2" x 1 1/4"  Sch80  PAVCO    **</v>
          </cell>
          <cell r="C293" t="str">
            <v>UN</v>
          </cell>
          <cell r="D293">
            <v>44588</v>
          </cell>
          <cell r="E293" t="str">
            <v>2022</v>
          </cell>
          <cell r="F293">
            <v>50769.01</v>
          </cell>
        </row>
        <row r="294">
          <cell r="A294">
            <v>100514</v>
          </cell>
          <cell r="B294" t="str">
            <v>Buje 1 1/2" x 1 1/4"  Sch80  PAVCO    **</v>
          </cell>
          <cell r="C294" t="str">
            <v>UN</v>
          </cell>
          <cell r="D294">
            <v>44588</v>
          </cell>
          <cell r="E294" t="str">
            <v>2022</v>
          </cell>
          <cell r="F294">
            <v>20595</v>
          </cell>
        </row>
        <row r="295">
          <cell r="A295">
            <v>100515</v>
          </cell>
          <cell r="B295" t="str">
            <v>Buje 1" x 1/2"  Sch80  PAVCO    **</v>
          </cell>
          <cell r="C295" t="str">
            <v>UN</v>
          </cell>
          <cell r="D295">
            <v>44588</v>
          </cell>
          <cell r="E295" t="str">
            <v>2022</v>
          </cell>
          <cell r="F295">
            <v>20215.009999999998</v>
          </cell>
        </row>
        <row r="296">
          <cell r="A296">
            <v>100518</v>
          </cell>
          <cell r="B296" t="str">
            <v>Brida acero  d=2"  para roscar **</v>
          </cell>
          <cell r="C296" t="str">
            <v>UN</v>
          </cell>
          <cell r="E296" t="str">
            <v>1900</v>
          </cell>
          <cell r="F296">
            <v>0</v>
          </cell>
        </row>
        <row r="297">
          <cell r="A297">
            <v>100520</v>
          </cell>
          <cell r="B297" t="str">
            <v>Universal Galvanizado HG  Ø 2 1/2" **</v>
          </cell>
          <cell r="C297" t="str">
            <v>UN</v>
          </cell>
          <cell r="D297">
            <v>43843</v>
          </cell>
          <cell r="E297" t="str">
            <v>2020</v>
          </cell>
          <cell r="F297">
            <v>31579.01</v>
          </cell>
        </row>
        <row r="298">
          <cell r="A298">
            <v>100521</v>
          </cell>
          <cell r="B298" t="str">
            <v>TEE HG Ø ½"*</v>
          </cell>
          <cell r="C298" t="str">
            <v>UN</v>
          </cell>
          <cell r="D298">
            <v>44588</v>
          </cell>
          <cell r="E298" t="str">
            <v>2022</v>
          </cell>
          <cell r="F298">
            <v>1713.01</v>
          </cell>
        </row>
        <row r="299">
          <cell r="A299">
            <v>100522</v>
          </cell>
          <cell r="B299" t="str">
            <v>Niple HG 2 ½" l=0.15m **</v>
          </cell>
          <cell r="C299" t="str">
            <v>UN</v>
          </cell>
          <cell r="D299">
            <v>44588</v>
          </cell>
          <cell r="E299" t="str">
            <v>2022</v>
          </cell>
          <cell r="F299">
            <v>20816</v>
          </cell>
        </row>
        <row r="300">
          <cell r="A300">
            <v>100570</v>
          </cell>
          <cell r="B300" t="str">
            <v>TAPON SANITARIO 6" PVC   PAVCO</v>
          </cell>
          <cell r="C300" t="str">
            <v>UN</v>
          </cell>
          <cell r="D300">
            <v>44588</v>
          </cell>
          <cell r="E300" t="str">
            <v>2022</v>
          </cell>
          <cell r="F300">
            <v>17867.009999999998</v>
          </cell>
        </row>
        <row r="301">
          <cell r="A301">
            <v>100586</v>
          </cell>
          <cell r="B301" t="str">
            <v>Niple HG ½" l=0.15m **</v>
          </cell>
          <cell r="C301" t="str">
            <v>UN</v>
          </cell>
          <cell r="D301">
            <v>44588</v>
          </cell>
          <cell r="E301" t="str">
            <v>2022</v>
          </cell>
          <cell r="F301">
            <v>3004</v>
          </cell>
        </row>
        <row r="302">
          <cell r="A302">
            <v>100587</v>
          </cell>
          <cell r="B302" t="str">
            <v>Niple HG ½" l=0.1m **</v>
          </cell>
          <cell r="C302" t="str">
            <v>UN</v>
          </cell>
          <cell r="D302">
            <v>44585</v>
          </cell>
          <cell r="E302" t="str">
            <v>2022</v>
          </cell>
          <cell r="F302">
            <v>2725</v>
          </cell>
        </row>
        <row r="303">
          <cell r="A303">
            <v>100588</v>
          </cell>
          <cell r="B303" t="str">
            <v>Valvula compuert bridada d=3" **</v>
          </cell>
          <cell r="C303" t="str">
            <v>UN</v>
          </cell>
          <cell r="D303">
            <v>44588</v>
          </cell>
          <cell r="E303" t="str">
            <v>2022</v>
          </cell>
          <cell r="F303">
            <v>653788</v>
          </cell>
        </row>
        <row r="304">
          <cell r="A304">
            <v>100616</v>
          </cell>
          <cell r="B304" t="str">
            <v>Valvula compuert elástica extremo liso 3"***</v>
          </cell>
          <cell r="C304" t="str">
            <v>UN</v>
          </cell>
          <cell r="E304" t="str">
            <v>1900</v>
          </cell>
          <cell r="F304">
            <v>0</v>
          </cell>
        </row>
        <row r="305">
          <cell r="A305">
            <v>100650</v>
          </cell>
          <cell r="B305" t="str">
            <v>Tee HG 2" **</v>
          </cell>
          <cell r="C305" t="str">
            <v>UN</v>
          </cell>
          <cell r="E305" t="str">
            <v>1900</v>
          </cell>
          <cell r="F305">
            <v>0</v>
          </cell>
        </row>
        <row r="306">
          <cell r="A306">
            <v>100651</v>
          </cell>
          <cell r="B306" t="str">
            <v>Codo 90°HG 1/2" **</v>
          </cell>
          <cell r="C306" t="str">
            <v>UN</v>
          </cell>
          <cell r="D306">
            <v>43552</v>
          </cell>
          <cell r="E306" t="str">
            <v>2019</v>
          </cell>
          <cell r="F306">
            <v>1043</v>
          </cell>
        </row>
        <row r="307">
          <cell r="A307">
            <v>100652</v>
          </cell>
          <cell r="B307" t="str">
            <v>CODO GALVANIZADO  90° - Ø 3"</v>
          </cell>
          <cell r="C307" t="str">
            <v>UN</v>
          </cell>
          <cell r="D307">
            <v>43552</v>
          </cell>
          <cell r="E307" t="str">
            <v>2019</v>
          </cell>
          <cell r="F307">
            <v>28241</v>
          </cell>
        </row>
        <row r="308">
          <cell r="A308">
            <v>100697</v>
          </cell>
          <cell r="B308" t="str">
            <v>TEE PRESION Ø2"  S/NORMA ICONTEC</v>
          </cell>
          <cell r="C308" t="str">
            <v>UN</v>
          </cell>
          <cell r="D308">
            <v>44588</v>
          </cell>
          <cell r="E308" t="str">
            <v>2022</v>
          </cell>
          <cell r="F308">
            <v>16477</v>
          </cell>
        </row>
        <row r="309">
          <cell r="A309">
            <v>100698</v>
          </cell>
          <cell r="B309" t="str">
            <v>TEE PRESION 2½" PVC  S/NORMA ICONTEC</v>
          </cell>
          <cell r="C309" t="str">
            <v>UN</v>
          </cell>
          <cell r="D309">
            <v>44588</v>
          </cell>
          <cell r="E309" t="str">
            <v>2022</v>
          </cell>
          <cell r="F309">
            <v>45286</v>
          </cell>
        </row>
        <row r="310">
          <cell r="A310">
            <v>100701</v>
          </cell>
          <cell r="B310" t="str">
            <v>CODO 90° PVC  PRESION Ø 2 1/2" S/NORMA ICONTEC</v>
          </cell>
          <cell r="C310" t="str">
            <v>UN</v>
          </cell>
          <cell r="D310">
            <v>44588</v>
          </cell>
          <cell r="E310" t="str">
            <v>2022</v>
          </cell>
          <cell r="F310">
            <v>42762</v>
          </cell>
        </row>
        <row r="311">
          <cell r="A311">
            <v>100702</v>
          </cell>
          <cell r="B311" t="str">
            <v>UNION PRESION 2 1/2" PVC S/NORMA ICONTEC</v>
          </cell>
          <cell r="C311" t="str">
            <v>UN</v>
          </cell>
          <cell r="D311">
            <v>44588</v>
          </cell>
          <cell r="E311" t="str">
            <v>2022</v>
          </cell>
          <cell r="F311">
            <v>21630</v>
          </cell>
        </row>
        <row r="312">
          <cell r="A312">
            <v>100703</v>
          </cell>
          <cell r="B312" t="str">
            <v>TEE PRESION 3"  PVC S/NORMA ICONTEC</v>
          </cell>
          <cell r="C312" t="str">
            <v>UN</v>
          </cell>
          <cell r="D312">
            <v>44588</v>
          </cell>
          <cell r="E312" t="str">
            <v>2022</v>
          </cell>
          <cell r="F312">
            <v>62283.01</v>
          </cell>
        </row>
        <row r="313">
          <cell r="A313">
            <v>100704</v>
          </cell>
          <cell r="B313" t="str">
            <v>TEE SANITARIA Ø 2" S/NORMA ICONTEC</v>
          </cell>
          <cell r="C313" t="str">
            <v>UN</v>
          </cell>
          <cell r="D313">
            <v>44588</v>
          </cell>
          <cell r="E313" t="str">
            <v>2022</v>
          </cell>
          <cell r="F313">
            <v>7365.01</v>
          </cell>
        </row>
        <row r="314">
          <cell r="A314">
            <v>100705</v>
          </cell>
          <cell r="B314" t="str">
            <v>TAPON SANITARIO DE PRUEBA 2" PVC</v>
          </cell>
          <cell r="C314" t="str">
            <v>UN</v>
          </cell>
          <cell r="D314">
            <v>44588</v>
          </cell>
          <cell r="E314" t="str">
            <v>2022</v>
          </cell>
          <cell r="F314">
            <v>1335</v>
          </cell>
        </row>
        <row r="315">
          <cell r="A315">
            <v>100706</v>
          </cell>
          <cell r="B315" t="str">
            <v>UNION SANITARIA  Ø2" PVC- S/NORMA ICONTEC</v>
          </cell>
          <cell r="C315" t="str">
            <v>UN</v>
          </cell>
          <cell r="D315">
            <v>44588</v>
          </cell>
          <cell r="E315" t="str">
            <v>2022</v>
          </cell>
          <cell r="F315">
            <v>2385</v>
          </cell>
        </row>
        <row r="316">
          <cell r="A316">
            <v>100708</v>
          </cell>
          <cell r="B316" t="str">
            <v>UNION PRESIÓN Ø 3" PVC-S/NORMA ICONTEC</v>
          </cell>
          <cell r="C316" t="str">
            <v>UN</v>
          </cell>
          <cell r="D316">
            <v>44588</v>
          </cell>
          <cell r="E316" t="str">
            <v>2022</v>
          </cell>
          <cell r="F316">
            <v>22904</v>
          </cell>
        </row>
        <row r="317">
          <cell r="A317">
            <v>100717</v>
          </cell>
          <cell r="B317" t="str">
            <v>CODO 90° AGUA CALIENTE  3/4"  PAVCO O SIMILAR</v>
          </cell>
          <cell r="C317" t="str">
            <v>UN</v>
          </cell>
          <cell r="E317" t="str">
            <v>1900</v>
          </cell>
          <cell r="F317">
            <v>0</v>
          </cell>
        </row>
        <row r="318">
          <cell r="A318">
            <v>100736</v>
          </cell>
          <cell r="B318" t="str">
            <v>CODO 90° SANITARIO 8"  PAVCO O SIMILAR **</v>
          </cell>
          <cell r="C318" t="str">
            <v>UN</v>
          </cell>
          <cell r="E318" t="str">
            <v>1900</v>
          </cell>
          <cell r="F318">
            <v>0</v>
          </cell>
        </row>
        <row r="319">
          <cell r="A319">
            <v>100738</v>
          </cell>
          <cell r="B319" t="str">
            <v>CODO 90° SANITARIO 10"    PAVCO  **</v>
          </cell>
          <cell r="C319" t="str">
            <v>UN</v>
          </cell>
          <cell r="D319">
            <v>44588</v>
          </cell>
          <cell r="E319" t="str">
            <v>2022</v>
          </cell>
          <cell r="F319">
            <v>789559</v>
          </cell>
        </row>
        <row r="320">
          <cell r="A320">
            <v>100743</v>
          </cell>
          <cell r="B320" t="str">
            <v>CODO COBRE3/4**</v>
          </cell>
          <cell r="C320" t="str">
            <v>UN</v>
          </cell>
          <cell r="E320" t="str">
            <v>1900</v>
          </cell>
          <cell r="F320">
            <v>0</v>
          </cell>
        </row>
        <row r="321">
          <cell r="A321">
            <v>100833</v>
          </cell>
          <cell r="B321" t="str">
            <v>TEE UNION MEC PVC (ACUEDUCTO)  ø 4" X 2" x 4"</v>
          </cell>
          <cell r="C321" t="str">
            <v>UN</v>
          </cell>
          <cell r="E321" t="str">
            <v>1900</v>
          </cell>
          <cell r="F321">
            <v>0</v>
          </cell>
        </row>
        <row r="322">
          <cell r="A322">
            <v>100987</v>
          </cell>
          <cell r="B322" t="str">
            <v>Codo 22 1/2° PVC Unión Mec. 6"  **</v>
          </cell>
          <cell r="C322" t="str">
            <v>UN</v>
          </cell>
          <cell r="E322" t="str">
            <v>1900</v>
          </cell>
          <cell r="F322">
            <v>0</v>
          </cell>
        </row>
        <row r="323">
          <cell r="A323">
            <v>100988</v>
          </cell>
          <cell r="B323" t="str">
            <v>CODO 90° PVC SANITARIO 6" CXC.</v>
          </cell>
          <cell r="C323" t="str">
            <v>UN</v>
          </cell>
          <cell r="E323" t="str">
            <v>1900</v>
          </cell>
          <cell r="F323">
            <v>0</v>
          </cell>
        </row>
        <row r="324">
          <cell r="A324">
            <v>100991</v>
          </cell>
          <cell r="B324" t="str">
            <v>Valvula compuert Elástica Beta  d=6" **</v>
          </cell>
          <cell r="C324" t="str">
            <v>UN</v>
          </cell>
          <cell r="E324" t="str">
            <v>1900</v>
          </cell>
          <cell r="F324">
            <v>0</v>
          </cell>
        </row>
        <row r="325">
          <cell r="A325">
            <v>101017</v>
          </cell>
          <cell r="B325" t="str">
            <v>ADAPTADOR PRESION MachoRoscadoPVC 1 1/2" S/NORMA I</v>
          </cell>
          <cell r="C325" t="str">
            <v>UN</v>
          </cell>
          <cell r="D325">
            <v>44588</v>
          </cell>
          <cell r="E325" t="str">
            <v>2022</v>
          </cell>
          <cell r="F325">
            <v>4511</v>
          </cell>
        </row>
        <row r="326">
          <cell r="A326">
            <v>101066</v>
          </cell>
          <cell r="B326" t="str">
            <v>Codo calle galvanizado ½"</v>
          </cell>
          <cell r="C326" t="str">
            <v>UN</v>
          </cell>
          <cell r="E326" t="str">
            <v>1900</v>
          </cell>
          <cell r="F326">
            <v>0</v>
          </cell>
        </row>
        <row r="327">
          <cell r="A327">
            <v>101067</v>
          </cell>
          <cell r="B327" t="str">
            <v>TEE reducida polietileno (gas) 1"x1/2" **</v>
          </cell>
          <cell r="C327" t="str">
            <v>UN</v>
          </cell>
          <cell r="E327" t="str">
            <v>1900</v>
          </cell>
          <cell r="F327">
            <v>0</v>
          </cell>
        </row>
        <row r="328">
          <cell r="A328">
            <v>101082</v>
          </cell>
          <cell r="B328" t="str">
            <v>Brida acero 300Lb d=21/2" **</v>
          </cell>
          <cell r="C328" t="str">
            <v>UN</v>
          </cell>
          <cell r="E328" t="str">
            <v>1900</v>
          </cell>
          <cell r="F328">
            <v>0</v>
          </cell>
        </row>
        <row r="329">
          <cell r="A329">
            <v>101297</v>
          </cell>
          <cell r="B329" t="str">
            <v>CODO 45° SANITARIO 3" CxC  PAVCO</v>
          </cell>
          <cell r="C329" t="str">
            <v>UN</v>
          </cell>
          <cell r="D329">
            <v>44589</v>
          </cell>
          <cell r="E329" t="str">
            <v>2022</v>
          </cell>
          <cell r="F329">
            <v>7577</v>
          </cell>
        </row>
        <row r="330">
          <cell r="A330">
            <v>101393</v>
          </cell>
          <cell r="B330" t="str">
            <v>CODO 90°CALIENTE  1/2"CPVC PAVCO O SIMILAR</v>
          </cell>
          <cell r="C330" t="str">
            <v>UN</v>
          </cell>
          <cell r="E330" t="str">
            <v>1900</v>
          </cell>
          <cell r="F330">
            <v>0</v>
          </cell>
        </row>
        <row r="331">
          <cell r="A331">
            <v>101537</v>
          </cell>
          <cell r="B331" t="str">
            <v>Adapatdor Terminal Campana Ø3" Ducto TDP</v>
          </cell>
          <cell r="C331" t="str">
            <v>UN</v>
          </cell>
          <cell r="D331">
            <v>43508</v>
          </cell>
          <cell r="E331" t="str">
            <v>2019</v>
          </cell>
          <cell r="F331">
            <v>3164</v>
          </cell>
        </row>
        <row r="332">
          <cell r="A332">
            <v>101562</v>
          </cell>
          <cell r="B332" t="str">
            <v>UNION CPVC  1½" **</v>
          </cell>
          <cell r="C332" t="str">
            <v>UN</v>
          </cell>
          <cell r="E332" t="str">
            <v>1900</v>
          </cell>
          <cell r="F332">
            <v>0</v>
          </cell>
        </row>
        <row r="333">
          <cell r="A333">
            <v>101563</v>
          </cell>
          <cell r="B333" t="str">
            <v>CODO90 CPVC  1½" PAVCO**</v>
          </cell>
          <cell r="C333" t="str">
            <v>UN</v>
          </cell>
          <cell r="D333">
            <v>44620</v>
          </cell>
          <cell r="E333" t="str">
            <v>2022</v>
          </cell>
          <cell r="F333">
            <v>38501</v>
          </cell>
        </row>
        <row r="334">
          <cell r="A334">
            <v>101609</v>
          </cell>
          <cell r="B334" t="str">
            <v>UNION CPVC Ø ½" S/NORMA ICONTEC</v>
          </cell>
          <cell r="C334" t="str">
            <v>UN</v>
          </cell>
          <cell r="D334">
            <v>44589</v>
          </cell>
          <cell r="E334" t="str">
            <v>2022</v>
          </cell>
          <cell r="F334">
            <v>1239</v>
          </cell>
        </row>
        <row r="335">
          <cell r="A335">
            <v>101610</v>
          </cell>
          <cell r="B335" t="str">
            <v>UNION CPVC Ø 3/4 S/NORMA ICONTEC</v>
          </cell>
          <cell r="C335" t="str">
            <v>UN</v>
          </cell>
          <cell r="D335">
            <v>44589</v>
          </cell>
          <cell r="E335" t="str">
            <v>2022</v>
          </cell>
          <cell r="F335">
            <v>1841</v>
          </cell>
        </row>
        <row r="336">
          <cell r="A336">
            <v>101611</v>
          </cell>
          <cell r="B336" t="str">
            <v>UNION CPVC  1" **</v>
          </cell>
          <cell r="C336" t="str">
            <v>UN</v>
          </cell>
          <cell r="E336" t="str">
            <v>1900</v>
          </cell>
          <cell r="F336">
            <v>0</v>
          </cell>
        </row>
        <row r="337">
          <cell r="A337">
            <v>101612</v>
          </cell>
          <cell r="B337" t="str">
            <v>UNION CPVC  1 1/2" **</v>
          </cell>
          <cell r="C337" t="str">
            <v>UN</v>
          </cell>
          <cell r="E337" t="str">
            <v>1900</v>
          </cell>
          <cell r="F337">
            <v>0</v>
          </cell>
        </row>
        <row r="338">
          <cell r="A338">
            <v>101613</v>
          </cell>
          <cell r="B338" t="str">
            <v>UNION CPVC Ø 2" S/NORMA ICONTEC</v>
          </cell>
          <cell r="C338" t="str">
            <v>UN</v>
          </cell>
          <cell r="D338">
            <v>44589</v>
          </cell>
          <cell r="E338" t="str">
            <v>2022</v>
          </cell>
          <cell r="F338">
            <v>29712</v>
          </cell>
        </row>
        <row r="339">
          <cell r="A339">
            <v>101614</v>
          </cell>
          <cell r="B339" t="str">
            <v>CODO 90° CPVC  2" S/NORMA ICONTEC</v>
          </cell>
          <cell r="C339" t="str">
            <v>UN</v>
          </cell>
          <cell r="D339">
            <v>44589</v>
          </cell>
          <cell r="E339" t="str">
            <v>2022</v>
          </cell>
          <cell r="F339">
            <v>64271</v>
          </cell>
        </row>
        <row r="340">
          <cell r="A340">
            <v>101615</v>
          </cell>
          <cell r="B340" t="str">
            <v>CODO 90° CPVC  1/2" S/NORMA ICONTEC*</v>
          </cell>
          <cell r="C340" t="str">
            <v>UN</v>
          </cell>
          <cell r="D340">
            <v>44589</v>
          </cell>
          <cell r="E340" t="str">
            <v>2022</v>
          </cell>
          <cell r="F340">
            <v>1609</v>
          </cell>
        </row>
        <row r="341">
          <cell r="A341">
            <v>101616</v>
          </cell>
          <cell r="B341" t="str">
            <v>CODO 90° CPVC  3/4"S/NORMA ICONTEC</v>
          </cell>
          <cell r="C341" t="str">
            <v>UN</v>
          </cell>
          <cell r="E341" t="str">
            <v>1900</v>
          </cell>
          <cell r="F341">
            <v>0</v>
          </cell>
        </row>
        <row r="342">
          <cell r="A342">
            <v>101617</v>
          </cell>
          <cell r="B342" t="str">
            <v>CODO 90° CPVC  1" **</v>
          </cell>
          <cell r="C342" t="str">
            <v>UN</v>
          </cell>
          <cell r="E342" t="str">
            <v>1900</v>
          </cell>
          <cell r="F342">
            <v>0</v>
          </cell>
        </row>
        <row r="343">
          <cell r="A343">
            <v>101618</v>
          </cell>
          <cell r="B343" t="str">
            <v>CODO 90° CPVC  1 1/2" **</v>
          </cell>
          <cell r="C343" t="str">
            <v>UN</v>
          </cell>
          <cell r="E343" t="str">
            <v>1900</v>
          </cell>
          <cell r="F343">
            <v>0</v>
          </cell>
        </row>
        <row r="344">
          <cell r="A344">
            <v>101619</v>
          </cell>
          <cell r="B344" t="str">
            <v>CODO 90° CPVC  2" **</v>
          </cell>
          <cell r="C344" t="str">
            <v>UN</v>
          </cell>
          <cell r="E344" t="str">
            <v>1900</v>
          </cell>
          <cell r="F344">
            <v>0</v>
          </cell>
        </row>
        <row r="345">
          <cell r="A345">
            <v>101636</v>
          </cell>
          <cell r="B345" t="str">
            <v>UNIVERSAL PRESION 2 1/2"     PAVCO</v>
          </cell>
          <cell r="C345" t="str">
            <v>UN</v>
          </cell>
          <cell r="E345" t="str">
            <v>1900</v>
          </cell>
          <cell r="F345">
            <v>0</v>
          </cell>
        </row>
        <row r="346">
          <cell r="A346">
            <v>101638</v>
          </cell>
          <cell r="B346" t="str">
            <v>Tubo HG ½" 2.49mm**</v>
          </cell>
          <cell r="C346" t="str">
            <v>ML</v>
          </cell>
          <cell r="E346" t="str">
            <v>1900</v>
          </cell>
          <cell r="F346">
            <v>0</v>
          </cell>
        </row>
        <row r="347">
          <cell r="A347">
            <v>101639</v>
          </cell>
          <cell r="B347" t="str">
            <v>Tubo HG 1 1/4" 2.95mm **</v>
          </cell>
          <cell r="C347" t="str">
            <v>ML</v>
          </cell>
          <cell r="E347" t="str">
            <v>1900</v>
          </cell>
          <cell r="F347">
            <v>0</v>
          </cell>
        </row>
        <row r="348">
          <cell r="A348">
            <v>101640</v>
          </cell>
          <cell r="B348" t="str">
            <v>Tubo HGØ 1" e=2.5mm (AGUA) L=6M   NTC:5890</v>
          </cell>
          <cell r="C348" t="str">
            <v>ML</v>
          </cell>
          <cell r="E348" t="str">
            <v>1900</v>
          </cell>
          <cell r="F348">
            <v>0</v>
          </cell>
        </row>
        <row r="349">
          <cell r="A349">
            <v>101641</v>
          </cell>
          <cell r="B349" t="str">
            <v>Trípode Metálico para aspersor (Angulo 3/4") **</v>
          </cell>
          <cell r="C349" t="str">
            <v>UN</v>
          </cell>
          <cell r="E349" t="str">
            <v>1900</v>
          </cell>
          <cell r="F349">
            <v>0</v>
          </cell>
        </row>
        <row r="350">
          <cell r="A350">
            <v>101642</v>
          </cell>
          <cell r="B350" t="str">
            <v>Tubo HG 2" 3.25mm **</v>
          </cell>
          <cell r="C350" t="str">
            <v>ML</v>
          </cell>
          <cell r="E350" t="str">
            <v>1900</v>
          </cell>
          <cell r="F350">
            <v>0</v>
          </cell>
        </row>
        <row r="351">
          <cell r="A351">
            <v>101643</v>
          </cell>
          <cell r="B351" t="str">
            <v>Tubo HG 3" 3.25mm CERRAMIENTO**</v>
          </cell>
          <cell r="C351" t="str">
            <v>ML</v>
          </cell>
          <cell r="E351" t="str">
            <v>1900</v>
          </cell>
          <cell r="F351">
            <v>0</v>
          </cell>
        </row>
        <row r="352">
          <cell r="A352">
            <v>101644</v>
          </cell>
          <cell r="B352" t="str">
            <v>Codo 90°HG 3/4" **</v>
          </cell>
          <cell r="C352" t="str">
            <v>UN</v>
          </cell>
          <cell r="D352">
            <v>43552</v>
          </cell>
          <cell r="E352" t="str">
            <v>2019</v>
          </cell>
          <cell r="F352">
            <v>1637</v>
          </cell>
        </row>
        <row r="353">
          <cell r="A353">
            <v>101645</v>
          </cell>
          <cell r="B353" t="str">
            <v>Codo 90°HG 1" **</v>
          </cell>
          <cell r="C353" t="str">
            <v>UN</v>
          </cell>
          <cell r="D353">
            <v>43552</v>
          </cell>
          <cell r="E353" t="str">
            <v>2019</v>
          </cell>
          <cell r="F353">
            <v>2911</v>
          </cell>
        </row>
        <row r="354">
          <cell r="A354">
            <v>101646</v>
          </cell>
          <cell r="B354" t="str">
            <v>Codo 90°HG 11/2" **</v>
          </cell>
          <cell r="C354" t="str">
            <v>UN</v>
          </cell>
          <cell r="D354">
            <v>43552</v>
          </cell>
          <cell r="E354" t="str">
            <v>2019</v>
          </cell>
          <cell r="F354">
            <v>6472.01</v>
          </cell>
        </row>
        <row r="355">
          <cell r="A355">
            <v>101647</v>
          </cell>
          <cell r="B355" t="str">
            <v>Codo 90°HG 2" **</v>
          </cell>
          <cell r="C355" t="str">
            <v>UN</v>
          </cell>
          <cell r="E355" t="str">
            <v>1900</v>
          </cell>
          <cell r="F355">
            <v>0</v>
          </cell>
        </row>
        <row r="356">
          <cell r="A356">
            <v>101648</v>
          </cell>
          <cell r="B356" t="str">
            <v>Codo 45°HG 1/ 2" **</v>
          </cell>
          <cell r="C356" t="str">
            <v>UN</v>
          </cell>
          <cell r="D356">
            <v>43843</v>
          </cell>
          <cell r="E356" t="str">
            <v>2020</v>
          </cell>
          <cell r="F356">
            <v>1392</v>
          </cell>
        </row>
        <row r="357">
          <cell r="A357">
            <v>101649</v>
          </cell>
          <cell r="B357" t="str">
            <v>Codo 45°HG 3/4" **</v>
          </cell>
          <cell r="C357" t="str">
            <v>UN</v>
          </cell>
          <cell r="E357" t="str">
            <v>1900</v>
          </cell>
          <cell r="F357">
            <v>0</v>
          </cell>
        </row>
        <row r="358">
          <cell r="A358">
            <v>101650</v>
          </cell>
          <cell r="B358" t="str">
            <v>Codo 45°HG 1" **</v>
          </cell>
          <cell r="C358" t="str">
            <v>UN</v>
          </cell>
          <cell r="E358" t="str">
            <v>1900</v>
          </cell>
          <cell r="F358">
            <v>0</v>
          </cell>
        </row>
        <row r="359">
          <cell r="A359">
            <v>101652</v>
          </cell>
          <cell r="B359" t="str">
            <v>Codo 45°HG 11/2" **</v>
          </cell>
          <cell r="C359" t="str">
            <v>UN</v>
          </cell>
          <cell r="E359" t="str">
            <v>1900</v>
          </cell>
          <cell r="F359">
            <v>0</v>
          </cell>
        </row>
        <row r="360">
          <cell r="A360">
            <v>101653</v>
          </cell>
          <cell r="B360" t="str">
            <v>Codo 45°HG 2" **</v>
          </cell>
          <cell r="C360" t="str">
            <v>UN</v>
          </cell>
          <cell r="E360" t="str">
            <v>1900</v>
          </cell>
          <cell r="F360">
            <v>0</v>
          </cell>
        </row>
        <row r="361">
          <cell r="A361">
            <v>101655</v>
          </cell>
          <cell r="B361" t="str">
            <v>Codo 45°HG 3" **</v>
          </cell>
          <cell r="C361" t="str">
            <v>UN</v>
          </cell>
          <cell r="E361" t="str">
            <v>1900</v>
          </cell>
          <cell r="F361">
            <v>0</v>
          </cell>
        </row>
        <row r="362">
          <cell r="A362">
            <v>101657</v>
          </cell>
          <cell r="B362" t="str">
            <v>Unión HG 1/2" **</v>
          </cell>
          <cell r="C362" t="str">
            <v>UN</v>
          </cell>
          <cell r="D362">
            <v>43853</v>
          </cell>
          <cell r="E362" t="str">
            <v>2020</v>
          </cell>
          <cell r="F362">
            <v>932.76</v>
          </cell>
        </row>
        <row r="363">
          <cell r="A363">
            <v>101658</v>
          </cell>
          <cell r="B363" t="str">
            <v>Unión HG 3/4" **</v>
          </cell>
          <cell r="C363" t="str">
            <v>UN</v>
          </cell>
          <cell r="D363">
            <v>43553</v>
          </cell>
          <cell r="E363" t="str">
            <v>2019</v>
          </cell>
          <cell r="F363">
            <v>1306</v>
          </cell>
        </row>
        <row r="364">
          <cell r="A364">
            <v>101660</v>
          </cell>
          <cell r="B364" t="str">
            <v>UNIÓN  HG Ø 1"</v>
          </cell>
          <cell r="C364" t="str">
            <v>UN</v>
          </cell>
          <cell r="E364" t="str">
            <v>1900</v>
          </cell>
          <cell r="F364">
            <v>0</v>
          </cell>
        </row>
        <row r="365">
          <cell r="A365">
            <v>101661</v>
          </cell>
          <cell r="B365" t="str">
            <v>Unión HG Ø 11/2" **</v>
          </cell>
          <cell r="C365" t="str">
            <v>UN</v>
          </cell>
          <cell r="D365">
            <v>43553</v>
          </cell>
          <cell r="E365" t="str">
            <v>2019</v>
          </cell>
          <cell r="F365">
            <v>3718</v>
          </cell>
        </row>
        <row r="366">
          <cell r="A366">
            <v>101662</v>
          </cell>
          <cell r="B366" t="str">
            <v>Unión HG 2" **</v>
          </cell>
          <cell r="C366" t="str">
            <v>UN</v>
          </cell>
          <cell r="E366" t="str">
            <v>1900</v>
          </cell>
          <cell r="F366">
            <v>0</v>
          </cell>
        </row>
        <row r="367">
          <cell r="A367">
            <v>101664</v>
          </cell>
          <cell r="B367" t="str">
            <v>Unión HG Ø 3" **</v>
          </cell>
          <cell r="C367" t="str">
            <v>UN</v>
          </cell>
          <cell r="E367" t="str">
            <v>1900</v>
          </cell>
          <cell r="F367">
            <v>0</v>
          </cell>
        </row>
        <row r="368">
          <cell r="A368">
            <v>101665</v>
          </cell>
          <cell r="B368" t="str">
            <v>Universal HG 1/2" **</v>
          </cell>
          <cell r="C368" t="str">
            <v>UN</v>
          </cell>
          <cell r="E368" t="str">
            <v>1900</v>
          </cell>
          <cell r="F368">
            <v>0</v>
          </cell>
        </row>
        <row r="369">
          <cell r="A369">
            <v>101667</v>
          </cell>
          <cell r="B369" t="str">
            <v>Universal HG 3/4" **</v>
          </cell>
          <cell r="C369" t="str">
            <v>UN</v>
          </cell>
          <cell r="E369" t="str">
            <v>1900</v>
          </cell>
          <cell r="F369">
            <v>0</v>
          </cell>
        </row>
        <row r="370">
          <cell r="A370">
            <v>101669</v>
          </cell>
          <cell r="B370" t="str">
            <v>Universal HG 1" **</v>
          </cell>
          <cell r="C370" t="str">
            <v>UN</v>
          </cell>
          <cell r="E370" t="str">
            <v>1900</v>
          </cell>
          <cell r="F370">
            <v>0</v>
          </cell>
        </row>
        <row r="371">
          <cell r="A371">
            <v>101670</v>
          </cell>
          <cell r="B371" t="str">
            <v>Universal HG Ø1 1/2" **</v>
          </cell>
          <cell r="C371" t="str">
            <v>UN</v>
          </cell>
          <cell r="E371" t="str">
            <v>1900</v>
          </cell>
          <cell r="F371">
            <v>0</v>
          </cell>
        </row>
        <row r="372">
          <cell r="A372">
            <v>101672</v>
          </cell>
          <cell r="B372" t="str">
            <v>Universal HG 2" **</v>
          </cell>
          <cell r="C372" t="str">
            <v>UN</v>
          </cell>
          <cell r="E372" t="str">
            <v>1900</v>
          </cell>
          <cell r="F372">
            <v>0</v>
          </cell>
        </row>
        <row r="373">
          <cell r="A373">
            <v>101673</v>
          </cell>
          <cell r="B373" t="str">
            <v>UNIVERSAL GALVANIZADA 3"X150PSI</v>
          </cell>
          <cell r="C373" t="str">
            <v>UN</v>
          </cell>
          <cell r="E373" t="str">
            <v>1900</v>
          </cell>
          <cell r="F373">
            <v>0</v>
          </cell>
        </row>
        <row r="374">
          <cell r="A374">
            <v>101700</v>
          </cell>
          <cell r="B374" t="str">
            <v>Tubo HG 2 1/2" 3.25mm **</v>
          </cell>
          <cell r="C374" t="str">
            <v>ML</v>
          </cell>
          <cell r="E374" t="str">
            <v>1900</v>
          </cell>
          <cell r="F374">
            <v>0</v>
          </cell>
        </row>
        <row r="375">
          <cell r="A375">
            <v>101701</v>
          </cell>
          <cell r="B375" t="str">
            <v>Unión HG Ø 2 1/2" **</v>
          </cell>
          <cell r="C375" t="str">
            <v>UN</v>
          </cell>
          <cell r="E375" t="str">
            <v>1900</v>
          </cell>
          <cell r="F375">
            <v>0</v>
          </cell>
        </row>
        <row r="376">
          <cell r="A376">
            <v>101702</v>
          </cell>
          <cell r="B376" t="str">
            <v>Codo 90°HG Ø 3" **</v>
          </cell>
          <cell r="C376" t="str">
            <v>UN</v>
          </cell>
          <cell r="E376" t="str">
            <v>1900</v>
          </cell>
          <cell r="F376">
            <v>0</v>
          </cell>
        </row>
        <row r="377">
          <cell r="A377">
            <v>101703</v>
          </cell>
          <cell r="B377" t="str">
            <v>CODO 90° SANITARIO 2" C x C S/NORMA ICONTEC</v>
          </cell>
          <cell r="C377" t="str">
            <v>UN</v>
          </cell>
          <cell r="D377">
            <v>44589</v>
          </cell>
          <cell r="E377" t="str">
            <v>2022</v>
          </cell>
          <cell r="F377">
            <v>3607</v>
          </cell>
        </row>
        <row r="378">
          <cell r="A378">
            <v>101715</v>
          </cell>
          <cell r="B378" t="str">
            <v>CODO 45° SANITARIO 3" C x C    PAVCO</v>
          </cell>
          <cell r="C378" t="str">
            <v>UN</v>
          </cell>
          <cell r="D378">
            <v>44589</v>
          </cell>
          <cell r="E378" t="str">
            <v>2022</v>
          </cell>
          <cell r="F378">
            <v>7723</v>
          </cell>
        </row>
        <row r="379">
          <cell r="A379">
            <v>101716</v>
          </cell>
          <cell r="B379" t="str">
            <v>CODO 45° SANITARIO 4" C x C   S/NORMA ICONTEC</v>
          </cell>
          <cell r="C379" t="str">
            <v>UN</v>
          </cell>
          <cell r="D379">
            <v>44589</v>
          </cell>
          <cell r="E379" t="str">
            <v>2022</v>
          </cell>
          <cell r="F379">
            <v>13234</v>
          </cell>
        </row>
        <row r="380">
          <cell r="A380">
            <v>101717</v>
          </cell>
          <cell r="B380" t="str">
            <v>UNION SANITARIA 8"</v>
          </cell>
          <cell r="C380" t="str">
            <v>UN</v>
          </cell>
          <cell r="D380">
            <v>44589</v>
          </cell>
          <cell r="E380" t="str">
            <v>2022</v>
          </cell>
          <cell r="F380">
            <v>99953</v>
          </cell>
        </row>
        <row r="381">
          <cell r="A381">
            <v>101718</v>
          </cell>
          <cell r="B381" t="str">
            <v>HIDROSELLO 8"</v>
          </cell>
          <cell r="C381" t="str">
            <v>UN</v>
          </cell>
          <cell r="D381">
            <v>44589</v>
          </cell>
          <cell r="E381" t="str">
            <v>2022</v>
          </cell>
          <cell r="F381">
            <v>7968</v>
          </cell>
        </row>
        <row r="382">
          <cell r="A382">
            <v>101719</v>
          </cell>
          <cell r="B382" t="str">
            <v>ADAPTADOR DE LIMPIEZA SANITARIA 4"</v>
          </cell>
          <cell r="C382" t="str">
            <v>UN</v>
          </cell>
          <cell r="D382">
            <v>44589</v>
          </cell>
          <cell r="E382" t="str">
            <v>2022</v>
          </cell>
          <cell r="F382">
            <v>19677</v>
          </cell>
        </row>
        <row r="383">
          <cell r="A383">
            <v>101720</v>
          </cell>
          <cell r="B383" t="str">
            <v>TAPON SANITARIO 6" PVC   PAVCO</v>
          </cell>
          <cell r="C383" t="str">
            <v>UN</v>
          </cell>
          <cell r="D383">
            <v>44620</v>
          </cell>
          <cell r="E383" t="str">
            <v>2022</v>
          </cell>
          <cell r="F383">
            <v>17867.009999999998</v>
          </cell>
        </row>
        <row r="384">
          <cell r="A384">
            <v>101729</v>
          </cell>
          <cell r="B384" t="str">
            <v>CODO GRAN RADIO (90°) PVC UNION MEC (RDE-21) ø 2"</v>
          </cell>
          <cell r="C384" t="str">
            <v>UN</v>
          </cell>
          <cell r="E384" t="str">
            <v>1900</v>
          </cell>
          <cell r="F384">
            <v>0</v>
          </cell>
        </row>
        <row r="385">
          <cell r="A385">
            <v>101738</v>
          </cell>
          <cell r="B385" t="str">
            <v>Codo  11 1/4° Mec. 6" Fontanar **</v>
          </cell>
          <cell r="C385" t="str">
            <v>UN</v>
          </cell>
          <cell r="E385" t="str">
            <v>1900</v>
          </cell>
          <cell r="F385">
            <v>0</v>
          </cell>
        </row>
        <row r="386">
          <cell r="A386">
            <v>101741</v>
          </cell>
          <cell r="B386" t="str">
            <v>Union platino 8" Pavco **</v>
          </cell>
          <cell r="C386" t="str">
            <v>UN</v>
          </cell>
          <cell r="D386">
            <v>44585</v>
          </cell>
          <cell r="E386" t="str">
            <v>2022</v>
          </cell>
          <cell r="F386">
            <v>384412.44</v>
          </cell>
        </row>
        <row r="387">
          <cell r="A387">
            <v>101742</v>
          </cell>
          <cell r="B387" t="str">
            <v>Union platino 10" Pavco **</v>
          </cell>
          <cell r="C387" t="str">
            <v>UN</v>
          </cell>
          <cell r="D387">
            <v>44620</v>
          </cell>
          <cell r="E387" t="str">
            <v>2022</v>
          </cell>
          <cell r="F387">
            <v>686825.01</v>
          </cell>
        </row>
        <row r="388">
          <cell r="A388">
            <v>101744</v>
          </cell>
          <cell r="B388" t="str">
            <v>Union platino 12" Pavco **</v>
          </cell>
          <cell r="C388" t="str">
            <v>UN</v>
          </cell>
          <cell r="D388">
            <v>44620</v>
          </cell>
          <cell r="E388" t="str">
            <v>2022</v>
          </cell>
          <cell r="F388">
            <v>1064425</v>
          </cell>
        </row>
        <row r="389">
          <cell r="A389">
            <v>101746</v>
          </cell>
          <cell r="B389" t="str">
            <v>Union platino 6" Pavco **</v>
          </cell>
          <cell r="C389" t="str">
            <v>UN</v>
          </cell>
          <cell r="D389">
            <v>44585</v>
          </cell>
          <cell r="E389" t="str">
            <v>2022</v>
          </cell>
          <cell r="F389">
            <v>209230.06</v>
          </cell>
        </row>
        <row r="390">
          <cell r="A390">
            <v>101757</v>
          </cell>
          <cell r="B390" t="str">
            <v>YEE SANITARIA PVC  reducida 4" x 2"</v>
          </cell>
          <cell r="C390" t="str">
            <v>UN</v>
          </cell>
          <cell r="D390">
            <v>43648</v>
          </cell>
          <cell r="E390" t="str">
            <v>2019</v>
          </cell>
          <cell r="F390">
            <v>13103.99</v>
          </cell>
        </row>
        <row r="391">
          <cell r="A391">
            <v>101758</v>
          </cell>
          <cell r="B391" t="str">
            <v>YEE SANITARIA PVC  reducida 3" x 2"</v>
          </cell>
          <cell r="C391" t="str">
            <v>UN</v>
          </cell>
          <cell r="E391" t="str">
            <v>1900</v>
          </cell>
          <cell r="F391">
            <v>0</v>
          </cell>
        </row>
        <row r="392">
          <cell r="A392">
            <v>101771</v>
          </cell>
          <cell r="B392" t="str">
            <v>Union platino 4"   PVC</v>
          </cell>
          <cell r="C392" t="str">
            <v>UN</v>
          </cell>
          <cell r="D392">
            <v>43839</v>
          </cell>
          <cell r="E392" t="str">
            <v>2020</v>
          </cell>
          <cell r="F392">
            <v>21270</v>
          </cell>
        </row>
        <row r="393">
          <cell r="A393">
            <v>101820</v>
          </cell>
          <cell r="B393" t="str">
            <v>TEE UNION MEC PVC (ACUEDUCTO ) ø  4"X 4" X 4"</v>
          </cell>
          <cell r="C393" t="str">
            <v>UN</v>
          </cell>
          <cell r="E393" t="str">
            <v>1900</v>
          </cell>
          <cell r="F393">
            <v>0</v>
          </cell>
        </row>
        <row r="394">
          <cell r="A394">
            <v>101825</v>
          </cell>
          <cell r="B394" t="str">
            <v>TAPON DE PRUEBA 4"SANITARIO S/NORMA ICONTEC</v>
          </cell>
          <cell r="C394" t="str">
            <v>UN</v>
          </cell>
          <cell r="D394">
            <v>43503</v>
          </cell>
          <cell r="E394" t="str">
            <v>2019</v>
          </cell>
          <cell r="F394">
            <v>1478</v>
          </cell>
        </row>
        <row r="395">
          <cell r="A395">
            <v>101826</v>
          </cell>
          <cell r="B395" t="str">
            <v>Niple HG 1"X 5 CM</v>
          </cell>
          <cell r="C395" t="str">
            <v>UN</v>
          </cell>
          <cell r="D395">
            <v>44589</v>
          </cell>
          <cell r="E395" t="str">
            <v>2022</v>
          </cell>
          <cell r="F395">
            <v>2711</v>
          </cell>
        </row>
        <row r="396">
          <cell r="A396">
            <v>101827</v>
          </cell>
          <cell r="B396" t="str">
            <v>TAPON HEMBRA HG  D=1" **</v>
          </cell>
          <cell r="C396" t="str">
            <v>UN</v>
          </cell>
          <cell r="D396">
            <v>44589</v>
          </cell>
          <cell r="E396" t="str">
            <v>2022</v>
          </cell>
          <cell r="F396">
            <v>1923</v>
          </cell>
        </row>
        <row r="397">
          <cell r="A397">
            <v>101835</v>
          </cell>
          <cell r="B397" t="str">
            <v>TAPON DE PRUEBA 2"PVC SANITARIO S/NORMA ICONTEC</v>
          </cell>
          <cell r="C397" t="str">
            <v>UN</v>
          </cell>
          <cell r="D397">
            <v>44589</v>
          </cell>
          <cell r="E397" t="str">
            <v>2022</v>
          </cell>
          <cell r="F397">
            <v>1335</v>
          </cell>
        </row>
        <row r="398">
          <cell r="A398">
            <v>101836</v>
          </cell>
          <cell r="B398" t="str">
            <v>TAPON HEMBRA PVC D=1/2" **</v>
          </cell>
          <cell r="C398" t="str">
            <v>UN</v>
          </cell>
          <cell r="D398">
            <v>43843</v>
          </cell>
          <cell r="E398" t="str">
            <v>2020</v>
          </cell>
          <cell r="F398">
            <v>246.33</v>
          </cell>
        </row>
        <row r="399">
          <cell r="A399">
            <v>101839</v>
          </cell>
          <cell r="B399" t="str">
            <v>Niple HG 1"X0.20m**</v>
          </cell>
          <cell r="C399" t="str">
            <v>UN</v>
          </cell>
          <cell r="E399" t="str">
            <v>1900</v>
          </cell>
          <cell r="F399">
            <v>0</v>
          </cell>
        </row>
        <row r="400">
          <cell r="A400">
            <v>101842</v>
          </cell>
          <cell r="B400" t="str">
            <v>Niple HG 3/4"X8" **</v>
          </cell>
          <cell r="C400" t="str">
            <v>UN</v>
          </cell>
          <cell r="E400" t="str">
            <v>1900</v>
          </cell>
          <cell r="F400">
            <v>0</v>
          </cell>
        </row>
        <row r="401">
          <cell r="A401">
            <v>101843</v>
          </cell>
          <cell r="B401" t="str">
            <v>UNION 4"PVC **</v>
          </cell>
          <cell r="C401" t="str">
            <v>UN</v>
          </cell>
          <cell r="D401">
            <v>44589</v>
          </cell>
          <cell r="E401" t="str">
            <v>2022</v>
          </cell>
          <cell r="F401">
            <v>48231</v>
          </cell>
        </row>
        <row r="402">
          <cell r="A402">
            <v>101844</v>
          </cell>
          <cell r="B402" t="str">
            <v>CODO 45° SANITARIO 4" C x C  1/8  PAVCO</v>
          </cell>
          <cell r="C402" t="str">
            <v>UN</v>
          </cell>
          <cell r="D402">
            <v>44620</v>
          </cell>
          <cell r="E402" t="str">
            <v>2022</v>
          </cell>
          <cell r="F402">
            <v>19291.009999999998</v>
          </cell>
        </row>
        <row r="403">
          <cell r="A403">
            <v>101845</v>
          </cell>
          <cell r="B403" t="str">
            <v>CODO 45° SANITARIO 4" C x E  1/8  PAVCO</v>
          </cell>
          <cell r="C403" t="str">
            <v>UN</v>
          </cell>
          <cell r="D403">
            <v>44585</v>
          </cell>
          <cell r="E403" t="str">
            <v>2022</v>
          </cell>
          <cell r="F403">
            <v>19291.490000000002</v>
          </cell>
        </row>
        <row r="404">
          <cell r="A404">
            <v>102447</v>
          </cell>
          <cell r="B404" t="str">
            <v>CODO 45° CALIENTE 3/4"  ULTRATEMP  PAVCO</v>
          </cell>
          <cell r="C404" t="str">
            <v>UN</v>
          </cell>
          <cell r="D404">
            <v>44620</v>
          </cell>
          <cell r="E404" t="str">
            <v>2022</v>
          </cell>
          <cell r="F404">
            <v>3667</v>
          </cell>
        </row>
        <row r="405">
          <cell r="A405">
            <v>102478</v>
          </cell>
          <cell r="B405" t="str">
            <v>Tubo PVCP 1 1/2"  SCH80 **</v>
          </cell>
          <cell r="C405" t="str">
            <v>ML</v>
          </cell>
          <cell r="E405" t="str">
            <v>1900</v>
          </cell>
          <cell r="F405">
            <v>0</v>
          </cell>
        </row>
        <row r="406">
          <cell r="A406">
            <v>102498</v>
          </cell>
          <cell r="B406" t="str">
            <v>TEE REDUCCION MEC PVC (ACUEDUCTO)  ø 4" X 3"</v>
          </cell>
          <cell r="C406" t="str">
            <v>UN</v>
          </cell>
          <cell r="E406" t="str">
            <v>1900</v>
          </cell>
          <cell r="F406">
            <v>0</v>
          </cell>
        </row>
        <row r="407">
          <cell r="A407">
            <v>102558</v>
          </cell>
          <cell r="B407" t="str">
            <v>Tubo HG 2" 3.25mm **</v>
          </cell>
          <cell r="C407" t="str">
            <v>ML</v>
          </cell>
          <cell r="E407" t="str">
            <v>1900</v>
          </cell>
          <cell r="F407">
            <v>0</v>
          </cell>
        </row>
        <row r="408">
          <cell r="A408">
            <v>102559</v>
          </cell>
          <cell r="B408" t="str">
            <v>Aspersor Impacto en Bronce (1") **</v>
          </cell>
          <cell r="C408" t="str">
            <v>UN</v>
          </cell>
          <cell r="D408">
            <v>44589</v>
          </cell>
          <cell r="E408" t="str">
            <v>2022</v>
          </cell>
          <cell r="F408">
            <v>238725</v>
          </cell>
        </row>
        <row r="409">
          <cell r="A409">
            <v>102560</v>
          </cell>
          <cell r="B409" t="str">
            <v>Aspersor Impacto en Bronce (3/4") **</v>
          </cell>
          <cell r="C409" t="str">
            <v>UN</v>
          </cell>
          <cell r="D409">
            <v>44589</v>
          </cell>
          <cell r="E409" t="str">
            <v>2022</v>
          </cell>
          <cell r="F409">
            <v>94370</v>
          </cell>
        </row>
        <row r="410">
          <cell r="A410">
            <v>102561</v>
          </cell>
          <cell r="B410" t="str">
            <v>Aspersor Impacto en Bronce (1/2") **</v>
          </cell>
          <cell r="C410" t="str">
            <v>UN</v>
          </cell>
          <cell r="D410">
            <v>44585</v>
          </cell>
          <cell r="E410" t="str">
            <v>2022</v>
          </cell>
          <cell r="F410">
            <v>36861</v>
          </cell>
        </row>
        <row r="411">
          <cell r="A411">
            <v>102562</v>
          </cell>
          <cell r="B411" t="str">
            <v>Tripode Ángulo1x1/8"Tubo Galv.3/4"+Codo+ adaptador</v>
          </cell>
          <cell r="C411" t="str">
            <v>UN</v>
          </cell>
          <cell r="D411">
            <v>44585</v>
          </cell>
          <cell r="E411" t="str">
            <v>2022</v>
          </cell>
          <cell r="F411">
            <v>187284</v>
          </cell>
        </row>
        <row r="412">
          <cell r="A412">
            <v>102563</v>
          </cell>
          <cell r="B412" t="str">
            <v>Valvula Selenoide d=2"(Suministro). **</v>
          </cell>
          <cell r="C412" t="str">
            <v>UN</v>
          </cell>
          <cell r="D412">
            <v>44589</v>
          </cell>
          <cell r="E412" t="str">
            <v>2022</v>
          </cell>
          <cell r="F412">
            <v>657183</v>
          </cell>
        </row>
        <row r="413">
          <cell r="A413">
            <v>102566</v>
          </cell>
          <cell r="B413" t="str">
            <v>Aspersor de Rotor(Turbina-2001/TR-70)r=21mEmergent</v>
          </cell>
          <cell r="C413" t="str">
            <v>UN</v>
          </cell>
          <cell r="D413">
            <v>44589</v>
          </cell>
          <cell r="E413" t="str">
            <v>2022</v>
          </cell>
          <cell r="F413">
            <v>346210</v>
          </cell>
        </row>
        <row r="414">
          <cell r="A414">
            <v>102568</v>
          </cell>
          <cell r="B414" t="str">
            <v>Swing Joint (Brazo articul. aspersor de rotor 1")*</v>
          </cell>
          <cell r="C414" t="str">
            <v>UN</v>
          </cell>
          <cell r="D414">
            <v>44589</v>
          </cell>
          <cell r="E414" t="str">
            <v>2022</v>
          </cell>
          <cell r="F414">
            <v>246833</v>
          </cell>
        </row>
        <row r="415">
          <cell r="A415">
            <v>102569</v>
          </cell>
          <cell r="B415" t="str">
            <v>Boquillas Graduables caudal de presión -aspersor**</v>
          </cell>
          <cell r="C415" t="str">
            <v>JGO</v>
          </cell>
          <cell r="E415" t="str">
            <v>1900</v>
          </cell>
          <cell r="F415">
            <v>0</v>
          </cell>
        </row>
        <row r="416">
          <cell r="A416">
            <v>102577</v>
          </cell>
          <cell r="B416" t="str">
            <v>TUBO PVC UM NORMA NTC 382 D=4" RDE21</v>
          </cell>
          <cell r="C416" t="str">
            <v>ML</v>
          </cell>
          <cell r="D416">
            <v>44589</v>
          </cell>
          <cell r="E416" t="str">
            <v>2022</v>
          </cell>
          <cell r="F416">
            <v>70111</v>
          </cell>
        </row>
        <row r="417">
          <cell r="A417">
            <v>102584</v>
          </cell>
          <cell r="B417" t="str">
            <v>Controlador Electrónico(para sistem.RiegoAutomátic</v>
          </cell>
          <cell r="C417" t="str">
            <v>UN</v>
          </cell>
          <cell r="E417" t="str">
            <v>1900</v>
          </cell>
          <cell r="F417">
            <v>0</v>
          </cell>
        </row>
        <row r="418">
          <cell r="A418">
            <v>102585</v>
          </cell>
          <cell r="B418" t="str">
            <v>Sensor de LLuvia a 24 Voltios(Sum)</v>
          </cell>
          <cell r="C418" t="str">
            <v>UN</v>
          </cell>
          <cell r="D418">
            <v>44589</v>
          </cell>
          <cell r="E418" t="str">
            <v>2022</v>
          </cell>
          <cell r="F418">
            <v>174009</v>
          </cell>
        </row>
        <row r="419">
          <cell r="A419">
            <v>102734</v>
          </cell>
          <cell r="B419" t="str">
            <v>Valvula flotadora sola d=1/2"Helbert o similar</v>
          </cell>
          <cell r="C419" t="str">
            <v>UN</v>
          </cell>
          <cell r="E419" t="str">
            <v>1900</v>
          </cell>
          <cell r="F419">
            <v>0</v>
          </cell>
        </row>
        <row r="420">
          <cell r="A420">
            <v>102735</v>
          </cell>
          <cell r="B420" t="str">
            <v>bola cobre d=1/2"Helbert.o Similar (175PSI) **</v>
          </cell>
          <cell r="C420" t="str">
            <v>UN</v>
          </cell>
          <cell r="E420" t="str">
            <v>1900</v>
          </cell>
          <cell r="F420">
            <v>0</v>
          </cell>
        </row>
        <row r="421">
          <cell r="A421">
            <v>102816</v>
          </cell>
          <cell r="B421" t="str">
            <v>UNION CPVC  3/4 **</v>
          </cell>
          <cell r="C421" t="str">
            <v>UN</v>
          </cell>
          <cell r="E421" t="str">
            <v>1900</v>
          </cell>
          <cell r="F421">
            <v>0</v>
          </cell>
        </row>
        <row r="422">
          <cell r="A422">
            <v>102817</v>
          </cell>
          <cell r="B422" t="str">
            <v>Adaptador CPVC Macho 1/2"  **</v>
          </cell>
          <cell r="C422" t="str">
            <v>UN</v>
          </cell>
          <cell r="D422">
            <v>44589</v>
          </cell>
          <cell r="E422" t="str">
            <v>2022</v>
          </cell>
          <cell r="F422">
            <v>1866</v>
          </cell>
        </row>
        <row r="423">
          <cell r="A423">
            <v>102818</v>
          </cell>
          <cell r="B423" t="str">
            <v>Tapón CPVCSoldado 1/2"  **</v>
          </cell>
          <cell r="C423" t="str">
            <v>UN</v>
          </cell>
          <cell r="D423">
            <v>43843</v>
          </cell>
          <cell r="E423" t="str">
            <v>2020</v>
          </cell>
          <cell r="F423">
            <v>703.29</v>
          </cell>
        </row>
        <row r="424">
          <cell r="A424">
            <v>102819</v>
          </cell>
          <cell r="B424" t="str">
            <v>Niple HG 3/4"L=0.1m **</v>
          </cell>
          <cell r="C424" t="str">
            <v>UN</v>
          </cell>
          <cell r="E424" t="str">
            <v>1900</v>
          </cell>
          <cell r="F424">
            <v>0</v>
          </cell>
        </row>
        <row r="425">
          <cell r="A425">
            <v>102820</v>
          </cell>
          <cell r="B425" t="str">
            <v>Adaptador PVCP Macho 11/4" S/NORMA ICONTEC</v>
          </cell>
          <cell r="C425" t="str">
            <v>UN</v>
          </cell>
          <cell r="D425">
            <v>44589</v>
          </cell>
          <cell r="E425" t="str">
            <v>2022</v>
          </cell>
          <cell r="F425">
            <v>3855.01</v>
          </cell>
        </row>
        <row r="426">
          <cell r="A426">
            <v>102822</v>
          </cell>
          <cell r="B426" t="str">
            <v>CODO 90° PRESION PVC 1 1/4"  S/NORMA ICONTEC</v>
          </cell>
          <cell r="C426" t="str">
            <v>UN</v>
          </cell>
          <cell r="D426">
            <v>44589</v>
          </cell>
          <cell r="E426" t="str">
            <v>2022</v>
          </cell>
          <cell r="F426">
            <v>4228</v>
          </cell>
        </row>
        <row r="427">
          <cell r="A427">
            <v>102827</v>
          </cell>
          <cell r="B427" t="str">
            <v>Buje PVCSØ 3"   PAVCO    **</v>
          </cell>
          <cell r="C427" t="str">
            <v>UN</v>
          </cell>
          <cell r="D427">
            <v>44620</v>
          </cell>
          <cell r="E427" t="str">
            <v>2022</v>
          </cell>
          <cell r="F427">
            <v>4957</v>
          </cell>
        </row>
        <row r="428">
          <cell r="A428">
            <v>102828</v>
          </cell>
          <cell r="B428" t="str">
            <v>Buje Soldado PVCS- Ø 2"X11/2" S/NORMA ICONTEC</v>
          </cell>
          <cell r="C428" t="str">
            <v>UN</v>
          </cell>
          <cell r="D428">
            <v>43544</v>
          </cell>
          <cell r="E428" t="str">
            <v>2019</v>
          </cell>
          <cell r="F428">
            <v>1336</v>
          </cell>
        </row>
        <row r="429">
          <cell r="A429">
            <v>102840</v>
          </cell>
          <cell r="B429" t="str">
            <v>UNIVERSAL GALVANIZADA  Ø 1 1/2"</v>
          </cell>
          <cell r="C429" t="str">
            <v>UN</v>
          </cell>
          <cell r="D429">
            <v>43843</v>
          </cell>
          <cell r="E429" t="str">
            <v>2020</v>
          </cell>
          <cell r="F429">
            <v>17774.009999999998</v>
          </cell>
        </row>
        <row r="430">
          <cell r="A430">
            <v>102841</v>
          </cell>
          <cell r="B430" t="str">
            <v>TEE SANITARIA 4x3"         PAVCO</v>
          </cell>
          <cell r="C430" t="str">
            <v>UN</v>
          </cell>
          <cell r="D430">
            <v>44620</v>
          </cell>
          <cell r="E430" t="str">
            <v>2022</v>
          </cell>
          <cell r="F430">
            <v>36501.01</v>
          </cell>
        </row>
        <row r="431">
          <cell r="A431">
            <v>102858</v>
          </cell>
          <cell r="B431" t="str">
            <v>Tapón CPVCSoldado 1"  **</v>
          </cell>
          <cell r="C431" t="str">
            <v>UN</v>
          </cell>
          <cell r="E431" t="str">
            <v>1900</v>
          </cell>
          <cell r="F431">
            <v>0</v>
          </cell>
        </row>
        <row r="432">
          <cell r="A432">
            <v>102859</v>
          </cell>
          <cell r="B432" t="str">
            <v>Tee CPVC 1"  **</v>
          </cell>
          <cell r="C432" t="str">
            <v>UN</v>
          </cell>
          <cell r="E432" t="str">
            <v>1900</v>
          </cell>
          <cell r="F432">
            <v>0</v>
          </cell>
        </row>
        <row r="433">
          <cell r="A433">
            <v>102860</v>
          </cell>
          <cell r="B433" t="str">
            <v>Adaptador CPVC Macho 1"  **</v>
          </cell>
          <cell r="C433" t="str">
            <v>UN</v>
          </cell>
          <cell r="E433" t="str">
            <v>1900</v>
          </cell>
          <cell r="F433">
            <v>0</v>
          </cell>
        </row>
        <row r="434">
          <cell r="A434">
            <v>103126</v>
          </cell>
          <cell r="B434" t="str">
            <v>Tee CPVC 1/2" S/NORMA ICONTEC</v>
          </cell>
          <cell r="C434" t="str">
            <v>UN</v>
          </cell>
          <cell r="D434">
            <v>44589</v>
          </cell>
          <cell r="E434" t="str">
            <v>2022</v>
          </cell>
          <cell r="F434">
            <v>2279</v>
          </cell>
        </row>
        <row r="435">
          <cell r="A435">
            <v>103127</v>
          </cell>
          <cell r="B435" t="str">
            <v>BUJE  CPVC soldado 3/4x 1/2"  **</v>
          </cell>
          <cell r="C435" t="str">
            <v>UN</v>
          </cell>
          <cell r="E435" t="str">
            <v>1900</v>
          </cell>
          <cell r="F435">
            <v>0</v>
          </cell>
        </row>
        <row r="436">
          <cell r="A436">
            <v>103393</v>
          </cell>
          <cell r="B436" t="str">
            <v>Codo 90º  PVCP 1 1/4"  **</v>
          </cell>
          <cell r="C436" t="str">
            <v>UN</v>
          </cell>
          <cell r="E436" t="str">
            <v>1900</v>
          </cell>
          <cell r="F436">
            <v>0</v>
          </cell>
        </row>
        <row r="437">
          <cell r="A437">
            <v>103439</v>
          </cell>
          <cell r="B437" t="str">
            <v>TRAGANTE REJILLA CUPULA TUBO 4"(5x4)-Plastica</v>
          </cell>
          <cell r="C437" t="str">
            <v>UN</v>
          </cell>
          <cell r="E437" t="str">
            <v>1900</v>
          </cell>
          <cell r="F437">
            <v>0</v>
          </cell>
        </row>
        <row r="438">
          <cell r="A438">
            <v>103520</v>
          </cell>
          <cell r="B438" t="str">
            <v>VENTILACION MAXI-VANT STUDOR REF:27990001(3-4")</v>
          </cell>
          <cell r="C438" t="str">
            <v>UN</v>
          </cell>
          <cell r="E438" t="str">
            <v>1900</v>
          </cell>
          <cell r="F438">
            <v>0</v>
          </cell>
        </row>
        <row r="439">
          <cell r="A439">
            <v>103603</v>
          </cell>
          <cell r="B439" t="str">
            <v>TAPON ROSCADO Ø1" S/NROMA ICONTEC</v>
          </cell>
          <cell r="C439" t="str">
            <v>UN</v>
          </cell>
          <cell r="D439">
            <v>43566</v>
          </cell>
          <cell r="E439" t="str">
            <v>2019</v>
          </cell>
          <cell r="F439">
            <v>1000</v>
          </cell>
        </row>
        <row r="440">
          <cell r="A440">
            <v>103604</v>
          </cell>
          <cell r="B440" t="str">
            <v>TAPON PVCP SOLDADO Ø1"</v>
          </cell>
          <cell r="C440" t="str">
            <v>UN</v>
          </cell>
          <cell r="D440">
            <v>43558</v>
          </cell>
          <cell r="E440" t="str">
            <v>2019</v>
          </cell>
          <cell r="F440">
            <v>595</v>
          </cell>
        </row>
        <row r="441">
          <cell r="A441">
            <v>103651</v>
          </cell>
          <cell r="B441" t="str">
            <v>JUNTA DE EXPANSION AGWJ 70, Incl. accesorios **</v>
          </cell>
          <cell r="C441" t="str">
            <v>ML</v>
          </cell>
          <cell r="E441" t="str">
            <v>1900</v>
          </cell>
          <cell r="F441">
            <v>0</v>
          </cell>
        </row>
        <row r="442">
          <cell r="A442">
            <v>103677</v>
          </cell>
          <cell r="B442" t="str">
            <v>BUJE SANITARIO SOLDADO 4X3"</v>
          </cell>
          <cell r="C442" t="str">
            <v>UN</v>
          </cell>
          <cell r="D442">
            <v>44589</v>
          </cell>
          <cell r="E442" t="str">
            <v>2022</v>
          </cell>
          <cell r="F442">
            <v>8620</v>
          </cell>
        </row>
        <row r="443">
          <cell r="A443">
            <v>103859</v>
          </cell>
          <cell r="B443" t="str">
            <v>TEE UNION MEC PVC (ACUEDUCTO)  ø 3" X 2" X 3"</v>
          </cell>
          <cell r="C443" t="str">
            <v>UN</v>
          </cell>
          <cell r="D443">
            <v>43500</v>
          </cell>
          <cell r="E443" t="str">
            <v>2019</v>
          </cell>
          <cell r="F443">
            <v>42909</v>
          </cell>
        </row>
        <row r="444">
          <cell r="A444">
            <v>103878</v>
          </cell>
          <cell r="B444" t="str">
            <v>UNION REPARACION MECANICA ø 4"</v>
          </cell>
          <cell r="C444" t="str">
            <v>UN</v>
          </cell>
          <cell r="D444">
            <v>43511</v>
          </cell>
          <cell r="E444" t="str">
            <v>2019</v>
          </cell>
          <cell r="F444">
            <v>39347</v>
          </cell>
        </row>
        <row r="445">
          <cell r="A445">
            <v>104111</v>
          </cell>
          <cell r="B445" t="str">
            <v>TEE UNION MEC PVC (ACUEDUCTO ) ø  4"X 3" X 4"</v>
          </cell>
          <cell r="C445" t="str">
            <v>UN</v>
          </cell>
          <cell r="E445" t="str">
            <v>1900</v>
          </cell>
          <cell r="F445">
            <v>0</v>
          </cell>
        </row>
        <row r="446">
          <cell r="A446">
            <v>104474</v>
          </cell>
          <cell r="B446" t="str">
            <v>TAPA REGISTRO PLÁSTICA 25X25CM</v>
          </cell>
          <cell r="C446" t="str">
            <v>UN</v>
          </cell>
          <cell r="E446" t="str">
            <v>1900</v>
          </cell>
          <cell r="F446">
            <v>0</v>
          </cell>
        </row>
        <row r="447">
          <cell r="A447">
            <v>104475</v>
          </cell>
          <cell r="B447" t="str">
            <v>TAPA REGISTRO PLÁSTICA 30X30CM</v>
          </cell>
          <cell r="C447" t="str">
            <v>UN</v>
          </cell>
          <cell r="E447" t="str">
            <v>1900</v>
          </cell>
          <cell r="F447">
            <v>0</v>
          </cell>
        </row>
        <row r="448">
          <cell r="A448">
            <v>104486</v>
          </cell>
          <cell r="B448" t="str">
            <v>UNIÓN GALVANIZADA DE 1 1/2"</v>
          </cell>
          <cell r="C448" t="str">
            <v>UN</v>
          </cell>
          <cell r="E448" t="str">
            <v>1900</v>
          </cell>
          <cell r="F448">
            <v>0</v>
          </cell>
        </row>
        <row r="449">
          <cell r="A449">
            <v>104489</v>
          </cell>
          <cell r="B449" t="str">
            <v>NIPLE GALVANIZADOL=0.90MØ6" CON RUANA</v>
          </cell>
          <cell r="C449" t="str">
            <v>UN</v>
          </cell>
          <cell r="E449" t="str">
            <v>1900</v>
          </cell>
          <cell r="F449">
            <v>0</v>
          </cell>
        </row>
        <row r="450">
          <cell r="A450">
            <v>104490</v>
          </cell>
          <cell r="B450" t="str">
            <v>NIPLE GALVANIZADOL=0.90MØ 4" CON RUANA</v>
          </cell>
          <cell r="C450" t="str">
            <v>UN</v>
          </cell>
          <cell r="E450" t="str">
            <v>1900</v>
          </cell>
          <cell r="F450">
            <v>0</v>
          </cell>
        </row>
        <row r="451">
          <cell r="A451">
            <v>104493</v>
          </cell>
          <cell r="B451" t="str">
            <v>NIPLE GALVANIZADOL=0.90MØ2" CON RUANA CAL.18 30X30</v>
          </cell>
          <cell r="C451" t="str">
            <v>UN</v>
          </cell>
          <cell r="D451">
            <v>43670</v>
          </cell>
          <cell r="E451" t="str">
            <v>2019</v>
          </cell>
          <cell r="F451">
            <v>55580</v>
          </cell>
        </row>
        <row r="452">
          <cell r="A452">
            <v>104494</v>
          </cell>
          <cell r="B452" t="str">
            <v>NIPLE GALVANIZADOL=0.90MØ1" CON RUANA</v>
          </cell>
          <cell r="C452" t="str">
            <v>UN</v>
          </cell>
          <cell r="E452" t="str">
            <v>1900</v>
          </cell>
          <cell r="F452">
            <v>0</v>
          </cell>
        </row>
        <row r="453">
          <cell r="A453">
            <v>104509</v>
          </cell>
          <cell r="B453" t="str">
            <v>NIPLE  GALVANIZADO Ø 4 " L=0.40M</v>
          </cell>
          <cell r="C453" t="str">
            <v>UN</v>
          </cell>
          <cell r="E453" t="str">
            <v>1900</v>
          </cell>
          <cell r="F453">
            <v>0</v>
          </cell>
        </row>
        <row r="454">
          <cell r="A454">
            <v>104510</v>
          </cell>
          <cell r="B454" t="str">
            <v>NIPLE  GALVANIZADO Ø 4 " L=0.60M</v>
          </cell>
          <cell r="C454" t="str">
            <v>UN</v>
          </cell>
          <cell r="E454" t="str">
            <v>1900</v>
          </cell>
          <cell r="F454">
            <v>0</v>
          </cell>
        </row>
        <row r="455">
          <cell r="A455">
            <v>104516</v>
          </cell>
          <cell r="B455" t="str">
            <v>CODO 90º SANITARIO PVC Ø 3"CXE</v>
          </cell>
          <cell r="C455" t="str">
            <v>UN</v>
          </cell>
          <cell r="D455">
            <v>44589</v>
          </cell>
          <cell r="E455" t="str">
            <v>2022</v>
          </cell>
          <cell r="F455">
            <v>9668</v>
          </cell>
        </row>
        <row r="456">
          <cell r="A456">
            <v>104524</v>
          </cell>
          <cell r="B456" t="str">
            <v>TAPA INSPECC.METALICA SIFÓN DE 5X3" LISA</v>
          </cell>
          <cell r="C456" t="str">
            <v>UN</v>
          </cell>
          <cell r="E456" t="str">
            <v>1900</v>
          </cell>
          <cell r="F456">
            <v>0</v>
          </cell>
        </row>
        <row r="457">
          <cell r="A457">
            <v>104525</v>
          </cell>
          <cell r="B457" t="str">
            <v>REGISTRO 11/4"PASO DIRECTO-CORTINA BRONCE ROSCADO</v>
          </cell>
          <cell r="C457" t="str">
            <v>UN</v>
          </cell>
          <cell r="D457">
            <v>43839</v>
          </cell>
          <cell r="E457" t="str">
            <v>2020</v>
          </cell>
          <cell r="F457">
            <v>121418.07</v>
          </cell>
        </row>
        <row r="458">
          <cell r="A458">
            <v>104526</v>
          </cell>
          <cell r="B458" t="str">
            <v>SELLANTE UNIFIX F.A. TUBERÍA METAL. ROSCADA(40GR)</v>
          </cell>
          <cell r="C458" t="str">
            <v>UN</v>
          </cell>
          <cell r="D458">
            <v>44589</v>
          </cell>
          <cell r="E458" t="str">
            <v>2022</v>
          </cell>
          <cell r="F458">
            <v>12377</v>
          </cell>
        </row>
        <row r="459">
          <cell r="A459">
            <v>104527</v>
          </cell>
          <cell r="B459" t="str">
            <v>UNIVERSAL GALVANIZADA DE 1 1/4"</v>
          </cell>
          <cell r="C459" t="str">
            <v>UN</v>
          </cell>
          <cell r="D459">
            <v>44589</v>
          </cell>
          <cell r="E459" t="str">
            <v>2022</v>
          </cell>
          <cell r="F459">
            <v>16206</v>
          </cell>
        </row>
        <row r="460">
          <cell r="A460">
            <v>104545</v>
          </cell>
          <cell r="B460" t="str">
            <v>TAPON ROSCADO PVCP (1-1/4") S/NORMA ICONTEC</v>
          </cell>
          <cell r="C460" t="str">
            <v>UN</v>
          </cell>
          <cell r="D460">
            <v>44620</v>
          </cell>
          <cell r="E460" t="str">
            <v>2022</v>
          </cell>
          <cell r="F460">
            <v>1857</v>
          </cell>
        </row>
        <row r="461">
          <cell r="A461">
            <v>104547</v>
          </cell>
          <cell r="B461" t="str">
            <v>TAPON ROSCADO PVCP (1/2")</v>
          </cell>
          <cell r="C461" t="str">
            <v>UN</v>
          </cell>
          <cell r="D461">
            <v>44589</v>
          </cell>
          <cell r="E461" t="str">
            <v>2022</v>
          </cell>
          <cell r="F461">
            <v>549.01</v>
          </cell>
        </row>
        <row r="462">
          <cell r="A462">
            <v>104551</v>
          </cell>
          <cell r="B462" t="str">
            <v>acople plástico de 1/2"x1/2" (L=0.60m)</v>
          </cell>
          <cell r="C462" t="str">
            <v>UN</v>
          </cell>
          <cell r="E462" t="str">
            <v>1900</v>
          </cell>
          <cell r="F462">
            <v>0</v>
          </cell>
        </row>
        <row r="463">
          <cell r="A463">
            <v>104552</v>
          </cell>
          <cell r="B463" t="str">
            <v>CALENTADOR DE PASO BIFASICO (13 LTS/MIN)</v>
          </cell>
          <cell r="C463" t="str">
            <v>UN</v>
          </cell>
          <cell r="E463" t="str">
            <v>1900</v>
          </cell>
          <cell r="F463">
            <v>0</v>
          </cell>
        </row>
        <row r="464">
          <cell r="A464">
            <v>104574</v>
          </cell>
          <cell r="B464" t="str">
            <v>Lubricante para Tubería Novafort (500Gr)</v>
          </cell>
          <cell r="C464" t="str">
            <v>UN</v>
          </cell>
          <cell r="D464">
            <v>44585</v>
          </cell>
          <cell r="E464" t="str">
            <v>2022</v>
          </cell>
          <cell r="F464">
            <v>25970</v>
          </cell>
        </row>
        <row r="465">
          <cell r="A465">
            <v>104692</v>
          </cell>
          <cell r="B465" t="str">
            <v>Grapa"U" Zincada(e=5/16")A=4.5";H=9";Rosca=2"</v>
          </cell>
          <cell r="C465" t="str">
            <v>UN</v>
          </cell>
          <cell r="E465" t="str">
            <v>1900</v>
          </cell>
          <cell r="F465">
            <v>0</v>
          </cell>
        </row>
        <row r="466">
          <cell r="A466">
            <v>104696</v>
          </cell>
          <cell r="B466" t="str">
            <v>CODO 90º2-1/2"</v>
          </cell>
          <cell r="C466" t="str">
            <v>UN</v>
          </cell>
          <cell r="E466" t="str">
            <v>1900</v>
          </cell>
          <cell r="F466">
            <v>0</v>
          </cell>
        </row>
        <row r="467">
          <cell r="A467">
            <v>104715</v>
          </cell>
          <cell r="B467" t="str">
            <v>UNIVERSAL GALVANIZADA Ø 2"</v>
          </cell>
          <cell r="C467" t="str">
            <v>UN</v>
          </cell>
          <cell r="D467">
            <v>44589</v>
          </cell>
          <cell r="E467" t="str">
            <v>2022</v>
          </cell>
          <cell r="F467">
            <v>32169</v>
          </cell>
        </row>
        <row r="468">
          <cell r="A468">
            <v>104742</v>
          </cell>
          <cell r="B468" t="str">
            <v>Codo 90°HG Ø 2 1/2"</v>
          </cell>
          <cell r="C468" t="str">
            <v>UN</v>
          </cell>
          <cell r="E468" t="str">
            <v>1900</v>
          </cell>
          <cell r="F468">
            <v>0</v>
          </cell>
        </row>
        <row r="469">
          <cell r="A469">
            <v>104750</v>
          </cell>
          <cell r="B469" t="str">
            <v>CODO GALVANIZADO 90°-Ø  2 1/2"</v>
          </cell>
          <cell r="C469" t="str">
            <v>UN</v>
          </cell>
          <cell r="E469" t="str">
            <v>1900</v>
          </cell>
          <cell r="F469">
            <v>0</v>
          </cell>
        </row>
        <row r="470">
          <cell r="A470">
            <v>104753</v>
          </cell>
          <cell r="B470" t="str">
            <v>TEE HG Ø  3"</v>
          </cell>
          <cell r="C470" t="str">
            <v>UN</v>
          </cell>
          <cell r="E470" t="str">
            <v>1900</v>
          </cell>
          <cell r="F470">
            <v>0</v>
          </cell>
        </row>
        <row r="471">
          <cell r="A471">
            <v>104754</v>
          </cell>
          <cell r="B471" t="str">
            <v>TEE HG Ø4"</v>
          </cell>
          <cell r="C471" t="str">
            <v>UN</v>
          </cell>
          <cell r="E471" t="str">
            <v>1900</v>
          </cell>
          <cell r="F471">
            <v>0</v>
          </cell>
        </row>
        <row r="472">
          <cell r="A472">
            <v>104755</v>
          </cell>
          <cell r="B472" t="str">
            <v>REDUCCION HG DE 1 1/2" A 1"  BUSHING</v>
          </cell>
          <cell r="C472" t="str">
            <v>UN</v>
          </cell>
          <cell r="E472" t="str">
            <v>1900</v>
          </cell>
          <cell r="F472">
            <v>0</v>
          </cell>
        </row>
        <row r="473">
          <cell r="A473">
            <v>104760</v>
          </cell>
          <cell r="B473" t="str">
            <v>UNIVERSAL GALVANIZADA Ø 4"</v>
          </cell>
          <cell r="C473" t="str">
            <v>UN</v>
          </cell>
          <cell r="D473">
            <v>43843</v>
          </cell>
          <cell r="E473" t="str">
            <v>2020</v>
          </cell>
          <cell r="F473">
            <v>182418</v>
          </cell>
        </row>
        <row r="474">
          <cell r="A474">
            <v>104762</v>
          </cell>
          <cell r="B474" t="str">
            <v>Universal HG 6"</v>
          </cell>
          <cell r="C474" t="str">
            <v>UN</v>
          </cell>
          <cell r="E474" t="str">
            <v>1900</v>
          </cell>
          <cell r="F474">
            <v>0</v>
          </cell>
        </row>
        <row r="475">
          <cell r="A475">
            <v>104771</v>
          </cell>
          <cell r="B475" t="str">
            <v>TEE HG Ø  2 ½"</v>
          </cell>
          <cell r="C475" t="str">
            <v>UN</v>
          </cell>
          <cell r="E475" t="str">
            <v>1900</v>
          </cell>
          <cell r="F475">
            <v>0</v>
          </cell>
        </row>
        <row r="476">
          <cell r="A476">
            <v>104775</v>
          </cell>
          <cell r="B476" t="str">
            <v>UNION SANITARIA Ø1 1/2" PVC-S/NORMA ICONTEC</v>
          </cell>
          <cell r="C476" t="str">
            <v>UN</v>
          </cell>
          <cell r="E476" t="str">
            <v>1900</v>
          </cell>
          <cell r="F476">
            <v>0</v>
          </cell>
        </row>
        <row r="477">
          <cell r="A477">
            <v>104776</v>
          </cell>
          <cell r="B477" t="str">
            <v>REJILLA SIFON CON SOSCO (3X2") PLÁSTICA</v>
          </cell>
          <cell r="C477" t="str">
            <v>UN</v>
          </cell>
          <cell r="E477" t="str">
            <v>1900</v>
          </cell>
          <cell r="F477">
            <v>0</v>
          </cell>
        </row>
        <row r="478">
          <cell r="A478">
            <v>104779</v>
          </cell>
          <cell r="B478" t="str">
            <v>NIPLE  GALVANIZADO 4"X10CM</v>
          </cell>
          <cell r="C478" t="str">
            <v>UN</v>
          </cell>
          <cell r="E478" t="str">
            <v>1900</v>
          </cell>
          <cell r="F478">
            <v>0</v>
          </cell>
        </row>
        <row r="479">
          <cell r="A479">
            <v>104780</v>
          </cell>
          <cell r="B479" t="str">
            <v>NIPLE  GALVANIZADO 1"X10CM</v>
          </cell>
          <cell r="C479" t="str">
            <v>UN</v>
          </cell>
          <cell r="E479" t="str">
            <v>1900</v>
          </cell>
          <cell r="F479">
            <v>0</v>
          </cell>
        </row>
        <row r="480">
          <cell r="A480">
            <v>104786</v>
          </cell>
          <cell r="B480" t="str">
            <v>NIPLE GALVANIZADO L=0.90M Ø3" CON RUANA</v>
          </cell>
          <cell r="C480" t="str">
            <v>UN</v>
          </cell>
          <cell r="E480" t="str">
            <v>1900</v>
          </cell>
          <cell r="F480">
            <v>0</v>
          </cell>
        </row>
        <row r="481">
          <cell r="A481">
            <v>104879</v>
          </cell>
          <cell r="B481" t="str">
            <v>Placa Circul.Super.Con.Reforz.D=1.70m;e=0.25mEAAB</v>
          </cell>
          <cell r="C481" t="str">
            <v>UN</v>
          </cell>
          <cell r="E481" t="str">
            <v>1900</v>
          </cell>
          <cell r="F481">
            <v>0</v>
          </cell>
        </row>
        <row r="482">
          <cell r="A482">
            <v>104889</v>
          </cell>
          <cell r="B482" t="str">
            <v>Canal Lám.Galv. Cal.16 (D=0.50m)Sin Pintura(Sum)</v>
          </cell>
          <cell r="C482" t="str">
            <v>ML</v>
          </cell>
          <cell r="D482">
            <v>44589</v>
          </cell>
          <cell r="E482" t="str">
            <v>2022</v>
          </cell>
          <cell r="F482">
            <v>48378</v>
          </cell>
        </row>
        <row r="483">
          <cell r="A483">
            <v>104890</v>
          </cell>
          <cell r="B483" t="str">
            <v>Canal Lám.Galv. Cal.16 (D=1.10m)Sin Pintura(Sum)</v>
          </cell>
          <cell r="C483" t="str">
            <v>ML</v>
          </cell>
          <cell r="E483" t="str">
            <v>1900</v>
          </cell>
          <cell r="F483">
            <v>0</v>
          </cell>
        </row>
        <row r="484">
          <cell r="A484">
            <v>104891</v>
          </cell>
          <cell r="B484" t="str">
            <v>Canal Lám.Galv. Cal.16 (D=1.20m)Sin Pintura(Sum)</v>
          </cell>
          <cell r="C484" t="str">
            <v>ML</v>
          </cell>
          <cell r="D484">
            <v>44589</v>
          </cell>
          <cell r="E484" t="str">
            <v>2022</v>
          </cell>
          <cell r="F484">
            <v>102634</v>
          </cell>
        </row>
        <row r="485">
          <cell r="A485">
            <v>104892</v>
          </cell>
          <cell r="B485" t="str">
            <v>Canal Lám.Galv. Cal.16 (D=2.44m)Sin Pintura(Sum)</v>
          </cell>
          <cell r="C485" t="str">
            <v>ML</v>
          </cell>
          <cell r="E485" t="str">
            <v>1900</v>
          </cell>
          <cell r="F485">
            <v>0</v>
          </cell>
        </row>
        <row r="486">
          <cell r="A486">
            <v>104893</v>
          </cell>
          <cell r="B486" t="str">
            <v>Canal Lám.Galv. Cal.16 (D=1.50m)Sin Pintura(Sum)</v>
          </cell>
          <cell r="C486" t="str">
            <v>ML</v>
          </cell>
          <cell r="E486" t="str">
            <v>1900</v>
          </cell>
          <cell r="F486">
            <v>0</v>
          </cell>
        </row>
        <row r="487">
          <cell r="A487">
            <v>104894</v>
          </cell>
          <cell r="B487" t="str">
            <v>Canal Lám.Galv. Cal.18 (D=1.00m)Sin Pintura(Sum)</v>
          </cell>
          <cell r="C487" t="str">
            <v>ML</v>
          </cell>
          <cell r="E487" t="str">
            <v>1900</v>
          </cell>
          <cell r="F487">
            <v>0</v>
          </cell>
        </row>
        <row r="488">
          <cell r="A488">
            <v>104895</v>
          </cell>
          <cell r="B488" t="str">
            <v>Canal Lám.Galv. Cal.18 (D=1.22m)Sin Pintura(Sum)</v>
          </cell>
          <cell r="C488" t="str">
            <v>ML</v>
          </cell>
          <cell r="D488">
            <v>43634</v>
          </cell>
          <cell r="E488" t="str">
            <v>2019</v>
          </cell>
          <cell r="F488">
            <v>62500</v>
          </cell>
        </row>
        <row r="489">
          <cell r="A489">
            <v>104896</v>
          </cell>
          <cell r="B489" t="str">
            <v>Canal Lám.Galv. Cal.20 (D=1.22m)Sin Pintura(Sum)</v>
          </cell>
          <cell r="C489" t="str">
            <v>ML</v>
          </cell>
          <cell r="D489">
            <v>43528</v>
          </cell>
          <cell r="E489" t="str">
            <v>2019</v>
          </cell>
          <cell r="F489">
            <v>62708</v>
          </cell>
        </row>
        <row r="490">
          <cell r="A490">
            <v>104897</v>
          </cell>
          <cell r="B490" t="str">
            <v>Canal Lám.Galv. Cal.22 (D=0.50m)Sin Pintura(Sum)</v>
          </cell>
          <cell r="C490" t="str">
            <v>ML</v>
          </cell>
          <cell r="D490">
            <v>44593</v>
          </cell>
          <cell r="E490" t="str">
            <v>2022</v>
          </cell>
          <cell r="F490">
            <v>24750</v>
          </cell>
        </row>
        <row r="491">
          <cell r="A491">
            <v>104935</v>
          </cell>
          <cell r="B491" t="str">
            <v>Marco+Tapa(Ang+Plat+acero+Conc3.000)caja40x40cm</v>
          </cell>
          <cell r="C491" t="str">
            <v>UN</v>
          </cell>
          <cell r="D491">
            <v>44585</v>
          </cell>
          <cell r="E491" t="str">
            <v>2022</v>
          </cell>
          <cell r="F491">
            <v>90765</v>
          </cell>
        </row>
        <row r="492">
          <cell r="A492">
            <v>104995</v>
          </cell>
          <cell r="B492" t="str">
            <v>Griferia Orinal tradicional cromo</v>
          </cell>
          <cell r="C492" t="str">
            <v>UN</v>
          </cell>
          <cell r="D492">
            <v>43529</v>
          </cell>
          <cell r="E492" t="str">
            <v>2019</v>
          </cell>
          <cell r="F492">
            <v>103602</v>
          </cell>
        </row>
        <row r="493">
          <cell r="A493">
            <v>105025</v>
          </cell>
          <cell r="B493" t="str">
            <v>UNIÓN TUBERIA DRENAJE PEAD-PERF. CORRUG 200MM</v>
          </cell>
          <cell r="C493" t="str">
            <v>UN</v>
          </cell>
          <cell r="E493" t="str">
            <v>1900</v>
          </cell>
          <cell r="F493">
            <v>0</v>
          </cell>
        </row>
        <row r="494">
          <cell r="A494">
            <v>105050</v>
          </cell>
          <cell r="B494" t="str">
            <v>GRIFERIA LAVAMANOS MONOCONTROL BAJO CROMO</v>
          </cell>
          <cell r="C494" t="str">
            <v>UN</v>
          </cell>
          <cell r="E494" t="str">
            <v>1900</v>
          </cell>
          <cell r="F494">
            <v>0</v>
          </cell>
        </row>
        <row r="495">
          <cell r="A495">
            <v>105051</v>
          </cell>
          <cell r="B495" t="str">
            <v>GRIFERIA LAVAMANOS MONOCONTROL ALTO CROMO</v>
          </cell>
          <cell r="C495" t="str">
            <v>UN</v>
          </cell>
          <cell r="E495" t="str">
            <v>1900</v>
          </cell>
          <cell r="F495">
            <v>0</v>
          </cell>
        </row>
        <row r="496">
          <cell r="A496">
            <v>105052</v>
          </cell>
          <cell r="B496" t="str">
            <v>SIFON BOTELLA GRIS PARA LAVAMANOS</v>
          </cell>
          <cell r="C496" t="str">
            <v>UN</v>
          </cell>
          <cell r="E496" t="str">
            <v>1900</v>
          </cell>
          <cell r="F496">
            <v>0</v>
          </cell>
        </row>
        <row r="497">
          <cell r="A497">
            <v>105053</v>
          </cell>
          <cell r="B497" t="str">
            <v>DESAGUE PUSH PLÁSTICO SIN REBOSE</v>
          </cell>
          <cell r="C497" t="str">
            <v>UN</v>
          </cell>
          <cell r="E497" t="str">
            <v>1900</v>
          </cell>
          <cell r="F497">
            <v>0</v>
          </cell>
        </row>
        <row r="498">
          <cell r="A498">
            <v>105054</v>
          </cell>
          <cell r="B498" t="str">
            <v>MEZCLADOR LAVAMANOS Ø4" CIERRE RÁPIDO CROMO(Des+Si</v>
          </cell>
          <cell r="C498" t="str">
            <v>UN</v>
          </cell>
          <cell r="E498" t="str">
            <v>1900</v>
          </cell>
          <cell r="F498">
            <v>0</v>
          </cell>
        </row>
        <row r="499">
          <cell r="A499">
            <v>105161</v>
          </cell>
          <cell r="B499" t="str">
            <v>YEE SANITARIA REDUCCION 10" X 4"</v>
          </cell>
          <cell r="C499" t="str">
            <v>UN</v>
          </cell>
          <cell r="E499" t="str">
            <v>1900</v>
          </cell>
          <cell r="F499">
            <v>0</v>
          </cell>
        </row>
        <row r="500">
          <cell r="A500">
            <v>105180</v>
          </cell>
          <cell r="B500" t="str">
            <v>GRIFERIA VÁLVULA ANTIBAN. SANITARIO TIPO PUSH</v>
          </cell>
          <cell r="C500" t="str">
            <v>UN</v>
          </cell>
          <cell r="D500">
            <v>44589</v>
          </cell>
          <cell r="E500" t="str">
            <v>2022</v>
          </cell>
          <cell r="F500">
            <v>269926</v>
          </cell>
        </row>
        <row r="501">
          <cell r="A501">
            <v>105181</v>
          </cell>
          <cell r="B501" t="str">
            <v>SISTEMA INST.VALVULA ANIBAND.ENTRADA SUPER.CROMO S</v>
          </cell>
          <cell r="C501" t="str">
            <v>UN</v>
          </cell>
          <cell r="D501">
            <v>43843</v>
          </cell>
          <cell r="E501" t="str">
            <v>2020</v>
          </cell>
          <cell r="F501">
            <v>288853</v>
          </cell>
        </row>
        <row r="502">
          <cell r="A502">
            <v>105183</v>
          </cell>
          <cell r="B502" t="str">
            <v>ASIENTO SANITARIO INSTITUC. ANTIBACT.BLANCO ANTIB</v>
          </cell>
          <cell r="C502" t="str">
            <v>UN</v>
          </cell>
          <cell r="D502">
            <v>43843</v>
          </cell>
          <cell r="E502" t="str">
            <v>2020</v>
          </cell>
          <cell r="F502">
            <v>38313</v>
          </cell>
        </row>
        <row r="503">
          <cell r="A503">
            <v>105468</v>
          </cell>
          <cell r="B503" t="str">
            <v>BRIDA CPVC LISA Ø4"(Agua Caliente) S/NORMA ICONTEC</v>
          </cell>
          <cell r="C503" t="str">
            <v>UN</v>
          </cell>
          <cell r="D503">
            <v>43843</v>
          </cell>
          <cell r="E503" t="str">
            <v>2020</v>
          </cell>
          <cell r="F503">
            <v>47196</v>
          </cell>
        </row>
        <row r="504">
          <cell r="A504">
            <v>105694</v>
          </cell>
          <cell r="B504" t="str">
            <v>KIT SILLA YEE S4 PLUS(200MMX160MM)ALCANT.NOVAFORT</v>
          </cell>
          <cell r="C504" t="str">
            <v>UN</v>
          </cell>
          <cell r="E504" t="str">
            <v>1900</v>
          </cell>
          <cell r="F504">
            <v>0</v>
          </cell>
        </row>
        <row r="505">
          <cell r="A505">
            <v>105705</v>
          </cell>
          <cell r="B505" t="str">
            <v>CODO 45°PVCP Ø6" S/NORMA ICONTEC</v>
          </cell>
          <cell r="C505" t="str">
            <v>UN</v>
          </cell>
          <cell r="D505">
            <v>43556</v>
          </cell>
          <cell r="E505" t="str">
            <v>2019</v>
          </cell>
          <cell r="F505">
            <v>93686</v>
          </cell>
        </row>
        <row r="506">
          <cell r="A506">
            <v>105707</v>
          </cell>
          <cell r="B506" t="str">
            <v>BUJE PRESION SOLDADO 6X4" S/NORMA ICONTEC</v>
          </cell>
          <cell r="C506" t="str">
            <v>UN</v>
          </cell>
          <cell r="D506">
            <v>43556</v>
          </cell>
          <cell r="E506" t="str">
            <v>2019</v>
          </cell>
          <cell r="F506">
            <v>57483</v>
          </cell>
        </row>
        <row r="507">
          <cell r="A507">
            <v>105708</v>
          </cell>
          <cell r="B507" t="str">
            <v>BUJE PRESION SOLDADO 4X3" S/NORMA ICONTEC</v>
          </cell>
          <cell r="C507" t="str">
            <v>UN</v>
          </cell>
          <cell r="D507">
            <v>43843</v>
          </cell>
          <cell r="E507" t="str">
            <v>2020</v>
          </cell>
          <cell r="F507">
            <v>15119</v>
          </cell>
        </row>
        <row r="508">
          <cell r="A508">
            <v>105753</v>
          </cell>
          <cell r="B508" t="str">
            <v>TUBO PVC UM NORMA NTC 382 D=3" RDE21</v>
          </cell>
          <cell r="C508" t="str">
            <v>ML</v>
          </cell>
          <cell r="E508" t="str">
            <v>1900</v>
          </cell>
          <cell r="F508">
            <v>0</v>
          </cell>
        </row>
        <row r="509">
          <cell r="A509">
            <v>105822</v>
          </cell>
          <cell r="B509" t="str">
            <v>VálvulaMariposa 10"x150psiHierroCortiAcero316+pint</v>
          </cell>
          <cell r="C509" t="str">
            <v>UN</v>
          </cell>
          <cell r="D509">
            <v>44589</v>
          </cell>
          <cell r="E509" t="str">
            <v>2022</v>
          </cell>
          <cell r="F509">
            <v>1181465</v>
          </cell>
        </row>
        <row r="510">
          <cell r="A510">
            <v>105823</v>
          </cell>
          <cell r="B510" t="str">
            <v>VálvulaMariposa 8"X150HierroCortiAceroInox316+Pint</v>
          </cell>
          <cell r="C510" t="str">
            <v>UN</v>
          </cell>
          <cell r="E510" t="str">
            <v>1900</v>
          </cell>
          <cell r="F510">
            <v>0</v>
          </cell>
        </row>
        <row r="511">
          <cell r="A511">
            <v>106064</v>
          </cell>
          <cell r="B511" t="str">
            <v>Amortiguador de Ariete (1/2")</v>
          </cell>
          <cell r="C511" t="str">
            <v>UN</v>
          </cell>
          <cell r="D511">
            <v>43839</v>
          </cell>
          <cell r="E511" t="str">
            <v>2020</v>
          </cell>
          <cell r="F511">
            <v>93316</v>
          </cell>
        </row>
        <row r="512">
          <cell r="A512">
            <v>106066</v>
          </cell>
          <cell r="B512" t="str">
            <v>UNION POLIPROPILENO  Ø 11/2” (50MM)</v>
          </cell>
          <cell r="C512" t="str">
            <v>UN</v>
          </cell>
          <cell r="D512">
            <v>43580</v>
          </cell>
          <cell r="E512" t="str">
            <v>2019</v>
          </cell>
          <cell r="F512">
            <v>6549</v>
          </cell>
        </row>
        <row r="513">
          <cell r="A513">
            <v>106068</v>
          </cell>
          <cell r="B513" t="str">
            <v>UNION POLIPROPILENO  Ø 11/4” (40MM)</v>
          </cell>
          <cell r="C513" t="str">
            <v>UN</v>
          </cell>
          <cell r="E513" t="str">
            <v>1900</v>
          </cell>
          <cell r="F513">
            <v>0</v>
          </cell>
        </row>
        <row r="514">
          <cell r="A514">
            <v>106070</v>
          </cell>
          <cell r="B514" t="str">
            <v>UNION POLIPROPILENO  Ø 1” (32MM)</v>
          </cell>
          <cell r="C514" t="str">
            <v>UN</v>
          </cell>
          <cell r="D514">
            <v>43839</v>
          </cell>
          <cell r="E514" t="str">
            <v>2020</v>
          </cell>
          <cell r="F514">
            <v>2038.01</v>
          </cell>
        </row>
        <row r="515">
          <cell r="A515">
            <v>106075</v>
          </cell>
          <cell r="B515" t="str">
            <v>UNION POLIPROPILENO  Ø 3/4” (25MM)</v>
          </cell>
          <cell r="C515" t="str">
            <v>UN</v>
          </cell>
          <cell r="D515">
            <v>43839</v>
          </cell>
          <cell r="E515" t="str">
            <v>2020</v>
          </cell>
          <cell r="F515">
            <v>1100</v>
          </cell>
        </row>
        <row r="516">
          <cell r="A516">
            <v>106077</v>
          </cell>
          <cell r="B516" t="str">
            <v>UNION POLIPROPILENO  Ø 1/2” (20MM)</v>
          </cell>
          <cell r="C516" t="str">
            <v>UN</v>
          </cell>
          <cell r="D516">
            <v>43870</v>
          </cell>
          <cell r="E516" t="str">
            <v>2020</v>
          </cell>
          <cell r="F516">
            <v>680</v>
          </cell>
        </row>
        <row r="517">
          <cell r="A517">
            <v>106078</v>
          </cell>
          <cell r="B517" t="str">
            <v>Codo90°Polipropileno(1/2")Fusión PN-16</v>
          </cell>
          <cell r="C517" t="str">
            <v>UN</v>
          </cell>
          <cell r="E517" t="str">
            <v>1900</v>
          </cell>
          <cell r="F517">
            <v>0</v>
          </cell>
        </row>
        <row r="518">
          <cell r="A518">
            <v>106079</v>
          </cell>
          <cell r="B518" t="str">
            <v>Tapon Polipropileno(1/2")Fusión PN-16</v>
          </cell>
          <cell r="C518" t="str">
            <v>UN</v>
          </cell>
          <cell r="D518">
            <v>43843</v>
          </cell>
          <cell r="E518" t="str">
            <v>2020</v>
          </cell>
          <cell r="F518">
            <v>679</v>
          </cell>
        </row>
        <row r="519">
          <cell r="A519">
            <v>106080</v>
          </cell>
          <cell r="B519" t="str">
            <v>Tee Polipropileno(1/2")Fusión PN-16</v>
          </cell>
          <cell r="C519" t="str">
            <v>UN</v>
          </cell>
          <cell r="E519" t="str">
            <v>1900</v>
          </cell>
          <cell r="F519">
            <v>0</v>
          </cell>
        </row>
        <row r="520">
          <cell r="A520">
            <v>106081</v>
          </cell>
          <cell r="B520" t="str">
            <v>AdaptadorMachoPolipropileno(1/2")Fusión PN-16</v>
          </cell>
          <cell r="C520" t="str">
            <v>UN</v>
          </cell>
          <cell r="E520" t="str">
            <v>1900</v>
          </cell>
          <cell r="F520">
            <v>0</v>
          </cell>
        </row>
        <row r="521">
          <cell r="A521">
            <v>106096</v>
          </cell>
          <cell r="B521" t="str">
            <v>Programador (4) Estaciones paraSistemaAutom.Riego</v>
          </cell>
          <cell r="C521" t="str">
            <v>UN</v>
          </cell>
          <cell r="D521">
            <v>44589</v>
          </cell>
          <cell r="E521" t="str">
            <v>2022</v>
          </cell>
          <cell r="F521">
            <v>1591172</v>
          </cell>
        </row>
        <row r="522">
          <cell r="A522">
            <v>106097</v>
          </cell>
          <cell r="B522" t="str">
            <v>UNION TUBO DRENAJE PVC PERF. CORRUG- 200MM</v>
          </cell>
          <cell r="C522" t="str">
            <v>UN</v>
          </cell>
          <cell r="D522">
            <v>44585</v>
          </cell>
          <cell r="E522" t="str">
            <v>2022</v>
          </cell>
          <cell r="F522">
            <v>65602</v>
          </cell>
        </row>
        <row r="523">
          <cell r="A523">
            <v>106137</v>
          </cell>
          <cell r="B523" t="str">
            <v>TEE POLIPROPILENO  Ø 1/2” (20MM)</v>
          </cell>
          <cell r="C523" t="str">
            <v>UN</v>
          </cell>
          <cell r="D523">
            <v>43839</v>
          </cell>
          <cell r="E523" t="str">
            <v>2020</v>
          </cell>
          <cell r="F523">
            <v>1223</v>
          </cell>
        </row>
        <row r="524">
          <cell r="A524">
            <v>106139</v>
          </cell>
          <cell r="B524" t="str">
            <v>TEE  POLIPROPILENO  Ø 1” (32MM)</v>
          </cell>
          <cell r="C524" t="str">
            <v>UN</v>
          </cell>
          <cell r="D524">
            <v>43839</v>
          </cell>
          <cell r="E524" t="str">
            <v>2020</v>
          </cell>
          <cell r="F524">
            <v>4447.03</v>
          </cell>
        </row>
        <row r="525">
          <cell r="A525">
            <v>106151</v>
          </cell>
          <cell r="B525" t="str">
            <v>TEE DE COBRE 1/2"</v>
          </cell>
          <cell r="C525" t="str">
            <v>UN</v>
          </cell>
          <cell r="D525">
            <v>43850</v>
          </cell>
          <cell r="E525" t="str">
            <v>2020</v>
          </cell>
          <cell r="F525">
            <v>2100</v>
          </cell>
        </row>
        <row r="526">
          <cell r="A526">
            <v>106176</v>
          </cell>
          <cell r="B526" t="str">
            <v>COUPLING ACERO RANURADO RIGIDO 6"</v>
          </cell>
          <cell r="C526" t="str">
            <v>UN</v>
          </cell>
          <cell r="D526">
            <v>43553</v>
          </cell>
          <cell r="E526" t="str">
            <v>2019</v>
          </cell>
          <cell r="F526">
            <v>25377</v>
          </cell>
        </row>
        <row r="527">
          <cell r="A527">
            <v>106178</v>
          </cell>
          <cell r="B527" t="str">
            <v>COUPLING ACERO RANURADO RIGIDO 4"</v>
          </cell>
          <cell r="C527" t="str">
            <v>UN</v>
          </cell>
          <cell r="D527">
            <v>43844</v>
          </cell>
          <cell r="E527" t="str">
            <v>2020</v>
          </cell>
          <cell r="F527">
            <v>14500.15</v>
          </cell>
        </row>
        <row r="528">
          <cell r="A528">
            <v>106180</v>
          </cell>
          <cell r="B528" t="str">
            <v>COUPLING ACERO RANURADO RIGIDO 3"</v>
          </cell>
          <cell r="C528" t="str">
            <v>UN</v>
          </cell>
          <cell r="D528">
            <v>43553</v>
          </cell>
          <cell r="E528" t="str">
            <v>2019</v>
          </cell>
          <cell r="F528">
            <v>12054</v>
          </cell>
        </row>
        <row r="529">
          <cell r="A529">
            <v>106185</v>
          </cell>
          <cell r="B529" t="str">
            <v>ABRAZADERA TIPO PERA O TRAPECIO  4" ACERO NEGRO</v>
          </cell>
          <cell r="C529" t="str">
            <v>UN</v>
          </cell>
          <cell r="D529">
            <v>43735</v>
          </cell>
          <cell r="E529" t="str">
            <v>2019</v>
          </cell>
          <cell r="F529">
            <v>6383.01</v>
          </cell>
        </row>
        <row r="530">
          <cell r="A530">
            <v>106186</v>
          </cell>
          <cell r="B530" t="str">
            <v>ABRAZADERA TIPO PERA O TRAPECIO  3" ACERO NEGRO</v>
          </cell>
          <cell r="C530" t="str">
            <v>UN</v>
          </cell>
          <cell r="D530">
            <v>43843</v>
          </cell>
          <cell r="E530" t="str">
            <v>2020</v>
          </cell>
          <cell r="F530">
            <v>3741</v>
          </cell>
        </row>
        <row r="531">
          <cell r="A531">
            <v>106256</v>
          </cell>
          <cell r="B531" t="str">
            <v>STRAP 2”X1”X11/4”</v>
          </cell>
          <cell r="C531" t="str">
            <v>UN</v>
          </cell>
          <cell r="E531" t="str">
            <v>1900</v>
          </cell>
          <cell r="F531">
            <v>0</v>
          </cell>
        </row>
        <row r="532">
          <cell r="A532">
            <v>106257</v>
          </cell>
          <cell r="B532" t="str">
            <v>STRAP 11/2”X1”X11/4”</v>
          </cell>
          <cell r="C532" t="str">
            <v>UN</v>
          </cell>
          <cell r="E532" t="str">
            <v>1900</v>
          </cell>
          <cell r="F532">
            <v>0</v>
          </cell>
        </row>
        <row r="533">
          <cell r="A533">
            <v>106258</v>
          </cell>
          <cell r="B533" t="str">
            <v>ABRAZADERA TIPO PERA/TRAPECIO  1" ACERO NEGRO</v>
          </cell>
          <cell r="C533" t="str">
            <v>UN</v>
          </cell>
          <cell r="D533">
            <v>43556</v>
          </cell>
          <cell r="E533" t="str">
            <v>2019</v>
          </cell>
          <cell r="F533">
            <v>1495</v>
          </cell>
        </row>
        <row r="534">
          <cell r="A534">
            <v>106259</v>
          </cell>
          <cell r="B534" t="str">
            <v>ABRAZADERA TIPO PERA/ TRAPECIO  1 ¼" ACERO NEGRO</v>
          </cell>
          <cell r="C534" t="str">
            <v>UN</v>
          </cell>
          <cell r="D534">
            <v>43556</v>
          </cell>
          <cell r="E534" t="str">
            <v>2019</v>
          </cell>
          <cell r="F534">
            <v>1360</v>
          </cell>
        </row>
        <row r="535">
          <cell r="A535">
            <v>106260</v>
          </cell>
          <cell r="B535" t="str">
            <v>ABRAZADERA TIPO PERA/ TRAPECIO  1 ½" ACERO NEGRO</v>
          </cell>
          <cell r="C535" t="str">
            <v>UN</v>
          </cell>
          <cell r="D535">
            <v>43843</v>
          </cell>
          <cell r="E535" t="str">
            <v>2020</v>
          </cell>
          <cell r="F535">
            <v>1577</v>
          </cell>
        </row>
        <row r="536">
          <cell r="A536">
            <v>106261</v>
          </cell>
          <cell r="B536" t="str">
            <v>ABRAZADERA TIPO PERA/ TRAPECIO  2" ACERO NEGRO</v>
          </cell>
          <cell r="C536" t="str">
            <v>UN</v>
          </cell>
          <cell r="D536">
            <v>43843</v>
          </cell>
          <cell r="E536" t="str">
            <v>2020</v>
          </cell>
          <cell r="F536">
            <v>1612</v>
          </cell>
        </row>
        <row r="537">
          <cell r="A537">
            <v>106262</v>
          </cell>
          <cell r="B537" t="str">
            <v>ABRAZADERA TIPO PERA/TRAPECIO 2 1/2”" ACERO NEGRO</v>
          </cell>
          <cell r="C537" t="str">
            <v>UN</v>
          </cell>
          <cell r="D537">
            <v>43843</v>
          </cell>
          <cell r="E537" t="str">
            <v>2020</v>
          </cell>
          <cell r="F537">
            <v>2279</v>
          </cell>
        </row>
        <row r="538">
          <cell r="A538">
            <v>106263</v>
          </cell>
          <cell r="B538" t="str">
            <v>ABRAZADERA TIPO PERA/TRAPECIO  3" ACERO NEGRO</v>
          </cell>
          <cell r="C538" t="str">
            <v>UN</v>
          </cell>
          <cell r="D538">
            <v>43843</v>
          </cell>
          <cell r="E538" t="str">
            <v>2020</v>
          </cell>
          <cell r="F538">
            <v>3741</v>
          </cell>
        </row>
        <row r="539">
          <cell r="A539">
            <v>106264</v>
          </cell>
          <cell r="B539" t="str">
            <v>ABRAZADERA TIPO PERA/TRAPECIO  4" ACERO NEGRO</v>
          </cell>
          <cell r="C539" t="str">
            <v>UN</v>
          </cell>
          <cell r="D539">
            <v>43843</v>
          </cell>
          <cell r="E539" t="str">
            <v>2020</v>
          </cell>
          <cell r="F539">
            <v>6601</v>
          </cell>
        </row>
        <row r="540">
          <cell r="A540">
            <v>106265</v>
          </cell>
          <cell r="B540" t="str">
            <v>VALVULA MARIPOSA EXTREM. RANURA UL/FM2”Pmin(175psi</v>
          </cell>
          <cell r="C540" t="str">
            <v>UN</v>
          </cell>
          <cell r="E540" t="str">
            <v>1900</v>
          </cell>
          <cell r="F540">
            <v>0</v>
          </cell>
        </row>
        <row r="541">
          <cell r="A541">
            <v>106266</v>
          </cell>
          <cell r="B541" t="str">
            <v>VALVULA MARIPOSA EXTRE.RANUR.UL/FM21/2”Pmi(175psi)</v>
          </cell>
          <cell r="C541" t="str">
            <v>UN</v>
          </cell>
          <cell r="E541" t="str">
            <v>1900</v>
          </cell>
          <cell r="F541">
            <v>0</v>
          </cell>
        </row>
        <row r="542">
          <cell r="A542">
            <v>106267</v>
          </cell>
          <cell r="B542" t="str">
            <v>VALVULA VASTAGO ASCEND.TIPOOS&amp;YUL/FM 6”(175psi)</v>
          </cell>
          <cell r="C542" t="str">
            <v>UN</v>
          </cell>
          <cell r="D542">
            <v>43839</v>
          </cell>
          <cell r="E542" t="str">
            <v>2020</v>
          </cell>
          <cell r="F542">
            <v>1462264</v>
          </cell>
        </row>
        <row r="543">
          <cell r="A543">
            <v>106268</v>
          </cell>
          <cell r="B543" t="str">
            <v>VALVULA DE BOLA LISTADA 3” Pmin(175 Psi)</v>
          </cell>
          <cell r="C543" t="str">
            <v>UN</v>
          </cell>
          <cell r="E543" t="str">
            <v>1900</v>
          </cell>
          <cell r="F543">
            <v>0</v>
          </cell>
        </row>
        <row r="544">
          <cell r="A544">
            <v>106269</v>
          </cell>
          <cell r="B544" t="str">
            <v>ValvulaAngularDrenaje/pruebaVictaulicRosc1"(175psi</v>
          </cell>
          <cell r="C544" t="str">
            <v>UN</v>
          </cell>
          <cell r="E544" t="str">
            <v>1900</v>
          </cell>
          <cell r="F544">
            <v>0</v>
          </cell>
        </row>
        <row r="545">
          <cell r="A545">
            <v>106270</v>
          </cell>
          <cell r="B545" t="str">
            <v>VALVULA MARIPOSA EXTRE. RANURA.UL/FM 6”Pmin(175psi</v>
          </cell>
          <cell r="C545" t="str">
            <v>UN</v>
          </cell>
          <cell r="D545">
            <v>43784</v>
          </cell>
          <cell r="E545" t="str">
            <v>2019</v>
          </cell>
          <cell r="F545">
            <v>754793</v>
          </cell>
        </row>
        <row r="546">
          <cell r="A546">
            <v>106271</v>
          </cell>
          <cell r="B546" t="str">
            <v>VALVULA ALIVIO AGUA 1”X1” Pmin(175 Psi)</v>
          </cell>
          <cell r="C546" t="str">
            <v>UN</v>
          </cell>
          <cell r="E546" t="str">
            <v>1900</v>
          </cell>
          <cell r="F546">
            <v>0</v>
          </cell>
        </row>
        <row r="547">
          <cell r="A547">
            <v>106272</v>
          </cell>
          <cell r="B547" t="str">
            <v>CHEQUE AMORTIGUADO EXTREMO RANURADO 2” - 300 PSI</v>
          </cell>
          <cell r="C547" t="str">
            <v>UN</v>
          </cell>
          <cell r="E547" t="str">
            <v>1900</v>
          </cell>
          <cell r="F547">
            <v>0</v>
          </cell>
        </row>
        <row r="548">
          <cell r="A548">
            <v>106273</v>
          </cell>
          <cell r="B548" t="str">
            <v>CHEQUE AMORTIGUADO EXTREMO RANURADO 2 1/2” - 300 PSI</v>
          </cell>
          <cell r="C548" t="str">
            <v>UN</v>
          </cell>
          <cell r="E548" t="str">
            <v>1900</v>
          </cell>
          <cell r="F548">
            <v>0</v>
          </cell>
        </row>
        <row r="549">
          <cell r="A549">
            <v>106274</v>
          </cell>
          <cell r="B549" t="str">
            <v>CHEQUE AMORTIGUADO EXTREMO RANURADO 4” - 300 PSI</v>
          </cell>
          <cell r="C549" t="str">
            <v>UN</v>
          </cell>
          <cell r="D549">
            <v>43850</v>
          </cell>
          <cell r="E549" t="str">
            <v>2020</v>
          </cell>
          <cell r="F549">
            <v>363814</v>
          </cell>
        </row>
        <row r="550">
          <cell r="A550">
            <v>106275</v>
          </cell>
          <cell r="B550" t="str">
            <v>CHEQUE AMORTIGUADO EXTREMO RANURADO 6” - 300 PSI</v>
          </cell>
          <cell r="C550" t="str">
            <v>UN</v>
          </cell>
          <cell r="D550">
            <v>43819</v>
          </cell>
          <cell r="E550" t="str">
            <v>2019</v>
          </cell>
          <cell r="F550">
            <v>600902.40000000002</v>
          </cell>
        </row>
        <row r="551">
          <cell r="A551">
            <v>106276</v>
          </cell>
          <cell r="B551" t="str">
            <v>SENSOR DE FLUJO 2”</v>
          </cell>
          <cell r="C551" t="str">
            <v>UN</v>
          </cell>
          <cell r="D551">
            <v>43783</v>
          </cell>
          <cell r="E551" t="str">
            <v>2019</v>
          </cell>
          <cell r="F551">
            <v>359351</v>
          </cell>
        </row>
        <row r="552">
          <cell r="A552">
            <v>106277</v>
          </cell>
          <cell r="B552" t="str">
            <v>SENSOR DE FLUJO 2 1/2”</v>
          </cell>
          <cell r="C552" t="str">
            <v>UN</v>
          </cell>
          <cell r="D552">
            <v>43783</v>
          </cell>
          <cell r="E552" t="str">
            <v>2019</v>
          </cell>
          <cell r="F552">
            <v>299989</v>
          </cell>
        </row>
        <row r="553">
          <cell r="A553">
            <v>106278</v>
          </cell>
          <cell r="B553" t="str">
            <v>ManometroGlicerinDial 4"acero-conex-vert.(0-200psi</v>
          </cell>
          <cell r="C553" t="str">
            <v>UN</v>
          </cell>
          <cell r="E553" t="str">
            <v>1900</v>
          </cell>
          <cell r="F553">
            <v>0</v>
          </cell>
        </row>
        <row r="554">
          <cell r="A554">
            <v>106279</v>
          </cell>
          <cell r="B554" t="str">
            <v>SIAMESA DE BRONCE 3”X21/2”X21/2”LISTADA UL/FM</v>
          </cell>
          <cell r="C554" t="str">
            <v>UN</v>
          </cell>
          <cell r="D554">
            <v>43840</v>
          </cell>
          <cell r="E554" t="str">
            <v>2020</v>
          </cell>
          <cell r="F554">
            <v>1119872</v>
          </cell>
        </row>
        <row r="555">
          <cell r="A555">
            <v>106289</v>
          </cell>
          <cell r="B555" t="str">
            <v>Tee acero galvanizado 1 "</v>
          </cell>
          <cell r="C555" t="str">
            <v>UN</v>
          </cell>
          <cell r="D555">
            <v>43552</v>
          </cell>
          <cell r="E555" t="str">
            <v>2019</v>
          </cell>
          <cell r="F555">
            <v>3746</v>
          </cell>
        </row>
        <row r="556">
          <cell r="A556">
            <v>106290</v>
          </cell>
          <cell r="B556" t="str">
            <v>Tee acero galvanizado 1 1/2"</v>
          </cell>
          <cell r="C556" t="str">
            <v>UN</v>
          </cell>
          <cell r="D556">
            <v>43552</v>
          </cell>
          <cell r="E556" t="str">
            <v>2019</v>
          </cell>
          <cell r="F556">
            <v>8330</v>
          </cell>
        </row>
        <row r="557">
          <cell r="A557">
            <v>106291</v>
          </cell>
          <cell r="B557" t="str">
            <v>Tee acero galvanizado 2"</v>
          </cell>
          <cell r="C557" t="str">
            <v>UN</v>
          </cell>
          <cell r="D557">
            <v>43552</v>
          </cell>
          <cell r="E557" t="str">
            <v>2019</v>
          </cell>
          <cell r="F557">
            <v>12273.01</v>
          </cell>
        </row>
        <row r="558">
          <cell r="A558">
            <v>106292</v>
          </cell>
          <cell r="B558" t="str">
            <v>Tee acero galvanizado 3"</v>
          </cell>
          <cell r="C558" t="str">
            <v>UN</v>
          </cell>
          <cell r="D558">
            <v>43552</v>
          </cell>
          <cell r="E558" t="str">
            <v>2019</v>
          </cell>
          <cell r="F558">
            <v>34372</v>
          </cell>
        </row>
        <row r="559">
          <cell r="A559">
            <v>106293</v>
          </cell>
          <cell r="B559" t="str">
            <v>Tee acero galvanizado 4"</v>
          </cell>
          <cell r="C559" t="str">
            <v>UN</v>
          </cell>
          <cell r="D559">
            <v>43552</v>
          </cell>
          <cell r="E559" t="str">
            <v>2019</v>
          </cell>
          <cell r="F559">
            <v>60580</v>
          </cell>
        </row>
        <row r="560">
          <cell r="A560">
            <v>106296</v>
          </cell>
          <cell r="B560" t="str">
            <v>UNIVERSAL GALVANIZADA Ø 6"</v>
          </cell>
          <cell r="C560" t="str">
            <v>UN</v>
          </cell>
          <cell r="D560">
            <v>43839</v>
          </cell>
          <cell r="E560" t="str">
            <v>2020</v>
          </cell>
          <cell r="F560">
            <v>427623</v>
          </cell>
        </row>
        <row r="561">
          <cell r="A561">
            <v>106299</v>
          </cell>
          <cell r="B561" t="str">
            <v>CHAQUE GLOBO Ø2" (125-200psi)</v>
          </cell>
          <cell r="C561" t="str">
            <v>UN</v>
          </cell>
          <cell r="D561">
            <v>43538</v>
          </cell>
          <cell r="E561" t="str">
            <v>2019</v>
          </cell>
          <cell r="F561">
            <v>293216</v>
          </cell>
        </row>
        <row r="562">
          <cell r="A562">
            <v>106300</v>
          </cell>
          <cell r="B562" t="str">
            <v>CHAQUE GLOBO Ø1" (125-200psi)</v>
          </cell>
          <cell r="C562" t="str">
            <v>UN</v>
          </cell>
          <cell r="E562" t="str">
            <v>1900</v>
          </cell>
          <cell r="F562">
            <v>0</v>
          </cell>
        </row>
        <row r="563">
          <cell r="A563">
            <v>106301</v>
          </cell>
          <cell r="B563" t="str">
            <v>JUNTA FLEXIBLE BORRACHA Ø2”</v>
          </cell>
          <cell r="C563" t="str">
            <v>UN</v>
          </cell>
          <cell r="E563" t="str">
            <v>1900</v>
          </cell>
          <cell r="F563">
            <v>0</v>
          </cell>
        </row>
        <row r="564">
          <cell r="A564">
            <v>106302</v>
          </cell>
          <cell r="B564" t="str">
            <v>JUNTA FLEXIBLE BORRACHA Ø6”</v>
          </cell>
          <cell r="C564" t="str">
            <v>UN</v>
          </cell>
          <cell r="E564" t="str">
            <v>1900</v>
          </cell>
          <cell r="F564">
            <v>0</v>
          </cell>
        </row>
        <row r="565">
          <cell r="A565">
            <v>106303</v>
          </cell>
          <cell r="B565" t="str">
            <v>BRIDA ROSCADA DE ACERO Ø3”-150 lb</v>
          </cell>
          <cell r="C565" t="str">
            <v>UN</v>
          </cell>
          <cell r="E565" t="str">
            <v>1900</v>
          </cell>
          <cell r="F565">
            <v>0</v>
          </cell>
        </row>
        <row r="566">
          <cell r="A566">
            <v>106304</v>
          </cell>
          <cell r="B566" t="str">
            <v>BRIDA ROSCADA DE ACERO Ø4”-150 lb</v>
          </cell>
          <cell r="C566" t="str">
            <v>UN</v>
          </cell>
          <cell r="E566" t="str">
            <v>1900</v>
          </cell>
          <cell r="F566">
            <v>0</v>
          </cell>
        </row>
        <row r="567">
          <cell r="A567">
            <v>106305</v>
          </cell>
          <cell r="B567" t="str">
            <v>BRIDA ROSCADA DE ACERO Ø6” -150 lb</v>
          </cell>
          <cell r="C567" t="str">
            <v>UN</v>
          </cell>
          <cell r="E567" t="str">
            <v>1900</v>
          </cell>
          <cell r="F567">
            <v>0</v>
          </cell>
        </row>
        <row r="568">
          <cell r="A568">
            <v>106313</v>
          </cell>
          <cell r="B568" t="str">
            <v>ADAPTADOR  PVC HEMBRA 1 1/4"</v>
          </cell>
          <cell r="C568" t="str">
            <v>UN</v>
          </cell>
          <cell r="D568">
            <v>43852</v>
          </cell>
          <cell r="E568" t="str">
            <v>2020</v>
          </cell>
          <cell r="F568">
            <v>1429</v>
          </cell>
        </row>
        <row r="569">
          <cell r="A569">
            <v>106314</v>
          </cell>
          <cell r="B569" t="str">
            <v>TAPON PVC ROSCADO  Ø 1 1/4"</v>
          </cell>
          <cell r="C569" t="str">
            <v>UN</v>
          </cell>
          <cell r="E569" t="str">
            <v>1900</v>
          </cell>
          <cell r="F569">
            <v>0</v>
          </cell>
        </row>
        <row r="570">
          <cell r="A570">
            <v>106315</v>
          </cell>
          <cell r="B570" t="str">
            <v>TAPON PVC SOLDADO   Ø 1 1/4"</v>
          </cell>
          <cell r="C570" t="str">
            <v>UN</v>
          </cell>
          <cell r="D570">
            <v>43843</v>
          </cell>
          <cell r="E570" t="str">
            <v>2020</v>
          </cell>
          <cell r="F570">
            <v>1422.05</v>
          </cell>
        </row>
        <row r="571">
          <cell r="A571">
            <v>106319</v>
          </cell>
          <cell r="B571" t="str">
            <v>CHEQUE GLOBO Ø2 1/2"(125/200)</v>
          </cell>
          <cell r="C571" t="str">
            <v>UN</v>
          </cell>
          <cell r="E571" t="str">
            <v>1900</v>
          </cell>
          <cell r="F571">
            <v>0</v>
          </cell>
        </row>
        <row r="572">
          <cell r="A572">
            <v>106326</v>
          </cell>
          <cell r="B572" t="str">
            <v>BRIDA METALICA Ø 1/2"- TIPO SLIPON</v>
          </cell>
          <cell r="C572" t="str">
            <v>UN</v>
          </cell>
          <cell r="D572">
            <v>43850</v>
          </cell>
          <cell r="E572" t="str">
            <v>2020</v>
          </cell>
          <cell r="F572">
            <v>4999</v>
          </cell>
        </row>
        <row r="573">
          <cell r="A573">
            <v>106327</v>
          </cell>
          <cell r="B573" t="str">
            <v>BRIDA METALICA Ø 3/4"- TIPO SLIPON</v>
          </cell>
          <cell r="C573" t="str">
            <v>UN</v>
          </cell>
          <cell r="D573">
            <v>43850</v>
          </cell>
          <cell r="E573" t="str">
            <v>2020</v>
          </cell>
          <cell r="F573">
            <v>8632</v>
          </cell>
        </row>
        <row r="574">
          <cell r="A574">
            <v>106330</v>
          </cell>
          <cell r="B574" t="str">
            <v>JUNTA FLEXIBLEØ2"-ACERO AL CARBON)-150PSI</v>
          </cell>
          <cell r="C574" t="str">
            <v>UN</v>
          </cell>
          <cell r="D574">
            <v>43839</v>
          </cell>
          <cell r="E574" t="str">
            <v>2020</v>
          </cell>
          <cell r="F574">
            <v>97151.01</v>
          </cell>
        </row>
        <row r="575">
          <cell r="A575">
            <v>106331</v>
          </cell>
          <cell r="B575" t="str">
            <v>JUNTA FLEXIBLEØ1/2"-ACERO AL CARBON)-150PSI</v>
          </cell>
          <cell r="C575" t="str">
            <v>UN</v>
          </cell>
          <cell r="D575">
            <v>43580</v>
          </cell>
          <cell r="E575" t="str">
            <v>2019</v>
          </cell>
          <cell r="F575">
            <v>85703</v>
          </cell>
        </row>
        <row r="576">
          <cell r="A576">
            <v>106337</v>
          </cell>
          <cell r="B576" t="str">
            <v>CAÑUELA POLIETILENO (1/2") E=1 1/2" FOIL BRILLANTE</v>
          </cell>
          <cell r="C576" t="str">
            <v>ML</v>
          </cell>
          <cell r="E576" t="str">
            <v>1900</v>
          </cell>
          <cell r="F576">
            <v>0</v>
          </cell>
        </row>
        <row r="577">
          <cell r="A577">
            <v>106338</v>
          </cell>
          <cell r="B577" t="str">
            <v>CAÑUELA POLIETILENO (1") E=1 1/2" FOIL BRILLANTE</v>
          </cell>
          <cell r="C577" t="str">
            <v>ML</v>
          </cell>
          <cell r="E577" t="str">
            <v>1900</v>
          </cell>
          <cell r="F577">
            <v>0</v>
          </cell>
        </row>
        <row r="578">
          <cell r="A578">
            <v>106339</v>
          </cell>
          <cell r="B578" t="str">
            <v>CAÑUELA POLIETILENO (2") E=1 1/2" FOIL BRILLANTE</v>
          </cell>
          <cell r="C578" t="str">
            <v>ML</v>
          </cell>
          <cell r="E578" t="str">
            <v>1900</v>
          </cell>
          <cell r="F578">
            <v>0</v>
          </cell>
        </row>
        <row r="579">
          <cell r="A579">
            <v>106340</v>
          </cell>
          <cell r="B579" t="str">
            <v>CAÑUELA POLIETILENO (21/2") E=1 1/2" FOIL BRILLANT</v>
          </cell>
          <cell r="C579" t="str">
            <v>ML</v>
          </cell>
          <cell r="E579" t="str">
            <v>1900</v>
          </cell>
          <cell r="F579">
            <v>0</v>
          </cell>
        </row>
        <row r="580">
          <cell r="A580">
            <v>106341</v>
          </cell>
          <cell r="B580" t="str">
            <v>CAÑUELA POLIETILENO (1/2") E=1" FOIL BRILLANTE</v>
          </cell>
          <cell r="C580" t="str">
            <v>ML</v>
          </cell>
          <cell r="E580" t="str">
            <v>1900</v>
          </cell>
          <cell r="F580">
            <v>0</v>
          </cell>
        </row>
        <row r="581">
          <cell r="A581">
            <v>106342</v>
          </cell>
          <cell r="B581" t="str">
            <v>CAÑUELA POLIETILENO (1") E=1" FOIL BRILLANTE</v>
          </cell>
          <cell r="C581" t="str">
            <v>ML</v>
          </cell>
          <cell r="E581" t="str">
            <v>1900</v>
          </cell>
          <cell r="F581">
            <v>0</v>
          </cell>
        </row>
        <row r="582">
          <cell r="A582">
            <v>106343</v>
          </cell>
          <cell r="B582" t="str">
            <v>CAÑUELA POLIETILENO (2") E=1" FOIL BRILLANTE</v>
          </cell>
          <cell r="C582" t="str">
            <v>ML</v>
          </cell>
          <cell r="E582" t="str">
            <v>1900</v>
          </cell>
          <cell r="F582">
            <v>0</v>
          </cell>
        </row>
        <row r="583">
          <cell r="A583">
            <v>106344</v>
          </cell>
          <cell r="B583" t="str">
            <v>CAÑUELA POLIETILENO (2 1/2") E=1" FOIL BRILLANTE</v>
          </cell>
          <cell r="C583" t="str">
            <v>ML</v>
          </cell>
          <cell r="E583" t="str">
            <v>1900</v>
          </cell>
          <cell r="F583">
            <v>0</v>
          </cell>
        </row>
        <row r="584">
          <cell r="A584">
            <v>106345</v>
          </cell>
          <cell r="B584" t="str">
            <v>CAÑUELA POLIETILENO (1/2") E=2" FOIL BRILLANTE</v>
          </cell>
          <cell r="C584" t="str">
            <v>ML</v>
          </cell>
          <cell r="E584" t="str">
            <v>1900</v>
          </cell>
          <cell r="F584">
            <v>0</v>
          </cell>
        </row>
        <row r="585">
          <cell r="A585">
            <v>106346</v>
          </cell>
          <cell r="B585" t="str">
            <v>CAÑUELA POLIETILENO (1") E=2" FOIL BRILLANTE</v>
          </cell>
          <cell r="C585" t="str">
            <v>ML</v>
          </cell>
          <cell r="E585" t="str">
            <v>1900</v>
          </cell>
          <cell r="F585">
            <v>0</v>
          </cell>
        </row>
        <row r="586">
          <cell r="A586">
            <v>106347</v>
          </cell>
          <cell r="B586" t="str">
            <v>CAÑUELA POLIETILENO (2") E=2" FOIL BRILLANTE</v>
          </cell>
          <cell r="C586" t="str">
            <v>ML</v>
          </cell>
          <cell r="E586" t="str">
            <v>1900</v>
          </cell>
          <cell r="F586">
            <v>0</v>
          </cell>
        </row>
        <row r="587">
          <cell r="A587">
            <v>106348</v>
          </cell>
          <cell r="B587" t="str">
            <v>Calderin 500GPH-157W-Acero Inox. Cal.12 (Acpm)Sum+</v>
          </cell>
          <cell r="C587" t="str">
            <v>UN</v>
          </cell>
          <cell r="E587" t="str">
            <v>1900</v>
          </cell>
          <cell r="F587">
            <v>0</v>
          </cell>
        </row>
        <row r="588">
          <cell r="A588">
            <v>106351</v>
          </cell>
          <cell r="B588" t="str">
            <v>TUBO PVC UM NORMA NTC 382 D=2" RDE21</v>
          </cell>
          <cell r="C588" t="str">
            <v>ML</v>
          </cell>
          <cell r="D588">
            <v>43746</v>
          </cell>
          <cell r="E588" t="str">
            <v>2019</v>
          </cell>
          <cell r="F588">
            <v>9134.25</v>
          </cell>
        </row>
        <row r="589">
          <cell r="A589">
            <v>106377</v>
          </cell>
          <cell r="B589" t="str">
            <v>CODO CPVC - 90°Ø 2 1/2"</v>
          </cell>
          <cell r="C589" t="str">
            <v>UN</v>
          </cell>
          <cell r="E589" t="str">
            <v>1900</v>
          </cell>
          <cell r="F589">
            <v>0</v>
          </cell>
        </row>
        <row r="590">
          <cell r="A590">
            <v>106378</v>
          </cell>
          <cell r="B590" t="str">
            <v>CODO CPVC - 90°Ø  1 1/4"</v>
          </cell>
          <cell r="C590" t="str">
            <v>UN</v>
          </cell>
          <cell r="E590" t="str">
            <v>1900</v>
          </cell>
          <cell r="F590">
            <v>0</v>
          </cell>
        </row>
        <row r="591">
          <cell r="A591">
            <v>106379</v>
          </cell>
          <cell r="B591" t="str">
            <v>UNION CPVC Ø 2 1/2"</v>
          </cell>
          <cell r="C591" t="str">
            <v>UN</v>
          </cell>
          <cell r="E591" t="str">
            <v>1900</v>
          </cell>
          <cell r="F591">
            <v>0</v>
          </cell>
        </row>
        <row r="592">
          <cell r="A592">
            <v>106381</v>
          </cell>
          <cell r="B592" t="str">
            <v>UNION CPVC Ø 1 1/4"</v>
          </cell>
          <cell r="C592" t="str">
            <v>UN</v>
          </cell>
          <cell r="E592" t="str">
            <v>1900</v>
          </cell>
          <cell r="F592">
            <v>0</v>
          </cell>
        </row>
        <row r="593">
          <cell r="A593">
            <v>106383</v>
          </cell>
          <cell r="B593" t="str">
            <v>TEE CPVC Ø 2 1/2"</v>
          </cell>
          <cell r="C593" t="str">
            <v>UN</v>
          </cell>
          <cell r="E593" t="str">
            <v>1900</v>
          </cell>
          <cell r="F593">
            <v>0</v>
          </cell>
        </row>
        <row r="594">
          <cell r="A594">
            <v>106384</v>
          </cell>
          <cell r="B594" t="str">
            <v>TEE CPVC Ø  11/4"</v>
          </cell>
          <cell r="C594" t="str">
            <v>UN</v>
          </cell>
          <cell r="E594" t="str">
            <v>1900</v>
          </cell>
          <cell r="F594">
            <v>0</v>
          </cell>
        </row>
        <row r="595">
          <cell r="A595">
            <v>106441</v>
          </cell>
          <cell r="B595" t="str">
            <v>UNIÓN MECANICA PEAD 110MM (PE-100/PN-16/RDE-11)</v>
          </cell>
          <cell r="C595" t="str">
            <v>UN</v>
          </cell>
          <cell r="E595" t="str">
            <v>1900</v>
          </cell>
          <cell r="F595">
            <v>0</v>
          </cell>
        </row>
        <row r="596">
          <cell r="A596">
            <v>106447</v>
          </cell>
          <cell r="B596" t="str">
            <v>Silla Yee PVC (12"x8")  315x200mm</v>
          </cell>
          <cell r="C596" t="str">
            <v>UN</v>
          </cell>
          <cell r="D596">
            <v>43544</v>
          </cell>
          <cell r="E596" t="str">
            <v>2019</v>
          </cell>
          <cell r="F596">
            <v>109330</v>
          </cell>
        </row>
        <row r="597">
          <cell r="A597">
            <v>106448</v>
          </cell>
          <cell r="B597" t="str">
            <v>Silla Yee PVC (14"x 6")  355x160mm</v>
          </cell>
          <cell r="C597" t="str">
            <v>UN</v>
          </cell>
          <cell r="E597" t="str">
            <v>1900</v>
          </cell>
          <cell r="F597">
            <v>0</v>
          </cell>
        </row>
        <row r="598">
          <cell r="A598">
            <v>106490</v>
          </cell>
          <cell r="B598" t="str">
            <v>GRIFERIA SANITARIO CONJUNTO</v>
          </cell>
          <cell r="C598" t="str">
            <v>UN</v>
          </cell>
          <cell r="E598" t="str">
            <v>1900</v>
          </cell>
          <cell r="F598">
            <v>0</v>
          </cell>
        </row>
        <row r="599">
          <cell r="A599">
            <v>106499</v>
          </cell>
          <cell r="B599" t="str">
            <v>GRIFERIA SANITARIO PALANCA CROMADA ENTRADA-SALIDA</v>
          </cell>
          <cell r="C599" t="str">
            <v>UN</v>
          </cell>
          <cell r="E599" t="str">
            <v>1900</v>
          </cell>
          <cell r="F599">
            <v>0</v>
          </cell>
        </row>
        <row r="600">
          <cell r="A600">
            <v>106532</v>
          </cell>
          <cell r="B600" t="str">
            <v>TAPÓN ROSCADO DE 1/2" PVC PRESIÓN</v>
          </cell>
          <cell r="C600" t="str">
            <v>UN</v>
          </cell>
          <cell r="E600" t="str">
            <v>1900</v>
          </cell>
          <cell r="F600">
            <v>0</v>
          </cell>
        </row>
        <row r="601">
          <cell r="A601">
            <v>106892</v>
          </cell>
          <cell r="B601" t="str">
            <v>CODO 90 PVC-P SCH 80 2"</v>
          </cell>
          <cell r="C601" t="str">
            <v>UN</v>
          </cell>
          <cell r="E601" t="str">
            <v>1900</v>
          </cell>
          <cell r="F601">
            <v>0</v>
          </cell>
        </row>
        <row r="602">
          <cell r="A602">
            <v>106894</v>
          </cell>
          <cell r="B602" t="str">
            <v>TEE PVC-P SCH 80 2"</v>
          </cell>
          <cell r="C602" t="str">
            <v>UN</v>
          </cell>
          <cell r="E602" t="str">
            <v>1900</v>
          </cell>
          <cell r="F602">
            <v>0</v>
          </cell>
        </row>
        <row r="603">
          <cell r="A603">
            <v>106896</v>
          </cell>
          <cell r="B603" t="str">
            <v>CODO 90 PVC-P SCH 80 2 1/2"</v>
          </cell>
          <cell r="C603" t="str">
            <v>UN</v>
          </cell>
          <cell r="E603" t="str">
            <v>1900</v>
          </cell>
          <cell r="F603">
            <v>0</v>
          </cell>
        </row>
        <row r="604">
          <cell r="A604">
            <v>106897</v>
          </cell>
          <cell r="B604" t="str">
            <v>TEE PVC-P SCH 80 2 1/2"</v>
          </cell>
          <cell r="C604" t="str">
            <v>UN</v>
          </cell>
          <cell r="E604" t="str">
            <v>1900</v>
          </cell>
          <cell r="F604">
            <v>0</v>
          </cell>
        </row>
        <row r="605">
          <cell r="A605">
            <v>106898</v>
          </cell>
          <cell r="B605" t="str">
            <v>UNION PVC-P SCH 80 2 1/2"</v>
          </cell>
          <cell r="C605" t="str">
            <v>UN</v>
          </cell>
          <cell r="E605" t="str">
            <v>1900</v>
          </cell>
          <cell r="F605">
            <v>0</v>
          </cell>
        </row>
        <row r="606">
          <cell r="A606">
            <v>106900</v>
          </cell>
          <cell r="B606" t="str">
            <v>CODO 90 PVC-P SCH 80 3"</v>
          </cell>
          <cell r="C606" t="str">
            <v>UN</v>
          </cell>
          <cell r="E606" t="str">
            <v>1900</v>
          </cell>
          <cell r="F606">
            <v>0</v>
          </cell>
        </row>
        <row r="607">
          <cell r="A607">
            <v>106901</v>
          </cell>
          <cell r="B607" t="str">
            <v>TEE PVC-P SCH 80 3"</v>
          </cell>
          <cell r="C607" t="str">
            <v>UN</v>
          </cell>
          <cell r="E607" t="str">
            <v>1900</v>
          </cell>
          <cell r="F607">
            <v>0</v>
          </cell>
        </row>
        <row r="608">
          <cell r="A608">
            <v>106902</v>
          </cell>
          <cell r="B608" t="str">
            <v>UNION PVC-P SCH 80 3"</v>
          </cell>
          <cell r="C608" t="str">
            <v>UN</v>
          </cell>
          <cell r="E608" t="str">
            <v>1900</v>
          </cell>
          <cell r="F608">
            <v>0</v>
          </cell>
        </row>
        <row r="609">
          <cell r="A609">
            <v>106905</v>
          </cell>
          <cell r="B609" t="str">
            <v>CODO 90 PVC-P SCH 80 4"</v>
          </cell>
          <cell r="C609" t="str">
            <v>UN</v>
          </cell>
          <cell r="E609" t="str">
            <v>1900</v>
          </cell>
          <cell r="F609">
            <v>0</v>
          </cell>
        </row>
        <row r="610">
          <cell r="A610">
            <v>106906</v>
          </cell>
          <cell r="B610" t="str">
            <v>TEE PVC-P SCH 80 4"</v>
          </cell>
          <cell r="C610" t="str">
            <v>UN</v>
          </cell>
          <cell r="E610" t="str">
            <v>1900</v>
          </cell>
          <cell r="F610">
            <v>0</v>
          </cell>
        </row>
        <row r="611">
          <cell r="A611">
            <v>106911</v>
          </cell>
          <cell r="B611" t="str">
            <v>CODO 90 PVC-P SCH 80 6"</v>
          </cell>
          <cell r="C611" t="str">
            <v>UN</v>
          </cell>
          <cell r="E611" t="str">
            <v>1900</v>
          </cell>
          <cell r="F611">
            <v>0</v>
          </cell>
        </row>
        <row r="612">
          <cell r="A612">
            <v>106913</v>
          </cell>
          <cell r="B612" t="str">
            <v>TEE PVC-P SCH 80 6"</v>
          </cell>
          <cell r="C612" t="str">
            <v>UN</v>
          </cell>
          <cell r="E612" t="str">
            <v>1900</v>
          </cell>
          <cell r="F612">
            <v>0</v>
          </cell>
        </row>
        <row r="613">
          <cell r="A613">
            <v>106914</v>
          </cell>
          <cell r="B613" t="str">
            <v>UNION PVC-P SCH 80 6"</v>
          </cell>
          <cell r="C613" t="str">
            <v>UN</v>
          </cell>
          <cell r="E613" t="str">
            <v>1900</v>
          </cell>
          <cell r="F613">
            <v>0</v>
          </cell>
        </row>
        <row r="614">
          <cell r="A614">
            <v>106952</v>
          </cell>
          <cell r="B614" t="str">
            <v>CODO 45 CXE PVC-S 2"</v>
          </cell>
          <cell r="C614" t="str">
            <v>UN</v>
          </cell>
          <cell r="D614">
            <v>44589</v>
          </cell>
          <cell r="E614" t="str">
            <v>2022</v>
          </cell>
          <cell r="F614">
            <v>3538</v>
          </cell>
        </row>
        <row r="615">
          <cell r="A615">
            <v>106976</v>
          </cell>
          <cell r="B615" t="str">
            <v>CODO 90 HIERRO FUNDIDO NH 4 2"</v>
          </cell>
          <cell r="C615" t="str">
            <v>UN</v>
          </cell>
          <cell r="E615" t="str">
            <v>1900</v>
          </cell>
          <cell r="F615">
            <v>0</v>
          </cell>
        </row>
        <row r="616">
          <cell r="A616">
            <v>106977</v>
          </cell>
          <cell r="B616" t="str">
            <v>TEE HIERRO FUNDIDO NH 28 2"</v>
          </cell>
          <cell r="C616" t="str">
            <v>UN</v>
          </cell>
          <cell r="E616" t="str">
            <v>1900</v>
          </cell>
          <cell r="F616">
            <v>0</v>
          </cell>
        </row>
        <row r="617">
          <cell r="A617">
            <v>106978</v>
          </cell>
          <cell r="B617" t="str">
            <v>YEE HIERRO FUNDIDO NH 20 2"</v>
          </cell>
          <cell r="C617" t="str">
            <v>UN</v>
          </cell>
          <cell r="E617" t="str">
            <v>1900</v>
          </cell>
          <cell r="F617">
            <v>0</v>
          </cell>
        </row>
        <row r="618">
          <cell r="A618">
            <v>106993</v>
          </cell>
          <cell r="B618" t="str">
            <v>CODO 90 HIERRO FUNDIDO NH 4 3"</v>
          </cell>
          <cell r="C618" t="str">
            <v>UN</v>
          </cell>
          <cell r="E618" t="str">
            <v>1900</v>
          </cell>
          <cell r="F618">
            <v>0</v>
          </cell>
        </row>
        <row r="619">
          <cell r="A619">
            <v>106995</v>
          </cell>
          <cell r="B619" t="str">
            <v>TEE HIERRO FUNDIDO NH 28 3"</v>
          </cell>
          <cell r="C619" t="str">
            <v>UN</v>
          </cell>
          <cell r="E619" t="str">
            <v>1900</v>
          </cell>
          <cell r="F619">
            <v>0</v>
          </cell>
        </row>
        <row r="620">
          <cell r="A620">
            <v>106996</v>
          </cell>
          <cell r="B620" t="str">
            <v>YEE HIERRO FUNDIDO NH 20 3"</v>
          </cell>
          <cell r="C620" t="str">
            <v>UN</v>
          </cell>
          <cell r="E620" t="str">
            <v>1900</v>
          </cell>
          <cell r="F620">
            <v>0</v>
          </cell>
        </row>
        <row r="621">
          <cell r="A621">
            <v>107003</v>
          </cell>
          <cell r="B621" t="str">
            <v>CODO 90 HIERRO FUNDIDO NH 4 4"</v>
          </cell>
          <cell r="C621" t="str">
            <v>UN</v>
          </cell>
          <cell r="E621" t="str">
            <v>1900</v>
          </cell>
          <cell r="F621">
            <v>0</v>
          </cell>
        </row>
        <row r="622">
          <cell r="A622">
            <v>107004</v>
          </cell>
          <cell r="B622" t="str">
            <v>TEE HIERRO FUNDIDO NH 28 4"</v>
          </cell>
          <cell r="C622" t="str">
            <v>UN</v>
          </cell>
          <cell r="E622" t="str">
            <v>1900</v>
          </cell>
          <cell r="F622">
            <v>0</v>
          </cell>
        </row>
        <row r="623">
          <cell r="A623">
            <v>107006</v>
          </cell>
          <cell r="B623" t="str">
            <v>YEE HIERRO FUNDIDO NH 20 4"</v>
          </cell>
          <cell r="C623" t="str">
            <v>UN</v>
          </cell>
          <cell r="E623" t="str">
            <v>1900</v>
          </cell>
          <cell r="F623">
            <v>0</v>
          </cell>
        </row>
        <row r="624">
          <cell r="A624">
            <v>107014</v>
          </cell>
          <cell r="B624" t="str">
            <v>CODO 90 CXC PVC-S 8"</v>
          </cell>
          <cell r="C624" t="str">
            <v>UN</v>
          </cell>
          <cell r="D624">
            <v>43850</v>
          </cell>
          <cell r="E624" t="str">
            <v>2020</v>
          </cell>
          <cell r="F624">
            <v>98882</v>
          </cell>
        </row>
        <row r="625">
          <cell r="A625">
            <v>107015</v>
          </cell>
          <cell r="B625" t="str">
            <v>TEE PVC-S 8"</v>
          </cell>
          <cell r="C625" t="str">
            <v>UN</v>
          </cell>
          <cell r="D625">
            <v>43850</v>
          </cell>
          <cell r="E625" t="str">
            <v>2020</v>
          </cell>
          <cell r="F625">
            <v>214309</v>
          </cell>
        </row>
        <row r="626">
          <cell r="A626">
            <v>107016</v>
          </cell>
          <cell r="B626" t="str">
            <v>UNION PVC-S 8"</v>
          </cell>
          <cell r="C626" t="str">
            <v>UN</v>
          </cell>
          <cell r="D626">
            <v>43850</v>
          </cell>
          <cell r="E626" t="str">
            <v>2020</v>
          </cell>
          <cell r="F626">
            <v>48484</v>
          </cell>
        </row>
        <row r="627">
          <cell r="A627">
            <v>107023</v>
          </cell>
          <cell r="B627" t="str">
            <v>ABRAZADERA PERA GALVANIZADA UL/FM  3/4"</v>
          </cell>
          <cell r="C627" t="str">
            <v>UN</v>
          </cell>
          <cell r="D627">
            <v>43738</v>
          </cell>
          <cell r="E627" t="str">
            <v>2019</v>
          </cell>
          <cell r="F627">
            <v>1314</v>
          </cell>
        </row>
        <row r="628">
          <cell r="A628">
            <v>107025</v>
          </cell>
          <cell r="B628" t="str">
            <v>ABRAZADERA PERA GALVANIZADA UL/FM  6"</v>
          </cell>
          <cell r="C628" t="str">
            <v>UN</v>
          </cell>
          <cell r="D628">
            <v>43738</v>
          </cell>
          <cell r="E628" t="str">
            <v>2019</v>
          </cell>
          <cell r="F628">
            <v>8303</v>
          </cell>
        </row>
        <row r="629">
          <cell r="A629">
            <v>107026</v>
          </cell>
          <cell r="B629" t="str">
            <v>ABRAZADERA PERA GALVANIZADA UL/FM  8"</v>
          </cell>
          <cell r="C629" t="str">
            <v>UN</v>
          </cell>
          <cell r="E629" t="str">
            <v>1900</v>
          </cell>
          <cell r="F629">
            <v>0</v>
          </cell>
        </row>
        <row r="630">
          <cell r="A630">
            <v>107027</v>
          </cell>
          <cell r="B630" t="str">
            <v>CELOSIA L 90</v>
          </cell>
          <cell r="C630" t="str">
            <v>UN</v>
          </cell>
          <cell r="E630" t="str">
            <v>1900</v>
          </cell>
          <cell r="F630">
            <v>0</v>
          </cell>
        </row>
        <row r="631">
          <cell r="A631">
            <v>107029</v>
          </cell>
          <cell r="B631" t="str">
            <v>VALVULA BALANCEADORA DE FLUJO 1/2"</v>
          </cell>
          <cell r="C631" t="str">
            <v>UN</v>
          </cell>
          <cell r="E631" t="str">
            <v>1900</v>
          </cell>
          <cell r="F631">
            <v>0</v>
          </cell>
        </row>
        <row r="632">
          <cell r="A632">
            <v>107031</v>
          </cell>
          <cell r="B632" t="str">
            <v>VALVULA BALANCEADORA DE FLUJO 3/4"</v>
          </cell>
          <cell r="C632" t="str">
            <v>UN</v>
          </cell>
          <cell r="E632" t="str">
            <v>1900</v>
          </cell>
          <cell r="F632">
            <v>0</v>
          </cell>
        </row>
        <row r="633">
          <cell r="A633">
            <v>107032</v>
          </cell>
          <cell r="B633" t="str">
            <v>VALVULA BALANCEADORA DE FLUJO 2"</v>
          </cell>
          <cell r="C633" t="str">
            <v>UN</v>
          </cell>
          <cell r="E633" t="str">
            <v>1900</v>
          </cell>
          <cell r="F633">
            <v>0</v>
          </cell>
        </row>
        <row r="634">
          <cell r="A634">
            <v>107036</v>
          </cell>
          <cell r="B634" t="str">
            <v>CODO 90 A. INOX 150L 2" ROSCAR</v>
          </cell>
          <cell r="C634" t="str">
            <v>UN</v>
          </cell>
          <cell r="D634">
            <v>43685</v>
          </cell>
          <cell r="E634" t="str">
            <v>2019</v>
          </cell>
          <cell r="F634">
            <v>22030.01</v>
          </cell>
        </row>
        <row r="635">
          <cell r="A635">
            <v>107037</v>
          </cell>
          <cell r="B635" t="str">
            <v>TEE A. INOX 150L 2" ROSCAR</v>
          </cell>
          <cell r="C635" t="str">
            <v>UN</v>
          </cell>
          <cell r="E635" t="str">
            <v>1900</v>
          </cell>
          <cell r="F635">
            <v>0</v>
          </cell>
        </row>
        <row r="636">
          <cell r="A636">
            <v>107038</v>
          </cell>
          <cell r="B636" t="str">
            <v>UNION A. INOX TIPO 304L 150 LB ROSCAR 2"</v>
          </cell>
          <cell r="C636" t="str">
            <v>UN</v>
          </cell>
          <cell r="E636" t="str">
            <v>1900</v>
          </cell>
          <cell r="F636">
            <v>0</v>
          </cell>
        </row>
        <row r="637">
          <cell r="A637">
            <v>107043</v>
          </cell>
          <cell r="B637" t="str">
            <v>CODO 90 A. INOX 150L 4" ROSCAR</v>
          </cell>
          <cell r="C637" t="str">
            <v>UN</v>
          </cell>
          <cell r="D637">
            <v>43685</v>
          </cell>
          <cell r="E637" t="str">
            <v>2019</v>
          </cell>
          <cell r="F637">
            <v>107837.5</v>
          </cell>
        </row>
        <row r="638">
          <cell r="A638">
            <v>107044</v>
          </cell>
          <cell r="B638" t="str">
            <v>TEE A. INOX 150L 4" ROSCAR</v>
          </cell>
          <cell r="C638" t="str">
            <v>UN</v>
          </cell>
          <cell r="D638">
            <v>43685</v>
          </cell>
          <cell r="E638" t="str">
            <v>2019</v>
          </cell>
          <cell r="F638">
            <v>143672.5</v>
          </cell>
        </row>
        <row r="639">
          <cell r="A639">
            <v>107045</v>
          </cell>
          <cell r="B639" t="str">
            <v>UNION A. INOX TIPO 304L 150 LB ROSCAR 4"</v>
          </cell>
          <cell r="C639" t="str">
            <v>UN</v>
          </cell>
          <cell r="E639" t="str">
            <v>1900</v>
          </cell>
          <cell r="F639">
            <v>0</v>
          </cell>
        </row>
        <row r="640">
          <cell r="A640">
            <v>107046</v>
          </cell>
          <cell r="B640" t="str">
            <v>CHEQUE HIDRO ROSCADO 1 1/2"</v>
          </cell>
          <cell r="C640" t="str">
            <v>UN</v>
          </cell>
          <cell r="D640">
            <v>43538</v>
          </cell>
          <cell r="E640" t="str">
            <v>2019</v>
          </cell>
          <cell r="F640">
            <v>57180</v>
          </cell>
        </row>
        <row r="641">
          <cell r="A641">
            <v>107047</v>
          </cell>
          <cell r="B641" t="str">
            <v>CHEQUE HIDRO ROSCADO 2"</v>
          </cell>
          <cell r="C641" t="str">
            <v>UN</v>
          </cell>
          <cell r="E641" t="str">
            <v>1900</v>
          </cell>
          <cell r="F641">
            <v>0</v>
          </cell>
        </row>
        <row r="642">
          <cell r="A642">
            <v>107048</v>
          </cell>
          <cell r="B642" t="str">
            <v>JUNTA AMORTIGUADORA EN CAUCHO JEPTU 1 1/2" HEMBRA</v>
          </cell>
          <cell r="C642" t="str">
            <v>UN</v>
          </cell>
          <cell r="E642" t="str">
            <v>1900</v>
          </cell>
          <cell r="F642">
            <v>0</v>
          </cell>
        </row>
        <row r="643">
          <cell r="A643">
            <v>107058</v>
          </cell>
          <cell r="B643" t="str">
            <v>CHEQUE DE BOLA BRONCE 1 1/2"</v>
          </cell>
          <cell r="C643" t="str">
            <v>UN</v>
          </cell>
          <cell r="D643">
            <v>43685</v>
          </cell>
          <cell r="E643" t="str">
            <v>2019</v>
          </cell>
          <cell r="F643">
            <v>276080</v>
          </cell>
        </row>
        <row r="644">
          <cell r="A644">
            <v>107060</v>
          </cell>
          <cell r="B644" t="str">
            <v>VÁLVULA DE BOLA PVC 1 1/2" (MONORADIAL LISA)</v>
          </cell>
          <cell r="C644" t="str">
            <v>UN</v>
          </cell>
          <cell r="E644" t="str">
            <v>1900</v>
          </cell>
          <cell r="F644">
            <v>0</v>
          </cell>
        </row>
        <row r="645">
          <cell r="A645">
            <v>107061</v>
          </cell>
          <cell r="B645" t="str">
            <v>CHEQUE DE BOLA BRONCE 3"</v>
          </cell>
          <cell r="C645" t="str">
            <v>UN</v>
          </cell>
          <cell r="D645">
            <v>43685</v>
          </cell>
          <cell r="E645" t="str">
            <v>2019</v>
          </cell>
          <cell r="F645">
            <v>718760</v>
          </cell>
        </row>
        <row r="646">
          <cell r="A646">
            <v>107063</v>
          </cell>
          <cell r="B646" t="str">
            <v>VÁLVULA DE BOLA PVC 3" (MONORADIAL LISA)</v>
          </cell>
          <cell r="C646" t="str">
            <v>UN</v>
          </cell>
          <cell r="D646">
            <v>43738</v>
          </cell>
          <cell r="E646" t="str">
            <v>2019</v>
          </cell>
          <cell r="F646">
            <v>185068</v>
          </cell>
        </row>
        <row r="647">
          <cell r="A647">
            <v>107064</v>
          </cell>
          <cell r="B647" t="str">
            <v>CHEQUE DE BOLA BRONCE 4"</v>
          </cell>
          <cell r="C647" t="str">
            <v>UN</v>
          </cell>
          <cell r="E647" t="str">
            <v>1900</v>
          </cell>
          <cell r="F647">
            <v>0</v>
          </cell>
        </row>
        <row r="648">
          <cell r="A648">
            <v>107065</v>
          </cell>
          <cell r="B648" t="str">
            <v>VÁLVULA DE BOLA PVC 4" (MONORADIAL LISA)</v>
          </cell>
          <cell r="C648" t="str">
            <v>UN</v>
          </cell>
          <cell r="E648" t="str">
            <v>1900</v>
          </cell>
          <cell r="F648">
            <v>0</v>
          </cell>
        </row>
        <row r="649">
          <cell r="A649">
            <v>107633</v>
          </cell>
          <cell r="B649" t="str">
            <v>Adaptador hembra PVC-Presión Ø11/2"</v>
          </cell>
          <cell r="C649" t="str">
            <v>UN</v>
          </cell>
          <cell r="E649" t="str">
            <v>1900</v>
          </cell>
          <cell r="F649">
            <v>0</v>
          </cell>
        </row>
        <row r="650">
          <cell r="A650">
            <v>107638</v>
          </cell>
          <cell r="B650" t="str">
            <v>CONJUNTO BOQUILLA  CHORRO</v>
          </cell>
          <cell r="C650" t="str">
            <v>UN</v>
          </cell>
          <cell r="E650" t="str">
            <v>1900</v>
          </cell>
          <cell r="F650">
            <v>0</v>
          </cell>
        </row>
        <row r="651">
          <cell r="A651">
            <v>107717</v>
          </cell>
          <cell r="B651" t="str">
            <v>TRAMPA ø 8"X ø 5"</v>
          </cell>
          <cell r="C651" t="str">
            <v>UN</v>
          </cell>
          <cell r="E651" t="str">
            <v>1900</v>
          </cell>
          <cell r="F651">
            <v>0</v>
          </cell>
        </row>
        <row r="652">
          <cell r="A652">
            <v>107730</v>
          </cell>
          <cell r="B652" t="str">
            <v>MOTOBOMBA 5 HP</v>
          </cell>
          <cell r="C652" t="str">
            <v>UN</v>
          </cell>
          <cell r="E652" t="str">
            <v>1900</v>
          </cell>
          <cell r="F652">
            <v>0</v>
          </cell>
        </row>
        <row r="653">
          <cell r="A653">
            <v>108033</v>
          </cell>
          <cell r="B653" t="str">
            <v>BUJE PRESIÓN 4"X6"</v>
          </cell>
          <cell r="C653" t="str">
            <v>UN</v>
          </cell>
          <cell r="E653" t="str">
            <v>1900</v>
          </cell>
          <cell r="F653">
            <v>0</v>
          </cell>
        </row>
        <row r="654">
          <cell r="A654">
            <v>108034</v>
          </cell>
          <cell r="B654" t="str">
            <v>CODO SANITARIOCXC Ø6"</v>
          </cell>
          <cell r="C654" t="str">
            <v>UN</v>
          </cell>
          <cell r="E654" t="str">
            <v>1900</v>
          </cell>
          <cell r="F654">
            <v>0</v>
          </cell>
        </row>
        <row r="655">
          <cell r="A655">
            <v>108035</v>
          </cell>
          <cell r="B655" t="str">
            <v>CODO 90° CPVC Ø11/2"</v>
          </cell>
          <cell r="C655" t="str">
            <v>UN</v>
          </cell>
          <cell r="E655" t="str">
            <v>1900</v>
          </cell>
          <cell r="F655">
            <v>0</v>
          </cell>
        </row>
        <row r="656">
          <cell r="A656">
            <v>108080</v>
          </cell>
          <cell r="B656" t="str">
            <v>CODO 90° COBRE Ø 2 1/2"</v>
          </cell>
          <cell r="C656" t="str">
            <v>UN</v>
          </cell>
          <cell r="E656" t="str">
            <v>1900</v>
          </cell>
          <cell r="F656">
            <v>0</v>
          </cell>
        </row>
        <row r="657">
          <cell r="A657">
            <v>108081</v>
          </cell>
          <cell r="B657" t="str">
            <v>TEE COBRE 2 1/2"</v>
          </cell>
          <cell r="C657" t="str">
            <v>UN</v>
          </cell>
          <cell r="E657" t="str">
            <v>1900</v>
          </cell>
          <cell r="F657">
            <v>0</v>
          </cell>
        </row>
        <row r="658">
          <cell r="A658">
            <v>108082</v>
          </cell>
          <cell r="B658" t="str">
            <v>UNION CU 2 1/2"</v>
          </cell>
          <cell r="C658" t="str">
            <v>UN</v>
          </cell>
          <cell r="D658">
            <v>43552</v>
          </cell>
          <cell r="E658" t="str">
            <v>2019</v>
          </cell>
          <cell r="F658">
            <v>15644</v>
          </cell>
        </row>
        <row r="659">
          <cell r="A659">
            <v>108084</v>
          </cell>
          <cell r="B659" t="str">
            <v>CODO 90 CXC PVC-S 10"</v>
          </cell>
          <cell r="C659" t="str">
            <v>UN</v>
          </cell>
          <cell r="D659">
            <v>43850</v>
          </cell>
          <cell r="E659" t="str">
            <v>2020</v>
          </cell>
          <cell r="F659">
            <v>337318</v>
          </cell>
        </row>
        <row r="660">
          <cell r="A660">
            <v>108085</v>
          </cell>
          <cell r="B660" t="str">
            <v>TEE PVC-S 10"</v>
          </cell>
          <cell r="C660" t="str">
            <v>UN</v>
          </cell>
          <cell r="D660">
            <v>43850</v>
          </cell>
          <cell r="E660" t="str">
            <v>2020</v>
          </cell>
          <cell r="F660">
            <v>430311</v>
          </cell>
        </row>
        <row r="661">
          <cell r="A661">
            <v>108086</v>
          </cell>
          <cell r="B661" t="str">
            <v>UNION PVC-S 10"</v>
          </cell>
          <cell r="C661" t="str">
            <v>UN</v>
          </cell>
          <cell r="D661">
            <v>43850</v>
          </cell>
          <cell r="E661" t="str">
            <v>2020</v>
          </cell>
          <cell r="F661">
            <v>135041</v>
          </cell>
        </row>
        <row r="662">
          <cell r="A662">
            <v>108087</v>
          </cell>
          <cell r="B662" t="str">
            <v>VÁLVULA PASO DIRECTO 3/4"</v>
          </cell>
          <cell r="C662" t="str">
            <v>UN</v>
          </cell>
          <cell r="E662" t="str">
            <v>1900</v>
          </cell>
          <cell r="F662">
            <v>0</v>
          </cell>
        </row>
        <row r="663">
          <cell r="A663">
            <v>108092</v>
          </cell>
          <cell r="B663" t="str">
            <v>TAPÓN SOLDAR CU 2"</v>
          </cell>
          <cell r="C663" t="str">
            <v>UN</v>
          </cell>
          <cell r="E663" t="str">
            <v>1900</v>
          </cell>
          <cell r="F663">
            <v>0</v>
          </cell>
        </row>
        <row r="664">
          <cell r="A664">
            <v>108093</v>
          </cell>
          <cell r="B664" t="str">
            <v>Codo G.Rad.PVC90°Tipo U.M.Ø2" (Sumini+Instalac)</v>
          </cell>
          <cell r="C664" t="str">
            <v>UN</v>
          </cell>
          <cell r="E664" t="str">
            <v>1900</v>
          </cell>
          <cell r="F664">
            <v>0</v>
          </cell>
        </row>
        <row r="665">
          <cell r="A665">
            <v>108103</v>
          </cell>
          <cell r="B665" t="str">
            <v>UniónGibaul T DØ4"(Sumin+Ins)</v>
          </cell>
          <cell r="C665" t="str">
            <v>UN</v>
          </cell>
          <cell r="E665" t="str">
            <v>1900</v>
          </cell>
          <cell r="F665">
            <v>0</v>
          </cell>
        </row>
        <row r="666">
          <cell r="A666">
            <v>108105</v>
          </cell>
          <cell r="B666" t="str">
            <v>Codo G.Rad.PVC90°Tipo U.M.Ø2" (Sumini+Instalac)</v>
          </cell>
          <cell r="C666" t="str">
            <v>UN</v>
          </cell>
          <cell r="E666" t="str">
            <v>1900</v>
          </cell>
          <cell r="F666">
            <v>0</v>
          </cell>
        </row>
        <row r="667">
          <cell r="A667">
            <v>108423</v>
          </cell>
          <cell r="B667" t="str">
            <v>Equipos,Elementos y Accesorios para Piscinas CDRC</v>
          </cell>
          <cell r="C667" t="str">
            <v>GL</v>
          </cell>
          <cell r="E667" t="str">
            <v>1900</v>
          </cell>
          <cell r="F667">
            <v>0</v>
          </cell>
        </row>
        <row r="668">
          <cell r="A668">
            <v>108609</v>
          </cell>
          <cell r="B668" t="str">
            <v>TuberíaNovafort (200mm) S4-Dalian</v>
          </cell>
          <cell r="C668" t="str">
            <v>ML</v>
          </cell>
          <cell r="E668" t="str">
            <v>1900</v>
          </cell>
          <cell r="F668">
            <v>0</v>
          </cell>
        </row>
        <row r="669">
          <cell r="A669">
            <v>108768</v>
          </cell>
          <cell r="B669" t="str">
            <v>PocetaSencilla M-709(60x69x87cm)</v>
          </cell>
          <cell r="C669" t="str">
            <v>UN</v>
          </cell>
          <cell r="E669" t="str">
            <v>1900</v>
          </cell>
          <cell r="F669">
            <v>0</v>
          </cell>
        </row>
        <row r="670">
          <cell r="A670">
            <v>108825</v>
          </cell>
          <cell r="B670" t="str">
            <v>KIT SILLA YEE 200 x 160 PVC</v>
          </cell>
          <cell r="C670" t="str">
            <v>UN</v>
          </cell>
          <cell r="E670" t="str">
            <v>1900</v>
          </cell>
          <cell r="F670">
            <v>0</v>
          </cell>
        </row>
        <row r="671">
          <cell r="A671">
            <v>108938</v>
          </cell>
          <cell r="B671" t="str">
            <v>SIFON POLIPROPILENO 4"</v>
          </cell>
          <cell r="C671" t="str">
            <v>UN</v>
          </cell>
          <cell r="D671">
            <v>44589</v>
          </cell>
          <cell r="E671" t="str">
            <v>2022</v>
          </cell>
          <cell r="F671">
            <v>212525</v>
          </cell>
        </row>
        <row r="672">
          <cell r="A672">
            <v>108982</v>
          </cell>
          <cell r="B672" t="str">
            <v>Unión novafort (200mm) S4</v>
          </cell>
          <cell r="C672" t="str">
            <v>UN</v>
          </cell>
          <cell r="E672" t="str">
            <v>1900</v>
          </cell>
          <cell r="F672">
            <v>0</v>
          </cell>
        </row>
        <row r="673">
          <cell r="A673">
            <v>109053</v>
          </cell>
          <cell r="B673" t="str">
            <v>TuboExtremoLisoRDE-21 Ø11/4" (U.M.)</v>
          </cell>
          <cell r="C673" t="str">
            <v>ML</v>
          </cell>
          <cell r="E673" t="str">
            <v>1900</v>
          </cell>
          <cell r="F673">
            <v>0</v>
          </cell>
        </row>
        <row r="674">
          <cell r="A674">
            <v>109132</v>
          </cell>
          <cell r="B674" t="str">
            <v>Unión Z -RDE17 -Ø4"(250Psi)</v>
          </cell>
          <cell r="C674" t="str">
            <v>UN</v>
          </cell>
          <cell r="E674" t="str">
            <v>1900</v>
          </cell>
          <cell r="F674">
            <v>0</v>
          </cell>
        </row>
        <row r="675">
          <cell r="A675">
            <v>109135</v>
          </cell>
          <cell r="B675" t="str">
            <v>Yee Sanitaria PVC Reducida 10x4"</v>
          </cell>
          <cell r="C675" t="str">
            <v>UN</v>
          </cell>
          <cell r="E675" t="str">
            <v>1900</v>
          </cell>
          <cell r="F675">
            <v>0</v>
          </cell>
        </row>
        <row r="676">
          <cell r="A676">
            <v>109161</v>
          </cell>
          <cell r="B676" t="str">
            <v>CODO G.RAD. PVC U.M. NORMA NTC 382 90° D=4" RDE 21</v>
          </cell>
          <cell r="C676" t="str">
            <v>UN</v>
          </cell>
          <cell r="E676" t="str">
            <v>1900</v>
          </cell>
          <cell r="F676">
            <v>0</v>
          </cell>
        </row>
        <row r="677">
          <cell r="A677">
            <v>101309</v>
          </cell>
          <cell r="B677" t="str">
            <v>CODO 90°-PVC-(C-900)Ø4"-Sist.Plast.Contra Incendio</v>
          </cell>
          <cell r="C677" t="str">
            <v>UN</v>
          </cell>
          <cell r="D677">
            <v>44620</v>
          </cell>
          <cell r="E677" t="str">
            <v>2022</v>
          </cell>
          <cell r="F677">
            <v>291873</v>
          </cell>
        </row>
        <row r="678">
          <cell r="A678">
            <v>101315</v>
          </cell>
          <cell r="B678" t="str">
            <v>RESTRICTOR DE MOVIMIENTO HD (C-900)Ø4"-Sist.Plast.</v>
          </cell>
          <cell r="C678" t="str">
            <v>UN</v>
          </cell>
          <cell r="D678">
            <v>43556</v>
          </cell>
          <cell r="E678" t="str">
            <v>2019</v>
          </cell>
          <cell r="F678">
            <v>176996.99</v>
          </cell>
        </row>
        <row r="679">
          <cell r="A679">
            <v>101908</v>
          </cell>
          <cell r="B679" t="str">
            <v>Kit Silla Yee (160x110) PVC</v>
          </cell>
          <cell r="C679" t="str">
            <v>UN</v>
          </cell>
          <cell r="D679">
            <v>43599</v>
          </cell>
          <cell r="E679" t="str">
            <v>2019</v>
          </cell>
          <cell r="F679">
            <v>58523</v>
          </cell>
        </row>
        <row r="680">
          <cell r="A680">
            <v>102060</v>
          </cell>
          <cell r="B680" t="str">
            <v>RESTRICTOR C900 4" BELLSERIE 1200 - TUBO PVC x ACC</v>
          </cell>
          <cell r="C680" t="str">
            <v>UN</v>
          </cell>
          <cell r="D680">
            <v>43651</v>
          </cell>
          <cell r="E680" t="str">
            <v>2019</v>
          </cell>
          <cell r="F680">
            <v>298176</v>
          </cell>
        </row>
        <row r="681">
          <cell r="A681">
            <v>102061</v>
          </cell>
          <cell r="B681" t="str">
            <v>RESTRICTOR HD SERIE 4000 - TUBO PVC x ACC HD 4"</v>
          </cell>
          <cell r="C681" t="str">
            <v>UN</v>
          </cell>
          <cell r="D681">
            <v>43651</v>
          </cell>
          <cell r="E681" t="str">
            <v>2019</v>
          </cell>
          <cell r="F681">
            <v>248017</v>
          </cell>
        </row>
        <row r="682">
          <cell r="A682">
            <v>102127</v>
          </cell>
          <cell r="B682" t="str">
            <v>Codo PVC 45°Sanitario Ø8"</v>
          </cell>
          <cell r="C682" t="str">
            <v>UN</v>
          </cell>
          <cell r="D682">
            <v>44589</v>
          </cell>
          <cell r="E682" t="str">
            <v>2022</v>
          </cell>
          <cell r="F682">
            <v>148418</v>
          </cell>
        </row>
        <row r="683">
          <cell r="A683">
            <v>102128</v>
          </cell>
          <cell r="B683" t="str">
            <v>TeePVC Sanitaria Ø8"</v>
          </cell>
          <cell r="C683" t="str">
            <v>UN</v>
          </cell>
          <cell r="D683">
            <v>44589</v>
          </cell>
          <cell r="E683" t="str">
            <v>2022</v>
          </cell>
          <cell r="F683">
            <v>443420</v>
          </cell>
        </row>
        <row r="684">
          <cell r="A684">
            <v>102129</v>
          </cell>
          <cell r="B684" t="str">
            <v>Unión PVC Sanitaria Ø8"</v>
          </cell>
          <cell r="C684" t="str">
            <v>UN</v>
          </cell>
          <cell r="D684">
            <v>44589</v>
          </cell>
          <cell r="E684" t="str">
            <v>2022</v>
          </cell>
          <cell r="F684">
            <v>94825</v>
          </cell>
        </row>
        <row r="685">
          <cell r="A685">
            <v>102130</v>
          </cell>
          <cell r="B685" t="str">
            <v>Tapón PVC Sanitaria Ø8"</v>
          </cell>
          <cell r="C685" t="str">
            <v>UN</v>
          </cell>
          <cell r="D685">
            <v>44589</v>
          </cell>
          <cell r="E685" t="str">
            <v>2022</v>
          </cell>
          <cell r="F685">
            <v>201950</v>
          </cell>
        </row>
        <row r="686">
          <cell r="A686">
            <v>102273</v>
          </cell>
          <cell r="B686" t="str">
            <v>THERMO TANQUE ACUMULACIÓN AGUA  CALIENTE 550 GAL AI CAL 6MM +COMPONENTES -  CEFE COMETAS</v>
          </cell>
          <cell r="C686" t="str">
            <v>UN</v>
          </cell>
          <cell r="D686">
            <v>43661</v>
          </cell>
          <cell r="E686" t="str">
            <v>2019</v>
          </cell>
          <cell r="F686">
            <v>21204377</v>
          </cell>
        </row>
        <row r="687">
          <cell r="A687">
            <v>12450</v>
          </cell>
          <cell r="B687" t="str">
            <v>Filtro de arena 60" / 1500 mm CEFE COMETAS</v>
          </cell>
          <cell r="C687" t="str">
            <v>UN</v>
          </cell>
          <cell r="D687">
            <v>43732</v>
          </cell>
          <cell r="E687" t="str">
            <v>2019</v>
          </cell>
          <cell r="F687">
            <v>11830004.199999999</v>
          </cell>
        </row>
        <row r="688">
          <cell r="A688">
            <v>12557</v>
          </cell>
          <cell r="B688" t="str">
            <v>KIT VÁLVULA FLOTADORA Ø1" (Cuerpo y conector en bronce,Bola en cobre,varilla en laton)</v>
          </cell>
          <cell r="C688" t="str">
            <v>UN</v>
          </cell>
          <cell r="D688">
            <v>43789</v>
          </cell>
          <cell r="E688" t="str">
            <v>2019</v>
          </cell>
          <cell r="F688">
            <v>128990</v>
          </cell>
        </row>
        <row r="689">
          <cell r="A689">
            <v>12897</v>
          </cell>
          <cell r="B689" t="str">
            <v xml:space="preserve">Niple en PVC-P 1 1/2", Longitud 2" para Union garrafas </v>
          </cell>
          <cell r="C689" t="str">
            <v>UN</v>
          </cell>
          <cell r="D689">
            <v>44589</v>
          </cell>
          <cell r="E689" t="str">
            <v>2022</v>
          </cell>
          <cell r="F689">
            <v>629</v>
          </cell>
        </row>
        <row r="690">
          <cell r="A690">
            <v>1100</v>
          </cell>
          <cell r="B690" t="str">
            <v>CODO ALCANT 90° CxE 4"   PAVCO</v>
          </cell>
          <cell r="C690" t="str">
            <v>UN</v>
          </cell>
          <cell r="D690">
            <v>44589</v>
          </cell>
          <cell r="E690" t="str">
            <v>2022</v>
          </cell>
          <cell r="F690">
            <v>13625</v>
          </cell>
        </row>
        <row r="691">
          <cell r="A691">
            <v>1107</v>
          </cell>
          <cell r="B691" t="str">
            <v>CAMPANA REDU/BAJA/ACR ETERNI</v>
          </cell>
          <cell r="C691" t="str">
            <v>UN</v>
          </cell>
          <cell r="E691" t="str">
            <v>1900</v>
          </cell>
          <cell r="F691">
            <v>0</v>
          </cell>
        </row>
        <row r="692">
          <cell r="A692">
            <v>1114</v>
          </cell>
          <cell r="B692" t="str">
            <v>CODO UNION Z 90° 3"PVC   PAVCO</v>
          </cell>
          <cell r="C692" t="str">
            <v>UN</v>
          </cell>
          <cell r="E692" t="str">
            <v>1900</v>
          </cell>
          <cell r="F692">
            <v>0</v>
          </cell>
        </row>
        <row r="693">
          <cell r="A693">
            <v>1115</v>
          </cell>
          <cell r="B693" t="str">
            <v>CODO UNION Z 90° 4"      PAVCO</v>
          </cell>
          <cell r="C693" t="str">
            <v>ML</v>
          </cell>
          <cell r="E693" t="str">
            <v>1900</v>
          </cell>
          <cell r="F693">
            <v>0</v>
          </cell>
        </row>
        <row r="694">
          <cell r="A694">
            <v>1163</v>
          </cell>
          <cell r="B694" t="str">
            <v>UNION CONICA 4"        ETERNIT</v>
          </cell>
          <cell r="C694" t="str">
            <v>UN</v>
          </cell>
          <cell r="E694" t="str">
            <v>1900</v>
          </cell>
          <cell r="F694">
            <v>0</v>
          </cell>
        </row>
        <row r="695">
          <cell r="A695">
            <v>2109</v>
          </cell>
          <cell r="B695" t="str">
            <v>HIDROSELLO ALCANT NOVAFORT 250MM PAVCO</v>
          </cell>
          <cell r="C695" t="str">
            <v>UN</v>
          </cell>
          <cell r="D695">
            <v>44589</v>
          </cell>
          <cell r="E695" t="str">
            <v>2022</v>
          </cell>
          <cell r="F695">
            <v>17631</v>
          </cell>
        </row>
        <row r="696">
          <cell r="A696">
            <v>2111</v>
          </cell>
          <cell r="B696" t="str">
            <v>HIDROSELLO ALCANT NOVAFORT 315MM PAVCO</v>
          </cell>
          <cell r="C696" t="str">
            <v>UN</v>
          </cell>
          <cell r="D696">
            <v>44589</v>
          </cell>
          <cell r="E696" t="str">
            <v>2022</v>
          </cell>
          <cell r="F696">
            <v>36987</v>
          </cell>
        </row>
        <row r="697">
          <cell r="A697">
            <v>2112</v>
          </cell>
          <cell r="B697" t="str">
            <v>HIDROSELLO ALCANT NOVAFORT 400MM PAVCO</v>
          </cell>
          <cell r="C697" t="str">
            <v>UN</v>
          </cell>
          <cell r="D697">
            <v>44589</v>
          </cell>
          <cell r="E697" t="str">
            <v>2022</v>
          </cell>
          <cell r="F697">
            <v>75322</v>
          </cell>
        </row>
        <row r="698">
          <cell r="A698">
            <v>2113</v>
          </cell>
          <cell r="B698" t="str">
            <v>HIDROSELLO ALCANT NOVAFORT 450MM PAVCO</v>
          </cell>
          <cell r="C698" t="str">
            <v>UN</v>
          </cell>
          <cell r="D698">
            <v>44589</v>
          </cell>
          <cell r="E698" t="str">
            <v>2022</v>
          </cell>
          <cell r="F698">
            <v>108877</v>
          </cell>
        </row>
        <row r="699">
          <cell r="A699">
            <v>2114</v>
          </cell>
          <cell r="B699" t="str">
            <v>HIDROSELLO ALCANT NOVAFORT 500MM PAVCO</v>
          </cell>
          <cell r="C699" t="str">
            <v>UN</v>
          </cell>
          <cell r="D699">
            <v>44589</v>
          </cell>
          <cell r="E699" t="str">
            <v>2022</v>
          </cell>
          <cell r="F699">
            <v>122486</v>
          </cell>
        </row>
        <row r="700">
          <cell r="A700">
            <v>2247</v>
          </cell>
          <cell r="B700" t="str">
            <v>CAMPANA REDUC/BAJ/BCR  ETERNIT</v>
          </cell>
          <cell r="C700" t="str">
            <v>UN</v>
          </cell>
          <cell r="E700" t="str">
            <v>1900</v>
          </cell>
          <cell r="F700">
            <v>0</v>
          </cell>
        </row>
        <row r="701">
          <cell r="A701">
            <v>2248</v>
          </cell>
          <cell r="B701" t="str">
            <v>CAMPANA REDUC/BAJ/ABR  ETERNIT</v>
          </cell>
          <cell r="C701" t="str">
            <v>UN</v>
          </cell>
          <cell r="E701" t="str">
            <v>1900</v>
          </cell>
          <cell r="F701">
            <v>0</v>
          </cell>
        </row>
        <row r="702">
          <cell r="A702">
            <v>2249</v>
          </cell>
          <cell r="B702" t="str">
            <v>CAMPANA SIMPLE BAJ/AR  ETERNIT</v>
          </cell>
          <cell r="C702" t="str">
            <v>UN</v>
          </cell>
          <cell r="E702" t="str">
            <v>1900</v>
          </cell>
          <cell r="F702">
            <v>0</v>
          </cell>
        </row>
        <row r="703">
          <cell r="A703">
            <v>2250</v>
          </cell>
          <cell r="B703" t="str">
            <v>CAMPANA SIMPLE BAJ/BR  ETERNIT</v>
          </cell>
          <cell r="C703" t="str">
            <v>UN</v>
          </cell>
          <cell r="E703" t="str">
            <v>1900</v>
          </cell>
          <cell r="F703">
            <v>0</v>
          </cell>
        </row>
        <row r="704">
          <cell r="A704">
            <v>2251</v>
          </cell>
          <cell r="B704" t="str">
            <v>CAMPANA SIMPLE BAJ/CR  ETERNIT</v>
          </cell>
          <cell r="C704" t="str">
            <v>UN</v>
          </cell>
          <cell r="E704" t="str">
            <v>1900</v>
          </cell>
          <cell r="F704">
            <v>0</v>
          </cell>
        </row>
        <row r="705">
          <cell r="A705">
            <v>3532</v>
          </cell>
          <cell r="B705" t="str">
            <v>ADAPTADOR ALCANT NOVAFORT 4-110MM</v>
          </cell>
          <cell r="C705" t="str">
            <v>UN</v>
          </cell>
          <cell r="D705">
            <v>44589</v>
          </cell>
          <cell r="E705" t="str">
            <v>2022</v>
          </cell>
          <cell r="F705">
            <v>17312</v>
          </cell>
        </row>
        <row r="706">
          <cell r="A706">
            <v>3533</v>
          </cell>
          <cell r="B706" t="str">
            <v>ADAPTADOR ALCANT NOVAFORT 6-160MM</v>
          </cell>
          <cell r="C706" t="str">
            <v>UN</v>
          </cell>
          <cell r="D706">
            <v>44589</v>
          </cell>
          <cell r="E706" t="str">
            <v>2022</v>
          </cell>
          <cell r="F706">
            <v>45583</v>
          </cell>
        </row>
        <row r="707">
          <cell r="A707">
            <v>3534</v>
          </cell>
          <cell r="B707" t="str">
            <v>ADAPTADOR ALCANT NOVAFORT 8-200MM</v>
          </cell>
          <cell r="C707" t="str">
            <v>UN</v>
          </cell>
          <cell r="D707">
            <v>44589</v>
          </cell>
          <cell r="E707" t="str">
            <v>2022</v>
          </cell>
          <cell r="F707">
            <v>64454.01</v>
          </cell>
        </row>
        <row r="708">
          <cell r="A708">
            <v>3535</v>
          </cell>
          <cell r="B708" t="str">
            <v>CODO 90° ALCANT NOVAFORT 110MM PAVCO</v>
          </cell>
          <cell r="C708" t="str">
            <v>UN</v>
          </cell>
          <cell r="D708">
            <v>44589</v>
          </cell>
          <cell r="E708" t="str">
            <v>2022</v>
          </cell>
          <cell r="F708">
            <v>58856</v>
          </cell>
        </row>
        <row r="709">
          <cell r="A709">
            <v>3536</v>
          </cell>
          <cell r="B709" t="str">
            <v>CODO 90° ALCANT NOVAFORT 160MM PAVCO</v>
          </cell>
          <cell r="C709" t="str">
            <v>UN</v>
          </cell>
          <cell r="D709">
            <v>44589</v>
          </cell>
          <cell r="E709" t="str">
            <v>2022</v>
          </cell>
          <cell r="F709">
            <v>138159</v>
          </cell>
        </row>
        <row r="710">
          <cell r="A710">
            <v>3537</v>
          </cell>
          <cell r="B710" t="str">
            <v>CODO 45° ALCANT NOVAFORT 110MM PAVCO</v>
          </cell>
          <cell r="C710" t="str">
            <v>UN</v>
          </cell>
          <cell r="D710">
            <v>44589</v>
          </cell>
          <cell r="E710" t="str">
            <v>2022</v>
          </cell>
          <cell r="F710">
            <v>29690</v>
          </cell>
        </row>
        <row r="711">
          <cell r="A711">
            <v>3538</v>
          </cell>
          <cell r="B711" t="str">
            <v>CODO 45° ALCANT NOVAFORT 160MM S/ICONTEC</v>
          </cell>
          <cell r="C711" t="str">
            <v>UN</v>
          </cell>
          <cell r="E711" t="str">
            <v>1900</v>
          </cell>
          <cell r="F711">
            <v>0</v>
          </cell>
        </row>
        <row r="712">
          <cell r="A712">
            <v>3539</v>
          </cell>
          <cell r="B712" t="str">
            <v>TEE ALCANT NOVAFORT 160x160  PAVCO</v>
          </cell>
          <cell r="C712" t="str">
            <v>UN</v>
          </cell>
          <cell r="D712">
            <v>44589</v>
          </cell>
          <cell r="E712" t="str">
            <v>2022</v>
          </cell>
          <cell r="F712">
            <v>82815</v>
          </cell>
        </row>
        <row r="713">
          <cell r="A713">
            <v>3540</v>
          </cell>
          <cell r="B713" t="str">
            <v>TEE ALCANT NOVAFORT 200x160 S/NROMA ICONTEC</v>
          </cell>
          <cell r="C713" t="str">
            <v>UN</v>
          </cell>
          <cell r="E713" t="str">
            <v>1900</v>
          </cell>
          <cell r="F713">
            <v>0</v>
          </cell>
        </row>
        <row r="714">
          <cell r="A714">
            <v>3541</v>
          </cell>
          <cell r="B714" t="str">
            <v>YEE ALCANT NOVAFORT 160x160  PAVCO</v>
          </cell>
          <cell r="C714" t="str">
            <v>UN</v>
          </cell>
          <cell r="D714">
            <v>44589</v>
          </cell>
          <cell r="E714" t="str">
            <v>2022</v>
          </cell>
          <cell r="F714">
            <v>113130</v>
          </cell>
        </row>
        <row r="715">
          <cell r="A715">
            <v>3542</v>
          </cell>
          <cell r="B715" t="str">
            <v>YEE ALCANT NOVAFORT 200x160  PAVCO</v>
          </cell>
          <cell r="C715" t="str">
            <v>UN</v>
          </cell>
          <cell r="D715">
            <v>44589</v>
          </cell>
          <cell r="E715" t="str">
            <v>2022</v>
          </cell>
          <cell r="F715">
            <v>216434</v>
          </cell>
        </row>
        <row r="716">
          <cell r="A716">
            <v>3543</v>
          </cell>
          <cell r="B716" t="str">
            <v>SILLAS TEE ALCANT NOVAFORT 160x110  PAVCO</v>
          </cell>
          <cell r="C716" t="str">
            <v>UN</v>
          </cell>
          <cell r="D716">
            <v>44589</v>
          </cell>
          <cell r="E716" t="str">
            <v>2022</v>
          </cell>
          <cell r="F716">
            <v>164554</v>
          </cell>
        </row>
        <row r="717">
          <cell r="A717">
            <v>3544</v>
          </cell>
          <cell r="B717" t="str">
            <v>SILLAS TEE ALCANT NOVAFORT 200x110  PAVCO</v>
          </cell>
          <cell r="C717" t="str">
            <v>UN</v>
          </cell>
          <cell r="D717">
            <v>44589</v>
          </cell>
          <cell r="E717" t="str">
            <v>2022</v>
          </cell>
          <cell r="F717">
            <v>190205.01</v>
          </cell>
        </row>
        <row r="718">
          <cell r="A718">
            <v>3545</v>
          </cell>
          <cell r="B718" t="str">
            <v>SILLAS TEE ALCANT NOVAFORT 200x160  PAVCO</v>
          </cell>
          <cell r="C718" t="str">
            <v>UN</v>
          </cell>
          <cell r="D718">
            <v>44585</v>
          </cell>
          <cell r="E718" t="str">
            <v>2022</v>
          </cell>
          <cell r="F718">
            <v>190204.72</v>
          </cell>
        </row>
        <row r="719">
          <cell r="A719">
            <v>3546</v>
          </cell>
          <cell r="B719" t="str">
            <v>SILLAS YEE ALCANT NOVAFORT 160x110  PAVCO</v>
          </cell>
          <cell r="C719" t="str">
            <v>UN</v>
          </cell>
          <cell r="D719">
            <v>44589</v>
          </cell>
          <cell r="E719" t="str">
            <v>2022</v>
          </cell>
          <cell r="F719">
            <v>164554</v>
          </cell>
        </row>
        <row r="720">
          <cell r="A720">
            <v>3547</v>
          </cell>
          <cell r="B720" t="str">
            <v>SILLAS YEE ALCANT NOVAFORT 200x110  PAVCO</v>
          </cell>
          <cell r="C720" t="str">
            <v>UN</v>
          </cell>
          <cell r="D720">
            <v>44589</v>
          </cell>
          <cell r="E720" t="str">
            <v>2022</v>
          </cell>
          <cell r="F720">
            <v>190205.01</v>
          </cell>
        </row>
        <row r="721">
          <cell r="A721">
            <v>3548</v>
          </cell>
          <cell r="B721" t="str">
            <v>SILLAS YEE ALCANT NOVAFORT 200x160  PAVCO</v>
          </cell>
          <cell r="C721" t="str">
            <v>UN</v>
          </cell>
          <cell r="D721">
            <v>44589</v>
          </cell>
          <cell r="E721" t="str">
            <v>2022</v>
          </cell>
          <cell r="F721">
            <v>190205.01</v>
          </cell>
        </row>
        <row r="722">
          <cell r="A722">
            <v>3549</v>
          </cell>
          <cell r="B722" t="str">
            <v>HIDROSELLO ALCANT NOVAFORT 110MM PAVCO</v>
          </cell>
          <cell r="C722" t="str">
            <v>UN</v>
          </cell>
          <cell r="D722">
            <v>44589</v>
          </cell>
          <cell r="E722" t="str">
            <v>2022</v>
          </cell>
          <cell r="F722">
            <v>3439</v>
          </cell>
        </row>
        <row r="723">
          <cell r="A723">
            <v>3550</v>
          </cell>
          <cell r="B723" t="str">
            <v>HIDROSELLO ALCANT NOVAFORT 160MM PAVCO</v>
          </cell>
          <cell r="C723" t="str">
            <v>UN</v>
          </cell>
          <cell r="D723">
            <v>44589</v>
          </cell>
          <cell r="E723" t="str">
            <v>2022</v>
          </cell>
          <cell r="F723">
            <v>5585</v>
          </cell>
        </row>
        <row r="724">
          <cell r="A724">
            <v>3551</v>
          </cell>
          <cell r="B724" t="str">
            <v>HIDROSELLO ALCANT NOVAFORT 200MM PAVCO</v>
          </cell>
          <cell r="C724" t="str">
            <v>UN</v>
          </cell>
          <cell r="D724">
            <v>44589</v>
          </cell>
          <cell r="E724" t="str">
            <v>2022</v>
          </cell>
          <cell r="F724">
            <v>10095</v>
          </cell>
        </row>
        <row r="725">
          <cell r="A725">
            <v>101751</v>
          </cell>
          <cell r="B725" t="str">
            <v>ADAPTADOR LIMPIEZA D=6" PVC</v>
          </cell>
          <cell r="C725" t="str">
            <v>UN</v>
          </cell>
          <cell r="E725" t="str">
            <v>1900</v>
          </cell>
          <cell r="F725">
            <v>0</v>
          </cell>
        </row>
        <row r="726">
          <cell r="A726">
            <v>12600</v>
          </cell>
          <cell r="B726" t="str">
            <v>tuberia Novafort D=30"</v>
          </cell>
          <cell r="C726" t="str">
            <v>ML</v>
          </cell>
          <cell r="D726">
            <v>44589</v>
          </cell>
          <cell r="E726" t="str">
            <v>2022</v>
          </cell>
          <cell r="F726">
            <v>4343317</v>
          </cell>
        </row>
        <row r="727">
          <cell r="A727">
            <v>19</v>
          </cell>
          <cell r="B727" t="str">
            <v>HIERRO PR-60 Corru/Fig 1" Kg</v>
          </cell>
          <cell r="C727" t="str">
            <v>KG</v>
          </cell>
          <cell r="D727">
            <v>43532</v>
          </cell>
          <cell r="E727" t="str">
            <v>2019</v>
          </cell>
          <cell r="F727">
            <v>2760</v>
          </cell>
        </row>
        <row r="728">
          <cell r="A728">
            <v>20</v>
          </cell>
          <cell r="B728" t="str">
            <v>HIERRO A-40 Liso/Rect    ½"</v>
          </cell>
          <cell r="C728" t="str">
            <v>KG</v>
          </cell>
          <cell r="D728">
            <v>44585</v>
          </cell>
          <cell r="E728" t="str">
            <v>2022</v>
          </cell>
          <cell r="F728">
            <v>5343</v>
          </cell>
        </row>
        <row r="729">
          <cell r="A729">
            <v>21</v>
          </cell>
          <cell r="B729" t="str">
            <v>HIERRO PR-60 Corru/Rec    ½"</v>
          </cell>
          <cell r="C729" t="str">
            <v>ML</v>
          </cell>
          <cell r="D729">
            <v>44589</v>
          </cell>
          <cell r="E729" t="str">
            <v>2022</v>
          </cell>
          <cell r="F729">
            <v>5056</v>
          </cell>
        </row>
        <row r="730">
          <cell r="A730">
            <v>23</v>
          </cell>
          <cell r="B730" t="str">
            <v>HIERRO A-36 Liso/Rect  3/4"</v>
          </cell>
          <cell r="C730" t="str">
            <v>ML</v>
          </cell>
          <cell r="D730">
            <v>44585</v>
          </cell>
          <cell r="E730" t="str">
            <v>2022</v>
          </cell>
          <cell r="F730">
            <v>12384</v>
          </cell>
        </row>
        <row r="731">
          <cell r="A731">
            <v>24</v>
          </cell>
          <cell r="B731" t="str">
            <v>HIERRO PR-60 Corru/Rec  3/4"</v>
          </cell>
          <cell r="C731" t="str">
            <v>ML</v>
          </cell>
          <cell r="D731">
            <v>44585</v>
          </cell>
          <cell r="E731" t="str">
            <v>2022</v>
          </cell>
          <cell r="F731">
            <v>11312</v>
          </cell>
        </row>
        <row r="732">
          <cell r="A732">
            <v>25</v>
          </cell>
          <cell r="B732" t="str">
            <v>HIERRO A-40 Liso/Rect   3/8"</v>
          </cell>
          <cell r="C732" t="str">
            <v>KG</v>
          </cell>
          <cell r="D732">
            <v>44585</v>
          </cell>
          <cell r="E732" t="str">
            <v>2022</v>
          </cell>
          <cell r="F732">
            <v>5343</v>
          </cell>
        </row>
        <row r="733">
          <cell r="A733">
            <v>27</v>
          </cell>
          <cell r="B733" t="str">
            <v>HIERRO CUADRADO 10mm</v>
          </cell>
          <cell r="C733" t="str">
            <v>ML</v>
          </cell>
          <cell r="D733">
            <v>44589</v>
          </cell>
          <cell r="E733" t="str">
            <v>2022</v>
          </cell>
          <cell r="F733">
            <v>4146</v>
          </cell>
        </row>
        <row r="734">
          <cell r="A734">
            <v>32</v>
          </cell>
          <cell r="B734" t="str">
            <v>LAMINA COLD ROLLED Cal.22 1x2M</v>
          </cell>
          <cell r="C734" t="str">
            <v>UN</v>
          </cell>
          <cell r="E734" t="str">
            <v>1900</v>
          </cell>
          <cell r="F734">
            <v>0</v>
          </cell>
        </row>
        <row r="735">
          <cell r="A735">
            <v>144</v>
          </cell>
          <cell r="B735" t="str">
            <v>HIERRO PR-60 Corru/Fig    3/8"</v>
          </cell>
          <cell r="C735" t="str">
            <v>KG</v>
          </cell>
          <cell r="D735">
            <v>44585</v>
          </cell>
          <cell r="E735" t="str">
            <v>2022</v>
          </cell>
          <cell r="F735">
            <v>5343</v>
          </cell>
        </row>
        <row r="736">
          <cell r="A736">
            <v>152</v>
          </cell>
          <cell r="B736" t="str">
            <v>HIERRO A-40 Liso/Rect   5/8"  Kg</v>
          </cell>
          <cell r="C736" t="str">
            <v>KG</v>
          </cell>
          <cell r="D736">
            <v>44589</v>
          </cell>
          <cell r="E736" t="str">
            <v>2022</v>
          </cell>
          <cell r="F736">
            <v>5343</v>
          </cell>
        </row>
        <row r="737">
          <cell r="A737">
            <v>308</v>
          </cell>
          <cell r="B737" t="str">
            <v>HIERRO A-40 Liso/Rect  3/4"</v>
          </cell>
          <cell r="C737" t="str">
            <v>KG</v>
          </cell>
          <cell r="E737" t="str">
            <v>1900</v>
          </cell>
          <cell r="F737">
            <v>0</v>
          </cell>
        </row>
        <row r="738">
          <cell r="A738">
            <v>318</v>
          </cell>
          <cell r="B738" t="str">
            <v>HIERRO A-40 Liso/Rect   5/8" Ml</v>
          </cell>
          <cell r="C738" t="str">
            <v>ML</v>
          </cell>
          <cell r="D738">
            <v>43537</v>
          </cell>
          <cell r="E738" t="str">
            <v>2019</v>
          </cell>
          <cell r="F738">
            <v>4305</v>
          </cell>
        </row>
        <row r="739">
          <cell r="A739">
            <v>352</v>
          </cell>
          <cell r="B739" t="str">
            <v>HIERRO A-40 Liso/Rect  7/8" Kg</v>
          </cell>
          <cell r="C739" t="str">
            <v>KG</v>
          </cell>
          <cell r="D739">
            <v>43532</v>
          </cell>
          <cell r="E739" t="str">
            <v>2019</v>
          </cell>
          <cell r="F739">
            <v>2760</v>
          </cell>
        </row>
        <row r="740">
          <cell r="A740">
            <v>410</v>
          </cell>
          <cell r="B740" t="str">
            <v>HIERRO A-40 Liso/Rect  7/8" ML</v>
          </cell>
          <cell r="C740" t="str">
            <v>ML</v>
          </cell>
          <cell r="E740" t="str">
            <v>1900</v>
          </cell>
          <cell r="F740">
            <v>0</v>
          </cell>
        </row>
        <row r="741">
          <cell r="A741">
            <v>430</v>
          </cell>
          <cell r="B741" t="str">
            <v>HIERRO A-40 Liso/Rect 1" Kg</v>
          </cell>
          <cell r="C741" t="str">
            <v>KG</v>
          </cell>
          <cell r="D741">
            <v>43532</v>
          </cell>
          <cell r="E741" t="str">
            <v>2019</v>
          </cell>
          <cell r="F741">
            <v>2760</v>
          </cell>
        </row>
        <row r="742">
          <cell r="A742">
            <v>578</v>
          </cell>
          <cell r="B742" t="str">
            <v>HIERRO A-40 Liso/Rect 1" ML</v>
          </cell>
          <cell r="C742" t="str">
            <v>ML</v>
          </cell>
          <cell r="E742" t="str">
            <v>1900</v>
          </cell>
          <cell r="F742">
            <v>0</v>
          </cell>
        </row>
        <row r="743">
          <cell r="A743">
            <v>1734</v>
          </cell>
          <cell r="B743" t="str">
            <v>ACERO FIG. DE 1/4" A 1" 60.000 LBS</v>
          </cell>
          <cell r="C743" t="str">
            <v>KG</v>
          </cell>
          <cell r="D743">
            <v>43650</v>
          </cell>
          <cell r="E743" t="str">
            <v>2019</v>
          </cell>
          <cell r="F743">
            <v>2926</v>
          </cell>
        </row>
        <row r="744">
          <cell r="A744">
            <v>1745</v>
          </cell>
          <cell r="B744" t="str">
            <v>VARILLA LISA DE 1/4" A 1"</v>
          </cell>
          <cell r="C744" t="str">
            <v>KG</v>
          </cell>
          <cell r="E744" t="str">
            <v>1900</v>
          </cell>
          <cell r="F744">
            <v>0</v>
          </cell>
        </row>
        <row r="745">
          <cell r="A745">
            <v>1849</v>
          </cell>
          <cell r="B745" t="str">
            <v>VARILLA LISA DE 1 1/4" Y 3/8"</v>
          </cell>
          <cell r="C745" t="str">
            <v>KG</v>
          </cell>
          <cell r="E745" t="str">
            <v>1900</v>
          </cell>
          <cell r="F745">
            <v>0</v>
          </cell>
        </row>
        <row r="746">
          <cell r="A746">
            <v>1992</v>
          </cell>
          <cell r="B746" t="str">
            <v>HIERRO A-37 Chipa lisa    3/8"</v>
          </cell>
          <cell r="C746" t="str">
            <v>KG</v>
          </cell>
          <cell r="D746">
            <v>44589</v>
          </cell>
          <cell r="E746" t="str">
            <v>2022</v>
          </cell>
          <cell r="F746">
            <v>5343</v>
          </cell>
        </row>
        <row r="747">
          <cell r="A747">
            <v>2523</v>
          </cell>
          <cell r="B747" t="str">
            <v>VIGA  I P E 140  mm</v>
          </cell>
          <cell r="C747" t="str">
            <v>ML</v>
          </cell>
          <cell r="E747" t="str">
            <v>1900</v>
          </cell>
          <cell r="F747">
            <v>0</v>
          </cell>
        </row>
        <row r="748">
          <cell r="A748">
            <v>2719</v>
          </cell>
          <cell r="B748" t="str">
            <v>HIERRO PR-60 Corru/Rec 3/8"</v>
          </cell>
          <cell r="C748" t="str">
            <v>ML</v>
          </cell>
          <cell r="D748">
            <v>44585</v>
          </cell>
          <cell r="E748" t="str">
            <v>2022</v>
          </cell>
          <cell r="F748">
            <v>2906</v>
          </cell>
        </row>
        <row r="749">
          <cell r="A749">
            <v>2917</v>
          </cell>
          <cell r="B749" t="str">
            <v>HIERRO PR-60 Corru/Fig    ½"</v>
          </cell>
          <cell r="C749" t="str">
            <v>KG</v>
          </cell>
          <cell r="D749">
            <v>44585</v>
          </cell>
          <cell r="E749" t="str">
            <v>2022</v>
          </cell>
          <cell r="F749">
            <v>5343</v>
          </cell>
        </row>
        <row r="750">
          <cell r="A750">
            <v>2918</v>
          </cell>
          <cell r="B750" t="str">
            <v>HIERRO PR-60 Corru/Fig   5/8"</v>
          </cell>
          <cell r="C750" t="str">
            <v>KG</v>
          </cell>
          <cell r="D750">
            <v>44585</v>
          </cell>
          <cell r="E750" t="str">
            <v>2022</v>
          </cell>
          <cell r="F750">
            <v>5343</v>
          </cell>
        </row>
        <row r="751">
          <cell r="A751">
            <v>2919</v>
          </cell>
          <cell r="B751" t="str">
            <v>HIERRO PR-60 Corru/Fig  3/4"</v>
          </cell>
          <cell r="C751" t="str">
            <v>KG</v>
          </cell>
          <cell r="D751">
            <v>43532</v>
          </cell>
          <cell r="E751" t="str">
            <v>2019</v>
          </cell>
          <cell r="F751">
            <v>2760</v>
          </cell>
        </row>
        <row r="752">
          <cell r="A752">
            <v>2920</v>
          </cell>
          <cell r="B752" t="str">
            <v>HIERRO PR-60 Corru/Rec  7/8"</v>
          </cell>
          <cell r="C752" t="str">
            <v>ML</v>
          </cell>
          <cell r="D752">
            <v>43843</v>
          </cell>
          <cell r="E752" t="str">
            <v>2020</v>
          </cell>
          <cell r="F752">
            <v>8682</v>
          </cell>
        </row>
        <row r="753">
          <cell r="A753">
            <v>2921</v>
          </cell>
          <cell r="B753" t="str">
            <v>HIERRO PR-60 Corru/Fig  7/8"</v>
          </cell>
          <cell r="C753" t="str">
            <v>KG</v>
          </cell>
          <cell r="D753">
            <v>43532</v>
          </cell>
          <cell r="E753" t="str">
            <v>2019</v>
          </cell>
          <cell r="F753">
            <v>2760</v>
          </cell>
        </row>
        <row r="754">
          <cell r="A754">
            <v>2943</v>
          </cell>
          <cell r="B754" t="str">
            <v>HIERRO A-40 Liso/Rect   ¼"</v>
          </cell>
          <cell r="C754" t="str">
            <v>KG</v>
          </cell>
          <cell r="D754">
            <v>44182</v>
          </cell>
          <cell r="E754" t="str">
            <v>2020</v>
          </cell>
          <cell r="F754">
            <v>2877</v>
          </cell>
        </row>
        <row r="755">
          <cell r="A755">
            <v>3315</v>
          </cell>
          <cell r="B755" t="str">
            <v>HIERRO PR-60 1/2" Figurado</v>
          </cell>
          <cell r="C755" t="str">
            <v>KG</v>
          </cell>
          <cell r="D755">
            <v>44585</v>
          </cell>
          <cell r="E755" t="str">
            <v>2022</v>
          </cell>
          <cell r="F755">
            <v>5343</v>
          </cell>
        </row>
        <row r="756">
          <cell r="A756">
            <v>3705</v>
          </cell>
          <cell r="B756" t="str">
            <v>DIAGONAL VARILLA 77CM</v>
          </cell>
          <cell r="C756" t="str">
            <v>UN</v>
          </cell>
          <cell r="E756" t="str">
            <v>1900</v>
          </cell>
          <cell r="F756">
            <v>0</v>
          </cell>
        </row>
        <row r="757">
          <cell r="A757">
            <v>4012</v>
          </cell>
          <cell r="B757" t="str">
            <v>LAMINA COLD ROLLED Cal.22 1x2M</v>
          </cell>
          <cell r="C757" t="str">
            <v>M2</v>
          </cell>
          <cell r="E757" t="str">
            <v>1900</v>
          </cell>
          <cell r="F757">
            <v>0</v>
          </cell>
        </row>
        <row r="758">
          <cell r="A758">
            <v>100605</v>
          </cell>
          <cell r="B758" t="str">
            <v>concertina 18" (Sencilla)acero inox**</v>
          </cell>
          <cell r="C758" t="str">
            <v>ML</v>
          </cell>
          <cell r="E758" t="str">
            <v>1900</v>
          </cell>
          <cell r="F758">
            <v>0</v>
          </cell>
        </row>
        <row r="759">
          <cell r="A759">
            <v>100962</v>
          </cell>
          <cell r="B759" t="str">
            <v>VARILLA CUADRADA 1"X1"</v>
          </cell>
          <cell r="C759" t="str">
            <v>ML</v>
          </cell>
          <cell r="E759" t="str">
            <v>1900</v>
          </cell>
          <cell r="F759">
            <v>0</v>
          </cell>
        </row>
        <row r="760">
          <cell r="A760">
            <v>100963</v>
          </cell>
          <cell r="B760" t="str">
            <v>FORJA EN PUNTA DE VARILLA CUADRADA 1"X1"</v>
          </cell>
          <cell r="C760" t="str">
            <v>UN</v>
          </cell>
          <cell r="E760" t="str">
            <v>1900</v>
          </cell>
          <cell r="F760">
            <v>0</v>
          </cell>
        </row>
        <row r="761">
          <cell r="A761">
            <v>101009</v>
          </cell>
          <cell r="B761" t="str">
            <v>VARILLA LISA DE 3/4"(A-36) Igual a 000023 HIERRO A-36 Liso/Rect  3/4"</v>
          </cell>
          <cell r="C761" t="str">
            <v>ML</v>
          </cell>
          <cell r="D761">
            <v>44589</v>
          </cell>
          <cell r="E761" t="str">
            <v>2022</v>
          </cell>
          <cell r="F761">
            <v>12384</v>
          </cell>
        </row>
        <row r="762">
          <cell r="A762">
            <v>101073</v>
          </cell>
          <cell r="B762" t="str">
            <v>HIERRO PR-60 Corru/Fig    1/4"  Kg</v>
          </cell>
          <cell r="C762" t="str">
            <v>KG</v>
          </cell>
          <cell r="D762">
            <v>44585</v>
          </cell>
          <cell r="E762" t="str">
            <v>2022</v>
          </cell>
          <cell r="F762">
            <v>5343</v>
          </cell>
        </row>
        <row r="763">
          <cell r="A763">
            <v>101272</v>
          </cell>
          <cell r="B763" t="str">
            <v>HIERRO PR-60 1/2" Corrugado/Recto</v>
          </cell>
          <cell r="C763" t="str">
            <v>ML</v>
          </cell>
          <cell r="D763">
            <v>43532</v>
          </cell>
          <cell r="E763" t="str">
            <v>2019</v>
          </cell>
          <cell r="F763">
            <v>2760</v>
          </cell>
        </row>
        <row r="764">
          <cell r="A764">
            <v>101274</v>
          </cell>
          <cell r="B764" t="str">
            <v>HIERRO PR-60 Corru/Fig    1/4" ML</v>
          </cell>
          <cell r="C764" t="str">
            <v>ML</v>
          </cell>
          <cell r="D764">
            <v>44589</v>
          </cell>
          <cell r="E764" t="str">
            <v>2022</v>
          </cell>
          <cell r="F764">
            <v>1560.01</v>
          </cell>
        </row>
        <row r="765">
          <cell r="A765">
            <v>101276</v>
          </cell>
          <cell r="B765" t="str">
            <v>HIERRO PR-60 Corru/Fig   5/8"</v>
          </cell>
          <cell r="C765" t="str">
            <v>ML</v>
          </cell>
          <cell r="D765">
            <v>44585</v>
          </cell>
          <cell r="E765" t="str">
            <v>2022</v>
          </cell>
          <cell r="F765">
            <v>9280</v>
          </cell>
        </row>
        <row r="766">
          <cell r="A766">
            <v>101279</v>
          </cell>
          <cell r="B766" t="str">
            <v>HIERRO PR-60 Corru/Fig 1" ML</v>
          </cell>
          <cell r="C766" t="str">
            <v>ML</v>
          </cell>
          <cell r="D766">
            <v>44585</v>
          </cell>
          <cell r="E766" t="str">
            <v>2022</v>
          </cell>
          <cell r="F766">
            <v>11976.26</v>
          </cell>
        </row>
        <row r="767">
          <cell r="A767">
            <v>101624</v>
          </cell>
          <cell r="B767" t="str">
            <v>Varilla Franklin 1/2"X0,6 m Cob-Cob con base Cobre</v>
          </cell>
          <cell r="C767" t="str">
            <v>UN</v>
          </cell>
          <cell r="D767">
            <v>44589</v>
          </cell>
          <cell r="E767" t="str">
            <v>2022</v>
          </cell>
          <cell r="F767">
            <v>119403.01</v>
          </cell>
        </row>
        <row r="768">
          <cell r="A768">
            <v>103108</v>
          </cell>
          <cell r="B768" t="str">
            <v>VARILLA ANCLAJE  5/8" X 1.80 HIERRO</v>
          </cell>
          <cell r="C768" t="str">
            <v>UN</v>
          </cell>
          <cell r="D768">
            <v>43552</v>
          </cell>
          <cell r="E768" t="str">
            <v>2019</v>
          </cell>
          <cell r="F768">
            <v>7751</v>
          </cell>
        </row>
        <row r="769">
          <cell r="A769">
            <v>103175</v>
          </cell>
          <cell r="B769" t="str">
            <v>Poste plastico de 9.5x9.5mts por 2.20  (reciclado)</v>
          </cell>
          <cell r="C769" t="str">
            <v>UN</v>
          </cell>
          <cell r="E769" t="str">
            <v>1900</v>
          </cell>
          <cell r="F769">
            <v>0</v>
          </cell>
        </row>
        <row r="770">
          <cell r="A770">
            <v>103858</v>
          </cell>
          <cell r="B770" t="str">
            <v>Tubo galvanizado 1/2¨ e=2.5mm</v>
          </cell>
          <cell r="C770" t="str">
            <v>ML</v>
          </cell>
          <cell r="D770">
            <v>43745</v>
          </cell>
          <cell r="E770" t="str">
            <v>2019</v>
          </cell>
          <cell r="F770">
            <v>6644</v>
          </cell>
        </row>
        <row r="771">
          <cell r="A771">
            <v>105175</v>
          </cell>
          <cell r="B771" t="str">
            <v>PERFIL ESTRUCTIRAL (90X50X2.5MM) A-500;GR-C</v>
          </cell>
          <cell r="C771" t="str">
            <v>KG</v>
          </cell>
          <cell r="E771" t="str">
            <v>1900</v>
          </cell>
          <cell r="F771">
            <v>0</v>
          </cell>
        </row>
        <row r="772">
          <cell r="A772">
            <v>105177</v>
          </cell>
          <cell r="B772" t="str">
            <v>PERFIL ESTRUCTIRAL (250X150X6.0MM) A-500;GR-C</v>
          </cell>
          <cell r="C772" t="str">
            <v>KG</v>
          </cell>
          <cell r="E772" t="str">
            <v>1900</v>
          </cell>
          <cell r="F772">
            <v>0</v>
          </cell>
        </row>
        <row r="773">
          <cell r="A773">
            <v>105637</v>
          </cell>
          <cell r="B773" t="str">
            <v>PLATINA HIERRO (1/4"X3") L=6M;PESO=22.8Kg/UN</v>
          </cell>
          <cell r="C773" t="str">
            <v>KG</v>
          </cell>
          <cell r="E773" t="str">
            <v>1900</v>
          </cell>
          <cell r="F773">
            <v>0</v>
          </cell>
        </row>
        <row r="774">
          <cell r="A774">
            <v>105699</v>
          </cell>
          <cell r="B774" t="str">
            <v>Poste plastico de 9.5x9.5 mts por2.20 no reciclado</v>
          </cell>
          <cell r="C774" t="str">
            <v>UN</v>
          </cell>
          <cell r="E774" t="str">
            <v>1900</v>
          </cell>
          <cell r="F774">
            <v>0</v>
          </cell>
        </row>
        <row r="775">
          <cell r="A775">
            <v>105843</v>
          </cell>
          <cell r="B775" t="str">
            <v>PLATINA 3X 1/4"</v>
          </cell>
          <cell r="C775" t="str">
            <v>ML</v>
          </cell>
          <cell r="E775" t="str">
            <v>1900</v>
          </cell>
          <cell r="F775">
            <v>0</v>
          </cell>
        </row>
        <row r="776">
          <cell r="A776">
            <v>105845</v>
          </cell>
          <cell r="B776" t="str">
            <v>PLATINA 3X 3/8"HIERRO</v>
          </cell>
          <cell r="C776" t="str">
            <v>ML</v>
          </cell>
          <cell r="E776" t="str">
            <v>1900</v>
          </cell>
          <cell r="F776">
            <v>0</v>
          </cell>
        </row>
        <row r="777">
          <cell r="A777">
            <v>106426</v>
          </cell>
          <cell r="B777" t="str">
            <v>PERFIL PHR 100X50X1.5 mm</v>
          </cell>
          <cell r="C777" t="str">
            <v>ML</v>
          </cell>
          <cell r="E777" t="str">
            <v>1900</v>
          </cell>
          <cell r="F777">
            <v>0</v>
          </cell>
        </row>
        <row r="778">
          <cell r="A778">
            <v>108505</v>
          </cell>
          <cell r="B778" t="str">
            <v>PerfilEstructuralAcero4"x2"x2mm - 6m</v>
          </cell>
          <cell r="C778" t="str">
            <v>UN</v>
          </cell>
          <cell r="E778" t="str">
            <v>1900</v>
          </cell>
          <cell r="F778">
            <v>0</v>
          </cell>
        </row>
        <row r="779">
          <cell r="A779">
            <v>108555</v>
          </cell>
          <cell r="B779" t="str">
            <v>PerfilEstructuralAcero1 1/2"x 1 1/2"x1.5mm6mS/Espe</v>
          </cell>
          <cell r="C779" t="str">
            <v>UN</v>
          </cell>
          <cell r="E779" t="str">
            <v>1900</v>
          </cell>
          <cell r="F779">
            <v>0</v>
          </cell>
        </row>
        <row r="780">
          <cell r="A780">
            <v>101412</v>
          </cell>
          <cell r="B780" t="str">
            <v>Torón de tensionamiento 1/2´´ o 5/8´´ CEFE COMETAS</v>
          </cell>
          <cell r="C780" t="str">
            <v>KG</v>
          </cell>
          <cell r="D780">
            <v>43558</v>
          </cell>
          <cell r="E780" t="str">
            <v>2019</v>
          </cell>
          <cell r="F780">
            <v>5045.01</v>
          </cell>
        </row>
        <row r="781">
          <cell r="A781">
            <v>101413</v>
          </cell>
          <cell r="B781" t="str">
            <v>Anclajes o Cuñas para tensionamiento CEFE COMETAS</v>
          </cell>
          <cell r="C781" t="str">
            <v>UN</v>
          </cell>
          <cell r="D781">
            <v>43558</v>
          </cell>
          <cell r="E781" t="str">
            <v>2019</v>
          </cell>
          <cell r="F781">
            <v>10904.01</v>
          </cell>
        </row>
        <row r="782">
          <cell r="A782">
            <v>101414</v>
          </cell>
          <cell r="B782" t="str">
            <v>Trompetas 12 torones (tensionamiento) CEFE COMETAS</v>
          </cell>
          <cell r="C782" t="str">
            <v>UN</v>
          </cell>
          <cell r="D782">
            <v>43558</v>
          </cell>
          <cell r="E782" t="str">
            <v>2019</v>
          </cell>
          <cell r="F782">
            <v>62054</v>
          </cell>
        </row>
        <row r="783">
          <cell r="A783">
            <v>101527</v>
          </cell>
          <cell r="B783" t="str">
            <v>DUCTOS TENSIONAMIENTO Anclaje Activo CEFE COMETAS</v>
          </cell>
          <cell r="C783" t="str">
            <v>ML</v>
          </cell>
          <cell r="D783">
            <v>43559</v>
          </cell>
          <cell r="E783" t="str">
            <v>2019</v>
          </cell>
          <cell r="F783">
            <v>10847</v>
          </cell>
        </row>
        <row r="784">
          <cell r="A784">
            <v>12454</v>
          </cell>
          <cell r="B784" t="str">
            <v>Ductos para tensionimiento de vigas postenzadas</v>
          </cell>
          <cell r="C784" t="str">
            <v>ML</v>
          </cell>
          <cell r="D784">
            <v>43732</v>
          </cell>
          <cell r="E784" t="str">
            <v>2019</v>
          </cell>
          <cell r="F784">
            <v>108470.88</v>
          </cell>
        </row>
        <row r="785">
          <cell r="A785">
            <v>12689</v>
          </cell>
          <cell r="B785" t="str">
            <v>BANDEJA PORTA CABLE TIPO CABLOFIL DE 600 mm X 54 mm</v>
          </cell>
          <cell r="C785" t="str">
            <v>ML</v>
          </cell>
          <cell r="D785">
            <v>44146</v>
          </cell>
          <cell r="E785" t="str">
            <v>2020</v>
          </cell>
          <cell r="F785">
            <v>30208</v>
          </cell>
        </row>
        <row r="786">
          <cell r="A786">
            <v>12</v>
          </cell>
          <cell r="B786" t="str">
            <v>CABLE ALMA ACERO  3/8"</v>
          </cell>
          <cell r="C786" t="str">
            <v>ML</v>
          </cell>
          <cell r="E786" t="str">
            <v>1900</v>
          </cell>
          <cell r="F786">
            <v>0</v>
          </cell>
        </row>
        <row r="787">
          <cell r="A787">
            <v>13</v>
          </cell>
          <cell r="B787" t="str">
            <v>CABLE ALMA FIBRA  3/8"</v>
          </cell>
          <cell r="C787" t="str">
            <v>ML</v>
          </cell>
          <cell r="E787" t="str">
            <v>1900</v>
          </cell>
          <cell r="F787">
            <v>0</v>
          </cell>
        </row>
        <row r="788">
          <cell r="A788">
            <v>30</v>
          </cell>
          <cell r="B788" t="str">
            <v>LAMINA COLD ROLLED Cal.- 18 1x2 M</v>
          </cell>
          <cell r="C788" t="str">
            <v>UN</v>
          </cell>
          <cell r="D788">
            <v>44589</v>
          </cell>
          <cell r="E788" t="str">
            <v>2022</v>
          </cell>
          <cell r="F788">
            <v>139857</v>
          </cell>
        </row>
        <row r="789">
          <cell r="A789">
            <v>38</v>
          </cell>
          <cell r="B789" t="str">
            <v>MALLA M-131 - 15 x 15 x 5mm</v>
          </cell>
          <cell r="C789" t="str">
            <v>UN</v>
          </cell>
          <cell r="D789">
            <v>43843</v>
          </cell>
          <cell r="E789" t="str">
            <v>2020</v>
          </cell>
          <cell r="F789">
            <v>99168</v>
          </cell>
        </row>
        <row r="790">
          <cell r="A790">
            <v>39</v>
          </cell>
          <cell r="B790" t="str">
            <v>MALLA L-098 (HELIACERO)  20 x 20 x 5mm</v>
          </cell>
          <cell r="C790" t="str">
            <v>UN</v>
          </cell>
          <cell r="E790" t="str">
            <v>1900</v>
          </cell>
          <cell r="F790">
            <v>0</v>
          </cell>
        </row>
        <row r="791">
          <cell r="A791">
            <v>40</v>
          </cell>
          <cell r="B791" t="str">
            <v>MALLA M-188 - 15 x 15 x 6mm</v>
          </cell>
          <cell r="C791" t="str">
            <v>UN</v>
          </cell>
          <cell r="D791">
            <v>44585</v>
          </cell>
          <cell r="E791" t="str">
            <v>2022</v>
          </cell>
          <cell r="F791">
            <v>285451</v>
          </cell>
        </row>
        <row r="792">
          <cell r="A792">
            <v>41</v>
          </cell>
          <cell r="B792" t="str">
            <v>MALLA Q-8 CONCREMALLA-8.5MM(6x2.35M)Hueco:15X15CM</v>
          </cell>
          <cell r="C792" t="str">
            <v>UN</v>
          </cell>
          <cell r="E792" t="str">
            <v>1900</v>
          </cell>
          <cell r="F792">
            <v>0</v>
          </cell>
        </row>
        <row r="793">
          <cell r="A793">
            <v>42</v>
          </cell>
          <cell r="B793" t="str">
            <v>MALLA Q- 2 CONCREMALLA-4MM(6x2.35M)Hueco:15X15CM</v>
          </cell>
          <cell r="C793" t="str">
            <v>UN</v>
          </cell>
          <cell r="E793" t="str">
            <v>1900</v>
          </cell>
          <cell r="F793">
            <v>0</v>
          </cell>
        </row>
        <row r="794">
          <cell r="A794">
            <v>43</v>
          </cell>
          <cell r="B794" t="str">
            <v>MALLA Q- 5 -CONCREMALLA- 6MM(6x2.35)hUECO:15X15CM</v>
          </cell>
          <cell r="C794" t="str">
            <v>UN</v>
          </cell>
          <cell r="E794" t="str">
            <v>1900</v>
          </cell>
          <cell r="F794">
            <v>0</v>
          </cell>
        </row>
        <row r="795">
          <cell r="A795">
            <v>44</v>
          </cell>
          <cell r="B795" t="str">
            <v>MALLA Q- 0 CONCREMALLA-3MM(6x2.35M)Hueco:15X15CM</v>
          </cell>
          <cell r="C795" t="str">
            <v>UN</v>
          </cell>
          <cell r="E795" t="str">
            <v>1900</v>
          </cell>
          <cell r="F795">
            <v>0</v>
          </cell>
        </row>
        <row r="796">
          <cell r="A796">
            <v>45</v>
          </cell>
          <cell r="B796" t="str">
            <v>MALLA R- 21 CONCREMALLA-4mm(15x25 M )</v>
          </cell>
          <cell r="C796" t="str">
            <v>UN</v>
          </cell>
          <cell r="E796" t="str">
            <v>1900</v>
          </cell>
          <cell r="F796">
            <v>0</v>
          </cell>
        </row>
        <row r="797">
          <cell r="A797">
            <v>47</v>
          </cell>
          <cell r="B797" t="str">
            <v>MALLA Q-3 CONCREMALLA-5MM(6x2.35M)Hueco:15X15CM</v>
          </cell>
          <cell r="C797" t="str">
            <v>UN</v>
          </cell>
          <cell r="E797" t="str">
            <v>1900</v>
          </cell>
          <cell r="F797">
            <v>0</v>
          </cell>
        </row>
        <row r="798">
          <cell r="A798">
            <v>86</v>
          </cell>
          <cell r="B798" t="str">
            <v>HIERRO 40 Liso/Rect    ½"</v>
          </cell>
          <cell r="C798" t="str">
            <v>KG</v>
          </cell>
          <cell r="D798">
            <v>44589</v>
          </cell>
          <cell r="E798" t="str">
            <v>2022</v>
          </cell>
          <cell r="F798">
            <v>5343</v>
          </cell>
        </row>
        <row r="799">
          <cell r="A799">
            <v>153</v>
          </cell>
          <cell r="B799" t="str">
            <v>HIERRO 40 Liso/Rect  3/4"</v>
          </cell>
          <cell r="C799" t="str">
            <v>KG</v>
          </cell>
          <cell r="E799" t="str">
            <v>1900</v>
          </cell>
          <cell r="F799">
            <v>0</v>
          </cell>
        </row>
        <row r="800">
          <cell r="A800">
            <v>268</v>
          </cell>
          <cell r="B800" t="str">
            <v>HIERRO 40 Alambrón        ¼"</v>
          </cell>
          <cell r="C800" t="str">
            <v>KG</v>
          </cell>
          <cell r="E800" t="str">
            <v>1900</v>
          </cell>
          <cell r="F800">
            <v>0</v>
          </cell>
        </row>
        <row r="801">
          <cell r="A801">
            <v>270</v>
          </cell>
          <cell r="B801" t="str">
            <v>HIERRO 40 Alambrón     3/8"</v>
          </cell>
          <cell r="C801" t="str">
            <v>KG</v>
          </cell>
          <cell r="E801" t="str">
            <v>1900</v>
          </cell>
          <cell r="F801">
            <v>0</v>
          </cell>
        </row>
        <row r="802">
          <cell r="A802">
            <v>374</v>
          </cell>
          <cell r="B802" t="str">
            <v>HIERRO 40 Liso/Rect  7/8"</v>
          </cell>
          <cell r="C802" t="str">
            <v>KG</v>
          </cell>
          <cell r="E802" t="str">
            <v>1900</v>
          </cell>
          <cell r="F802">
            <v>0</v>
          </cell>
        </row>
        <row r="803">
          <cell r="A803">
            <v>669</v>
          </cell>
          <cell r="B803" t="str">
            <v>HIERRO 40 Liso/Rect 1"</v>
          </cell>
          <cell r="C803" t="str">
            <v>KG</v>
          </cell>
          <cell r="E803" t="str">
            <v>1900</v>
          </cell>
          <cell r="F803">
            <v>0</v>
          </cell>
        </row>
        <row r="804">
          <cell r="A804">
            <v>833</v>
          </cell>
          <cell r="B804" t="str">
            <v>LAMINA Galv. Cal. 22  1.22 x 2.44 M.</v>
          </cell>
          <cell r="C804" t="str">
            <v>UN</v>
          </cell>
          <cell r="D804">
            <v>44589</v>
          </cell>
          <cell r="E804" t="str">
            <v>2022</v>
          </cell>
          <cell r="F804">
            <v>148729</v>
          </cell>
        </row>
        <row r="805">
          <cell r="A805">
            <v>1235</v>
          </cell>
          <cell r="B805" t="str">
            <v>CABLE ALMA ACERO 1/4</v>
          </cell>
          <cell r="C805" t="str">
            <v>ML</v>
          </cell>
          <cell r="E805" t="str">
            <v>1900</v>
          </cell>
          <cell r="F805">
            <v>0</v>
          </cell>
        </row>
        <row r="806">
          <cell r="A806">
            <v>1275</v>
          </cell>
          <cell r="B806" t="str">
            <v>HIERRO 1/4 Figurado</v>
          </cell>
          <cell r="C806" t="str">
            <v>KG</v>
          </cell>
          <cell r="D806">
            <v>44589</v>
          </cell>
          <cell r="E806" t="str">
            <v>2022</v>
          </cell>
          <cell r="F806">
            <v>5444</v>
          </cell>
        </row>
        <row r="807">
          <cell r="A807">
            <v>1290</v>
          </cell>
          <cell r="B807" t="str">
            <v>MALLA CERRAMIENTO TELAVERDE1.65m -80gr/m2 (2  AÑOS</v>
          </cell>
          <cell r="C807" t="str">
            <v>M2</v>
          </cell>
          <cell r="E807" t="str">
            <v>1900</v>
          </cell>
          <cell r="F807">
            <v>0</v>
          </cell>
        </row>
        <row r="808">
          <cell r="A808">
            <v>1291</v>
          </cell>
          <cell r="B808" t="str">
            <v>MALLA CERRAMIENTO TELA VERDE 2.10 ALTO-CONSTRUCC</v>
          </cell>
          <cell r="C808" t="str">
            <v>M2</v>
          </cell>
          <cell r="E808" t="str">
            <v>1900</v>
          </cell>
          <cell r="F808">
            <v>0</v>
          </cell>
        </row>
        <row r="809">
          <cell r="A809">
            <v>1292</v>
          </cell>
          <cell r="B809" t="str">
            <v>MALLA CON VENA  0.60 X 2 Mts</v>
          </cell>
          <cell r="C809" t="str">
            <v>UN</v>
          </cell>
          <cell r="E809" t="str">
            <v>1900</v>
          </cell>
          <cell r="F809">
            <v>0</v>
          </cell>
        </row>
        <row r="810">
          <cell r="A810">
            <v>1295</v>
          </cell>
          <cell r="B810" t="str">
            <v>MALLA PARA ZARANDA  3*3</v>
          </cell>
          <cell r="C810" t="str">
            <v>M2</v>
          </cell>
          <cell r="E810" t="str">
            <v>1900</v>
          </cell>
          <cell r="F810">
            <v>0</v>
          </cell>
        </row>
        <row r="811">
          <cell r="A811">
            <v>1296</v>
          </cell>
          <cell r="B811" t="str">
            <v>MALLA PARA ZARANDA  4*4</v>
          </cell>
          <cell r="C811" t="str">
            <v>M2</v>
          </cell>
          <cell r="E811" t="str">
            <v>1900</v>
          </cell>
          <cell r="F811">
            <v>0</v>
          </cell>
        </row>
        <row r="812">
          <cell r="A812">
            <v>1328</v>
          </cell>
          <cell r="B812" t="str">
            <v>VARILLA CORRUGADA DE 1'' 60.000 Lbs X 6 Mts</v>
          </cell>
          <cell r="C812" t="str">
            <v>UN</v>
          </cell>
          <cell r="E812" t="str">
            <v>1900</v>
          </cell>
          <cell r="F812">
            <v>0</v>
          </cell>
        </row>
        <row r="813">
          <cell r="A813">
            <v>1331</v>
          </cell>
          <cell r="B813" t="str">
            <v>VARILLA CORRUGADA DE 3/8 X 6 ML</v>
          </cell>
          <cell r="C813" t="str">
            <v>UN</v>
          </cell>
          <cell r="D813">
            <v>44589</v>
          </cell>
          <cell r="E813" t="str">
            <v>2022</v>
          </cell>
          <cell r="F813">
            <v>20038.009999999998</v>
          </cell>
        </row>
        <row r="814">
          <cell r="A814">
            <v>1333</v>
          </cell>
          <cell r="B814" t="str">
            <v>VARILLA CORRUGADA DE 5/8'' 60,000 lbs X 6 MTS</v>
          </cell>
          <cell r="C814" t="str">
            <v>UN</v>
          </cell>
          <cell r="E814" t="str">
            <v>1900</v>
          </cell>
          <cell r="F814">
            <v>0</v>
          </cell>
        </row>
        <row r="815">
          <cell r="A815">
            <v>1878</v>
          </cell>
          <cell r="B815" t="str">
            <v>GRAFIL 4.0 MM - 8.0 MM</v>
          </cell>
          <cell r="C815" t="str">
            <v>KG</v>
          </cell>
          <cell r="D815">
            <v>44589</v>
          </cell>
          <cell r="E815" t="str">
            <v>2022</v>
          </cell>
          <cell r="F815">
            <v>6536</v>
          </cell>
        </row>
        <row r="816">
          <cell r="A816">
            <v>1990</v>
          </cell>
          <cell r="B816" t="str">
            <v>MALLA CON VENA  2.40 M. x 0.53</v>
          </cell>
          <cell r="C816" t="str">
            <v>UN</v>
          </cell>
          <cell r="D816">
            <v>44589</v>
          </cell>
          <cell r="E816" t="str">
            <v>2022</v>
          </cell>
          <cell r="F816">
            <v>5550.01</v>
          </cell>
        </row>
        <row r="817">
          <cell r="A817">
            <v>1991</v>
          </cell>
          <cell r="B817" t="str">
            <v>HIERRO A-37 1/4"</v>
          </cell>
          <cell r="C817" t="str">
            <v>KG</v>
          </cell>
          <cell r="D817">
            <v>44585</v>
          </cell>
          <cell r="E817" t="str">
            <v>2022</v>
          </cell>
          <cell r="F817">
            <v>5343</v>
          </cell>
        </row>
        <row r="818">
          <cell r="A818">
            <v>2131</v>
          </cell>
          <cell r="B818" t="str">
            <v>ARMADURA DE TAPA Y PLACA PARA POZO DE INSPECCION</v>
          </cell>
          <cell r="C818" t="str">
            <v>UN</v>
          </cell>
          <cell r="E818" t="str">
            <v>1900</v>
          </cell>
          <cell r="F818">
            <v>0</v>
          </cell>
        </row>
        <row r="819">
          <cell r="A819">
            <v>2520</v>
          </cell>
          <cell r="B819" t="str">
            <v>TAPA Y PLACA FUNDIDA PARA POZO DE INSPECCION</v>
          </cell>
          <cell r="C819" t="str">
            <v>UN</v>
          </cell>
          <cell r="E819" t="str">
            <v>1900</v>
          </cell>
          <cell r="F819">
            <v>0</v>
          </cell>
        </row>
        <row r="820">
          <cell r="A820">
            <v>2521</v>
          </cell>
          <cell r="B820" t="str">
            <v>LAMINA ALFAJOR (E=3MM)  1.00 x3.00M</v>
          </cell>
          <cell r="C820" t="str">
            <v>UN</v>
          </cell>
          <cell r="E820" t="str">
            <v>1900</v>
          </cell>
          <cell r="F820">
            <v>0</v>
          </cell>
        </row>
        <row r="821">
          <cell r="A821">
            <v>2522</v>
          </cell>
          <cell r="B821" t="str">
            <v>LAMINA ALFAJOR 3/16  - 1.00  x 3.00 - 4.5 mm</v>
          </cell>
          <cell r="C821" t="str">
            <v>UN</v>
          </cell>
          <cell r="D821">
            <v>44589</v>
          </cell>
          <cell r="E821" t="str">
            <v>2022</v>
          </cell>
          <cell r="F821">
            <v>684206.01</v>
          </cell>
        </row>
        <row r="822">
          <cell r="A822">
            <v>2712</v>
          </cell>
          <cell r="B822" t="str">
            <v>HIERRO 40 Liso/Rect   5/8"</v>
          </cell>
          <cell r="C822" t="str">
            <v>KG</v>
          </cell>
          <cell r="D822">
            <v>44589</v>
          </cell>
          <cell r="E822" t="str">
            <v>2022</v>
          </cell>
          <cell r="F822">
            <v>5343</v>
          </cell>
        </row>
        <row r="823">
          <cell r="A823">
            <v>2976</v>
          </cell>
          <cell r="B823" t="str">
            <v>MALLA SIN VENA 0.60 x 2.40 M.</v>
          </cell>
          <cell r="C823" t="str">
            <v>UN</v>
          </cell>
          <cell r="E823" t="str">
            <v>1900</v>
          </cell>
          <cell r="F823">
            <v>0</v>
          </cell>
        </row>
        <row r="824">
          <cell r="A824">
            <v>3035</v>
          </cell>
          <cell r="B824" t="str">
            <v>MALLA CERRAMIENTO Eslabonada. Cal.10(Hueco 2½ )</v>
          </cell>
          <cell r="C824" t="str">
            <v>M2</v>
          </cell>
          <cell r="E824" t="str">
            <v>1900</v>
          </cell>
          <cell r="F824">
            <v>0</v>
          </cell>
        </row>
        <row r="825">
          <cell r="A825">
            <v>3272</v>
          </cell>
          <cell r="B825" t="str">
            <v>METALDECK 2"- CAL.22 (0.51 MM) 0.94*6.10 M ACESCO</v>
          </cell>
          <cell r="C825" t="str">
            <v>M2</v>
          </cell>
          <cell r="D825">
            <v>44589</v>
          </cell>
          <cell r="E825" t="str">
            <v>2022</v>
          </cell>
          <cell r="F825">
            <v>65290</v>
          </cell>
        </row>
        <row r="826">
          <cell r="A826">
            <v>3695</v>
          </cell>
          <cell r="B826" t="str">
            <v>PORTA AISLADOR 3 PUESTO</v>
          </cell>
          <cell r="C826" t="str">
            <v>UN</v>
          </cell>
          <cell r="E826" t="str">
            <v>1900</v>
          </cell>
          <cell r="F826">
            <v>0</v>
          </cell>
        </row>
        <row r="827">
          <cell r="A827">
            <v>3728</v>
          </cell>
          <cell r="B827" t="str">
            <v>VARILLA ANCLAJE 3/4" X2M</v>
          </cell>
          <cell r="C827" t="str">
            <v>UN</v>
          </cell>
          <cell r="E827" t="str">
            <v>1900</v>
          </cell>
          <cell r="F827">
            <v>0</v>
          </cell>
        </row>
        <row r="828">
          <cell r="A828">
            <v>3758</v>
          </cell>
          <cell r="B828" t="str">
            <v>MALLA GALVANIZADA ESLABONADA ONDULAD.Cal.8(hueco2"</v>
          </cell>
          <cell r="C828" t="str">
            <v>M2</v>
          </cell>
          <cell r="E828" t="str">
            <v>1900</v>
          </cell>
          <cell r="F828">
            <v>0</v>
          </cell>
        </row>
        <row r="829">
          <cell r="A829">
            <v>3840</v>
          </cell>
          <cell r="B829" t="str">
            <v>LAMINA Galv. Cal. 20 1 x 2 M</v>
          </cell>
          <cell r="C829" t="str">
            <v>UN</v>
          </cell>
          <cell r="D829">
            <v>44589</v>
          </cell>
          <cell r="E829" t="str">
            <v>2022</v>
          </cell>
          <cell r="F829">
            <v>119827</v>
          </cell>
        </row>
        <row r="830">
          <cell r="A830">
            <v>3909</v>
          </cell>
          <cell r="B830" t="str">
            <v>MALLA Q-1-3MM(6x2.35M)Hueco:15X15CM</v>
          </cell>
          <cell r="C830" t="str">
            <v>UN</v>
          </cell>
          <cell r="D830">
            <v>44585</v>
          </cell>
          <cell r="E830" t="str">
            <v>2022</v>
          </cell>
          <cell r="F830">
            <v>71223</v>
          </cell>
        </row>
        <row r="831">
          <cell r="A831">
            <v>3942</v>
          </cell>
          <cell r="B831" t="str">
            <v>METALDECK 3"- Calibre 22 (0.76 mm)   ACESCO</v>
          </cell>
          <cell r="C831" t="str">
            <v>M2</v>
          </cell>
          <cell r="D831">
            <v>44585</v>
          </cell>
          <cell r="E831" t="str">
            <v>2022</v>
          </cell>
          <cell r="F831">
            <v>70569</v>
          </cell>
        </row>
        <row r="832">
          <cell r="A832">
            <v>3943</v>
          </cell>
          <cell r="B832" t="str">
            <v>METALDECK 2"- Calibre 20 (0.94X 6.10ml)</v>
          </cell>
          <cell r="C832" t="str">
            <v>M2</v>
          </cell>
          <cell r="D832">
            <v>43738</v>
          </cell>
          <cell r="E832" t="str">
            <v>2019</v>
          </cell>
          <cell r="F832">
            <v>37562</v>
          </cell>
        </row>
        <row r="833">
          <cell r="A833">
            <v>3944</v>
          </cell>
          <cell r="B833" t="str">
            <v>METALDECK 3"- Calibre 20 (0.96 mm)   ACESCO</v>
          </cell>
          <cell r="C833" t="str">
            <v>M2</v>
          </cell>
          <cell r="E833" t="str">
            <v>1900</v>
          </cell>
          <cell r="F833">
            <v>0</v>
          </cell>
        </row>
        <row r="834">
          <cell r="A834">
            <v>4021</v>
          </cell>
          <cell r="B834" t="str">
            <v>LAMINA Galv. Cal. 28  1 x 2 M.</v>
          </cell>
          <cell r="C834" t="str">
            <v>M2</v>
          </cell>
          <cell r="D834">
            <v>44589</v>
          </cell>
          <cell r="E834" t="str">
            <v>2022</v>
          </cell>
          <cell r="F834">
            <v>28360</v>
          </cell>
        </row>
        <row r="835">
          <cell r="A835">
            <v>7004</v>
          </cell>
          <cell r="B835" t="str">
            <v>VARILLA CORRUGADA 1/4" X 6M</v>
          </cell>
          <cell r="C835" t="str">
            <v>UN</v>
          </cell>
          <cell r="D835">
            <v>44589</v>
          </cell>
          <cell r="E835" t="str">
            <v>2022</v>
          </cell>
          <cell r="F835">
            <v>8778</v>
          </cell>
        </row>
        <row r="836">
          <cell r="A836">
            <v>7005</v>
          </cell>
          <cell r="B836" t="str">
            <v>VARILLA CORRUGADA 3/8" X 6M</v>
          </cell>
          <cell r="C836" t="str">
            <v>UN</v>
          </cell>
          <cell r="D836">
            <v>44589</v>
          </cell>
          <cell r="E836" t="str">
            <v>2022</v>
          </cell>
          <cell r="F836">
            <v>20038.009999999998</v>
          </cell>
        </row>
        <row r="837">
          <cell r="A837">
            <v>7006</v>
          </cell>
          <cell r="B837" t="str">
            <v>VARILLA CORRUGADA 12MM X 6M</v>
          </cell>
          <cell r="C837" t="str">
            <v>UN</v>
          </cell>
          <cell r="E837" t="str">
            <v>1900</v>
          </cell>
          <cell r="F837">
            <v>0</v>
          </cell>
        </row>
        <row r="838">
          <cell r="A838">
            <v>9429</v>
          </cell>
          <cell r="B838" t="str">
            <v>MALLA ZARANDA  4 mm x 4 mm</v>
          </cell>
          <cell r="C838" t="str">
            <v>UN</v>
          </cell>
          <cell r="E838" t="str">
            <v>1900</v>
          </cell>
          <cell r="F838">
            <v>0</v>
          </cell>
        </row>
        <row r="839">
          <cell r="A839">
            <v>9430</v>
          </cell>
          <cell r="B839" t="str">
            <v>MARCO DE PUERTA  Cal 18 - PERFIL(Tipo Aluminio)</v>
          </cell>
          <cell r="C839" t="str">
            <v>ML</v>
          </cell>
          <cell r="D839">
            <v>44589</v>
          </cell>
          <cell r="E839" t="str">
            <v>2022</v>
          </cell>
          <cell r="F839">
            <v>8273</v>
          </cell>
        </row>
        <row r="840">
          <cell r="A840">
            <v>9431</v>
          </cell>
          <cell r="B840" t="str">
            <v>MARCO DE PUERTA  Cal 19 - PERFIL</v>
          </cell>
          <cell r="C840" t="str">
            <v>ML</v>
          </cell>
          <cell r="E840" t="str">
            <v>1900</v>
          </cell>
          <cell r="F840">
            <v>0</v>
          </cell>
        </row>
        <row r="841">
          <cell r="A841">
            <v>9432</v>
          </cell>
          <cell r="B841" t="str">
            <v>MARCO DE VENTANA  Cal 18 - PERFIL</v>
          </cell>
          <cell r="C841" t="str">
            <v>ML</v>
          </cell>
          <cell r="E841" t="str">
            <v>1900</v>
          </cell>
          <cell r="F841">
            <v>0</v>
          </cell>
        </row>
        <row r="842">
          <cell r="A842">
            <v>9433</v>
          </cell>
          <cell r="B842" t="str">
            <v>MARCO DE VENTANA  Cal 19 - PERFIL</v>
          </cell>
          <cell r="C842" t="str">
            <v>ML</v>
          </cell>
          <cell r="E842" t="str">
            <v>1900</v>
          </cell>
          <cell r="F842">
            <v>0</v>
          </cell>
        </row>
        <row r="843">
          <cell r="A843">
            <v>100021</v>
          </cell>
          <cell r="B843" t="str">
            <v>Malla gaviones(2*1*1-triple tors.2.7mmCal 12-S=7.5</v>
          </cell>
          <cell r="C843" t="str">
            <v>UN</v>
          </cell>
          <cell r="D843">
            <v>43537</v>
          </cell>
          <cell r="E843" t="str">
            <v>2019</v>
          </cell>
          <cell r="F843">
            <v>81947.009999999995</v>
          </cell>
        </row>
        <row r="844">
          <cell r="A844">
            <v>100212</v>
          </cell>
          <cell r="B844" t="str">
            <v>Marco ventana cal 18 acero inoxidable  **</v>
          </cell>
          <cell r="C844" t="str">
            <v>ML</v>
          </cell>
          <cell r="E844" t="str">
            <v>1900</v>
          </cell>
          <cell r="F844">
            <v>0</v>
          </cell>
        </row>
        <row r="845">
          <cell r="A845">
            <v>100422</v>
          </cell>
          <cell r="B845" t="str">
            <v>Malla gallineroCal.22(S-1 1/4"Rollo 36m H=1.50m)**</v>
          </cell>
          <cell r="C845" t="str">
            <v>M2</v>
          </cell>
          <cell r="D845">
            <v>44589</v>
          </cell>
          <cell r="E845" t="str">
            <v>2022</v>
          </cell>
          <cell r="F845">
            <v>2610</v>
          </cell>
        </row>
        <row r="846">
          <cell r="A846">
            <v>100458</v>
          </cell>
          <cell r="B846" t="str">
            <v xml:space="preserve">Cable Guaya de acero  1/4" </v>
          </cell>
          <cell r="C846" t="str">
            <v>ML</v>
          </cell>
          <cell r="D846">
            <v>44589</v>
          </cell>
          <cell r="E846" t="str">
            <v>2022</v>
          </cell>
          <cell r="F846">
            <v>4383</v>
          </cell>
        </row>
        <row r="847">
          <cell r="A847">
            <v>100552</v>
          </cell>
          <cell r="B847" t="str">
            <v>Malla H-084 R-2.1(HELIACERO)  15 x 25 x 4mm  **</v>
          </cell>
          <cell r="C847" t="str">
            <v>UN</v>
          </cell>
          <cell r="E847" t="str">
            <v>1900</v>
          </cell>
          <cell r="F847">
            <v>0</v>
          </cell>
        </row>
        <row r="848">
          <cell r="A848">
            <v>100553</v>
          </cell>
          <cell r="B848" t="str">
            <v>Malla H-106 R-3 (HELIACERO)  15 x 25 x 4.5mm  **</v>
          </cell>
          <cell r="C848" t="str">
            <v>UN</v>
          </cell>
          <cell r="E848" t="str">
            <v>1900</v>
          </cell>
          <cell r="F848">
            <v>0</v>
          </cell>
        </row>
        <row r="849">
          <cell r="A849">
            <v>100554</v>
          </cell>
          <cell r="B849" t="str">
            <v>Malla H-131 (HELIACERO)  15 x 30 x 5mm  **</v>
          </cell>
          <cell r="C849" t="str">
            <v>UN</v>
          </cell>
          <cell r="E849" t="str">
            <v>1900</v>
          </cell>
          <cell r="F849">
            <v>0</v>
          </cell>
        </row>
        <row r="850">
          <cell r="A850">
            <v>100555</v>
          </cell>
          <cell r="B850" t="str">
            <v>Malla H-158 R-3.2 (HELIACERO)  15 x 25 x 5.5mm  **</v>
          </cell>
          <cell r="C850" t="str">
            <v>UN</v>
          </cell>
          <cell r="E850" t="str">
            <v>1900</v>
          </cell>
          <cell r="F850">
            <v>0</v>
          </cell>
        </row>
        <row r="851">
          <cell r="A851">
            <v>100556</v>
          </cell>
          <cell r="B851" t="str">
            <v>Malla H-221 R-8.1 (HELIACERO)  15 x 25 x 6.5mm  **</v>
          </cell>
          <cell r="C851" t="str">
            <v>UN</v>
          </cell>
          <cell r="E851" t="str">
            <v>1900</v>
          </cell>
          <cell r="F851">
            <v>0</v>
          </cell>
        </row>
        <row r="852">
          <cell r="A852">
            <v>100557</v>
          </cell>
          <cell r="B852" t="str">
            <v>Malla H-257 R-8.2 (HELIACERO)  15 x 25 x 7mm  **</v>
          </cell>
          <cell r="C852" t="str">
            <v>UN</v>
          </cell>
          <cell r="E852" t="str">
            <v>1900</v>
          </cell>
          <cell r="F852">
            <v>0</v>
          </cell>
        </row>
        <row r="853">
          <cell r="A853">
            <v>100558</v>
          </cell>
          <cell r="B853" t="str">
            <v>Malla M-042 (HELIACERO)  30 x 30 x 4mm  **</v>
          </cell>
          <cell r="C853" t="str">
            <v>UN</v>
          </cell>
          <cell r="E853" t="str">
            <v>1900</v>
          </cell>
          <cell r="F853">
            <v>0</v>
          </cell>
        </row>
        <row r="854">
          <cell r="A854">
            <v>100560</v>
          </cell>
          <cell r="B854" t="str">
            <v>Malla M-084 Q 2 -  15 x 15 x 4mm  (6x2.35m)</v>
          </cell>
          <cell r="C854" t="str">
            <v>UN</v>
          </cell>
          <cell r="D854">
            <v>44589</v>
          </cell>
          <cell r="E854" t="str">
            <v>2022</v>
          </cell>
          <cell r="F854">
            <v>127598</v>
          </cell>
        </row>
        <row r="855">
          <cell r="A855">
            <v>100561</v>
          </cell>
          <cell r="B855" t="str">
            <v>Malla M-106 Q-3 (HELIACERO)  15 x 15 x 4.5mm  **</v>
          </cell>
          <cell r="C855" t="str">
            <v>UN</v>
          </cell>
          <cell r="E855" t="str">
            <v>1900</v>
          </cell>
          <cell r="F855">
            <v>0</v>
          </cell>
        </row>
        <row r="856">
          <cell r="A856">
            <v>100562</v>
          </cell>
          <cell r="B856" t="str">
            <v>Malla M-159 Q-4 (HELIACERO)  15 x 15 x 5.5mm  **</v>
          </cell>
          <cell r="C856" t="str">
            <v>UN</v>
          </cell>
          <cell r="E856" t="str">
            <v>1900</v>
          </cell>
          <cell r="F856">
            <v>0</v>
          </cell>
        </row>
        <row r="857">
          <cell r="A857">
            <v>100563</v>
          </cell>
          <cell r="B857" t="str">
            <v>Malla M-221 Q-6 (HELIACERO)  15 x 15 x 6.5mm  **</v>
          </cell>
          <cell r="C857" t="str">
            <v>UN</v>
          </cell>
          <cell r="E857" t="str">
            <v>1900</v>
          </cell>
          <cell r="F857">
            <v>0</v>
          </cell>
        </row>
        <row r="858">
          <cell r="A858">
            <v>100564</v>
          </cell>
          <cell r="B858" t="str">
            <v>Malla M-262 Q-6.1 (HELIACERO)  15 x 15 x 7mm  **</v>
          </cell>
          <cell r="C858" t="str">
            <v>UN</v>
          </cell>
          <cell r="D858">
            <v>44187</v>
          </cell>
          <cell r="E858" t="str">
            <v>2020</v>
          </cell>
          <cell r="F858">
            <v>191910</v>
          </cell>
        </row>
        <row r="859">
          <cell r="A859">
            <v>100565</v>
          </cell>
          <cell r="B859" t="str">
            <v>Malla M-295 Q-7 (HELIACERO)  15 x 15 x 7.5mm  **</v>
          </cell>
          <cell r="C859" t="str">
            <v>UN</v>
          </cell>
          <cell r="E859" t="str">
            <v>1900</v>
          </cell>
          <cell r="F859">
            <v>0</v>
          </cell>
        </row>
        <row r="860">
          <cell r="A860">
            <v>100566</v>
          </cell>
          <cell r="B860" t="str">
            <v>Malla M-335 Q-7.1 (HELIACERO)  15 x 15 x 8mm  **</v>
          </cell>
          <cell r="C860" t="str">
            <v>UN</v>
          </cell>
          <cell r="D860">
            <v>44589</v>
          </cell>
          <cell r="E860" t="str">
            <v>2022</v>
          </cell>
          <cell r="F860">
            <v>499948</v>
          </cell>
        </row>
        <row r="861">
          <cell r="A861">
            <v>100567</v>
          </cell>
          <cell r="B861" t="str">
            <v>Malla M-378 Q-8 (HELIACERO)  15 x 15 x  8mmX5mm</v>
          </cell>
          <cell r="C861" t="str">
            <v>UN</v>
          </cell>
          <cell r="D861">
            <v>44589</v>
          </cell>
          <cell r="E861" t="str">
            <v>2022</v>
          </cell>
          <cell r="F861">
            <v>490509</v>
          </cell>
        </row>
        <row r="862">
          <cell r="A862">
            <v>100568</v>
          </cell>
          <cell r="B862" t="str">
            <v>Malla M-063 POP (HELIACERO) 20 x 20 x 4mm **</v>
          </cell>
          <cell r="C862" t="str">
            <v>UN</v>
          </cell>
          <cell r="E862" t="str">
            <v>1900</v>
          </cell>
          <cell r="F862">
            <v>0</v>
          </cell>
        </row>
        <row r="863">
          <cell r="A863">
            <v>100953</v>
          </cell>
          <cell r="B863" t="str">
            <v>VARILLA ANCLAJE 1/2" X0,15M soldadda a angulo</v>
          </cell>
          <cell r="C863" t="str">
            <v>UN</v>
          </cell>
          <cell r="D863">
            <v>44589</v>
          </cell>
          <cell r="E863" t="str">
            <v>2022</v>
          </cell>
          <cell r="F863">
            <v>5683</v>
          </cell>
        </row>
        <row r="864">
          <cell r="A864">
            <v>100974</v>
          </cell>
          <cell r="B864" t="str">
            <v>Malla Plastica gallinero**</v>
          </cell>
          <cell r="C864" t="str">
            <v>M2</v>
          </cell>
          <cell r="E864" t="str">
            <v>1900</v>
          </cell>
          <cell r="F864">
            <v>0</v>
          </cell>
        </row>
        <row r="865">
          <cell r="A865">
            <v>101600</v>
          </cell>
          <cell r="B865" t="str">
            <v>CABLE Cu 15 KV ,XLPE  AWG 3#2 apantallado</v>
          </cell>
          <cell r="C865" t="str">
            <v>ML</v>
          </cell>
          <cell r="E865" t="str">
            <v>1900</v>
          </cell>
          <cell r="F865">
            <v>0</v>
          </cell>
        </row>
        <row r="866">
          <cell r="A866">
            <v>101708</v>
          </cell>
          <cell r="B866" t="str">
            <v>LAMINA 1/4"HR  1x2 M</v>
          </cell>
          <cell r="C866" t="str">
            <v>UN</v>
          </cell>
          <cell r="D866">
            <v>44589</v>
          </cell>
          <cell r="E866" t="str">
            <v>2022</v>
          </cell>
          <cell r="F866">
            <v>753339</v>
          </cell>
        </row>
        <row r="867">
          <cell r="A867">
            <v>101776</v>
          </cell>
          <cell r="B867" t="str">
            <v>LAMINA COLD ROLLED Ca.18 1x2 M</v>
          </cell>
          <cell r="C867" t="str">
            <v>M2</v>
          </cell>
          <cell r="E867" t="str">
            <v>1900</v>
          </cell>
          <cell r="F867">
            <v>0</v>
          </cell>
        </row>
        <row r="868">
          <cell r="A868">
            <v>101815</v>
          </cell>
          <cell r="B868" t="str">
            <v>MALLA CERRAMIENTO Eslabonada.Cal.10(Hueco  2")</v>
          </cell>
          <cell r="C868" t="str">
            <v>M2</v>
          </cell>
          <cell r="E868" t="str">
            <v>1900</v>
          </cell>
          <cell r="F868">
            <v>0</v>
          </cell>
        </row>
        <row r="869">
          <cell r="A869">
            <v>102093</v>
          </cell>
          <cell r="B869" t="str">
            <v>LAMINA COLD ROLLED Ca.25 1x2 M</v>
          </cell>
          <cell r="C869" t="str">
            <v>UN</v>
          </cell>
          <cell r="E869" t="str">
            <v>1900</v>
          </cell>
          <cell r="F869">
            <v>0</v>
          </cell>
        </row>
        <row r="870">
          <cell r="A870">
            <v>102248</v>
          </cell>
          <cell r="B870" t="str">
            <v>GavionRecubPVC(2*1*1)TriplTors.Cal13-H10x10SinDiaf</v>
          </cell>
          <cell r="C870" t="str">
            <v>UN</v>
          </cell>
          <cell r="E870" t="str">
            <v>1900</v>
          </cell>
          <cell r="F870">
            <v>0</v>
          </cell>
        </row>
        <row r="871">
          <cell r="A871">
            <v>102678</v>
          </cell>
          <cell r="B871" t="str">
            <v>Desmonte,reubic, mto.PuertaDobleVidrio+Zocal+cerra</v>
          </cell>
          <cell r="C871" t="str">
            <v>UN</v>
          </cell>
          <cell r="E871" t="str">
            <v>1900</v>
          </cell>
          <cell r="F871">
            <v>0</v>
          </cell>
        </row>
        <row r="872">
          <cell r="A872">
            <v>102679</v>
          </cell>
          <cell r="B872" t="str">
            <v>Desmonte,reubic, mto.PuertaDoblebAT.Aluminio.Bisag</v>
          </cell>
          <cell r="C872" t="str">
            <v>UN</v>
          </cell>
          <cell r="E872" t="str">
            <v>1900</v>
          </cell>
          <cell r="F872">
            <v>0</v>
          </cell>
        </row>
        <row r="873">
          <cell r="A873">
            <v>102680</v>
          </cell>
          <cell r="B873" t="str">
            <v>Desmonte Puerta Batient.Aluminio.</v>
          </cell>
          <cell r="C873" t="str">
            <v>UN</v>
          </cell>
          <cell r="D873">
            <v>44161</v>
          </cell>
          <cell r="E873" t="str">
            <v>2020</v>
          </cell>
          <cell r="F873">
            <v>90556</v>
          </cell>
        </row>
        <row r="874">
          <cell r="A874">
            <v>102681</v>
          </cell>
          <cell r="B874" t="str">
            <v>Instalación Puerta Batient.Aluminio.</v>
          </cell>
          <cell r="C874" t="str">
            <v>UN</v>
          </cell>
          <cell r="E874" t="str">
            <v>1900</v>
          </cell>
          <cell r="F874">
            <v>0</v>
          </cell>
        </row>
        <row r="875">
          <cell r="A875">
            <v>102740</v>
          </cell>
          <cell r="B875" t="str">
            <v>LAMINA C.R. DECAP.Y ACEITAD.1.20x2.40 e=2.5mm</v>
          </cell>
          <cell r="C875" t="str">
            <v>UN</v>
          </cell>
          <cell r="E875" t="str">
            <v>1900</v>
          </cell>
          <cell r="F875">
            <v>0</v>
          </cell>
        </row>
        <row r="876">
          <cell r="A876">
            <v>102838</v>
          </cell>
          <cell r="B876" t="str">
            <v>Malla gaviones(2*1*1-triple tors.2.7mmCal 12-S=10</v>
          </cell>
          <cell r="C876" t="str">
            <v>UN</v>
          </cell>
          <cell r="E876" t="str">
            <v>1900</v>
          </cell>
          <cell r="F876">
            <v>0</v>
          </cell>
        </row>
        <row r="877">
          <cell r="A877">
            <v>102847</v>
          </cell>
          <cell r="B877" t="str">
            <v>Lámina cold rolled cal. 18 (4'x8') (1.22x2.44) **</v>
          </cell>
          <cell r="C877" t="str">
            <v>UN</v>
          </cell>
          <cell r="E877" t="str">
            <v>1900</v>
          </cell>
          <cell r="F877">
            <v>0</v>
          </cell>
        </row>
        <row r="878">
          <cell r="A878">
            <v>102970</v>
          </cell>
          <cell r="B878" t="str">
            <v>Rodachines en V 2"</v>
          </cell>
          <cell r="C878" t="str">
            <v>PAR</v>
          </cell>
          <cell r="E878" t="str">
            <v>1900</v>
          </cell>
          <cell r="F878">
            <v>0</v>
          </cell>
        </row>
        <row r="879">
          <cell r="A879">
            <v>102971</v>
          </cell>
          <cell r="B879" t="str">
            <v>Rodachines corredera ROG-800 **</v>
          </cell>
          <cell r="C879" t="str">
            <v>PAR</v>
          </cell>
          <cell r="E879" t="str">
            <v>1900</v>
          </cell>
          <cell r="F879">
            <v>0</v>
          </cell>
        </row>
        <row r="880">
          <cell r="A880">
            <v>102973</v>
          </cell>
          <cell r="B880" t="str">
            <v>Riel corredera cal. 18 (L=2m) **</v>
          </cell>
          <cell r="C880" t="str">
            <v>UN</v>
          </cell>
          <cell r="E880" t="str">
            <v>1900</v>
          </cell>
          <cell r="F880">
            <v>0</v>
          </cell>
        </row>
        <row r="881">
          <cell r="A881">
            <v>103417</v>
          </cell>
          <cell r="B881" t="str">
            <v>MALLA M-188  -  15 x 15 x 6mm</v>
          </cell>
          <cell r="C881" t="str">
            <v>KG</v>
          </cell>
          <cell r="D881">
            <v>43529</v>
          </cell>
          <cell r="E881" t="str">
            <v>2019</v>
          </cell>
          <cell r="F881">
            <v>3275</v>
          </cell>
        </row>
        <row r="882">
          <cell r="A882">
            <v>103874</v>
          </cell>
          <cell r="B882" t="str">
            <v>Tubo estructural Galv.ASTMA-500 GradoC- 2"e=2.5mm</v>
          </cell>
          <cell r="C882" t="str">
            <v>ML</v>
          </cell>
          <cell r="E882" t="str">
            <v>1900</v>
          </cell>
          <cell r="F882">
            <v>0</v>
          </cell>
        </row>
        <row r="883">
          <cell r="A883">
            <v>103876</v>
          </cell>
          <cell r="B883" t="str">
            <v>PLATINA 5/8"X1/8**</v>
          </cell>
          <cell r="C883" t="str">
            <v>ML</v>
          </cell>
          <cell r="D883">
            <v>44589</v>
          </cell>
          <cell r="E883" t="str">
            <v>2022</v>
          </cell>
          <cell r="F883">
            <v>2667</v>
          </cell>
        </row>
        <row r="884">
          <cell r="A884">
            <v>104113</v>
          </cell>
          <cell r="B884" t="str">
            <v>Tubo Estructur.(100x100x4.0mm) ASTM- GRADO-C</v>
          </cell>
          <cell r="C884" t="str">
            <v>ML</v>
          </cell>
          <cell r="D884">
            <v>43589</v>
          </cell>
          <cell r="E884" t="str">
            <v>2019</v>
          </cell>
          <cell r="F884">
            <v>39412</v>
          </cell>
        </row>
        <row r="885">
          <cell r="A885">
            <v>104116</v>
          </cell>
          <cell r="B885" t="str">
            <v>PLATINA (0.033X0.84m) 5/8" Acero Inoxidable</v>
          </cell>
          <cell r="C885" t="str">
            <v>UN</v>
          </cell>
          <cell r="D885">
            <v>43594</v>
          </cell>
          <cell r="E885" t="str">
            <v>2019</v>
          </cell>
          <cell r="F885">
            <v>97090.01</v>
          </cell>
        </row>
        <row r="886">
          <cell r="A886">
            <v>104117</v>
          </cell>
          <cell r="B886" t="str">
            <v>PLATINA (0.02X0.45m) e=2cm Acero Inox.</v>
          </cell>
          <cell r="C886" t="str">
            <v>UN</v>
          </cell>
          <cell r="D886">
            <v>43594</v>
          </cell>
          <cell r="E886" t="str">
            <v>2019</v>
          </cell>
          <cell r="F886">
            <v>54365.99</v>
          </cell>
        </row>
        <row r="887">
          <cell r="A887">
            <v>104146</v>
          </cell>
          <cell r="B887" t="str">
            <v>PLATINA 1/8 X 1/2"</v>
          </cell>
          <cell r="C887" t="str">
            <v>ML</v>
          </cell>
          <cell r="E887" t="str">
            <v>1900</v>
          </cell>
          <cell r="F887">
            <v>0</v>
          </cell>
        </row>
        <row r="888">
          <cell r="A888">
            <v>104285</v>
          </cell>
          <cell r="B888" t="str">
            <v>MALLA CERRAMIENTO ESLABONADA CAL.12 (Hueco 2-1/4")</v>
          </cell>
          <cell r="C888" t="str">
            <v>M2</v>
          </cell>
          <cell r="E888" t="str">
            <v>1900</v>
          </cell>
          <cell r="F888">
            <v>0</v>
          </cell>
        </row>
        <row r="889">
          <cell r="A889">
            <v>104505</v>
          </cell>
          <cell r="B889" t="str">
            <v>IPE(120) SUMINISTRO</v>
          </cell>
          <cell r="C889" t="str">
            <v>KG</v>
          </cell>
          <cell r="E889" t="str">
            <v>1900</v>
          </cell>
          <cell r="F889">
            <v>0</v>
          </cell>
        </row>
        <row r="890">
          <cell r="A890">
            <v>104506</v>
          </cell>
          <cell r="B890" t="str">
            <v>IPE(140) SUMINISTRO</v>
          </cell>
          <cell r="C890" t="str">
            <v>KG</v>
          </cell>
          <cell r="E890" t="str">
            <v>1900</v>
          </cell>
          <cell r="F890">
            <v>0</v>
          </cell>
        </row>
        <row r="891">
          <cell r="A891">
            <v>104507</v>
          </cell>
          <cell r="B891" t="str">
            <v>IPE(180) SUMINISTRO</v>
          </cell>
          <cell r="C891" t="str">
            <v>KG</v>
          </cell>
          <cell r="E891" t="str">
            <v>1900</v>
          </cell>
          <cell r="F891">
            <v>0</v>
          </cell>
        </row>
        <row r="892">
          <cell r="A892">
            <v>104554</v>
          </cell>
          <cell r="B892" t="str">
            <v>VIGA IPE 200</v>
          </cell>
          <cell r="C892" t="str">
            <v>ML</v>
          </cell>
          <cell r="E892" t="str">
            <v>1900</v>
          </cell>
          <cell r="F892">
            <v>0</v>
          </cell>
        </row>
        <row r="893">
          <cell r="A893">
            <v>104641</v>
          </cell>
          <cell r="B893" t="str">
            <v>MALLA PREONDULADA (1 1/2" x 1 1/2")CAL.8(4.25MM)</v>
          </cell>
          <cell r="C893" t="str">
            <v>M2</v>
          </cell>
          <cell r="D893">
            <v>43839</v>
          </cell>
          <cell r="E893" t="str">
            <v>2020</v>
          </cell>
          <cell r="F893">
            <v>29894</v>
          </cell>
        </row>
        <row r="894">
          <cell r="A894">
            <v>104751</v>
          </cell>
          <cell r="B894" t="str">
            <v>PERFIL CUADRADO COLDROLLED 1" CAL.18</v>
          </cell>
          <cell r="C894" t="str">
            <v>ML</v>
          </cell>
          <cell r="E894" t="str">
            <v>1900</v>
          </cell>
          <cell r="F894">
            <v>0</v>
          </cell>
        </row>
        <row r="895">
          <cell r="A895">
            <v>104795</v>
          </cell>
          <cell r="B895" t="str">
            <v>Perno/TornilloØ3/8"L = 50mm ASTM A-325 TIPO 1</v>
          </cell>
          <cell r="C895" t="str">
            <v>UN</v>
          </cell>
          <cell r="E895" t="str">
            <v>1900</v>
          </cell>
          <cell r="F895">
            <v>0</v>
          </cell>
        </row>
        <row r="896">
          <cell r="A896">
            <v>104800</v>
          </cell>
          <cell r="B896" t="str">
            <v>Perno/Tornillo Hexag ASTM A-325Ø1/2”TIPO1L=90MM</v>
          </cell>
          <cell r="C896" t="str">
            <v>UN</v>
          </cell>
          <cell r="E896" t="str">
            <v>1900</v>
          </cell>
          <cell r="F896">
            <v>0</v>
          </cell>
        </row>
        <row r="897">
          <cell r="A897">
            <v>105849</v>
          </cell>
          <cell r="B897" t="str">
            <v>PALTINA HG 2X1/4"</v>
          </cell>
          <cell r="C897" t="str">
            <v>ML</v>
          </cell>
          <cell r="E897" t="str">
            <v>1900</v>
          </cell>
          <cell r="F897">
            <v>0</v>
          </cell>
        </row>
        <row r="898">
          <cell r="A898">
            <v>107041</v>
          </cell>
          <cell r="B898" t="str">
            <v>Malla Expandida Tipo EXR-12 de Hierro Cal.22.</v>
          </cell>
          <cell r="C898" t="str">
            <v>M2</v>
          </cell>
          <cell r="E898" t="str">
            <v>1900</v>
          </cell>
          <cell r="F898">
            <v>0</v>
          </cell>
        </row>
        <row r="899">
          <cell r="A899">
            <v>107686</v>
          </cell>
          <cell r="B899" t="str">
            <v>AceroEstruct.PuentePetaonalTipoTransmilenio</v>
          </cell>
          <cell r="C899" t="str">
            <v>KG</v>
          </cell>
          <cell r="D899">
            <v>43585</v>
          </cell>
          <cell r="E899" t="str">
            <v>2019</v>
          </cell>
          <cell r="F899">
            <v>12630.01</v>
          </cell>
        </row>
        <row r="900">
          <cell r="A900">
            <v>108577</v>
          </cell>
          <cell r="B900" t="str">
            <v>POSTENSADO PARA VIGAS DE FACHADA CDRC</v>
          </cell>
          <cell r="C900" t="str">
            <v>ML</v>
          </cell>
          <cell r="E900" t="str">
            <v>1900</v>
          </cell>
          <cell r="F900">
            <v>0</v>
          </cell>
        </row>
        <row r="901">
          <cell r="A901">
            <v>108578</v>
          </cell>
          <cell r="B901" t="str">
            <v>POSTENSADO PARA PUENTES DE CONEXION CDRC</v>
          </cell>
          <cell r="C901" t="str">
            <v>ML</v>
          </cell>
          <cell r="E901" t="str">
            <v>1900</v>
          </cell>
          <cell r="F901">
            <v>0</v>
          </cell>
        </row>
        <row r="902">
          <cell r="A902">
            <v>109110</v>
          </cell>
          <cell r="B902" t="str">
            <v>LAMINA ALFAJOR</v>
          </cell>
          <cell r="C902" t="str">
            <v>KG</v>
          </cell>
          <cell r="E902" t="str">
            <v>1900</v>
          </cell>
          <cell r="F902">
            <v>0</v>
          </cell>
        </row>
        <row r="903">
          <cell r="A903">
            <v>12742</v>
          </cell>
          <cell r="B903" t="str">
            <v>MALLA TRIPLE TORSIÓN TALUD ABERTURA (OJO) DE 8X10CM</v>
          </cell>
          <cell r="C903" t="str">
            <v>M2</v>
          </cell>
          <cell r="D903">
            <v>44159</v>
          </cell>
          <cell r="E903" t="str">
            <v>2020</v>
          </cell>
          <cell r="F903">
            <v>30356.9</v>
          </cell>
        </row>
        <row r="904">
          <cell r="A904">
            <v>12765</v>
          </cell>
          <cell r="B904" t="str">
            <v xml:space="preserve">CAJA MANIOBRA 3 VIAS 600 AMP DERIV 200 AMP 15 KV </v>
          </cell>
          <cell r="C904" t="str">
            <v>UN</v>
          </cell>
          <cell r="D904">
            <v>44178</v>
          </cell>
          <cell r="E904" t="str">
            <v>2020</v>
          </cell>
          <cell r="F904">
            <v>33290250</v>
          </cell>
        </row>
        <row r="905">
          <cell r="A905">
            <v>100019</v>
          </cell>
          <cell r="B905" t="str">
            <v>Perforacion horizontal con barreno helicoidal d=3"</v>
          </cell>
          <cell r="C905" t="str">
            <v>ML</v>
          </cell>
          <cell r="D905">
            <v>43572</v>
          </cell>
          <cell r="E905" t="str">
            <v>2019</v>
          </cell>
          <cell r="F905">
            <v>146279</v>
          </cell>
        </row>
        <row r="906">
          <cell r="A906">
            <v>100696</v>
          </cell>
          <cell r="B906" t="str">
            <v>Perforacion horizontal con barreno helicoidal d=2"</v>
          </cell>
          <cell r="C906" t="str">
            <v>ML</v>
          </cell>
          <cell r="E906" t="str">
            <v>1900</v>
          </cell>
          <cell r="F906">
            <v>0</v>
          </cell>
        </row>
        <row r="907">
          <cell r="A907">
            <v>102531</v>
          </cell>
          <cell r="B907" t="str">
            <v>AIREADOR EQUIPO PERF CESPED C/OPERARIO</v>
          </cell>
          <cell r="C907" t="str">
            <v>M2</v>
          </cell>
          <cell r="D907">
            <v>44585</v>
          </cell>
          <cell r="E907" t="str">
            <v>2022</v>
          </cell>
          <cell r="F907">
            <v>917</v>
          </cell>
        </row>
        <row r="908">
          <cell r="A908">
            <v>102532</v>
          </cell>
          <cell r="B908" t="str">
            <v>EQUIPO TOP DRESSING (OPER+COMB)</v>
          </cell>
          <cell r="C908" t="str">
            <v>M2</v>
          </cell>
          <cell r="D908">
            <v>44585</v>
          </cell>
          <cell r="E908" t="str">
            <v>2022</v>
          </cell>
          <cell r="F908">
            <v>768</v>
          </cell>
        </row>
        <row r="909">
          <cell r="A909">
            <v>102551</v>
          </cell>
          <cell r="B909" t="str">
            <v>VERTICUTTER (OPER+COMB)</v>
          </cell>
          <cell r="C909" t="str">
            <v>M2</v>
          </cell>
          <cell r="D909">
            <v>44585</v>
          </cell>
          <cell r="E909" t="str">
            <v>2022</v>
          </cell>
          <cell r="F909">
            <v>567</v>
          </cell>
        </row>
        <row r="910">
          <cell r="A910">
            <v>105132</v>
          </cell>
          <cell r="B910" t="str">
            <v>COBRE Análisis Aguas Superficiales Piscina</v>
          </cell>
          <cell r="C910" t="str">
            <v>UN</v>
          </cell>
          <cell r="D910">
            <v>44589</v>
          </cell>
          <cell r="E910" t="str">
            <v>2022</v>
          </cell>
          <cell r="F910">
            <v>41402</v>
          </cell>
        </row>
        <row r="911">
          <cell r="A911">
            <v>105134</v>
          </cell>
          <cell r="B911" t="str">
            <v>HIERRO TOTAL Análisis Aguas Superficiales Piscina</v>
          </cell>
          <cell r="C911" t="str">
            <v>UN</v>
          </cell>
          <cell r="D911">
            <v>44589</v>
          </cell>
          <cell r="E911" t="str">
            <v>2022</v>
          </cell>
          <cell r="F911">
            <v>44803</v>
          </cell>
        </row>
        <row r="912">
          <cell r="A912">
            <v>105143</v>
          </cell>
          <cell r="B912" t="str">
            <v>CRYPTOSPORIDIUM PARVUM Análisis Aguas Superf. Pisc</v>
          </cell>
          <cell r="C912" t="str">
            <v>UN</v>
          </cell>
          <cell r="E912" t="str">
            <v>1900</v>
          </cell>
          <cell r="F912">
            <v>0</v>
          </cell>
        </row>
        <row r="913">
          <cell r="A913">
            <v>105145</v>
          </cell>
          <cell r="B913" t="str">
            <v>GIARDIA Análisis Aguas Superferficial Piscinas</v>
          </cell>
          <cell r="C913" t="str">
            <v>UN</v>
          </cell>
          <cell r="E913" t="str">
            <v>1900</v>
          </cell>
          <cell r="F913">
            <v>0</v>
          </cell>
        </row>
        <row r="914">
          <cell r="A914">
            <v>105154</v>
          </cell>
          <cell r="B914" t="str">
            <v>COLIFORMES TERMOTOLERANTES Análisis Aguas Superf.</v>
          </cell>
          <cell r="C914" t="str">
            <v>UN</v>
          </cell>
          <cell r="D914">
            <v>44589</v>
          </cell>
          <cell r="E914" t="str">
            <v>2022</v>
          </cell>
          <cell r="F914">
            <v>40817</v>
          </cell>
        </row>
        <row r="915">
          <cell r="A915">
            <v>105642</v>
          </cell>
          <cell r="B915" t="str">
            <v>MURO VERDE(Diseñ,constr,estr,plant,riego)315 m2</v>
          </cell>
          <cell r="C915" t="str">
            <v>M2</v>
          </cell>
          <cell r="E915" t="str">
            <v>1900</v>
          </cell>
          <cell r="F915">
            <v>0</v>
          </cell>
        </row>
        <row r="916">
          <cell r="A916">
            <v>105964</v>
          </cell>
          <cell r="B916" t="str">
            <v>MASTIK PARA RESANAR TABLETA DE MARMOL</v>
          </cell>
          <cell r="C916" t="str">
            <v>KG</v>
          </cell>
          <cell r="E916" t="str">
            <v>1900</v>
          </cell>
          <cell r="F916">
            <v>0</v>
          </cell>
        </row>
        <row r="917">
          <cell r="A917">
            <v>106793</v>
          </cell>
          <cell r="B917" t="str">
            <v>Servicio de Time Lapse en Video</v>
          </cell>
          <cell r="C917" t="str">
            <v>MES</v>
          </cell>
          <cell r="D917">
            <v>43544</v>
          </cell>
          <cell r="E917" t="str">
            <v>2019</v>
          </cell>
          <cell r="F917">
            <v>3593800</v>
          </cell>
        </row>
        <row r="918">
          <cell r="A918">
            <v>106794</v>
          </cell>
          <cell r="B918" t="str">
            <v>Servicio de Time Lapse con Fotos</v>
          </cell>
          <cell r="C918" t="str">
            <v>MES</v>
          </cell>
          <cell r="D918">
            <v>44585</v>
          </cell>
          <cell r="E918" t="str">
            <v>2022</v>
          </cell>
          <cell r="F918">
            <v>5098492</v>
          </cell>
        </row>
        <row r="919">
          <cell r="A919">
            <v>106822</v>
          </cell>
          <cell r="B919" t="str">
            <v>PLATAFORMA NATACION-PROFESIONAL-C-ACUATICO</v>
          </cell>
          <cell r="C919" t="str">
            <v>UN</v>
          </cell>
          <cell r="E919" t="str">
            <v>1900</v>
          </cell>
          <cell r="F919">
            <v>0</v>
          </cell>
        </row>
        <row r="920">
          <cell r="A920">
            <v>106823</v>
          </cell>
          <cell r="B920" t="str">
            <v>Backstroke  PROFESIONAL (ARRANQUE DE ESPALDA) COMP</v>
          </cell>
          <cell r="C920" t="str">
            <v>UN</v>
          </cell>
          <cell r="E920" t="str">
            <v>1900</v>
          </cell>
          <cell r="F920">
            <v>0</v>
          </cell>
        </row>
        <row r="921">
          <cell r="A921">
            <v>107691</v>
          </cell>
          <cell r="B921" t="str">
            <v>Neopreno e=5.0cm(40x50cm)Dureza-60+Ref.1/4"</v>
          </cell>
          <cell r="C921" t="str">
            <v>UN</v>
          </cell>
          <cell r="E921" t="str">
            <v>1900</v>
          </cell>
          <cell r="F921">
            <v>0</v>
          </cell>
        </row>
        <row r="922">
          <cell r="A922">
            <v>101572</v>
          </cell>
          <cell r="B922" t="str">
            <v>Celulosa proyectada-CRDC-COMETAS</v>
          </cell>
          <cell r="C922" t="str">
            <v>M2</v>
          </cell>
          <cell r="D922">
            <v>43560</v>
          </cell>
          <cell r="E922" t="str">
            <v>2019</v>
          </cell>
          <cell r="F922">
            <v>11500.01</v>
          </cell>
        </row>
        <row r="923">
          <cell r="A923">
            <v>12619</v>
          </cell>
          <cell r="B923" t="str">
            <v>Certificado retie</v>
          </cell>
          <cell r="C923" t="str">
            <v>UN</v>
          </cell>
          <cell r="D923">
            <v>43992</v>
          </cell>
          <cell r="E923" t="str">
            <v>2020</v>
          </cell>
          <cell r="F923">
            <v>2716356</v>
          </cell>
        </row>
        <row r="924">
          <cell r="A924">
            <v>12620</v>
          </cell>
          <cell r="B924" t="str">
            <v>certificado retilap</v>
          </cell>
          <cell r="C924" t="str">
            <v>UN</v>
          </cell>
          <cell r="D924">
            <v>43992</v>
          </cell>
          <cell r="E924" t="str">
            <v>2020</v>
          </cell>
          <cell r="F924">
            <v>3305150.01</v>
          </cell>
        </row>
        <row r="925">
          <cell r="A925">
            <v>12684</v>
          </cell>
          <cell r="B925" t="str">
            <v>Recolección, tratamiento y disposición final de llantas usadas</v>
          </cell>
          <cell r="C925" t="str">
            <v>KG</v>
          </cell>
          <cell r="D925">
            <v>44089</v>
          </cell>
          <cell r="E925" t="str">
            <v>2020</v>
          </cell>
          <cell r="F925">
            <v>1152</v>
          </cell>
        </row>
        <row r="926">
          <cell r="A926">
            <v>634</v>
          </cell>
          <cell r="B926" t="str">
            <v>ADERCRIL               4 KILOS</v>
          </cell>
          <cell r="C926" t="str">
            <v>KG</v>
          </cell>
          <cell r="E926" t="str">
            <v>1900</v>
          </cell>
          <cell r="F926">
            <v>0</v>
          </cell>
        </row>
        <row r="927">
          <cell r="A927">
            <v>644</v>
          </cell>
          <cell r="B927" t="str">
            <v>EUCON "N" (Plast)  20 Kg</v>
          </cell>
          <cell r="C927" t="str">
            <v>KG</v>
          </cell>
          <cell r="E927" t="str">
            <v>1900</v>
          </cell>
          <cell r="F927">
            <v>0</v>
          </cell>
        </row>
        <row r="928">
          <cell r="A928">
            <v>647</v>
          </cell>
          <cell r="B928" t="str">
            <v>DESMOLDATOC 16 KILOS</v>
          </cell>
          <cell r="C928" t="str">
            <v>KG</v>
          </cell>
          <cell r="D928">
            <v>43844</v>
          </cell>
          <cell r="E928" t="str">
            <v>2020</v>
          </cell>
          <cell r="F928">
            <v>18252.22</v>
          </cell>
        </row>
        <row r="929">
          <cell r="A929">
            <v>652</v>
          </cell>
          <cell r="B929" t="str">
            <v>SUR FHARD 4 KILOS</v>
          </cell>
          <cell r="C929" t="str">
            <v>KG</v>
          </cell>
          <cell r="E929" t="str">
            <v>1900</v>
          </cell>
          <cell r="F929">
            <v>0</v>
          </cell>
        </row>
        <row r="930">
          <cell r="A930">
            <v>654</v>
          </cell>
          <cell r="B930" t="str">
            <v>HARDTOP No.4 (32 KILOS)  FRIO</v>
          </cell>
          <cell r="C930" t="str">
            <v>KG</v>
          </cell>
          <cell r="E930" t="str">
            <v>1900</v>
          </cell>
          <cell r="F930">
            <v>0</v>
          </cell>
        </row>
        <row r="931">
          <cell r="A931">
            <v>655</v>
          </cell>
          <cell r="B931" t="str">
            <v>IGAS GRIS (SELLANTE) 1 KILOS</v>
          </cell>
          <cell r="C931" t="str">
            <v>KG</v>
          </cell>
          <cell r="E931" t="str">
            <v>1900</v>
          </cell>
          <cell r="F931">
            <v>0</v>
          </cell>
        </row>
        <row r="932">
          <cell r="A932">
            <v>659</v>
          </cell>
          <cell r="B932" t="str">
            <v>CEMENTO MARINO LIQUIDO</v>
          </cell>
          <cell r="C932" t="str">
            <v>GLN</v>
          </cell>
          <cell r="E932" t="str">
            <v>1900</v>
          </cell>
          <cell r="F932">
            <v>0</v>
          </cell>
        </row>
        <row r="933">
          <cell r="A933">
            <v>665</v>
          </cell>
          <cell r="B933" t="str">
            <v>PEGANTE DENSO FIBRATEX</v>
          </cell>
          <cell r="C933" t="str">
            <v>GLN</v>
          </cell>
          <cell r="E933" t="str">
            <v>1900</v>
          </cell>
          <cell r="F933">
            <v>0</v>
          </cell>
        </row>
        <row r="934">
          <cell r="A934">
            <v>692</v>
          </cell>
          <cell r="B934" t="str">
            <v>PROTECTOP TRANSPARENTE     6 KILOS</v>
          </cell>
          <cell r="C934" t="str">
            <v>KG</v>
          </cell>
          <cell r="E934" t="str">
            <v>1900</v>
          </cell>
          <cell r="F934">
            <v>0</v>
          </cell>
        </row>
        <row r="935">
          <cell r="A935">
            <v>695</v>
          </cell>
          <cell r="B935" t="str">
            <v>POZZOLITH 122-HE (ACELERANTE) x 4 Lt</v>
          </cell>
          <cell r="C935" t="str">
            <v>LT</v>
          </cell>
          <cell r="E935" t="str">
            <v>1900</v>
          </cell>
          <cell r="F935">
            <v>0</v>
          </cell>
        </row>
        <row r="936">
          <cell r="A936">
            <v>696</v>
          </cell>
          <cell r="B936" t="str">
            <v>POZZOLITH 322-NT (Plastastificante) x 4 Lt</v>
          </cell>
          <cell r="C936" t="str">
            <v>LT</v>
          </cell>
          <cell r="E936" t="str">
            <v>1900</v>
          </cell>
          <cell r="F936">
            <v>0</v>
          </cell>
        </row>
        <row r="937">
          <cell r="A937">
            <v>697</v>
          </cell>
          <cell r="B937" t="str">
            <v>POZZOLITH 322-R (RETARDANTE) x 4 Lt</v>
          </cell>
          <cell r="C937" t="str">
            <v>LT</v>
          </cell>
          <cell r="E937" t="str">
            <v>1900</v>
          </cell>
          <cell r="F937">
            <v>0</v>
          </cell>
        </row>
        <row r="938">
          <cell r="A938">
            <v>698</v>
          </cell>
          <cell r="B938" t="str">
            <v>QUICKDONE (ACELERANTE) 5 KILOS</v>
          </cell>
          <cell r="C938" t="str">
            <v>KG</v>
          </cell>
          <cell r="E938" t="str">
            <v>1900</v>
          </cell>
          <cell r="F938">
            <v>0</v>
          </cell>
        </row>
        <row r="939">
          <cell r="A939">
            <v>699</v>
          </cell>
          <cell r="B939" t="str">
            <v>ROCKTOP ROJO (30 Kg)</v>
          </cell>
          <cell r="C939" t="str">
            <v>KG</v>
          </cell>
          <cell r="D939">
            <v>44585</v>
          </cell>
          <cell r="E939" t="str">
            <v>2022</v>
          </cell>
          <cell r="F939">
            <v>2506</v>
          </cell>
        </row>
        <row r="940">
          <cell r="A940">
            <v>709</v>
          </cell>
          <cell r="B940" t="str">
            <v>SIKASET L (ACELERANTE) 5 KILOS</v>
          </cell>
          <cell r="C940" t="str">
            <v>KG</v>
          </cell>
          <cell r="E940" t="str">
            <v>1900</v>
          </cell>
          <cell r="F940">
            <v>0</v>
          </cell>
        </row>
        <row r="941">
          <cell r="A941">
            <v>1305</v>
          </cell>
          <cell r="B941" t="str">
            <v>ACRISELLO BLANCO       5 KILOS</v>
          </cell>
          <cell r="C941" t="str">
            <v>KG</v>
          </cell>
          <cell r="E941" t="str">
            <v>1900</v>
          </cell>
          <cell r="F941">
            <v>0</v>
          </cell>
        </row>
        <row r="942">
          <cell r="A942">
            <v>1959</v>
          </cell>
          <cell r="B942" t="str">
            <v>INMUNIZANTE PARA MADERA</v>
          </cell>
          <cell r="C942" t="str">
            <v>GLN</v>
          </cell>
          <cell r="E942" t="str">
            <v>1900</v>
          </cell>
          <cell r="F942">
            <v>0</v>
          </cell>
        </row>
        <row r="943">
          <cell r="A943">
            <v>2189</v>
          </cell>
          <cell r="B943" t="str">
            <v>MASIL NEGRO            4 KILOS</v>
          </cell>
          <cell r="C943" t="str">
            <v>KG</v>
          </cell>
          <cell r="E943" t="str">
            <v>1900</v>
          </cell>
          <cell r="F943">
            <v>0</v>
          </cell>
        </row>
        <row r="944">
          <cell r="A944">
            <v>2190</v>
          </cell>
          <cell r="B944" t="str">
            <v>PROTECTOP BLANCO    5 KILOS</v>
          </cell>
          <cell r="C944" t="str">
            <v>KG</v>
          </cell>
          <cell r="E944" t="str">
            <v>1900</v>
          </cell>
          <cell r="F944">
            <v>0</v>
          </cell>
        </row>
        <row r="945">
          <cell r="A945">
            <v>2191</v>
          </cell>
          <cell r="B945" t="str">
            <v>TOC 8004 INYECCION     3 KILOS</v>
          </cell>
          <cell r="C945" t="str">
            <v>KG</v>
          </cell>
          <cell r="E945" t="str">
            <v>1900</v>
          </cell>
          <cell r="F945">
            <v>0</v>
          </cell>
        </row>
        <row r="946">
          <cell r="A946">
            <v>2193</v>
          </cell>
          <cell r="B946" t="str">
            <v>TOC 8015 JUNTA  ANTIACIDA  BEIGE  16 Kg</v>
          </cell>
          <cell r="C946" t="str">
            <v>KG</v>
          </cell>
          <cell r="E946" t="str">
            <v>1900</v>
          </cell>
          <cell r="F946">
            <v>0</v>
          </cell>
        </row>
        <row r="947">
          <cell r="A947">
            <v>2544</v>
          </cell>
          <cell r="B947" t="str">
            <v>EUCO FILLER FINO  9 KILOS</v>
          </cell>
          <cell r="C947" t="str">
            <v>KG</v>
          </cell>
          <cell r="E947" t="str">
            <v>1900</v>
          </cell>
          <cell r="F947">
            <v>0</v>
          </cell>
        </row>
        <row r="948">
          <cell r="A948">
            <v>2545</v>
          </cell>
          <cell r="B948" t="str">
            <v>EUCON 37        20 KI</v>
          </cell>
          <cell r="C948" t="str">
            <v>KG</v>
          </cell>
          <cell r="E948" t="str">
            <v>1900</v>
          </cell>
          <cell r="F948">
            <v>0</v>
          </cell>
        </row>
        <row r="949">
          <cell r="A949">
            <v>2747</v>
          </cell>
          <cell r="B949" t="str">
            <v>EUCO FILLER COLOR 1 -  8  KILOS</v>
          </cell>
          <cell r="C949" t="str">
            <v>KG</v>
          </cell>
          <cell r="E949" t="str">
            <v>1900</v>
          </cell>
          <cell r="F949">
            <v>0</v>
          </cell>
        </row>
        <row r="950">
          <cell r="A950">
            <v>3071</v>
          </cell>
          <cell r="B950" t="str">
            <v>LIMESTONE PLUS (3 Kg.)</v>
          </cell>
          <cell r="C950" t="str">
            <v>KG</v>
          </cell>
          <cell r="E950" t="str">
            <v>1900</v>
          </cell>
          <cell r="F950">
            <v>0</v>
          </cell>
        </row>
        <row r="951">
          <cell r="A951">
            <v>3072</v>
          </cell>
          <cell r="B951" t="str">
            <v>TOC 50-10  (3 kg.)</v>
          </cell>
          <cell r="C951" t="str">
            <v>KG</v>
          </cell>
          <cell r="E951" t="str">
            <v>1900</v>
          </cell>
          <cell r="F951">
            <v>0</v>
          </cell>
        </row>
        <row r="952">
          <cell r="A952">
            <v>3073</v>
          </cell>
          <cell r="B952" t="str">
            <v>DYMONIC FC Sellante Blanco (300 CM3)</v>
          </cell>
          <cell r="C952" t="str">
            <v>CARTU</v>
          </cell>
          <cell r="E952" t="str">
            <v>1900</v>
          </cell>
          <cell r="F952">
            <v>0</v>
          </cell>
        </row>
        <row r="953">
          <cell r="A953">
            <v>3074</v>
          </cell>
          <cell r="B953" t="str">
            <v>EUCON 537     230 kg</v>
          </cell>
          <cell r="C953" t="str">
            <v>KG</v>
          </cell>
          <cell r="E953" t="str">
            <v>1900</v>
          </cell>
          <cell r="F953">
            <v>0</v>
          </cell>
        </row>
        <row r="954">
          <cell r="A954">
            <v>3075</v>
          </cell>
          <cell r="B954" t="str">
            <v>GRAUTOC (30 Kg.)</v>
          </cell>
          <cell r="C954" t="str">
            <v>KG</v>
          </cell>
          <cell r="E954" t="str">
            <v>1900</v>
          </cell>
          <cell r="F954">
            <v>0</v>
          </cell>
        </row>
        <row r="955">
          <cell r="A955">
            <v>3076</v>
          </cell>
          <cell r="B955" t="str">
            <v>EPOTOC  (4 Kg.)  TOXEMENT</v>
          </cell>
          <cell r="C955" t="str">
            <v>KG</v>
          </cell>
          <cell r="E955" t="str">
            <v>1900</v>
          </cell>
          <cell r="F955">
            <v>0</v>
          </cell>
        </row>
        <row r="956">
          <cell r="A956">
            <v>3077</v>
          </cell>
          <cell r="B956" t="str">
            <v>SELLOTOC BLANCO (5 Kg.)</v>
          </cell>
          <cell r="C956" t="str">
            <v>KG</v>
          </cell>
          <cell r="E956" t="str">
            <v>1900</v>
          </cell>
          <cell r="F956">
            <v>0</v>
          </cell>
        </row>
        <row r="957">
          <cell r="A957">
            <v>3078</v>
          </cell>
          <cell r="B957" t="str">
            <v>TOC FIBRA FIBRILADA 500 (10 Kg.) 3/4</v>
          </cell>
          <cell r="C957" t="str">
            <v>KG</v>
          </cell>
          <cell r="E957" t="str">
            <v>1900</v>
          </cell>
          <cell r="F957">
            <v>0</v>
          </cell>
        </row>
        <row r="958">
          <cell r="A958">
            <v>100649</v>
          </cell>
          <cell r="B958" t="str">
            <v>Sika IGAS negro (toxement masil negro) 30Kg **</v>
          </cell>
          <cell r="C958" t="str">
            <v>KG</v>
          </cell>
          <cell r="E958" t="str">
            <v>1900</v>
          </cell>
          <cell r="F958">
            <v>0</v>
          </cell>
        </row>
        <row r="959">
          <cell r="A959">
            <v>100677</v>
          </cell>
          <cell r="B959" t="str">
            <v>ROCKTOP GRIS (30 Kg)</v>
          </cell>
          <cell r="C959" t="str">
            <v>KG</v>
          </cell>
          <cell r="E959" t="str">
            <v>1900</v>
          </cell>
          <cell r="F959">
            <v>0</v>
          </cell>
        </row>
        <row r="960">
          <cell r="A960">
            <v>100678</v>
          </cell>
          <cell r="B960" t="str">
            <v>CURASEAL Blanco 20Kg **</v>
          </cell>
          <cell r="C960" t="str">
            <v>KG</v>
          </cell>
          <cell r="E960" t="str">
            <v>1900</v>
          </cell>
          <cell r="F960">
            <v>0</v>
          </cell>
        </row>
        <row r="961">
          <cell r="A961">
            <v>101058</v>
          </cell>
          <cell r="B961" t="str">
            <v>IGAS GRIS (SELLANTE) 30 KILOS</v>
          </cell>
          <cell r="C961" t="str">
            <v>KG</v>
          </cell>
          <cell r="E961" t="str">
            <v>1900</v>
          </cell>
          <cell r="F961">
            <v>0</v>
          </cell>
        </row>
        <row r="962">
          <cell r="A962">
            <v>101294</v>
          </cell>
          <cell r="B962" t="str">
            <v>EPOTOC 1-1 (4 Kg) **</v>
          </cell>
          <cell r="C962" t="str">
            <v>KG</v>
          </cell>
          <cell r="E962" t="str">
            <v>1900</v>
          </cell>
          <cell r="F962">
            <v>0</v>
          </cell>
        </row>
        <row r="963">
          <cell r="A963">
            <v>102359</v>
          </cell>
          <cell r="B963" t="str">
            <v>Sika Repair 224 (25Kg) **</v>
          </cell>
          <cell r="C963" t="str">
            <v>KG</v>
          </cell>
          <cell r="E963" t="str">
            <v>1900</v>
          </cell>
          <cell r="F963">
            <v>0</v>
          </cell>
        </row>
        <row r="964">
          <cell r="A964">
            <v>102627</v>
          </cell>
          <cell r="B964" t="str">
            <v>MASTERSEAL C 20Kg **</v>
          </cell>
          <cell r="C964" t="str">
            <v>KG</v>
          </cell>
          <cell r="E964" t="str">
            <v>1900</v>
          </cell>
          <cell r="F964">
            <v>0</v>
          </cell>
        </row>
        <row r="965">
          <cell r="A965">
            <v>103141</v>
          </cell>
          <cell r="B965" t="str">
            <v>GRASA CHASIS ROJA COMUN (PRESENTAC: 16Kg)</v>
          </cell>
          <cell r="C965" t="str">
            <v>KG</v>
          </cell>
          <cell r="D965">
            <v>43728</v>
          </cell>
          <cell r="E965" t="str">
            <v>2019</v>
          </cell>
          <cell r="F965">
            <v>6487</v>
          </cell>
        </row>
        <row r="966">
          <cell r="A966">
            <v>103492</v>
          </cell>
          <cell r="B966" t="str">
            <v>EUCON 452 GEL</v>
          </cell>
          <cell r="C966" t="str">
            <v>UN</v>
          </cell>
          <cell r="E966" t="str">
            <v>1900</v>
          </cell>
          <cell r="F966">
            <v>0</v>
          </cell>
        </row>
        <row r="967">
          <cell r="A967">
            <v>104870</v>
          </cell>
          <cell r="B967" t="str">
            <v>INMUNIZANTE DE MADERA TEXSA (3.2KG)</v>
          </cell>
          <cell r="C967" t="str">
            <v>GLN</v>
          </cell>
          <cell r="E967" t="str">
            <v>1900</v>
          </cell>
          <cell r="F967">
            <v>0</v>
          </cell>
        </row>
        <row r="968">
          <cell r="A968">
            <v>104933</v>
          </cell>
          <cell r="B968" t="str">
            <v>SIKAGUARD 68  (BRILLANTE) 7.3 Kg</v>
          </cell>
          <cell r="C968" t="str">
            <v>KG</v>
          </cell>
          <cell r="D968">
            <v>43840</v>
          </cell>
          <cell r="E968" t="str">
            <v>2020</v>
          </cell>
          <cell r="F968">
            <v>34488</v>
          </cell>
        </row>
        <row r="969">
          <cell r="A969">
            <v>104953</v>
          </cell>
          <cell r="B969" t="str">
            <v>Sikaflex 2C SL -Bicomponente- Gris (3 galones).</v>
          </cell>
          <cell r="C969" t="str">
            <v>GLN</v>
          </cell>
          <cell r="D969">
            <v>44589</v>
          </cell>
          <cell r="E969" t="str">
            <v>2022</v>
          </cell>
          <cell r="F969">
            <v>175574</v>
          </cell>
        </row>
        <row r="970">
          <cell r="A970">
            <v>104954</v>
          </cell>
          <cell r="B970" t="str">
            <v>Sikadur®-30 Adhesivo para pegado de refuerzo 6 kg</v>
          </cell>
          <cell r="C970" t="str">
            <v>KG</v>
          </cell>
          <cell r="D970">
            <v>43840</v>
          </cell>
          <cell r="E970" t="str">
            <v>2020</v>
          </cell>
          <cell r="F970">
            <v>85851</v>
          </cell>
        </row>
        <row r="971">
          <cell r="A971">
            <v>105969</v>
          </cell>
          <cell r="B971" t="str">
            <v>IMPRIMANTE EPOXICO ROJO (Componente A+B)</v>
          </cell>
          <cell r="C971" t="str">
            <v>GLN</v>
          </cell>
          <cell r="D971">
            <v>43630</v>
          </cell>
          <cell r="E971" t="str">
            <v>2019</v>
          </cell>
          <cell r="F971">
            <v>115146.99</v>
          </cell>
        </row>
        <row r="972">
          <cell r="A972">
            <v>105970</v>
          </cell>
          <cell r="B972" t="str">
            <v>ESMALTE EPOXICO AMARILLO (Componente A+B)</v>
          </cell>
          <cell r="C972" t="str">
            <v>GLN</v>
          </cell>
          <cell r="E972" t="str">
            <v>1900</v>
          </cell>
          <cell r="F972">
            <v>0</v>
          </cell>
        </row>
        <row r="973">
          <cell r="A973">
            <v>105971</v>
          </cell>
          <cell r="B973" t="str">
            <v>ESMALTE URETANO  AMARILLO (Componente A+B)</v>
          </cell>
          <cell r="C973" t="str">
            <v>GLN</v>
          </cell>
          <cell r="E973" t="str">
            <v>1900</v>
          </cell>
          <cell r="F973">
            <v>0</v>
          </cell>
        </row>
        <row r="974">
          <cell r="A974">
            <v>107357</v>
          </cell>
          <cell r="B974" t="str">
            <v>Hidroretenedor</v>
          </cell>
          <cell r="C974" t="str">
            <v>GR</v>
          </cell>
          <cell r="D974">
            <v>44589</v>
          </cell>
          <cell r="E974" t="str">
            <v>2022</v>
          </cell>
          <cell r="F974">
            <v>32</v>
          </cell>
        </row>
        <row r="975">
          <cell r="A975">
            <v>108037</v>
          </cell>
          <cell r="B975" t="str">
            <v>Sika Unitherm W Sika o equivalente</v>
          </cell>
          <cell r="C975" t="str">
            <v>GLN</v>
          </cell>
          <cell r="D975">
            <v>43745</v>
          </cell>
          <cell r="E975" t="str">
            <v>2019</v>
          </cell>
          <cell r="F975">
            <v>135660</v>
          </cell>
        </row>
        <row r="976">
          <cell r="A976">
            <v>100003</v>
          </cell>
          <cell r="B976" t="str">
            <v>GEOmalla Fortgrid BX 65 refuerzo biaxiLafaDesconti</v>
          </cell>
          <cell r="C976" t="str">
            <v>M2</v>
          </cell>
          <cell r="E976" t="str">
            <v>1900</v>
          </cell>
          <cell r="F976">
            <v>0</v>
          </cell>
        </row>
        <row r="977">
          <cell r="A977">
            <v>100004</v>
          </cell>
          <cell r="B977" t="str">
            <v>GEOmalla Fortgrid UX 100 refuerzo uniaxial **</v>
          </cell>
          <cell r="C977" t="str">
            <v>M2</v>
          </cell>
          <cell r="E977" t="str">
            <v>1900</v>
          </cell>
          <cell r="F977">
            <v>0</v>
          </cell>
        </row>
        <row r="978">
          <cell r="A978">
            <v>100005</v>
          </cell>
          <cell r="B978" t="str">
            <v>GEOmalla Fortgrid UX 165 refuerzo  uni axial **</v>
          </cell>
          <cell r="C978" t="str">
            <v>M2</v>
          </cell>
          <cell r="E978" t="str">
            <v>1900</v>
          </cell>
          <cell r="F978">
            <v>0</v>
          </cell>
        </row>
        <row r="979">
          <cell r="A979">
            <v>100007</v>
          </cell>
          <cell r="B979" t="str">
            <v>GEOtextil Fortex BX 90 refuerzo Lafayet**</v>
          </cell>
          <cell r="C979" t="str">
            <v>M2</v>
          </cell>
          <cell r="E979" t="str">
            <v>1900</v>
          </cell>
          <cell r="F979">
            <v>0</v>
          </cell>
        </row>
        <row r="980">
          <cell r="A980">
            <v>103094</v>
          </cell>
          <cell r="B980" t="str">
            <v>EPOXICO MASTER TOP 216  (ANRES TOP 1116) 25KG VERD</v>
          </cell>
          <cell r="C980" t="str">
            <v>KG</v>
          </cell>
          <cell r="D980">
            <v>43502</v>
          </cell>
          <cell r="E980" t="str">
            <v>2019</v>
          </cell>
          <cell r="F980">
            <v>23424</v>
          </cell>
        </row>
        <row r="981">
          <cell r="A981">
            <v>103658</v>
          </cell>
          <cell r="B981" t="str">
            <v>SIKADUR 32 PRIMER (PRESENTACIÓN: 3 KG)</v>
          </cell>
          <cell r="C981" t="str">
            <v>KG</v>
          </cell>
          <cell r="E981" t="str">
            <v>1900</v>
          </cell>
          <cell r="F981">
            <v>0</v>
          </cell>
        </row>
        <row r="982">
          <cell r="A982">
            <v>103659</v>
          </cell>
          <cell r="B982" t="str">
            <v>SIKADUR 32 PRIMER      3 KG **</v>
          </cell>
          <cell r="C982" t="str">
            <v>KG</v>
          </cell>
          <cell r="D982">
            <v>44589</v>
          </cell>
          <cell r="E982" t="str">
            <v>2022</v>
          </cell>
          <cell r="F982">
            <v>97859</v>
          </cell>
        </row>
        <row r="983">
          <cell r="A983">
            <v>103902</v>
          </cell>
          <cell r="B983" t="str">
            <v>Relleno Fluido de 10 Kg/Cm2</v>
          </cell>
          <cell r="C983" t="str">
            <v>M3</v>
          </cell>
          <cell r="E983" t="str">
            <v>1900</v>
          </cell>
          <cell r="F983">
            <v>0</v>
          </cell>
        </row>
        <row r="984">
          <cell r="A984">
            <v>104040</v>
          </cell>
          <cell r="B984" t="str">
            <v>Soldadura epóxica de dos componentes (EPOTOC L - S</v>
          </cell>
          <cell r="C984" t="str">
            <v>KG</v>
          </cell>
          <cell r="D984">
            <v>44589</v>
          </cell>
          <cell r="E984" t="str">
            <v>2022</v>
          </cell>
          <cell r="F984">
            <v>67179</v>
          </cell>
        </row>
        <row r="985">
          <cell r="A985">
            <v>104109</v>
          </cell>
          <cell r="B985" t="str">
            <v>FAVIGEL SUELO ARTIF.MEJOR.PUETA A TIERRA (25Kg)</v>
          </cell>
          <cell r="C985" t="str">
            <v>UN</v>
          </cell>
          <cell r="D985">
            <v>43551</v>
          </cell>
          <cell r="E985" t="str">
            <v>2019</v>
          </cell>
          <cell r="F985">
            <v>142800</v>
          </cell>
        </row>
        <row r="986">
          <cell r="A986">
            <v>104203</v>
          </cell>
          <cell r="B986" t="str">
            <v>CLORURO DE METILENO</v>
          </cell>
          <cell r="C986" t="str">
            <v>LT</v>
          </cell>
          <cell r="E986" t="str">
            <v>1900</v>
          </cell>
          <cell r="F986">
            <v>0</v>
          </cell>
        </row>
        <row r="987">
          <cell r="A987">
            <v>104324</v>
          </cell>
          <cell r="B987" t="str">
            <v>IMPERMEABILIZANTE IMPERMUR</v>
          </cell>
          <cell r="C987" t="str">
            <v>KG</v>
          </cell>
          <cell r="E987" t="str">
            <v>1900</v>
          </cell>
          <cell r="F987">
            <v>0</v>
          </cell>
        </row>
        <row r="988">
          <cell r="A988">
            <v>104597</v>
          </cell>
          <cell r="B988" t="str">
            <v>SIKAFIBER AD MICROFIBRA POLIPROP.REF.CONC. o Similar</v>
          </cell>
          <cell r="C988" t="str">
            <v>KG</v>
          </cell>
          <cell r="D988">
            <v>44585</v>
          </cell>
          <cell r="E988" t="str">
            <v>2022</v>
          </cell>
          <cell r="F988">
            <v>28929</v>
          </cell>
        </row>
        <row r="989">
          <cell r="A989">
            <v>104820</v>
          </cell>
          <cell r="B989" t="str">
            <v>SIKAGUARD DECOR TRANSPARENTE   18 Kg</v>
          </cell>
          <cell r="C989" t="str">
            <v>KG</v>
          </cell>
          <cell r="D989">
            <v>44589</v>
          </cell>
          <cell r="E989" t="str">
            <v>2022</v>
          </cell>
          <cell r="F989">
            <v>41212</v>
          </cell>
        </row>
        <row r="990">
          <cell r="A990">
            <v>105184</v>
          </cell>
          <cell r="B990" t="str">
            <v>PLASTIMENT AD-20 (TAMBOR DE 230 Kg)</v>
          </cell>
          <cell r="C990" t="str">
            <v>KG</v>
          </cell>
          <cell r="E990" t="str">
            <v>1900</v>
          </cell>
          <cell r="F990">
            <v>0</v>
          </cell>
        </row>
        <row r="991">
          <cell r="A991">
            <v>105186</v>
          </cell>
          <cell r="B991" t="str">
            <v>PLASTIMENT AD-40 (TAMBOR DE 230 KG)</v>
          </cell>
          <cell r="C991" t="str">
            <v>KG</v>
          </cell>
          <cell r="D991">
            <v>44589</v>
          </cell>
          <cell r="E991" t="str">
            <v>2022</v>
          </cell>
          <cell r="F991">
            <v>6013</v>
          </cell>
        </row>
        <row r="992">
          <cell r="A992">
            <v>105242</v>
          </cell>
          <cell r="B992" t="str">
            <v>SIKALASTIC-612 MTC (26.5KG)</v>
          </cell>
          <cell r="C992" t="str">
            <v>KG</v>
          </cell>
          <cell r="D992">
            <v>43840</v>
          </cell>
          <cell r="E992" t="str">
            <v>2020</v>
          </cell>
          <cell r="F992">
            <v>21997.99</v>
          </cell>
        </row>
        <row r="993">
          <cell r="A993">
            <v>105648</v>
          </cell>
          <cell r="B993" t="str">
            <v>Sikafloor - 261 (Piso epóxico)</v>
          </cell>
          <cell r="C993" t="str">
            <v>KG</v>
          </cell>
          <cell r="E993" t="str">
            <v>1900</v>
          </cell>
          <cell r="F993">
            <v>0</v>
          </cell>
        </row>
        <row r="994">
          <cell r="A994">
            <v>105649</v>
          </cell>
          <cell r="B994" t="str">
            <v>Sikafloor - 156 (Imprimante epóxico)</v>
          </cell>
          <cell r="C994" t="str">
            <v>GLN</v>
          </cell>
          <cell r="E994" t="str">
            <v>1900</v>
          </cell>
          <cell r="F994">
            <v>0</v>
          </cell>
        </row>
        <row r="995">
          <cell r="A995">
            <v>105650</v>
          </cell>
          <cell r="B995" t="str">
            <v>Sikadur®-510/520 (Arenas finas de cuarzo)</v>
          </cell>
          <cell r="C995" t="str">
            <v>KG</v>
          </cell>
          <cell r="D995">
            <v>43738</v>
          </cell>
          <cell r="E995" t="str">
            <v>2019</v>
          </cell>
          <cell r="F995">
            <v>1822</v>
          </cell>
        </row>
        <row r="996">
          <cell r="A996">
            <v>105662</v>
          </cell>
          <cell r="B996" t="str">
            <v>ANTISOL ROJO (CURA) 20 KILOS Base Agua</v>
          </cell>
          <cell r="C996" t="str">
            <v>KG</v>
          </cell>
          <cell r="E996" t="str">
            <v>1900</v>
          </cell>
          <cell r="F996">
            <v>0</v>
          </cell>
        </row>
        <row r="997">
          <cell r="A997">
            <v>105828</v>
          </cell>
          <cell r="B997" t="str">
            <v>MORTERO 1500 PSI ArenaR - PLANTA</v>
          </cell>
          <cell r="C997" t="str">
            <v>M3</v>
          </cell>
          <cell r="E997" t="str">
            <v>1900</v>
          </cell>
          <cell r="F997">
            <v>0</v>
          </cell>
        </row>
        <row r="998">
          <cell r="A998">
            <v>105832</v>
          </cell>
          <cell r="B998" t="str">
            <v>Sikadur Crack Weld - Kit de inyección de fisuras</v>
          </cell>
          <cell r="C998" t="str">
            <v>UN</v>
          </cell>
          <cell r="E998" t="str">
            <v>1900</v>
          </cell>
          <cell r="F998">
            <v>0</v>
          </cell>
        </row>
        <row r="999">
          <cell r="A999">
            <v>105833</v>
          </cell>
          <cell r="B999" t="str">
            <v>BOQUILLA CDA 32 - SIKA</v>
          </cell>
          <cell r="C999" t="str">
            <v>UN</v>
          </cell>
          <cell r="E999" t="str">
            <v>1900</v>
          </cell>
          <cell r="F999">
            <v>0</v>
          </cell>
        </row>
        <row r="1000">
          <cell r="A1000">
            <v>105960</v>
          </cell>
          <cell r="B1000" t="str">
            <v>SIKATOP-122 (30KG) CLIMA FRIO</v>
          </cell>
          <cell r="C1000" t="str">
            <v>KG</v>
          </cell>
          <cell r="E1000" t="str">
            <v>1900</v>
          </cell>
          <cell r="F1000">
            <v>0</v>
          </cell>
        </row>
        <row r="1001">
          <cell r="A1001">
            <v>105961</v>
          </cell>
          <cell r="B1001" t="str">
            <v>SIKACOLOR-C (GAL=5KG)</v>
          </cell>
          <cell r="C1001" t="str">
            <v>GLN</v>
          </cell>
          <cell r="E1001" t="str">
            <v>1900</v>
          </cell>
          <cell r="F1001">
            <v>0</v>
          </cell>
        </row>
        <row r="1002">
          <cell r="A1002">
            <v>105962</v>
          </cell>
          <cell r="B1002" t="str">
            <v>SIKA VISCOBOND  (3.2Kg)</v>
          </cell>
          <cell r="C1002" t="str">
            <v>GLN</v>
          </cell>
          <cell r="E1002" t="str">
            <v>1900</v>
          </cell>
          <cell r="F1002">
            <v>0</v>
          </cell>
        </row>
        <row r="1003">
          <cell r="A1003">
            <v>105965</v>
          </cell>
          <cell r="B1003" t="str">
            <v>PEGACOR PARA VIDRIO BLANCO (BOLSA DE 10Kg)</v>
          </cell>
          <cell r="C1003" t="str">
            <v>UN</v>
          </cell>
          <cell r="E1003" t="str">
            <v>1900</v>
          </cell>
          <cell r="F1003">
            <v>0</v>
          </cell>
        </row>
        <row r="1004">
          <cell r="A1004">
            <v>106349</v>
          </cell>
          <cell r="B1004" t="str">
            <v>SIKA BOND  T52 FC    (600CC)</v>
          </cell>
          <cell r="C1004" t="str">
            <v>UN</v>
          </cell>
          <cell r="D1004">
            <v>43838</v>
          </cell>
          <cell r="E1004" t="str">
            <v>2020</v>
          </cell>
          <cell r="F1004">
            <v>41147</v>
          </cell>
        </row>
        <row r="1005">
          <cell r="A1005">
            <v>106359</v>
          </cell>
          <cell r="B1005" t="str">
            <v>Sika AnchorFix-S (300ml)</v>
          </cell>
          <cell r="C1005" t="str">
            <v>UN</v>
          </cell>
          <cell r="E1005" t="str">
            <v>1900</v>
          </cell>
          <cell r="F1005">
            <v>0</v>
          </cell>
        </row>
        <row r="1006">
          <cell r="A1006">
            <v>107175</v>
          </cell>
          <cell r="B1006" t="str">
            <v>ESTUCO ACRILICO - ESTUKA - SIKA o similar</v>
          </cell>
          <cell r="C1006" t="str">
            <v>GLN</v>
          </cell>
          <cell r="D1006">
            <v>44589</v>
          </cell>
          <cell r="E1006" t="str">
            <v>2022</v>
          </cell>
          <cell r="F1006">
            <v>18021</v>
          </cell>
        </row>
        <row r="1007">
          <cell r="A1007">
            <v>107237</v>
          </cell>
          <cell r="B1007" t="str">
            <v>sikaceram b.a blanco 25 kg</v>
          </cell>
          <cell r="C1007" t="str">
            <v>KG</v>
          </cell>
          <cell r="D1007">
            <v>43556</v>
          </cell>
          <cell r="E1007" t="str">
            <v>2019</v>
          </cell>
          <cell r="F1007">
            <v>2189.0100000000002</v>
          </cell>
        </row>
        <row r="1008">
          <cell r="A1008">
            <v>62</v>
          </cell>
          <cell r="B1008" t="str">
            <v>ARENA LAVADA DE PEÑA (Sin Transporte)</v>
          </cell>
          <cell r="C1008" t="str">
            <v>M3</v>
          </cell>
          <cell r="D1008">
            <v>44585</v>
          </cell>
          <cell r="E1008" t="str">
            <v>2022</v>
          </cell>
          <cell r="F1008">
            <v>97825</v>
          </cell>
        </row>
        <row r="1009">
          <cell r="A1009">
            <v>63</v>
          </cell>
          <cell r="B1009" t="str">
            <v>BALASTRO DE RIO</v>
          </cell>
          <cell r="C1009" t="str">
            <v>M3</v>
          </cell>
          <cell r="E1009" t="str">
            <v>1900</v>
          </cell>
          <cell r="F1009">
            <v>0</v>
          </cell>
        </row>
        <row r="1010">
          <cell r="A1010">
            <v>64</v>
          </cell>
          <cell r="B1010" t="str">
            <v>ARENA LAVADA DE RIO (Sin Transporte)</v>
          </cell>
          <cell r="C1010" t="str">
            <v>M3</v>
          </cell>
          <cell r="D1010">
            <v>44589</v>
          </cell>
          <cell r="E1010" t="str">
            <v>2022</v>
          </cell>
          <cell r="F1010">
            <v>115770.01</v>
          </cell>
        </row>
        <row r="1011">
          <cell r="A1011">
            <v>1089</v>
          </cell>
          <cell r="B1011" t="str">
            <v>BALASTRO GRUESO</v>
          </cell>
          <cell r="C1011" t="str">
            <v>M3</v>
          </cell>
          <cell r="E1011" t="str">
            <v>1900</v>
          </cell>
          <cell r="F1011">
            <v>0</v>
          </cell>
        </row>
        <row r="1012">
          <cell r="A1012">
            <v>1995</v>
          </cell>
          <cell r="B1012" t="str">
            <v>ARENA SEMILAVADA DE PEÑA Sin transp.</v>
          </cell>
          <cell r="C1012" t="str">
            <v>M3</v>
          </cell>
          <cell r="D1012">
            <v>44585</v>
          </cell>
          <cell r="E1012" t="str">
            <v>2022</v>
          </cell>
          <cell r="F1012">
            <v>92740</v>
          </cell>
        </row>
        <row r="1013">
          <cell r="A1013">
            <v>100347</v>
          </cell>
          <cell r="B1013" t="str">
            <v>Arena del Guamo **</v>
          </cell>
          <cell r="C1013" t="str">
            <v>M3</v>
          </cell>
          <cell r="E1013" t="str">
            <v>1900</v>
          </cell>
          <cell r="F1013">
            <v>0</v>
          </cell>
        </row>
        <row r="1014">
          <cell r="A1014">
            <v>100609</v>
          </cell>
          <cell r="B1014" t="str">
            <v>ARENA PELDAR TIPO FLINT+Cargue+Transp.Zipaq**</v>
          </cell>
          <cell r="C1014" t="str">
            <v>M3</v>
          </cell>
          <cell r="D1014">
            <v>44589</v>
          </cell>
          <cell r="E1014" t="str">
            <v>2022</v>
          </cell>
          <cell r="F1014">
            <v>186979</v>
          </cell>
        </row>
        <row r="1015">
          <cell r="A1015">
            <v>100989</v>
          </cell>
          <cell r="B1015" t="str">
            <v>ARENA LAVADA DE PEÑA  + transp.</v>
          </cell>
          <cell r="C1015" t="str">
            <v>M3</v>
          </cell>
          <cell r="D1015">
            <v>44589</v>
          </cell>
          <cell r="E1015" t="str">
            <v>2022</v>
          </cell>
          <cell r="F1015">
            <v>150019</v>
          </cell>
        </row>
        <row r="1016">
          <cell r="A1016">
            <v>101150</v>
          </cell>
          <cell r="B1016" t="str">
            <v>CARBONILLA ESCORIA CON TRANSPORTE</v>
          </cell>
          <cell r="C1016" t="str">
            <v>M3</v>
          </cell>
          <cell r="D1016">
            <v>44585</v>
          </cell>
          <cell r="E1016" t="str">
            <v>2022</v>
          </cell>
          <cell r="F1016">
            <v>100339</v>
          </cell>
        </row>
        <row r="1017">
          <cell r="A1017">
            <v>101252</v>
          </cell>
          <cell r="B1017" t="str">
            <v>ARENA  LAVADA DE PEÑA Pozo + transp.</v>
          </cell>
          <cell r="C1017" t="str">
            <v>M3</v>
          </cell>
          <cell r="D1017">
            <v>44589</v>
          </cell>
          <cell r="E1017" t="str">
            <v>2022</v>
          </cell>
          <cell r="F1017">
            <v>98456.01</v>
          </cell>
        </row>
        <row r="1018">
          <cell r="A1018">
            <v>101409</v>
          </cell>
          <cell r="B1018" t="str">
            <v>ARENA S/LAVADA CERNIDA DE PEÑA  + transp.</v>
          </cell>
          <cell r="C1018" t="str">
            <v>M3</v>
          </cell>
          <cell r="D1018">
            <v>44585</v>
          </cell>
          <cell r="E1018" t="str">
            <v>2022</v>
          </cell>
          <cell r="F1018">
            <v>74462</v>
          </cell>
        </row>
        <row r="1019">
          <cell r="A1019">
            <v>101805</v>
          </cell>
          <cell r="B1019" t="str">
            <v>ARENA LAVADA DE RIO  + transporte</v>
          </cell>
          <cell r="C1019" t="str">
            <v>M3</v>
          </cell>
          <cell r="D1019">
            <v>44585</v>
          </cell>
          <cell r="E1019" t="str">
            <v>2022</v>
          </cell>
          <cell r="F1019">
            <v>142587</v>
          </cell>
        </row>
        <row r="1020">
          <cell r="A1020">
            <v>101809</v>
          </cell>
          <cell r="B1020" t="str">
            <v>BASE GRANULAR (recebo) Sin transporte</v>
          </cell>
          <cell r="C1020" t="str">
            <v>M3</v>
          </cell>
          <cell r="D1020">
            <v>44589</v>
          </cell>
          <cell r="E1020" t="str">
            <v>2022</v>
          </cell>
          <cell r="F1020">
            <v>51541.01</v>
          </cell>
        </row>
        <row r="1021">
          <cell r="A1021">
            <v>102527</v>
          </cell>
          <cell r="B1021" t="str">
            <v>Arena Fina Roja  + transp.</v>
          </cell>
          <cell r="C1021" t="str">
            <v>M3</v>
          </cell>
          <cell r="E1021" t="str">
            <v>1900</v>
          </cell>
          <cell r="F1021">
            <v>0</v>
          </cell>
        </row>
        <row r="1022">
          <cell r="A1022">
            <v>103100</v>
          </cell>
          <cell r="B1022" t="str">
            <v>Triturado3/4"SinTransporte</v>
          </cell>
          <cell r="C1022" t="str">
            <v>M3</v>
          </cell>
          <cell r="E1022" t="str">
            <v>1900</v>
          </cell>
          <cell r="F1022">
            <v>0</v>
          </cell>
        </row>
        <row r="1023">
          <cell r="A1023">
            <v>103310</v>
          </cell>
          <cell r="B1023" t="str">
            <v>BASE GRANULAR BG-1 (INVIAS) + Transp.</v>
          </cell>
          <cell r="C1023" t="str">
            <v>M3</v>
          </cell>
          <cell r="D1023">
            <v>43531</v>
          </cell>
          <cell r="E1023" t="str">
            <v>2019</v>
          </cell>
          <cell r="F1023">
            <v>85023</v>
          </cell>
        </row>
        <row r="1024">
          <cell r="A1024">
            <v>103673</v>
          </cell>
          <cell r="B1024" t="str">
            <v>BASE GANULAR B-600  + TRANSPORTE</v>
          </cell>
          <cell r="C1024" t="str">
            <v>M3</v>
          </cell>
          <cell r="E1024" t="str">
            <v>1900</v>
          </cell>
          <cell r="F1024">
            <v>0</v>
          </cell>
        </row>
        <row r="1025">
          <cell r="A1025">
            <v>104156</v>
          </cell>
          <cell r="B1025" t="str">
            <v>BASE GRANULAR BG-1 / BG-2</v>
          </cell>
          <cell r="C1025" t="str">
            <v>M3</v>
          </cell>
          <cell r="E1025" t="str">
            <v>1900</v>
          </cell>
          <cell r="F1025">
            <v>0</v>
          </cell>
        </row>
        <row r="1026">
          <cell r="A1026">
            <v>104201</v>
          </cell>
          <cell r="B1026" t="str">
            <v>Base Granular + Transporte (recebo)</v>
          </cell>
          <cell r="C1026" t="str">
            <v>M3</v>
          </cell>
          <cell r="E1026" t="str">
            <v>1900</v>
          </cell>
          <cell r="F1026">
            <v>0</v>
          </cell>
        </row>
        <row r="1027">
          <cell r="A1027">
            <v>105096</v>
          </cell>
          <cell r="B1027" t="str">
            <v>ARENA PELDAR TIPO BUNKER+Cargue+Transp-zipa</v>
          </cell>
          <cell r="C1027" t="str">
            <v>M3</v>
          </cell>
          <cell r="D1027">
            <v>44589</v>
          </cell>
          <cell r="E1027" t="str">
            <v>2022</v>
          </cell>
          <cell r="F1027">
            <v>105282</v>
          </cell>
        </row>
        <row r="1028">
          <cell r="A1028">
            <v>102172</v>
          </cell>
          <cell r="B1028" t="str">
            <v>Subbase Granular Reciclada Tipo-A</v>
          </cell>
          <cell r="C1028" t="str">
            <v>M3</v>
          </cell>
          <cell r="D1028">
            <v>43663</v>
          </cell>
          <cell r="E1028" t="str">
            <v>2019</v>
          </cell>
          <cell r="F1028">
            <v>56723</v>
          </cell>
        </row>
        <row r="1029">
          <cell r="A1029">
            <v>70</v>
          </cell>
          <cell r="B1029" t="str">
            <v>CEMENTO BLANCO 40 Kg</v>
          </cell>
          <cell r="C1029" t="str">
            <v>KG</v>
          </cell>
          <cell r="D1029">
            <v>44589</v>
          </cell>
          <cell r="E1029" t="str">
            <v>2022</v>
          </cell>
          <cell r="F1029">
            <v>1172</v>
          </cell>
        </row>
        <row r="1030">
          <cell r="A1030">
            <v>83</v>
          </cell>
          <cell r="B1030" t="str">
            <v>GRANITO DEL 2 A 3 BLANCO NEIVA (40Kg)</v>
          </cell>
          <cell r="C1030" t="str">
            <v>BTO</v>
          </cell>
          <cell r="D1030">
            <v>44589</v>
          </cell>
          <cell r="E1030" t="str">
            <v>2022</v>
          </cell>
          <cell r="F1030">
            <v>16206</v>
          </cell>
        </row>
        <row r="1031">
          <cell r="A1031">
            <v>85</v>
          </cell>
          <cell r="B1031" t="str">
            <v>Gravilla Fina de rio 1/2" M3  (Con Transporte)</v>
          </cell>
          <cell r="C1031" t="str">
            <v>M3</v>
          </cell>
          <cell r="D1031">
            <v>44589</v>
          </cell>
          <cell r="E1031" t="str">
            <v>2022</v>
          </cell>
          <cell r="F1031">
            <v>140406.01</v>
          </cell>
        </row>
        <row r="1032">
          <cell r="A1032">
            <v>98</v>
          </cell>
          <cell r="B1032" t="str">
            <v>PIEDRA MEDIA ZONGA - RAJON (25-40cm) Sum+Transporte</v>
          </cell>
          <cell r="C1032" t="str">
            <v>M3</v>
          </cell>
          <cell r="D1032">
            <v>44585</v>
          </cell>
          <cell r="E1032" t="str">
            <v>2022</v>
          </cell>
          <cell r="F1032">
            <v>79215</v>
          </cell>
        </row>
        <row r="1033">
          <cell r="A1033">
            <v>101</v>
          </cell>
          <cell r="B1033" t="str">
            <v>TRITURADO DE MAQUINA  DE 1A sin transp.</v>
          </cell>
          <cell r="C1033" t="str">
            <v>M3</v>
          </cell>
          <cell r="E1033" t="str">
            <v>1900</v>
          </cell>
          <cell r="F1033">
            <v>0</v>
          </cell>
        </row>
        <row r="1034">
          <cell r="A1034">
            <v>109</v>
          </cell>
          <cell r="B1034" t="str">
            <v>MORTERO 2000 PSI Cte. - Ar</v>
          </cell>
          <cell r="C1034" t="str">
            <v>M3</v>
          </cell>
          <cell r="E1034" t="str">
            <v>1900</v>
          </cell>
          <cell r="F1034">
            <v>0</v>
          </cell>
        </row>
        <row r="1035">
          <cell r="A1035">
            <v>140</v>
          </cell>
          <cell r="B1035" t="str">
            <v>MORTERO 2500 PSI Cte.</v>
          </cell>
          <cell r="C1035" t="str">
            <v>M3</v>
          </cell>
          <cell r="D1035">
            <v>44589</v>
          </cell>
          <cell r="E1035" t="str">
            <v>2022</v>
          </cell>
          <cell r="F1035">
            <v>427554.01</v>
          </cell>
        </row>
        <row r="1036">
          <cell r="A1036">
            <v>581</v>
          </cell>
          <cell r="B1036" t="str">
            <v>CEMENTO GRIS (APUS)</v>
          </cell>
          <cell r="C1036" t="str">
            <v>KG</v>
          </cell>
          <cell r="D1036">
            <v>44589</v>
          </cell>
          <cell r="E1036" t="str">
            <v>2022</v>
          </cell>
          <cell r="F1036">
            <v>550.01</v>
          </cell>
        </row>
        <row r="1037">
          <cell r="A1037">
            <v>673</v>
          </cell>
          <cell r="B1037" t="str">
            <v>CEMENTO GRIS Bulto Depos (APUS)</v>
          </cell>
          <cell r="C1037" t="str">
            <v>BTO</v>
          </cell>
          <cell r="D1037">
            <v>44589</v>
          </cell>
          <cell r="E1037" t="str">
            <v>2022</v>
          </cell>
          <cell r="F1037">
            <v>26194.01</v>
          </cell>
        </row>
        <row r="1038">
          <cell r="A1038">
            <v>1622</v>
          </cell>
          <cell r="B1038" t="str">
            <v>MORTERO 3000 PSI Cte.</v>
          </cell>
          <cell r="C1038" t="str">
            <v>M3</v>
          </cell>
          <cell r="E1038" t="str">
            <v>1900</v>
          </cell>
          <cell r="F1038">
            <v>0</v>
          </cell>
        </row>
        <row r="1039">
          <cell r="A1039">
            <v>1717</v>
          </cell>
          <cell r="B1039" t="str">
            <v>EMPRADIZACION con pasto kikuyo</v>
          </cell>
          <cell r="C1039" t="str">
            <v>M2</v>
          </cell>
          <cell r="E1039" t="str">
            <v>1900</v>
          </cell>
          <cell r="F1039">
            <v>0</v>
          </cell>
        </row>
        <row r="1040">
          <cell r="A1040">
            <v>1962</v>
          </cell>
          <cell r="B1040" t="str">
            <v>YESO (saco de 25Kg)</v>
          </cell>
          <cell r="C1040" t="str">
            <v>KG</v>
          </cell>
          <cell r="D1040">
            <v>44589</v>
          </cell>
          <cell r="E1040" t="str">
            <v>2022</v>
          </cell>
          <cell r="F1040">
            <v>1153</v>
          </cell>
        </row>
        <row r="1041">
          <cell r="A1041">
            <v>2141</v>
          </cell>
          <cell r="B1041" t="str">
            <v>RECEBO MEJORADO CANTERA   planta</v>
          </cell>
          <cell r="C1041" t="str">
            <v>M3</v>
          </cell>
          <cell r="E1041" t="str">
            <v>1900</v>
          </cell>
          <cell r="F1041">
            <v>0</v>
          </cell>
        </row>
        <row r="1042">
          <cell r="A1042">
            <v>2155</v>
          </cell>
          <cell r="B1042" t="str">
            <v>RECEBO MEJORADO CANTERA Obra</v>
          </cell>
          <cell r="C1042" t="str">
            <v>M3</v>
          </cell>
          <cell r="E1042" t="str">
            <v>1900</v>
          </cell>
          <cell r="F1042">
            <v>0</v>
          </cell>
        </row>
        <row r="1043">
          <cell r="A1043">
            <v>2473</v>
          </cell>
          <cell r="B1043" t="str">
            <v>Transporte+Disposicion Final Escombros Vj 6m3</v>
          </cell>
          <cell r="C1043" t="str">
            <v>M3</v>
          </cell>
          <cell r="D1043">
            <v>44585</v>
          </cell>
          <cell r="E1043" t="str">
            <v>2022</v>
          </cell>
          <cell r="F1043">
            <v>33174</v>
          </cell>
        </row>
        <row r="1044">
          <cell r="A1044">
            <v>2516</v>
          </cell>
          <cell r="B1044" t="str">
            <v>PIEDRA DE RIO</v>
          </cell>
          <cell r="C1044" t="str">
            <v>M3</v>
          </cell>
          <cell r="E1044" t="str">
            <v>1900</v>
          </cell>
          <cell r="F1044">
            <v>0</v>
          </cell>
        </row>
        <row r="1045">
          <cell r="A1045">
            <v>3044</v>
          </cell>
          <cell r="B1045" t="str">
            <v>PILOTE EN CONCRETO PROCESO D. 0.30 Blando</v>
          </cell>
          <cell r="C1045" t="str">
            <v>ML</v>
          </cell>
          <cell r="D1045">
            <v>44589</v>
          </cell>
          <cell r="E1045" t="str">
            <v>2022</v>
          </cell>
          <cell r="F1045">
            <v>25784</v>
          </cell>
        </row>
        <row r="1046">
          <cell r="A1046">
            <v>3058</v>
          </cell>
          <cell r="B1046" t="str">
            <v>PILOTE EN CONCRETO  PROCESO .40 Blando</v>
          </cell>
          <cell r="C1046" t="str">
            <v>ML</v>
          </cell>
          <cell r="E1046" t="str">
            <v>1900</v>
          </cell>
          <cell r="F1046">
            <v>0</v>
          </cell>
        </row>
        <row r="1047">
          <cell r="A1047">
            <v>3194</v>
          </cell>
          <cell r="B1047" t="str">
            <v>RELLENO FLUIDO 30  BASE PAVIMENTO</v>
          </cell>
          <cell r="C1047" t="str">
            <v>M3</v>
          </cell>
          <cell r="E1047" t="str">
            <v>1900</v>
          </cell>
          <cell r="F1047">
            <v>0</v>
          </cell>
        </row>
        <row r="1048">
          <cell r="A1048">
            <v>3195</v>
          </cell>
          <cell r="B1048" t="str">
            <v>YESO PIRAMIDE</v>
          </cell>
          <cell r="C1048" t="str">
            <v>BTO</v>
          </cell>
          <cell r="E1048" t="str">
            <v>1900</v>
          </cell>
          <cell r="F1048">
            <v>0</v>
          </cell>
        </row>
        <row r="1049">
          <cell r="A1049">
            <v>3309</v>
          </cell>
          <cell r="B1049" t="str">
            <v>Recebo Comun sin transporte</v>
          </cell>
          <cell r="C1049" t="str">
            <v>M3</v>
          </cell>
          <cell r="D1049">
            <v>44589</v>
          </cell>
          <cell r="E1049" t="str">
            <v>2022</v>
          </cell>
          <cell r="F1049">
            <v>13279</v>
          </cell>
        </row>
        <row r="1050">
          <cell r="A1050">
            <v>3325</v>
          </cell>
          <cell r="B1050" t="str">
            <v>MURO PANTALLA Y BARRETES PROCESO 0.30 A 0.40</v>
          </cell>
          <cell r="C1050" t="str">
            <v>M3</v>
          </cell>
          <cell r="E1050" t="str">
            <v>1900</v>
          </cell>
          <cell r="F1050">
            <v>0</v>
          </cell>
        </row>
        <row r="1051">
          <cell r="A1051">
            <v>3326</v>
          </cell>
          <cell r="B1051" t="str">
            <v>MURO PANTALLA Y BARRETES PROCESO 0.60 A 0.40</v>
          </cell>
          <cell r="C1051" t="str">
            <v>M3</v>
          </cell>
          <cell r="E1051" t="str">
            <v>1900</v>
          </cell>
          <cell r="F1051">
            <v>0</v>
          </cell>
        </row>
        <row r="1052">
          <cell r="A1052">
            <v>3327</v>
          </cell>
          <cell r="B1052" t="str">
            <v>PILOTE EN CONCRETO PROCESO D. 0.80</v>
          </cell>
          <cell r="C1052" t="str">
            <v>ML</v>
          </cell>
          <cell r="E1052" t="str">
            <v>1900</v>
          </cell>
          <cell r="F1052">
            <v>0</v>
          </cell>
        </row>
        <row r="1053">
          <cell r="A1053">
            <v>3328</v>
          </cell>
          <cell r="B1053" t="str">
            <v>PILOTE EN CONCRETO PROCESO D. 0.60</v>
          </cell>
          <cell r="C1053" t="str">
            <v>ML</v>
          </cell>
          <cell r="E1053" t="str">
            <v>1900</v>
          </cell>
          <cell r="F1053">
            <v>0</v>
          </cell>
        </row>
        <row r="1054">
          <cell r="A1054">
            <v>3646</v>
          </cell>
          <cell r="B1054" t="str">
            <v>RETIRO DE ESCOMBROS CON RETRO</v>
          </cell>
          <cell r="C1054" t="str">
            <v>M3</v>
          </cell>
          <cell r="E1054" t="str">
            <v>1900</v>
          </cell>
          <cell r="F1054">
            <v>0</v>
          </cell>
        </row>
        <row r="1055">
          <cell r="A1055">
            <v>100363</v>
          </cell>
          <cell r="B1055" t="str">
            <v>Tierra seleccionada producto de excavacion **</v>
          </cell>
          <cell r="C1055" t="str">
            <v>M3</v>
          </cell>
          <cell r="E1055" t="str">
            <v>1900</v>
          </cell>
          <cell r="F1055">
            <v>0</v>
          </cell>
        </row>
        <row r="1056">
          <cell r="A1056">
            <v>100426</v>
          </cell>
          <cell r="B1056" t="str">
            <v>Triturado 1 1/2" (Suministro + Transporte)</v>
          </cell>
          <cell r="C1056" t="str">
            <v>M3</v>
          </cell>
          <cell r="D1056">
            <v>44589</v>
          </cell>
          <cell r="E1056" t="str">
            <v>2022</v>
          </cell>
          <cell r="F1056">
            <v>125153</v>
          </cell>
        </row>
        <row r="1057">
          <cell r="A1057">
            <v>100427</v>
          </cell>
          <cell r="B1057" t="str">
            <v>Triturado 1" Lavado (Sin Transporte)*</v>
          </cell>
          <cell r="C1057" t="str">
            <v>M3</v>
          </cell>
          <cell r="E1057" t="str">
            <v>1900</v>
          </cell>
          <cell r="F1057">
            <v>0</v>
          </cell>
        </row>
        <row r="1058">
          <cell r="A1058">
            <v>100485</v>
          </cell>
          <cell r="B1058" t="str">
            <v>Gravilla de rio 3/4" (Con Transporte)</v>
          </cell>
          <cell r="C1058" t="str">
            <v>M3</v>
          </cell>
          <cell r="D1058">
            <v>44589</v>
          </cell>
          <cell r="E1058" t="str">
            <v>2022</v>
          </cell>
          <cell r="F1058">
            <v>136472</v>
          </cell>
        </row>
        <row r="1059">
          <cell r="A1059">
            <v>100590</v>
          </cell>
          <cell r="B1059" t="str">
            <v>Tierra negra selec. con cascarilla y abono org.**</v>
          </cell>
          <cell r="C1059" t="str">
            <v>M3</v>
          </cell>
          <cell r="E1059" t="str">
            <v>1900</v>
          </cell>
          <cell r="F1059">
            <v>0</v>
          </cell>
        </row>
        <row r="1060">
          <cell r="A1060">
            <v>100626</v>
          </cell>
          <cell r="B1060" t="str">
            <v>Recebo Comun sin transporte</v>
          </cell>
          <cell r="C1060" t="str">
            <v>M3</v>
          </cell>
          <cell r="D1060">
            <v>43843</v>
          </cell>
          <cell r="E1060" t="str">
            <v>2020</v>
          </cell>
          <cell r="F1060">
            <v>12306</v>
          </cell>
        </row>
        <row r="1061">
          <cell r="A1061">
            <v>100667</v>
          </cell>
          <cell r="B1061" t="str">
            <v>Mortero 1500 PSI Corriente** (1:7)</v>
          </cell>
          <cell r="C1061" t="str">
            <v>M3</v>
          </cell>
          <cell r="E1061" t="str">
            <v>1900</v>
          </cell>
          <cell r="F1061">
            <v>0</v>
          </cell>
        </row>
        <row r="1062">
          <cell r="A1062">
            <v>100668</v>
          </cell>
          <cell r="B1062" t="str">
            <v>Mortero 1500 PSI grouting     **</v>
          </cell>
          <cell r="C1062" t="str">
            <v>M3</v>
          </cell>
          <cell r="E1062" t="str">
            <v>1900</v>
          </cell>
          <cell r="F1062">
            <v>0</v>
          </cell>
        </row>
        <row r="1063">
          <cell r="A1063">
            <v>100669</v>
          </cell>
          <cell r="B1063" t="str">
            <v>Mortero 2000 PSI grouting **</v>
          </cell>
          <cell r="C1063" t="str">
            <v>M3</v>
          </cell>
          <cell r="E1063" t="str">
            <v>1900</v>
          </cell>
          <cell r="F1063">
            <v>0</v>
          </cell>
        </row>
        <row r="1064">
          <cell r="A1064">
            <v>100670</v>
          </cell>
          <cell r="B1064" t="str">
            <v>Mortero 2500 PSI grouting   **</v>
          </cell>
          <cell r="C1064" t="str">
            <v>M3</v>
          </cell>
          <cell r="D1064">
            <v>44589</v>
          </cell>
          <cell r="E1064" t="str">
            <v>2022</v>
          </cell>
          <cell r="F1064">
            <v>467488</v>
          </cell>
        </row>
        <row r="1065">
          <cell r="A1065">
            <v>100742</v>
          </cell>
          <cell r="B1065" t="str">
            <v>Alfalisto Gris</v>
          </cell>
          <cell r="C1065" t="str">
            <v>KG</v>
          </cell>
          <cell r="D1065">
            <v>44589</v>
          </cell>
          <cell r="E1065" t="str">
            <v>2022</v>
          </cell>
          <cell r="F1065">
            <v>716</v>
          </cell>
        </row>
        <row r="1066">
          <cell r="A1066">
            <v>100825</v>
          </cell>
          <cell r="B1066" t="str">
            <v>Humedad Natural</v>
          </cell>
          <cell r="C1066" t="str">
            <v>UN</v>
          </cell>
          <cell r="E1066" t="str">
            <v>1900</v>
          </cell>
          <cell r="F1066">
            <v>0</v>
          </cell>
        </row>
        <row r="1067">
          <cell r="A1067">
            <v>100830</v>
          </cell>
          <cell r="B1067" t="str">
            <v>Limites de Consistencia Atterberg</v>
          </cell>
          <cell r="C1067" t="str">
            <v>UN</v>
          </cell>
          <cell r="D1067">
            <v>44589</v>
          </cell>
          <cell r="E1067" t="str">
            <v>2022</v>
          </cell>
          <cell r="F1067">
            <v>69812</v>
          </cell>
        </row>
        <row r="1068">
          <cell r="A1068">
            <v>100832</v>
          </cell>
          <cell r="B1068" t="str">
            <v>CBR en Campo</v>
          </cell>
          <cell r="C1068" t="str">
            <v>UN</v>
          </cell>
          <cell r="E1068" t="str">
            <v>1900</v>
          </cell>
          <cell r="F1068">
            <v>0</v>
          </cell>
        </row>
        <row r="1069">
          <cell r="A1069">
            <v>100844</v>
          </cell>
          <cell r="B1069" t="str">
            <v>TIERRA NEGRA +TRANSPORTE</v>
          </cell>
          <cell r="C1069" t="str">
            <v>M3</v>
          </cell>
          <cell r="D1069">
            <v>44589</v>
          </cell>
          <cell r="E1069" t="str">
            <v>2022</v>
          </cell>
          <cell r="F1069">
            <v>53866</v>
          </cell>
        </row>
        <row r="1070">
          <cell r="A1070">
            <v>100895</v>
          </cell>
          <cell r="B1070" t="str">
            <v>NUCLEOS DE ASFALTO</v>
          </cell>
          <cell r="C1070" t="str">
            <v>UN</v>
          </cell>
          <cell r="D1070">
            <v>43656</v>
          </cell>
          <cell r="E1070" t="str">
            <v>2019</v>
          </cell>
          <cell r="F1070">
            <v>97588</v>
          </cell>
        </row>
        <row r="1071">
          <cell r="A1071">
            <v>100935</v>
          </cell>
          <cell r="B1071" t="str">
            <v>TOMA DE BRIQUETAS DE PAVIMENTO ASFALTICO</v>
          </cell>
          <cell r="C1071" t="str">
            <v>UN</v>
          </cell>
          <cell r="E1071" t="str">
            <v>1900</v>
          </cell>
          <cell r="F1071">
            <v>0</v>
          </cell>
        </row>
        <row r="1072">
          <cell r="A1072">
            <v>101071</v>
          </cell>
          <cell r="B1072" t="str">
            <v>PILOTE EN CONCRETO PROCESO D. 0.70</v>
          </cell>
          <cell r="C1072" t="str">
            <v>ML</v>
          </cell>
          <cell r="E1072" t="str">
            <v>1900</v>
          </cell>
          <cell r="F1072">
            <v>0</v>
          </cell>
        </row>
        <row r="1073">
          <cell r="A1073">
            <v>101105</v>
          </cell>
          <cell r="B1073" t="str">
            <v>Silice</v>
          </cell>
          <cell r="C1073" t="str">
            <v>KG</v>
          </cell>
          <cell r="E1073" t="str">
            <v>1900</v>
          </cell>
          <cell r="F1073">
            <v>0</v>
          </cell>
        </row>
        <row r="1074">
          <cell r="A1074">
            <v>101110</v>
          </cell>
          <cell r="B1074" t="str">
            <v>Gravilla de rio (Material.)</v>
          </cell>
          <cell r="C1074" t="str">
            <v>M3</v>
          </cell>
          <cell r="E1074" t="str">
            <v>1900</v>
          </cell>
          <cell r="F1074">
            <v>0</v>
          </cell>
        </row>
        <row r="1075">
          <cell r="A1075">
            <v>101235</v>
          </cell>
          <cell r="B1075" t="str">
            <v>Triturado 3-4" **</v>
          </cell>
          <cell r="C1075" t="str">
            <v>M3</v>
          </cell>
          <cell r="E1075" t="str">
            <v>1900</v>
          </cell>
          <cell r="F1075">
            <v>0</v>
          </cell>
        </row>
        <row r="1076">
          <cell r="A1076">
            <v>101513</v>
          </cell>
          <cell r="B1076" t="str">
            <v>Rotura en concreto Cámara ETB</v>
          </cell>
          <cell r="C1076" t="str">
            <v>M3</v>
          </cell>
          <cell r="E1076" t="str">
            <v>1900</v>
          </cell>
          <cell r="F1076">
            <v>0</v>
          </cell>
        </row>
        <row r="1077">
          <cell r="A1077">
            <v>101787</v>
          </cell>
          <cell r="B1077" t="str">
            <v>Piedra media Zonga(Rajon)Sum+Transp &gt;15000M3**</v>
          </cell>
          <cell r="C1077" t="str">
            <v>M3</v>
          </cell>
          <cell r="E1077" t="str">
            <v>1900</v>
          </cell>
          <cell r="F1077">
            <v>0</v>
          </cell>
        </row>
        <row r="1078">
          <cell r="A1078">
            <v>101788</v>
          </cell>
          <cell r="B1078" t="str">
            <v>Recebo Afirmado Sum+Transp &gt;15000 m3 **</v>
          </cell>
          <cell r="C1078" t="str">
            <v>M3</v>
          </cell>
          <cell r="D1078">
            <v>43650</v>
          </cell>
          <cell r="E1078" t="str">
            <v>2019</v>
          </cell>
          <cell r="F1078">
            <v>38064.99</v>
          </cell>
        </row>
        <row r="1079">
          <cell r="A1079">
            <v>101806</v>
          </cell>
          <cell r="B1079" t="str">
            <v>PIEDRA BOLA (Sum+Inst)**</v>
          </cell>
          <cell r="C1079" t="str">
            <v>M3</v>
          </cell>
          <cell r="E1079" t="str">
            <v>1900</v>
          </cell>
          <cell r="F1079">
            <v>0</v>
          </cell>
        </row>
        <row r="1080">
          <cell r="A1080">
            <v>101811</v>
          </cell>
          <cell r="B1080" t="str">
            <v>Recebo Subbase granular  - Sin transporte</v>
          </cell>
          <cell r="C1080" t="str">
            <v>M3</v>
          </cell>
          <cell r="D1080">
            <v>44589</v>
          </cell>
          <cell r="E1080" t="str">
            <v>2022</v>
          </cell>
          <cell r="F1080">
            <v>28908</v>
          </cell>
        </row>
        <row r="1081">
          <cell r="A1081">
            <v>102462</v>
          </cell>
          <cell r="B1081" t="str">
            <v>CORTE DE PLATINA (100X50CM)</v>
          </cell>
          <cell r="C1081" t="str">
            <v>UN</v>
          </cell>
          <cell r="E1081" t="str">
            <v>1900</v>
          </cell>
          <cell r="F1081">
            <v>0</v>
          </cell>
        </row>
        <row r="1082">
          <cell r="A1082">
            <v>102463</v>
          </cell>
          <cell r="B1082" t="str">
            <v>CORTE DE PLATINA (30X64CM)</v>
          </cell>
          <cell r="C1082" t="str">
            <v>UN</v>
          </cell>
          <cell r="E1082" t="str">
            <v>1900</v>
          </cell>
          <cell r="F1082">
            <v>0</v>
          </cell>
        </row>
        <row r="1083">
          <cell r="A1083">
            <v>102464</v>
          </cell>
          <cell r="B1083" t="str">
            <v>CORTE DE PLATINA (10X60CM)</v>
          </cell>
          <cell r="C1083" t="str">
            <v>UN</v>
          </cell>
          <cell r="E1083" t="str">
            <v>1900</v>
          </cell>
          <cell r="F1083">
            <v>0</v>
          </cell>
        </row>
        <row r="1084">
          <cell r="A1084">
            <v>102465</v>
          </cell>
          <cell r="B1084" t="str">
            <v>CORTE DE PLATINA (10X10CM)</v>
          </cell>
          <cell r="C1084" t="str">
            <v>UN</v>
          </cell>
          <cell r="E1084" t="str">
            <v>1900</v>
          </cell>
          <cell r="F1084">
            <v>0</v>
          </cell>
        </row>
        <row r="1085">
          <cell r="A1085">
            <v>102467</v>
          </cell>
          <cell r="B1085" t="str">
            <v>CICATRIZANTE HORMONAL (FRASCO DE 460GR)</v>
          </cell>
          <cell r="C1085" t="str">
            <v>UN</v>
          </cell>
          <cell r="D1085">
            <v>43543</v>
          </cell>
          <cell r="E1085" t="str">
            <v>2019</v>
          </cell>
          <cell r="F1085">
            <v>25091.99</v>
          </cell>
        </row>
        <row r="1086">
          <cell r="A1086">
            <v>102468</v>
          </cell>
          <cell r="B1086" t="str">
            <v>OXICLORURO DE COBRE</v>
          </cell>
          <cell r="C1086" t="str">
            <v>KG</v>
          </cell>
          <cell r="E1086" t="str">
            <v>1900</v>
          </cell>
          <cell r="F1086">
            <v>0</v>
          </cell>
        </row>
        <row r="1087">
          <cell r="A1087">
            <v>102534</v>
          </cell>
          <cell r="B1087" t="str">
            <v>Triturado 3/4" a 1" Lavado(Inc. transporte) **</v>
          </cell>
          <cell r="C1087" t="str">
            <v>M3</v>
          </cell>
          <cell r="D1087">
            <v>44589</v>
          </cell>
          <cell r="E1087" t="str">
            <v>2022</v>
          </cell>
          <cell r="F1087">
            <v>103740</v>
          </cell>
        </row>
        <row r="1088">
          <cell r="A1088">
            <v>102539</v>
          </cell>
          <cell r="B1088" t="str">
            <v>Recebo Subbase granular+ Transporte</v>
          </cell>
          <cell r="C1088" t="str">
            <v>M3</v>
          </cell>
          <cell r="D1088">
            <v>44589</v>
          </cell>
          <cell r="E1088" t="str">
            <v>2022</v>
          </cell>
          <cell r="F1088">
            <v>56418</v>
          </cell>
        </row>
        <row r="1089">
          <cell r="A1089">
            <v>102864</v>
          </cell>
          <cell r="B1089" t="str">
            <v>GRAVILLA BLANCA</v>
          </cell>
          <cell r="C1089" t="str">
            <v>BTO</v>
          </cell>
          <cell r="E1089" t="str">
            <v>1900</v>
          </cell>
          <cell r="F1089">
            <v>0</v>
          </cell>
        </row>
        <row r="1090">
          <cell r="A1090">
            <v>102865</v>
          </cell>
          <cell r="B1090" t="str">
            <v>GRAVILLA NEGRA</v>
          </cell>
          <cell r="C1090" t="str">
            <v>BTO</v>
          </cell>
          <cell r="E1090" t="str">
            <v>1900</v>
          </cell>
          <cell r="F1090">
            <v>0</v>
          </cell>
        </row>
        <row r="1091">
          <cell r="A1091">
            <v>102866</v>
          </cell>
          <cell r="B1091" t="str">
            <v>GRAVILLA GRIS</v>
          </cell>
          <cell r="C1091" t="str">
            <v>BTO</v>
          </cell>
          <cell r="E1091" t="str">
            <v>1900</v>
          </cell>
          <cell r="F1091">
            <v>0</v>
          </cell>
        </row>
        <row r="1092">
          <cell r="A1092">
            <v>103326</v>
          </cell>
          <cell r="B1092" t="str">
            <v>MASILLAEPOXICA PÁRA METAL (50 GR)</v>
          </cell>
          <cell r="C1092" t="str">
            <v>UN</v>
          </cell>
          <cell r="D1092">
            <v>43553</v>
          </cell>
          <cell r="E1092" t="str">
            <v>2019</v>
          </cell>
          <cell r="F1092">
            <v>3384</v>
          </cell>
        </row>
        <row r="1093">
          <cell r="A1093">
            <v>103582</v>
          </cell>
          <cell r="B1093" t="str">
            <v>PIEDRA DE RIO</v>
          </cell>
          <cell r="C1093" t="str">
            <v>M3</v>
          </cell>
          <cell r="E1093" t="str">
            <v>1900</v>
          </cell>
          <cell r="F1093">
            <v>0</v>
          </cell>
        </row>
        <row r="1094">
          <cell r="A1094">
            <v>103583</v>
          </cell>
          <cell r="B1094" t="str">
            <v>PIEDRA GAVION</v>
          </cell>
          <cell r="C1094" t="str">
            <v>M3</v>
          </cell>
          <cell r="E1094" t="str">
            <v>1900</v>
          </cell>
          <cell r="F1094">
            <v>0</v>
          </cell>
        </row>
        <row r="1095">
          <cell r="A1095">
            <v>103986</v>
          </cell>
          <cell r="B1095" t="str">
            <v>BASE GRANULAR BG-2 (INVIAS)</v>
          </cell>
          <cell r="C1095" t="str">
            <v>M3</v>
          </cell>
          <cell r="E1095" t="str">
            <v>1900</v>
          </cell>
          <cell r="F1095">
            <v>0</v>
          </cell>
        </row>
        <row r="1096">
          <cell r="A1096">
            <v>104226</v>
          </cell>
          <cell r="B1096" t="str">
            <v>CARBONILLA(ESCORIA FINA+TIERRA CERN+ARENA)+TRANSP</v>
          </cell>
          <cell r="C1096" t="str">
            <v>M3</v>
          </cell>
          <cell r="E1096" t="str">
            <v>1900</v>
          </cell>
          <cell r="F1096">
            <v>0</v>
          </cell>
        </row>
        <row r="1097">
          <cell r="A1097">
            <v>104269</v>
          </cell>
          <cell r="B1097" t="str">
            <v>CENIZA + TRANSPORTE</v>
          </cell>
          <cell r="C1097" t="str">
            <v>M3</v>
          </cell>
          <cell r="E1097" t="str">
            <v>1900</v>
          </cell>
          <cell r="F1097">
            <v>0</v>
          </cell>
        </row>
        <row r="1098">
          <cell r="A1098">
            <v>104372</v>
          </cell>
          <cell r="B1098" t="str">
            <v>SUBBASE GRANULAR SBG-1/SBG-2 (INVIAS) + Transp.</v>
          </cell>
          <cell r="C1098" t="str">
            <v>M3</v>
          </cell>
          <cell r="D1098">
            <v>43531</v>
          </cell>
          <cell r="E1098" t="str">
            <v>2019</v>
          </cell>
          <cell r="F1098">
            <v>79263</v>
          </cell>
        </row>
        <row r="1099">
          <cell r="A1099">
            <v>104417</v>
          </cell>
          <cell r="B1099" t="str">
            <v>PILOTE EN CONCRETO PROCESO D. 0.30  Roca</v>
          </cell>
          <cell r="C1099" t="str">
            <v>ML</v>
          </cell>
          <cell r="E1099" t="str">
            <v>1900</v>
          </cell>
          <cell r="F1099">
            <v>0</v>
          </cell>
        </row>
        <row r="1100">
          <cell r="A1100">
            <v>104418</v>
          </cell>
          <cell r="B1100" t="str">
            <v>PILOTE EN CONCRETO  PROCESO .40   Roca</v>
          </cell>
          <cell r="C1100" t="str">
            <v>ML</v>
          </cell>
          <cell r="E1100" t="str">
            <v>1900</v>
          </cell>
          <cell r="F1100">
            <v>0</v>
          </cell>
        </row>
        <row r="1101">
          <cell r="A1101">
            <v>104647</v>
          </cell>
          <cell r="B1101" t="str">
            <v>ARENA SILICE</v>
          </cell>
          <cell r="C1101" t="str">
            <v>KG</v>
          </cell>
          <cell r="D1101">
            <v>44589</v>
          </cell>
          <cell r="E1101" t="str">
            <v>2022</v>
          </cell>
          <cell r="F1101">
            <v>569</v>
          </cell>
        </row>
        <row r="1102">
          <cell r="A1102">
            <v>101888</v>
          </cell>
          <cell r="B1102" t="str">
            <v>CANASTA CONCRETO ARMADO PARA POSTE (CEFE COMETAS)</v>
          </cell>
          <cell r="C1102" t="str">
            <v>UN</v>
          </cell>
          <cell r="D1102">
            <v>43579</v>
          </cell>
          <cell r="E1102" t="str">
            <v>2019</v>
          </cell>
          <cell r="F1102">
            <v>60000</v>
          </cell>
        </row>
        <row r="1103">
          <cell r="A1103">
            <v>12868</v>
          </cell>
          <cell r="B1103" t="str">
            <v>RECHAZO DE ZARANDA</v>
          </cell>
          <cell r="C1103" t="str">
            <v>M3</v>
          </cell>
          <cell r="D1103">
            <v>44589</v>
          </cell>
          <cell r="E1103" t="str">
            <v>2022</v>
          </cell>
          <cell r="F1103">
            <v>25138</v>
          </cell>
        </row>
        <row r="1104">
          <cell r="A1104">
            <v>105131</v>
          </cell>
          <cell r="B1104" t="str">
            <v>NITROGENO AMONIACAL Análisis Aguas Superf. Piscina</v>
          </cell>
          <cell r="C1104" t="str">
            <v>UN</v>
          </cell>
          <cell r="D1104">
            <v>44589</v>
          </cell>
          <cell r="E1104" t="str">
            <v>2022</v>
          </cell>
          <cell r="F1104">
            <v>29568</v>
          </cell>
        </row>
        <row r="1105">
          <cell r="A1105">
            <v>105135</v>
          </cell>
          <cell r="B1105" t="str">
            <v>PLATA Análisis Aguas Superficiales Piscina</v>
          </cell>
          <cell r="C1105" t="str">
            <v>UN</v>
          </cell>
          <cell r="D1105">
            <v>44589</v>
          </cell>
          <cell r="E1105" t="str">
            <v>2022</v>
          </cell>
          <cell r="F1105">
            <v>37725</v>
          </cell>
        </row>
        <row r="1106">
          <cell r="A1106">
            <v>105138</v>
          </cell>
          <cell r="B1106" t="str">
            <v>RECUENTO HETEROTROFOS Análisis Aguas Super. Piscin</v>
          </cell>
          <cell r="C1106" t="str">
            <v>UN</v>
          </cell>
          <cell r="D1106">
            <v>44589</v>
          </cell>
          <cell r="E1106" t="str">
            <v>2022</v>
          </cell>
          <cell r="F1106">
            <v>37105</v>
          </cell>
        </row>
        <row r="1107">
          <cell r="A1107">
            <v>105142</v>
          </cell>
          <cell r="B1107" t="str">
            <v>PSEUDOMONA AEROUGINOSA Análisis Aguas Superf. Pisc</v>
          </cell>
          <cell r="C1107" t="str">
            <v>UN</v>
          </cell>
          <cell r="D1107">
            <v>44589</v>
          </cell>
          <cell r="E1107" t="str">
            <v>2022</v>
          </cell>
          <cell r="F1107">
            <v>37706.01</v>
          </cell>
        </row>
        <row r="1108">
          <cell r="A1108">
            <v>102055</v>
          </cell>
          <cell r="B1108" t="str">
            <v>UNIDAD CONDENSADORA A.ACONDIC R-410A  CEFE COMETAS</v>
          </cell>
          <cell r="C1108" t="str">
            <v>UN</v>
          </cell>
          <cell r="D1108">
            <v>43654</v>
          </cell>
          <cell r="E1108" t="str">
            <v>2019</v>
          </cell>
          <cell r="F1108">
            <v>4817732.01</v>
          </cell>
        </row>
        <row r="1109">
          <cell r="A1109">
            <v>102058</v>
          </cell>
          <cell r="B1109" t="str">
            <v>UNIDAD FANCOIL TIPO DUCTOS LOW STATIC CEFE COMETAS</v>
          </cell>
          <cell r="C1109" t="str">
            <v>UN</v>
          </cell>
          <cell r="D1109">
            <v>43651</v>
          </cell>
          <cell r="E1109" t="str">
            <v>2019</v>
          </cell>
          <cell r="F1109">
            <v>1801618</v>
          </cell>
        </row>
        <row r="1110">
          <cell r="A1110">
            <v>1082</v>
          </cell>
          <cell r="B1110" t="str">
            <v>GEOTEXTIL NT 1600</v>
          </cell>
          <cell r="C1110" t="str">
            <v>M2</v>
          </cell>
          <cell r="D1110">
            <v>44589</v>
          </cell>
          <cell r="E1110" t="str">
            <v>2022</v>
          </cell>
          <cell r="F1110">
            <v>2888</v>
          </cell>
        </row>
        <row r="1111">
          <cell r="A1111">
            <v>1760</v>
          </cell>
          <cell r="B1111" t="str">
            <v>GEOTEXTIL NT 1800</v>
          </cell>
          <cell r="C1111" t="str">
            <v>M2</v>
          </cell>
          <cell r="D1111">
            <v>44589</v>
          </cell>
          <cell r="E1111" t="str">
            <v>2022</v>
          </cell>
          <cell r="F1111">
            <v>7801</v>
          </cell>
        </row>
        <row r="1112">
          <cell r="A1112">
            <v>1786</v>
          </cell>
          <cell r="B1112" t="str">
            <v>GEOTEXTIL NT 2000</v>
          </cell>
          <cell r="C1112" t="str">
            <v>M2</v>
          </cell>
          <cell r="D1112">
            <v>44589</v>
          </cell>
          <cell r="E1112" t="str">
            <v>2022</v>
          </cell>
          <cell r="F1112">
            <v>4404</v>
          </cell>
        </row>
        <row r="1113">
          <cell r="A1113">
            <v>1787</v>
          </cell>
          <cell r="B1113" t="str">
            <v>GEOTEXTIL NT REPAVIMENTACION 400</v>
          </cell>
          <cell r="C1113" t="str">
            <v>M2</v>
          </cell>
          <cell r="E1113" t="str">
            <v>1900</v>
          </cell>
          <cell r="F1113">
            <v>0</v>
          </cell>
        </row>
        <row r="1114">
          <cell r="A1114">
            <v>1807</v>
          </cell>
          <cell r="B1114" t="str">
            <v>GEOTEXTIL NT REPAVIMENTACION 450</v>
          </cell>
          <cell r="C1114" t="str">
            <v>M2</v>
          </cell>
          <cell r="D1114">
            <v>43990</v>
          </cell>
          <cell r="E1114" t="str">
            <v>2020</v>
          </cell>
          <cell r="F1114">
            <v>3422</v>
          </cell>
        </row>
        <row r="1115">
          <cell r="A1115">
            <v>1960</v>
          </cell>
          <cell r="B1115" t="str">
            <v>TELA POLIESTER ROLLO 100 M2 (30 gr/m2)</v>
          </cell>
          <cell r="C1115" t="str">
            <v>M2</v>
          </cell>
          <cell r="D1115">
            <v>44589</v>
          </cell>
          <cell r="E1115" t="str">
            <v>2022</v>
          </cell>
          <cell r="F1115">
            <v>1484</v>
          </cell>
        </row>
        <row r="1116">
          <cell r="A1116">
            <v>1961</v>
          </cell>
          <cell r="B1116" t="str">
            <v>FIBRA DE VIDRIO AMERICANA 40M2</v>
          </cell>
          <cell r="C1116" t="str">
            <v>M2</v>
          </cell>
          <cell r="E1116" t="str">
            <v>1900</v>
          </cell>
          <cell r="F1116">
            <v>0</v>
          </cell>
        </row>
        <row r="1117">
          <cell r="A1117">
            <v>3042</v>
          </cell>
          <cell r="B1117" t="str">
            <v>FRESCASA Suministro  Fglas 2 1/2"</v>
          </cell>
          <cell r="C1117" t="str">
            <v>M2</v>
          </cell>
          <cell r="E1117" t="str">
            <v>1900</v>
          </cell>
          <cell r="F1117">
            <v>0</v>
          </cell>
        </row>
        <row r="1118">
          <cell r="A1118">
            <v>3677</v>
          </cell>
          <cell r="B1118" t="str">
            <v>GEOMEMBRANA HDPE SL 30MILS</v>
          </cell>
          <cell r="C1118" t="str">
            <v>M2</v>
          </cell>
          <cell r="E1118" t="str">
            <v>1900</v>
          </cell>
          <cell r="F1118">
            <v>0</v>
          </cell>
        </row>
        <row r="1119">
          <cell r="A1119">
            <v>3678</v>
          </cell>
          <cell r="B1119" t="str">
            <v>GEOMEMBRANA HDPE SL 40MILS</v>
          </cell>
          <cell r="C1119" t="str">
            <v>M2</v>
          </cell>
          <cell r="E1119" t="str">
            <v>1900</v>
          </cell>
          <cell r="F1119">
            <v>0</v>
          </cell>
        </row>
        <row r="1120">
          <cell r="A1120">
            <v>100372</v>
          </cell>
          <cell r="B1120" t="str">
            <v>Geomembrana 20 mil HDPE (0.5 m) **</v>
          </cell>
          <cell r="C1120" t="str">
            <v>M2</v>
          </cell>
          <cell r="E1120" t="str">
            <v>1900</v>
          </cell>
          <cell r="F1120">
            <v>0</v>
          </cell>
        </row>
        <row r="1121">
          <cell r="A1121">
            <v>100373</v>
          </cell>
          <cell r="B1121" t="str">
            <v>Geomembrana Estructural 60 mil (1.5 mm)   **</v>
          </cell>
          <cell r="C1121" t="str">
            <v>M2</v>
          </cell>
          <cell r="E1121" t="str">
            <v>1900</v>
          </cell>
          <cell r="F1121">
            <v>0</v>
          </cell>
        </row>
        <row r="1122">
          <cell r="A1122">
            <v>100374</v>
          </cell>
          <cell r="B1122" t="str">
            <v>Geomembrana Estructural 40 mil (1 mm) TEX **</v>
          </cell>
          <cell r="C1122" t="str">
            <v>M2</v>
          </cell>
          <cell r="E1122" t="str">
            <v>1900</v>
          </cell>
          <cell r="F1122">
            <v>0</v>
          </cell>
        </row>
        <row r="1123">
          <cell r="A1123">
            <v>100375</v>
          </cell>
          <cell r="B1123" t="str">
            <v>Geomembrana Estructural 60 mil (1.5 mm)  TEX **</v>
          </cell>
          <cell r="C1123" t="str">
            <v>M2</v>
          </cell>
          <cell r="E1123" t="str">
            <v>1900</v>
          </cell>
          <cell r="F1123">
            <v>0</v>
          </cell>
        </row>
        <row r="1124">
          <cell r="A1124">
            <v>100376</v>
          </cell>
          <cell r="B1124" t="str">
            <v>Geotextil NT 2500 **</v>
          </cell>
          <cell r="C1124" t="str">
            <v>M2</v>
          </cell>
          <cell r="D1124">
            <v>44589</v>
          </cell>
          <cell r="E1124" t="str">
            <v>2022</v>
          </cell>
          <cell r="F1124">
            <v>3643.01</v>
          </cell>
        </row>
        <row r="1125">
          <cell r="A1125">
            <v>100377</v>
          </cell>
          <cell r="B1125" t="str">
            <v>Geotextil NT 3000 **</v>
          </cell>
          <cell r="C1125" t="str">
            <v>M2</v>
          </cell>
          <cell r="D1125">
            <v>43551</v>
          </cell>
          <cell r="E1125" t="str">
            <v>2019</v>
          </cell>
          <cell r="F1125">
            <v>6007</v>
          </cell>
        </row>
        <row r="1126">
          <cell r="A1126">
            <v>100378</v>
          </cell>
          <cell r="B1126" t="str">
            <v>Geotextil NT 4000 **</v>
          </cell>
          <cell r="C1126" t="str">
            <v>M2</v>
          </cell>
          <cell r="D1126">
            <v>44585</v>
          </cell>
          <cell r="E1126" t="str">
            <v>2022</v>
          </cell>
          <cell r="F1126">
            <v>8119</v>
          </cell>
        </row>
        <row r="1127">
          <cell r="A1127">
            <v>100379</v>
          </cell>
          <cell r="B1127" t="str">
            <v>Geotextil NT 5000 **</v>
          </cell>
          <cell r="C1127" t="str">
            <v>M2</v>
          </cell>
          <cell r="E1127" t="str">
            <v>1900</v>
          </cell>
          <cell r="F1127">
            <v>0</v>
          </cell>
        </row>
        <row r="1128">
          <cell r="A1128">
            <v>100380</v>
          </cell>
          <cell r="B1128" t="str">
            <v>Geotextil NT 6000 **</v>
          </cell>
          <cell r="C1128" t="str">
            <v>M2</v>
          </cell>
          <cell r="E1128" t="str">
            <v>1900</v>
          </cell>
          <cell r="F1128">
            <v>0</v>
          </cell>
        </row>
        <row r="1129">
          <cell r="A1129">
            <v>100381</v>
          </cell>
          <cell r="B1129" t="str">
            <v>Geotextil NT7000 **</v>
          </cell>
          <cell r="C1129" t="str">
            <v>M2</v>
          </cell>
          <cell r="E1129" t="str">
            <v>1900</v>
          </cell>
          <cell r="F1129">
            <v>0</v>
          </cell>
        </row>
        <row r="1130">
          <cell r="A1130">
            <v>100477</v>
          </cell>
          <cell r="B1130" t="str">
            <v>Geotextil NT 7000 **</v>
          </cell>
          <cell r="C1130" t="str">
            <v>M2</v>
          </cell>
          <cell r="E1130" t="str">
            <v>1900</v>
          </cell>
          <cell r="F1130">
            <v>0</v>
          </cell>
        </row>
        <row r="1131">
          <cell r="A1131">
            <v>100977</v>
          </cell>
          <cell r="B1131" t="str">
            <v>GEOMEMBRANA POLIFLEX-60</v>
          </cell>
          <cell r="C1131" t="str">
            <v>M2</v>
          </cell>
          <cell r="E1131" t="str">
            <v>1900</v>
          </cell>
          <cell r="F1131">
            <v>0</v>
          </cell>
        </row>
        <row r="1132">
          <cell r="A1132">
            <v>102802</v>
          </cell>
          <cell r="B1132" t="str">
            <v>GEOMEMBRANA HDPE  20MILS</v>
          </cell>
          <cell r="C1132" t="str">
            <v>M2</v>
          </cell>
          <cell r="D1132">
            <v>44589</v>
          </cell>
          <cell r="E1132" t="str">
            <v>2022</v>
          </cell>
          <cell r="F1132">
            <v>8547</v>
          </cell>
        </row>
        <row r="1133">
          <cell r="A1133">
            <v>104884</v>
          </cell>
          <cell r="B1133" t="str">
            <v>SARNAFIL S327-12LWHITE(1.2MM)10 AÑOS (ROLL 2X25M)</v>
          </cell>
          <cell r="C1133" t="str">
            <v>ML</v>
          </cell>
          <cell r="E1133" t="str">
            <v>1900</v>
          </cell>
          <cell r="F1133">
            <v>0</v>
          </cell>
        </row>
        <row r="1134">
          <cell r="A1134">
            <v>106528</v>
          </cell>
          <cell r="B1134" t="str">
            <v>SIKABOOM-500ccAMARILLO PRESENTACION-AEROSOL-SIMILA</v>
          </cell>
          <cell r="C1134" t="str">
            <v>UN</v>
          </cell>
          <cell r="D1134">
            <v>44589</v>
          </cell>
          <cell r="E1134" t="str">
            <v>2022</v>
          </cell>
          <cell r="F1134">
            <v>36885</v>
          </cell>
        </row>
        <row r="1135">
          <cell r="A1135">
            <v>107389</v>
          </cell>
          <cell r="B1135" t="str">
            <v>SIKA BOOM O SIMILAR 500 ML</v>
          </cell>
          <cell r="C1135" t="str">
            <v>UN</v>
          </cell>
          <cell r="D1135">
            <v>44589</v>
          </cell>
          <cell r="E1135" t="str">
            <v>2022</v>
          </cell>
          <cell r="F1135">
            <v>36205</v>
          </cell>
        </row>
        <row r="1136">
          <cell r="A1136">
            <v>12785</v>
          </cell>
          <cell r="B1136" t="str">
            <v>SIKADUR COMBIFLEX H:15</v>
          </cell>
          <cell r="C1136" t="str">
            <v>ML</v>
          </cell>
          <cell r="D1136">
            <v>44589</v>
          </cell>
          <cell r="E1136" t="str">
            <v>2022</v>
          </cell>
          <cell r="F1136">
            <v>120381</v>
          </cell>
        </row>
        <row r="1137">
          <cell r="A1137">
            <v>4</v>
          </cell>
          <cell r="B1137" t="str">
            <v>ALAMBRE DE PUA Cal. 12½</v>
          </cell>
          <cell r="C1137" t="str">
            <v>ML</v>
          </cell>
          <cell r="D1137">
            <v>44589</v>
          </cell>
          <cell r="E1137" t="str">
            <v>2022</v>
          </cell>
          <cell r="F1137">
            <v>587</v>
          </cell>
        </row>
        <row r="1138">
          <cell r="A1138">
            <v>5</v>
          </cell>
          <cell r="B1138" t="str">
            <v>ALAMBRE GALVANIZADO Cal.  10</v>
          </cell>
          <cell r="C1138" t="str">
            <v>KG</v>
          </cell>
          <cell r="E1138" t="str">
            <v>1900</v>
          </cell>
          <cell r="F1138">
            <v>0</v>
          </cell>
        </row>
        <row r="1139">
          <cell r="A1139">
            <v>6</v>
          </cell>
          <cell r="B1139" t="str">
            <v>ALAMBRE GALVANIZADO Cal. 16</v>
          </cell>
          <cell r="C1139" t="str">
            <v>KG</v>
          </cell>
          <cell r="D1139">
            <v>44589</v>
          </cell>
          <cell r="E1139" t="str">
            <v>2022</v>
          </cell>
          <cell r="F1139">
            <v>7517</v>
          </cell>
        </row>
        <row r="1140">
          <cell r="A1140">
            <v>7</v>
          </cell>
          <cell r="B1140" t="str">
            <v>ALAMBRE GALVANIZADO Cal. 14</v>
          </cell>
          <cell r="C1140" t="str">
            <v>KG</v>
          </cell>
          <cell r="D1140">
            <v>43537</v>
          </cell>
          <cell r="E1140" t="str">
            <v>2019</v>
          </cell>
          <cell r="F1140">
            <v>4549</v>
          </cell>
        </row>
        <row r="1141">
          <cell r="A1141">
            <v>9</v>
          </cell>
          <cell r="B1141" t="str">
            <v>ALAMBRE NEGRO   Cal. 18</v>
          </cell>
          <cell r="C1141" t="str">
            <v>KG</v>
          </cell>
          <cell r="D1141">
            <v>44589</v>
          </cell>
          <cell r="E1141" t="str">
            <v>2022</v>
          </cell>
          <cell r="F1141">
            <v>4225</v>
          </cell>
        </row>
        <row r="1142">
          <cell r="A1142">
            <v>36</v>
          </cell>
          <cell r="B1142" t="str">
            <v>ALAMBRE DE PUAS C-12.5X330 MTS</v>
          </cell>
          <cell r="C1142" t="str">
            <v>RLL</v>
          </cell>
          <cell r="E1142" t="str">
            <v>1900</v>
          </cell>
          <cell r="F1142">
            <v>0</v>
          </cell>
        </row>
        <row r="1143">
          <cell r="A1143">
            <v>48</v>
          </cell>
          <cell r="B1143" t="str">
            <v>ALAMBRE DE COBRE  DESNUDO No 14</v>
          </cell>
          <cell r="C1143" t="str">
            <v>ML</v>
          </cell>
          <cell r="E1143" t="str">
            <v>1900</v>
          </cell>
          <cell r="F1143">
            <v>0</v>
          </cell>
        </row>
        <row r="1144">
          <cell r="A1144">
            <v>191</v>
          </cell>
          <cell r="B1144" t="str">
            <v>ALAMBRE AISLADO No.14 THHN-THWN 90  600V</v>
          </cell>
          <cell r="C1144" t="str">
            <v>ML</v>
          </cell>
          <cell r="E1144" t="str">
            <v>1900</v>
          </cell>
          <cell r="F1144">
            <v>0</v>
          </cell>
        </row>
        <row r="1145">
          <cell r="A1145">
            <v>247</v>
          </cell>
          <cell r="B1145" t="str">
            <v>ALAMBRE GALVANIZADO Cal. 12</v>
          </cell>
          <cell r="C1145" t="str">
            <v>KG</v>
          </cell>
          <cell r="E1145" t="str">
            <v>1900</v>
          </cell>
          <cell r="F1145">
            <v>0</v>
          </cell>
        </row>
        <row r="1146">
          <cell r="A1146">
            <v>718</v>
          </cell>
          <cell r="B1146" t="str">
            <v>ALAMBRE AISLADO #8 THHN-THWN 90 600V</v>
          </cell>
          <cell r="C1146" t="str">
            <v>ML</v>
          </cell>
          <cell r="D1146">
            <v>43531</v>
          </cell>
          <cell r="E1146" t="str">
            <v>2019</v>
          </cell>
          <cell r="F1146">
            <v>2643</v>
          </cell>
        </row>
        <row r="1147">
          <cell r="A1147">
            <v>721</v>
          </cell>
          <cell r="B1147" t="str">
            <v>ALAMBRE AISLADO #14 THHN-THWN 90  600V</v>
          </cell>
          <cell r="C1147" t="str">
            <v>ML</v>
          </cell>
          <cell r="D1147">
            <v>44589</v>
          </cell>
          <cell r="E1147" t="str">
            <v>2022</v>
          </cell>
          <cell r="F1147">
            <v>1206.01</v>
          </cell>
        </row>
        <row r="1148">
          <cell r="A1148">
            <v>722</v>
          </cell>
          <cell r="B1148" t="str">
            <v>ALAMBRE TELEFONICO 2 x 22 JWT- PVC</v>
          </cell>
          <cell r="C1148" t="str">
            <v>ML</v>
          </cell>
          <cell r="E1148" t="str">
            <v>1900</v>
          </cell>
          <cell r="F1148">
            <v>0</v>
          </cell>
        </row>
        <row r="1149">
          <cell r="A1149">
            <v>2763</v>
          </cell>
          <cell r="B1149" t="str">
            <v>ALAMBRE DESN #4 INTER DI 1.35</v>
          </cell>
          <cell r="C1149" t="str">
            <v>ML</v>
          </cell>
          <cell r="E1149" t="str">
            <v>1900</v>
          </cell>
          <cell r="F1149">
            <v>0</v>
          </cell>
        </row>
        <row r="1150">
          <cell r="A1150">
            <v>2764</v>
          </cell>
          <cell r="B1150" t="str">
            <v>ALAMBRE CU DESNUDO #10 AWG</v>
          </cell>
          <cell r="C1150" t="str">
            <v>ML</v>
          </cell>
          <cell r="D1150">
            <v>43537</v>
          </cell>
          <cell r="E1150" t="str">
            <v>2019</v>
          </cell>
          <cell r="F1150">
            <v>1512</v>
          </cell>
        </row>
        <row r="1151">
          <cell r="A1151">
            <v>2765</v>
          </cell>
          <cell r="B1151" t="str">
            <v>ALAMBRE DESNUDO #12 INTER DI 1.62</v>
          </cell>
          <cell r="C1151" t="str">
            <v>ML</v>
          </cell>
          <cell r="E1151" t="str">
            <v>1900</v>
          </cell>
          <cell r="F1151">
            <v>0</v>
          </cell>
        </row>
        <row r="1152">
          <cell r="A1152">
            <v>2766</v>
          </cell>
          <cell r="B1152" t="str">
            <v>ALAMBRE DE CU DESNUDO #8 INTERM DI 3.26</v>
          </cell>
          <cell r="C1152" t="str">
            <v>ML</v>
          </cell>
          <cell r="E1152" t="str">
            <v>1900</v>
          </cell>
          <cell r="F1152">
            <v>0</v>
          </cell>
        </row>
        <row r="1153">
          <cell r="A1153">
            <v>2816</v>
          </cell>
          <cell r="B1153" t="str">
            <v>ALAMBRE PARALELO 2x18 DWP - PVC</v>
          </cell>
          <cell r="C1153" t="str">
            <v>ML</v>
          </cell>
          <cell r="E1153" t="str">
            <v>1900</v>
          </cell>
          <cell r="F1153">
            <v>0</v>
          </cell>
        </row>
        <row r="1154">
          <cell r="A1154">
            <v>2831</v>
          </cell>
          <cell r="B1154" t="str">
            <v>ALAMBRE TRENZADO 2x18 DWT - PVC</v>
          </cell>
          <cell r="C1154" t="str">
            <v>ML</v>
          </cell>
          <cell r="E1154" t="str">
            <v>1900</v>
          </cell>
          <cell r="F1154">
            <v>0</v>
          </cell>
        </row>
        <row r="1155">
          <cell r="A1155">
            <v>2832</v>
          </cell>
          <cell r="B1155" t="str">
            <v>ALAMBRE PARALELO 2x18 DWP - 2PE</v>
          </cell>
          <cell r="C1155" t="str">
            <v>ML</v>
          </cell>
          <cell r="E1155" t="str">
            <v>1900</v>
          </cell>
          <cell r="F1155">
            <v>0</v>
          </cell>
        </row>
        <row r="1156">
          <cell r="A1156">
            <v>3692</v>
          </cell>
          <cell r="B1156" t="str">
            <v>CONDUCTOR ALUMINIO AWG 4/0</v>
          </cell>
          <cell r="C1156" t="str">
            <v>ML</v>
          </cell>
          <cell r="E1156" t="str">
            <v>1900</v>
          </cell>
          <cell r="F1156">
            <v>0</v>
          </cell>
        </row>
        <row r="1157">
          <cell r="A1157">
            <v>3782</v>
          </cell>
          <cell r="B1157" t="str">
            <v>ALAMBRE-CU AISLADO #10 THHN-THWN 90  600V</v>
          </cell>
          <cell r="C1157" t="str">
            <v>ML</v>
          </cell>
          <cell r="D1157">
            <v>44589</v>
          </cell>
          <cell r="E1157" t="str">
            <v>2022</v>
          </cell>
          <cell r="F1157">
            <v>3192</v>
          </cell>
        </row>
        <row r="1158">
          <cell r="A1158">
            <v>3784</v>
          </cell>
          <cell r="B1158" t="str">
            <v>ALAMBRE AISLADO #12 THHN-THWN 90  600V</v>
          </cell>
          <cell r="C1158" t="str">
            <v>ML</v>
          </cell>
          <cell r="D1158">
            <v>44589</v>
          </cell>
          <cell r="E1158" t="str">
            <v>2022</v>
          </cell>
          <cell r="F1158">
            <v>1930</v>
          </cell>
        </row>
        <row r="1159">
          <cell r="A1159">
            <v>101280</v>
          </cell>
          <cell r="B1159" t="str">
            <v>ALAMBRE DE PUA Cal. 12½ (Rollo 330 ML-34 Kg)</v>
          </cell>
          <cell r="C1159" t="str">
            <v>KG</v>
          </cell>
          <cell r="E1159" t="str">
            <v>1900</v>
          </cell>
          <cell r="F1159">
            <v>0</v>
          </cell>
        </row>
        <row r="1160">
          <cell r="A1160">
            <v>101424</v>
          </cell>
          <cell r="B1160" t="str">
            <v>ALAMBRE Cu AWG 10 THHN- 90G</v>
          </cell>
          <cell r="C1160" t="str">
            <v>ML</v>
          </cell>
          <cell r="E1160" t="str">
            <v>1900</v>
          </cell>
          <cell r="F1160">
            <v>0</v>
          </cell>
        </row>
        <row r="1161">
          <cell r="A1161">
            <v>101791</v>
          </cell>
          <cell r="B1161" t="str">
            <v>Cable 4X10 Cu aisl termoplástico 75 °C 600 V</v>
          </cell>
          <cell r="C1161" t="str">
            <v>ML</v>
          </cell>
          <cell r="E1161" t="str">
            <v>1900</v>
          </cell>
          <cell r="F1161">
            <v>0</v>
          </cell>
        </row>
        <row r="1162">
          <cell r="A1162">
            <v>101792</v>
          </cell>
          <cell r="B1162" t="str">
            <v>Cable 4X8 Cu aisl termoplástico 75 °C 600 V</v>
          </cell>
          <cell r="C1162" t="str">
            <v>ML</v>
          </cell>
          <cell r="E1162" t="str">
            <v>1900</v>
          </cell>
          <cell r="F1162">
            <v>0</v>
          </cell>
        </row>
        <row r="1163">
          <cell r="A1163">
            <v>101817</v>
          </cell>
          <cell r="B1163" t="str">
            <v>Cable 4X10 Encauchetado**</v>
          </cell>
          <cell r="C1163" t="str">
            <v>ML</v>
          </cell>
          <cell r="E1163" t="str">
            <v>1900</v>
          </cell>
          <cell r="F1163">
            <v>0</v>
          </cell>
        </row>
        <row r="1164">
          <cell r="A1164">
            <v>102272</v>
          </cell>
          <cell r="B1164" t="str">
            <v>Cable Encauchetado 3X12 Cu THHN/THWN 600 V  90°C</v>
          </cell>
          <cell r="C1164" t="str">
            <v>ML</v>
          </cell>
          <cell r="D1164">
            <v>43816</v>
          </cell>
          <cell r="E1164" t="str">
            <v>2019</v>
          </cell>
          <cell r="F1164">
            <v>4798</v>
          </cell>
        </row>
        <row r="1165">
          <cell r="A1165">
            <v>102647</v>
          </cell>
          <cell r="B1165" t="str">
            <v>Cable 3X12 Cu Trenzado AWGTHHN/THWN600V75°C</v>
          </cell>
          <cell r="C1165" t="str">
            <v>ML</v>
          </cell>
          <cell r="E1165" t="str">
            <v>1900</v>
          </cell>
          <cell r="F1165">
            <v>0</v>
          </cell>
        </row>
        <row r="1166">
          <cell r="A1166">
            <v>102963</v>
          </cell>
          <cell r="B1166" t="str">
            <v>Hebilla Cinta band-it 5/8"</v>
          </cell>
          <cell r="C1166" t="str">
            <v>UN</v>
          </cell>
          <cell r="E1166" t="str">
            <v>1900</v>
          </cell>
          <cell r="F1166">
            <v>0</v>
          </cell>
        </row>
        <row r="1167">
          <cell r="A1167">
            <v>104565</v>
          </cell>
          <cell r="B1167" t="str">
            <v>GRAPA PARA CINTA  ACERO INOXIDABLE. 5/8"</v>
          </cell>
          <cell r="C1167" t="str">
            <v>UN</v>
          </cell>
          <cell r="D1167">
            <v>44589</v>
          </cell>
          <cell r="E1167" t="str">
            <v>2022</v>
          </cell>
          <cell r="F1167">
            <v>2175</v>
          </cell>
        </row>
        <row r="1168">
          <cell r="A1168">
            <v>105621</v>
          </cell>
          <cell r="B1168" t="str">
            <v>Alambrón de aluminio calibre #8AWG</v>
          </cell>
          <cell r="C1168" t="str">
            <v>ML</v>
          </cell>
          <cell r="E1168" t="str">
            <v>1900</v>
          </cell>
          <cell r="F1168">
            <v>0</v>
          </cell>
        </row>
        <row r="1169">
          <cell r="A1169">
            <v>105622</v>
          </cell>
          <cell r="B1169" t="str">
            <v>Union bimetálica cobre-aluminio calibre #2AWG</v>
          </cell>
          <cell r="C1169" t="str">
            <v>UN</v>
          </cell>
          <cell r="E1169" t="str">
            <v>1900</v>
          </cell>
          <cell r="F1169">
            <v>0</v>
          </cell>
        </row>
        <row r="1170">
          <cell r="A1170">
            <v>105697</v>
          </cell>
          <cell r="B1170" t="str">
            <v>ALAMBRE GALVANIZADO Cal. 13</v>
          </cell>
          <cell r="C1170" t="str">
            <v>KG</v>
          </cell>
          <cell r="E1170" t="str">
            <v>1900</v>
          </cell>
          <cell r="F1170">
            <v>0</v>
          </cell>
        </row>
        <row r="1171">
          <cell r="A1171">
            <v>106759</v>
          </cell>
          <cell r="B1171" t="str">
            <v>ABRAZADERA EN U TIPO-1</v>
          </cell>
          <cell r="C1171" t="str">
            <v>UN</v>
          </cell>
          <cell r="D1171">
            <v>43738</v>
          </cell>
          <cell r="E1171" t="str">
            <v>2019</v>
          </cell>
          <cell r="F1171">
            <v>15117</v>
          </cell>
        </row>
        <row r="1172">
          <cell r="A1172">
            <v>1881</v>
          </cell>
          <cell r="B1172" t="str">
            <v>ALFAJIA 6 MOORE Nat. Fab.</v>
          </cell>
          <cell r="C1172" t="str">
            <v>ML</v>
          </cell>
          <cell r="E1172" t="str">
            <v>1900</v>
          </cell>
          <cell r="F1172">
            <v>0</v>
          </cell>
        </row>
        <row r="1173">
          <cell r="A1173">
            <v>255</v>
          </cell>
          <cell r="B1173" t="str">
            <v>ALFOMBRA ALFA VICTORY</v>
          </cell>
          <cell r="C1173" t="str">
            <v>M2</v>
          </cell>
          <cell r="E1173" t="str">
            <v>1900</v>
          </cell>
          <cell r="F1173">
            <v>0</v>
          </cell>
        </row>
        <row r="1174">
          <cell r="A1174">
            <v>256</v>
          </cell>
          <cell r="B1174" t="str">
            <v>ALFOMBRA ALFA KASHMIR IMPERIAL</v>
          </cell>
          <cell r="C1174" t="str">
            <v>M2</v>
          </cell>
          <cell r="D1174">
            <v>44589</v>
          </cell>
          <cell r="E1174" t="str">
            <v>2022</v>
          </cell>
          <cell r="F1174">
            <v>221802.01</v>
          </cell>
        </row>
        <row r="1175">
          <cell r="A1175">
            <v>259</v>
          </cell>
          <cell r="B1175" t="str">
            <v>ALFOMBRA ALFA SPLENDOR (NYLON)</v>
          </cell>
          <cell r="C1175" t="str">
            <v>M2</v>
          </cell>
          <cell r="E1175" t="str">
            <v>1900</v>
          </cell>
          <cell r="F1175">
            <v>0</v>
          </cell>
        </row>
        <row r="1176">
          <cell r="A1176">
            <v>263</v>
          </cell>
          <cell r="B1176" t="str">
            <v>ALFOMBRA ALFA PREMIER (NYLON)</v>
          </cell>
          <cell r="C1176" t="str">
            <v>M2</v>
          </cell>
          <cell r="E1176" t="str">
            <v>1900</v>
          </cell>
          <cell r="F1176">
            <v>0</v>
          </cell>
        </row>
        <row r="1177">
          <cell r="A1177">
            <v>107300</v>
          </cell>
          <cell r="B1177" t="str">
            <v>Alfombra tipo kansas de colalfombras o equivalente</v>
          </cell>
          <cell r="C1177" t="str">
            <v>M2</v>
          </cell>
          <cell r="E1177" t="str">
            <v>1900</v>
          </cell>
          <cell r="F1177">
            <v>0</v>
          </cell>
        </row>
        <row r="1178">
          <cell r="A1178">
            <v>108791</v>
          </cell>
          <cell r="B1178" t="str">
            <v>Alfombra alf.nal.inspiracion nube de Alfa en Nylon</v>
          </cell>
          <cell r="C1178" t="str">
            <v>M2</v>
          </cell>
          <cell r="E1178" t="str">
            <v>1900</v>
          </cell>
          <cell r="F1178">
            <v>0</v>
          </cell>
        </row>
        <row r="1179">
          <cell r="A1179">
            <v>108799</v>
          </cell>
          <cell r="B1179" t="str">
            <v>ENVOLVENTES  CDRC</v>
          </cell>
          <cell r="C1179" t="str">
            <v>M2</v>
          </cell>
          <cell r="E1179" t="str">
            <v>1900</v>
          </cell>
          <cell r="F1179">
            <v>0</v>
          </cell>
        </row>
        <row r="1180">
          <cell r="A1180">
            <v>108802</v>
          </cell>
          <cell r="B1180" t="str">
            <v>ACCESORIOS - GL - CDRC</v>
          </cell>
          <cell r="C1180" t="str">
            <v>GL</v>
          </cell>
          <cell r="E1180" t="str">
            <v>1900</v>
          </cell>
          <cell r="F1180">
            <v>0</v>
          </cell>
        </row>
        <row r="1181">
          <cell r="A1181">
            <v>108804</v>
          </cell>
          <cell r="B1181" t="str">
            <v>MUEBLES - GL - CDRC</v>
          </cell>
          <cell r="C1181" t="str">
            <v>GL</v>
          </cell>
          <cell r="E1181" t="str">
            <v>1900</v>
          </cell>
          <cell r="F1181">
            <v>0</v>
          </cell>
        </row>
        <row r="1182">
          <cell r="A1182">
            <v>108810</v>
          </cell>
          <cell r="B1182" t="str">
            <v>Valvula.Filtro.Motobomba.Intercambia22a26+28VerDes</v>
          </cell>
          <cell r="C1182" t="str">
            <v>GL</v>
          </cell>
          <cell r="E1182" t="str">
            <v>1900</v>
          </cell>
          <cell r="F1182">
            <v>0</v>
          </cell>
        </row>
        <row r="1183">
          <cell r="A1183">
            <v>74</v>
          </cell>
          <cell r="B1183" t="str">
            <v>LAVAMANOS  RIVIERA PREMIUM</v>
          </cell>
          <cell r="C1183" t="str">
            <v>UN</v>
          </cell>
          <cell r="E1183" t="str">
            <v>1900</v>
          </cell>
          <cell r="F1183">
            <v>0</v>
          </cell>
        </row>
        <row r="1184">
          <cell r="A1184">
            <v>77</v>
          </cell>
          <cell r="B1184" t="str">
            <v>LAVAMANOS  CANCILLER BLANCO</v>
          </cell>
          <cell r="C1184" t="str">
            <v>UN</v>
          </cell>
          <cell r="E1184" t="str">
            <v>1900</v>
          </cell>
          <cell r="F1184">
            <v>0</v>
          </cell>
        </row>
        <row r="1185">
          <cell r="A1185">
            <v>78</v>
          </cell>
          <cell r="B1185" t="str">
            <v>SANITARIO NUEVO EMBAJADOR</v>
          </cell>
          <cell r="C1185" t="str">
            <v>UN</v>
          </cell>
          <cell r="E1185" t="str">
            <v>1900</v>
          </cell>
          <cell r="F1185">
            <v>0</v>
          </cell>
        </row>
        <row r="1186">
          <cell r="A1186">
            <v>426</v>
          </cell>
          <cell r="B1186" t="str">
            <v>SANITARIO TREVI color  CORONA</v>
          </cell>
          <cell r="C1186" t="str">
            <v>UN</v>
          </cell>
          <cell r="E1186" t="str">
            <v>1900</v>
          </cell>
          <cell r="F1186">
            <v>0</v>
          </cell>
        </row>
        <row r="1187">
          <cell r="A1187">
            <v>538</v>
          </cell>
          <cell r="B1187" t="str">
            <v>BIDET  ELITE Blanco</v>
          </cell>
          <cell r="C1187" t="str">
            <v>UN</v>
          </cell>
          <cell r="E1187" t="str">
            <v>1900</v>
          </cell>
          <cell r="F1187">
            <v>0</v>
          </cell>
        </row>
        <row r="1188">
          <cell r="A1188">
            <v>539</v>
          </cell>
          <cell r="B1188" t="str">
            <v>BIDE STILO BONE  CRNA</v>
          </cell>
          <cell r="C1188" t="str">
            <v>UN</v>
          </cell>
          <cell r="E1188" t="str">
            <v>1900</v>
          </cell>
          <cell r="F1188">
            <v>0</v>
          </cell>
        </row>
        <row r="1189">
          <cell r="A1189">
            <v>540</v>
          </cell>
          <cell r="B1189" t="str">
            <v>BIDET TREVI CRNA</v>
          </cell>
          <cell r="C1189" t="str">
            <v>UN</v>
          </cell>
          <cell r="E1189" t="str">
            <v>1900</v>
          </cell>
          <cell r="F1189">
            <v>0</v>
          </cell>
        </row>
        <row r="1190">
          <cell r="A1190">
            <v>577</v>
          </cell>
          <cell r="B1190" t="str">
            <v>LAVAMANOS PEDEST.VERONA       CORONA</v>
          </cell>
          <cell r="C1190" t="str">
            <v>UN</v>
          </cell>
          <cell r="E1190" t="str">
            <v>1900</v>
          </cell>
          <cell r="F1190">
            <v>0</v>
          </cell>
        </row>
        <row r="1191">
          <cell r="A1191">
            <v>582</v>
          </cell>
          <cell r="B1191" t="str">
            <v>LAVAMANOS VERONA Peds             CRNA</v>
          </cell>
          <cell r="C1191" t="str">
            <v>UN</v>
          </cell>
          <cell r="E1191" t="str">
            <v>1900</v>
          </cell>
          <cell r="F1191">
            <v>0</v>
          </cell>
        </row>
        <row r="1192">
          <cell r="A1192">
            <v>583</v>
          </cell>
          <cell r="B1192" t="str">
            <v>LAVAMANOS VICTORIANA/ MAZARA Sobreponerp</v>
          </cell>
          <cell r="C1192" t="str">
            <v>UN</v>
          </cell>
          <cell r="E1192" t="str">
            <v>1900</v>
          </cell>
          <cell r="F1192">
            <v>0</v>
          </cell>
        </row>
        <row r="1193">
          <cell r="A1193">
            <v>584</v>
          </cell>
          <cell r="B1193" t="str">
            <v>LAVAMANOS VICTORIANA Sbrp             CRNA</v>
          </cell>
          <cell r="C1193" t="str">
            <v>UN</v>
          </cell>
          <cell r="E1193" t="str">
            <v>1900</v>
          </cell>
          <cell r="F1193">
            <v>0</v>
          </cell>
        </row>
        <row r="1194">
          <cell r="A1194">
            <v>585</v>
          </cell>
          <cell r="B1194" t="str">
            <v>LAVAMANOS MAZARA  Peds  CRNA</v>
          </cell>
          <cell r="C1194" t="str">
            <v>UN</v>
          </cell>
          <cell r="E1194" t="str">
            <v>1900</v>
          </cell>
          <cell r="F1194">
            <v>0</v>
          </cell>
        </row>
        <row r="1195">
          <cell r="A1195">
            <v>586</v>
          </cell>
          <cell r="B1195" t="str">
            <v>LAVAMANOS STILO 4-8" Sbrp             CRNA</v>
          </cell>
          <cell r="C1195" t="str">
            <v>UN</v>
          </cell>
          <cell r="E1195" t="str">
            <v>1900</v>
          </cell>
          <cell r="F1195">
            <v>0</v>
          </cell>
        </row>
        <row r="1196">
          <cell r="A1196">
            <v>587</v>
          </cell>
          <cell r="B1196" t="str">
            <v>LAVAMANOS 4-8" Pedestal</v>
          </cell>
          <cell r="C1196" t="str">
            <v>UN</v>
          </cell>
          <cell r="D1196">
            <v>44589</v>
          </cell>
          <cell r="E1196" t="str">
            <v>2022</v>
          </cell>
          <cell r="F1196">
            <v>230833</v>
          </cell>
        </row>
        <row r="1197">
          <cell r="A1197">
            <v>588</v>
          </cell>
          <cell r="B1197" t="str">
            <v>LAVAMANOS MAXIMO 4-8" Sbrp           CRNA</v>
          </cell>
          <cell r="C1197" t="str">
            <v>UN</v>
          </cell>
          <cell r="E1197" t="str">
            <v>1900</v>
          </cell>
          <cell r="F1197">
            <v>0</v>
          </cell>
        </row>
        <row r="1198">
          <cell r="A1198">
            <v>589</v>
          </cell>
          <cell r="B1198" t="str">
            <v>LAVAMANOS MARSELLA 4-8" Peds          CRNA</v>
          </cell>
          <cell r="C1198" t="str">
            <v>UN</v>
          </cell>
          <cell r="E1198" t="str">
            <v>1900</v>
          </cell>
          <cell r="F1198">
            <v>0</v>
          </cell>
        </row>
        <row r="1199">
          <cell r="A1199">
            <v>591</v>
          </cell>
          <cell r="B1199" t="str">
            <v>LAVAMANOS MARSELLA o similar Blanco Incr.  CORONA</v>
          </cell>
          <cell r="C1199" t="str">
            <v>UN</v>
          </cell>
          <cell r="D1199">
            <v>44589</v>
          </cell>
          <cell r="E1199" t="str">
            <v>2022</v>
          </cell>
          <cell r="F1199">
            <v>163252.01</v>
          </cell>
        </row>
        <row r="1200">
          <cell r="A1200">
            <v>603</v>
          </cell>
          <cell r="B1200" t="str">
            <v>ORINAL  GRANDE</v>
          </cell>
          <cell r="C1200" t="str">
            <v>UN</v>
          </cell>
          <cell r="E1200" t="str">
            <v>1900</v>
          </cell>
          <cell r="F1200">
            <v>0</v>
          </cell>
        </row>
        <row r="1201">
          <cell r="A1201">
            <v>604</v>
          </cell>
          <cell r="B1201" t="str">
            <v>ORINAL ARRECIFE  ANTIBACTERIAL PARA FLUX</v>
          </cell>
          <cell r="C1201" t="str">
            <v>UN</v>
          </cell>
          <cell r="D1201">
            <v>44589</v>
          </cell>
          <cell r="E1201" t="str">
            <v>2022</v>
          </cell>
          <cell r="F1201">
            <v>307042</v>
          </cell>
        </row>
        <row r="1202">
          <cell r="A1202">
            <v>605</v>
          </cell>
          <cell r="B1202" t="str">
            <v>Orinal para colgar Mediano(consumo 3.8 Lpf)</v>
          </cell>
          <cell r="C1202" t="str">
            <v>UN</v>
          </cell>
          <cell r="D1202">
            <v>44589</v>
          </cell>
          <cell r="E1202" t="str">
            <v>2022</v>
          </cell>
          <cell r="F1202">
            <v>266321</v>
          </cell>
        </row>
        <row r="1203">
          <cell r="A1203">
            <v>606</v>
          </cell>
          <cell r="B1203" t="str">
            <v>ORINAL INFANTIL O PETITE  CORONA</v>
          </cell>
          <cell r="C1203" t="str">
            <v>UN</v>
          </cell>
          <cell r="E1203" t="str">
            <v>1900</v>
          </cell>
          <cell r="F1203">
            <v>0</v>
          </cell>
        </row>
        <row r="1204">
          <cell r="A1204">
            <v>610</v>
          </cell>
          <cell r="B1204" t="str">
            <v>SANITARIO DISTINCION Color  CORONA</v>
          </cell>
          <cell r="C1204" t="str">
            <v>UN</v>
          </cell>
          <cell r="E1204" t="str">
            <v>1900</v>
          </cell>
          <cell r="F1204">
            <v>0</v>
          </cell>
        </row>
        <row r="1205">
          <cell r="A1205">
            <v>611</v>
          </cell>
          <cell r="B1205" t="str">
            <v>SANITARIO LAGUNA   CRNA</v>
          </cell>
          <cell r="C1205" t="str">
            <v>UN</v>
          </cell>
          <cell r="D1205">
            <v>44589</v>
          </cell>
          <cell r="E1205" t="str">
            <v>2022</v>
          </cell>
          <cell r="F1205">
            <v>197404.01</v>
          </cell>
        </row>
        <row r="1206">
          <cell r="A1206">
            <v>614</v>
          </cell>
          <cell r="B1206" t="str">
            <v>SANITARIO AVANTI COLOR  CRNA.</v>
          </cell>
          <cell r="C1206" t="str">
            <v>UN</v>
          </cell>
          <cell r="E1206" t="str">
            <v>1900</v>
          </cell>
          <cell r="F1206">
            <v>0</v>
          </cell>
        </row>
        <row r="1207">
          <cell r="A1207">
            <v>615</v>
          </cell>
          <cell r="B1207" t="str">
            <v>SANITARIO VICTORIANA     CRNA.</v>
          </cell>
          <cell r="C1207" t="str">
            <v>UN</v>
          </cell>
          <cell r="E1207" t="str">
            <v>1900</v>
          </cell>
          <cell r="F1207">
            <v>0</v>
          </cell>
        </row>
        <row r="1208">
          <cell r="A1208">
            <v>616</v>
          </cell>
          <cell r="B1208" t="str">
            <v>SANITARIO STILO  CORONA</v>
          </cell>
          <cell r="C1208" t="str">
            <v>UN</v>
          </cell>
          <cell r="E1208" t="str">
            <v>1900</v>
          </cell>
          <cell r="F1208">
            <v>0</v>
          </cell>
        </row>
        <row r="1209">
          <cell r="A1209">
            <v>617</v>
          </cell>
          <cell r="B1209" t="str">
            <v>SANITARIO MAXIMO BLANCO  CORONA</v>
          </cell>
          <cell r="C1209" t="str">
            <v>UN</v>
          </cell>
          <cell r="E1209" t="str">
            <v>1900</v>
          </cell>
          <cell r="F1209">
            <v>0</v>
          </cell>
        </row>
        <row r="1210">
          <cell r="A1210">
            <v>624</v>
          </cell>
          <cell r="B1210" t="str">
            <v>TAZA CAMPESINA INSTITUCIONAL.    CRNA</v>
          </cell>
          <cell r="C1210" t="str">
            <v>UN</v>
          </cell>
          <cell r="E1210" t="str">
            <v>1900</v>
          </cell>
          <cell r="F1210">
            <v>0</v>
          </cell>
        </row>
        <row r="1211">
          <cell r="A1211">
            <v>951</v>
          </cell>
          <cell r="B1211" t="str">
            <v>LAVAMANOS AVANTI Pedestal             CRNA</v>
          </cell>
          <cell r="C1211" t="str">
            <v>UN</v>
          </cell>
          <cell r="E1211" t="str">
            <v>1900</v>
          </cell>
          <cell r="F1211">
            <v>0</v>
          </cell>
        </row>
        <row r="1212">
          <cell r="A1212">
            <v>958</v>
          </cell>
          <cell r="B1212" t="str">
            <v>LAVAMANOS AVANTI Pedestal             CRNA</v>
          </cell>
          <cell r="C1212" t="str">
            <v>UN</v>
          </cell>
          <cell r="E1212" t="str">
            <v>1900</v>
          </cell>
          <cell r="F1212">
            <v>0</v>
          </cell>
        </row>
        <row r="1213">
          <cell r="A1213">
            <v>1726</v>
          </cell>
          <cell r="B1213" t="str">
            <v>LAVAMANOS RIVIERA BLANCO</v>
          </cell>
          <cell r="C1213" t="str">
            <v>UN</v>
          </cell>
          <cell r="E1213" t="str">
            <v>1900</v>
          </cell>
          <cell r="F1213">
            <v>0</v>
          </cell>
        </row>
        <row r="1214">
          <cell r="A1214">
            <v>1810</v>
          </cell>
          <cell r="B1214" t="str">
            <v>SANITARIO SELECTA  BLANCO   CORONA</v>
          </cell>
          <cell r="C1214" t="str">
            <v>UN</v>
          </cell>
          <cell r="E1214" t="str">
            <v>1900</v>
          </cell>
          <cell r="F1214">
            <v>0</v>
          </cell>
        </row>
        <row r="1215">
          <cell r="A1215">
            <v>2694</v>
          </cell>
          <cell r="B1215" t="str">
            <v>LAVAMANOS PRESTIGIO Peds 8"         CRNA</v>
          </cell>
          <cell r="C1215" t="str">
            <v>UN</v>
          </cell>
          <cell r="E1215" t="str">
            <v>1900</v>
          </cell>
          <cell r="F1215">
            <v>0</v>
          </cell>
        </row>
        <row r="1216">
          <cell r="A1216">
            <v>2695</v>
          </cell>
          <cell r="B1216" t="str">
            <v>LAVAMANOS PRESTIGIO Sbrp 8"         CRNA</v>
          </cell>
          <cell r="C1216" t="str">
            <v>UN</v>
          </cell>
          <cell r="E1216" t="str">
            <v>1900</v>
          </cell>
          <cell r="F1216">
            <v>0</v>
          </cell>
        </row>
        <row r="1217">
          <cell r="A1217">
            <v>2696</v>
          </cell>
          <cell r="B1217" t="str">
            <v>LAVAMANOS PRESTIGIO    CRNA</v>
          </cell>
          <cell r="C1217" t="str">
            <v>UN</v>
          </cell>
          <cell r="E1217" t="str">
            <v>1900</v>
          </cell>
          <cell r="F1217">
            <v>0</v>
          </cell>
        </row>
        <row r="1218">
          <cell r="A1218">
            <v>2697</v>
          </cell>
          <cell r="B1218" t="str">
            <v>LAVAMANOS ACUACER Colgar            CRNA</v>
          </cell>
          <cell r="C1218" t="str">
            <v>UN</v>
          </cell>
          <cell r="E1218" t="str">
            <v>1900</v>
          </cell>
          <cell r="F1218">
            <v>0</v>
          </cell>
        </row>
        <row r="1219">
          <cell r="A1219">
            <v>2698</v>
          </cell>
          <cell r="B1219" t="str">
            <v>SANITARIO PRESTIGIO  CORONA</v>
          </cell>
          <cell r="C1219" t="str">
            <v>UN</v>
          </cell>
          <cell r="E1219" t="str">
            <v>1900</v>
          </cell>
          <cell r="F1219">
            <v>0</v>
          </cell>
        </row>
        <row r="1220">
          <cell r="A1220">
            <v>2699</v>
          </cell>
          <cell r="B1220" t="str">
            <v>LAVAMANOS PRESTIGIO Peds+Grif.GAVIOTA CRNA</v>
          </cell>
          <cell r="C1220" t="str">
            <v>UN</v>
          </cell>
          <cell r="E1220" t="str">
            <v>1900</v>
          </cell>
          <cell r="F1220">
            <v>0</v>
          </cell>
        </row>
        <row r="1221">
          <cell r="A1221">
            <v>2700</v>
          </cell>
          <cell r="B1221" t="str">
            <v>LAVAMANOS PRESTIGIO Peds+Grif.FENIX CRNA</v>
          </cell>
          <cell r="C1221" t="str">
            <v>UN</v>
          </cell>
          <cell r="E1221" t="str">
            <v>1900</v>
          </cell>
          <cell r="F1221">
            <v>0</v>
          </cell>
        </row>
        <row r="1222">
          <cell r="A1222">
            <v>2701</v>
          </cell>
          <cell r="B1222" t="str">
            <v>LAVAMANOS PRESTIGIO Sbrp+Grif.ATHEN CRNA</v>
          </cell>
          <cell r="C1222" t="str">
            <v>UN</v>
          </cell>
          <cell r="E1222" t="str">
            <v>1900</v>
          </cell>
          <cell r="F1222">
            <v>0</v>
          </cell>
        </row>
        <row r="1223">
          <cell r="A1223">
            <v>2702</v>
          </cell>
          <cell r="B1223" t="str">
            <v>LAVAMANOS PRESTIGIO Sbrp+Grif.SFERA CRNA</v>
          </cell>
          <cell r="C1223" t="str">
            <v>UN</v>
          </cell>
          <cell r="E1223" t="str">
            <v>1900</v>
          </cell>
          <cell r="F1223">
            <v>0</v>
          </cell>
        </row>
        <row r="1224">
          <cell r="A1224">
            <v>2703</v>
          </cell>
          <cell r="B1224" t="str">
            <v>LAVAMANOS PRESTIGIO Incr+Grif.GAVIOTA CRNA</v>
          </cell>
          <cell r="C1224" t="str">
            <v>UN</v>
          </cell>
          <cell r="E1224" t="str">
            <v>1900</v>
          </cell>
          <cell r="F1224">
            <v>0</v>
          </cell>
        </row>
        <row r="1225">
          <cell r="A1225">
            <v>2704</v>
          </cell>
          <cell r="B1225" t="str">
            <v>LAVAMANOS PRESTIGIO Incr+Grif.FENIX CRNA</v>
          </cell>
          <cell r="C1225" t="str">
            <v>UN</v>
          </cell>
          <cell r="E1225" t="str">
            <v>1900</v>
          </cell>
          <cell r="F1225">
            <v>0</v>
          </cell>
        </row>
        <row r="1226">
          <cell r="A1226">
            <v>2705</v>
          </cell>
          <cell r="B1226" t="str">
            <v>LAVAMANOS STILO Peds+Grif.Mctrl     CRNA</v>
          </cell>
          <cell r="C1226" t="str">
            <v>UN</v>
          </cell>
          <cell r="E1226" t="str">
            <v>1900</v>
          </cell>
          <cell r="F1226">
            <v>0</v>
          </cell>
        </row>
        <row r="1227">
          <cell r="A1227">
            <v>2706</v>
          </cell>
          <cell r="B1227" t="str">
            <v>LAVAMANOS STILO Sbrp+Grif.Sfera     CRNA</v>
          </cell>
          <cell r="C1227" t="str">
            <v>UN</v>
          </cell>
          <cell r="E1227" t="str">
            <v>1900</v>
          </cell>
          <cell r="F1227">
            <v>0</v>
          </cell>
        </row>
        <row r="1228">
          <cell r="A1228">
            <v>2768</v>
          </cell>
          <cell r="B1228" t="str">
            <v>SANITARIO PORTOBELLO BLANCO</v>
          </cell>
          <cell r="C1228" t="str">
            <v>UN</v>
          </cell>
          <cell r="E1228" t="str">
            <v>1900</v>
          </cell>
          <cell r="F1228">
            <v>0</v>
          </cell>
        </row>
        <row r="1229">
          <cell r="A1229">
            <v>2782</v>
          </cell>
          <cell r="B1229" t="str">
            <v>LAVAMANOS MAXIMO Sbrp+Grif.Monocontrol CRNA</v>
          </cell>
          <cell r="C1229" t="str">
            <v>UN</v>
          </cell>
          <cell r="E1229" t="str">
            <v>1900</v>
          </cell>
          <cell r="F1229">
            <v>0</v>
          </cell>
        </row>
        <row r="1230">
          <cell r="A1230">
            <v>2783</v>
          </cell>
          <cell r="B1230" t="str">
            <v>LAVAMANOS MARSELLA  SOBREPONER  BLANCO</v>
          </cell>
          <cell r="C1230" t="str">
            <v>UN</v>
          </cell>
          <cell r="D1230">
            <v>44589</v>
          </cell>
          <cell r="E1230" t="str">
            <v>2022</v>
          </cell>
          <cell r="F1230">
            <v>151675</v>
          </cell>
        </row>
        <row r="1231">
          <cell r="A1231">
            <v>2784</v>
          </cell>
          <cell r="B1231" t="str">
            <v>LAVAMANOS TIFANY Peds+Grif.Monocontrol CRNA</v>
          </cell>
          <cell r="C1231" t="str">
            <v>UN</v>
          </cell>
          <cell r="E1231" t="str">
            <v>1900</v>
          </cell>
          <cell r="F1231">
            <v>0</v>
          </cell>
        </row>
        <row r="1232">
          <cell r="A1232">
            <v>2785</v>
          </cell>
          <cell r="B1232" t="str">
            <v>LAVAMANOS TIFANY Peds+Grif.MctrlCRNA</v>
          </cell>
          <cell r="C1232" t="str">
            <v>UN</v>
          </cell>
          <cell r="E1232" t="str">
            <v>1900</v>
          </cell>
          <cell r="F1232">
            <v>0</v>
          </cell>
        </row>
        <row r="1233">
          <cell r="A1233">
            <v>2786</v>
          </cell>
          <cell r="B1233" t="str">
            <v>LAVAMANOS MAXIMO Sbrp+Grif.Monocontrol CRNA</v>
          </cell>
          <cell r="C1233" t="str">
            <v>UN</v>
          </cell>
          <cell r="E1233" t="str">
            <v>1900</v>
          </cell>
          <cell r="F1233">
            <v>0</v>
          </cell>
        </row>
        <row r="1234">
          <cell r="A1234">
            <v>2787</v>
          </cell>
          <cell r="B1234" t="str">
            <v>LAVAMANOS VERONA  Colgar            CRNA</v>
          </cell>
          <cell r="C1234" t="str">
            <v>UN</v>
          </cell>
          <cell r="E1234" t="str">
            <v>1900</v>
          </cell>
          <cell r="F1234">
            <v>0</v>
          </cell>
        </row>
        <row r="1235">
          <cell r="A1235">
            <v>2788</v>
          </cell>
          <cell r="B1235" t="str">
            <v>LAVAMANOS VERONA Colgar            CRNA</v>
          </cell>
          <cell r="C1235" t="str">
            <v>UN</v>
          </cell>
          <cell r="E1235" t="str">
            <v>1900</v>
          </cell>
          <cell r="F1235">
            <v>0</v>
          </cell>
        </row>
        <row r="1236">
          <cell r="A1236">
            <v>2789</v>
          </cell>
          <cell r="B1236" t="str">
            <v>LAVAMANOS AVANTI Colgar+Grif.8" PRISMA CRNA</v>
          </cell>
          <cell r="C1236" t="str">
            <v>UN</v>
          </cell>
          <cell r="E1236" t="str">
            <v>1900</v>
          </cell>
          <cell r="F1236">
            <v>0</v>
          </cell>
        </row>
        <row r="1237">
          <cell r="A1237">
            <v>2792</v>
          </cell>
          <cell r="B1237" t="str">
            <v>SANITARIO AVANTI  BLANCO   CRNA.</v>
          </cell>
          <cell r="C1237" t="str">
            <v>UN</v>
          </cell>
          <cell r="E1237" t="str">
            <v>1900</v>
          </cell>
          <cell r="F1237">
            <v>0</v>
          </cell>
        </row>
        <row r="1238">
          <cell r="A1238">
            <v>2794</v>
          </cell>
          <cell r="B1238" t="str">
            <v>LAVAMANOS BLANCO COLGAR+Griferia (llave+sifon+desa</v>
          </cell>
          <cell r="C1238" t="str">
            <v>UN</v>
          </cell>
          <cell r="D1238">
            <v>44589</v>
          </cell>
          <cell r="E1238" t="str">
            <v>2022</v>
          </cell>
          <cell r="F1238">
            <v>106888</v>
          </cell>
        </row>
        <row r="1239">
          <cell r="A1239">
            <v>2795</v>
          </cell>
          <cell r="B1239" t="str">
            <v>LAVAMANOS ACUACER+Grif.8" GALAXIA  CRNA</v>
          </cell>
          <cell r="C1239" t="str">
            <v>UN</v>
          </cell>
          <cell r="E1239" t="str">
            <v>1900</v>
          </cell>
          <cell r="F1239">
            <v>0</v>
          </cell>
        </row>
        <row r="1240">
          <cell r="A1240">
            <v>2796</v>
          </cell>
          <cell r="B1240" t="str">
            <v>TAZA FLUXOMETRO INSTIT.   CRNA</v>
          </cell>
          <cell r="C1240" t="str">
            <v>UN</v>
          </cell>
          <cell r="D1240">
            <v>44589</v>
          </cell>
          <cell r="E1240" t="str">
            <v>2022</v>
          </cell>
          <cell r="F1240">
            <v>626467</v>
          </cell>
        </row>
        <row r="1241">
          <cell r="A1241">
            <v>2797</v>
          </cell>
          <cell r="B1241" t="str">
            <v>LAVAMANOS AVANTI Colgar+Grif.8" PRIS     CRNA</v>
          </cell>
          <cell r="C1241" t="str">
            <v>UN</v>
          </cell>
          <cell r="E1241" t="str">
            <v>1900</v>
          </cell>
          <cell r="F1241">
            <v>0</v>
          </cell>
        </row>
        <row r="1242">
          <cell r="A1242">
            <v>2799</v>
          </cell>
          <cell r="B1242" t="str">
            <v>ORINAL Residencial+Grif Quick            CRNA</v>
          </cell>
          <cell r="C1242" t="str">
            <v>UN</v>
          </cell>
          <cell r="E1242" t="str">
            <v>1900</v>
          </cell>
          <cell r="F1242">
            <v>0</v>
          </cell>
        </row>
        <row r="1243">
          <cell r="A1243">
            <v>2800</v>
          </cell>
          <cell r="B1243" t="str">
            <v>LAVAMANOS AVANTI Sbrp+Grif.PRISMA   CRNA</v>
          </cell>
          <cell r="C1243" t="str">
            <v>UN</v>
          </cell>
          <cell r="E1243" t="str">
            <v>1900</v>
          </cell>
          <cell r="F1243">
            <v>0</v>
          </cell>
        </row>
        <row r="1244">
          <cell r="A1244">
            <v>2803</v>
          </cell>
          <cell r="B1244" t="str">
            <v>SANITARIO PORTOBELLO PREMIUM</v>
          </cell>
          <cell r="C1244" t="str">
            <v>UN</v>
          </cell>
          <cell r="E1244" t="str">
            <v>1900</v>
          </cell>
          <cell r="F1244">
            <v>0</v>
          </cell>
        </row>
        <row r="1245">
          <cell r="A1245">
            <v>2807</v>
          </cell>
          <cell r="B1245" t="str">
            <v>SANITARIO MAXIMO COLOR  CORONA</v>
          </cell>
          <cell r="C1245" t="str">
            <v>UN</v>
          </cell>
          <cell r="E1245" t="str">
            <v>1900</v>
          </cell>
          <cell r="F1245">
            <v>0</v>
          </cell>
        </row>
        <row r="1246">
          <cell r="A1246">
            <v>2851</v>
          </cell>
          <cell r="B1246" t="str">
            <v>SANITARIO VICTORIA BLANCO</v>
          </cell>
          <cell r="C1246" t="str">
            <v>UN</v>
          </cell>
          <cell r="E1246" t="str">
            <v>1900</v>
          </cell>
          <cell r="F1246">
            <v>0</v>
          </cell>
        </row>
        <row r="1247">
          <cell r="A1247">
            <v>2927</v>
          </cell>
          <cell r="B1247" t="str">
            <v>SANITARIO VICTORIA PREMIUM</v>
          </cell>
          <cell r="C1247" t="str">
            <v>UN</v>
          </cell>
          <cell r="E1247" t="str">
            <v>1900</v>
          </cell>
          <cell r="F1247">
            <v>0</v>
          </cell>
        </row>
        <row r="1248">
          <cell r="A1248">
            <v>2947</v>
          </cell>
          <cell r="B1248" t="str">
            <v>SANITARIO  BLANCO TAZA REDONDA</v>
          </cell>
          <cell r="C1248" t="str">
            <v>UN</v>
          </cell>
          <cell r="D1248">
            <v>44589</v>
          </cell>
          <cell r="E1248" t="str">
            <v>2022</v>
          </cell>
          <cell r="F1248">
            <v>1445157</v>
          </cell>
        </row>
        <row r="1249">
          <cell r="A1249">
            <v>2958</v>
          </cell>
          <cell r="B1249" t="str">
            <v>LAVAMANOS VICTORIA BLANCO</v>
          </cell>
          <cell r="C1249" t="str">
            <v>UN</v>
          </cell>
          <cell r="E1249" t="str">
            <v>1900</v>
          </cell>
          <cell r="F1249">
            <v>0</v>
          </cell>
        </row>
        <row r="1250">
          <cell r="A1250">
            <v>2975</v>
          </cell>
          <cell r="B1250" t="str">
            <v>LAVAMANOS VICTORIA PREMIUM</v>
          </cell>
          <cell r="C1250" t="str">
            <v>UN</v>
          </cell>
          <cell r="E1250" t="str">
            <v>1900</v>
          </cell>
          <cell r="F1250">
            <v>0</v>
          </cell>
        </row>
        <row r="1251">
          <cell r="A1251">
            <v>3285</v>
          </cell>
          <cell r="B1251" t="str">
            <v>TAZA FLUXOMETRO HANDICAP</v>
          </cell>
          <cell r="C1251" t="str">
            <v>UN</v>
          </cell>
          <cell r="E1251" t="str">
            <v>1900</v>
          </cell>
          <cell r="F1251">
            <v>0</v>
          </cell>
        </row>
        <row r="1252">
          <cell r="A1252">
            <v>3286</v>
          </cell>
          <cell r="B1252" t="str">
            <v>SANITARIO INFANTIL  CORONA</v>
          </cell>
          <cell r="C1252" t="str">
            <v>UN</v>
          </cell>
          <cell r="E1252" t="str">
            <v>1900</v>
          </cell>
          <cell r="F1252">
            <v>0</v>
          </cell>
        </row>
        <row r="1253">
          <cell r="A1253">
            <v>3493</v>
          </cell>
          <cell r="B1253" t="str">
            <v>SANITARIO SELECTA  COLOR  CORONA</v>
          </cell>
          <cell r="C1253" t="str">
            <v>UN</v>
          </cell>
          <cell r="E1253" t="str">
            <v>1900</v>
          </cell>
          <cell r="F1253">
            <v>0</v>
          </cell>
        </row>
        <row r="1254">
          <cell r="A1254">
            <v>3494</v>
          </cell>
          <cell r="B1254" t="str">
            <v>LAVAMANOS SELECTA Peds          CRNA</v>
          </cell>
          <cell r="C1254" t="str">
            <v>UN</v>
          </cell>
          <cell r="E1254" t="str">
            <v>1900</v>
          </cell>
          <cell r="F1254">
            <v>0</v>
          </cell>
        </row>
        <row r="1255">
          <cell r="A1255">
            <v>3496</v>
          </cell>
          <cell r="B1255" t="str">
            <v>LAVAMANOS SELECTA Sbrp             CRNA</v>
          </cell>
          <cell r="C1255" t="str">
            <v>UN</v>
          </cell>
          <cell r="E1255" t="str">
            <v>1900</v>
          </cell>
          <cell r="F1255">
            <v>0</v>
          </cell>
        </row>
        <row r="1256">
          <cell r="A1256">
            <v>3497</v>
          </cell>
          <cell r="B1256" t="str">
            <v>LAVAMANOS SELECTA Sbrp             CRNA</v>
          </cell>
          <cell r="C1256" t="str">
            <v>UN</v>
          </cell>
          <cell r="E1256" t="str">
            <v>1900</v>
          </cell>
          <cell r="F1256">
            <v>0</v>
          </cell>
        </row>
        <row r="1257">
          <cell r="A1257">
            <v>3498</v>
          </cell>
          <cell r="B1257" t="str">
            <v>LAVAMANOS SELECTA Incr              CRNA</v>
          </cell>
          <cell r="C1257" t="str">
            <v>UN</v>
          </cell>
          <cell r="E1257" t="str">
            <v>1900</v>
          </cell>
          <cell r="F1257">
            <v>0</v>
          </cell>
        </row>
        <row r="1258">
          <cell r="A1258">
            <v>3499</v>
          </cell>
          <cell r="B1258" t="str">
            <v>LAVAMANOS SELECTA Incr              CRNA</v>
          </cell>
          <cell r="C1258" t="str">
            <v>UN</v>
          </cell>
          <cell r="E1258" t="str">
            <v>1900</v>
          </cell>
          <cell r="F1258">
            <v>0</v>
          </cell>
        </row>
        <row r="1259">
          <cell r="A1259">
            <v>3500</v>
          </cell>
          <cell r="B1259" t="str">
            <v>SANITARIO ELITE  BLANCO    CRNA</v>
          </cell>
          <cell r="C1259" t="str">
            <v>UN</v>
          </cell>
          <cell r="E1259" t="str">
            <v>1900</v>
          </cell>
          <cell r="F1259">
            <v>0</v>
          </cell>
        </row>
        <row r="1260">
          <cell r="A1260">
            <v>3501</v>
          </cell>
          <cell r="B1260" t="str">
            <v>SANITARIO ELITE COLOR   CORONA</v>
          </cell>
          <cell r="C1260" t="str">
            <v>UN</v>
          </cell>
          <cell r="E1260" t="str">
            <v>1900</v>
          </cell>
          <cell r="F1260">
            <v>0</v>
          </cell>
        </row>
        <row r="1261">
          <cell r="A1261">
            <v>3502</v>
          </cell>
          <cell r="B1261" t="str">
            <v>LAVAMANOS ELITE Peds          CRNA</v>
          </cell>
          <cell r="C1261" t="str">
            <v>UN</v>
          </cell>
          <cell r="E1261" t="str">
            <v>1900</v>
          </cell>
          <cell r="F1261">
            <v>0</v>
          </cell>
        </row>
        <row r="1262">
          <cell r="A1262">
            <v>3503</v>
          </cell>
          <cell r="B1262" t="str">
            <v>LAVAMANOS ELITE Peds          CRNA</v>
          </cell>
          <cell r="C1262" t="str">
            <v>UN</v>
          </cell>
          <cell r="E1262" t="str">
            <v>1900</v>
          </cell>
          <cell r="F1262">
            <v>0</v>
          </cell>
        </row>
        <row r="1263">
          <cell r="A1263">
            <v>3504</v>
          </cell>
          <cell r="B1263" t="str">
            <v>LAVAMANOS ELITE Sbrp              CRNA</v>
          </cell>
          <cell r="C1263" t="str">
            <v>UN</v>
          </cell>
          <cell r="E1263" t="str">
            <v>1900</v>
          </cell>
          <cell r="F1263">
            <v>0</v>
          </cell>
        </row>
        <row r="1264">
          <cell r="A1264">
            <v>3505</v>
          </cell>
          <cell r="B1264" t="str">
            <v>LAVAMANOS ELITE Sbrp              CRNA</v>
          </cell>
          <cell r="C1264" t="str">
            <v>UN</v>
          </cell>
          <cell r="E1264" t="str">
            <v>1900</v>
          </cell>
          <cell r="F1264">
            <v>0</v>
          </cell>
        </row>
        <row r="1265">
          <cell r="A1265">
            <v>4001</v>
          </cell>
          <cell r="B1265" t="str">
            <v>TINA AMERICANA FIRPLAK 1.48mtx.90x.40</v>
          </cell>
          <cell r="C1265" t="str">
            <v>UN</v>
          </cell>
          <cell r="E1265" t="str">
            <v>1900</v>
          </cell>
          <cell r="F1265">
            <v>0</v>
          </cell>
        </row>
        <row r="1266">
          <cell r="A1266">
            <v>4002</v>
          </cell>
          <cell r="B1266" t="str">
            <v>JACUZZI FIRPLAK - Galapagos Spa – Hidro – Aero – Blanco (8 PERSONAS)</v>
          </cell>
          <cell r="C1266" t="str">
            <v>UN</v>
          </cell>
          <cell r="D1266">
            <v>44585</v>
          </cell>
          <cell r="E1266" t="str">
            <v>2022</v>
          </cell>
          <cell r="F1266">
            <v>25689847</v>
          </cell>
        </row>
        <row r="1267">
          <cell r="A1267">
            <v>4003</v>
          </cell>
          <cell r="B1267" t="str">
            <v>TINA ESPAÑOLA  FIRPLAK 1.60mtx.75x.41</v>
          </cell>
          <cell r="C1267" t="str">
            <v>UN</v>
          </cell>
          <cell r="E1267" t="str">
            <v>1900</v>
          </cell>
          <cell r="F1267">
            <v>0</v>
          </cell>
        </row>
        <row r="1268">
          <cell r="A1268">
            <v>4004</v>
          </cell>
          <cell r="B1268" t="str">
            <v>JACUZZI ESPAÑOLA  FIRPLAK 1.60mtx.75x.41</v>
          </cell>
          <cell r="C1268" t="str">
            <v>UN</v>
          </cell>
          <cell r="E1268" t="str">
            <v>1900</v>
          </cell>
          <cell r="F1268">
            <v>0</v>
          </cell>
        </row>
        <row r="1269">
          <cell r="A1269">
            <v>4005</v>
          </cell>
          <cell r="B1269" t="str">
            <v>TINA FRANCESA  FIRPLAK 1.80mtx.90x.41</v>
          </cell>
          <cell r="C1269" t="str">
            <v>UN</v>
          </cell>
          <cell r="E1269" t="str">
            <v>1900</v>
          </cell>
          <cell r="F1269">
            <v>0</v>
          </cell>
        </row>
        <row r="1270">
          <cell r="A1270">
            <v>4006</v>
          </cell>
          <cell r="B1270" t="str">
            <v>JACUZZI FRANCESA FIRPLAK 1.80mtx.90x.41</v>
          </cell>
          <cell r="C1270" t="str">
            <v>UN</v>
          </cell>
          <cell r="E1270" t="str">
            <v>1900</v>
          </cell>
          <cell r="F1270">
            <v>0</v>
          </cell>
        </row>
        <row r="1271">
          <cell r="A1271">
            <v>4007</v>
          </cell>
          <cell r="B1271" t="str">
            <v>LAVARROPA PORCELANA FRIAFIRPLAK 46x51</v>
          </cell>
          <cell r="C1271" t="str">
            <v>UN</v>
          </cell>
          <cell r="E1271" t="str">
            <v>1900</v>
          </cell>
          <cell r="F1271">
            <v>0</v>
          </cell>
        </row>
        <row r="1272">
          <cell r="A1272">
            <v>4008</v>
          </cell>
          <cell r="B1272" t="str">
            <v>LAVARROPA PORCELANA FRIAFIRPLAK 48x60</v>
          </cell>
          <cell r="C1272" t="str">
            <v>UN</v>
          </cell>
          <cell r="E1272" t="str">
            <v>1900</v>
          </cell>
          <cell r="F1272">
            <v>0</v>
          </cell>
        </row>
        <row r="1273">
          <cell r="A1273">
            <v>4009</v>
          </cell>
          <cell r="B1273" t="str">
            <v>LAVARROPA PORCELANA FRIAFIRPLAK 80x60</v>
          </cell>
          <cell r="C1273" t="str">
            <v>UN</v>
          </cell>
          <cell r="E1273" t="str">
            <v>1900</v>
          </cell>
          <cell r="F1273">
            <v>0</v>
          </cell>
        </row>
        <row r="1274">
          <cell r="A1274">
            <v>4010</v>
          </cell>
          <cell r="B1274" t="str">
            <v>CAJA DE GRIFOS Lavadora FRIAFIRPLAK 30x21x9</v>
          </cell>
          <cell r="C1274" t="str">
            <v>UN</v>
          </cell>
          <cell r="E1274" t="str">
            <v>1900</v>
          </cell>
          <cell r="F1274">
            <v>0</v>
          </cell>
        </row>
        <row r="1275">
          <cell r="A1275">
            <v>9400</v>
          </cell>
          <cell r="B1275" t="str">
            <v>LAVAMANOS  MARACAY  VEGAS PETITE MARFIL</v>
          </cell>
          <cell r="C1275" t="str">
            <v>UN</v>
          </cell>
          <cell r="E1275" t="str">
            <v>1900</v>
          </cell>
          <cell r="F1275">
            <v>0</v>
          </cell>
        </row>
        <row r="1276">
          <cell r="A1276">
            <v>9401</v>
          </cell>
          <cell r="B1276" t="str">
            <v>LAVAMANOS RIVIERA PASTEL</v>
          </cell>
          <cell r="C1276" t="str">
            <v>UN</v>
          </cell>
          <cell r="E1276" t="str">
            <v>1900</v>
          </cell>
          <cell r="F1276">
            <v>0</v>
          </cell>
        </row>
        <row r="1277">
          <cell r="A1277">
            <v>9402</v>
          </cell>
          <cell r="B1277" t="str">
            <v>LAVAMANOS SIENA PASTEL</v>
          </cell>
          <cell r="C1277" t="str">
            <v>UN</v>
          </cell>
          <cell r="E1277" t="str">
            <v>1900</v>
          </cell>
          <cell r="F1277">
            <v>0</v>
          </cell>
        </row>
        <row r="1278">
          <cell r="A1278">
            <v>9403</v>
          </cell>
          <cell r="B1278" t="str">
            <v>LAVAMANOS VICTORIA PASTEL</v>
          </cell>
          <cell r="C1278" t="str">
            <v>UN</v>
          </cell>
          <cell r="E1278" t="str">
            <v>1900</v>
          </cell>
          <cell r="F1278">
            <v>0</v>
          </cell>
        </row>
        <row r="1279">
          <cell r="A1279">
            <v>9404</v>
          </cell>
          <cell r="B1279" t="str">
            <v>SANITARIO NUEVO EMBAJADOR</v>
          </cell>
          <cell r="C1279" t="str">
            <v>UN</v>
          </cell>
          <cell r="E1279" t="str">
            <v>1900</v>
          </cell>
          <cell r="F1279">
            <v>0</v>
          </cell>
        </row>
        <row r="1280">
          <cell r="A1280">
            <v>9405</v>
          </cell>
          <cell r="B1280" t="str">
            <v>SANITARIO PORTOBELLO PASTEL</v>
          </cell>
          <cell r="C1280" t="str">
            <v>UN</v>
          </cell>
          <cell r="E1280" t="str">
            <v>1900</v>
          </cell>
          <cell r="F1280">
            <v>0</v>
          </cell>
        </row>
        <row r="1281">
          <cell r="A1281">
            <v>9406</v>
          </cell>
          <cell r="B1281" t="str">
            <v>SANITARIO VICTORIA PASTEL</v>
          </cell>
          <cell r="C1281" t="str">
            <v>UN</v>
          </cell>
          <cell r="E1281" t="str">
            <v>1900</v>
          </cell>
          <cell r="F1281">
            <v>0</v>
          </cell>
        </row>
        <row r="1282">
          <cell r="A1282">
            <v>9449</v>
          </cell>
          <cell r="B1282" t="str">
            <v>LAVAMANOS PEDEST.VERONA  Color     CORONA</v>
          </cell>
          <cell r="C1282" t="str">
            <v>UN</v>
          </cell>
          <cell r="E1282" t="str">
            <v>1900</v>
          </cell>
          <cell r="F1282">
            <v>0</v>
          </cell>
        </row>
        <row r="1283">
          <cell r="A1283">
            <v>9450</v>
          </cell>
          <cell r="B1283" t="str">
            <v>ORINAL INFANTIL   CON GRIFERIA  CORONA</v>
          </cell>
          <cell r="C1283" t="str">
            <v>UN</v>
          </cell>
          <cell r="E1283" t="str">
            <v>1900</v>
          </cell>
          <cell r="F1283">
            <v>0</v>
          </cell>
        </row>
        <row r="1284">
          <cell r="A1284">
            <v>9451</v>
          </cell>
          <cell r="B1284" t="str">
            <v>ORINAL SANTA FE CON GRIFERIA     CORONA</v>
          </cell>
          <cell r="C1284" t="str">
            <v>UN</v>
          </cell>
          <cell r="E1284" t="str">
            <v>1900</v>
          </cell>
          <cell r="F1284">
            <v>0</v>
          </cell>
        </row>
        <row r="1285">
          <cell r="A1285">
            <v>9452</v>
          </cell>
          <cell r="B1285" t="str">
            <v>SANITARIO DISTINCION Blanco  CORONA</v>
          </cell>
          <cell r="C1285" t="str">
            <v>UN</v>
          </cell>
          <cell r="E1285" t="str">
            <v>1900</v>
          </cell>
          <cell r="F1285">
            <v>0</v>
          </cell>
        </row>
        <row r="1286">
          <cell r="A1286">
            <v>9453</v>
          </cell>
          <cell r="B1286" t="str">
            <v>SANITARIO TREVI Blanco  CORONA</v>
          </cell>
          <cell r="C1286" t="str">
            <v>UN</v>
          </cell>
          <cell r="E1286" t="str">
            <v>1900</v>
          </cell>
          <cell r="F1286">
            <v>0</v>
          </cell>
        </row>
        <row r="1287">
          <cell r="A1287">
            <v>90016</v>
          </cell>
          <cell r="B1287" t="str">
            <v>TAZA FLUXOMETRO INSTIT. Fontanar**</v>
          </cell>
          <cell r="C1287" t="str">
            <v>UN</v>
          </cell>
          <cell r="E1287" t="str">
            <v>1900</v>
          </cell>
          <cell r="F1287">
            <v>0</v>
          </cell>
        </row>
        <row r="1288">
          <cell r="A1288">
            <v>100695</v>
          </cell>
          <cell r="B1288" t="str">
            <v>LAVAMANOS VALENCIA Sbrp Blanco            CRNA</v>
          </cell>
          <cell r="C1288" t="str">
            <v>UN</v>
          </cell>
          <cell r="D1288">
            <v>44589</v>
          </cell>
          <cell r="E1288" t="str">
            <v>2022</v>
          </cell>
          <cell r="F1288">
            <v>137964.01</v>
          </cell>
        </row>
        <row r="1289">
          <cell r="A1289">
            <v>101003</v>
          </cell>
          <cell r="B1289" t="str">
            <v>SANITARIO DISCAPAC ALONGADO Adriatico sin grif</v>
          </cell>
          <cell r="C1289" t="str">
            <v>UN</v>
          </cell>
          <cell r="D1289">
            <v>44592</v>
          </cell>
          <cell r="E1289" t="str">
            <v>2022</v>
          </cell>
          <cell r="F1289">
            <v>614282</v>
          </cell>
        </row>
        <row r="1290">
          <cell r="A1290">
            <v>101004</v>
          </cell>
          <cell r="B1290" t="str">
            <v>Asiento abierto para Taza Sanitario A.P.</v>
          </cell>
          <cell r="C1290" t="str">
            <v>UN</v>
          </cell>
          <cell r="D1290">
            <v>44589</v>
          </cell>
          <cell r="E1290" t="str">
            <v>2022</v>
          </cell>
          <cell r="F1290">
            <v>117133</v>
          </cell>
        </row>
        <row r="1291">
          <cell r="A1291">
            <v>101266</v>
          </cell>
          <cell r="B1291" t="str">
            <v>ORINAL ECOLOGICO (Cerámica Porcelanizad)SinAgua**</v>
          </cell>
          <cell r="C1291" t="str">
            <v>UN</v>
          </cell>
          <cell r="E1291" t="str">
            <v>1900</v>
          </cell>
          <cell r="F1291">
            <v>0</v>
          </cell>
        </row>
        <row r="1292">
          <cell r="A1292">
            <v>101737</v>
          </cell>
          <cell r="B1292" t="str">
            <v>TAZA FLUXOMETRO INSTIT. Fontanar**</v>
          </cell>
          <cell r="C1292" t="str">
            <v>UN</v>
          </cell>
          <cell r="E1292" t="str">
            <v>1900</v>
          </cell>
          <cell r="F1292">
            <v>0</v>
          </cell>
        </row>
        <row r="1293">
          <cell r="A1293">
            <v>101795</v>
          </cell>
          <cell r="B1293" t="str">
            <v>TAZA INST. ADRIATICO ES BLANCO CORONA Discapacita</v>
          </cell>
          <cell r="C1293" t="str">
            <v>UN</v>
          </cell>
          <cell r="D1293">
            <v>44589</v>
          </cell>
          <cell r="E1293" t="str">
            <v>2022</v>
          </cell>
          <cell r="F1293">
            <v>680851</v>
          </cell>
        </row>
        <row r="1294">
          <cell r="A1294">
            <v>101796</v>
          </cell>
          <cell r="B1294" t="str">
            <v>VALV. ANTIV. CROMO GRIVAL CORONA **</v>
          </cell>
          <cell r="C1294" t="str">
            <v>UN</v>
          </cell>
          <cell r="D1294">
            <v>44589</v>
          </cell>
          <cell r="E1294" t="str">
            <v>2022</v>
          </cell>
          <cell r="F1294">
            <v>371730</v>
          </cell>
        </row>
        <row r="1295">
          <cell r="A1295">
            <v>101797</v>
          </cell>
          <cell r="B1295" t="str">
            <v>ASIENTO INST. ABIERTO GRIVAL CORONA **</v>
          </cell>
          <cell r="C1295" t="str">
            <v>UN</v>
          </cell>
          <cell r="D1295">
            <v>44589</v>
          </cell>
          <cell r="E1295" t="str">
            <v>2022</v>
          </cell>
          <cell r="F1295">
            <v>42142.01</v>
          </cell>
        </row>
        <row r="1296">
          <cell r="A1296">
            <v>101798</v>
          </cell>
          <cell r="B1296" t="str">
            <v>SIST. DE INST. VALV. ANTIB.CR. CORONA Posterior</v>
          </cell>
          <cell r="C1296" t="str">
            <v>UN</v>
          </cell>
          <cell r="D1296">
            <v>44589</v>
          </cell>
          <cell r="E1296" t="str">
            <v>2022</v>
          </cell>
          <cell r="F1296">
            <v>131736</v>
          </cell>
        </row>
        <row r="1297">
          <cell r="A1297">
            <v>101799</v>
          </cell>
          <cell r="B1297" t="str">
            <v>TAZA INST. BALTICO BLANCO*</v>
          </cell>
          <cell r="C1297" t="str">
            <v>UN</v>
          </cell>
          <cell r="D1297">
            <v>44589</v>
          </cell>
          <cell r="E1297" t="str">
            <v>2022</v>
          </cell>
          <cell r="F1297">
            <v>574467</v>
          </cell>
        </row>
        <row r="1298">
          <cell r="A1298">
            <v>101800</v>
          </cell>
          <cell r="B1298" t="str">
            <v>FLUXOMETRO ELECT. CROMO GRIV. CORONA **</v>
          </cell>
          <cell r="C1298" t="str">
            <v>UN</v>
          </cell>
          <cell r="D1298">
            <v>44589</v>
          </cell>
          <cell r="E1298" t="str">
            <v>2022</v>
          </cell>
          <cell r="F1298">
            <v>1893528</v>
          </cell>
        </row>
        <row r="1299">
          <cell r="A1299">
            <v>102320</v>
          </cell>
          <cell r="B1299" t="str">
            <v>LAVAMANOS VARESE Sbrp         ALFA</v>
          </cell>
          <cell r="C1299" t="str">
            <v>UN</v>
          </cell>
          <cell r="E1299" t="str">
            <v>1900</v>
          </cell>
          <cell r="F1299">
            <v>0</v>
          </cell>
        </row>
        <row r="1300">
          <cell r="A1300">
            <v>102736</v>
          </cell>
          <cell r="B1300" t="str">
            <v>SANITARIO CORONET</v>
          </cell>
          <cell r="C1300" t="str">
            <v>UN</v>
          </cell>
          <cell r="E1300" t="str">
            <v>1900</v>
          </cell>
          <cell r="F1300">
            <v>0</v>
          </cell>
        </row>
        <row r="1301">
          <cell r="A1301">
            <v>104481</v>
          </cell>
          <cell r="B1301" t="str">
            <v>ACCESORIOS CONEX. VALVULA ANTIVAND. A ORINAL</v>
          </cell>
          <cell r="C1301" t="str">
            <v>UN</v>
          </cell>
          <cell r="E1301" t="str">
            <v>1900</v>
          </cell>
          <cell r="F1301">
            <v>0</v>
          </cell>
        </row>
        <row r="1302">
          <cell r="A1302">
            <v>104557</v>
          </cell>
          <cell r="B1302" t="str">
            <v>SANITARIO ACOMET. POSTERIOR BALTICO CORONA</v>
          </cell>
          <cell r="C1302" t="str">
            <v>UN</v>
          </cell>
          <cell r="E1302" t="str">
            <v>1900</v>
          </cell>
          <cell r="F1302">
            <v>0</v>
          </cell>
        </row>
        <row r="1303">
          <cell r="A1303">
            <v>104809</v>
          </cell>
          <cell r="B1303" t="str">
            <v>LAVAMANOS SOBREPONER ENNA  CORONA</v>
          </cell>
          <cell r="C1303" t="str">
            <v>UN</v>
          </cell>
          <cell r="E1303" t="str">
            <v>1900</v>
          </cell>
          <cell r="F1303">
            <v>0</v>
          </cell>
        </row>
        <row r="1304">
          <cell r="A1304">
            <v>105226</v>
          </cell>
          <cell r="B1304" t="str">
            <v>ORINAL ARRECIFE CON GRIFERIA  DE PUSH CORONA O SIM</v>
          </cell>
          <cell r="C1304" t="str">
            <v>UN</v>
          </cell>
          <cell r="D1304">
            <v>44589</v>
          </cell>
          <cell r="E1304" t="str">
            <v>2022</v>
          </cell>
          <cell r="F1304">
            <v>424105</v>
          </cell>
        </row>
        <row r="1305">
          <cell r="A1305">
            <v>106029</v>
          </cell>
          <cell r="B1305" t="str">
            <v>CanecaPedalConTapa(5 litros)AceroInox.D=21cmh=32cm</v>
          </cell>
          <cell r="C1305" t="str">
            <v>UN</v>
          </cell>
          <cell r="E1305" t="str">
            <v>1900</v>
          </cell>
          <cell r="F1305">
            <v>0</v>
          </cell>
        </row>
        <row r="1306">
          <cell r="A1306">
            <v>106387</v>
          </cell>
          <cell r="B1306" t="str">
            <v>SANITARIO KIDDY SIN TANQUE entrada superior</v>
          </cell>
          <cell r="C1306" t="str">
            <v>UN</v>
          </cell>
          <cell r="E1306" t="str">
            <v>1900</v>
          </cell>
          <cell r="F1306">
            <v>0</v>
          </cell>
        </row>
        <row r="1307">
          <cell r="A1307">
            <v>106397</v>
          </cell>
          <cell r="B1307" t="str">
            <v>LAVAMANOS MILANO ENSO PEDESTAL</v>
          </cell>
          <cell r="C1307" t="str">
            <v>UN</v>
          </cell>
          <cell r="E1307" t="str">
            <v>1900</v>
          </cell>
          <cell r="F1307">
            <v>0</v>
          </cell>
        </row>
        <row r="1308">
          <cell r="A1308">
            <v>61</v>
          </cell>
          <cell r="B1308" t="str">
            <v>BALASTO SILVANIA  2X32</v>
          </cell>
          <cell r="C1308" t="str">
            <v>UN</v>
          </cell>
          <cell r="E1308" t="str">
            <v>1900</v>
          </cell>
          <cell r="F1308">
            <v>0</v>
          </cell>
        </row>
        <row r="1309">
          <cell r="A1309">
            <v>723</v>
          </cell>
          <cell r="B1309" t="str">
            <v>APLIQUE MURO B.REC P-8 OPAL</v>
          </cell>
          <cell r="C1309" t="str">
            <v>UN</v>
          </cell>
          <cell r="E1309" t="str">
            <v>1900</v>
          </cell>
          <cell r="F1309">
            <v>0</v>
          </cell>
        </row>
        <row r="1310">
          <cell r="A1310">
            <v>724</v>
          </cell>
          <cell r="B1310" t="str">
            <v>APLIQUE MURO 2x14 CM</v>
          </cell>
          <cell r="C1310" t="str">
            <v>UN</v>
          </cell>
          <cell r="E1310" t="str">
            <v>1900</v>
          </cell>
          <cell r="F1310">
            <v>0</v>
          </cell>
        </row>
        <row r="1311">
          <cell r="A1311">
            <v>735</v>
          </cell>
          <cell r="B1311" t="str">
            <v>TIMBRE BOTON  400  AVE</v>
          </cell>
          <cell r="C1311" t="str">
            <v>UN</v>
          </cell>
          <cell r="E1311" t="str">
            <v>1900</v>
          </cell>
          <cell r="F1311">
            <v>0</v>
          </cell>
        </row>
        <row r="1312">
          <cell r="A1312">
            <v>736</v>
          </cell>
          <cell r="B1312" t="str">
            <v>BOTON TIMBRE 600 AVE</v>
          </cell>
          <cell r="C1312" t="str">
            <v>UN</v>
          </cell>
          <cell r="E1312" t="str">
            <v>1900</v>
          </cell>
          <cell r="F1312">
            <v>0</v>
          </cell>
        </row>
        <row r="1313">
          <cell r="A1313">
            <v>749</v>
          </cell>
          <cell r="B1313" t="str">
            <v>BOTON PUERTAS Elec.+T.Ameri. FOSF</v>
          </cell>
          <cell r="C1313" t="str">
            <v>UN</v>
          </cell>
          <cell r="E1313" t="str">
            <v>1900</v>
          </cell>
          <cell r="F1313">
            <v>0</v>
          </cell>
        </row>
        <row r="1314">
          <cell r="A1314">
            <v>753</v>
          </cell>
          <cell r="B1314" t="str">
            <v>BOTON TEMPORIZADOR + T Ameri. AVE</v>
          </cell>
          <cell r="C1314" t="str">
            <v>UN</v>
          </cell>
          <cell r="E1314" t="str">
            <v>1900</v>
          </cell>
          <cell r="F1314">
            <v>0</v>
          </cell>
        </row>
        <row r="1315">
          <cell r="A1315">
            <v>754</v>
          </cell>
          <cell r="B1315" t="str">
            <v>CLAVIJA BIPOLAR 20 AMP. MARFIL  AVE</v>
          </cell>
          <cell r="C1315" t="str">
            <v>UN</v>
          </cell>
          <cell r="E1315" t="str">
            <v>1900</v>
          </cell>
          <cell r="F1315">
            <v>0</v>
          </cell>
        </row>
        <row r="1316">
          <cell r="A1316">
            <v>759</v>
          </cell>
          <cell r="B1316" t="str">
            <v>INTERRUPTOR 4 VIAS              AVE</v>
          </cell>
          <cell r="C1316" t="str">
            <v>UN</v>
          </cell>
          <cell r="E1316" t="str">
            <v>1900</v>
          </cell>
          <cell r="F1316">
            <v>0</v>
          </cell>
        </row>
        <row r="1317">
          <cell r="A1317">
            <v>760</v>
          </cell>
          <cell r="B1317" t="str">
            <v>INTERRUPTOR SENC +TOMA AMERIC. AVE</v>
          </cell>
          <cell r="C1317" t="str">
            <v>UN</v>
          </cell>
          <cell r="E1317" t="str">
            <v>1900</v>
          </cell>
          <cell r="F1317">
            <v>0</v>
          </cell>
        </row>
        <row r="1318">
          <cell r="A1318">
            <v>761</v>
          </cell>
          <cell r="B1318" t="str">
            <v>INTERRUPTOR DOBLE</v>
          </cell>
          <cell r="C1318" t="str">
            <v>UN</v>
          </cell>
          <cell r="D1318">
            <v>44589</v>
          </cell>
          <cell r="E1318" t="str">
            <v>2022</v>
          </cell>
          <cell r="F1318">
            <v>5495</v>
          </cell>
        </row>
        <row r="1319">
          <cell r="A1319">
            <v>762</v>
          </cell>
          <cell r="B1319" t="str">
            <v>INTERRUPTOR DOBLE CONM 600 AVE</v>
          </cell>
          <cell r="C1319" t="str">
            <v>UN</v>
          </cell>
          <cell r="E1319" t="str">
            <v>1900</v>
          </cell>
          <cell r="F1319">
            <v>0</v>
          </cell>
        </row>
        <row r="1320">
          <cell r="A1320">
            <v>763</v>
          </cell>
          <cell r="B1320" t="str">
            <v>CONMUTABLE                 AVE</v>
          </cell>
          <cell r="C1320" t="str">
            <v>UN</v>
          </cell>
          <cell r="E1320" t="str">
            <v>1900</v>
          </cell>
          <cell r="F1320">
            <v>0</v>
          </cell>
        </row>
        <row r="1321">
          <cell r="A1321">
            <v>764</v>
          </cell>
          <cell r="B1321" t="str">
            <v>INTERRUPTOR SENC CONMUTABLE 600 AVE</v>
          </cell>
          <cell r="C1321" t="str">
            <v>UN</v>
          </cell>
          <cell r="E1321" t="str">
            <v>1900</v>
          </cell>
          <cell r="F1321">
            <v>0</v>
          </cell>
        </row>
        <row r="1322">
          <cell r="A1322">
            <v>765</v>
          </cell>
          <cell r="B1322" t="str">
            <v>INTERRUPTOR SENC 400  AVE/GALICA</v>
          </cell>
          <cell r="C1322" t="str">
            <v>UN</v>
          </cell>
          <cell r="D1322">
            <v>44589</v>
          </cell>
          <cell r="E1322" t="str">
            <v>2022</v>
          </cell>
          <cell r="F1322">
            <v>5023</v>
          </cell>
        </row>
        <row r="1323">
          <cell r="A1323">
            <v>766</v>
          </cell>
          <cell r="B1323" t="str">
            <v>INTERRUPTOR SENC 600  AVE</v>
          </cell>
          <cell r="C1323" t="str">
            <v>UN</v>
          </cell>
          <cell r="E1323" t="str">
            <v>1900</v>
          </cell>
          <cell r="F1323">
            <v>0</v>
          </cell>
        </row>
        <row r="1324">
          <cell r="A1324">
            <v>767</v>
          </cell>
          <cell r="B1324" t="str">
            <v>INTERRUPTOR TRIPLE 600 AVE</v>
          </cell>
          <cell r="C1324" t="str">
            <v>UN</v>
          </cell>
          <cell r="D1324">
            <v>44589</v>
          </cell>
          <cell r="E1324" t="str">
            <v>2022</v>
          </cell>
          <cell r="F1324">
            <v>10981</v>
          </cell>
        </row>
        <row r="1325">
          <cell r="A1325">
            <v>773</v>
          </cell>
          <cell r="B1325" t="str">
            <v>TIMBRE BOTON DOBLE 600         AVE</v>
          </cell>
          <cell r="C1325" t="str">
            <v>UN</v>
          </cell>
          <cell r="E1325" t="str">
            <v>1900</v>
          </cell>
          <cell r="F1325">
            <v>0</v>
          </cell>
        </row>
        <row r="1326">
          <cell r="A1326">
            <v>774</v>
          </cell>
          <cell r="B1326" t="str">
            <v>TIMBRE BOTON TRIPLE        AVE</v>
          </cell>
          <cell r="C1326" t="str">
            <v>UN</v>
          </cell>
          <cell r="E1326" t="str">
            <v>1900</v>
          </cell>
          <cell r="F1326">
            <v>0</v>
          </cell>
        </row>
        <row r="1327">
          <cell r="A1327">
            <v>775</v>
          </cell>
          <cell r="B1327" t="str">
            <v>DIMMER 500 W - 110V  ABITARE      AVE</v>
          </cell>
          <cell r="C1327" t="str">
            <v>UN</v>
          </cell>
          <cell r="E1327" t="str">
            <v>1900</v>
          </cell>
          <cell r="F1327">
            <v>0</v>
          </cell>
        </row>
        <row r="1328">
          <cell r="A1328">
            <v>778</v>
          </cell>
          <cell r="B1328" t="str">
            <v>REGLETA 10 PARES STRIP DOBLE NICHO CON BASE</v>
          </cell>
          <cell r="C1328" t="str">
            <v>UN</v>
          </cell>
          <cell r="E1328" t="str">
            <v>1900</v>
          </cell>
          <cell r="F1328">
            <v>0</v>
          </cell>
        </row>
        <row r="1329">
          <cell r="A1329">
            <v>779</v>
          </cell>
          <cell r="B1329" t="str">
            <v>ROSETA (PLAFON)  PORCELANA</v>
          </cell>
          <cell r="C1329" t="str">
            <v>UN</v>
          </cell>
          <cell r="D1329">
            <v>44589</v>
          </cell>
          <cell r="E1329" t="str">
            <v>2022</v>
          </cell>
          <cell r="F1329">
            <v>2375</v>
          </cell>
        </row>
        <row r="1330">
          <cell r="A1330">
            <v>780</v>
          </cell>
          <cell r="B1330" t="str">
            <v>INTERRUPTOR SENC +Int.Conmutable MARFIL AVE</v>
          </cell>
          <cell r="C1330" t="str">
            <v>UN</v>
          </cell>
          <cell r="E1330" t="str">
            <v>1900</v>
          </cell>
          <cell r="F1330">
            <v>0</v>
          </cell>
        </row>
        <row r="1331">
          <cell r="A1331">
            <v>788</v>
          </cell>
          <cell r="B1331" t="str">
            <v>TOMA 20AMP  DOBLE POLO A TIERRA INCRUST+TAPA</v>
          </cell>
          <cell r="C1331" t="str">
            <v>UN</v>
          </cell>
          <cell r="E1331" t="str">
            <v>1900</v>
          </cell>
          <cell r="F1331">
            <v>0</v>
          </cell>
        </row>
        <row r="1332">
          <cell r="A1332">
            <v>789</v>
          </cell>
          <cell r="B1332" t="str">
            <v>TOMA SENCILLA AMERICANA 400      AVE</v>
          </cell>
          <cell r="C1332" t="str">
            <v>UN</v>
          </cell>
          <cell r="E1332" t="str">
            <v>1900</v>
          </cell>
          <cell r="F1332">
            <v>0</v>
          </cell>
        </row>
        <row r="1333">
          <cell r="A1333">
            <v>790</v>
          </cell>
          <cell r="B1333" t="str">
            <v>TOMA SENCILLA AMERICANA  600       AVE</v>
          </cell>
          <cell r="C1333" t="str">
            <v>UN</v>
          </cell>
          <cell r="E1333" t="str">
            <v>1900</v>
          </cell>
          <cell r="F1333">
            <v>0</v>
          </cell>
        </row>
        <row r="1334">
          <cell r="A1334">
            <v>791</v>
          </cell>
          <cell r="B1334" t="str">
            <v>TOMA TELEF 600 COLOMBIANA AVE</v>
          </cell>
          <cell r="C1334" t="str">
            <v>UN</v>
          </cell>
          <cell r="E1334" t="str">
            <v>1900</v>
          </cell>
          <cell r="F1334">
            <v>0</v>
          </cell>
        </row>
        <row r="1335">
          <cell r="A1335">
            <v>792</v>
          </cell>
          <cell r="B1335" t="str">
            <v>TOMA TELEF COLOMBIANA 400     AVE</v>
          </cell>
          <cell r="C1335" t="str">
            <v>UN</v>
          </cell>
          <cell r="E1335" t="str">
            <v>1900</v>
          </cell>
          <cell r="F1335">
            <v>0</v>
          </cell>
        </row>
        <row r="1336">
          <cell r="A1336">
            <v>812</v>
          </cell>
          <cell r="B1336" t="str">
            <v>ZUMBADOR 110 V. 600 AVE</v>
          </cell>
          <cell r="C1336" t="str">
            <v>UN</v>
          </cell>
          <cell r="E1336" t="str">
            <v>1900</v>
          </cell>
          <cell r="F1336">
            <v>0</v>
          </cell>
        </row>
        <row r="1337">
          <cell r="A1337">
            <v>1043</v>
          </cell>
          <cell r="B1337" t="str">
            <v>TOMA DOBLE AMERICANA ABITARE POLO TIERRA AVE</v>
          </cell>
          <cell r="C1337" t="str">
            <v>UN</v>
          </cell>
          <cell r="E1337" t="str">
            <v>1900</v>
          </cell>
          <cell r="F1337">
            <v>0</v>
          </cell>
        </row>
        <row r="1338">
          <cell r="A1338">
            <v>1094</v>
          </cell>
          <cell r="B1338" t="str">
            <v>TOMA TV AMERICANA GALICA</v>
          </cell>
          <cell r="C1338" t="str">
            <v>UN</v>
          </cell>
          <cell r="E1338" t="str">
            <v>1900</v>
          </cell>
          <cell r="F1338">
            <v>0</v>
          </cell>
        </row>
        <row r="1339">
          <cell r="A1339">
            <v>1108</v>
          </cell>
          <cell r="B1339" t="str">
            <v>TOMA TV AMERICANA COAXIAL 400 AVE</v>
          </cell>
          <cell r="C1339" t="str">
            <v>UN</v>
          </cell>
          <cell r="E1339" t="str">
            <v>1900</v>
          </cell>
          <cell r="F1339">
            <v>0</v>
          </cell>
        </row>
        <row r="1340">
          <cell r="A1340">
            <v>1620</v>
          </cell>
          <cell r="B1340" t="str">
            <v>INTERRUPTOR CONMUTABLE +TOMA AMERICANA ABITARE AVE</v>
          </cell>
          <cell r="C1340" t="str">
            <v>UN</v>
          </cell>
          <cell r="E1340" t="str">
            <v>1900</v>
          </cell>
          <cell r="F1340">
            <v>0</v>
          </cell>
        </row>
        <row r="1341">
          <cell r="A1341">
            <v>1640</v>
          </cell>
          <cell r="B1341" t="str">
            <v>CONMUTABLE Senc. Clas.C      L/NEX</v>
          </cell>
          <cell r="C1341" t="str">
            <v>UN</v>
          </cell>
          <cell r="E1341" t="str">
            <v>1900</v>
          </cell>
          <cell r="F1341">
            <v>0</v>
          </cell>
        </row>
        <row r="1342">
          <cell r="A1342">
            <v>1641</v>
          </cell>
          <cell r="B1342" t="str">
            <v>TOMA SENCILLA POLO A TIERRA CLASICA CREMA</v>
          </cell>
          <cell r="C1342" t="str">
            <v>UN</v>
          </cell>
          <cell r="E1342" t="str">
            <v>1900</v>
          </cell>
          <cell r="F1342">
            <v>0</v>
          </cell>
        </row>
        <row r="1343">
          <cell r="A1343">
            <v>1642</v>
          </cell>
          <cell r="B1343" t="str">
            <v>TOMA CORRIENTE CLAS. C. P/TRABADA   L/NEX</v>
          </cell>
          <cell r="C1343" t="str">
            <v>UN</v>
          </cell>
          <cell r="E1343" t="str">
            <v>1900</v>
          </cell>
          <cell r="F1343">
            <v>0</v>
          </cell>
        </row>
        <row r="1344">
          <cell r="A1344">
            <v>1643</v>
          </cell>
          <cell r="B1344" t="str">
            <v>INTERRUPTOR SENC Pil.Clas.C  L/NEX</v>
          </cell>
          <cell r="C1344" t="str">
            <v>UN</v>
          </cell>
          <cell r="E1344" t="str">
            <v>1900</v>
          </cell>
          <cell r="F1344">
            <v>0</v>
          </cell>
        </row>
        <row r="1345">
          <cell r="A1345">
            <v>1644</v>
          </cell>
          <cell r="B1345" t="str">
            <v>CONMUTABLE Senc. Pil.Clas.   L/NEX</v>
          </cell>
          <cell r="C1345" t="str">
            <v>UN</v>
          </cell>
          <cell r="E1345" t="str">
            <v>1900</v>
          </cell>
          <cell r="F1345">
            <v>0</v>
          </cell>
        </row>
        <row r="1346">
          <cell r="A1346">
            <v>1645</v>
          </cell>
          <cell r="B1346" t="str">
            <v>TOMA+INTERRUPTOR SENCILLO          L/NEX</v>
          </cell>
          <cell r="C1346" t="str">
            <v>UN</v>
          </cell>
          <cell r="E1346" t="str">
            <v>1900</v>
          </cell>
          <cell r="F1346">
            <v>0</v>
          </cell>
        </row>
        <row r="1347">
          <cell r="A1347">
            <v>1646</v>
          </cell>
          <cell r="B1347" t="str">
            <v>TOMA TELEF DOBLE COLOMB+TAPA  DEKO   L/NEX</v>
          </cell>
          <cell r="C1347" t="str">
            <v>UN</v>
          </cell>
          <cell r="E1347" t="str">
            <v>1900</v>
          </cell>
          <cell r="F1347">
            <v>0</v>
          </cell>
        </row>
        <row r="1348">
          <cell r="A1348">
            <v>1648</v>
          </cell>
          <cell r="B1348" t="str">
            <v>TOMA TELEF  SALIDA  DOBLE  Amer DEKO+TAPA L/NEX</v>
          </cell>
          <cell r="C1348" t="str">
            <v>UN</v>
          </cell>
          <cell r="E1348" t="str">
            <v>1900</v>
          </cell>
          <cell r="F1348">
            <v>0</v>
          </cell>
        </row>
        <row r="1349">
          <cell r="A1349">
            <v>1668</v>
          </cell>
          <cell r="B1349" t="str">
            <v>SALIDA CORDON TV BLANCO+TAPA VELA L/NEX</v>
          </cell>
          <cell r="C1349" t="str">
            <v>UN</v>
          </cell>
          <cell r="E1349" t="str">
            <v>1900</v>
          </cell>
          <cell r="F1349">
            <v>0</v>
          </cell>
        </row>
        <row r="1350">
          <cell r="A1350">
            <v>1673</v>
          </cell>
          <cell r="B1350" t="str">
            <v>TOMA COAXIAL CLASICA CREMA                  L/NEX</v>
          </cell>
          <cell r="C1350" t="str">
            <v>UN</v>
          </cell>
          <cell r="E1350" t="str">
            <v>1900</v>
          </cell>
          <cell r="F1350">
            <v>0</v>
          </cell>
        </row>
        <row r="1351">
          <cell r="A1351">
            <v>1674</v>
          </cell>
          <cell r="B1351" t="str">
            <v>TOMA COAXIAL +TAPATV BLANCA  DEKO    L/NEX</v>
          </cell>
          <cell r="C1351" t="str">
            <v>UN</v>
          </cell>
          <cell r="E1351" t="str">
            <v>1900</v>
          </cell>
          <cell r="F1351">
            <v>0</v>
          </cell>
        </row>
        <row r="1352">
          <cell r="A1352">
            <v>1677</v>
          </cell>
          <cell r="B1352" t="str">
            <v>INTERRUPTOR SENC LUZ PIL.+TAPA DEKO L/NEX</v>
          </cell>
          <cell r="C1352" t="str">
            <v>UN</v>
          </cell>
          <cell r="E1352" t="str">
            <v>1900</v>
          </cell>
          <cell r="F1352">
            <v>0</v>
          </cell>
        </row>
        <row r="1353">
          <cell r="A1353">
            <v>1693</v>
          </cell>
          <cell r="B1353" t="str">
            <v>INTERRUPTOR SENCILLO  +TAPA</v>
          </cell>
          <cell r="C1353" t="str">
            <v>UN</v>
          </cell>
          <cell r="D1353">
            <v>43839</v>
          </cell>
          <cell r="E1353" t="str">
            <v>2020</v>
          </cell>
          <cell r="F1353">
            <v>3000</v>
          </cell>
        </row>
        <row r="1354">
          <cell r="A1354">
            <v>1698</v>
          </cell>
          <cell r="B1354" t="str">
            <v>TOMA TELEF COLOMB+ AMER CLASICA       L/NEX</v>
          </cell>
          <cell r="C1354" t="str">
            <v>UN</v>
          </cell>
          <cell r="E1354" t="str">
            <v>1900</v>
          </cell>
          <cell r="F1354">
            <v>0</v>
          </cell>
        </row>
        <row r="1355">
          <cell r="A1355">
            <v>1699</v>
          </cell>
          <cell r="B1355" t="str">
            <v>TOMA TELEF  SALIDA  AMERICAN SENCILLO.    L/NEX</v>
          </cell>
          <cell r="C1355" t="str">
            <v>UN</v>
          </cell>
          <cell r="E1355" t="str">
            <v>1900</v>
          </cell>
          <cell r="F1355">
            <v>0</v>
          </cell>
        </row>
        <row r="1356">
          <cell r="A1356">
            <v>1700</v>
          </cell>
          <cell r="B1356" t="str">
            <v>INTERRUPTOR DOBLE Pil.  Clas.  C      L/NEX</v>
          </cell>
          <cell r="C1356" t="str">
            <v>UN</v>
          </cell>
          <cell r="E1356" t="str">
            <v>1900</v>
          </cell>
          <cell r="F1356">
            <v>0</v>
          </cell>
        </row>
        <row r="1357">
          <cell r="A1357">
            <v>1701</v>
          </cell>
          <cell r="B1357" t="str">
            <v>INTERRUPTOR Triple Pil.Clas.C L/NEX</v>
          </cell>
          <cell r="C1357" t="str">
            <v>UN</v>
          </cell>
          <cell r="E1357" t="str">
            <v>1900</v>
          </cell>
          <cell r="F1357">
            <v>0</v>
          </cell>
        </row>
        <row r="1358">
          <cell r="A1358">
            <v>1702</v>
          </cell>
          <cell r="B1358" t="str">
            <v>CONMUTABLE Senc. Blc.DEKO    L/NEX</v>
          </cell>
          <cell r="C1358" t="str">
            <v>UN</v>
          </cell>
          <cell r="E1358" t="str">
            <v>1900</v>
          </cell>
          <cell r="F1358">
            <v>0</v>
          </cell>
        </row>
        <row r="1359">
          <cell r="A1359">
            <v>1703</v>
          </cell>
          <cell r="B1359" t="str">
            <v>INTERRUPTOR TEMP. DE TOQUE+TAPA L/NEX</v>
          </cell>
          <cell r="C1359" t="str">
            <v>UN</v>
          </cell>
          <cell r="E1359" t="str">
            <v>1900</v>
          </cell>
          <cell r="F1359">
            <v>0</v>
          </cell>
        </row>
        <row r="1360">
          <cell r="A1360">
            <v>1724</v>
          </cell>
          <cell r="B1360" t="str">
            <v>INTERRUPTOR + TAPA Senc. Blc. DEKO   L/NEX</v>
          </cell>
          <cell r="C1360" t="str">
            <v>UN</v>
          </cell>
          <cell r="E1360" t="str">
            <v>1900</v>
          </cell>
          <cell r="F1360">
            <v>0</v>
          </cell>
        </row>
        <row r="1361">
          <cell r="A1361">
            <v>1727</v>
          </cell>
          <cell r="B1361" t="str">
            <v>CONMUTABLE LUZ PILOTO DEKO   L/NEX</v>
          </cell>
          <cell r="C1361" t="str">
            <v>UN</v>
          </cell>
          <cell r="E1361" t="str">
            <v>1900</v>
          </cell>
          <cell r="F1361">
            <v>0</v>
          </cell>
        </row>
        <row r="1362">
          <cell r="A1362">
            <v>1733</v>
          </cell>
          <cell r="B1362" t="str">
            <v>INTERRUPTOR Bipolar LK Clas.C L/NEX</v>
          </cell>
          <cell r="C1362" t="str">
            <v>UN</v>
          </cell>
          <cell r="E1362" t="str">
            <v>1900</v>
          </cell>
          <cell r="F1362">
            <v>0</v>
          </cell>
        </row>
        <row r="1363">
          <cell r="A1363">
            <v>1736</v>
          </cell>
          <cell r="B1363" t="str">
            <v>TOMA TELEF AMER.Duplex   L/MEX</v>
          </cell>
          <cell r="C1363" t="str">
            <v>UN</v>
          </cell>
          <cell r="E1363" t="str">
            <v>1900</v>
          </cell>
          <cell r="F1363">
            <v>0</v>
          </cell>
        </row>
        <row r="1364">
          <cell r="A1364">
            <v>1738</v>
          </cell>
          <cell r="B1364" t="str">
            <v>CONMUTABLE DOBLE Pil. Clas.C  L/NEX</v>
          </cell>
          <cell r="C1364" t="str">
            <v>UN</v>
          </cell>
          <cell r="E1364" t="str">
            <v>1900</v>
          </cell>
          <cell r="F1364">
            <v>0</v>
          </cell>
        </row>
        <row r="1365">
          <cell r="A1365">
            <v>1739</v>
          </cell>
          <cell r="B1365" t="str">
            <v>CONMUTABLE Triple Pil.Clas.C L/NEX</v>
          </cell>
          <cell r="C1365" t="str">
            <v>UN</v>
          </cell>
          <cell r="E1365" t="str">
            <v>1900</v>
          </cell>
          <cell r="F1365">
            <v>0</v>
          </cell>
        </row>
        <row r="1366">
          <cell r="A1366">
            <v>1740</v>
          </cell>
          <cell r="B1366" t="str">
            <v>TOMA+INTERUPTOR CLAS. CREMA  L/NEX</v>
          </cell>
          <cell r="C1366" t="str">
            <v>UN</v>
          </cell>
          <cell r="E1366" t="str">
            <v>1900</v>
          </cell>
          <cell r="F1366">
            <v>0</v>
          </cell>
        </row>
        <row r="1367">
          <cell r="A1367">
            <v>1746</v>
          </cell>
          <cell r="B1367" t="str">
            <v>TIMBRE SENCILLO LUZ PILOTO L/NEX</v>
          </cell>
          <cell r="C1367" t="str">
            <v>UN</v>
          </cell>
          <cell r="E1367" t="str">
            <v>1900</v>
          </cell>
          <cell r="F1367">
            <v>0</v>
          </cell>
        </row>
        <row r="1368">
          <cell r="A1368">
            <v>1747</v>
          </cell>
          <cell r="B1368" t="str">
            <v>INTERRUPTOR 4 VIAS BLANCO  DEKO   L/NEX</v>
          </cell>
          <cell r="C1368" t="str">
            <v>UN</v>
          </cell>
          <cell r="E1368" t="str">
            <v>1900</v>
          </cell>
          <cell r="F1368">
            <v>0</v>
          </cell>
        </row>
        <row r="1369">
          <cell r="A1369">
            <v>1748</v>
          </cell>
          <cell r="B1369" t="str">
            <v>PLACA CIEGA BLANCO+TAPA  DEKO L/NEX</v>
          </cell>
          <cell r="C1369" t="str">
            <v>UN</v>
          </cell>
          <cell r="E1369" t="str">
            <v>1900</v>
          </cell>
          <cell r="F1369">
            <v>0</v>
          </cell>
        </row>
        <row r="1370">
          <cell r="A1370">
            <v>1750</v>
          </cell>
          <cell r="B1370" t="str">
            <v>TOMA+CONMUTABLE PILOTO AMERICANO    AVE</v>
          </cell>
          <cell r="C1370" t="str">
            <v>UN</v>
          </cell>
          <cell r="E1370" t="str">
            <v>1900</v>
          </cell>
          <cell r="F1370">
            <v>0</v>
          </cell>
        </row>
        <row r="1371">
          <cell r="A1371">
            <v>1752</v>
          </cell>
          <cell r="B1371" t="str">
            <v>TOMA DOBLE POLO A TIERR +TAPA BLC  DEKO L/NEX</v>
          </cell>
          <cell r="C1371" t="str">
            <v>UN</v>
          </cell>
          <cell r="E1371" t="str">
            <v>1900</v>
          </cell>
          <cell r="F1371">
            <v>0</v>
          </cell>
        </row>
        <row r="1372">
          <cell r="A1372">
            <v>1758</v>
          </cell>
          <cell r="B1372" t="str">
            <v>TOMA TELEF DOBLE FUNCION DEKO+TAPA L/NEX</v>
          </cell>
          <cell r="C1372" t="str">
            <v>UN</v>
          </cell>
          <cell r="E1372" t="str">
            <v>1900</v>
          </cell>
          <cell r="F1372">
            <v>0</v>
          </cell>
        </row>
        <row r="1373">
          <cell r="A1373">
            <v>1759</v>
          </cell>
          <cell r="B1373" t="str">
            <v>TOMA TELEF  SALIDA AMER.DOBLE  DEKO L/NEX</v>
          </cell>
          <cell r="C1373" t="str">
            <v>UN</v>
          </cell>
          <cell r="E1373" t="str">
            <v>1900</v>
          </cell>
          <cell r="F1373">
            <v>0</v>
          </cell>
        </row>
        <row r="1374">
          <cell r="A1374">
            <v>1761</v>
          </cell>
          <cell r="B1374" t="str">
            <v>INTERRUPTOR DOBLE CONM ABITARE LUZ PILOTO AVE</v>
          </cell>
          <cell r="C1374" t="str">
            <v>UN</v>
          </cell>
          <cell r="D1374">
            <v>43579</v>
          </cell>
          <cell r="E1374" t="str">
            <v>2019</v>
          </cell>
          <cell r="F1374">
            <v>16504</v>
          </cell>
        </row>
        <row r="1375">
          <cell r="A1375">
            <v>1769</v>
          </cell>
          <cell r="B1375" t="str">
            <v>CONMUTABLE Triple Pil. ABITARE  AVE</v>
          </cell>
          <cell r="C1375" t="str">
            <v>UN</v>
          </cell>
          <cell r="E1375" t="str">
            <v>1900</v>
          </cell>
          <cell r="F1375">
            <v>0</v>
          </cell>
        </row>
        <row r="1376">
          <cell r="A1376">
            <v>1790</v>
          </cell>
          <cell r="B1376" t="str">
            <v>TIMBRE+ INTERRUPTOR PILOTO ABITARE AVE</v>
          </cell>
          <cell r="C1376" t="str">
            <v>UN</v>
          </cell>
          <cell r="E1376" t="str">
            <v>1900</v>
          </cell>
          <cell r="F1376">
            <v>0</v>
          </cell>
        </row>
        <row r="1377">
          <cell r="A1377">
            <v>1898</v>
          </cell>
          <cell r="B1377" t="str">
            <v>TOMA RJ45 -110 JACK SNAP CAT6 (SENCILLA)</v>
          </cell>
          <cell r="C1377" t="str">
            <v>UN</v>
          </cell>
          <cell r="D1377">
            <v>43566</v>
          </cell>
          <cell r="E1377" t="str">
            <v>2019</v>
          </cell>
          <cell r="F1377">
            <v>22984.01</v>
          </cell>
        </row>
        <row r="1378">
          <cell r="A1378">
            <v>1935</v>
          </cell>
          <cell r="B1378" t="str">
            <v>TAPA CIEGA  BLANCA              AVE</v>
          </cell>
          <cell r="C1378" t="str">
            <v>UN</v>
          </cell>
          <cell r="D1378">
            <v>44589</v>
          </cell>
          <cell r="E1378" t="str">
            <v>2022</v>
          </cell>
          <cell r="F1378">
            <v>532</v>
          </cell>
        </row>
        <row r="1379">
          <cell r="A1379">
            <v>1950</v>
          </cell>
          <cell r="B1379" t="str">
            <v>DIMMER GIRATORIO DOBLE            L/NEX</v>
          </cell>
          <cell r="C1379" t="str">
            <v>UN</v>
          </cell>
          <cell r="E1379" t="str">
            <v>1900</v>
          </cell>
          <cell r="F1379">
            <v>0</v>
          </cell>
        </row>
        <row r="1380">
          <cell r="A1380">
            <v>1963</v>
          </cell>
          <cell r="B1380" t="str">
            <v>DIMMER GIRATORIO SENCILLO           L/NEX</v>
          </cell>
          <cell r="C1380" t="str">
            <v>UN</v>
          </cell>
          <cell r="E1380" t="str">
            <v>1900</v>
          </cell>
          <cell r="F1380">
            <v>0</v>
          </cell>
        </row>
        <row r="1381">
          <cell r="A1381">
            <v>2380</v>
          </cell>
          <cell r="B1381" t="str">
            <v>INTERRUPTOR SENC  LUZ PIL+TAPA. MAX. L/NEX</v>
          </cell>
          <cell r="C1381" t="str">
            <v>UN</v>
          </cell>
          <cell r="E1381" t="str">
            <v>1900</v>
          </cell>
          <cell r="F1381">
            <v>0</v>
          </cell>
        </row>
        <row r="1382">
          <cell r="A1382">
            <v>2399</v>
          </cell>
          <cell r="B1382" t="str">
            <v>TRANSFORMADOR MONOFASICO 50KVA</v>
          </cell>
          <cell r="C1382" t="str">
            <v>UN</v>
          </cell>
          <cell r="E1382" t="str">
            <v>1900</v>
          </cell>
          <cell r="F1382">
            <v>0</v>
          </cell>
        </row>
        <row r="1383">
          <cell r="A1383">
            <v>2572</v>
          </cell>
          <cell r="B1383" t="str">
            <v>INTERRUPTOR DOBLE MAX               L/NEX</v>
          </cell>
          <cell r="C1383" t="str">
            <v>UN</v>
          </cell>
          <cell r="E1383" t="str">
            <v>1900</v>
          </cell>
          <cell r="F1383">
            <v>0</v>
          </cell>
        </row>
        <row r="1384">
          <cell r="A1384">
            <v>2576</v>
          </cell>
          <cell r="B1384" t="str">
            <v>INTERRUPTOR DOBLE LUZ PIL.+TAPA MAX L/NEX</v>
          </cell>
          <cell r="C1384" t="str">
            <v>UN</v>
          </cell>
          <cell r="E1384" t="str">
            <v>1900</v>
          </cell>
          <cell r="F1384">
            <v>0</v>
          </cell>
        </row>
        <row r="1385">
          <cell r="A1385">
            <v>2581</v>
          </cell>
          <cell r="B1385" t="str">
            <v>INTERRUPTOR ELEC  L/NEX</v>
          </cell>
          <cell r="C1385" t="str">
            <v>UN</v>
          </cell>
          <cell r="E1385" t="str">
            <v>1900</v>
          </cell>
          <cell r="F1385">
            <v>0</v>
          </cell>
        </row>
        <row r="1386">
          <cell r="A1386">
            <v>2618</v>
          </cell>
          <cell r="B1386" t="str">
            <v>INTERRUPTOR CONM SENC. MAX. L/NEX</v>
          </cell>
          <cell r="C1386" t="str">
            <v>UN</v>
          </cell>
          <cell r="E1386" t="str">
            <v>1900</v>
          </cell>
          <cell r="F1386">
            <v>0</v>
          </cell>
        </row>
        <row r="1387">
          <cell r="A1387">
            <v>2718</v>
          </cell>
          <cell r="B1387" t="str">
            <v>INTERRUPTOR CONM SENC. LUZ PIL.+TAPA</v>
          </cell>
          <cell r="C1387" t="str">
            <v>UN</v>
          </cell>
          <cell r="D1387">
            <v>44589</v>
          </cell>
          <cell r="E1387" t="str">
            <v>2022</v>
          </cell>
          <cell r="F1387">
            <v>6923</v>
          </cell>
        </row>
        <row r="1388">
          <cell r="A1388">
            <v>2752</v>
          </cell>
          <cell r="B1388" t="str">
            <v>TOMA CON POLO A TIERRA+INTER.AISLADO. MAX. L/NEX</v>
          </cell>
          <cell r="C1388" t="str">
            <v>UN</v>
          </cell>
          <cell r="E1388" t="str">
            <v>1900</v>
          </cell>
          <cell r="F1388">
            <v>0</v>
          </cell>
        </row>
        <row r="1389">
          <cell r="A1389">
            <v>2759</v>
          </cell>
          <cell r="B1389" t="str">
            <v>CABLE ENCAUCHETADO 2 x 16 SPT - 60 C 300V</v>
          </cell>
          <cell r="C1389" t="str">
            <v>ML</v>
          </cell>
          <cell r="D1389">
            <v>43840</v>
          </cell>
          <cell r="E1389" t="str">
            <v>2020</v>
          </cell>
          <cell r="F1389">
            <v>1609</v>
          </cell>
        </row>
        <row r="1390">
          <cell r="A1390">
            <v>2998</v>
          </cell>
          <cell r="B1390" t="str">
            <v>INTERRUPTOR SENC Clas.C      L/NEX</v>
          </cell>
          <cell r="C1390" t="str">
            <v>UN</v>
          </cell>
          <cell r="E1390" t="str">
            <v>1900</v>
          </cell>
          <cell r="F1390">
            <v>0</v>
          </cell>
        </row>
        <row r="1391">
          <cell r="A1391">
            <v>2999</v>
          </cell>
          <cell r="B1391" t="str">
            <v>TOMA SENCILLA  CLASICA CREMA              L/NEX</v>
          </cell>
          <cell r="C1391" t="str">
            <v>UN</v>
          </cell>
          <cell r="E1391" t="str">
            <v>1900</v>
          </cell>
          <cell r="F1391">
            <v>0</v>
          </cell>
        </row>
        <row r="1392">
          <cell r="A1392">
            <v>3000</v>
          </cell>
          <cell r="B1392" t="str">
            <v>TOMA DOBLE AMERICANA 600 AVE</v>
          </cell>
          <cell r="C1392" t="str">
            <v>UN</v>
          </cell>
          <cell r="E1392" t="str">
            <v>1900</v>
          </cell>
          <cell r="F1392">
            <v>0</v>
          </cell>
        </row>
        <row r="1393">
          <cell r="A1393">
            <v>3001</v>
          </cell>
          <cell r="B1393" t="str">
            <v>TOMA DOBLE  POLO  A TIERRA</v>
          </cell>
          <cell r="C1393" t="str">
            <v>UN</v>
          </cell>
          <cell r="E1393" t="str">
            <v>1900</v>
          </cell>
          <cell r="F1393">
            <v>0</v>
          </cell>
        </row>
        <row r="1394">
          <cell r="A1394">
            <v>3002</v>
          </cell>
          <cell r="B1394" t="str">
            <v>INTERRUPTOR SENC 200 SOBREPARED AVE</v>
          </cell>
          <cell r="C1394" t="str">
            <v>UN</v>
          </cell>
          <cell r="D1394">
            <v>44589</v>
          </cell>
          <cell r="E1394" t="str">
            <v>2022</v>
          </cell>
          <cell r="F1394">
            <v>3011</v>
          </cell>
        </row>
        <row r="1395">
          <cell r="A1395">
            <v>3003</v>
          </cell>
          <cell r="B1395" t="str">
            <v>BOTON TIMBRE 200 SOBREPARED AVE</v>
          </cell>
          <cell r="C1395" t="str">
            <v>UN</v>
          </cell>
          <cell r="E1395" t="str">
            <v>1900</v>
          </cell>
          <cell r="F1395">
            <v>0</v>
          </cell>
        </row>
        <row r="1396">
          <cell r="A1396">
            <v>3004</v>
          </cell>
          <cell r="B1396" t="str">
            <v>TOMA SENCILLA AMER. POLARIZADA 200 SOBREPONER</v>
          </cell>
          <cell r="C1396" t="str">
            <v>UN</v>
          </cell>
          <cell r="E1396" t="str">
            <v>1900</v>
          </cell>
          <cell r="F1396">
            <v>0</v>
          </cell>
        </row>
        <row r="1397">
          <cell r="A1397">
            <v>3005</v>
          </cell>
          <cell r="B1397" t="str">
            <v>TOMA TELEF COLOMB.200 SOBREPARED AVE</v>
          </cell>
          <cell r="C1397" t="str">
            <v>UN</v>
          </cell>
          <cell r="E1397" t="str">
            <v>1900</v>
          </cell>
          <cell r="F1397">
            <v>0</v>
          </cell>
        </row>
        <row r="1398">
          <cell r="A1398">
            <v>3006</v>
          </cell>
          <cell r="B1398" t="str">
            <v>TOMA TELEF AMER.200 SOBREPARED 2HILOS AVE</v>
          </cell>
          <cell r="C1398" t="str">
            <v>UN</v>
          </cell>
          <cell r="E1398" t="str">
            <v>1900</v>
          </cell>
          <cell r="F1398">
            <v>0</v>
          </cell>
        </row>
        <row r="1399">
          <cell r="A1399">
            <v>3007</v>
          </cell>
          <cell r="B1399" t="str">
            <v>ZUMBADOR 110 V. 200 SOBREPARED AVE</v>
          </cell>
          <cell r="C1399" t="str">
            <v>UN</v>
          </cell>
          <cell r="E1399" t="str">
            <v>1900</v>
          </cell>
          <cell r="F1399">
            <v>0</v>
          </cell>
        </row>
        <row r="1400">
          <cell r="A1400">
            <v>3008</v>
          </cell>
          <cell r="B1400" t="str">
            <v>INTERRUPTOR DOBLE 200 SOBREPARED AVE</v>
          </cell>
          <cell r="C1400" t="str">
            <v>UN</v>
          </cell>
          <cell r="E1400" t="str">
            <v>1900</v>
          </cell>
          <cell r="F1400">
            <v>0</v>
          </cell>
        </row>
        <row r="1401">
          <cell r="A1401">
            <v>3009</v>
          </cell>
          <cell r="B1401" t="str">
            <v>INTERRUPTOR SENC +TOMA AMERIC.ABITARE AVE</v>
          </cell>
          <cell r="C1401" t="str">
            <v>UN</v>
          </cell>
          <cell r="E1401" t="str">
            <v>1900</v>
          </cell>
          <cell r="F1401">
            <v>0</v>
          </cell>
        </row>
        <row r="1402">
          <cell r="A1402">
            <v>3010</v>
          </cell>
          <cell r="B1402" t="str">
            <v>TOMA BIPOLAR 20 AMP MARFIL  AVE</v>
          </cell>
          <cell r="C1402" t="str">
            <v>UN</v>
          </cell>
          <cell r="E1402" t="str">
            <v>1900</v>
          </cell>
          <cell r="F1402">
            <v>0</v>
          </cell>
        </row>
        <row r="1403">
          <cell r="A1403">
            <v>3011</v>
          </cell>
          <cell r="B1403" t="str">
            <v>CLAVIJA TRIPOLAR 20 AMP. MARFIL  AVE</v>
          </cell>
          <cell r="C1403" t="str">
            <v>UN</v>
          </cell>
          <cell r="E1403" t="str">
            <v>1900</v>
          </cell>
          <cell r="F1403">
            <v>0</v>
          </cell>
        </row>
        <row r="1404">
          <cell r="A1404">
            <v>3012</v>
          </cell>
          <cell r="B1404" t="str">
            <v>TOMA TRIPOLAR 20 AMP. AVE</v>
          </cell>
          <cell r="C1404" t="str">
            <v>UN</v>
          </cell>
          <cell r="E1404" t="str">
            <v>1900</v>
          </cell>
          <cell r="F1404">
            <v>0</v>
          </cell>
        </row>
        <row r="1405">
          <cell r="A1405">
            <v>3015</v>
          </cell>
          <cell r="B1405" t="str">
            <v>CLAVIJA DE PATA REDONDA AVE</v>
          </cell>
          <cell r="C1405" t="str">
            <v>UN</v>
          </cell>
          <cell r="E1405" t="str">
            <v>1900</v>
          </cell>
          <cell r="F1405">
            <v>0</v>
          </cell>
        </row>
        <row r="1406">
          <cell r="A1406">
            <v>3016</v>
          </cell>
          <cell r="B1406" t="str">
            <v>TIMBRE BITONAL DIN DON 110V. AVE</v>
          </cell>
          <cell r="C1406" t="str">
            <v>UN</v>
          </cell>
          <cell r="E1406" t="str">
            <v>1900</v>
          </cell>
          <cell r="F1406">
            <v>0</v>
          </cell>
        </row>
        <row r="1407">
          <cell r="A1407">
            <v>3017</v>
          </cell>
          <cell r="B1407" t="str">
            <v>CLAVIJA DE PATA PLANA AVE</v>
          </cell>
          <cell r="C1407" t="str">
            <v>UN</v>
          </cell>
          <cell r="E1407" t="str">
            <v>1900</v>
          </cell>
          <cell r="F1407">
            <v>0</v>
          </cell>
        </row>
        <row r="1408">
          <cell r="A1408">
            <v>3018</v>
          </cell>
          <cell r="B1408" t="str">
            <v>TOMA AEREA AVE 15AMP CON POLO A TIERRA</v>
          </cell>
          <cell r="C1408" t="str">
            <v>UN</v>
          </cell>
          <cell r="E1408" t="str">
            <v>1900</v>
          </cell>
          <cell r="F1408">
            <v>0</v>
          </cell>
        </row>
        <row r="1409">
          <cell r="A1409">
            <v>3019</v>
          </cell>
          <cell r="B1409" t="str">
            <v>INTERRUPTOR DE PASO MARFIL AVE</v>
          </cell>
          <cell r="C1409" t="str">
            <v>UN</v>
          </cell>
          <cell r="E1409" t="str">
            <v>1900</v>
          </cell>
          <cell r="F1409">
            <v>0</v>
          </cell>
        </row>
        <row r="1410">
          <cell r="A1410">
            <v>3020</v>
          </cell>
          <cell r="B1410" t="str">
            <v>INTERRUPTOR SENC ABITARE AVE</v>
          </cell>
          <cell r="C1410" t="str">
            <v>UN</v>
          </cell>
          <cell r="E1410" t="str">
            <v>1900</v>
          </cell>
          <cell r="F1410">
            <v>0</v>
          </cell>
        </row>
        <row r="1411">
          <cell r="A1411">
            <v>3021</v>
          </cell>
          <cell r="B1411" t="str">
            <v>INTERRUPTOR SENC CONMUTABLE FOSF AVE</v>
          </cell>
          <cell r="C1411" t="str">
            <v>UN</v>
          </cell>
          <cell r="E1411" t="str">
            <v>1900</v>
          </cell>
          <cell r="F1411">
            <v>0</v>
          </cell>
        </row>
        <row r="1412">
          <cell r="A1412">
            <v>3022</v>
          </cell>
          <cell r="B1412" t="str">
            <v>BOTON TIMBRE FOSF  AVE</v>
          </cell>
          <cell r="C1412" t="str">
            <v>UN</v>
          </cell>
          <cell r="E1412" t="str">
            <v>1900</v>
          </cell>
          <cell r="F1412">
            <v>0</v>
          </cell>
        </row>
        <row r="1413">
          <cell r="A1413">
            <v>3023</v>
          </cell>
          <cell r="B1413" t="str">
            <v>TOMA TELEF COLOMB.ABITARE AVE</v>
          </cell>
          <cell r="C1413" t="str">
            <v>UN</v>
          </cell>
          <cell r="E1413" t="str">
            <v>1900</v>
          </cell>
          <cell r="F1413">
            <v>0</v>
          </cell>
        </row>
        <row r="1414">
          <cell r="A1414">
            <v>3025</v>
          </cell>
          <cell r="B1414" t="str">
            <v>ZUMBADOR 110 V. AVE</v>
          </cell>
          <cell r="C1414" t="str">
            <v>UN</v>
          </cell>
          <cell r="E1414" t="str">
            <v>1900</v>
          </cell>
          <cell r="F1414">
            <v>0</v>
          </cell>
        </row>
        <row r="1415">
          <cell r="A1415">
            <v>3026</v>
          </cell>
          <cell r="B1415" t="str">
            <v>INTERRUPTOR DOBLE FOSF AVE</v>
          </cell>
          <cell r="C1415" t="str">
            <v>UN</v>
          </cell>
          <cell r="E1415" t="str">
            <v>1900</v>
          </cell>
          <cell r="F1415">
            <v>0</v>
          </cell>
        </row>
        <row r="1416">
          <cell r="A1416">
            <v>3027</v>
          </cell>
          <cell r="B1416" t="str">
            <v>INTERRUPTOR TRIPLE FOSF AVE</v>
          </cell>
          <cell r="C1416" t="str">
            <v>UN</v>
          </cell>
          <cell r="E1416" t="str">
            <v>1900</v>
          </cell>
          <cell r="F1416">
            <v>0</v>
          </cell>
        </row>
        <row r="1417">
          <cell r="A1417">
            <v>3028</v>
          </cell>
          <cell r="B1417" t="str">
            <v>INTERRUPTOR SENC+TOMA AMERIC. 200 SOBRE PONER AVE</v>
          </cell>
          <cell r="C1417" t="str">
            <v>UN</v>
          </cell>
          <cell r="E1417" t="str">
            <v>1900</v>
          </cell>
          <cell r="F1417">
            <v>0</v>
          </cell>
        </row>
        <row r="1418">
          <cell r="A1418">
            <v>3029</v>
          </cell>
          <cell r="B1418" t="str">
            <v>INTERRUPTOR +TOMA  POLO A TIERRA BLANCA</v>
          </cell>
          <cell r="C1418" t="str">
            <v>UN</v>
          </cell>
          <cell r="E1418" t="str">
            <v>1900</v>
          </cell>
          <cell r="F1418">
            <v>0</v>
          </cell>
        </row>
        <row r="1419">
          <cell r="A1419">
            <v>3030</v>
          </cell>
          <cell r="B1419" t="str">
            <v>INTERRUPTOR DOBLE CONM ABITARE AVE</v>
          </cell>
          <cell r="C1419" t="str">
            <v>UN</v>
          </cell>
          <cell r="E1419" t="str">
            <v>1900</v>
          </cell>
          <cell r="F1419">
            <v>0</v>
          </cell>
        </row>
        <row r="1420">
          <cell r="A1420">
            <v>3031</v>
          </cell>
          <cell r="B1420" t="str">
            <v>TOMA DOBLE AMERICANA FOSF AVE</v>
          </cell>
          <cell r="C1420" t="str">
            <v>UN</v>
          </cell>
          <cell r="E1420" t="str">
            <v>1900</v>
          </cell>
          <cell r="F1420">
            <v>0</v>
          </cell>
        </row>
        <row r="1421">
          <cell r="A1421">
            <v>3032</v>
          </cell>
          <cell r="B1421" t="str">
            <v>INTERRUPTOR SENC MARFIL LUZ PIL. AVE</v>
          </cell>
          <cell r="C1421" t="str">
            <v>UN</v>
          </cell>
          <cell r="E1421" t="str">
            <v>1900</v>
          </cell>
          <cell r="F1421">
            <v>0</v>
          </cell>
        </row>
        <row r="1422">
          <cell r="A1422">
            <v>3033</v>
          </cell>
          <cell r="B1422" t="str">
            <v>BOTON TIMBRE ABITARE LUZ PILOTO AVE</v>
          </cell>
          <cell r="C1422" t="str">
            <v>UN</v>
          </cell>
          <cell r="E1422" t="str">
            <v>1900</v>
          </cell>
          <cell r="F1422">
            <v>0</v>
          </cell>
        </row>
        <row r="1423">
          <cell r="A1423">
            <v>3034</v>
          </cell>
          <cell r="B1423" t="str">
            <v>INTERRUPTOR DOBLE ABITARE LUZ PILOTO AVE</v>
          </cell>
          <cell r="C1423" t="str">
            <v>UN</v>
          </cell>
          <cell r="E1423" t="str">
            <v>1900</v>
          </cell>
          <cell r="F1423">
            <v>0</v>
          </cell>
        </row>
        <row r="1424">
          <cell r="A1424">
            <v>3036</v>
          </cell>
          <cell r="B1424" t="str">
            <v>INTERRUPTOR TRIPLE MARFIL LUZ PILOTO AVE</v>
          </cell>
          <cell r="C1424" t="str">
            <v>UN</v>
          </cell>
          <cell r="E1424" t="str">
            <v>1900</v>
          </cell>
          <cell r="F1424">
            <v>0</v>
          </cell>
        </row>
        <row r="1425">
          <cell r="A1425">
            <v>3037</v>
          </cell>
          <cell r="B1425" t="str">
            <v>INTERRUPTOR SENC +TOMA AMERIC.ABITARE LUZ PILOT</v>
          </cell>
          <cell r="C1425" t="str">
            <v>UN</v>
          </cell>
          <cell r="E1425" t="str">
            <v>1900</v>
          </cell>
          <cell r="F1425">
            <v>0</v>
          </cell>
        </row>
        <row r="1426">
          <cell r="A1426">
            <v>3038</v>
          </cell>
          <cell r="B1426" t="str">
            <v>INTERRUPTOR LP.+TOMA POLO A TIERRA BLANCA</v>
          </cell>
          <cell r="C1426" t="str">
            <v>UN</v>
          </cell>
          <cell r="E1426" t="str">
            <v>1900</v>
          </cell>
          <cell r="F1426">
            <v>0</v>
          </cell>
        </row>
        <row r="1427">
          <cell r="A1427">
            <v>3045</v>
          </cell>
          <cell r="B1427" t="str">
            <v>TOMA CON POLO A TIERRA +INT.SENC. LUZ PIL</v>
          </cell>
          <cell r="C1427" t="str">
            <v>UN</v>
          </cell>
          <cell r="E1427" t="str">
            <v>1900</v>
          </cell>
          <cell r="F1427">
            <v>0</v>
          </cell>
        </row>
        <row r="1428">
          <cell r="A1428">
            <v>3047</v>
          </cell>
          <cell r="B1428" t="str">
            <v>TOMACORRIENTE POLO A TIERRA+TAPA</v>
          </cell>
          <cell r="C1428" t="str">
            <v>UN</v>
          </cell>
          <cell r="E1428" t="str">
            <v>1900</v>
          </cell>
          <cell r="F1428">
            <v>0</v>
          </cell>
        </row>
        <row r="1429">
          <cell r="A1429">
            <v>3050</v>
          </cell>
          <cell r="B1429" t="str">
            <v>TIMBRE PUL+TAPA SENC. LUZ PIL.MAX  L/NEX</v>
          </cell>
          <cell r="C1429" t="str">
            <v>UN</v>
          </cell>
          <cell r="E1429" t="str">
            <v>1900</v>
          </cell>
          <cell r="F1429">
            <v>0</v>
          </cell>
        </row>
        <row r="1430">
          <cell r="A1430">
            <v>3051</v>
          </cell>
          <cell r="B1430" t="str">
            <v>TIMBRE ZUMBADOR 120V COLOR TRIGO L/NEX</v>
          </cell>
          <cell r="C1430" t="str">
            <v>UN</v>
          </cell>
          <cell r="E1430" t="str">
            <v>1900</v>
          </cell>
          <cell r="F1430">
            <v>0</v>
          </cell>
        </row>
        <row r="1431">
          <cell r="A1431">
            <v>3052</v>
          </cell>
          <cell r="B1431" t="str">
            <v>TOMA TELEF COLOM SENC + TAPA MAX L/NEX</v>
          </cell>
          <cell r="C1431" t="str">
            <v>UN</v>
          </cell>
          <cell r="E1431" t="str">
            <v>1900</v>
          </cell>
          <cell r="F1431">
            <v>0</v>
          </cell>
        </row>
        <row r="1432">
          <cell r="A1432">
            <v>3055</v>
          </cell>
          <cell r="B1432" t="str">
            <v>TOMA TELEF AMER+TAPA SENC. MAX L/NEX</v>
          </cell>
          <cell r="C1432" t="str">
            <v>UN</v>
          </cell>
          <cell r="E1432" t="str">
            <v>1900</v>
          </cell>
          <cell r="F1432">
            <v>0</v>
          </cell>
        </row>
        <row r="1433">
          <cell r="A1433">
            <v>3056</v>
          </cell>
          <cell r="B1433" t="str">
            <v>TOMA TELEF AMER DOBLE+TAPA MAX  L/NEX</v>
          </cell>
          <cell r="C1433" t="str">
            <v>UN</v>
          </cell>
          <cell r="E1433" t="str">
            <v>1900</v>
          </cell>
          <cell r="F1433">
            <v>0</v>
          </cell>
        </row>
        <row r="1434">
          <cell r="A1434">
            <v>3057</v>
          </cell>
          <cell r="B1434" t="str">
            <v>TERMINAL COAXIALTV AMER+TAPA MAX L/NEX</v>
          </cell>
          <cell r="C1434" t="str">
            <v>UN</v>
          </cell>
          <cell r="E1434" t="str">
            <v>1900</v>
          </cell>
          <cell r="F1434">
            <v>0</v>
          </cell>
        </row>
        <row r="1435">
          <cell r="A1435">
            <v>3068</v>
          </cell>
          <cell r="B1435" t="str">
            <v>DIMMER DESL SENC 120V+TAPA MAX L/NEX</v>
          </cell>
          <cell r="C1435" t="str">
            <v>UN</v>
          </cell>
          <cell r="E1435" t="str">
            <v>1900</v>
          </cell>
          <cell r="F1435">
            <v>0</v>
          </cell>
        </row>
        <row r="1436">
          <cell r="A1436">
            <v>3201</v>
          </cell>
          <cell r="B1436" t="str">
            <v>INTERRUPTOR SENC+TOMA AMERIC. VOLARE</v>
          </cell>
          <cell r="C1436" t="str">
            <v>UN</v>
          </cell>
          <cell r="E1436" t="str">
            <v>1900</v>
          </cell>
          <cell r="F1436">
            <v>0</v>
          </cell>
        </row>
        <row r="1437">
          <cell r="A1437">
            <v>3202</v>
          </cell>
          <cell r="B1437" t="str">
            <v>INTERRUPTOR SENC CONMUTABLE VOLARE</v>
          </cell>
          <cell r="C1437" t="str">
            <v>UN</v>
          </cell>
          <cell r="E1437" t="str">
            <v>1900</v>
          </cell>
          <cell r="F1437">
            <v>0</v>
          </cell>
        </row>
        <row r="1438">
          <cell r="A1438">
            <v>3203</v>
          </cell>
          <cell r="B1438" t="str">
            <v>BOTON TIMBRE VOLARE</v>
          </cell>
          <cell r="C1438" t="str">
            <v>UN</v>
          </cell>
          <cell r="E1438" t="str">
            <v>1900</v>
          </cell>
          <cell r="F1438">
            <v>0</v>
          </cell>
        </row>
        <row r="1439">
          <cell r="A1439">
            <v>3204</v>
          </cell>
          <cell r="B1439" t="str">
            <v>BOTON TEMPORIZADOR VOLARE</v>
          </cell>
          <cell r="C1439" t="str">
            <v>UN</v>
          </cell>
          <cell r="E1439" t="str">
            <v>1900</v>
          </cell>
          <cell r="F1439">
            <v>0</v>
          </cell>
        </row>
        <row r="1440">
          <cell r="A1440">
            <v>3205</v>
          </cell>
          <cell r="B1440" t="str">
            <v>TOMA AMERICANA POLARIZADA VOLARE</v>
          </cell>
          <cell r="C1440" t="str">
            <v>UN</v>
          </cell>
          <cell r="E1440" t="str">
            <v>1900</v>
          </cell>
          <cell r="F1440">
            <v>0</v>
          </cell>
        </row>
        <row r="1441">
          <cell r="A1441">
            <v>3207</v>
          </cell>
          <cell r="B1441" t="str">
            <v>TOMA AMERICANA CON POLO A TIERRA ABITARE</v>
          </cell>
          <cell r="C1441" t="str">
            <v>UN</v>
          </cell>
          <cell r="E1441" t="str">
            <v>1900</v>
          </cell>
          <cell r="F1441">
            <v>0</v>
          </cell>
        </row>
        <row r="1442">
          <cell r="A1442">
            <v>3208</v>
          </cell>
          <cell r="B1442" t="str">
            <v>TOMA TELEF COLOMBIANA VOLARE</v>
          </cell>
          <cell r="C1442" t="str">
            <v>UN</v>
          </cell>
          <cell r="E1442" t="str">
            <v>1900</v>
          </cell>
          <cell r="F1442">
            <v>0</v>
          </cell>
        </row>
        <row r="1443">
          <cell r="A1443">
            <v>3210</v>
          </cell>
          <cell r="B1443" t="str">
            <v>ZUMBADOR 110V  VOLARE</v>
          </cell>
          <cell r="C1443" t="str">
            <v>UN</v>
          </cell>
          <cell r="E1443" t="str">
            <v>1900</v>
          </cell>
          <cell r="F1443">
            <v>0</v>
          </cell>
        </row>
        <row r="1444">
          <cell r="A1444">
            <v>3211</v>
          </cell>
          <cell r="B1444" t="str">
            <v>DIMMER 500 W - 110V  VOLARE</v>
          </cell>
          <cell r="C1444" t="str">
            <v>UN</v>
          </cell>
          <cell r="E1444" t="str">
            <v>1900</v>
          </cell>
          <cell r="F1444">
            <v>0</v>
          </cell>
        </row>
        <row r="1445">
          <cell r="A1445">
            <v>3213</v>
          </cell>
          <cell r="B1445" t="str">
            <v>INTERRUPTOR SENC CON LUZ PILOTO VOLARE</v>
          </cell>
          <cell r="C1445" t="str">
            <v>UN</v>
          </cell>
          <cell r="E1445" t="str">
            <v>1900</v>
          </cell>
          <cell r="F1445">
            <v>0</v>
          </cell>
        </row>
        <row r="1446">
          <cell r="A1446">
            <v>3214</v>
          </cell>
          <cell r="B1446" t="str">
            <v>TAPA PLASTICA GRIS PLOMO  VOLARE</v>
          </cell>
          <cell r="C1446" t="str">
            <v>UN</v>
          </cell>
          <cell r="E1446" t="str">
            <v>1900</v>
          </cell>
          <cell r="F1446">
            <v>0</v>
          </cell>
        </row>
        <row r="1447">
          <cell r="A1447">
            <v>3215</v>
          </cell>
          <cell r="B1447" t="str">
            <v>BOTON TIMBRE 800 PARA PISOS</v>
          </cell>
          <cell r="C1447" t="str">
            <v>UN</v>
          </cell>
          <cell r="E1447" t="str">
            <v>1900</v>
          </cell>
          <cell r="F1447">
            <v>0</v>
          </cell>
        </row>
        <row r="1448">
          <cell r="A1448">
            <v>3216</v>
          </cell>
          <cell r="B1448" t="str">
            <v>TOMA SENCILLA AMERICANA 800 PARA PISOS</v>
          </cell>
          <cell r="C1448" t="str">
            <v>UN</v>
          </cell>
          <cell r="E1448" t="str">
            <v>1900</v>
          </cell>
          <cell r="F1448">
            <v>0</v>
          </cell>
        </row>
        <row r="1449">
          <cell r="A1449">
            <v>3217</v>
          </cell>
          <cell r="B1449" t="str">
            <v>TOMA TELEF COLOMBIANA 800 PARA PISOS</v>
          </cell>
          <cell r="C1449" t="str">
            <v>UN</v>
          </cell>
          <cell r="E1449" t="str">
            <v>1900</v>
          </cell>
          <cell r="F1449">
            <v>0</v>
          </cell>
        </row>
        <row r="1450">
          <cell r="A1450">
            <v>3218</v>
          </cell>
          <cell r="B1450" t="str">
            <v>TOMA TELEF AMERICANA 2 HILOS 800 P/ PISOS</v>
          </cell>
          <cell r="C1450" t="str">
            <v>UN</v>
          </cell>
          <cell r="E1450" t="str">
            <v>1900</v>
          </cell>
          <cell r="F1450">
            <v>0</v>
          </cell>
        </row>
        <row r="1451">
          <cell r="A1451">
            <v>3339</v>
          </cell>
          <cell r="B1451" t="str">
            <v>DIMMER DE TOQUE SENC O CONM LUZ PIL MAX</v>
          </cell>
          <cell r="C1451" t="str">
            <v>UN</v>
          </cell>
          <cell r="E1451" t="str">
            <v>1900</v>
          </cell>
          <cell r="F1451">
            <v>0</v>
          </cell>
        </row>
        <row r="1452">
          <cell r="A1452">
            <v>3340</v>
          </cell>
          <cell r="B1452" t="str">
            <v>MARCO DECORATIVO SENC 2X4 KORA L/NEX</v>
          </cell>
          <cell r="C1452" t="str">
            <v>UN</v>
          </cell>
          <cell r="E1452" t="str">
            <v>1900</v>
          </cell>
          <cell r="F1452">
            <v>0</v>
          </cell>
        </row>
        <row r="1453">
          <cell r="A1453">
            <v>3341</v>
          </cell>
          <cell r="B1453" t="str">
            <v>MARCO DECORATIVO SENC 2X4 KORA  L/NEX</v>
          </cell>
          <cell r="C1453" t="str">
            <v>UN</v>
          </cell>
          <cell r="E1453" t="str">
            <v>1900</v>
          </cell>
          <cell r="F1453">
            <v>0</v>
          </cell>
        </row>
        <row r="1454">
          <cell r="A1454">
            <v>3342</v>
          </cell>
          <cell r="B1454" t="str">
            <v>MARCO DECORATIVO SENC 2X4  KORA L/NEX</v>
          </cell>
          <cell r="C1454" t="str">
            <v>UN</v>
          </cell>
          <cell r="E1454" t="str">
            <v>1900</v>
          </cell>
          <cell r="F1454">
            <v>0</v>
          </cell>
        </row>
        <row r="1455">
          <cell r="A1455">
            <v>3343</v>
          </cell>
          <cell r="B1455" t="str">
            <v>MARCO DECORATIVO DOBLE 4X4  KORA L/NEX</v>
          </cell>
          <cell r="C1455" t="str">
            <v>UN</v>
          </cell>
          <cell r="E1455" t="str">
            <v>1900</v>
          </cell>
          <cell r="F1455">
            <v>0</v>
          </cell>
        </row>
        <row r="1456">
          <cell r="A1456">
            <v>3344</v>
          </cell>
          <cell r="B1456" t="str">
            <v>MARCO DECORATIVO DOBLE 4X4  KORA L/NEX</v>
          </cell>
          <cell r="C1456" t="str">
            <v>UN</v>
          </cell>
          <cell r="E1456" t="str">
            <v>1900</v>
          </cell>
          <cell r="F1456">
            <v>0</v>
          </cell>
        </row>
        <row r="1457">
          <cell r="A1457">
            <v>3346</v>
          </cell>
          <cell r="B1457" t="str">
            <v>INTERRUPTOR SENC KORA L/NEX</v>
          </cell>
          <cell r="C1457" t="str">
            <v>UN</v>
          </cell>
          <cell r="E1457" t="str">
            <v>1900</v>
          </cell>
          <cell r="F1457">
            <v>0</v>
          </cell>
        </row>
        <row r="1458">
          <cell r="A1458">
            <v>3347</v>
          </cell>
          <cell r="B1458" t="str">
            <v>INTERRUPTOR SENC LUZ PIL KORA L/NEX</v>
          </cell>
          <cell r="C1458" t="str">
            <v>UN</v>
          </cell>
          <cell r="E1458" t="str">
            <v>1900</v>
          </cell>
          <cell r="F1458">
            <v>0</v>
          </cell>
        </row>
        <row r="1459">
          <cell r="A1459">
            <v>3348</v>
          </cell>
          <cell r="B1459" t="str">
            <v>INTERRUPTOR DOBLE KORA L/NEX</v>
          </cell>
          <cell r="C1459" t="str">
            <v>UN</v>
          </cell>
          <cell r="E1459" t="str">
            <v>1900</v>
          </cell>
          <cell r="F1459">
            <v>0</v>
          </cell>
        </row>
        <row r="1460">
          <cell r="A1460">
            <v>3350</v>
          </cell>
          <cell r="B1460" t="str">
            <v>INTERRUPTOR ELEC  KORA</v>
          </cell>
          <cell r="C1460" t="str">
            <v>UN</v>
          </cell>
          <cell r="E1460" t="str">
            <v>1900</v>
          </cell>
          <cell r="F1460">
            <v>0</v>
          </cell>
        </row>
        <row r="1461">
          <cell r="A1461">
            <v>3351</v>
          </cell>
          <cell r="B1461" t="str">
            <v>INTERRUPTOR CONM TRIPOLAR KORA L/NEX</v>
          </cell>
          <cell r="C1461" t="str">
            <v>UN</v>
          </cell>
          <cell r="E1461" t="str">
            <v>1900</v>
          </cell>
          <cell r="F1461">
            <v>0</v>
          </cell>
        </row>
        <row r="1462">
          <cell r="A1462">
            <v>3352</v>
          </cell>
          <cell r="B1462" t="str">
            <v>INTERRUPTOR CONM LUZ PIL VELA L/NEX</v>
          </cell>
          <cell r="C1462" t="str">
            <v>UN</v>
          </cell>
          <cell r="E1462" t="str">
            <v>1900</v>
          </cell>
          <cell r="F1462">
            <v>0</v>
          </cell>
        </row>
        <row r="1463">
          <cell r="A1463">
            <v>3353</v>
          </cell>
          <cell r="B1463" t="str">
            <v>TOMA CON POLO A TIERRA + INTERRUP SENC</v>
          </cell>
          <cell r="C1463" t="str">
            <v>UN</v>
          </cell>
          <cell r="E1463" t="str">
            <v>1900</v>
          </cell>
          <cell r="F1463">
            <v>0</v>
          </cell>
        </row>
        <row r="1464">
          <cell r="A1464">
            <v>3355</v>
          </cell>
          <cell r="B1464" t="str">
            <v>TOMACORIENTE P/A TIERRA /BLANCO/ARQUEA LUMINEX</v>
          </cell>
          <cell r="C1464" t="str">
            <v>UN</v>
          </cell>
          <cell r="E1464" t="str">
            <v>1900</v>
          </cell>
          <cell r="F1464">
            <v>0</v>
          </cell>
        </row>
        <row r="1465">
          <cell r="A1465">
            <v>3356</v>
          </cell>
          <cell r="B1465" t="str">
            <v>TOMA DOBLE MONOFASICA POLO A TIERRA 15AMPERIOS</v>
          </cell>
          <cell r="C1465" t="str">
            <v>UN</v>
          </cell>
          <cell r="D1465">
            <v>44585</v>
          </cell>
          <cell r="E1465" t="str">
            <v>2022</v>
          </cell>
          <cell r="F1465">
            <v>6183</v>
          </cell>
        </row>
        <row r="1466">
          <cell r="A1466">
            <v>3357</v>
          </cell>
          <cell r="B1466" t="str">
            <v>TOMACORRIENTE DOBLE/PROTEC FALLA TIER.</v>
          </cell>
          <cell r="C1466" t="str">
            <v>UN</v>
          </cell>
          <cell r="E1466" t="str">
            <v>1900</v>
          </cell>
          <cell r="F1466">
            <v>0</v>
          </cell>
        </row>
        <row r="1467">
          <cell r="A1467">
            <v>3358</v>
          </cell>
          <cell r="B1467" t="str">
            <v>TIMBRE PULSADOR SENC LUZ PIL KORA L/NEX</v>
          </cell>
          <cell r="C1467" t="str">
            <v>UN</v>
          </cell>
          <cell r="D1467">
            <v>44589</v>
          </cell>
          <cell r="E1467" t="str">
            <v>2022</v>
          </cell>
          <cell r="F1467">
            <v>5263</v>
          </cell>
        </row>
        <row r="1468">
          <cell r="A1468">
            <v>3359</v>
          </cell>
          <cell r="B1468" t="str">
            <v>TIMBRE ZUMBADOR 120V  L/NEX</v>
          </cell>
          <cell r="C1468" t="str">
            <v>UN</v>
          </cell>
          <cell r="E1468" t="str">
            <v>1900</v>
          </cell>
          <cell r="F1468">
            <v>0</v>
          </cell>
        </row>
        <row r="1469">
          <cell r="A1469">
            <v>3360</v>
          </cell>
          <cell r="B1469" t="str">
            <v>TOMA TELEF COLOMB SENC KORA L/NEX</v>
          </cell>
          <cell r="C1469" t="str">
            <v>UN</v>
          </cell>
          <cell r="E1469" t="str">
            <v>1900</v>
          </cell>
          <cell r="F1469">
            <v>0</v>
          </cell>
        </row>
        <row r="1470">
          <cell r="A1470">
            <v>3361</v>
          </cell>
          <cell r="B1470" t="str">
            <v>TOMA CON TERMINAL COAXIAL T.V. AMERICANA KORA L/NE</v>
          </cell>
          <cell r="C1470" t="str">
            <v>UN</v>
          </cell>
          <cell r="E1470" t="str">
            <v>1900</v>
          </cell>
          <cell r="F1470">
            <v>0</v>
          </cell>
        </row>
        <row r="1471">
          <cell r="A1471">
            <v>3363</v>
          </cell>
          <cell r="B1471" t="str">
            <v>DIMMERS DESLIZ SENC 120V KORA L/NEX</v>
          </cell>
          <cell r="C1471" t="str">
            <v>UN</v>
          </cell>
          <cell r="E1471" t="str">
            <v>1900</v>
          </cell>
          <cell r="F1471">
            <v>0</v>
          </cell>
        </row>
        <row r="1472">
          <cell r="A1472">
            <v>3364</v>
          </cell>
          <cell r="B1472" t="str">
            <v>DIMMERS TOQUE SENC O CONM LUZ PIL KORA L/</v>
          </cell>
          <cell r="C1472" t="str">
            <v>UN</v>
          </cell>
          <cell r="E1472" t="str">
            <v>1900</v>
          </cell>
          <cell r="F1472">
            <v>0</v>
          </cell>
        </row>
        <row r="1473">
          <cell r="A1473">
            <v>3365</v>
          </cell>
          <cell r="B1473" t="str">
            <v>INTERRUPTOR CONM DEKO L/NEX</v>
          </cell>
          <cell r="C1473" t="str">
            <v>UN</v>
          </cell>
          <cell r="E1473" t="str">
            <v>1900</v>
          </cell>
          <cell r="F1473">
            <v>0</v>
          </cell>
        </row>
        <row r="1474">
          <cell r="A1474">
            <v>3366</v>
          </cell>
          <cell r="B1474" t="str">
            <v>PULSADOR TIMBRE SENC LUZ PIL DEKO L/NEX</v>
          </cell>
          <cell r="C1474" t="str">
            <v>UN</v>
          </cell>
          <cell r="E1474" t="str">
            <v>1900</v>
          </cell>
          <cell r="F1474">
            <v>0</v>
          </cell>
        </row>
        <row r="1475">
          <cell r="A1475">
            <v>3367</v>
          </cell>
          <cell r="B1475" t="str">
            <v>PULSADOR TIMBRE AUXIL LUZ PIL DEKO L/NEX</v>
          </cell>
          <cell r="C1475" t="str">
            <v>UN</v>
          </cell>
          <cell r="E1475" t="str">
            <v>1900</v>
          </cell>
          <cell r="F1475">
            <v>0</v>
          </cell>
        </row>
        <row r="1476">
          <cell r="A1476">
            <v>3368</v>
          </cell>
          <cell r="B1476" t="str">
            <v>TOMA TELEF SENC AMERIC DEKO L/NEX</v>
          </cell>
          <cell r="C1476" t="str">
            <v>UN</v>
          </cell>
          <cell r="E1476" t="str">
            <v>1900</v>
          </cell>
          <cell r="F1476">
            <v>0</v>
          </cell>
        </row>
        <row r="1477">
          <cell r="A1477">
            <v>3679</v>
          </cell>
          <cell r="B1477" t="str">
            <v>TRANSFORMADOR ACEITE TRIFASICO 30KVA (11.4-208V</v>
          </cell>
          <cell r="C1477" t="str">
            <v>UN</v>
          </cell>
          <cell r="E1477" t="str">
            <v>1900</v>
          </cell>
          <cell r="F1477">
            <v>0</v>
          </cell>
        </row>
        <row r="1478">
          <cell r="A1478">
            <v>3680</v>
          </cell>
          <cell r="B1478" t="str">
            <v>TRANSFORMADOR TRIFASICO 45KVA(440-208/120)Dyn5</v>
          </cell>
          <cell r="C1478" t="str">
            <v>UN</v>
          </cell>
          <cell r="D1478">
            <v>43508</v>
          </cell>
          <cell r="E1478" t="str">
            <v>2019</v>
          </cell>
          <cell r="F1478">
            <v>4973873</v>
          </cell>
        </row>
        <row r="1479">
          <cell r="A1479">
            <v>3681</v>
          </cell>
          <cell r="B1479" t="str">
            <v>TRANSFORMADOR TRIFASICO 75KVA (Aceite) 13200v- 214</v>
          </cell>
          <cell r="C1479" t="str">
            <v>UN</v>
          </cell>
          <cell r="E1479" t="str">
            <v>1900</v>
          </cell>
          <cell r="F1479">
            <v>0</v>
          </cell>
        </row>
        <row r="1480">
          <cell r="A1480">
            <v>3682</v>
          </cell>
          <cell r="B1480" t="str">
            <v>TRANSFORMADOR TRIFASICO 112.5KVA</v>
          </cell>
          <cell r="C1480" t="str">
            <v>UN</v>
          </cell>
          <cell r="E1480" t="str">
            <v>1900</v>
          </cell>
          <cell r="F1480">
            <v>0</v>
          </cell>
        </row>
        <row r="1481">
          <cell r="A1481">
            <v>3683</v>
          </cell>
          <cell r="B1481" t="str">
            <v>TRANSFORMADOR TRIFASICO 150KVA</v>
          </cell>
          <cell r="C1481" t="str">
            <v>UN</v>
          </cell>
          <cell r="D1481">
            <v>44589</v>
          </cell>
          <cell r="E1481" t="str">
            <v>2022</v>
          </cell>
          <cell r="F1481">
            <v>12867380</v>
          </cell>
        </row>
        <row r="1482">
          <cell r="A1482">
            <v>3684</v>
          </cell>
          <cell r="B1482" t="str">
            <v>TRANSFORMADOR TRIFASICO 225KVA</v>
          </cell>
          <cell r="C1482" t="str">
            <v>UN</v>
          </cell>
          <cell r="E1482" t="str">
            <v>1900</v>
          </cell>
          <cell r="F1482">
            <v>0</v>
          </cell>
        </row>
        <row r="1483">
          <cell r="A1483">
            <v>3686</v>
          </cell>
          <cell r="B1483" t="str">
            <v>PERNO ROSCADO 2" ALT.VEL.</v>
          </cell>
          <cell r="C1483" t="str">
            <v>UN</v>
          </cell>
          <cell r="E1483" t="str">
            <v>1900</v>
          </cell>
          <cell r="F1483">
            <v>0</v>
          </cell>
        </row>
        <row r="1484">
          <cell r="A1484">
            <v>3687</v>
          </cell>
          <cell r="B1484" t="str">
            <v>CARGA FULMINANTE FUERTE CAL.22</v>
          </cell>
          <cell r="C1484" t="str">
            <v>UN</v>
          </cell>
          <cell r="E1484" t="str">
            <v>1900</v>
          </cell>
          <cell r="F1484">
            <v>0</v>
          </cell>
        </row>
        <row r="1485">
          <cell r="A1485">
            <v>3736</v>
          </cell>
          <cell r="B1485" t="str">
            <v>CLAVO  ALTA VELOCIDAD 1" x 1/4"</v>
          </cell>
          <cell r="C1485" t="str">
            <v>UN</v>
          </cell>
          <cell r="E1485" t="str">
            <v>1900</v>
          </cell>
          <cell r="F1485">
            <v>0</v>
          </cell>
        </row>
        <row r="1486">
          <cell r="A1486">
            <v>3783</v>
          </cell>
          <cell r="B1486" t="str">
            <v>PLACA BAS.2"X4"C/TAPA KORA BLA</v>
          </cell>
          <cell r="C1486" t="str">
            <v>UN</v>
          </cell>
          <cell r="E1486" t="str">
            <v>1900</v>
          </cell>
          <cell r="F1486">
            <v>0</v>
          </cell>
        </row>
        <row r="1487">
          <cell r="A1487">
            <v>4044</v>
          </cell>
          <cell r="B1487" t="str">
            <v>FULMINANTES CAL.22 ALTA VEL MORADO</v>
          </cell>
          <cell r="C1487" t="str">
            <v>UN</v>
          </cell>
          <cell r="E1487" t="str">
            <v>1900</v>
          </cell>
          <cell r="F1487">
            <v>0</v>
          </cell>
        </row>
        <row r="1488">
          <cell r="A1488">
            <v>4045</v>
          </cell>
          <cell r="B1488" t="str">
            <v>CLAVO 5/16 X 1" BAJA VELOCIDAD</v>
          </cell>
          <cell r="C1488" t="str">
            <v>UN</v>
          </cell>
          <cell r="E1488" t="str">
            <v>1900</v>
          </cell>
          <cell r="F1488">
            <v>0</v>
          </cell>
        </row>
        <row r="1489">
          <cell r="A1489">
            <v>4046</v>
          </cell>
          <cell r="B1489" t="str">
            <v>CLAVO 5/16 X 1/4 " BAJA VELOCIDAD</v>
          </cell>
          <cell r="C1489" t="str">
            <v>UN</v>
          </cell>
          <cell r="E1489" t="str">
            <v>1900</v>
          </cell>
          <cell r="F1489">
            <v>0</v>
          </cell>
        </row>
        <row r="1490">
          <cell r="A1490">
            <v>4047</v>
          </cell>
          <cell r="B1490" t="str">
            <v>CARGA VERDE MEDIA B.V.</v>
          </cell>
          <cell r="C1490" t="str">
            <v>UN</v>
          </cell>
          <cell r="E1490" t="str">
            <v>1900</v>
          </cell>
          <cell r="F1490">
            <v>0</v>
          </cell>
        </row>
        <row r="1491">
          <cell r="A1491">
            <v>4048</v>
          </cell>
          <cell r="B1491" t="str">
            <v>CARGA AMARILLA FUERTE B.V.</v>
          </cell>
          <cell r="C1491" t="str">
            <v>UN</v>
          </cell>
          <cell r="E1491" t="str">
            <v>1900</v>
          </cell>
          <cell r="F1491">
            <v>0</v>
          </cell>
        </row>
        <row r="1492">
          <cell r="A1492">
            <v>4049</v>
          </cell>
          <cell r="B1492" t="str">
            <v>CARGA VERDE 3RS27M</v>
          </cell>
          <cell r="C1492" t="str">
            <v>UN</v>
          </cell>
          <cell r="E1492" t="str">
            <v>1900</v>
          </cell>
          <cell r="F1492">
            <v>0</v>
          </cell>
        </row>
        <row r="1493">
          <cell r="A1493">
            <v>4050</v>
          </cell>
          <cell r="B1493" t="str">
            <v>CARGA AMARILLA 4RS27M</v>
          </cell>
          <cell r="C1493" t="str">
            <v>UN</v>
          </cell>
          <cell r="E1493" t="str">
            <v>1900</v>
          </cell>
          <cell r="F1493">
            <v>0</v>
          </cell>
        </row>
        <row r="1494">
          <cell r="A1494">
            <v>4051</v>
          </cell>
          <cell r="B1494" t="str">
            <v>CARGA DISCO AMARILLA FUERTE</v>
          </cell>
          <cell r="C1494" t="str">
            <v>UN</v>
          </cell>
          <cell r="E1494" t="str">
            <v>1900</v>
          </cell>
          <cell r="F1494">
            <v>0</v>
          </cell>
        </row>
        <row r="1495">
          <cell r="A1495">
            <v>4052</v>
          </cell>
          <cell r="B1495" t="str">
            <v>CARGA DISCO VERDE MEDIA</v>
          </cell>
          <cell r="C1495" t="str">
            <v>UN</v>
          </cell>
          <cell r="E1495" t="str">
            <v>1900</v>
          </cell>
          <cell r="F1495">
            <v>0</v>
          </cell>
        </row>
        <row r="1496">
          <cell r="A1496">
            <v>4053</v>
          </cell>
          <cell r="B1496" t="str">
            <v>PERNO 1/4 X 3/4 B.V.</v>
          </cell>
          <cell r="C1496" t="str">
            <v>UN</v>
          </cell>
          <cell r="E1496" t="str">
            <v>1900</v>
          </cell>
          <cell r="F1496">
            <v>0</v>
          </cell>
        </row>
        <row r="1497">
          <cell r="A1497">
            <v>100948</v>
          </cell>
          <cell r="B1497" t="str">
            <v>TOMA RJ45 -110 JACK SNAP CAT6 (DOBLE)</v>
          </cell>
          <cell r="C1497" t="str">
            <v>UN</v>
          </cell>
          <cell r="D1497">
            <v>43531</v>
          </cell>
          <cell r="E1497" t="str">
            <v>2019</v>
          </cell>
          <cell r="F1497">
            <v>31511</v>
          </cell>
        </row>
        <row r="1498">
          <cell r="A1498">
            <v>100950</v>
          </cell>
          <cell r="B1498" t="str">
            <v>TOMA REGULADA POLO/TIERRA AISLAMIENTO</v>
          </cell>
          <cell r="C1498" t="str">
            <v>UN</v>
          </cell>
          <cell r="D1498">
            <v>44589</v>
          </cell>
          <cell r="E1498" t="str">
            <v>2022</v>
          </cell>
          <cell r="F1498">
            <v>18035</v>
          </cell>
        </row>
        <row r="1499">
          <cell r="A1499">
            <v>101322</v>
          </cell>
          <cell r="B1499" t="str">
            <v>TAPA CAJA 5800 GALVANIZADA</v>
          </cell>
          <cell r="C1499" t="str">
            <v>UN</v>
          </cell>
          <cell r="D1499">
            <v>43843</v>
          </cell>
          <cell r="E1499" t="str">
            <v>2020</v>
          </cell>
          <cell r="F1499">
            <v>622.52</v>
          </cell>
        </row>
        <row r="1500">
          <cell r="A1500">
            <v>101342</v>
          </cell>
          <cell r="B1500" t="str">
            <v>TOMA DOBLE  POLO TIERRA + TAPA</v>
          </cell>
          <cell r="C1500" t="str">
            <v>UN</v>
          </cell>
          <cell r="D1500">
            <v>44589</v>
          </cell>
          <cell r="E1500" t="str">
            <v>2022</v>
          </cell>
          <cell r="F1500">
            <v>4770</v>
          </cell>
        </row>
        <row r="1501">
          <cell r="A1501">
            <v>101344</v>
          </cell>
          <cell r="B1501" t="str">
            <v>TOMA DOBLE  POLO TIERRA HUBELL + TAPA COLOR</v>
          </cell>
          <cell r="C1501" t="str">
            <v>UN</v>
          </cell>
          <cell r="E1501" t="str">
            <v>1900</v>
          </cell>
          <cell r="F1501">
            <v>0</v>
          </cell>
        </row>
        <row r="1502">
          <cell r="A1502">
            <v>101443</v>
          </cell>
          <cell r="B1502" t="str">
            <v>CLAVIJA Ind.Sobrep.250V,16A(3P+T+N)IP67</v>
          </cell>
          <cell r="C1502" t="str">
            <v>UN</v>
          </cell>
          <cell r="E1502" t="str">
            <v>1900</v>
          </cell>
          <cell r="F1502">
            <v>0</v>
          </cell>
        </row>
        <row r="1503">
          <cell r="A1503">
            <v>101444</v>
          </cell>
          <cell r="B1503" t="str">
            <v>CLAVIJA Ind.Sobrep.250V,16A(2P+T)IP44</v>
          </cell>
          <cell r="C1503" t="str">
            <v>UN</v>
          </cell>
          <cell r="D1503">
            <v>44123</v>
          </cell>
          <cell r="E1503" t="str">
            <v>2020</v>
          </cell>
          <cell r="F1503">
            <v>27608</v>
          </cell>
        </row>
        <row r="1504">
          <cell r="A1504">
            <v>101445</v>
          </cell>
          <cell r="B1504" t="str">
            <v>TOMA Ind. Sobrep.250V,16A(3P+T+N)IP67</v>
          </cell>
          <cell r="C1504" t="str">
            <v>UN</v>
          </cell>
          <cell r="E1504" t="str">
            <v>1900</v>
          </cell>
          <cell r="F1504">
            <v>0</v>
          </cell>
        </row>
        <row r="1505">
          <cell r="A1505">
            <v>101446</v>
          </cell>
          <cell r="B1505" t="str">
            <v>TOMA Ind. Sobrep.250V,16A(2P+T+IP44)</v>
          </cell>
          <cell r="C1505" t="str">
            <v>UN</v>
          </cell>
          <cell r="D1505">
            <v>44062</v>
          </cell>
          <cell r="E1505" t="str">
            <v>2020</v>
          </cell>
          <cell r="F1505">
            <v>26537</v>
          </cell>
        </row>
        <row r="1506">
          <cell r="A1506">
            <v>101486</v>
          </cell>
          <cell r="B1506" t="str">
            <v>SUELO ARTIFIC. FAVIGEL MEJORAM PUESTA A TIERRA-25K</v>
          </cell>
          <cell r="C1506" t="str">
            <v>UN</v>
          </cell>
          <cell r="D1506">
            <v>44589</v>
          </cell>
          <cell r="E1506" t="str">
            <v>2022</v>
          </cell>
          <cell r="F1506">
            <v>167565.01</v>
          </cell>
        </row>
        <row r="1507">
          <cell r="A1507">
            <v>101503</v>
          </cell>
          <cell r="B1507" t="str">
            <v>Toma RJ45 tipo Jack Categoría 6 marca Amp o superi</v>
          </cell>
          <cell r="C1507" t="str">
            <v>UN</v>
          </cell>
          <cell r="D1507">
            <v>43839</v>
          </cell>
          <cell r="E1507" t="str">
            <v>2020</v>
          </cell>
          <cell r="F1507">
            <v>19228</v>
          </cell>
        </row>
        <row r="1508">
          <cell r="A1508">
            <v>101504</v>
          </cell>
          <cell r="B1508" t="str">
            <v>Portatoma para canaleta 10x4 de 2 puntos de datos</v>
          </cell>
          <cell r="C1508" t="str">
            <v>UN</v>
          </cell>
          <cell r="E1508" t="str">
            <v>1900</v>
          </cell>
          <cell r="F1508">
            <v>0</v>
          </cell>
        </row>
        <row r="1509">
          <cell r="A1509">
            <v>101505</v>
          </cell>
          <cell r="B1509" t="str">
            <v>Regleta de 50 pares</v>
          </cell>
          <cell r="C1509" t="str">
            <v>UN</v>
          </cell>
          <cell r="E1509" t="str">
            <v>1900</v>
          </cell>
          <cell r="F1509">
            <v>0</v>
          </cell>
        </row>
        <row r="1510">
          <cell r="A1510">
            <v>101507</v>
          </cell>
          <cell r="B1510" t="str">
            <v>Strip general 50 pares</v>
          </cell>
          <cell r="C1510" t="str">
            <v>UN</v>
          </cell>
          <cell r="E1510" t="str">
            <v>1900</v>
          </cell>
          <cell r="F1510">
            <v>0</v>
          </cell>
        </row>
        <row r="1511">
          <cell r="A1511">
            <v>101508</v>
          </cell>
          <cell r="B1511" t="str">
            <v>Placa identificación 2x1 cm</v>
          </cell>
          <cell r="C1511" t="str">
            <v>UN</v>
          </cell>
          <cell r="E1511" t="str">
            <v>1900</v>
          </cell>
          <cell r="F1511">
            <v>0</v>
          </cell>
        </row>
        <row r="1512">
          <cell r="A1512">
            <v>101529</v>
          </cell>
          <cell r="B1512" t="str">
            <v>Trafo baja-baja 30KVA 480/208/120V Fontanar</v>
          </cell>
          <cell r="C1512" t="str">
            <v>UN</v>
          </cell>
          <cell r="D1512">
            <v>44589</v>
          </cell>
          <cell r="E1512" t="str">
            <v>2022</v>
          </cell>
          <cell r="F1512">
            <v>6988283</v>
          </cell>
        </row>
        <row r="1513">
          <cell r="A1513">
            <v>101530</v>
          </cell>
          <cell r="B1513" t="str">
            <v>Gabinete metálico, instrumentos y proteccion.(Fon)</v>
          </cell>
          <cell r="C1513" t="str">
            <v>UN</v>
          </cell>
          <cell r="D1513">
            <v>44589</v>
          </cell>
          <cell r="E1513" t="str">
            <v>2022</v>
          </cell>
          <cell r="F1513">
            <v>10361111</v>
          </cell>
        </row>
        <row r="1514">
          <cell r="A1514">
            <v>101531</v>
          </cell>
          <cell r="B1514" t="str">
            <v>Transforrma 15 KVA11400/480/277 V para inst.en pos</v>
          </cell>
          <cell r="C1514" t="str">
            <v>UN</v>
          </cell>
          <cell r="E1514" t="str">
            <v>1900</v>
          </cell>
          <cell r="F1514">
            <v>0</v>
          </cell>
        </row>
        <row r="1515">
          <cell r="A1515">
            <v>101532</v>
          </cell>
          <cell r="B1515" t="str">
            <v>Fusible NH con soporte</v>
          </cell>
          <cell r="C1515" t="str">
            <v>UN</v>
          </cell>
          <cell r="E1515" t="str">
            <v>1900</v>
          </cell>
          <cell r="F1515">
            <v>0</v>
          </cell>
        </row>
        <row r="1516">
          <cell r="A1516">
            <v>101533</v>
          </cell>
          <cell r="B1516" t="str">
            <v>Bajante en CG 4",amarres, hebillas, curva PVC 4"</v>
          </cell>
          <cell r="C1516" t="str">
            <v>UN</v>
          </cell>
          <cell r="E1516" t="str">
            <v>1900</v>
          </cell>
          <cell r="F1516">
            <v>0</v>
          </cell>
        </row>
        <row r="1517">
          <cell r="A1517">
            <v>101625</v>
          </cell>
          <cell r="B1517" t="str">
            <v>Planta 300 KVA 1800rpm 60 Hz  ACPM 208/120V</v>
          </cell>
          <cell r="C1517" t="str">
            <v>UN</v>
          </cell>
          <cell r="E1517" t="str">
            <v>1900</v>
          </cell>
          <cell r="F1517">
            <v>0</v>
          </cell>
        </row>
        <row r="1518">
          <cell r="A1518">
            <v>101627</v>
          </cell>
          <cell r="B1518" t="str">
            <v>Planta  Insonorización+accesorios Montaje+traslado</v>
          </cell>
          <cell r="C1518" t="str">
            <v>UN</v>
          </cell>
          <cell r="D1518">
            <v>43579</v>
          </cell>
          <cell r="E1518" t="str">
            <v>2019</v>
          </cell>
          <cell r="F1518">
            <v>22636379</v>
          </cell>
        </row>
        <row r="1519">
          <cell r="A1519">
            <v>101628</v>
          </cell>
          <cell r="B1519" t="str">
            <v>U.P.S. 15 minutos 30 kva 260-190/208-110 V sellada</v>
          </cell>
          <cell r="C1519" t="str">
            <v>UN</v>
          </cell>
          <cell r="E1519" t="str">
            <v>1900</v>
          </cell>
          <cell r="F1519">
            <v>0</v>
          </cell>
        </row>
        <row r="1520">
          <cell r="A1520">
            <v>101629</v>
          </cell>
          <cell r="B1520" t="str">
            <v>Transferencia automática 3x1000A</v>
          </cell>
          <cell r="C1520" t="str">
            <v>UN</v>
          </cell>
          <cell r="E1520" t="str">
            <v>1900</v>
          </cell>
          <cell r="F1520">
            <v>0</v>
          </cell>
        </row>
        <row r="1521">
          <cell r="A1521">
            <v>101630</v>
          </cell>
          <cell r="B1521" t="str">
            <v>Barraje interconexión entre totalizador y transfer</v>
          </cell>
          <cell r="C1521" t="str">
            <v>UN</v>
          </cell>
          <cell r="E1521" t="str">
            <v>1900</v>
          </cell>
          <cell r="F1521">
            <v>0</v>
          </cell>
        </row>
        <row r="1522">
          <cell r="A1522">
            <v>101632</v>
          </cell>
          <cell r="B1522" t="str">
            <v>Transferencia automática 3x100A diseño Fontanar</v>
          </cell>
          <cell r="C1522" t="str">
            <v>UN</v>
          </cell>
          <cell r="E1522" t="str">
            <v>1900</v>
          </cell>
          <cell r="F1522">
            <v>0</v>
          </cell>
        </row>
        <row r="1523">
          <cell r="A1523">
            <v>101633</v>
          </cell>
          <cell r="B1523" t="str">
            <v>Barraje interconexión totalizador y transfer 2</v>
          </cell>
          <cell r="C1523" t="str">
            <v>UN</v>
          </cell>
          <cell r="E1523" t="str">
            <v>1900</v>
          </cell>
          <cell r="F1523">
            <v>0</v>
          </cell>
        </row>
        <row r="1524">
          <cell r="A1524">
            <v>101635</v>
          </cell>
          <cell r="B1524" t="str">
            <v>Barraje BT preformado 500 A 6x1/2 para caja CS-275</v>
          </cell>
          <cell r="C1524" t="str">
            <v>UN</v>
          </cell>
          <cell r="D1524">
            <v>44585</v>
          </cell>
          <cell r="E1524" t="str">
            <v>2022</v>
          </cell>
          <cell r="F1524">
            <v>168090.01</v>
          </cell>
        </row>
        <row r="1525">
          <cell r="A1525">
            <v>101654</v>
          </cell>
          <cell r="B1525" t="str">
            <v>Sist Autom contr alumbr Tablero Gral Edificio s+i</v>
          </cell>
          <cell r="C1525" t="str">
            <v>UN</v>
          </cell>
          <cell r="E1525" t="str">
            <v>1900</v>
          </cell>
          <cell r="F1525">
            <v>0</v>
          </cell>
        </row>
        <row r="1526">
          <cell r="A1526">
            <v>101663</v>
          </cell>
          <cell r="B1526" t="str">
            <v>Sist Autom control alumbr Tab Plazoleta (sumi+inst</v>
          </cell>
          <cell r="C1526" t="str">
            <v>UN</v>
          </cell>
          <cell r="E1526" t="str">
            <v>1900</v>
          </cell>
          <cell r="F1526">
            <v>0</v>
          </cell>
        </row>
        <row r="1527">
          <cell r="A1527">
            <v>101674</v>
          </cell>
          <cell r="B1527" t="str">
            <v>suministro +instalación 1000 m cable control e interconexión</v>
          </cell>
          <cell r="C1527" t="str">
            <v>UN</v>
          </cell>
          <cell r="E1527" t="str">
            <v>1900</v>
          </cell>
          <cell r="F1527">
            <v>0</v>
          </cell>
        </row>
        <row r="1528">
          <cell r="A1528">
            <v>101683</v>
          </cell>
          <cell r="B1528" t="str">
            <v>Sist exosto y silenciador y acces Planta 300KVA</v>
          </cell>
          <cell r="C1528" t="str">
            <v>UN</v>
          </cell>
          <cell r="E1528" t="str">
            <v>1900</v>
          </cell>
          <cell r="F1528">
            <v>0</v>
          </cell>
        </row>
        <row r="1529">
          <cell r="A1529">
            <v>101684</v>
          </cell>
          <cell r="B1529" t="str">
            <v>Cuarto 10 m X 5 m a prueba de fuego x 3 horas</v>
          </cell>
          <cell r="C1529" t="str">
            <v>UN</v>
          </cell>
          <cell r="E1529" t="str">
            <v>1900</v>
          </cell>
          <cell r="F1529">
            <v>0</v>
          </cell>
        </row>
        <row r="1530">
          <cell r="A1530">
            <v>101687</v>
          </cell>
          <cell r="B1530" t="str">
            <v>Puerta a prueba de fuego, damper, empaquet entumec</v>
          </cell>
          <cell r="C1530" t="str">
            <v>UN</v>
          </cell>
          <cell r="D1530">
            <v>43545</v>
          </cell>
          <cell r="E1530" t="str">
            <v>2019</v>
          </cell>
          <cell r="F1530">
            <v>8809853.0099999998</v>
          </cell>
        </row>
        <row r="1531">
          <cell r="A1531">
            <v>101688</v>
          </cell>
          <cell r="B1531" t="str">
            <v>Tanque para ACPM para planta de emergencia</v>
          </cell>
          <cell r="C1531" t="str">
            <v>UN</v>
          </cell>
          <cell r="E1531" t="str">
            <v>1900</v>
          </cell>
          <cell r="F1531">
            <v>0</v>
          </cell>
        </row>
        <row r="1532">
          <cell r="A1532">
            <v>101689</v>
          </cell>
          <cell r="B1532" t="str">
            <v>Seccionador de 3 vías de 50 A-240 V (sum+ins)</v>
          </cell>
          <cell r="C1532" t="str">
            <v>UN</v>
          </cell>
          <cell r="E1532" t="str">
            <v>1900</v>
          </cell>
          <cell r="F1532">
            <v>0</v>
          </cell>
        </row>
        <row r="1533">
          <cell r="A1533">
            <v>101690</v>
          </cell>
          <cell r="B1533" t="str">
            <v>Caja maniobras 4 vías,  200 A, 15 KV (sum+ins)</v>
          </cell>
          <cell r="C1533" t="str">
            <v>UN</v>
          </cell>
          <cell r="E1533" t="str">
            <v>1900</v>
          </cell>
          <cell r="F1533">
            <v>0</v>
          </cell>
        </row>
        <row r="1534">
          <cell r="A1534">
            <v>101691</v>
          </cell>
          <cell r="B1534" t="str">
            <v>Caja maniobras 3 vías,  200 A, 15 KV (sum+ins)</v>
          </cell>
          <cell r="C1534" t="str">
            <v>UN</v>
          </cell>
          <cell r="E1534" t="str">
            <v>1900</v>
          </cell>
          <cell r="F1534">
            <v>0</v>
          </cell>
        </row>
        <row r="1535">
          <cell r="A1535">
            <v>101692</v>
          </cell>
          <cell r="B1535" t="str">
            <v>Refuerzo cruce calzada para unir 2 cajas de paso</v>
          </cell>
          <cell r="C1535" t="str">
            <v>UN</v>
          </cell>
          <cell r="E1535" t="str">
            <v>1900</v>
          </cell>
          <cell r="F1535">
            <v>0</v>
          </cell>
        </row>
        <row r="1536">
          <cell r="A1536">
            <v>102090</v>
          </cell>
          <cell r="B1536" t="str">
            <v>BREAKER INDUSTRIAL 3X70-100AMP</v>
          </cell>
          <cell r="C1536" t="str">
            <v>UN</v>
          </cell>
          <cell r="E1536" t="str">
            <v>1900</v>
          </cell>
          <cell r="F1536">
            <v>0</v>
          </cell>
        </row>
        <row r="1537">
          <cell r="A1537">
            <v>102267</v>
          </cell>
          <cell r="B1537" t="str">
            <v>Sum Transp  Instal Sistema Detecc Humo archivo</v>
          </cell>
          <cell r="C1537" t="str">
            <v>UN</v>
          </cell>
          <cell r="E1537" t="str">
            <v>1900</v>
          </cell>
          <cell r="F1537">
            <v>0</v>
          </cell>
        </row>
        <row r="1538">
          <cell r="A1538">
            <v>102268</v>
          </cell>
          <cell r="B1538" t="str">
            <v>TOMACORRIENTE DOBLE POLO A TIERRA GFCI</v>
          </cell>
          <cell r="C1538" t="str">
            <v>UN</v>
          </cell>
          <cell r="D1538">
            <v>44589</v>
          </cell>
          <cell r="E1538" t="str">
            <v>2022</v>
          </cell>
          <cell r="F1538">
            <v>44214579</v>
          </cell>
        </row>
        <row r="1539">
          <cell r="A1539">
            <v>102269</v>
          </cell>
          <cell r="B1539" t="str">
            <v>TOMACORRIENTE SENCILLA POLO A TIERRA GFCI</v>
          </cell>
          <cell r="C1539" t="str">
            <v>UN</v>
          </cell>
          <cell r="D1539">
            <v>43553</v>
          </cell>
          <cell r="E1539" t="str">
            <v>2019</v>
          </cell>
          <cell r="F1539">
            <v>12500</v>
          </cell>
        </row>
        <row r="1540">
          <cell r="A1540">
            <v>102271</v>
          </cell>
          <cell r="B1540" t="str">
            <v>RACKS DE COMUNICACIONES</v>
          </cell>
          <cell r="C1540" t="str">
            <v>UN</v>
          </cell>
          <cell r="E1540" t="str">
            <v>1900</v>
          </cell>
          <cell r="F1540">
            <v>0</v>
          </cell>
        </row>
        <row r="1541">
          <cell r="A1541">
            <v>102296</v>
          </cell>
          <cell r="B1541" t="str">
            <v>U.P.S. 6 KVA Bifásica</v>
          </cell>
          <cell r="C1541" t="str">
            <v>UN</v>
          </cell>
          <cell r="E1541" t="str">
            <v>1900</v>
          </cell>
          <cell r="F1541">
            <v>0</v>
          </cell>
        </row>
        <row r="1542">
          <cell r="A1542">
            <v>102363</v>
          </cell>
          <cell r="B1542" t="str">
            <v>Regleta Strip Tel. 20 pares</v>
          </cell>
          <cell r="C1542" t="str">
            <v>UN</v>
          </cell>
          <cell r="E1542" t="str">
            <v>1900</v>
          </cell>
          <cell r="F1542">
            <v>0</v>
          </cell>
        </row>
        <row r="1543">
          <cell r="A1543">
            <v>102428</v>
          </cell>
          <cell r="B1543" t="str">
            <v>U.P.S. 10 kva 208-110 V sellada</v>
          </cell>
          <cell r="C1543" t="str">
            <v>UN</v>
          </cell>
          <cell r="E1543" t="str">
            <v>1900</v>
          </cell>
          <cell r="F1543">
            <v>0</v>
          </cell>
        </row>
        <row r="1544">
          <cell r="A1544">
            <v>102471</v>
          </cell>
          <cell r="B1544" t="str">
            <v>CAJA DE PASO ELECTRICA 30X30X15</v>
          </cell>
          <cell r="C1544" t="str">
            <v>UN</v>
          </cell>
          <cell r="D1544">
            <v>43515</v>
          </cell>
          <cell r="E1544" t="str">
            <v>2019</v>
          </cell>
          <cell r="F1544">
            <v>34578</v>
          </cell>
        </row>
        <row r="1545">
          <cell r="A1545">
            <v>102477</v>
          </cell>
          <cell r="B1545" t="str">
            <v>Planta generadora eléctrica trifásica 220V GEP13.5</v>
          </cell>
          <cell r="C1545" t="str">
            <v>UN</v>
          </cell>
          <cell r="E1545" t="str">
            <v>1900</v>
          </cell>
          <cell r="F1545">
            <v>0</v>
          </cell>
        </row>
        <row r="1546">
          <cell r="A1546">
            <v>102512</v>
          </cell>
          <cell r="B1546" t="str">
            <v>Transformador 30Kva-11.4/208-120v-ocasionalSumergi</v>
          </cell>
          <cell r="C1546" t="str">
            <v>UN</v>
          </cell>
          <cell r="E1546" t="str">
            <v>1900</v>
          </cell>
          <cell r="F1546">
            <v>0</v>
          </cell>
        </row>
        <row r="1547">
          <cell r="A1547">
            <v>102751</v>
          </cell>
          <cell r="B1547" t="str">
            <v>TERMINAL AUTODESFORRE**</v>
          </cell>
          <cell r="C1547" t="str">
            <v>UN</v>
          </cell>
          <cell r="E1547" t="str">
            <v>1900</v>
          </cell>
          <cell r="F1547">
            <v>0</v>
          </cell>
        </row>
        <row r="1548">
          <cell r="A1548">
            <v>102962</v>
          </cell>
          <cell r="B1548" t="str">
            <v>Cinta Bandit 5/8"***</v>
          </cell>
          <cell r="C1548" t="str">
            <v>ML</v>
          </cell>
          <cell r="D1548">
            <v>43544</v>
          </cell>
          <cell r="E1548" t="str">
            <v>2019</v>
          </cell>
          <cell r="F1548">
            <v>1876</v>
          </cell>
        </row>
        <row r="1549">
          <cell r="A1549">
            <v>103071</v>
          </cell>
          <cell r="B1549" t="str">
            <v>CLAVIJA POLO A TIERRA 15A 125V **</v>
          </cell>
          <cell r="C1549" t="str">
            <v>UN</v>
          </cell>
          <cell r="D1549">
            <v>44589</v>
          </cell>
          <cell r="E1549" t="str">
            <v>2022</v>
          </cell>
          <cell r="F1549">
            <v>4552</v>
          </cell>
        </row>
        <row r="1550">
          <cell r="A1550">
            <v>103109</v>
          </cell>
          <cell r="B1550" t="str">
            <v>TOMA GFCI  2P 15A/125V</v>
          </cell>
          <cell r="C1550" t="str">
            <v>UN</v>
          </cell>
          <cell r="E1550" t="str">
            <v>1900</v>
          </cell>
          <cell r="F1550">
            <v>0</v>
          </cell>
        </row>
        <row r="1551">
          <cell r="A1551">
            <v>103120</v>
          </cell>
          <cell r="B1551" t="str">
            <v>TOMA COAXIAL ROSCA T.V.    L/NEX</v>
          </cell>
          <cell r="C1551" t="str">
            <v>UN</v>
          </cell>
          <cell r="E1551" t="str">
            <v>1900</v>
          </cell>
          <cell r="F1551">
            <v>0</v>
          </cell>
        </row>
        <row r="1552">
          <cell r="A1552">
            <v>103164</v>
          </cell>
          <cell r="B1552" t="str">
            <v>TOMA TV AMERICANA COAXIAL AMBIA BL L/NEX</v>
          </cell>
          <cell r="C1552" t="str">
            <v>UN</v>
          </cell>
          <cell r="E1552" t="str">
            <v>1900</v>
          </cell>
          <cell r="F1552">
            <v>0</v>
          </cell>
        </row>
        <row r="1553">
          <cell r="A1553">
            <v>103264</v>
          </cell>
          <cell r="B1553" t="str">
            <v>CARGA CON PERNO**  VERDE MEDIA TIRO A TIRO</v>
          </cell>
          <cell r="C1553" t="str">
            <v>UN</v>
          </cell>
          <cell r="D1553">
            <v>44589</v>
          </cell>
          <cell r="E1553" t="str">
            <v>2022</v>
          </cell>
          <cell r="F1553">
            <v>237</v>
          </cell>
        </row>
        <row r="1554">
          <cell r="A1554">
            <v>103429</v>
          </cell>
          <cell r="B1554" t="str">
            <v>TOMA GFCI (LEVINTON) 15A  o similar</v>
          </cell>
          <cell r="C1554" t="str">
            <v>UN</v>
          </cell>
          <cell r="E1554" t="str">
            <v>1900</v>
          </cell>
          <cell r="F1554">
            <v>0</v>
          </cell>
        </row>
        <row r="1555">
          <cell r="A1555">
            <v>104438</v>
          </cell>
          <cell r="B1555" t="str">
            <v>TRANSFORMADOR DE CORRIENTE 1000/A5</v>
          </cell>
          <cell r="C1555" t="str">
            <v>UN</v>
          </cell>
          <cell r="E1555" t="str">
            <v>1900</v>
          </cell>
          <cell r="F1555">
            <v>0</v>
          </cell>
        </row>
        <row r="1556">
          <cell r="A1556">
            <v>104476</v>
          </cell>
          <cell r="B1556" t="str">
            <v>TOMA L (6-20) LEVINTON+ TAPA( DE INCRUSTAR)</v>
          </cell>
          <cell r="C1556" t="str">
            <v>UN</v>
          </cell>
          <cell r="E1556" t="str">
            <v>1900</v>
          </cell>
          <cell r="F1556">
            <v>0</v>
          </cell>
        </row>
        <row r="1557">
          <cell r="A1557">
            <v>104477</v>
          </cell>
          <cell r="B1557" t="str">
            <v>CLAVIJA LEVINTON L6-20</v>
          </cell>
          <cell r="C1557" t="str">
            <v>UN</v>
          </cell>
          <cell r="E1557" t="str">
            <v>1900</v>
          </cell>
          <cell r="F1557">
            <v>0</v>
          </cell>
        </row>
        <row r="1558">
          <cell r="A1558">
            <v>104478</v>
          </cell>
          <cell r="B1558" t="str">
            <v>SUPLEMENTO PARA CAJA 2.400/2.800</v>
          </cell>
          <cell r="C1558" t="str">
            <v>UN</v>
          </cell>
          <cell r="D1558">
            <v>43817</v>
          </cell>
          <cell r="E1558" t="str">
            <v>2019</v>
          </cell>
          <cell r="F1558">
            <v>583</v>
          </cell>
        </row>
        <row r="1559">
          <cell r="A1559">
            <v>104570</v>
          </cell>
          <cell r="B1559" t="str">
            <v>BALA DE INCRUSTAR 50 W-120 V- BOMBILLO HALOGENO</v>
          </cell>
          <cell r="C1559" t="str">
            <v>UN</v>
          </cell>
          <cell r="E1559" t="str">
            <v>1900</v>
          </cell>
          <cell r="F1559">
            <v>0</v>
          </cell>
        </row>
        <row r="1560">
          <cell r="A1560">
            <v>104584</v>
          </cell>
          <cell r="B1560" t="str">
            <v>LAMPARA FLUORESC.T8(4X32W-36W)120VKIT(+ BOMBILLAS)</v>
          </cell>
          <cell r="C1560" t="str">
            <v>UN</v>
          </cell>
          <cell r="E1560" t="str">
            <v>1900</v>
          </cell>
          <cell r="F1560">
            <v>0</v>
          </cell>
        </row>
        <row r="1561">
          <cell r="A1561">
            <v>104585</v>
          </cell>
          <cell r="B1561" t="str">
            <v>CAJA PLASTICA 2.400</v>
          </cell>
          <cell r="C1561" t="str">
            <v>UN</v>
          </cell>
          <cell r="D1561">
            <v>44589</v>
          </cell>
          <cell r="E1561" t="str">
            <v>2022</v>
          </cell>
          <cell r="F1561">
            <v>710</v>
          </cell>
        </row>
        <row r="1562">
          <cell r="A1562">
            <v>104586</v>
          </cell>
          <cell r="B1562" t="str">
            <v>TOMA DE INCRUSTAR 50AMP-250VOL(TRIFILAR)</v>
          </cell>
          <cell r="C1562" t="str">
            <v>UN</v>
          </cell>
          <cell r="E1562" t="str">
            <v>1900</v>
          </cell>
          <cell r="F1562">
            <v>0</v>
          </cell>
        </row>
        <row r="1563">
          <cell r="A1563">
            <v>104588</v>
          </cell>
          <cell r="B1563" t="str">
            <v>TABLERO 8 CIRCUITOS MONOFASICO SIN PUERTA</v>
          </cell>
          <cell r="C1563" t="str">
            <v>UN</v>
          </cell>
          <cell r="E1563" t="str">
            <v>1900</v>
          </cell>
          <cell r="F1563">
            <v>0</v>
          </cell>
        </row>
        <row r="1564">
          <cell r="A1564">
            <v>104665</v>
          </cell>
          <cell r="B1564" t="str">
            <v>EXTRACTOR  BAÑO Ø6" REJILLA PLÁSTICA</v>
          </cell>
          <cell r="C1564" t="str">
            <v>UN</v>
          </cell>
          <cell r="E1564" t="str">
            <v>1900</v>
          </cell>
          <cell r="F1564">
            <v>0</v>
          </cell>
        </row>
        <row r="1565">
          <cell r="A1565">
            <v>104705</v>
          </cell>
          <cell r="B1565" t="str">
            <v>INTERRUPTOR SENCILLO CONMUTABLE BEIGE</v>
          </cell>
          <cell r="C1565" t="str">
            <v>UN</v>
          </cell>
          <cell r="D1565">
            <v>43839</v>
          </cell>
          <cell r="E1565" t="str">
            <v>2020</v>
          </cell>
          <cell r="F1565">
            <v>3849</v>
          </cell>
        </row>
        <row r="1566">
          <cell r="A1566">
            <v>104714</v>
          </cell>
          <cell r="B1566" t="str">
            <v>MARQUILLA STIKER EN VINILO COLOR A=1CM;L=3 a 4 CM</v>
          </cell>
          <cell r="C1566" t="str">
            <v>UN</v>
          </cell>
          <cell r="D1566">
            <v>44589</v>
          </cell>
          <cell r="E1566" t="str">
            <v>2022</v>
          </cell>
          <cell r="F1566">
            <v>110</v>
          </cell>
        </row>
        <row r="1567">
          <cell r="A1567">
            <v>104719</v>
          </cell>
          <cell r="B1567" t="str">
            <v>TOMA BIPOLAR 2X20AMP/250V Incrustar con P/T</v>
          </cell>
          <cell r="C1567" t="str">
            <v>UN</v>
          </cell>
          <cell r="D1567">
            <v>43843</v>
          </cell>
          <cell r="E1567" t="str">
            <v>2020</v>
          </cell>
          <cell r="F1567">
            <v>6411.41</v>
          </cell>
        </row>
        <row r="1568">
          <cell r="A1568">
            <v>104720</v>
          </cell>
          <cell r="B1568" t="str">
            <v>TOMA TRIFASICA (3X50AMP)</v>
          </cell>
          <cell r="C1568" t="str">
            <v>UN</v>
          </cell>
          <cell r="D1568">
            <v>44589</v>
          </cell>
          <cell r="E1568" t="str">
            <v>2022</v>
          </cell>
          <cell r="F1568">
            <v>26405.01</v>
          </cell>
        </row>
        <row r="1569">
          <cell r="A1569">
            <v>104721</v>
          </cell>
          <cell r="B1569" t="str">
            <v>BOTON TIMBRE BEIGE LINEA GALICA 10A(250V)</v>
          </cell>
          <cell r="C1569" t="str">
            <v>UN</v>
          </cell>
          <cell r="E1569" t="str">
            <v>1900</v>
          </cell>
          <cell r="F1569">
            <v>0</v>
          </cell>
        </row>
        <row r="1570">
          <cell r="A1570">
            <v>104741</v>
          </cell>
          <cell r="B1570" t="str">
            <v>ROCIADOR AUTOMATIC.68ºC;5.6K;RR;HORIZONTAL;SIN ESC</v>
          </cell>
          <cell r="C1570" t="str">
            <v>UN</v>
          </cell>
          <cell r="E1570" t="str">
            <v>1900</v>
          </cell>
          <cell r="F1570">
            <v>0</v>
          </cell>
        </row>
        <row r="1571">
          <cell r="A1571">
            <v>104757</v>
          </cell>
          <cell r="B1571" t="str">
            <v>ESPARRAGO 5/8"L=5" GRADO-7</v>
          </cell>
          <cell r="C1571" t="str">
            <v>UN</v>
          </cell>
          <cell r="E1571" t="str">
            <v>1900</v>
          </cell>
          <cell r="F1571">
            <v>0</v>
          </cell>
        </row>
        <row r="1572">
          <cell r="A1572">
            <v>104758</v>
          </cell>
          <cell r="B1572" t="str">
            <v>TUERCA PARA ESPARRAGO 5/8"L=5" GRADO-7</v>
          </cell>
          <cell r="C1572" t="str">
            <v>UN</v>
          </cell>
          <cell r="E1572" t="str">
            <v>1900</v>
          </cell>
          <cell r="F1572">
            <v>0</v>
          </cell>
        </row>
        <row r="1573">
          <cell r="A1573">
            <v>104792</v>
          </cell>
          <cell r="B1573" t="str">
            <v>TVSS categoría A3fases+prote a tierr+prot.neutro 5</v>
          </cell>
          <cell r="C1573" t="str">
            <v>UN</v>
          </cell>
          <cell r="E1573" t="str">
            <v>1900</v>
          </cell>
          <cell r="F1573">
            <v>0</v>
          </cell>
        </row>
        <row r="1574">
          <cell r="A1574">
            <v>104835</v>
          </cell>
          <cell r="B1574" t="str">
            <v>PLATINA DE COBRE 5X25MM (L=1.00M)</v>
          </cell>
          <cell r="C1574" t="str">
            <v>UN</v>
          </cell>
          <cell r="E1574" t="str">
            <v>1900</v>
          </cell>
          <cell r="F1574">
            <v>0</v>
          </cell>
        </row>
        <row r="1575">
          <cell r="A1575">
            <v>104836</v>
          </cell>
          <cell r="B1575" t="str">
            <v>AISLADOR PARA BARRAJE 40X30MM (100AMP) TORN- 1/4</v>
          </cell>
          <cell r="C1575" t="str">
            <v>UN</v>
          </cell>
          <cell r="E1575" t="str">
            <v>1900</v>
          </cell>
          <cell r="F1575">
            <v>0</v>
          </cell>
        </row>
        <row r="1576">
          <cell r="A1576">
            <v>104837</v>
          </cell>
          <cell r="B1576" t="str">
            <v>Puerta cortafuego 2*2 (Espec. CODENSA(Sum+Inst)</v>
          </cell>
          <cell r="C1576" t="str">
            <v>UN</v>
          </cell>
          <cell r="D1576">
            <v>44589</v>
          </cell>
          <cell r="E1576" t="str">
            <v>2022</v>
          </cell>
          <cell r="F1576">
            <v>7865099</v>
          </cell>
        </row>
        <row r="1577">
          <cell r="A1577">
            <v>104867</v>
          </cell>
          <cell r="B1577" t="str">
            <v>TRANSFERENCIA DE 500AMP-220V(SUMINST+INSTAL)</v>
          </cell>
          <cell r="C1577" t="str">
            <v>UN</v>
          </cell>
          <cell r="E1577" t="str">
            <v>1900</v>
          </cell>
          <cell r="F1577">
            <v>0</v>
          </cell>
        </row>
        <row r="1578">
          <cell r="A1578">
            <v>104958</v>
          </cell>
          <cell r="B1578" t="str">
            <v>GABINETE TRANSFERENCIA 200AMP.S/DESCRIP. TÉCNICA</v>
          </cell>
          <cell r="C1578" t="str">
            <v>UN</v>
          </cell>
          <cell r="D1578">
            <v>44589</v>
          </cell>
          <cell r="E1578" t="str">
            <v>2022</v>
          </cell>
          <cell r="F1578">
            <v>5670051</v>
          </cell>
        </row>
        <row r="1579">
          <cell r="A1579">
            <v>104961</v>
          </cell>
          <cell r="B1579" t="str">
            <v>TABLERO CAJA MINIPRAGMA 30 CIRCUITOS DE EMPOTRAR</v>
          </cell>
          <cell r="C1579" t="str">
            <v>UN</v>
          </cell>
          <cell r="D1579">
            <v>43840</v>
          </cell>
          <cell r="E1579" t="str">
            <v>2020</v>
          </cell>
          <cell r="F1579">
            <v>321855</v>
          </cell>
        </row>
        <row r="1580">
          <cell r="A1580">
            <v>104962</v>
          </cell>
          <cell r="B1580" t="str">
            <v>TELERRUPTOR BIPOLAR   DE 120V-16AMPERIOS</v>
          </cell>
          <cell r="C1580" t="str">
            <v>UN</v>
          </cell>
          <cell r="D1580">
            <v>43839</v>
          </cell>
          <cell r="E1580" t="str">
            <v>2020</v>
          </cell>
          <cell r="F1580">
            <v>28026</v>
          </cell>
        </row>
        <row r="1581">
          <cell r="A1581">
            <v>104975</v>
          </cell>
          <cell r="B1581" t="str">
            <v>TELERRUPTOR MONOPOLAR 120V-16 AMP.</v>
          </cell>
          <cell r="C1581" t="str">
            <v>UN</v>
          </cell>
          <cell r="E1581" t="str">
            <v>1900</v>
          </cell>
          <cell r="F1581">
            <v>0</v>
          </cell>
        </row>
        <row r="1582">
          <cell r="A1582">
            <v>104983</v>
          </cell>
          <cell r="B1582" t="str">
            <v>BOQUILLA TERMINAL  EMT 1 1/2"</v>
          </cell>
          <cell r="C1582" t="str">
            <v>UN</v>
          </cell>
          <cell r="E1582" t="str">
            <v>1900</v>
          </cell>
          <cell r="F1582">
            <v>0</v>
          </cell>
        </row>
        <row r="1583">
          <cell r="A1583">
            <v>104984</v>
          </cell>
          <cell r="B1583" t="str">
            <v>BOQUILLA TERMINAL  EMT 2"</v>
          </cell>
          <cell r="C1583" t="str">
            <v>UN</v>
          </cell>
          <cell r="D1583">
            <v>43840</v>
          </cell>
          <cell r="E1583" t="str">
            <v>2020</v>
          </cell>
          <cell r="F1583">
            <v>3224</v>
          </cell>
        </row>
        <row r="1584">
          <cell r="A1584">
            <v>104997</v>
          </cell>
          <cell r="B1584" t="str">
            <v>DESCARGADOR DE SOBRETENSIÓN 12KV - 10KA</v>
          </cell>
          <cell r="C1584" t="str">
            <v>UN</v>
          </cell>
          <cell r="D1584">
            <v>44589</v>
          </cell>
          <cell r="E1584" t="str">
            <v>2022</v>
          </cell>
          <cell r="F1584">
            <v>145589</v>
          </cell>
        </row>
        <row r="1585">
          <cell r="A1585">
            <v>104998</v>
          </cell>
          <cell r="B1585" t="str">
            <v>Seccionador tripolar(Cortacircuito) de 15 KV 100 A</v>
          </cell>
          <cell r="C1585" t="str">
            <v>UN</v>
          </cell>
          <cell r="D1585">
            <v>44589</v>
          </cell>
          <cell r="E1585" t="str">
            <v>2022</v>
          </cell>
          <cell r="F1585">
            <v>197090</v>
          </cell>
        </row>
        <row r="1586">
          <cell r="A1586">
            <v>104999</v>
          </cell>
          <cell r="B1586" t="str">
            <v>CRUCETA DE MADERA DE 2 ML para transformador poste</v>
          </cell>
          <cell r="C1586" t="str">
            <v>UN</v>
          </cell>
          <cell r="D1586">
            <v>44589</v>
          </cell>
          <cell r="E1586" t="str">
            <v>2022</v>
          </cell>
          <cell r="F1586">
            <v>235246.01</v>
          </cell>
        </row>
        <row r="1587">
          <cell r="A1587">
            <v>105000</v>
          </cell>
          <cell r="B1587" t="str">
            <v>COLLARÍN TRANSFORMADOR 8" - 9" T3</v>
          </cell>
          <cell r="C1587" t="str">
            <v>UN</v>
          </cell>
          <cell r="D1587">
            <v>44589</v>
          </cell>
          <cell r="E1587" t="str">
            <v>2022</v>
          </cell>
          <cell r="F1587">
            <v>44541</v>
          </cell>
        </row>
        <row r="1588">
          <cell r="A1588">
            <v>105001</v>
          </cell>
          <cell r="B1588" t="str">
            <v>TRANSFERENCIA AUTOM.(3X630AMP) EN AC3 CON TARJETA</v>
          </cell>
          <cell r="C1588" t="str">
            <v>UN</v>
          </cell>
          <cell r="E1588" t="str">
            <v>1900</v>
          </cell>
          <cell r="F1588">
            <v>0</v>
          </cell>
        </row>
        <row r="1589">
          <cell r="A1589">
            <v>105002</v>
          </cell>
          <cell r="B1589" t="str">
            <v>DIAGONAL METALICA VARILLA T1 - Galv. montaje cruce</v>
          </cell>
          <cell r="C1589" t="str">
            <v>UN</v>
          </cell>
          <cell r="D1589">
            <v>44589</v>
          </cell>
          <cell r="E1589" t="str">
            <v>2022</v>
          </cell>
          <cell r="F1589">
            <v>65869</v>
          </cell>
        </row>
        <row r="1590">
          <cell r="A1590">
            <v>105003</v>
          </cell>
          <cell r="B1590" t="str">
            <v>ESPARRAGO 5/8x24 "</v>
          </cell>
          <cell r="C1590" t="str">
            <v>UN</v>
          </cell>
          <cell r="D1590">
            <v>44589</v>
          </cell>
          <cell r="E1590" t="str">
            <v>2022</v>
          </cell>
          <cell r="F1590">
            <v>8978</v>
          </cell>
        </row>
        <row r="1591">
          <cell r="A1591">
            <v>105004</v>
          </cell>
          <cell r="B1591" t="str">
            <v>AISLADOR DE PIN - ANSI 55-5</v>
          </cell>
          <cell r="C1591" t="str">
            <v>UN</v>
          </cell>
          <cell r="D1591">
            <v>44589</v>
          </cell>
          <cell r="E1591" t="str">
            <v>2022</v>
          </cell>
          <cell r="F1591">
            <v>26249</v>
          </cell>
        </row>
        <row r="1592">
          <cell r="A1592">
            <v>105007</v>
          </cell>
          <cell r="B1592" t="str">
            <v>FUSIBLE DUAL 5.2  15 KV</v>
          </cell>
          <cell r="C1592" t="str">
            <v>UN</v>
          </cell>
          <cell r="D1592">
            <v>44589</v>
          </cell>
          <cell r="E1592" t="str">
            <v>2022</v>
          </cell>
          <cell r="F1592">
            <v>21101</v>
          </cell>
        </row>
        <row r="1593">
          <cell r="A1593">
            <v>105008</v>
          </cell>
          <cell r="B1593" t="str">
            <v>CABINA INSONORA(PINT. ELECTROST.+CHAPAS DE SEG)</v>
          </cell>
          <cell r="C1593" t="str">
            <v>UN</v>
          </cell>
          <cell r="E1593" t="str">
            <v>1900</v>
          </cell>
          <cell r="F1593">
            <v>0</v>
          </cell>
        </row>
        <row r="1594">
          <cell r="A1594">
            <v>105010</v>
          </cell>
          <cell r="B1594" t="str">
            <v>PLANTA DE EMERGENCIA POT.PRIME (45 KVA-2.640mN.M)</v>
          </cell>
          <cell r="C1594" t="str">
            <v>UN</v>
          </cell>
          <cell r="E1594" t="str">
            <v>1900</v>
          </cell>
          <cell r="F1594">
            <v>0</v>
          </cell>
        </row>
        <row r="1595">
          <cell r="A1595">
            <v>105011</v>
          </cell>
          <cell r="B1595" t="str">
            <v>CONECTOR TERMINAL COMPRE. TIPO PALA 2 -4/0AWG</v>
          </cell>
          <cell r="C1595" t="str">
            <v>UN</v>
          </cell>
          <cell r="D1595">
            <v>44589</v>
          </cell>
          <cell r="E1595" t="str">
            <v>2022</v>
          </cell>
          <cell r="F1595">
            <v>12136</v>
          </cell>
        </row>
        <row r="1596">
          <cell r="A1596">
            <v>105012</v>
          </cell>
          <cell r="B1596" t="str">
            <v>TRANSFERENCIA AUTOMÁTICA DE 3X160AMP EN AC1</v>
          </cell>
          <cell r="C1596" t="str">
            <v>UN</v>
          </cell>
          <cell r="E1596" t="str">
            <v>1900</v>
          </cell>
          <cell r="F1596">
            <v>0</v>
          </cell>
        </row>
        <row r="1597">
          <cell r="A1597">
            <v>105013</v>
          </cell>
          <cell r="B1597" t="str">
            <v>CONECTOR DE COMPRESIÓN RANURAS PARALE. T 3</v>
          </cell>
          <cell r="C1597" t="str">
            <v>UN</v>
          </cell>
          <cell r="D1597">
            <v>44589</v>
          </cell>
          <cell r="E1597" t="str">
            <v>2022</v>
          </cell>
          <cell r="F1597">
            <v>9665</v>
          </cell>
        </row>
        <row r="1598">
          <cell r="A1598">
            <v>105014</v>
          </cell>
          <cell r="B1598" t="str">
            <v>CONECTOR TIPO TORNILLO PUESTA A TIERRA</v>
          </cell>
          <cell r="C1598" t="str">
            <v>UN</v>
          </cell>
          <cell r="D1598">
            <v>44589</v>
          </cell>
          <cell r="E1598" t="str">
            <v>2022</v>
          </cell>
          <cell r="F1598">
            <v>10584</v>
          </cell>
        </row>
        <row r="1599">
          <cell r="A1599">
            <v>105015</v>
          </cell>
          <cell r="B1599" t="str">
            <v>CONECTOR CUÑA CON ESTRIBO 4/0 - 2 AWG</v>
          </cell>
          <cell r="C1599" t="str">
            <v>UN</v>
          </cell>
          <cell r="D1599">
            <v>44589</v>
          </cell>
          <cell r="E1599" t="str">
            <v>2022</v>
          </cell>
          <cell r="F1599">
            <v>28408</v>
          </cell>
        </row>
        <row r="1600">
          <cell r="A1600">
            <v>105017</v>
          </cell>
          <cell r="B1600" t="str">
            <v>CARGADOR DE BATERIAS DE 12 VOLTIOS</v>
          </cell>
          <cell r="C1600" t="str">
            <v>UN</v>
          </cell>
          <cell r="E1600" t="str">
            <v>1900</v>
          </cell>
          <cell r="F1600">
            <v>0</v>
          </cell>
        </row>
        <row r="1601">
          <cell r="A1601">
            <v>105021</v>
          </cell>
          <cell r="B1601" t="str">
            <v>ARRANCADOR SUAVE CORRIENTE NOMINAL 106AMP</v>
          </cell>
          <cell r="C1601" t="str">
            <v>UN</v>
          </cell>
          <cell r="E1601" t="str">
            <v>1900</v>
          </cell>
          <cell r="F1601">
            <v>0</v>
          </cell>
        </row>
        <row r="1602">
          <cell r="A1602">
            <v>105029</v>
          </cell>
          <cell r="B1602" t="str">
            <v>SOPORTE PARA BARRAJE DE 500AMP</v>
          </cell>
          <cell r="C1602" t="str">
            <v>UN</v>
          </cell>
          <cell r="D1602">
            <v>44589</v>
          </cell>
          <cell r="E1602" t="str">
            <v>2022</v>
          </cell>
          <cell r="F1602">
            <v>19927</v>
          </cell>
        </row>
        <row r="1603">
          <cell r="A1603">
            <v>105047</v>
          </cell>
          <cell r="B1603" t="str">
            <v>Punta Captora 5/8" X 2.40 ml en aluminio</v>
          </cell>
          <cell r="C1603" t="str">
            <v>UN</v>
          </cell>
          <cell r="D1603">
            <v>44589</v>
          </cell>
          <cell r="E1603" t="str">
            <v>2022</v>
          </cell>
          <cell r="F1603">
            <v>129851</v>
          </cell>
        </row>
        <row r="1604">
          <cell r="A1604">
            <v>105065</v>
          </cell>
          <cell r="B1604" t="str">
            <v>PARARRAYOS  TIPO FRANKLIN</v>
          </cell>
          <cell r="C1604" t="str">
            <v>UN</v>
          </cell>
          <cell r="E1604" t="str">
            <v>1900</v>
          </cell>
          <cell r="F1604">
            <v>0</v>
          </cell>
        </row>
        <row r="1605">
          <cell r="A1605">
            <v>105107</v>
          </cell>
          <cell r="B1605" t="str">
            <v>Terminal premoldeado Interior cable(2-2/0)AWG-15k</v>
          </cell>
          <cell r="C1605" t="str">
            <v>UN</v>
          </cell>
          <cell r="D1605">
            <v>44589</v>
          </cell>
          <cell r="E1605" t="str">
            <v>2022</v>
          </cell>
          <cell r="F1605">
            <v>282549.01</v>
          </cell>
        </row>
        <row r="1606">
          <cell r="A1606">
            <v>105119</v>
          </cell>
          <cell r="B1606" t="str">
            <v>Gabinete+Seccionador .tripol+Fusibles</v>
          </cell>
          <cell r="C1606" t="str">
            <v>UN</v>
          </cell>
          <cell r="E1606" t="str">
            <v>1900</v>
          </cell>
          <cell r="F1606">
            <v>0</v>
          </cell>
        </row>
        <row r="1607">
          <cell r="A1607">
            <v>105121</v>
          </cell>
          <cell r="B1607" t="str">
            <v>Terminal premoldeadoExterior cable(2-2/0)AWG-15KV</v>
          </cell>
          <cell r="C1607" t="str">
            <v>UN</v>
          </cell>
          <cell r="D1607">
            <v>44589</v>
          </cell>
          <cell r="E1607" t="str">
            <v>2022</v>
          </cell>
          <cell r="F1607">
            <v>357593</v>
          </cell>
        </row>
        <row r="1608">
          <cell r="A1608">
            <v>105335</v>
          </cell>
          <cell r="B1608" t="str">
            <v>CONDULETA EN "T" Ø 2-EMT</v>
          </cell>
          <cell r="C1608" t="str">
            <v>UN</v>
          </cell>
          <cell r="E1608" t="str">
            <v>1900</v>
          </cell>
          <cell r="F1608">
            <v>0</v>
          </cell>
        </row>
        <row r="1609">
          <cell r="A1609">
            <v>105568</v>
          </cell>
          <cell r="B1609" t="str">
            <v>LLAVE CONMUTACIÓN MANUAL Tetrapolar 70 AMP</v>
          </cell>
          <cell r="C1609" t="str">
            <v>UN</v>
          </cell>
          <cell r="E1609" t="str">
            <v>1900</v>
          </cell>
          <cell r="F1609">
            <v>0</v>
          </cell>
        </row>
        <row r="1610">
          <cell r="A1610">
            <v>105569</v>
          </cell>
          <cell r="B1610" t="str">
            <v>DISPOSITIVO PARA PROTECCION SOBRETENSION (DPS)CatB</v>
          </cell>
          <cell r="C1610" t="str">
            <v>UN</v>
          </cell>
          <cell r="D1610">
            <v>44589</v>
          </cell>
          <cell r="E1610" t="str">
            <v>2022</v>
          </cell>
          <cell r="F1610">
            <v>1192483.01</v>
          </cell>
        </row>
        <row r="1611">
          <cell r="A1611">
            <v>105575</v>
          </cell>
          <cell r="B1611" t="str">
            <v>DISPOSITIVO PARA PROTECCION SOBRETENSION (DPS)CatA</v>
          </cell>
          <cell r="C1611" t="str">
            <v>UN</v>
          </cell>
          <cell r="D1611">
            <v>44589</v>
          </cell>
          <cell r="E1611" t="str">
            <v>2022</v>
          </cell>
          <cell r="F1611">
            <v>1227167</v>
          </cell>
        </row>
        <row r="1612">
          <cell r="A1612">
            <v>105578</v>
          </cell>
          <cell r="B1612" t="str">
            <v>Transformador Trifasico seco75KVA 440-208/120vDyn5</v>
          </cell>
          <cell r="C1612" t="str">
            <v>UN</v>
          </cell>
          <cell r="E1612" t="str">
            <v>1900</v>
          </cell>
          <cell r="F1612">
            <v>0</v>
          </cell>
        </row>
        <row r="1613">
          <cell r="A1613">
            <v>105579</v>
          </cell>
          <cell r="B1613" t="str">
            <v>Transformador Trifasico seco45KVA 440-208/120vDyn5</v>
          </cell>
          <cell r="C1613" t="str">
            <v>UN</v>
          </cell>
          <cell r="D1613">
            <v>44589</v>
          </cell>
          <cell r="E1613" t="str">
            <v>2022</v>
          </cell>
          <cell r="F1613">
            <v>6080394</v>
          </cell>
        </row>
        <row r="1614">
          <cell r="A1614">
            <v>105580</v>
          </cell>
          <cell r="B1614" t="str">
            <v>Transformador Trifasico seco30KVA 440-208/120vDyn5</v>
          </cell>
          <cell r="C1614" t="str">
            <v>UN</v>
          </cell>
          <cell r="E1614" t="str">
            <v>1900</v>
          </cell>
          <cell r="F1614">
            <v>0</v>
          </cell>
        </row>
        <row r="1615">
          <cell r="A1615">
            <v>105581</v>
          </cell>
          <cell r="B1615" t="str">
            <v>Transformador Trifasico seco10KVA 440-208/120vDyn5</v>
          </cell>
          <cell r="C1615" t="str">
            <v>UN</v>
          </cell>
          <cell r="E1615" t="str">
            <v>1900</v>
          </cell>
          <cell r="F1615">
            <v>0</v>
          </cell>
        </row>
        <row r="1616">
          <cell r="A1616">
            <v>105606</v>
          </cell>
          <cell r="B1616" t="str">
            <v>CELDA DUPLEX DE M.T. (ENTRADA-SALIDA), 17.5 kV, 63</v>
          </cell>
          <cell r="C1616" t="str">
            <v>UN</v>
          </cell>
          <cell r="E1616" t="str">
            <v>1900</v>
          </cell>
          <cell r="F1616">
            <v>0</v>
          </cell>
        </row>
        <row r="1617">
          <cell r="A1617">
            <v>105607</v>
          </cell>
          <cell r="B1617" t="str">
            <v>CELDA TRIPLEX M.T. (ENTR-SAL-PROTECC)17.5KV-630A</v>
          </cell>
          <cell r="C1617" t="str">
            <v>UN</v>
          </cell>
          <cell r="D1617">
            <v>44589</v>
          </cell>
          <cell r="E1617" t="str">
            <v>2022</v>
          </cell>
          <cell r="F1617">
            <v>19510921</v>
          </cell>
        </row>
        <row r="1618">
          <cell r="A1618">
            <v>105608</v>
          </cell>
          <cell r="B1618" t="str">
            <v>CELDA PARA TRANSFORMADORTRIFÁSIC SECO  225 KVA</v>
          </cell>
          <cell r="C1618" t="str">
            <v>UN</v>
          </cell>
          <cell r="D1618">
            <v>44161</v>
          </cell>
          <cell r="E1618" t="str">
            <v>2020</v>
          </cell>
          <cell r="F1618">
            <v>3618137</v>
          </cell>
        </row>
        <row r="1619">
          <cell r="A1619">
            <v>105609</v>
          </cell>
          <cell r="B1619" t="str">
            <v>DESCARGADOR DE SOBRETENSIÓN TIPO CODO DE 15 kV (DP</v>
          </cell>
          <cell r="C1619" t="str">
            <v>UN</v>
          </cell>
          <cell r="E1619" t="str">
            <v>1900</v>
          </cell>
          <cell r="F1619">
            <v>0</v>
          </cell>
        </row>
        <row r="1620">
          <cell r="A1620">
            <v>105610</v>
          </cell>
          <cell r="B1620" t="str">
            <v>TRANSFORMADOR TRIFÁSICO TIPO SECO DE 225 kVA, 11.4</v>
          </cell>
          <cell r="C1620" t="str">
            <v>UN</v>
          </cell>
          <cell r="E1620" t="str">
            <v>1900</v>
          </cell>
          <cell r="F1620">
            <v>0</v>
          </cell>
        </row>
        <row r="1621">
          <cell r="A1621">
            <v>105611</v>
          </cell>
          <cell r="B1621" t="str">
            <v>CELDA DE MEDIDA INDIRECTA EN MEDIA TENSIÓN</v>
          </cell>
          <cell r="C1621" t="str">
            <v>UN</v>
          </cell>
          <cell r="D1621">
            <v>44589</v>
          </cell>
          <cell r="E1621" t="str">
            <v>2022</v>
          </cell>
          <cell r="F1621">
            <v>23257177</v>
          </cell>
        </row>
        <row r="1622">
          <cell r="A1622">
            <v>105618</v>
          </cell>
          <cell r="B1622" t="str">
            <v>PLANTA DE EMERGENCIA 95KVA -105  KVA  PRIME</v>
          </cell>
          <cell r="C1622" t="str">
            <v>UN</v>
          </cell>
          <cell r="E1622" t="str">
            <v>1900</v>
          </cell>
          <cell r="F1622">
            <v>0</v>
          </cell>
        </row>
        <row r="1623">
          <cell r="A1623">
            <v>105977</v>
          </cell>
          <cell r="B1623" t="str">
            <v>TransformadorTrifasico(480/220-127V)60 KVA-BT+Tran</v>
          </cell>
          <cell r="C1623" t="str">
            <v>UN</v>
          </cell>
          <cell r="E1623" t="str">
            <v>1900</v>
          </cell>
          <cell r="F1623">
            <v>0</v>
          </cell>
        </row>
        <row r="1624">
          <cell r="A1624">
            <v>105978</v>
          </cell>
          <cell r="B1624" t="str">
            <v>TransformadorTrifasico(480/220-127V)40 KVA-Dy5+Tra</v>
          </cell>
          <cell r="C1624" t="str">
            <v>UN</v>
          </cell>
          <cell r="E1624" t="str">
            <v>1900</v>
          </cell>
          <cell r="F1624">
            <v>0</v>
          </cell>
        </row>
        <row r="1625">
          <cell r="A1625">
            <v>106100</v>
          </cell>
          <cell r="B1625" t="str">
            <v>InterrruptorTripolar250A(40Ka-240v)Regu175-250amp</v>
          </cell>
          <cell r="C1625" t="str">
            <v>UN</v>
          </cell>
          <cell r="D1625">
            <v>43839</v>
          </cell>
          <cell r="E1625" t="str">
            <v>2020</v>
          </cell>
          <cell r="F1625">
            <v>358214</v>
          </cell>
        </row>
        <row r="1626">
          <cell r="A1626">
            <v>106101</v>
          </cell>
          <cell r="B1626" t="str">
            <v>InterrruptorTripolar630A(40Ka-240v)Regu400-600amp</v>
          </cell>
          <cell r="C1626" t="str">
            <v>UN</v>
          </cell>
          <cell r="D1626">
            <v>43839</v>
          </cell>
          <cell r="E1626" t="str">
            <v>2020</v>
          </cell>
          <cell r="F1626">
            <v>1359483</v>
          </cell>
        </row>
        <row r="1627">
          <cell r="A1627">
            <v>106102</v>
          </cell>
          <cell r="B1627" t="str">
            <v>TVSS categoria B (208/120V)</v>
          </cell>
          <cell r="C1627" t="str">
            <v>UN</v>
          </cell>
          <cell r="E1627" t="str">
            <v>1900</v>
          </cell>
          <cell r="F1627">
            <v>0</v>
          </cell>
        </row>
        <row r="1628">
          <cell r="A1628">
            <v>106103</v>
          </cell>
          <cell r="B1628" t="str">
            <v>TVSS categoria C (208/120V)</v>
          </cell>
          <cell r="C1628" t="str">
            <v>UN</v>
          </cell>
          <cell r="E1628" t="str">
            <v>1900</v>
          </cell>
          <cell r="F1628">
            <v>0</v>
          </cell>
        </row>
        <row r="1629">
          <cell r="A1629">
            <v>106104</v>
          </cell>
          <cell r="B1629" t="str">
            <v>terminal  cobre para cable 400 MCM</v>
          </cell>
          <cell r="C1629" t="str">
            <v>UN</v>
          </cell>
          <cell r="E1629" t="str">
            <v>1900</v>
          </cell>
          <cell r="F1629">
            <v>0</v>
          </cell>
        </row>
        <row r="1630">
          <cell r="A1630">
            <v>106187</v>
          </cell>
          <cell r="B1630" t="str">
            <v>Interruptor tripolar de 50Amp-industrial</v>
          </cell>
          <cell r="C1630" t="str">
            <v>UN</v>
          </cell>
          <cell r="D1630">
            <v>43839</v>
          </cell>
          <cell r="E1630" t="str">
            <v>2020</v>
          </cell>
          <cell r="F1630">
            <v>129750</v>
          </cell>
        </row>
        <row r="1631">
          <cell r="A1631">
            <v>106188</v>
          </cell>
          <cell r="B1631" t="str">
            <v>Interruptor tripolar de 60Amp-industrial</v>
          </cell>
          <cell r="C1631" t="str">
            <v>UN</v>
          </cell>
          <cell r="E1631" t="str">
            <v>1900</v>
          </cell>
          <cell r="F1631">
            <v>0</v>
          </cell>
        </row>
        <row r="1632">
          <cell r="A1632">
            <v>106195</v>
          </cell>
          <cell r="B1632" t="str">
            <v>Transferencia Automat (1000A)Contact-Contr+Barraje</v>
          </cell>
          <cell r="C1632" t="str">
            <v>UN</v>
          </cell>
          <cell r="E1632" t="str">
            <v>1900</v>
          </cell>
          <cell r="F1632">
            <v>0</v>
          </cell>
        </row>
        <row r="1633">
          <cell r="A1633">
            <v>106196</v>
          </cell>
          <cell r="B1633" t="str">
            <v>Transferencia Automat (250A)Contact-Contr+Barraje</v>
          </cell>
          <cell r="C1633" t="str">
            <v>UN</v>
          </cell>
          <cell r="E1633" t="str">
            <v>1900</v>
          </cell>
          <cell r="F1633">
            <v>0</v>
          </cell>
        </row>
        <row r="1634">
          <cell r="A1634">
            <v>106399</v>
          </cell>
          <cell r="B1634" t="str">
            <v>TOMA DOBLE MONO TIPO INTEMPERIE POLO TIERRA</v>
          </cell>
          <cell r="C1634" t="str">
            <v>UN</v>
          </cell>
          <cell r="E1634" t="str">
            <v>1900</v>
          </cell>
          <cell r="F1634">
            <v>0</v>
          </cell>
        </row>
        <row r="1635">
          <cell r="A1635">
            <v>106591</v>
          </cell>
          <cell r="B1635" t="str">
            <v>MODULO DE EXPANSIÓN (4 ENT-4SALID)12/24V</v>
          </cell>
          <cell r="C1635" t="str">
            <v>UN</v>
          </cell>
          <cell r="E1635" t="str">
            <v>1900</v>
          </cell>
          <cell r="F1635">
            <v>0</v>
          </cell>
        </row>
        <row r="1636">
          <cell r="A1636">
            <v>106593</v>
          </cell>
          <cell r="B1636" t="str">
            <v>Programa Logo Soft (Control y programación)</v>
          </cell>
          <cell r="C1636" t="str">
            <v>UN</v>
          </cell>
          <cell r="E1636" t="str">
            <v>1900</v>
          </cell>
          <cell r="F1636">
            <v>0</v>
          </cell>
        </row>
        <row r="1637">
          <cell r="A1637">
            <v>106611</v>
          </cell>
          <cell r="B1637" t="str">
            <v>BAFLE SATÉLITE O PARLANTE DE PARED DE 30 W, 5.5”</v>
          </cell>
          <cell r="C1637" t="str">
            <v>UN</v>
          </cell>
          <cell r="E1637" t="str">
            <v>1900</v>
          </cell>
          <cell r="F1637">
            <v>0</v>
          </cell>
        </row>
        <row r="1638">
          <cell r="A1638">
            <v>106612</v>
          </cell>
          <cell r="B1638" t="str">
            <v>MICRÓFONO DE MESA  PORFESIONAL CUELLO FLEXIBLE</v>
          </cell>
          <cell r="C1638" t="str">
            <v>UN</v>
          </cell>
          <cell r="E1638" t="str">
            <v>1900</v>
          </cell>
          <cell r="F1638">
            <v>0</v>
          </cell>
        </row>
        <row r="1639">
          <cell r="A1639">
            <v>106762</v>
          </cell>
          <cell r="B1639" t="str">
            <v>ConectorTerminal de Compresión Tipo vastago ET-301</v>
          </cell>
          <cell r="C1639" t="str">
            <v>UN</v>
          </cell>
          <cell r="D1639">
            <v>43670</v>
          </cell>
          <cell r="E1639" t="str">
            <v>2019</v>
          </cell>
          <cell r="F1639">
            <v>52242</v>
          </cell>
        </row>
        <row r="1640">
          <cell r="A1640">
            <v>106763</v>
          </cell>
          <cell r="B1640" t="str">
            <v>BOQUILLA GALVANIZADA Ø 4"</v>
          </cell>
          <cell r="C1640" t="str">
            <v>UN</v>
          </cell>
          <cell r="D1640">
            <v>43670</v>
          </cell>
          <cell r="E1640" t="str">
            <v>2019</v>
          </cell>
          <cell r="F1640">
            <v>12132</v>
          </cell>
        </row>
        <row r="1641">
          <cell r="A1641">
            <v>106764</v>
          </cell>
          <cell r="B1641" t="str">
            <v>CURVA 90° Ø 4"  EN ACERO</v>
          </cell>
          <cell r="C1641" t="str">
            <v>UN</v>
          </cell>
          <cell r="D1641">
            <v>44189</v>
          </cell>
          <cell r="E1641" t="str">
            <v>2020</v>
          </cell>
          <cell r="F1641">
            <v>144374</v>
          </cell>
        </row>
        <row r="1642">
          <cell r="A1642">
            <v>106765</v>
          </cell>
          <cell r="B1642" t="str">
            <v>terminal Premoldeado Ext-15KV (2-4/0) TFT 151</v>
          </cell>
          <cell r="C1642" t="str">
            <v>UN</v>
          </cell>
          <cell r="E1642" t="str">
            <v>1900</v>
          </cell>
          <cell r="F1642">
            <v>0</v>
          </cell>
        </row>
        <row r="1643">
          <cell r="A1643">
            <v>106771</v>
          </cell>
          <cell r="B1643" t="str">
            <v>JUEGO DE 3 DPS DISPOS. PROTECCIÓN SOBRETENS.15KVA</v>
          </cell>
          <cell r="C1643" t="str">
            <v>UN</v>
          </cell>
          <cell r="D1643">
            <v>43738</v>
          </cell>
          <cell r="E1643" t="str">
            <v>2019</v>
          </cell>
          <cell r="F1643">
            <v>602457</v>
          </cell>
        </row>
        <row r="1644">
          <cell r="A1644">
            <v>106774</v>
          </cell>
          <cell r="B1644" t="str">
            <v>TERMINAL PREMOLDEADO EXT-15KV (2-4/0)</v>
          </cell>
          <cell r="C1644" t="str">
            <v>UN</v>
          </cell>
          <cell r="D1644">
            <v>43670</v>
          </cell>
          <cell r="E1644" t="str">
            <v>2019</v>
          </cell>
          <cell r="F1644">
            <v>291999</v>
          </cell>
        </row>
        <row r="1645">
          <cell r="A1645">
            <v>106782</v>
          </cell>
          <cell r="B1645" t="str">
            <v>PERNO MAQUINA DE 5/8"X6"</v>
          </cell>
          <cell r="C1645" t="str">
            <v>UN</v>
          </cell>
          <cell r="D1645">
            <v>44067</v>
          </cell>
          <cell r="E1645" t="str">
            <v>2020</v>
          </cell>
          <cell r="F1645">
            <v>2982</v>
          </cell>
        </row>
        <row r="1646">
          <cell r="A1646">
            <v>106784</v>
          </cell>
          <cell r="B1646" t="str">
            <v>Celda Protección+Seccionador en Aire+Fusibles</v>
          </cell>
          <cell r="C1646" t="str">
            <v>UN</v>
          </cell>
          <cell r="E1646" t="str">
            <v>1900</v>
          </cell>
          <cell r="F1646">
            <v>0</v>
          </cell>
        </row>
        <row r="1647">
          <cell r="A1647">
            <v>106785</v>
          </cell>
          <cell r="B1647" t="str">
            <v>CURVA IMC - GALVANIZADA-  Ø 6"</v>
          </cell>
          <cell r="C1647" t="str">
            <v>UN</v>
          </cell>
          <cell r="D1647">
            <v>44589</v>
          </cell>
          <cell r="E1647" t="str">
            <v>2022</v>
          </cell>
          <cell r="F1647">
            <v>863295</v>
          </cell>
        </row>
        <row r="1648">
          <cell r="A1648">
            <v>106786</v>
          </cell>
          <cell r="B1648" t="str">
            <v>TERMINAL- BOQUILLA   IMC GALVANIZADA  Ø 6"</v>
          </cell>
          <cell r="C1648" t="str">
            <v>UN</v>
          </cell>
          <cell r="D1648">
            <v>44589</v>
          </cell>
          <cell r="E1648" t="str">
            <v>2022</v>
          </cell>
          <cell r="F1648">
            <v>98095</v>
          </cell>
        </row>
        <row r="1649">
          <cell r="A1649">
            <v>106787</v>
          </cell>
          <cell r="B1649" t="str">
            <v>UNION IMC- GALVANIZADA- Ø 6"</v>
          </cell>
          <cell r="C1649" t="str">
            <v>UN</v>
          </cell>
          <cell r="D1649">
            <v>43552</v>
          </cell>
          <cell r="E1649" t="str">
            <v>2019</v>
          </cell>
          <cell r="F1649">
            <v>92015</v>
          </cell>
        </row>
        <row r="1650">
          <cell r="A1650">
            <v>106825</v>
          </cell>
          <cell r="B1650" t="str">
            <v>Transformador 45Kva-11.4/208-120v-ocasionalSumergi</v>
          </cell>
          <cell r="C1650" t="str">
            <v>UN</v>
          </cell>
          <cell r="E1650" t="str">
            <v>1900</v>
          </cell>
          <cell r="F1650">
            <v>0</v>
          </cell>
        </row>
        <row r="1651">
          <cell r="A1651">
            <v>106840</v>
          </cell>
          <cell r="B1651" t="str">
            <v>TERMINAL CONDUIT PVC 3/4"</v>
          </cell>
          <cell r="C1651" t="str">
            <v>UN</v>
          </cell>
          <cell r="D1651">
            <v>44589</v>
          </cell>
          <cell r="E1651" t="str">
            <v>2022</v>
          </cell>
          <cell r="F1651">
            <v>340.01</v>
          </cell>
        </row>
        <row r="1652">
          <cell r="A1652">
            <v>106842</v>
          </cell>
          <cell r="B1652" t="str">
            <v>TOMA BIFASICA 25AMP PATA TRABADA</v>
          </cell>
          <cell r="C1652" t="str">
            <v>UN</v>
          </cell>
          <cell r="E1652" t="str">
            <v>1900</v>
          </cell>
          <cell r="F1652">
            <v>0</v>
          </cell>
        </row>
        <row r="1653">
          <cell r="A1653">
            <v>107049</v>
          </cell>
          <cell r="B1653" t="str">
            <v>TOMA HDMI</v>
          </cell>
          <cell r="C1653" t="str">
            <v>UN</v>
          </cell>
          <cell r="E1653" t="str">
            <v>1900</v>
          </cell>
          <cell r="F1653">
            <v>0</v>
          </cell>
        </row>
        <row r="1654">
          <cell r="A1654">
            <v>107055</v>
          </cell>
          <cell r="B1654" t="str">
            <v>Patch panel categoría 6A blindado 24 puestos</v>
          </cell>
          <cell r="C1654" t="str">
            <v>UN</v>
          </cell>
          <cell r="E1654" t="str">
            <v>1900</v>
          </cell>
          <cell r="F1654">
            <v>0</v>
          </cell>
        </row>
        <row r="1655">
          <cell r="A1655">
            <v>107057</v>
          </cell>
          <cell r="B1655" t="str">
            <v>PDU 8 salidas 1800W 120V rackeable</v>
          </cell>
          <cell r="C1655" t="str">
            <v>UN</v>
          </cell>
          <cell r="E1655" t="str">
            <v>1900</v>
          </cell>
          <cell r="F1655">
            <v>0</v>
          </cell>
        </row>
        <row r="1656">
          <cell r="A1656">
            <v>107059</v>
          </cell>
          <cell r="B1656" t="str">
            <v>Panel 19" 3U capacidad 12  cassetes</v>
          </cell>
          <cell r="C1656" t="str">
            <v>UN</v>
          </cell>
          <cell r="E1656" t="str">
            <v>1900</v>
          </cell>
          <cell r="F1656">
            <v>0</v>
          </cell>
        </row>
        <row r="1657">
          <cell r="A1657">
            <v>107062</v>
          </cell>
          <cell r="B1657" t="str">
            <v>Cassette Multimodo 12 Fibras OM4- 6 puertos duplex</v>
          </cell>
          <cell r="C1657" t="str">
            <v>UN</v>
          </cell>
          <cell r="E1657" t="str">
            <v>1900</v>
          </cell>
          <cell r="F1657">
            <v>0</v>
          </cell>
        </row>
        <row r="1658">
          <cell r="A1658">
            <v>107071</v>
          </cell>
          <cell r="B1658" t="str">
            <v>Placa ciega para módulo cassette</v>
          </cell>
          <cell r="C1658" t="str">
            <v>UN</v>
          </cell>
          <cell r="E1658" t="str">
            <v>1900</v>
          </cell>
          <cell r="F1658">
            <v>0</v>
          </cell>
        </row>
        <row r="1659">
          <cell r="A1659">
            <v>107072</v>
          </cell>
          <cell r="B1659" t="str">
            <v>Panel 19" 1U capacidad 4 cassettes</v>
          </cell>
          <cell r="C1659" t="str">
            <v>UN</v>
          </cell>
          <cell r="E1659" t="str">
            <v>1900</v>
          </cell>
          <cell r="F1659">
            <v>0</v>
          </cell>
        </row>
        <row r="1660">
          <cell r="A1660">
            <v>107073</v>
          </cell>
          <cell r="B1660" t="str">
            <v>Cable de Fibra 12 Fibres 140 M</v>
          </cell>
          <cell r="C1660" t="str">
            <v>UN</v>
          </cell>
          <cell r="E1660" t="str">
            <v>1900</v>
          </cell>
          <cell r="F1660">
            <v>0</v>
          </cell>
        </row>
        <row r="1661">
          <cell r="A1661">
            <v>107074</v>
          </cell>
          <cell r="B1661" t="str">
            <v>Cable de Fibra 12 Fibres 200 M</v>
          </cell>
          <cell r="C1661" t="str">
            <v>UN</v>
          </cell>
          <cell r="E1661" t="str">
            <v>1900</v>
          </cell>
          <cell r="F1661">
            <v>0</v>
          </cell>
        </row>
        <row r="1662">
          <cell r="A1662">
            <v>107075</v>
          </cell>
          <cell r="B1662" t="str">
            <v>Cable de Fibra 12 Fibres 230 M</v>
          </cell>
          <cell r="C1662" t="str">
            <v>UN</v>
          </cell>
          <cell r="E1662" t="str">
            <v>1900</v>
          </cell>
          <cell r="F1662">
            <v>0</v>
          </cell>
        </row>
        <row r="1663">
          <cell r="A1663">
            <v>107076</v>
          </cell>
          <cell r="B1663" t="str">
            <v>Cable de Fibra 12 Fibres 270 M</v>
          </cell>
          <cell r="C1663" t="str">
            <v>UN</v>
          </cell>
          <cell r="E1663" t="str">
            <v>1900</v>
          </cell>
          <cell r="F1663">
            <v>0</v>
          </cell>
        </row>
        <row r="1664">
          <cell r="A1664">
            <v>107077</v>
          </cell>
          <cell r="B1664" t="str">
            <v>Transformador trifasico tipo seco 500KVA 11.4KV 44</v>
          </cell>
          <cell r="C1664" t="str">
            <v>UN</v>
          </cell>
          <cell r="E1664" t="str">
            <v>1900</v>
          </cell>
          <cell r="F1664">
            <v>0</v>
          </cell>
        </row>
        <row r="1665">
          <cell r="A1665">
            <v>107078</v>
          </cell>
          <cell r="B1665" t="str">
            <v>Patchcord Fibra Optica Multimodo 2 M</v>
          </cell>
          <cell r="C1665" t="str">
            <v>UN</v>
          </cell>
          <cell r="E1665" t="str">
            <v>1900</v>
          </cell>
          <cell r="F1665">
            <v>0</v>
          </cell>
        </row>
        <row r="1666">
          <cell r="A1666">
            <v>107387</v>
          </cell>
          <cell r="B1666" t="str">
            <v>GABINETE EN LAMINA COLD ROLL CALIBRE 18</v>
          </cell>
          <cell r="C1666" t="str">
            <v>UN</v>
          </cell>
          <cell r="E1666" t="str">
            <v>1900</v>
          </cell>
          <cell r="F1666">
            <v>0</v>
          </cell>
        </row>
        <row r="1667">
          <cell r="A1667">
            <v>107390</v>
          </cell>
          <cell r="B1667" t="str">
            <v>ADPTADOR DE CAMPANA TERMINAL CONDUIT 4" PVC</v>
          </cell>
          <cell r="C1667" t="str">
            <v>UN</v>
          </cell>
          <cell r="E1667" t="str">
            <v>1900</v>
          </cell>
          <cell r="F1667">
            <v>0</v>
          </cell>
        </row>
        <row r="1668">
          <cell r="A1668">
            <v>107393</v>
          </cell>
          <cell r="B1668" t="str">
            <v>CELDA TRANSFORMADOR TRIFASICO DE 500 KVA</v>
          </cell>
          <cell r="C1668" t="str">
            <v>UN</v>
          </cell>
          <cell r="E1668" t="str">
            <v>1900</v>
          </cell>
          <cell r="F1668">
            <v>0</v>
          </cell>
        </row>
        <row r="1669">
          <cell r="A1669">
            <v>107409</v>
          </cell>
          <cell r="B1669" t="str">
            <v>TRANSFORMADOR TRIFA DE 500 KVA TIPO SECO CLASE   F</v>
          </cell>
          <cell r="C1669" t="str">
            <v>UN</v>
          </cell>
          <cell r="E1669" t="str">
            <v>1900</v>
          </cell>
          <cell r="F1669">
            <v>0</v>
          </cell>
        </row>
        <row r="1670">
          <cell r="A1670">
            <v>107559</v>
          </cell>
          <cell r="B1670" t="str">
            <v>Boton de parada de emergencia (piscinas recreativa</v>
          </cell>
          <cell r="C1670" t="str">
            <v>UN</v>
          </cell>
          <cell r="E1670" t="str">
            <v>1900</v>
          </cell>
          <cell r="F1670">
            <v>0</v>
          </cell>
        </row>
        <row r="1671">
          <cell r="A1671">
            <v>107560</v>
          </cell>
          <cell r="B1671" t="str">
            <v>Suministro e instalación Señalizacion perimetral piscinas</v>
          </cell>
          <cell r="C1671" t="str">
            <v>UN</v>
          </cell>
          <cell r="D1671">
            <v>44194</v>
          </cell>
          <cell r="E1671" t="str">
            <v>2020</v>
          </cell>
          <cell r="F1671">
            <v>61292</v>
          </cell>
        </row>
        <row r="1672">
          <cell r="A1672">
            <v>107561</v>
          </cell>
          <cell r="B1672" t="str">
            <v>Suministro Diagrama de flujo filtracion - Carteler</v>
          </cell>
          <cell r="C1672" t="str">
            <v>UN</v>
          </cell>
          <cell r="E1672" t="str">
            <v>1900</v>
          </cell>
          <cell r="F1672">
            <v>0</v>
          </cell>
        </row>
        <row r="1673">
          <cell r="A1673">
            <v>107562</v>
          </cell>
          <cell r="B1673" t="str">
            <v>Perilla de seguridad, mas bisagras para puerta li</v>
          </cell>
          <cell r="C1673" t="str">
            <v>UN</v>
          </cell>
          <cell r="D1673">
            <v>44194</v>
          </cell>
          <cell r="E1673" t="str">
            <v>2020</v>
          </cell>
          <cell r="F1673">
            <v>471643.01</v>
          </cell>
        </row>
        <row r="1674">
          <cell r="A1674">
            <v>107563</v>
          </cell>
          <cell r="B1674" t="str">
            <v>Alarma de haces opticos - Juego de Postes señal i</v>
          </cell>
          <cell r="C1674" t="str">
            <v>UN</v>
          </cell>
          <cell r="D1674">
            <v>44194</v>
          </cell>
          <cell r="E1674" t="str">
            <v>2020</v>
          </cell>
          <cell r="F1674">
            <v>9395240</v>
          </cell>
        </row>
        <row r="1675">
          <cell r="A1675">
            <v>107564</v>
          </cell>
          <cell r="B1675" t="str">
            <v>Gancho de salvamento - Metalico con tubo</v>
          </cell>
          <cell r="C1675" t="str">
            <v>UN</v>
          </cell>
          <cell r="D1675">
            <v>44194</v>
          </cell>
          <cell r="E1675" t="str">
            <v>2020</v>
          </cell>
          <cell r="F1675">
            <v>94776</v>
          </cell>
        </row>
        <row r="1676">
          <cell r="A1676">
            <v>107679</v>
          </cell>
          <cell r="B1676" t="str">
            <v>TRANSFORAMADOR 150W PARA MINI LED</v>
          </cell>
          <cell r="C1676" t="str">
            <v>UN</v>
          </cell>
          <cell r="E1676" t="str">
            <v>1900</v>
          </cell>
          <cell r="F1676">
            <v>0</v>
          </cell>
        </row>
        <row r="1677">
          <cell r="A1677">
            <v>107721</v>
          </cell>
          <cell r="B1677" t="str">
            <v>ARRANCADOR SUAVE SIEMENS 45A</v>
          </cell>
          <cell r="C1677" t="str">
            <v>UN</v>
          </cell>
          <cell r="E1677" t="str">
            <v>1900</v>
          </cell>
          <cell r="F1677">
            <v>0</v>
          </cell>
        </row>
        <row r="1678">
          <cell r="A1678">
            <v>107728</v>
          </cell>
          <cell r="B1678" t="str">
            <v>EQUIPO UV</v>
          </cell>
          <cell r="C1678" t="str">
            <v>UN</v>
          </cell>
          <cell r="E1678" t="str">
            <v>1900</v>
          </cell>
          <cell r="F1678">
            <v>0</v>
          </cell>
        </row>
        <row r="1679">
          <cell r="A1679">
            <v>107936</v>
          </cell>
          <cell r="B1679" t="str">
            <v>SENSOR DE OCUPACIÓN DE TECHO INALÁM 360°</v>
          </cell>
          <cell r="C1679" t="str">
            <v>UN</v>
          </cell>
          <cell r="E1679" t="str">
            <v>1900</v>
          </cell>
          <cell r="F1679">
            <v>0</v>
          </cell>
        </row>
        <row r="1680">
          <cell r="A1680">
            <v>107947</v>
          </cell>
          <cell r="B1680" t="str">
            <v>Panel Alarma Incendio Inteligente (UL FM)</v>
          </cell>
          <cell r="C1680" t="str">
            <v>UN</v>
          </cell>
          <cell r="E1680" t="str">
            <v>1900</v>
          </cell>
          <cell r="F1680">
            <v>0</v>
          </cell>
        </row>
        <row r="1681">
          <cell r="A1681">
            <v>107948</v>
          </cell>
          <cell r="B1681" t="str">
            <v>Módulo direccionable 2 lazos, UL V-SLC2-2</v>
          </cell>
          <cell r="C1681" t="str">
            <v>UN</v>
          </cell>
          <cell r="E1681" t="str">
            <v>1900</v>
          </cell>
          <cell r="F1681">
            <v>0</v>
          </cell>
        </row>
        <row r="1682">
          <cell r="A1682">
            <v>107950</v>
          </cell>
          <cell r="B1682" t="str">
            <v>Tarjeta de red ethernet, UL SA-ETH</v>
          </cell>
          <cell r="C1682" t="str">
            <v>UN</v>
          </cell>
          <cell r="E1682" t="str">
            <v>1900</v>
          </cell>
          <cell r="F1682">
            <v>0</v>
          </cell>
        </row>
        <row r="1683">
          <cell r="A1683">
            <v>107951</v>
          </cell>
          <cell r="B1683" t="str">
            <v>Anunciador remoto LCD, UL, ULC RLCD-C-SP</v>
          </cell>
          <cell r="C1683" t="str">
            <v>UN</v>
          </cell>
          <cell r="E1683" t="str">
            <v>1900</v>
          </cell>
          <cell r="F1683">
            <v>0</v>
          </cell>
        </row>
        <row r="1684">
          <cell r="A1684">
            <v>107952</v>
          </cell>
          <cell r="B1684" t="str">
            <v>Detector Humo Fotoeléctrico analogo UL FM V-PS</v>
          </cell>
          <cell r="C1684" t="str">
            <v>UN</v>
          </cell>
          <cell r="E1684" t="str">
            <v>1900</v>
          </cell>
          <cell r="F1684">
            <v>0</v>
          </cell>
        </row>
        <row r="1685">
          <cell r="A1685">
            <v>107955</v>
          </cell>
          <cell r="B1685" t="str">
            <v>Detector Humo Temperatura analogo UL FM V-PHS</v>
          </cell>
          <cell r="C1685" t="str">
            <v>UN</v>
          </cell>
          <cell r="E1685" t="str">
            <v>1900</v>
          </cell>
          <cell r="F1685">
            <v>0</v>
          </cell>
        </row>
        <row r="1686">
          <cell r="A1686">
            <v>107961</v>
          </cell>
          <cell r="B1686" t="str">
            <v>Base detector estandar 43SM5KB</v>
          </cell>
          <cell r="C1686" t="str">
            <v>UN</v>
          </cell>
          <cell r="E1686" t="str">
            <v>1900</v>
          </cell>
          <cell r="F1686">
            <v>0</v>
          </cell>
        </row>
        <row r="1687">
          <cell r="A1687">
            <v>107962</v>
          </cell>
          <cell r="B1687" t="str">
            <v>Modulo control de acceso GSA-CR</v>
          </cell>
          <cell r="C1687" t="str">
            <v>UN</v>
          </cell>
          <cell r="D1687">
            <v>43532</v>
          </cell>
          <cell r="E1687" t="str">
            <v>2019</v>
          </cell>
          <cell r="F1687">
            <v>160191.01</v>
          </cell>
        </row>
        <row r="1688">
          <cell r="A1688">
            <v>107964</v>
          </cell>
          <cell r="B1688" t="str">
            <v>Modulo control audio evacuacion GSA-CR</v>
          </cell>
          <cell r="C1688" t="str">
            <v>UN</v>
          </cell>
          <cell r="E1688" t="str">
            <v>1900</v>
          </cell>
          <cell r="F1688">
            <v>0</v>
          </cell>
        </row>
        <row r="1689">
          <cell r="A1689">
            <v>107966</v>
          </cell>
          <cell r="B1689" t="str">
            <v>Estacion manual Accion doble UL FM GSA-M278</v>
          </cell>
          <cell r="C1689" t="str">
            <v>UN</v>
          </cell>
          <cell r="D1689">
            <v>43535</v>
          </cell>
          <cell r="E1689" t="str">
            <v>2019</v>
          </cell>
          <cell r="F1689">
            <v>193149.99</v>
          </cell>
        </row>
        <row r="1690">
          <cell r="A1690">
            <v>107967</v>
          </cell>
          <cell r="B1690" t="str">
            <v>Stopper protector activador manual (Sin sonido9</v>
          </cell>
          <cell r="C1690" t="str">
            <v>UN</v>
          </cell>
          <cell r="D1690">
            <v>43532</v>
          </cell>
          <cell r="E1690" t="str">
            <v>2019</v>
          </cell>
          <cell r="F1690">
            <v>213010</v>
          </cell>
        </row>
        <row r="1691">
          <cell r="A1691">
            <v>107968</v>
          </cell>
          <cell r="B1691" t="str">
            <v>Sirena roja pared luz LED UL FM GL1RF-HDVMC</v>
          </cell>
          <cell r="C1691" t="str">
            <v>UN</v>
          </cell>
          <cell r="D1691">
            <v>43532</v>
          </cell>
          <cell r="E1691" t="str">
            <v>2019</v>
          </cell>
          <cell r="F1691">
            <v>115040</v>
          </cell>
        </row>
        <row r="1692">
          <cell r="A1692">
            <v>107969</v>
          </cell>
          <cell r="B1692" t="str">
            <v>Sirena Techo luz led UL FM GCFR-VM</v>
          </cell>
          <cell r="C1692" t="str">
            <v>UN</v>
          </cell>
          <cell r="D1692">
            <v>43532</v>
          </cell>
          <cell r="E1692" t="str">
            <v>2019</v>
          </cell>
          <cell r="F1692">
            <v>117675.99</v>
          </cell>
        </row>
        <row r="1693">
          <cell r="A1693">
            <v>107970</v>
          </cell>
          <cell r="B1693" t="str">
            <v>Resistencias 47K Listadas UL EOL-47</v>
          </cell>
          <cell r="C1693" t="str">
            <v>UN</v>
          </cell>
          <cell r="E1693" t="str">
            <v>1900</v>
          </cell>
          <cell r="F1693">
            <v>0</v>
          </cell>
        </row>
        <row r="1694">
          <cell r="A1694">
            <v>107971</v>
          </cell>
          <cell r="B1694" t="str">
            <v>Bateria panel 12V 24A 12V24A</v>
          </cell>
          <cell r="C1694" t="str">
            <v>UN</v>
          </cell>
          <cell r="E1694" t="str">
            <v>1900</v>
          </cell>
          <cell r="F1694">
            <v>0</v>
          </cell>
        </row>
        <row r="1695">
          <cell r="A1695">
            <v>107973</v>
          </cell>
          <cell r="B1695" t="str">
            <v>Cable de incendio 2X16 Honeywell</v>
          </cell>
          <cell r="C1695" t="str">
            <v>ML</v>
          </cell>
          <cell r="D1695">
            <v>43535</v>
          </cell>
          <cell r="E1695" t="str">
            <v>2019</v>
          </cell>
          <cell r="F1695">
            <v>2137</v>
          </cell>
        </row>
        <row r="1696">
          <cell r="A1696">
            <v>107974</v>
          </cell>
          <cell r="B1696" t="str">
            <v>Controlador PVA-4CR12</v>
          </cell>
          <cell r="C1696" t="str">
            <v>UN</v>
          </cell>
          <cell r="E1696" t="str">
            <v>1900</v>
          </cell>
          <cell r="F1696">
            <v>0</v>
          </cell>
        </row>
        <row r="1697">
          <cell r="A1697">
            <v>107975</v>
          </cell>
          <cell r="B1697" t="str">
            <v>Enrutador PVA-4R24</v>
          </cell>
          <cell r="C1697" t="str">
            <v>UN</v>
          </cell>
          <cell r="E1697" t="str">
            <v>1900</v>
          </cell>
          <cell r="F1697">
            <v>0</v>
          </cell>
        </row>
        <row r="1698">
          <cell r="A1698">
            <v>107976</v>
          </cell>
          <cell r="B1698" t="str">
            <v>Amplificador PVA-2P500</v>
          </cell>
          <cell r="C1698" t="str">
            <v>UN</v>
          </cell>
          <cell r="D1698">
            <v>44190</v>
          </cell>
          <cell r="E1698" t="str">
            <v>2020</v>
          </cell>
          <cell r="F1698">
            <v>10077678.01</v>
          </cell>
        </row>
        <row r="1699">
          <cell r="A1699">
            <v>107977</v>
          </cell>
          <cell r="B1699" t="str">
            <v>Estación de llamada  PVA-15CST</v>
          </cell>
          <cell r="C1699" t="str">
            <v>UN</v>
          </cell>
          <cell r="E1699" t="str">
            <v>1900</v>
          </cell>
          <cell r="F1699">
            <v>0</v>
          </cell>
        </row>
        <row r="1700">
          <cell r="A1700">
            <v>107978</v>
          </cell>
          <cell r="B1700" t="str">
            <v>Altavoz para montaje de techo  LBC 3087/41</v>
          </cell>
          <cell r="C1700" t="str">
            <v>UN</v>
          </cell>
          <cell r="E1700" t="str">
            <v>1900</v>
          </cell>
          <cell r="F1700">
            <v>0</v>
          </cell>
        </row>
        <row r="1701">
          <cell r="A1701">
            <v>107979</v>
          </cell>
          <cell r="B1701" t="str">
            <v>Burbuja ignífuga LBC3080/11</v>
          </cell>
          <cell r="C1701" t="str">
            <v>UN</v>
          </cell>
          <cell r="E1701" t="str">
            <v>1900</v>
          </cell>
          <cell r="F1701">
            <v>0</v>
          </cell>
        </row>
        <row r="1702">
          <cell r="A1702">
            <v>107980</v>
          </cell>
          <cell r="B1702" t="str">
            <v>Altavoz de caja, montaje en muro LBC3018/01</v>
          </cell>
          <cell r="C1702" t="str">
            <v>UN</v>
          </cell>
          <cell r="E1702" t="str">
            <v>1900</v>
          </cell>
          <cell r="F1702">
            <v>0</v>
          </cell>
        </row>
        <row r="1703">
          <cell r="A1703">
            <v>107981</v>
          </cell>
          <cell r="B1703" t="str">
            <v>Altavoz colgante LS1-UC20E-1-US</v>
          </cell>
          <cell r="C1703" t="str">
            <v>UN</v>
          </cell>
          <cell r="E1703" t="str">
            <v>1900</v>
          </cell>
          <cell r="F1703">
            <v>0</v>
          </cell>
        </row>
        <row r="1704">
          <cell r="A1704">
            <v>107982</v>
          </cell>
          <cell r="B1704" t="str">
            <v>Cargador de baterias PLN-24CH12</v>
          </cell>
          <cell r="C1704" t="str">
            <v>UN</v>
          </cell>
          <cell r="D1704">
            <v>44589</v>
          </cell>
          <cell r="E1704" t="str">
            <v>2022</v>
          </cell>
          <cell r="F1704">
            <v>5885889</v>
          </cell>
        </row>
        <row r="1705">
          <cell r="A1705">
            <v>107983</v>
          </cell>
          <cell r="B1705" t="str">
            <v>Tarjeta supervisora de linea PVA-1WEOL</v>
          </cell>
          <cell r="C1705" t="str">
            <v>UN</v>
          </cell>
          <cell r="E1705" t="str">
            <v>1900</v>
          </cell>
          <cell r="F1705">
            <v>0</v>
          </cell>
        </row>
        <row r="1706">
          <cell r="A1706">
            <v>107984</v>
          </cell>
          <cell r="B1706" t="str">
            <v>Baterias 12 VDC 50Ah 12VDC50Ah</v>
          </cell>
          <cell r="C1706" t="str">
            <v>UN</v>
          </cell>
          <cell r="E1706" t="str">
            <v>1900</v>
          </cell>
          <cell r="F1706">
            <v>0</v>
          </cell>
        </row>
        <row r="1707">
          <cell r="A1707">
            <v>107985</v>
          </cell>
          <cell r="B1707" t="str">
            <v>Cable 2X18 polarizado retardante llama</v>
          </cell>
          <cell r="C1707" t="str">
            <v>ML</v>
          </cell>
          <cell r="E1707" t="str">
            <v>1900</v>
          </cell>
          <cell r="F1707">
            <v>0</v>
          </cell>
        </row>
        <row r="1708">
          <cell r="A1708">
            <v>107986</v>
          </cell>
          <cell r="B1708" t="str">
            <v>Domo Antivandálico IP IPC-HDBW2320RN-ZS</v>
          </cell>
          <cell r="C1708" t="str">
            <v>UN</v>
          </cell>
          <cell r="E1708" t="str">
            <v>1900</v>
          </cell>
          <cell r="F1708">
            <v>0</v>
          </cell>
        </row>
        <row r="1709">
          <cell r="A1709">
            <v>107987</v>
          </cell>
          <cell r="B1709" t="str">
            <v>Panorámica + PTZ  DH-PSD81602-A360</v>
          </cell>
          <cell r="C1709" t="str">
            <v>UN</v>
          </cell>
          <cell r="E1709" t="str">
            <v>1900</v>
          </cell>
          <cell r="F1709">
            <v>0</v>
          </cell>
        </row>
        <row r="1710">
          <cell r="A1710">
            <v>107988</v>
          </cell>
          <cell r="B1710" t="str">
            <v>Protector sobrevoltaje video datos camaras</v>
          </cell>
          <cell r="C1710" t="str">
            <v>UN</v>
          </cell>
          <cell r="E1710" t="str">
            <v>1900</v>
          </cell>
          <cell r="F1710">
            <v>0</v>
          </cell>
        </row>
        <row r="1711">
          <cell r="A1711">
            <v>107989</v>
          </cell>
          <cell r="B1711" t="str">
            <v>Controlador Biometrico + Lector HID</v>
          </cell>
          <cell r="C1711" t="str">
            <v>UN</v>
          </cell>
          <cell r="E1711" t="str">
            <v>1900</v>
          </cell>
          <cell r="F1711">
            <v>0</v>
          </cell>
        </row>
        <row r="1712">
          <cell r="A1712">
            <v>107990</v>
          </cell>
          <cell r="B1712" t="str">
            <v>Panel de intrusión HS2128PCBSPA</v>
          </cell>
          <cell r="C1712" t="str">
            <v>UN</v>
          </cell>
          <cell r="E1712" t="str">
            <v>1900</v>
          </cell>
          <cell r="F1712">
            <v>0</v>
          </cell>
        </row>
        <row r="1713">
          <cell r="A1713">
            <v>107991</v>
          </cell>
          <cell r="B1713" t="str">
            <v>NVR 16CH NVR4416-16P-4KS2</v>
          </cell>
          <cell r="C1713" t="str">
            <v>UN</v>
          </cell>
          <cell r="E1713" t="str">
            <v>1900</v>
          </cell>
          <cell r="F1713">
            <v>0</v>
          </cell>
        </row>
        <row r="1714">
          <cell r="A1714">
            <v>107993</v>
          </cell>
          <cell r="B1714" t="str">
            <v>DISCO DURO 6TB SATA 6 GB/S, 64MB</v>
          </cell>
          <cell r="C1714" t="str">
            <v>UN</v>
          </cell>
          <cell r="E1714" t="str">
            <v>1900</v>
          </cell>
          <cell r="F1714">
            <v>0</v>
          </cell>
        </row>
        <row r="1715">
          <cell r="A1715">
            <v>107994</v>
          </cell>
          <cell r="B1715" t="str">
            <v>Video portero IP DHI-VTK-VTO6210B-VTH1560B</v>
          </cell>
          <cell r="C1715" t="str">
            <v>UN</v>
          </cell>
          <cell r="E1715" t="str">
            <v>1900</v>
          </cell>
          <cell r="F1715">
            <v>0</v>
          </cell>
        </row>
        <row r="1716">
          <cell r="A1716">
            <v>107995</v>
          </cell>
          <cell r="B1716" t="str">
            <v>Monitor Industrial LED 43" 43SM5KB</v>
          </cell>
          <cell r="C1716" t="str">
            <v>UN</v>
          </cell>
          <cell r="E1716" t="str">
            <v>1900</v>
          </cell>
          <cell r="F1716">
            <v>0</v>
          </cell>
        </row>
        <row r="1717">
          <cell r="A1717">
            <v>107996</v>
          </cell>
          <cell r="B1717" t="str">
            <v>Controlador para domos PTZ HDCVI IP NKB1000</v>
          </cell>
          <cell r="C1717" t="str">
            <v>UN</v>
          </cell>
          <cell r="E1717" t="str">
            <v>1900</v>
          </cell>
          <cell r="F1717">
            <v>0</v>
          </cell>
        </row>
        <row r="1718">
          <cell r="A1718">
            <v>107997</v>
          </cell>
          <cell r="B1718" t="str">
            <v>Teclado LCD alfanumérico XPH-PoE-V2</v>
          </cell>
          <cell r="C1718" t="str">
            <v>UN</v>
          </cell>
          <cell r="E1718" t="str">
            <v>1900</v>
          </cell>
          <cell r="F1718">
            <v>0</v>
          </cell>
        </row>
        <row r="1719">
          <cell r="A1719">
            <v>107998</v>
          </cell>
          <cell r="B1719" t="str">
            <v>Expansor 8 zonas cableadas HSM2108</v>
          </cell>
          <cell r="C1719" t="str">
            <v>UN</v>
          </cell>
          <cell r="E1719" t="str">
            <v>1900</v>
          </cell>
          <cell r="F1719">
            <v>0</v>
          </cell>
        </row>
        <row r="1720">
          <cell r="A1720">
            <v>107999</v>
          </cell>
          <cell r="B1720" t="str">
            <v>Modulo de comunicaciones IP y 4G TL2803GE-LAT</v>
          </cell>
          <cell r="C1720" t="str">
            <v>UN</v>
          </cell>
          <cell r="E1720" t="str">
            <v>1900</v>
          </cell>
          <cell r="F1720">
            <v>0</v>
          </cell>
        </row>
        <row r="1721">
          <cell r="A1721">
            <v>108000</v>
          </cell>
          <cell r="B1721" t="str">
            <v>Infrarrojo de doble tecnologia, antimascotas BV-60</v>
          </cell>
          <cell r="C1721" t="str">
            <v>UN</v>
          </cell>
          <cell r="E1721" t="str">
            <v>1900</v>
          </cell>
          <cell r="F1721">
            <v>0</v>
          </cell>
        </row>
        <row r="1722">
          <cell r="A1722">
            <v>108001</v>
          </cell>
          <cell r="B1722" t="str">
            <v>Sirena de 30W SD-30W</v>
          </cell>
          <cell r="C1722" t="str">
            <v>UN</v>
          </cell>
          <cell r="E1722" t="str">
            <v>1900</v>
          </cell>
          <cell r="F1722">
            <v>0</v>
          </cell>
        </row>
        <row r="1723">
          <cell r="A1723">
            <v>108002</v>
          </cell>
          <cell r="B1723" t="str">
            <v>Transceptor Inalámbrico de 915 MHZ HSM2HOST9</v>
          </cell>
          <cell r="C1723" t="str">
            <v>UN</v>
          </cell>
          <cell r="E1723" t="str">
            <v>1900</v>
          </cell>
          <cell r="F1723">
            <v>0</v>
          </cell>
        </row>
        <row r="1724">
          <cell r="A1724">
            <v>108003</v>
          </cell>
          <cell r="B1724" t="str">
            <v>Repetidor inalámbrico de 915 MHz.</v>
          </cell>
          <cell r="C1724" t="str">
            <v>UN</v>
          </cell>
          <cell r="E1724" t="str">
            <v>1900</v>
          </cell>
          <cell r="F1724">
            <v>0</v>
          </cell>
        </row>
        <row r="1725">
          <cell r="A1725">
            <v>108004</v>
          </cell>
          <cell r="B1725" t="str">
            <v>Transformador 9VAC-40VA 120VAC</v>
          </cell>
          <cell r="C1725" t="str">
            <v>UN</v>
          </cell>
          <cell r="E1725" t="str">
            <v>1900</v>
          </cell>
          <cell r="F1725">
            <v>0</v>
          </cell>
        </row>
        <row r="1726">
          <cell r="A1726">
            <v>108005</v>
          </cell>
          <cell r="B1726" t="str">
            <v>Botón de pánico inalámbrico PG9938</v>
          </cell>
          <cell r="C1726" t="str">
            <v>UN</v>
          </cell>
          <cell r="E1726" t="str">
            <v>1900</v>
          </cell>
          <cell r="F1726">
            <v>0</v>
          </cell>
        </row>
        <row r="1727">
          <cell r="A1727">
            <v>108006</v>
          </cell>
          <cell r="B1727" t="str">
            <v>Sensor de puerta inalambrico PG9975</v>
          </cell>
          <cell r="C1727" t="str">
            <v>UN</v>
          </cell>
          <cell r="D1727">
            <v>44190</v>
          </cell>
          <cell r="E1727" t="str">
            <v>2020</v>
          </cell>
          <cell r="F1727">
            <v>109743</v>
          </cell>
        </row>
        <row r="1728">
          <cell r="A1728">
            <v>108007</v>
          </cell>
          <cell r="B1728" t="str">
            <v>Botón de pánico sencillo N.A SS075</v>
          </cell>
          <cell r="C1728" t="str">
            <v>UN</v>
          </cell>
          <cell r="E1728" t="str">
            <v>1900</v>
          </cell>
          <cell r="F1728">
            <v>0</v>
          </cell>
        </row>
        <row r="1729">
          <cell r="A1729">
            <v>108008</v>
          </cell>
          <cell r="B1729" t="str">
            <v>Magnético liviano SM-200W</v>
          </cell>
          <cell r="C1729" t="str">
            <v>UN</v>
          </cell>
          <cell r="E1729" t="str">
            <v>1900</v>
          </cell>
          <cell r="F1729">
            <v>0</v>
          </cell>
        </row>
        <row r="1730">
          <cell r="A1730">
            <v>108009</v>
          </cell>
          <cell r="B1730" t="str">
            <v>Caja metálica pequeña expansoras tamper</v>
          </cell>
          <cell r="C1730" t="str">
            <v>UN</v>
          </cell>
          <cell r="E1730" t="str">
            <v>1900</v>
          </cell>
          <cell r="F1730">
            <v>0</v>
          </cell>
        </row>
        <row r="1731">
          <cell r="A1731">
            <v>108010</v>
          </cell>
          <cell r="B1731" t="str">
            <v>Fuente auxiliar de poder 12V 1A</v>
          </cell>
          <cell r="C1731" t="str">
            <v>UN</v>
          </cell>
          <cell r="E1731" t="str">
            <v>1900</v>
          </cell>
          <cell r="F1731">
            <v>0</v>
          </cell>
        </row>
        <row r="1732">
          <cell r="A1732">
            <v>108012</v>
          </cell>
          <cell r="B1732" t="str">
            <v>Controlador + Lector HID (Prox) 125kHz HID</v>
          </cell>
          <cell r="C1732" t="str">
            <v>UN</v>
          </cell>
          <cell r="E1732" t="str">
            <v>1900</v>
          </cell>
          <cell r="F1732">
            <v>0</v>
          </cell>
        </row>
        <row r="1733">
          <cell r="A1733">
            <v>108013</v>
          </cell>
          <cell r="B1733" t="str">
            <v>Lectora de proximidad MiniProx</v>
          </cell>
          <cell r="C1733" t="str">
            <v>UN</v>
          </cell>
          <cell r="E1733" t="str">
            <v>1900</v>
          </cell>
          <cell r="F1733">
            <v>0</v>
          </cell>
        </row>
        <row r="1734">
          <cell r="A1734">
            <v>108014</v>
          </cell>
          <cell r="B1734" t="str">
            <v>Botón de salida iluminado, anti vandálico</v>
          </cell>
          <cell r="C1734" t="str">
            <v>UN</v>
          </cell>
          <cell r="E1734" t="str">
            <v>1900</v>
          </cell>
          <cell r="F1734">
            <v>0</v>
          </cell>
        </row>
        <row r="1735">
          <cell r="A1735">
            <v>108015</v>
          </cell>
          <cell r="B1735" t="str">
            <v>Electroimán de 600 lb</v>
          </cell>
          <cell r="C1735" t="str">
            <v>UN</v>
          </cell>
          <cell r="E1735" t="str">
            <v>1900</v>
          </cell>
          <cell r="F1735">
            <v>0</v>
          </cell>
        </row>
        <row r="1736">
          <cell r="A1736">
            <v>108016</v>
          </cell>
          <cell r="B1736" t="str">
            <v>Fuente de 2,5A a 12VDC ST-2406-3AQ</v>
          </cell>
          <cell r="C1736" t="str">
            <v>UN</v>
          </cell>
          <cell r="E1736" t="str">
            <v>1900</v>
          </cell>
          <cell r="F1736">
            <v>0</v>
          </cell>
        </row>
        <row r="1737">
          <cell r="A1737">
            <v>108017</v>
          </cell>
          <cell r="B1737" t="str">
            <v>Fuente de 5A a 12VDC ST-2406-5A</v>
          </cell>
          <cell r="C1737" t="str">
            <v>UN</v>
          </cell>
          <cell r="E1737" t="str">
            <v>1900</v>
          </cell>
          <cell r="F1737">
            <v>0</v>
          </cell>
        </row>
        <row r="1738">
          <cell r="A1738">
            <v>108018</v>
          </cell>
          <cell r="B1738" t="str">
            <v>Tarjeta de proximidad 1326</v>
          </cell>
          <cell r="C1738" t="str">
            <v>UN</v>
          </cell>
          <cell r="E1738" t="str">
            <v>1900</v>
          </cell>
          <cell r="F1738">
            <v>0</v>
          </cell>
        </row>
        <row r="1739">
          <cell r="A1739">
            <v>108019</v>
          </cell>
          <cell r="B1739" t="str">
            <v>Gabinete transformador Bateria de 12V-7A KIT3A</v>
          </cell>
          <cell r="C1739" t="str">
            <v>UN</v>
          </cell>
          <cell r="E1739" t="str">
            <v>1900</v>
          </cell>
          <cell r="F1739">
            <v>0</v>
          </cell>
        </row>
        <row r="1740">
          <cell r="A1740">
            <v>108020</v>
          </cell>
          <cell r="B1740" t="str">
            <v>Gabinete transformador Bateria de 12V-7A KIT5A</v>
          </cell>
          <cell r="C1740" t="str">
            <v>UN</v>
          </cell>
          <cell r="E1740" t="str">
            <v>1900</v>
          </cell>
          <cell r="F1740">
            <v>0</v>
          </cell>
        </row>
        <row r="1741">
          <cell r="A1741">
            <v>108021</v>
          </cell>
          <cell r="B1741" t="str">
            <v>Torniquete bidireccional Twister Light</v>
          </cell>
          <cell r="C1741" t="str">
            <v>UN</v>
          </cell>
          <cell r="E1741" t="str">
            <v>1900</v>
          </cell>
          <cell r="F1741">
            <v>0</v>
          </cell>
        </row>
        <row r="1742">
          <cell r="A1742">
            <v>108022</v>
          </cell>
          <cell r="B1742" t="str">
            <v>licencia Standard Edition</v>
          </cell>
          <cell r="C1742" t="str">
            <v>UN</v>
          </cell>
          <cell r="E1742" t="str">
            <v>1900</v>
          </cell>
          <cell r="F1742">
            <v>0</v>
          </cell>
        </row>
        <row r="1743">
          <cell r="A1743">
            <v>108179</v>
          </cell>
          <cell r="B1743" t="str">
            <v>Transformador trifasico tipo seco 20 KVA 440/208/1</v>
          </cell>
          <cell r="C1743" t="str">
            <v>UN</v>
          </cell>
          <cell r="E1743" t="str">
            <v>1900</v>
          </cell>
          <cell r="F1743">
            <v>0</v>
          </cell>
        </row>
        <row r="1744">
          <cell r="A1744">
            <v>108180</v>
          </cell>
          <cell r="B1744" t="str">
            <v>UPS de 12 kVA, trifásica</v>
          </cell>
          <cell r="C1744" t="str">
            <v>UN</v>
          </cell>
          <cell r="E1744" t="str">
            <v>1900</v>
          </cell>
          <cell r="F1744">
            <v>0</v>
          </cell>
        </row>
        <row r="1745">
          <cell r="A1745">
            <v>108184</v>
          </cell>
          <cell r="B1745" t="str">
            <v>Gabinete con barraje de 852A</v>
          </cell>
          <cell r="C1745" t="str">
            <v>UN</v>
          </cell>
          <cell r="E1745" t="str">
            <v>1900</v>
          </cell>
          <cell r="F1745">
            <v>0</v>
          </cell>
        </row>
        <row r="1746">
          <cell r="A1746">
            <v>108185</v>
          </cell>
          <cell r="B1746" t="str">
            <v>Interruptor tipo industrial de 3x(320-800)A</v>
          </cell>
          <cell r="C1746" t="str">
            <v>UN</v>
          </cell>
          <cell r="E1746" t="str">
            <v>1900</v>
          </cell>
          <cell r="F1746">
            <v>0</v>
          </cell>
        </row>
        <row r="1747">
          <cell r="A1747">
            <v>108828</v>
          </cell>
          <cell r="B1747" t="str">
            <v>INTERRUPTOS SENCILLO CONMUTABLE (SIN LUZ PILOTO)</v>
          </cell>
          <cell r="C1747" t="str">
            <v>UN</v>
          </cell>
          <cell r="E1747" t="str">
            <v>1900</v>
          </cell>
          <cell r="F1747">
            <v>0</v>
          </cell>
        </row>
        <row r="1748">
          <cell r="A1748">
            <v>108939</v>
          </cell>
          <cell r="B1748" t="str">
            <v>INTERRUPTOS DOBLE CONMUTABLE (SIN LUZ PILOTO)</v>
          </cell>
          <cell r="C1748" t="str">
            <v>UN</v>
          </cell>
          <cell r="D1748">
            <v>44589</v>
          </cell>
          <cell r="E1748" t="str">
            <v>2022</v>
          </cell>
          <cell r="F1748">
            <v>8735</v>
          </cell>
        </row>
        <row r="1749">
          <cell r="A1749">
            <v>108940</v>
          </cell>
          <cell r="B1749" t="str">
            <v>INTERRUPTOS TRIPLE CONMUTABLE (SIN LUZ PILOTO)</v>
          </cell>
          <cell r="C1749" t="str">
            <v>UN</v>
          </cell>
          <cell r="E1749" t="str">
            <v>1900</v>
          </cell>
          <cell r="F1749">
            <v>0</v>
          </cell>
        </row>
        <row r="1750">
          <cell r="A1750">
            <v>108943</v>
          </cell>
          <cell r="B1750" t="str">
            <v>TABLERO TRIFASICO TDG 24 CIRC 2500A 40KA</v>
          </cell>
          <cell r="C1750" t="str">
            <v>UN</v>
          </cell>
          <cell r="E1750" t="str">
            <v>1900</v>
          </cell>
          <cell r="F1750">
            <v>0</v>
          </cell>
        </row>
        <row r="1751">
          <cell r="A1751">
            <v>108945</v>
          </cell>
          <cell r="B1751" t="str">
            <v>CAJAS WIREMOLD LEGRAND</v>
          </cell>
          <cell r="C1751" t="str">
            <v>UN</v>
          </cell>
          <cell r="E1751" t="str">
            <v>1900</v>
          </cell>
          <cell r="F1751">
            <v>0</v>
          </cell>
        </row>
        <row r="1752">
          <cell r="A1752">
            <v>108947</v>
          </cell>
          <cell r="B1752" t="str">
            <v>TABLERO TRIFASICO T1 12 CIRC 500A 25KA</v>
          </cell>
          <cell r="C1752" t="str">
            <v>UN</v>
          </cell>
          <cell r="E1752" t="str">
            <v>1900</v>
          </cell>
          <cell r="F1752">
            <v>0</v>
          </cell>
        </row>
        <row r="1753">
          <cell r="A1753">
            <v>108949</v>
          </cell>
          <cell r="B1753" t="str">
            <v>CAJA OCTOGONAL TIPO E (1 ACCESO) DE 3/4"</v>
          </cell>
          <cell r="C1753" t="str">
            <v>UN</v>
          </cell>
          <cell r="E1753" t="str">
            <v>1900</v>
          </cell>
          <cell r="F1753">
            <v>0</v>
          </cell>
        </row>
        <row r="1754">
          <cell r="A1754">
            <v>108950</v>
          </cell>
          <cell r="B1754" t="str">
            <v>TOMACORRIENTE DOBLE CON POLO A TIERRA (2P+T)</v>
          </cell>
          <cell r="C1754" t="str">
            <v>UN</v>
          </cell>
          <cell r="E1754" t="str">
            <v>1900</v>
          </cell>
          <cell r="F1754">
            <v>0</v>
          </cell>
        </row>
        <row r="1755">
          <cell r="A1755">
            <v>108951</v>
          </cell>
          <cell r="B1755" t="str">
            <v>TABLERO TRIFASICO T6 08 CIRC 250A 25KA</v>
          </cell>
          <cell r="C1755" t="str">
            <v>UN</v>
          </cell>
          <cell r="E1755" t="str">
            <v>1900</v>
          </cell>
          <cell r="F1755">
            <v>0</v>
          </cell>
        </row>
        <row r="1756">
          <cell r="A1756">
            <v>108953</v>
          </cell>
          <cell r="B1756" t="str">
            <v>TOMA DOBLE CON POLO A TIERRA (2P+T)  PROTEC FALLA</v>
          </cell>
          <cell r="C1756" t="str">
            <v>UN</v>
          </cell>
          <cell r="E1756" t="str">
            <v>1900</v>
          </cell>
          <cell r="F1756">
            <v>0</v>
          </cell>
        </row>
        <row r="1757">
          <cell r="A1757">
            <v>108954</v>
          </cell>
          <cell r="B1757" t="str">
            <v>TABLERO TRIFASICO Tsis6-7-8 06 CIRC 250A 10KA</v>
          </cell>
          <cell r="C1757" t="str">
            <v>UN</v>
          </cell>
          <cell r="E1757" t="str">
            <v>1900</v>
          </cell>
          <cell r="F1757">
            <v>0</v>
          </cell>
        </row>
        <row r="1758">
          <cell r="A1758">
            <v>108956</v>
          </cell>
          <cell r="B1758" t="str">
            <v>TOMA REGULADA + TIERRA AISLADA 15A</v>
          </cell>
          <cell r="C1758" t="str">
            <v>UN</v>
          </cell>
          <cell r="D1758">
            <v>44123</v>
          </cell>
          <cell r="E1758" t="str">
            <v>2020</v>
          </cell>
          <cell r="F1758">
            <v>12697</v>
          </cell>
        </row>
        <row r="1759">
          <cell r="A1759">
            <v>108957</v>
          </cell>
          <cell r="B1759" t="str">
            <v>TAPA UN HUECO CON TORNILLOS EXTERIORES MARCADA IG</v>
          </cell>
          <cell r="C1759" t="str">
            <v>UN</v>
          </cell>
          <cell r="E1759" t="str">
            <v>1900</v>
          </cell>
          <cell r="F1759">
            <v>0</v>
          </cell>
        </row>
        <row r="1760">
          <cell r="A1760">
            <v>108958</v>
          </cell>
          <cell r="B1760" t="str">
            <v>LUMINARIA SYLVANIA PANEL LED RD 24 W</v>
          </cell>
          <cell r="C1760" t="str">
            <v>UN</v>
          </cell>
          <cell r="E1760" t="str">
            <v>1900</v>
          </cell>
          <cell r="F1760">
            <v>0</v>
          </cell>
        </row>
        <row r="1761">
          <cell r="A1761">
            <v>108959</v>
          </cell>
          <cell r="B1761" t="str">
            <v>TRES TERMINALES EXTERIOR 15KV No. 4/0</v>
          </cell>
          <cell r="C1761" t="str">
            <v>UN</v>
          </cell>
          <cell r="E1761" t="str">
            <v>1900</v>
          </cell>
          <cell r="F1761">
            <v>0</v>
          </cell>
        </row>
        <row r="1762">
          <cell r="A1762">
            <v>108961</v>
          </cell>
          <cell r="B1762" t="str">
            <v>LUMINARIA SYLVANIA PANEL LED SQ 40 W</v>
          </cell>
          <cell r="C1762" t="str">
            <v>UN</v>
          </cell>
          <cell r="E1762" t="str">
            <v>1900</v>
          </cell>
          <cell r="F1762">
            <v>0</v>
          </cell>
        </row>
        <row r="1763">
          <cell r="A1763">
            <v>108962</v>
          </cell>
          <cell r="B1763" t="str">
            <v>Tres terminales preform interior 15KV</v>
          </cell>
          <cell r="C1763" t="str">
            <v>UN</v>
          </cell>
          <cell r="E1763" t="str">
            <v>1900</v>
          </cell>
          <cell r="F1763">
            <v>0</v>
          </cell>
        </row>
        <row r="1764">
          <cell r="A1764">
            <v>108963</v>
          </cell>
          <cell r="B1764" t="str">
            <v>LUMINARIA SYLVANIA PANEL LED LINEAL ECO 32 W</v>
          </cell>
          <cell r="C1764" t="str">
            <v>UN</v>
          </cell>
          <cell r="E1764" t="str">
            <v>1900</v>
          </cell>
          <cell r="F1764">
            <v>0</v>
          </cell>
        </row>
        <row r="1765">
          <cell r="A1765">
            <v>108965</v>
          </cell>
          <cell r="B1765" t="str">
            <v>Jgo tres descargadore sobretens oxidometal12kV10KA</v>
          </cell>
          <cell r="C1765" t="str">
            <v>UN</v>
          </cell>
          <cell r="E1765" t="str">
            <v>1900</v>
          </cell>
          <cell r="F1765">
            <v>0</v>
          </cell>
        </row>
        <row r="1766">
          <cell r="A1766">
            <v>108967</v>
          </cell>
          <cell r="B1766" t="str">
            <v>TORNIQUETE PANEL ACCESO INBIOS LECTORES HUELLA</v>
          </cell>
          <cell r="C1766" t="str">
            <v>UN</v>
          </cell>
          <cell r="E1766" t="str">
            <v>1900</v>
          </cell>
          <cell r="F1766">
            <v>0</v>
          </cell>
        </row>
        <row r="1767">
          <cell r="A1767">
            <v>108969</v>
          </cell>
          <cell r="B1767" t="str">
            <v>LUMINARIA SYLVANIA SYLVANIA LED EMERG R3 2X1 W</v>
          </cell>
          <cell r="C1767" t="str">
            <v>UN</v>
          </cell>
          <cell r="E1767" t="str">
            <v>1900</v>
          </cell>
          <cell r="F1767">
            <v>0</v>
          </cell>
        </row>
        <row r="1768">
          <cell r="A1768">
            <v>108971</v>
          </cell>
          <cell r="B1768" t="str">
            <v>Transfor tiposecoClase H,GrConexDyn5 de 630 KVA,</v>
          </cell>
          <cell r="C1768" t="str">
            <v>UN</v>
          </cell>
          <cell r="E1768" t="str">
            <v>1900</v>
          </cell>
          <cell r="F1768">
            <v>0</v>
          </cell>
        </row>
        <row r="1769">
          <cell r="A1769">
            <v>108973</v>
          </cell>
          <cell r="B1769" t="str">
            <v>LUMINARIA SYLVANIA LED REFL SYLVEO 300 W</v>
          </cell>
          <cell r="C1769" t="str">
            <v>UN</v>
          </cell>
          <cell r="E1769" t="str">
            <v>1900</v>
          </cell>
          <cell r="F1769">
            <v>0</v>
          </cell>
        </row>
        <row r="1770">
          <cell r="A1770">
            <v>108975</v>
          </cell>
          <cell r="B1770" t="str">
            <v>luminaria SYLVANIA LED HIGH BAY 200 W DL GC 410</v>
          </cell>
          <cell r="C1770" t="str">
            <v>UN</v>
          </cell>
          <cell r="E1770" t="str">
            <v>1900</v>
          </cell>
          <cell r="F1770">
            <v>0</v>
          </cell>
        </row>
        <row r="1771">
          <cell r="A1771">
            <v>108976</v>
          </cell>
          <cell r="B1771" t="str">
            <v>Celda de protección para transformador tipo seco</v>
          </cell>
          <cell r="C1771" t="str">
            <v>UN</v>
          </cell>
          <cell r="E1771" t="str">
            <v>1900</v>
          </cell>
          <cell r="F1771">
            <v>0</v>
          </cell>
        </row>
        <row r="1772">
          <cell r="A1772">
            <v>108977</v>
          </cell>
          <cell r="B1772" t="str">
            <v>GABINETE RACK 35U MULTITOMA 8 4 BANDEJAS</v>
          </cell>
          <cell r="C1772" t="str">
            <v>UN</v>
          </cell>
          <cell r="E1772" t="str">
            <v>1900</v>
          </cell>
          <cell r="F1772">
            <v>0</v>
          </cell>
        </row>
        <row r="1773">
          <cell r="A1773">
            <v>108978</v>
          </cell>
          <cell r="B1773" t="str">
            <v>luminaria SYLVANIA LED HIGH BAY 400 W DL GC 410</v>
          </cell>
          <cell r="C1773" t="str">
            <v>UN</v>
          </cell>
          <cell r="E1773" t="str">
            <v>1900</v>
          </cell>
          <cell r="F1773">
            <v>0</v>
          </cell>
        </row>
        <row r="1774">
          <cell r="A1774">
            <v>108979</v>
          </cell>
          <cell r="B1774" t="str">
            <v>luminaria SYLVANIA LED BLOCO LED</v>
          </cell>
          <cell r="C1774" t="str">
            <v>UN</v>
          </cell>
          <cell r="E1774" t="str">
            <v>1900</v>
          </cell>
          <cell r="F1774">
            <v>0</v>
          </cell>
        </row>
        <row r="1775">
          <cell r="A1775">
            <v>108981</v>
          </cell>
          <cell r="B1775" t="str">
            <v>TABLERO TRIFASICO Tsis14 06 CIRC 250A 10KA</v>
          </cell>
          <cell r="C1775" t="str">
            <v>UN</v>
          </cell>
          <cell r="E1775" t="str">
            <v>1900</v>
          </cell>
          <cell r="F1775">
            <v>0</v>
          </cell>
        </row>
        <row r="1776">
          <cell r="A1776">
            <v>108983</v>
          </cell>
          <cell r="B1776" t="str">
            <v>Celda de ent y/o salid seccionad de operacion</v>
          </cell>
          <cell r="C1776" t="str">
            <v>UN</v>
          </cell>
          <cell r="E1776" t="str">
            <v>1900</v>
          </cell>
          <cell r="F1776">
            <v>0</v>
          </cell>
        </row>
        <row r="1777">
          <cell r="A1777">
            <v>108985</v>
          </cell>
          <cell r="B1777" t="str">
            <v>TABLERO TRIFASICO TEP 06 CIRC 250A 10KA</v>
          </cell>
          <cell r="C1777" t="str">
            <v>UN</v>
          </cell>
          <cell r="E1777" t="str">
            <v>1900</v>
          </cell>
          <cell r="F1777">
            <v>0</v>
          </cell>
        </row>
        <row r="1778">
          <cell r="A1778">
            <v>108986</v>
          </cell>
          <cell r="B1778" t="str">
            <v>PATCH PAN 48 PUERT CAT 6A INC BAND PORT EQU RACK</v>
          </cell>
          <cell r="C1778" t="str">
            <v>UN</v>
          </cell>
          <cell r="E1778" t="str">
            <v>1900</v>
          </cell>
          <cell r="F1778">
            <v>0</v>
          </cell>
        </row>
        <row r="1779">
          <cell r="A1779">
            <v>108987</v>
          </cell>
          <cell r="B1779" t="str">
            <v>NSYS3X4320 Tablero INOX S3X 304L 400 x 300 x 200</v>
          </cell>
          <cell r="C1779" t="str">
            <v>UN</v>
          </cell>
          <cell r="E1779" t="str">
            <v>1900</v>
          </cell>
          <cell r="F1779">
            <v>0</v>
          </cell>
        </row>
        <row r="1780">
          <cell r="A1780">
            <v>108989</v>
          </cell>
          <cell r="B1780" t="str">
            <v>TABLERO TRIFASICO T3BOMBAS 06 CIRC 250A 10KA</v>
          </cell>
          <cell r="C1780" t="str">
            <v>UN</v>
          </cell>
          <cell r="D1780">
            <v>44589</v>
          </cell>
          <cell r="E1780" t="str">
            <v>2022</v>
          </cell>
          <cell r="F1780">
            <v>2712322.01</v>
          </cell>
        </row>
        <row r="1781">
          <cell r="A1781">
            <v>108990</v>
          </cell>
          <cell r="B1781" t="str">
            <v>Amarres pasticos 20 cm x 1</v>
          </cell>
          <cell r="C1781" t="str">
            <v>UN</v>
          </cell>
          <cell r="E1781" t="str">
            <v>1900</v>
          </cell>
          <cell r="F1781">
            <v>0</v>
          </cell>
        </row>
        <row r="1782">
          <cell r="A1782">
            <v>108992</v>
          </cell>
          <cell r="B1782" t="str">
            <v>Rollo Cinta SCOTH 3M Super 33</v>
          </cell>
          <cell r="C1782" t="str">
            <v>UN</v>
          </cell>
          <cell r="E1782" t="str">
            <v>1900</v>
          </cell>
          <cell r="F1782">
            <v>0</v>
          </cell>
        </row>
        <row r="1783">
          <cell r="A1783">
            <v>108993</v>
          </cell>
          <cell r="B1783" t="str">
            <v>Celda de medida en SM6-GBC B, incl dos medidores</v>
          </cell>
          <cell r="C1783" t="str">
            <v>UN</v>
          </cell>
          <cell r="E1783" t="str">
            <v>1900</v>
          </cell>
          <cell r="F1783">
            <v>0</v>
          </cell>
        </row>
        <row r="1784">
          <cell r="A1784">
            <v>108994</v>
          </cell>
          <cell r="B1784" t="str">
            <v>TABLERO TRIFASICO TC 12 CIRC 500A 25KA</v>
          </cell>
          <cell r="C1784" t="str">
            <v>UN</v>
          </cell>
          <cell r="E1784" t="str">
            <v>1900</v>
          </cell>
          <cell r="F1784">
            <v>0</v>
          </cell>
        </row>
        <row r="1785">
          <cell r="A1785">
            <v>108995</v>
          </cell>
          <cell r="B1785" t="str">
            <v>Barraje rectangular en cobre con termoencogible</v>
          </cell>
          <cell r="C1785" t="str">
            <v>UN</v>
          </cell>
          <cell r="E1785" t="str">
            <v>1900</v>
          </cell>
          <cell r="F1785">
            <v>0</v>
          </cell>
        </row>
        <row r="1786">
          <cell r="A1786">
            <v>108997</v>
          </cell>
          <cell r="B1786" t="str">
            <v>Caja Trifasica 12 circuitos espacio para Tot + Pue</v>
          </cell>
          <cell r="C1786" t="str">
            <v>UN</v>
          </cell>
          <cell r="E1786" t="str">
            <v>1900</v>
          </cell>
          <cell r="F1786">
            <v>0</v>
          </cell>
        </row>
        <row r="1787">
          <cell r="A1787">
            <v>108998</v>
          </cell>
          <cell r="B1787" t="str">
            <v>Telerruptor bipolar 40 A, 250 V AC</v>
          </cell>
          <cell r="C1787" t="str">
            <v>UN</v>
          </cell>
          <cell r="E1787" t="str">
            <v>1900</v>
          </cell>
          <cell r="F1787">
            <v>0</v>
          </cell>
        </row>
        <row r="1788">
          <cell r="A1788">
            <v>109000</v>
          </cell>
          <cell r="B1788" t="str">
            <v>Celda protecc con seccionador operación b/car SF6</v>
          </cell>
          <cell r="C1788" t="str">
            <v>UN</v>
          </cell>
          <cell r="E1788" t="str">
            <v>1900</v>
          </cell>
          <cell r="F1788">
            <v>0</v>
          </cell>
        </row>
        <row r="1789">
          <cell r="A1789">
            <v>109002</v>
          </cell>
          <cell r="B1789" t="str">
            <v>TERMINAL DE CONTROL DE TIEMPO 1500 HUELLAS</v>
          </cell>
          <cell r="C1789" t="str">
            <v>ML</v>
          </cell>
          <cell r="E1789" t="str">
            <v>1900</v>
          </cell>
          <cell r="F1789">
            <v>0</v>
          </cell>
        </row>
        <row r="1790">
          <cell r="A1790">
            <v>109003</v>
          </cell>
          <cell r="B1790" t="str">
            <v>Interruptor tripolar enchufable I Nominal 40 A</v>
          </cell>
          <cell r="C1790" t="str">
            <v>UN</v>
          </cell>
          <cell r="E1790" t="str">
            <v>1900</v>
          </cell>
          <cell r="F1790">
            <v>0</v>
          </cell>
        </row>
        <row r="1791">
          <cell r="A1791">
            <v>109004</v>
          </cell>
          <cell r="B1791" t="str">
            <v>Grupo Electrógeno C18 de 800 KVA/60Hz/1800rpm/220V</v>
          </cell>
          <cell r="C1791" t="str">
            <v>UN</v>
          </cell>
          <cell r="E1791" t="str">
            <v>1900</v>
          </cell>
          <cell r="F1791">
            <v>0</v>
          </cell>
        </row>
        <row r="1792">
          <cell r="A1792">
            <v>109005</v>
          </cell>
          <cell r="B1792" t="str">
            <v>Diferencial tipo AC 4 polos In: 40 A</v>
          </cell>
          <cell r="C1792" t="str">
            <v>UN</v>
          </cell>
          <cell r="E1792" t="str">
            <v>1900</v>
          </cell>
          <cell r="F1792">
            <v>0</v>
          </cell>
        </row>
        <row r="1793">
          <cell r="A1793">
            <v>109006</v>
          </cell>
          <cell r="B1793" t="str">
            <v>Circuit Breaker Tripolar Tipo Industrial fijo 3x50</v>
          </cell>
          <cell r="C1793" t="str">
            <v>UN</v>
          </cell>
          <cell r="E1793" t="str">
            <v>1900</v>
          </cell>
          <cell r="F1793">
            <v>0</v>
          </cell>
        </row>
        <row r="1794">
          <cell r="A1794">
            <v>109008</v>
          </cell>
          <cell r="B1794" t="str">
            <v>CONSOLA DE CONTROL DE ILUMINACIÓN TEATRO</v>
          </cell>
          <cell r="C1794" t="str">
            <v>UN</v>
          </cell>
          <cell r="E1794" t="str">
            <v>1900</v>
          </cell>
          <cell r="F1794">
            <v>0</v>
          </cell>
        </row>
        <row r="1795">
          <cell r="A1795">
            <v>109009</v>
          </cell>
          <cell r="B1795" t="str">
            <v>Circuit Breaker Monopolar Enchufable 15-50A/10KA</v>
          </cell>
          <cell r="C1795" t="str">
            <v>UN</v>
          </cell>
          <cell r="E1795" t="str">
            <v>1900</v>
          </cell>
          <cell r="F1795">
            <v>0</v>
          </cell>
        </row>
        <row r="1796">
          <cell r="A1796">
            <v>109010</v>
          </cell>
          <cell r="B1796" t="str">
            <v>Transferencia automática (315 Amperios, 120 KVA, 9</v>
          </cell>
          <cell r="C1796" t="str">
            <v>UN</v>
          </cell>
          <cell r="E1796" t="str">
            <v>1900</v>
          </cell>
          <cell r="F1796">
            <v>0</v>
          </cell>
        </row>
        <row r="1797">
          <cell r="A1797">
            <v>109011</v>
          </cell>
          <cell r="B1797" t="str">
            <v>Poste en Acero inoxidable 6m</v>
          </cell>
          <cell r="C1797" t="str">
            <v>UN</v>
          </cell>
          <cell r="D1797">
            <v>43691</v>
          </cell>
          <cell r="E1797" t="str">
            <v>2019</v>
          </cell>
          <cell r="F1797">
            <v>4500000.01</v>
          </cell>
        </row>
        <row r="1798">
          <cell r="A1798">
            <v>109012</v>
          </cell>
          <cell r="B1798" t="str">
            <v>luminaria de tecnología LED Modullom Maxi 2 modulo</v>
          </cell>
          <cell r="C1798" t="str">
            <v>UN</v>
          </cell>
          <cell r="E1798" t="str">
            <v>1900</v>
          </cell>
          <cell r="F1798">
            <v>0</v>
          </cell>
        </row>
        <row r="1799">
          <cell r="A1799">
            <v>109013</v>
          </cell>
          <cell r="B1799" t="str">
            <v>Kit de montaje luminaria Modullom</v>
          </cell>
          <cell r="C1799" t="str">
            <v>UN</v>
          </cell>
          <cell r="E1799" t="str">
            <v>1900</v>
          </cell>
          <cell r="F1799">
            <v>0</v>
          </cell>
        </row>
        <row r="1800">
          <cell r="A1800">
            <v>109014</v>
          </cell>
          <cell r="B1800" t="str">
            <v>Transferencia automática (2000 Amp, 762 KVA,609KW</v>
          </cell>
          <cell r="C1800" t="str">
            <v>UN</v>
          </cell>
          <cell r="E1800" t="str">
            <v>1900</v>
          </cell>
          <cell r="F1800">
            <v>0</v>
          </cell>
        </row>
        <row r="1801">
          <cell r="A1801">
            <v>109015</v>
          </cell>
          <cell r="B1801" t="str">
            <v>interruptor sencillo antiexplosivo</v>
          </cell>
          <cell r="C1801" t="str">
            <v>UN</v>
          </cell>
          <cell r="E1801" t="str">
            <v>1900</v>
          </cell>
          <cell r="F1801">
            <v>0</v>
          </cell>
        </row>
        <row r="1802">
          <cell r="A1802">
            <v>109016</v>
          </cell>
          <cell r="B1802" t="str">
            <v>Caja Trifasica 18 circuitos espacio para Tot + Pue</v>
          </cell>
          <cell r="C1802" t="str">
            <v>UN</v>
          </cell>
          <cell r="E1802" t="str">
            <v>1900</v>
          </cell>
          <cell r="F1802">
            <v>0</v>
          </cell>
        </row>
        <row r="1803">
          <cell r="A1803">
            <v>109019</v>
          </cell>
          <cell r="B1803" t="str">
            <v>LUMINARÍA LED SPOT TRACK, 25W, 100-277V</v>
          </cell>
          <cell r="C1803" t="str">
            <v>UN</v>
          </cell>
          <cell r="E1803" t="str">
            <v>1900</v>
          </cell>
          <cell r="F1803">
            <v>0</v>
          </cell>
        </row>
        <row r="1804">
          <cell r="A1804">
            <v>109022</v>
          </cell>
          <cell r="B1804" t="str">
            <v>Circuit Breaker Bipolar Enchufable 15-50A/10KA</v>
          </cell>
          <cell r="C1804" t="str">
            <v>UN</v>
          </cell>
          <cell r="E1804" t="str">
            <v>1900</v>
          </cell>
          <cell r="F1804">
            <v>0</v>
          </cell>
        </row>
        <row r="1805">
          <cell r="A1805">
            <v>109024</v>
          </cell>
          <cell r="B1805" t="str">
            <v>Luminaria LED para piscinas IntelliBrite 5G, 55W</v>
          </cell>
          <cell r="C1805" t="str">
            <v>UN</v>
          </cell>
          <cell r="E1805" t="str">
            <v>1900</v>
          </cell>
          <cell r="F1805">
            <v>0</v>
          </cell>
        </row>
        <row r="1806">
          <cell r="A1806">
            <v>109025</v>
          </cell>
          <cell r="B1806" t="str">
            <v>Transformador aislado 60W, 120/12V</v>
          </cell>
          <cell r="C1806" t="str">
            <v>UN</v>
          </cell>
          <cell r="E1806" t="str">
            <v>1900</v>
          </cell>
          <cell r="F1806">
            <v>0</v>
          </cell>
        </row>
        <row r="1807">
          <cell r="A1807">
            <v>109026</v>
          </cell>
          <cell r="B1807" t="str">
            <v>Control iluminacion piscina</v>
          </cell>
          <cell r="C1807" t="str">
            <v>UN</v>
          </cell>
          <cell r="E1807" t="str">
            <v>1900</v>
          </cell>
          <cell r="F1807">
            <v>0</v>
          </cell>
        </row>
        <row r="1808">
          <cell r="A1808">
            <v>109027</v>
          </cell>
          <cell r="B1808" t="str">
            <v>TERMINAL BARRERA ABATIBLE</v>
          </cell>
          <cell r="C1808" t="str">
            <v>ML</v>
          </cell>
          <cell r="E1808" t="str">
            <v>1900</v>
          </cell>
          <cell r="F1808">
            <v>0</v>
          </cell>
        </row>
        <row r="1809">
          <cell r="A1809">
            <v>109028</v>
          </cell>
          <cell r="B1809" t="str">
            <v>Luminaria Antiexplosiva  de 40 W grupoas A,B,C  y</v>
          </cell>
          <cell r="C1809" t="str">
            <v>UN</v>
          </cell>
          <cell r="E1809" t="str">
            <v>1900</v>
          </cell>
          <cell r="F1809">
            <v>0</v>
          </cell>
        </row>
        <row r="1810">
          <cell r="A1810">
            <v>109030</v>
          </cell>
          <cell r="B1810" t="str">
            <v>SWITCH DE NIVEL 3 ADMINISTRABLE 24 PUERTOS</v>
          </cell>
          <cell r="C1810" t="str">
            <v>UN</v>
          </cell>
          <cell r="E1810" t="str">
            <v>1900</v>
          </cell>
          <cell r="F1810">
            <v>0</v>
          </cell>
        </row>
        <row r="1811">
          <cell r="A1811">
            <v>109031</v>
          </cell>
          <cell r="B1811" t="str">
            <v>Caja Trifasica 30 circuitos espacio para Tot + Pue</v>
          </cell>
          <cell r="C1811" t="str">
            <v>UN</v>
          </cell>
          <cell r="E1811" t="str">
            <v>1900</v>
          </cell>
          <cell r="F1811">
            <v>0</v>
          </cell>
        </row>
        <row r="1812">
          <cell r="A1812">
            <v>109034</v>
          </cell>
          <cell r="B1812" t="str">
            <v>Luminaria empotrada compass adjustable</v>
          </cell>
          <cell r="C1812" t="str">
            <v>ML</v>
          </cell>
          <cell r="E1812" t="str">
            <v>1900</v>
          </cell>
          <cell r="F1812">
            <v>0</v>
          </cell>
        </row>
        <row r="1813">
          <cell r="A1813">
            <v>109041</v>
          </cell>
          <cell r="B1813" t="str">
            <v>Circuit Breaker Tripolar Enchufable 3x15-50A/10KA</v>
          </cell>
          <cell r="C1813" t="str">
            <v>UN</v>
          </cell>
          <cell r="E1813" t="str">
            <v>1900</v>
          </cell>
          <cell r="F1813">
            <v>0</v>
          </cell>
        </row>
        <row r="1814">
          <cell r="A1814">
            <v>109044</v>
          </cell>
          <cell r="B1814" t="str">
            <v>ACCES POINT  UAP-AC-PRO-E  5GHz y 2.4 GHzUN1</v>
          </cell>
          <cell r="C1814" t="str">
            <v>UN</v>
          </cell>
          <cell r="E1814" t="str">
            <v>1900</v>
          </cell>
          <cell r="F1814">
            <v>0</v>
          </cell>
        </row>
        <row r="1815">
          <cell r="A1815">
            <v>109058</v>
          </cell>
          <cell r="B1815" t="str">
            <v>Tablero 600 X 400 X 300 mm-LCR-16-16-int</v>
          </cell>
          <cell r="C1815" t="str">
            <v>UN</v>
          </cell>
          <cell r="E1815" t="str">
            <v>1900</v>
          </cell>
          <cell r="F1815">
            <v>0</v>
          </cell>
        </row>
        <row r="1816">
          <cell r="A1816">
            <v>109066</v>
          </cell>
          <cell r="B1816" t="str">
            <v>BYPASS 50A/10KA 5 HILOS</v>
          </cell>
          <cell r="C1816" t="str">
            <v>UN</v>
          </cell>
          <cell r="E1816" t="str">
            <v>1900</v>
          </cell>
          <cell r="F1816">
            <v>0</v>
          </cell>
        </row>
        <row r="1817">
          <cell r="A1817">
            <v>109067</v>
          </cell>
          <cell r="B1817" t="str">
            <v>SUMI E INST DE PLANTA IP P/VOZ  500 USU 50 CU</v>
          </cell>
          <cell r="C1817" t="str">
            <v>UN</v>
          </cell>
          <cell r="E1817" t="str">
            <v>1900</v>
          </cell>
          <cell r="F1817">
            <v>0</v>
          </cell>
        </row>
        <row r="1818">
          <cell r="A1818">
            <v>109070</v>
          </cell>
          <cell r="B1818" t="str">
            <v>TABLERO TRIFASICO TBCI 12 CIRC 600A 25KA</v>
          </cell>
          <cell r="C1818" t="str">
            <v>UN</v>
          </cell>
          <cell r="E1818" t="str">
            <v>1900</v>
          </cell>
          <cell r="F1818">
            <v>0</v>
          </cell>
        </row>
        <row r="1819">
          <cell r="A1819">
            <v>109072</v>
          </cell>
          <cell r="B1819" t="str">
            <v>BANDEJA PORTA EQUIPO RACK</v>
          </cell>
          <cell r="C1819" t="str">
            <v>UN</v>
          </cell>
          <cell r="E1819" t="str">
            <v>1900</v>
          </cell>
          <cell r="F1819">
            <v>0</v>
          </cell>
        </row>
        <row r="1820">
          <cell r="A1820">
            <v>109076</v>
          </cell>
          <cell r="B1820" t="str">
            <v>PLANTA IP PARA VOZ 500 US 50 CUENT TR  SIP 30 LLA</v>
          </cell>
          <cell r="C1820" t="str">
            <v>UN</v>
          </cell>
          <cell r="E1820" t="str">
            <v>1900</v>
          </cell>
          <cell r="F1820">
            <v>0</v>
          </cell>
        </row>
        <row r="1821">
          <cell r="A1821">
            <v>101557</v>
          </cell>
          <cell r="B1821" t="str">
            <v>Transformador tipo seco clase H 120 KVA 440/208 V</v>
          </cell>
          <cell r="C1821" t="str">
            <v>UN</v>
          </cell>
          <cell r="D1821">
            <v>43728</v>
          </cell>
          <cell r="E1821" t="str">
            <v>2019</v>
          </cell>
          <cell r="F1821">
            <v>19589862.16</v>
          </cell>
        </row>
        <row r="1822">
          <cell r="A1822">
            <v>101668</v>
          </cell>
          <cell r="B1822" t="str">
            <v xml:space="preserve">DPS tipo C 440/277V- modo común, 20KA </v>
          </cell>
          <cell r="C1822" t="str">
            <v>UN</v>
          </cell>
          <cell r="D1822">
            <v>43734</v>
          </cell>
          <cell r="E1822" t="str">
            <v>2019</v>
          </cell>
          <cell r="F1822">
            <v>1671145</v>
          </cell>
        </row>
        <row r="1823">
          <cell r="A1823">
            <v>101686</v>
          </cell>
          <cell r="B1823" t="str">
            <v>Sensor optico para humo, direccionable</v>
          </cell>
          <cell r="C1823" t="str">
            <v>UN</v>
          </cell>
          <cell r="D1823">
            <v>43733</v>
          </cell>
          <cell r="E1823" t="str">
            <v>2019</v>
          </cell>
          <cell r="F1823">
            <v>246022.34</v>
          </cell>
        </row>
        <row r="1824">
          <cell r="A1824">
            <v>101696</v>
          </cell>
          <cell r="B1824" t="str">
            <v>Base para sensor de humo</v>
          </cell>
          <cell r="C1824" t="str">
            <v>UN</v>
          </cell>
          <cell r="D1824">
            <v>43563</v>
          </cell>
          <cell r="E1824" t="str">
            <v>2019</v>
          </cell>
          <cell r="F1824">
            <v>13100</v>
          </cell>
        </row>
        <row r="1825">
          <cell r="A1825">
            <v>101706</v>
          </cell>
          <cell r="B1825" t="str">
            <v>Estación manual direccionable con stopper</v>
          </cell>
          <cell r="C1825" t="str">
            <v>UN</v>
          </cell>
          <cell r="D1825">
            <v>43649</v>
          </cell>
          <cell r="E1825" t="str">
            <v>2019</v>
          </cell>
          <cell r="F1825">
            <v>654319</v>
          </cell>
        </row>
        <row r="1826">
          <cell r="A1826">
            <v>101731</v>
          </cell>
          <cell r="B1826" t="str">
            <v>GABINETE RACK 45U CDRC Cometas</v>
          </cell>
          <cell r="C1826" t="str">
            <v>UN</v>
          </cell>
          <cell r="D1826">
            <v>43564</v>
          </cell>
          <cell r="E1826" t="str">
            <v>2019</v>
          </cell>
          <cell r="F1826">
            <v>2625563</v>
          </cell>
        </row>
        <row r="1827">
          <cell r="A1827">
            <v>101735</v>
          </cell>
          <cell r="B1827" t="str">
            <v>GABINETE RACK 15U CDRC Cometas</v>
          </cell>
          <cell r="C1827" t="str">
            <v>UN</v>
          </cell>
          <cell r="D1827">
            <v>43641</v>
          </cell>
          <cell r="E1827" t="str">
            <v>2019</v>
          </cell>
          <cell r="F1827">
            <v>877169</v>
          </cell>
        </row>
        <row r="1828">
          <cell r="A1828">
            <v>101856</v>
          </cell>
          <cell r="B1828" t="str">
            <v>Sensor termico para humo direccionable CDRC Cometa</v>
          </cell>
          <cell r="C1828" t="str">
            <v>UN</v>
          </cell>
          <cell r="D1828">
            <v>43654</v>
          </cell>
          <cell r="E1828" t="str">
            <v>2019</v>
          </cell>
          <cell r="F1828">
            <v>395952</v>
          </cell>
        </row>
        <row r="1829">
          <cell r="A1829">
            <v>101861</v>
          </cell>
          <cell r="B1829" t="str">
            <v>Controlador de acceso de dos lectoras CDRC Cometas</v>
          </cell>
          <cell r="C1829" t="str">
            <v>UN</v>
          </cell>
          <cell r="D1829">
            <v>43654</v>
          </cell>
          <cell r="E1829" t="str">
            <v>2019</v>
          </cell>
          <cell r="F1829">
            <v>2544129</v>
          </cell>
        </row>
        <row r="1830">
          <cell r="A1830">
            <v>101862</v>
          </cell>
          <cell r="B1830" t="str">
            <v>Lector de proximidad para accesos CDRC Cometas</v>
          </cell>
          <cell r="C1830" t="str">
            <v>UN</v>
          </cell>
          <cell r="D1830">
            <v>43654</v>
          </cell>
          <cell r="E1830" t="str">
            <v>2019</v>
          </cell>
          <cell r="F1830">
            <v>860625.01</v>
          </cell>
        </row>
        <row r="1831">
          <cell r="A1831">
            <v>101863</v>
          </cell>
          <cell r="B1831" t="str">
            <v>Electroimán de 600 lb CDRC Cometas</v>
          </cell>
          <cell r="C1831" t="str">
            <v>UN</v>
          </cell>
          <cell r="D1831">
            <v>43654</v>
          </cell>
          <cell r="E1831" t="str">
            <v>2019</v>
          </cell>
          <cell r="F1831">
            <v>394329</v>
          </cell>
        </row>
        <row r="1832">
          <cell r="A1832">
            <v>101869</v>
          </cell>
          <cell r="B1832" t="str">
            <v>NVR 16 canales POE CDRC Cometas</v>
          </cell>
          <cell r="C1832" t="str">
            <v>UN</v>
          </cell>
          <cell r="D1832">
            <v>43654</v>
          </cell>
          <cell r="E1832" t="str">
            <v>2019</v>
          </cell>
          <cell r="F1832">
            <v>4278258</v>
          </cell>
        </row>
        <row r="1833">
          <cell r="A1833">
            <v>101870</v>
          </cell>
          <cell r="B1833" t="str">
            <v>Disco duro 1 TB CDRC Cometas</v>
          </cell>
          <cell r="C1833" t="str">
            <v>UN</v>
          </cell>
          <cell r="D1833">
            <v>43570</v>
          </cell>
          <cell r="E1833" t="str">
            <v>2019</v>
          </cell>
          <cell r="F1833">
            <v>650000</v>
          </cell>
        </row>
        <row r="1834">
          <cell r="A1834">
            <v>101874</v>
          </cell>
          <cell r="B1834" t="str">
            <v>Tablero bypass 60A CDRC Cometas</v>
          </cell>
          <cell r="C1834" t="str">
            <v>UN</v>
          </cell>
          <cell r="D1834">
            <v>43571</v>
          </cell>
          <cell r="E1834" t="str">
            <v>2019</v>
          </cell>
          <cell r="F1834">
            <v>3500000</v>
          </cell>
        </row>
        <row r="1835">
          <cell r="A1835">
            <v>101875</v>
          </cell>
          <cell r="B1835" t="str">
            <v>Tablero general de distribución TGDC CDRC Cometas</v>
          </cell>
          <cell r="C1835" t="str">
            <v>UN</v>
          </cell>
          <cell r="D1835">
            <v>43735</v>
          </cell>
          <cell r="E1835" t="str">
            <v>2019</v>
          </cell>
          <cell r="F1835">
            <v>26794089</v>
          </cell>
        </row>
        <row r="1836">
          <cell r="A1836">
            <v>101876</v>
          </cell>
          <cell r="B1836" t="str">
            <v>Barraje de Tierra TMGB CDRC Cometas</v>
          </cell>
          <cell r="C1836" t="str">
            <v>UN</v>
          </cell>
          <cell r="D1836">
            <v>43654</v>
          </cell>
          <cell r="E1836" t="str">
            <v>2019</v>
          </cell>
          <cell r="F1836">
            <v>436265</v>
          </cell>
        </row>
        <row r="1837">
          <cell r="A1837">
            <v>101877</v>
          </cell>
          <cell r="B1837" t="str">
            <v>Barraje de Tierra TGB CDRC Cometas</v>
          </cell>
          <cell r="C1837" t="str">
            <v>UN</v>
          </cell>
          <cell r="D1837">
            <v>43654</v>
          </cell>
          <cell r="E1837" t="str">
            <v>2019</v>
          </cell>
          <cell r="F1837">
            <v>387534</v>
          </cell>
        </row>
        <row r="1838">
          <cell r="A1838">
            <v>101882</v>
          </cell>
          <cell r="B1838" t="str">
            <v>DPS POLIMÉRICO 15 KV 10 KA TIPO LÍNEA CDRC Cometas</v>
          </cell>
          <cell r="C1838" t="str">
            <v>UN</v>
          </cell>
          <cell r="D1838">
            <v>43734</v>
          </cell>
          <cell r="E1838" t="str">
            <v>2019</v>
          </cell>
          <cell r="F1838">
            <v>105350</v>
          </cell>
        </row>
        <row r="1839">
          <cell r="A1839">
            <v>101887</v>
          </cell>
          <cell r="B1839" t="str">
            <v>PERNO DE MÁQUINA DE 5/8" X 18" CDRC Cometas</v>
          </cell>
          <cell r="C1839" t="str">
            <v>UN</v>
          </cell>
          <cell r="D1839">
            <v>43734</v>
          </cell>
          <cell r="E1839" t="str">
            <v>2019</v>
          </cell>
          <cell r="F1839">
            <v>6638.71</v>
          </cell>
        </row>
        <row r="1840">
          <cell r="A1840">
            <v>102072</v>
          </cell>
          <cell r="B1840" t="str">
            <v>PATCH PANEL CAT 6 A 24 PUERTOS CEFE COMETAS</v>
          </cell>
          <cell r="C1840" t="str">
            <v>UN</v>
          </cell>
          <cell r="D1840">
            <v>43651</v>
          </cell>
          <cell r="E1840" t="str">
            <v>2019</v>
          </cell>
          <cell r="F1840">
            <v>1065746.99</v>
          </cell>
        </row>
        <row r="1841">
          <cell r="A1841">
            <v>102075</v>
          </cell>
          <cell r="B1841" t="str">
            <v>HERRAJE 24 PUERTOS CEFE COMETAS</v>
          </cell>
          <cell r="C1841" t="str">
            <v>UN</v>
          </cell>
          <cell r="D1841">
            <v>43735</v>
          </cell>
          <cell r="E1841" t="str">
            <v>2019</v>
          </cell>
          <cell r="F1841">
            <v>90945</v>
          </cell>
        </row>
        <row r="1842">
          <cell r="A1842">
            <v>102114</v>
          </cell>
          <cell r="B1842" t="str">
            <v>BREAKER 2 POLO 70AMP ENCHUFE</v>
          </cell>
          <cell r="C1842" t="str">
            <v>UN</v>
          </cell>
          <cell r="D1842">
            <v>44589</v>
          </cell>
          <cell r="E1842" t="str">
            <v>2022</v>
          </cell>
          <cell r="F1842">
            <v>56955.01</v>
          </cell>
        </row>
        <row r="1843">
          <cell r="A1843">
            <v>102149</v>
          </cell>
          <cell r="B1843" t="str">
            <v>GABINETE 32 RELES SOBREP PTA Y LLAVE CDRC Cometas</v>
          </cell>
          <cell r="C1843" t="str">
            <v>UN</v>
          </cell>
          <cell r="D1843">
            <v>43655</v>
          </cell>
          <cell r="E1843" t="str">
            <v>2019</v>
          </cell>
          <cell r="F1843">
            <v>5426475.0099999998</v>
          </cell>
        </row>
        <row r="1844">
          <cell r="A1844">
            <v>102159</v>
          </cell>
          <cell r="B1844" t="str">
            <v>Acces Point Inalambrico  POE</v>
          </cell>
          <cell r="C1844" t="str">
            <v>UN</v>
          </cell>
          <cell r="D1844">
            <v>43655</v>
          </cell>
          <cell r="E1844" t="str">
            <v>2019</v>
          </cell>
          <cell r="F1844">
            <v>2326264</v>
          </cell>
        </row>
        <row r="1845">
          <cell r="A1845">
            <v>102755</v>
          </cell>
          <cell r="B1845" t="str">
            <v>EXTENSIÓN 30MT, 100 FT COLOR NARANJA POLO A TIERRA</v>
          </cell>
          <cell r="C1845" t="str">
            <v>UN</v>
          </cell>
          <cell r="D1845">
            <v>44589</v>
          </cell>
          <cell r="E1845" t="str">
            <v>2022</v>
          </cell>
          <cell r="F1845">
            <v>182723</v>
          </cell>
        </row>
        <row r="1846">
          <cell r="A1846">
            <v>12471</v>
          </cell>
          <cell r="B1846" t="str">
            <v>Terminal premoldeado para media tensión, de uso exterior. 15kV, calibre 4/0-120mm2</v>
          </cell>
          <cell r="C1846" t="str">
            <v>UN</v>
          </cell>
          <cell r="D1846">
            <v>44271</v>
          </cell>
          <cell r="E1846" t="str">
            <v>2021</v>
          </cell>
          <cell r="F1846">
            <v>411666.14</v>
          </cell>
        </row>
        <row r="1847">
          <cell r="A1847">
            <v>12472</v>
          </cell>
          <cell r="B1847" t="str">
            <v>Terminal premoldeado para media tensión, de uso interior. 15kV, calibre 4/0-120mm2</v>
          </cell>
          <cell r="C1847" t="str">
            <v>UN</v>
          </cell>
          <cell r="D1847">
            <v>43734</v>
          </cell>
          <cell r="E1847" t="str">
            <v>2019</v>
          </cell>
          <cell r="F1847">
            <v>318189.15999999997</v>
          </cell>
        </row>
        <row r="1848">
          <cell r="A1848">
            <v>12491</v>
          </cell>
          <cell r="B1848" t="str">
            <v xml:space="preserve">Teclado remoto del sistema de incendios </v>
          </cell>
          <cell r="C1848" t="str">
            <v>UN</v>
          </cell>
          <cell r="D1848">
            <v>43745</v>
          </cell>
          <cell r="E1848" t="str">
            <v>2019</v>
          </cell>
          <cell r="F1848">
            <v>1189000.3999999999</v>
          </cell>
        </row>
        <row r="1849">
          <cell r="A1849" t="str">
            <v>0103535-1</v>
          </cell>
          <cell r="B1849" t="str">
            <v>BREAKER 100/125/150 A  CDRC Cometas</v>
          </cell>
          <cell r="C1849" t="str">
            <v>UN</v>
          </cell>
          <cell r="D1849">
            <v>43745</v>
          </cell>
          <cell r="E1849" t="str">
            <v>2019</v>
          </cell>
          <cell r="F1849">
            <v>298600</v>
          </cell>
        </row>
        <row r="1850">
          <cell r="A1850">
            <v>12504</v>
          </cell>
          <cell r="B1850" t="str">
            <v xml:space="preserve">BREAKER(3X50/60/75A) </v>
          </cell>
          <cell r="C1850" t="str">
            <v>UN</v>
          </cell>
          <cell r="D1850">
            <v>43738</v>
          </cell>
          <cell r="E1850" t="str">
            <v>2019</v>
          </cell>
          <cell r="F1850">
            <v>156200</v>
          </cell>
        </row>
        <row r="1851">
          <cell r="A1851">
            <v>12550</v>
          </cell>
          <cell r="B1851" t="str">
            <v>Transformador de corriente tipo barra 150/5A - 600V</v>
          </cell>
          <cell r="C1851" t="str">
            <v>UN</v>
          </cell>
          <cell r="D1851">
            <v>44589</v>
          </cell>
          <cell r="E1851" t="str">
            <v>2022</v>
          </cell>
          <cell r="F1851">
            <v>196659</v>
          </cell>
        </row>
        <row r="1852">
          <cell r="A1852">
            <v>12739</v>
          </cell>
          <cell r="B1852" t="str">
            <v>BARRAJE PUESTA A TIERRA TGB 1/4"x2"x20" PANDUIT</v>
          </cell>
          <cell r="C1852" t="str">
            <v>UN</v>
          </cell>
          <cell r="D1852">
            <v>44160</v>
          </cell>
          <cell r="E1852" t="str">
            <v>2020</v>
          </cell>
          <cell r="F1852">
            <v>304368.68</v>
          </cell>
        </row>
        <row r="1853">
          <cell r="A1853">
            <v>12886</v>
          </cell>
          <cell r="B1853" t="str">
            <v>Suministro del transformador de pedestal tipo malla, 150 kva, 11400 / 208 -120v.</v>
          </cell>
          <cell r="C1853" t="str">
            <v>UN</v>
          </cell>
          <cell r="D1853">
            <v>44585</v>
          </cell>
          <cell r="E1853" t="str">
            <v>2022</v>
          </cell>
          <cell r="F1853">
            <v>27431362</v>
          </cell>
        </row>
        <row r="1854">
          <cell r="A1854">
            <v>90037</v>
          </cell>
          <cell r="B1854" t="str">
            <v>ARBOL-MAGNOLIO (1-1,5M)</v>
          </cell>
          <cell r="C1854" t="str">
            <v>UN</v>
          </cell>
          <cell r="D1854">
            <v>44589</v>
          </cell>
          <cell r="E1854" t="str">
            <v>2022</v>
          </cell>
          <cell r="F1854">
            <v>269116</v>
          </cell>
        </row>
        <row r="1855">
          <cell r="A1855">
            <v>100585</v>
          </cell>
          <cell r="B1855" t="str">
            <v>Planta Pennisetum**</v>
          </cell>
          <cell r="C1855" t="str">
            <v>UN</v>
          </cell>
          <cell r="D1855">
            <v>44589</v>
          </cell>
          <cell r="E1855" t="str">
            <v>2022</v>
          </cell>
          <cell r="F1855">
            <v>2532</v>
          </cell>
        </row>
        <row r="1856">
          <cell r="A1856">
            <v>100608</v>
          </cell>
          <cell r="B1856" t="str">
            <v>Humus granulado de lombriz (lobricompuesto)**</v>
          </cell>
          <cell r="C1856" t="str">
            <v>KG</v>
          </cell>
          <cell r="D1856">
            <v>44589</v>
          </cell>
          <cell r="E1856" t="str">
            <v>2022</v>
          </cell>
          <cell r="F1856">
            <v>4890</v>
          </cell>
        </row>
        <row r="1857">
          <cell r="A1857">
            <v>100682</v>
          </cell>
          <cell r="B1857" t="str">
            <v>ARBOL - EUCALIPTO POMARROSO**</v>
          </cell>
          <cell r="C1857" t="str">
            <v>UN</v>
          </cell>
          <cell r="D1857">
            <v>44589</v>
          </cell>
          <cell r="E1857" t="str">
            <v>2022</v>
          </cell>
          <cell r="F1857">
            <v>52333</v>
          </cell>
        </row>
        <row r="1858">
          <cell r="A1858">
            <v>100686</v>
          </cell>
          <cell r="B1858" t="str">
            <v>ARBOL - SIETECUEROS**</v>
          </cell>
          <cell r="C1858" t="str">
            <v>UN</v>
          </cell>
          <cell r="D1858">
            <v>44589</v>
          </cell>
          <cell r="E1858" t="str">
            <v>2022</v>
          </cell>
          <cell r="F1858">
            <v>32627</v>
          </cell>
        </row>
        <row r="1859">
          <cell r="A1859">
            <v>100692</v>
          </cell>
          <cell r="B1859" t="str">
            <v>ARBOL - CEDRO NOGAL(1.5-2.0m)**</v>
          </cell>
          <cell r="C1859" t="str">
            <v>UN</v>
          </cell>
          <cell r="D1859">
            <v>44589</v>
          </cell>
          <cell r="E1859" t="str">
            <v>2022</v>
          </cell>
          <cell r="F1859">
            <v>44349</v>
          </cell>
        </row>
        <row r="1860">
          <cell r="A1860">
            <v>100693</v>
          </cell>
          <cell r="B1860" t="str">
            <v>ARBOL - SANGREGADO**</v>
          </cell>
          <cell r="C1860" t="str">
            <v>UN</v>
          </cell>
          <cell r="D1860">
            <v>44589</v>
          </cell>
          <cell r="E1860" t="str">
            <v>2022</v>
          </cell>
          <cell r="F1860">
            <v>33071</v>
          </cell>
        </row>
        <row r="1861">
          <cell r="A1861">
            <v>100782</v>
          </cell>
          <cell r="B1861" t="str">
            <v>ARBOL - FALSO PIMIENTO**</v>
          </cell>
          <cell r="C1861" t="str">
            <v>UN</v>
          </cell>
          <cell r="D1861">
            <v>44585</v>
          </cell>
          <cell r="E1861" t="str">
            <v>2022</v>
          </cell>
          <cell r="F1861">
            <v>36967</v>
          </cell>
        </row>
        <row r="1862">
          <cell r="A1862">
            <v>100783</v>
          </cell>
          <cell r="B1862" t="str">
            <v>ARBOL-FALSO PIMIENTO  (1-1,5M)</v>
          </cell>
          <cell r="C1862" t="str">
            <v>UN</v>
          </cell>
          <cell r="D1862">
            <v>44585</v>
          </cell>
          <cell r="E1862" t="str">
            <v>2022</v>
          </cell>
          <cell r="F1862">
            <v>36967</v>
          </cell>
        </row>
        <row r="1863">
          <cell r="A1863">
            <v>100784</v>
          </cell>
          <cell r="B1863" t="str">
            <v>ARBOL-CEDRO (1-1,5M)</v>
          </cell>
          <cell r="C1863" t="str">
            <v>UN</v>
          </cell>
          <cell r="D1863">
            <v>44589</v>
          </cell>
          <cell r="E1863" t="str">
            <v>2022</v>
          </cell>
          <cell r="F1863">
            <v>44888</v>
          </cell>
        </row>
        <row r="1864">
          <cell r="A1864">
            <v>100785</v>
          </cell>
          <cell r="B1864" t="str">
            <v>ARBOL-CAUCHO SABANERO (1-1,5M)</v>
          </cell>
          <cell r="C1864" t="str">
            <v>UN</v>
          </cell>
          <cell r="D1864">
            <v>44589</v>
          </cell>
          <cell r="E1864" t="str">
            <v>2022</v>
          </cell>
          <cell r="F1864">
            <v>44089</v>
          </cell>
        </row>
        <row r="1865">
          <cell r="A1865">
            <v>100786</v>
          </cell>
          <cell r="B1865" t="str">
            <v>ARBOL-CEREZO (1-1,5M)</v>
          </cell>
          <cell r="C1865" t="str">
            <v>UN</v>
          </cell>
          <cell r="D1865">
            <v>44589</v>
          </cell>
          <cell r="E1865" t="str">
            <v>2022</v>
          </cell>
          <cell r="F1865">
            <v>30960</v>
          </cell>
        </row>
        <row r="1866">
          <cell r="A1866">
            <v>100787</v>
          </cell>
          <cell r="B1866" t="str">
            <v>ARBOL-SANGREGADO (1-1,5M)</v>
          </cell>
          <cell r="C1866" t="str">
            <v>UN</v>
          </cell>
          <cell r="D1866">
            <v>44589</v>
          </cell>
          <cell r="E1866" t="str">
            <v>2022</v>
          </cell>
          <cell r="F1866">
            <v>16296</v>
          </cell>
        </row>
        <row r="1867">
          <cell r="A1867">
            <v>100788</v>
          </cell>
          <cell r="B1867" t="str">
            <v>ARBOL-SAUCE (1-1,5M)</v>
          </cell>
          <cell r="C1867" t="str">
            <v>UN</v>
          </cell>
          <cell r="D1867">
            <v>44589</v>
          </cell>
          <cell r="E1867" t="str">
            <v>2022</v>
          </cell>
          <cell r="F1867">
            <v>46818</v>
          </cell>
        </row>
        <row r="1868">
          <cell r="A1868">
            <v>100789</v>
          </cell>
          <cell r="B1868" t="str">
            <v>ARBOL-CALISTEMO (1-1,5M)</v>
          </cell>
          <cell r="C1868" t="str">
            <v>UN</v>
          </cell>
          <cell r="D1868">
            <v>44589</v>
          </cell>
          <cell r="E1868" t="str">
            <v>2022</v>
          </cell>
          <cell r="F1868">
            <v>30552</v>
          </cell>
        </row>
        <row r="1869">
          <cell r="A1869">
            <v>100790</v>
          </cell>
          <cell r="B1869" t="str">
            <v>PALMA PHOENIX (1-1,5M)</v>
          </cell>
          <cell r="C1869" t="str">
            <v>UN</v>
          </cell>
          <cell r="D1869">
            <v>44589</v>
          </cell>
          <cell r="E1869" t="str">
            <v>2022</v>
          </cell>
          <cell r="F1869">
            <v>154334</v>
          </cell>
        </row>
        <row r="1870">
          <cell r="A1870">
            <v>100791</v>
          </cell>
          <cell r="B1870" t="str">
            <v>ARBOL-ALISO (1-1,5M)</v>
          </cell>
          <cell r="C1870" t="str">
            <v>UN</v>
          </cell>
          <cell r="D1870">
            <v>44589</v>
          </cell>
          <cell r="E1870" t="str">
            <v>2022</v>
          </cell>
          <cell r="F1870">
            <v>42247</v>
          </cell>
        </row>
        <row r="1871">
          <cell r="A1871">
            <v>100792</v>
          </cell>
          <cell r="B1871" t="str">
            <v>ARBOL-HAYUELO (1-1,5M)</v>
          </cell>
          <cell r="C1871" t="str">
            <v>UN</v>
          </cell>
          <cell r="D1871">
            <v>44589</v>
          </cell>
          <cell r="E1871" t="str">
            <v>2022</v>
          </cell>
          <cell r="F1871">
            <v>40214</v>
          </cell>
        </row>
        <row r="1872">
          <cell r="A1872">
            <v>100793</v>
          </cell>
          <cell r="B1872" t="str">
            <v>ARBOL-GUAYACAN (1-1,5M)</v>
          </cell>
          <cell r="C1872" t="str">
            <v>UN</v>
          </cell>
          <cell r="D1872">
            <v>44589</v>
          </cell>
          <cell r="E1872" t="str">
            <v>2022</v>
          </cell>
          <cell r="F1872">
            <v>26972</v>
          </cell>
        </row>
        <row r="1873">
          <cell r="A1873">
            <v>100794</v>
          </cell>
          <cell r="B1873" t="str">
            <v>ARBOL-SIETE CUEROS NATIVO (1-1,5M)</v>
          </cell>
          <cell r="C1873" t="str">
            <v>UN</v>
          </cell>
          <cell r="D1873">
            <v>44589</v>
          </cell>
          <cell r="E1873" t="str">
            <v>2022</v>
          </cell>
          <cell r="F1873">
            <v>38632</v>
          </cell>
        </row>
        <row r="1874">
          <cell r="A1874">
            <v>100795</v>
          </cell>
          <cell r="B1874" t="str">
            <v>ARBOL-ARRAYAN (1-1,5M)</v>
          </cell>
          <cell r="C1874" t="str">
            <v>UN</v>
          </cell>
          <cell r="D1874">
            <v>44589</v>
          </cell>
          <cell r="E1874" t="str">
            <v>2022</v>
          </cell>
          <cell r="F1874">
            <v>34221</v>
          </cell>
        </row>
        <row r="1875">
          <cell r="A1875">
            <v>100796</v>
          </cell>
          <cell r="B1875" t="str">
            <v>ARBOL-ARRAYAN (1-1,5M)</v>
          </cell>
          <cell r="C1875" t="str">
            <v>UN</v>
          </cell>
          <cell r="D1875">
            <v>44589</v>
          </cell>
          <cell r="E1875" t="str">
            <v>2022</v>
          </cell>
          <cell r="F1875">
            <v>34221</v>
          </cell>
        </row>
        <row r="1876">
          <cell r="A1876">
            <v>100797</v>
          </cell>
          <cell r="B1876" t="str">
            <v>ARBOL-EUGENIA (1-1,5M)</v>
          </cell>
          <cell r="C1876" t="str">
            <v>UN</v>
          </cell>
          <cell r="D1876">
            <v>44589</v>
          </cell>
          <cell r="E1876" t="str">
            <v>2022</v>
          </cell>
          <cell r="F1876">
            <v>12550</v>
          </cell>
        </row>
        <row r="1877">
          <cell r="A1877">
            <v>100798</v>
          </cell>
          <cell r="B1877" t="str">
            <v>ARBOL-HOLLY LISO (1-1,5M)</v>
          </cell>
          <cell r="C1877" t="str">
            <v>UN</v>
          </cell>
          <cell r="D1877">
            <v>44589</v>
          </cell>
          <cell r="E1877" t="str">
            <v>2022</v>
          </cell>
          <cell r="F1877">
            <v>28486</v>
          </cell>
        </row>
        <row r="1878">
          <cell r="A1878">
            <v>100799</v>
          </cell>
          <cell r="B1878" t="str">
            <v>ARBOL-CAJETO (1-1,5M)</v>
          </cell>
          <cell r="C1878" t="str">
            <v>UN</v>
          </cell>
          <cell r="D1878">
            <v>44589</v>
          </cell>
          <cell r="E1878" t="str">
            <v>2022</v>
          </cell>
          <cell r="F1878">
            <v>32788</v>
          </cell>
        </row>
        <row r="1879">
          <cell r="A1879">
            <v>100800</v>
          </cell>
          <cell r="B1879" t="str">
            <v>ARBOL-MERMELADA (0,5-1,0M)</v>
          </cell>
          <cell r="C1879" t="str">
            <v>UN</v>
          </cell>
          <cell r="D1879">
            <v>44589</v>
          </cell>
          <cell r="E1879" t="str">
            <v>2022</v>
          </cell>
          <cell r="F1879">
            <v>8162</v>
          </cell>
        </row>
        <row r="1880">
          <cell r="A1880">
            <v>100801</v>
          </cell>
          <cell r="B1880" t="str">
            <v>ARBOL-CARBONERO ROJO (1-1,5M)</v>
          </cell>
          <cell r="C1880" t="str">
            <v>UN</v>
          </cell>
          <cell r="D1880">
            <v>44589</v>
          </cell>
          <cell r="E1880" t="str">
            <v>2022</v>
          </cell>
          <cell r="F1880">
            <v>47103</v>
          </cell>
        </row>
        <row r="1881">
          <cell r="A1881">
            <v>100802</v>
          </cell>
          <cell r="B1881" t="str">
            <v>ARBOL-MANO DE OSO (1-1,5M)</v>
          </cell>
          <cell r="C1881" t="str">
            <v>UN</v>
          </cell>
          <cell r="D1881">
            <v>44589</v>
          </cell>
          <cell r="E1881" t="str">
            <v>2022</v>
          </cell>
          <cell r="F1881">
            <v>34667</v>
          </cell>
        </row>
        <row r="1882">
          <cell r="A1882">
            <v>100803</v>
          </cell>
          <cell r="B1882" t="str">
            <v>ARBOL-CAYENO (0,5-1,0M)</v>
          </cell>
          <cell r="C1882" t="str">
            <v>UN</v>
          </cell>
          <cell r="D1882">
            <v>44589</v>
          </cell>
          <cell r="E1882" t="str">
            <v>2022</v>
          </cell>
          <cell r="F1882">
            <v>31065</v>
          </cell>
        </row>
        <row r="1883">
          <cell r="A1883">
            <v>100808</v>
          </cell>
          <cell r="B1883" t="str">
            <v>ARBOL-CHICALA (1,5M)</v>
          </cell>
          <cell r="C1883" t="str">
            <v>UN</v>
          </cell>
          <cell r="D1883">
            <v>44589</v>
          </cell>
          <cell r="E1883" t="str">
            <v>2022</v>
          </cell>
          <cell r="F1883">
            <v>21777</v>
          </cell>
        </row>
        <row r="1884">
          <cell r="A1884">
            <v>100809</v>
          </cell>
          <cell r="B1884" t="str">
            <v>ARBOL-ROBLE (1,5M)</v>
          </cell>
          <cell r="C1884" t="str">
            <v>UN</v>
          </cell>
          <cell r="D1884">
            <v>44589</v>
          </cell>
          <cell r="E1884" t="str">
            <v>2022</v>
          </cell>
          <cell r="F1884">
            <v>18549</v>
          </cell>
        </row>
        <row r="1885">
          <cell r="A1885">
            <v>100810</v>
          </cell>
          <cell r="B1885" t="str">
            <v>ARBOL-CIRUS (0,60M)</v>
          </cell>
          <cell r="C1885" t="str">
            <v>UN</v>
          </cell>
          <cell r="D1885">
            <v>44589</v>
          </cell>
          <cell r="E1885" t="str">
            <v>2022</v>
          </cell>
          <cell r="F1885">
            <v>82384</v>
          </cell>
        </row>
        <row r="1886">
          <cell r="A1886">
            <v>100811</v>
          </cell>
          <cell r="B1886" t="str">
            <v>ARBUSTO- ABEDUL (0,30M)</v>
          </cell>
          <cell r="C1886" t="str">
            <v>UN</v>
          </cell>
          <cell r="D1886">
            <v>44589</v>
          </cell>
          <cell r="E1886" t="str">
            <v>2022</v>
          </cell>
          <cell r="F1886">
            <v>6722</v>
          </cell>
        </row>
        <row r="1887">
          <cell r="A1887">
            <v>100812</v>
          </cell>
          <cell r="B1887" t="str">
            <v>PLANTA  STATIS  PARA JARDIN(Sum+Inst)</v>
          </cell>
          <cell r="C1887" t="str">
            <v>UN</v>
          </cell>
          <cell r="E1887" t="str">
            <v>1900</v>
          </cell>
          <cell r="F1887">
            <v>0</v>
          </cell>
        </row>
        <row r="1888">
          <cell r="A1888">
            <v>100813</v>
          </cell>
          <cell r="B1888" t="str">
            <v>PLANTA   VINCA  PARA JARDIN</v>
          </cell>
          <cell r="C1888" t="str">
            <v>UN</v>
          </cell>
          <cell r="D1888">
            <v>44589</v>
          </cell>
          <cell r="E1888" t="str">
            <v>2022</v>
          </cell>
          <cell r="F1888">
            <v>1584</v>
          </cell>
        </row>
        <row r="1889">
          <cell r="A1889">
            <v>100814</v>
          </cell>
          <cell r="B1889" t="str">
            <v>PLANTA HIEDRA UÑA DE GATO  PARA JARDIN</v>
          </cell>
          <cell r="C1889" t="str">
            <v>UN</v>
          </cell>
          <cell r="D1889">
            <v>44589</v>
          </cell>
          <cell r="E1889" t="str">
            <v>2022</v>
          </cell>
          <cell r="F1889">
            <v>1602</v>
          </cell>
        </row>
        <row r="1890">
          <cell r="A1890">
            <v>100815</v>
          </cell>
          <cell r="B1890" t="str">
            <v>PLANTA   HELECHO NATIVO  JARDIN(Sum+Inst)sin tierr</v>
          </cell>
          <cell r="C1890" t="str">
            <v>UN</v>
          </cell>
          <cell r="E1890" t="str">
            <v>1900</v>
          </cell>
          <cell r="F1890">
            <v>0</v>
          </cell>
        </row>
        <row r="1891">
          <cell r="A1891">
            <v>100854</v>
          </cell>
          <cell r="B1891" t="str">
            <v>ARBOL SALVIO</v>
          </cell>
          <cell r="C1891" t="str">
            <v>UN</v>
          </cell>
          <cell r="D1891">
            <v>44589</v>
          </cell>
          <cell r="E1891" t="str">
            <v>2022</v>
          </cell>
          <cell r="F1891">
            <v>34855</v>
          </cell>
        </row>
        <row r="1892">
          <cell r="A1892">
            <v>100957</v>
          </cell>
          <cell r="B1892" t="str">
            <v>ARBOL-LIQUIDAMBAR (1-1,5M)</v>
          </cell>
          <cell r="C1892" t="str">
            <v>UN</v>
          </cell>
          <cell r="D1892">
            <v>44589</v>
          </cell>
          <cell r="E1892" t="str">
            <v>2022</v>
          </cell>
          <cell r="F1892">
            <v>37653</v>
          </cell>
        </row>
        <row r="1893">
          <cell r="A1893">
            <v>100972</v>
          </cell>
          <cell r="B1893" t="str">
            <v>ARBOL-ABUTILON (1,5M)</v>
          </cell>
          <cell r="C1893" t="str">
            <v>UN</v>
          </cell>
          <cell r="D1893">
            <v>44589</v>
          </cell>
          <cell r="E1893" t="str">
            <v>2022</v>
          </cell>
          <cell r="F1893">
            <v>12289</v>
          </cell>
        </row>
        <row r="1894">
          <cell r="A1894">
            <v>100973</v>
          </cell>
          <cell r="B1894" t="str">
            <v>Planta Enredadera Ojo de Poeta (0,40M)+ transporte</v>
          </cell>
          <cell r="C1894" t="str">
            <v>UN</v>
          </cell>
          <cell r="E1894" t="str">
            <v>1900</v>
          </cell>
          <cell r="F1894">
            <v>0</v>
          </cell>
        </row>
        <row r="1895">
          <cell r="A1895">
            <v>101113</v>
          </cell>
          <cell r="B1895" t="str">
            <v>ARBOL BORRACHERO ROJO</v>
          </cell>
          <cell r="C1895" t="str">
            <v>UN</v>
          </cell>
          <cell r="D1895">
            <v>44589</v>
          </cell>
          <cell r="E1895" t="str">
            <v>2022</v>
          </cell>
          <cell r="F1895">
            <v>41993</v>
          </cell>
        </row>
        <row r="1896">
          <cell r="A1896">
            <v>101388</v>
          </cell>
          <cell r="B1896" t="str">
            <v>ARBOL-LAUREL DE CERA (1,5M)</v>
          </cell>
          <cell r="C1896" t="str">
            <v>UN</v>
          </cell>
          <cell r="D1896">
            <v>44589</v>
          </cell>
          <cell r="E1896" t="str">
            <v>2022</v>
          </cell>
          <cell r="F1896">
            <v>26807</v>
          </cell>
        </row>
        <row r="1897">
          <cell r="A1897">
            <v>101389</v>
          </cell>
          <cell r="B1897" t="str">
            <v>ARBOL-DURAZNO COMÚN (1,5M)</v>
          </cell>
          <cell r="C1897" t="str">
            <v>UN</v>
          </cell>
          <cell r="D1897">
            <v>44589</v>
          </cell>
          <cell r="E1897" t="str">
            <v>2022</v>
          </cell>
          <cell r="F1897">
            <v>46209</v>
          </cell>
        </row>
        <row r="1898">
          <cell r="A1898">
            <v>101547</v>
          </cell>
          <cell r="B1898" t="str">
            <v>ARBOL TROMPETO</v>
          </cell>
          <cell r="C1898" t="str">
            <v>UN</v>
          </cell>
          <cell r="E1898" t="str">
            <v>1900</v>
          </cell>
          <cell r="F1898">
            <v>0</v>
          </cell>
        </row>
        <row r="1899">
          <cell r="A1899">
            <v>101549</v>
          </cell>
          <cell r="B1899" t="str">
            <v>ARBOL NAZARENO</v>
          </cell>
          <cell r="C1899" t="str">
            <v>UN</v>
          </cell>
          <cell r="D1899">
            <v>44589</v>
          </cell>
          <cell r="E1899" t="str">
            <v>2022</v>
          </cell>
          <cell r="F1899">
            <v>39992</v>
          </cell>
        </row>
        <row r="1900">
          <cell r="A1900">
            <v>101765</v>
          </cell>
          <cell r="B1900" t="str">
            <v>ARBOL-PALMA PHOENIX O FENIX (1-1,5M)</v>
          </cell>
          <cell r="C1900" t="str">
            <v>UN</v>
          </cell>
          <cell r="D1900">
            <v>44589</v>
          </cell>
          <cell r="E1900" t="str">
            <v>2022</v>
          </cell>
          <cell r="F1900">
            <v>154334</v>
          </cell>
        </row>
        <row r="1901">
          <cell r="A1901">
            <v>101766</v>
          </cell>
          <cell r="B1901" t="str">
            <v>ARBOL-MAGNOLIO (1-1,5M)</v>
          </cell>
          <cell r="C1901" t="str">
            <v>UN</v>
          </cell>
          <cell r="D1901">
            <v>44589</v>
          </cell>
          <cell r="E1901" t="str">
            <v>2022</v>
          </cell>
          <cell r="F1901">
            <v>269116</v>
          </cell>
        </row>
        <row r="1902">
          <cell r="A1902">
            <v>101767</v>
          </cell>
          <cell r="B1902" t="str">
            <v>ARBOL-PALMA DE CERA (1-1,5M)</v>
          </cell>
          <cell r="C1902" t="str">
            <v>UN</v>
          </cell>
          <cell r="D1902">
            <v>44589</v>
          </cell>
          <cell r="E1902" t="str">
            <v>2022</v>
          </cell>
          <cell r="F1902">
            <v>144000</v>
          </cell>
        </row>
        <row r="1903">
          <cell r="A1903">
            <v>101770</v>
          </cell>
          <cell r="B1903" t="str">
            <v>ARBOL-PALMA ALEJANDRA (1-1,5M)</v>
          </cell>
          <cell r="C1903" t="str">
            <v>UN</v>
          </cell>
          <cell r="D1903">
            <v>44589</v>
          </cell>
          <cell r="E1903" t="str">
            <v>2022</v>
          </cell>
          <cell r="F1903">
            <v>111787</v>
          </cell>
        </row>
        <row r="1904">
          <cell r="A1904">
            <v>102098</v>
          </cell>
          <cell r="B1904" t="str">
            <v>ARBOL-ARRAYAN (1-1,5M)</v>
          </cell>
          <cell r="C1904" t="str">
            <v>UN</v>
          </cell>
          <cell r="D1904">
            <v>44589</v>
          </cell>
          <cell r="E1904" t="str">
            <v>2022</v>
          </cell>
          <cell r="F1904">
            <v>34221</v>
          </cell>
        </row>
        <row r="1905">
          <cell r="A1905">
            <v>102317</v>
          </cell>
          <cell r="B1905" t="str">
            <v>ARBOL-ALCAPARRO (1-1,5M)</v>
          </cell>
          <cell r="C1905" t="str">
            <v>UN</v>
          </cell>
          <cell r="D1905">
            <v>44589</v>
          </cell>
          <cell r="E1905" t="str">
            <v>2022</v>
          </cell>
          <cell r="F1905">
            <v>39502</v>
          </cell>
        </row>
        <row r="1906">
          <cell r="A1906">
            <v>102472</v>
          </cell>
          <cell r="B1906" t="str">
            <v>ARBOL-ACACIA NEGRA (1-1,5M)</v>
          </cell>
          <cell r="C1906" t="str">
            <v>UN</v>
          </cell>
          <cell r="D1906">
            <v>44589</v>
          </cell>
          <cell r="E1906" t="str">
            <v>2022</v>
          </cell>
          <cell r="F1906">
            <v>15949</v>
          </cell>
        </row>
        <row r="1907">
          <cell r="A1907">
            <v>102808</v>
          </cell>
          <cell r="B1907" t="str">
            <v>PLANTA   HIEDRA MIAMI  PARA JARDIN</v>
          </cell>
          <cell r="C1907" t="str">
            <v>UN</v>
          </cell>
          <cell r="D1907">
            <v>44589</v>
          </cell>
          <cell r="E1907" t="str">
            <v>2022</v>
          </cell>
          <cell r="F1907">
            <v>1267</v>
          </cell>
        </row>
        <row r="1908">
          <cell r="A1908">
            <v>102851</v>
          </cell>
          <cell r="B1908" t="str">
            <v>ARBOL CORONO</v>
          </cell>
          <cell r="C1908" t="str">
            <v>UN</v>
          </cell>
          <cell r="D1908">
            <v>44589</v>
          </cell>
          <cell r="E1908" t="str">
            <v>2022</v>
          </cell>
          <cell r="F1908">
            <v>28861</v>
          </cell>
        </row>
        <row r="1909">
          <cell r="A1909">
            <v>103076</v>
          </cell>
          <cell r="B1909" t="str">
            <v>ARBOL de CHILCO(1,5M)</v>
          </cell>
          <cell r="C1909" t="str">
            <v>UN</v>
          </cell>
          <cell r="D1909">
            <v>44589</v>
          </cell>
          <cell r="E1909" t="str">
            <v>2022</v>
          </cell>
          <cell r="F1909">
            <v>24317</v>
          </cell>
        </row>
        <row r="1910">
          <cell r="A1910">
            <v>103077</v>
          </cell>
          <cell r="B1910" t="str">
            <v>ARBOL de LAUREL HOJA PEQUEÑA(1,5M)</v>
          </cell>
          <cell r="C1910" t="str">
            <v>UN</v>
          </cell>
          <cell r="D1910">
            <v>44589</v>
          </cell>
          <cell r="E1910" t="str">
            <v>2022</v>
          </cell>
          <cell r="F1910">
            <v>34650</v>
          </cell>
        </row>
        <row r="1911">
          <cell r="A1911">
            <v>104214</v>
          </cell>
          <cell r="B1911" t="str">
            <v>ARBOL GUAYACAN DE MANIZALEZ (1-1.5M)</v>
          </cell>
          <cell r="C1911" t="str">
            <v>UN</v>
          </cell>
          <cell r="D1911">
            <v>44589</v>
          </cell>
          <cell r="E1911" t="str">
            <v>2022</v>
          </cell>
          <cell r="F1911">
            <v>23639</v>
          </cell>
        </row>
        <row r="1912">
          <cell r="A1912">
            <v>104215</v>
          </cell>
          <cell r="B1912" t="str">
            <v>ARBOL GUAYACAN DE MANIZALEZ (1.5-2.0M)</v>
          </cell>
          <cell r="C1912" t="str">
            <v>UN</v>
          </cell>
          <cell r="D1912">
            <v>44589</v>
          </cell>
          <cell r="E1912" t="str">
            <v>2022</v>
          </cell>
          <cell r="F1912">
            <v>23639</v>
          </cell>
        </row>
        <row r="1913">
          <cell r="A1913">
            <v>104334</v>
          </cell>
          <cell r="B1913" t="str">
            <v>ARBOL Jazmin Chino (1-1,5M)</v>
          </cell>
          <cell r="C1913" t="str">
            <v>UN</v>
          </cell>
          <cell r="D1913">
            <v>44589</v>
          </cell>
          <cell r="E1913" t="str">
            <v>2022</v>
          </cell>
          <cell r="F1913">
            <v>24569</v>
          </cell>
        </row>
        <row r="1914">
          <cell r="A1914">
            <v>104338</v>
          </cell>
          <cell r="B1914" t="str">
            <v>Papiro (1,1m)</v>
          </cell>
          <cell r="C1914" t="str">
            <v>UN</v>
          </cell>
          <cell r="D1914">
            <v>44589</v>
          </cell>
          <cell r="E1914" t="str">
            <v>2022</v>
          </cell>
          <cell r="F1914">
            <v>10690</v>
          </cell>
        </row>
        <row r="1915">
          <cell r="A1915">
            <v>104339</v>
          </cell>
          <cell r="B1915" t="str">
            <v>Arbol Higuerilla roja o amarilla H=1-1.50m</v>
          </cell>
          <cell r="C1915" t="str">
            <v>UN</v>
          </cell>
          <cell r="D1915">
            <v>44589</v>
          </cell>
          <cell r="E1915" t="str">
            <v>2022</v>
          </cell>
          <cell r="F1915">
            <v>59831</v>
          </cell>
        </row>
        <row r="1916">
          <cell r="A1916">
            <v>104496</v>
          </cell>
          <cell r="B1916" t="str">
            <v>PLANTA ACHIRA PARA JARDIN</v>
          </cell>
          <cell r="C1916" t="str">
            <v>UN</v>
          </cell>
          <cell r="D1916">
            <v>44585</v>
          </cell>
          <cell r="E1916" t="str">
            <v>2022</v>
          </cell>
          <cell r="F1916">
            <v>5281</v>
          </cell>
        </row>
        <row r="1917">
          <cell r="A1917">
            <v>104898</v>
          </cell>
          <cell r="B1917" t="str">
            <v>ARBOL CHICALA ROSADO ( 1-1,50)</v>
          </cell>
          <cell r="C1917" t="str">
            <v>UN</v>
          </cell>
          <cell r="D1917">
            <v>44589</v>
          </cell>
          <cell r="E1917" t="str">
            <v>2022</v>
          </cell>
          <cell r="F1917">
            <v>44888</v>
          </cell>
        </row>
        <row r="1918">
          <cell r="A1918">
            <v>104899</v>
          </cell>
          <cell r="B1918" t="str">
            <v>ARBOL TIBAR ( 1,2 - 1,50M)</v>
          </cell>
          <cell r="C1918" t="str">
            <v>UN</v>
          </cell>
          <cell r="D1918">
            <v>44589</v>
          </cell>
          <cell r="E1918" t="str">
            <v>2022</v>
          </cell>
          <cell r="F1918">
            <v>30546</v>
          </cell>
        </row>
        <row r="1919">
          <cell r="A1919">
            <v>105068</v>
          </cell>
          <cell r="B1919" t="str">
            <v>ARBOL CEDRILLO (H=1-1.50M)</v>
          </cell>
          <cell r="C1919" t="str">
            <v>UN</v>
          </cell>
          <cell r="D1919">
            <v>44589</v>
          </cell>
          <cell r="E1919" t="str">
            <v>2022</v>
          </cell>
          <cell r="F1919">
            <v>45437</v>
          </cell>
        </row>
        <row r="1920">
          <cell r="A1920">
            <v>105069</v>
          </cell>
          <cell r="B1920" t="str">
            <v>ARBOL CHIRIPIQUE (H=1-1.50M)</v>
          </cell>
          <cell r="C1920" t="str">
            <v>UN</v>
          </cell>
          <cell r="D1920">
            <v>44589</v>
          </cell>
          <cell r="E1920" t="str">
            <v>2022</v>
          </cell>
          <cell r="F1920">
            <v>41993</v>
          </cell>
        </row>
        <row r="1921">
          <cell r="A1921">
            <v>105070</v>
          </cell>
          <cell r="B1921" t="str">
            <v>ARBOL CAYENO (H=1-1.50M)</v>
          </cell>
          <cell r="C1921" t="str">
            <v>UN</v>
          </cell>
          <cell r="D1921">
            <v>44589</v>
          </cell>
          <cell r="E1921" t="str">
            <v>2022</v>
          </cell>
          <cell r="F1921">
            <v>15753</v>
          </cell>
        </row>
        <row r="1922">
          <cell r="A1922">
            <v>105081</v>
          </cell>
          <cell r="B1922" t="str">
            <v>PLANTA DE AROMA RESEDA  PARA JARDIN</v>
          </cell>
          <cell r="C1922" t="str">
            <v>UN</v>
          </cell>
          <cell r="D1922">
            <v>44589</v>
          </cell>
          <cell r="E1922" t="str">
            <v>2022</v>
          </cell>
          <cell r="F1922">
            <v>2640</v>
          </cell>
        </row>
        <row r="1923">
          <cell r="A1923">
            <v>105084</v>
          </cell>
          <cell r="B1923" t="str">
            <v>ARBOL MANGLE (1-1.50M)</v>
          </cell>
          <cell r="C1923" t="str">
            <v>UN</v>
          </cell>
          <cell r="D1923">
            <v>44589</v>
          </cell>
          <cell r="E1923" t="str">
            <v>2022</v>
          </cell>
          <cell r="F1923">
            <v>28861</v>
          </cell>
        </row>
        <row r="1924">
          <cell r="A1924">
            <v>105187</v>
          </cell>
          <cell r="B1924" t="str">
            <v>AGAPANTO - Planta Ornamental</v>
          </cell>
          <cell r="C1924" t="str">
            <v>UN</v>
          </cell>
          <cell r="E1924" t="str">
            <v>1900</v>
          </cell>
          <cell r="F1924">
            <v>0</v>
          </cell>
        </row>
        <row r="1925">
          <cell r="A1925">
            <v>105188</v>
          </cell>
          <cell r="B1925" t="str">
            <v>ACANTO  - Planta ornamental</v>
          </cell>
          <cell r="C1925" t="str">
            <v>UN</v>
          </cell>
          <cell r="E1925" t="str">
            <v>1900</v>
          </cell>
          <cell r="F1925">
            <v>0</v>
          </cell>
        </row>
        <row r="1926">
          <cell r="A1926">
            <v>105189</v>
          </cell>
          <cell r="B1926" t="str">
            <v>BELLA HELENA  - Planta ornamental</v>
          </cell>
          <cell r="C1926" t="str">
            <v>UN</v>
          </cell>
          <cell r="E1926" t="str">
            <v>1900</v>
          </cell>
          <cell r="F1926">
            <v>0</v>
          </cell>
        </row>
        <row r="1927">
          <cell r="A1927">
            <v>105190</v>
          </cell>
          <cell r="B1927" t="str">
            <v>HORTENSIA  - Planta ornamental</v>
          </cell>
          <cell r="C1927" t="str">
            <v>UN</v>
          </cell>
          <cell r="D1927">
            <v>44589</v>
          </cell>
          <cell r="E1927" t="str">
            <v>2022</v>
          </cell>
          <cell r="F1927">
            <v>6451</v>
          </cell>
        </row>
        <row r="1928">
          <cell r="A1928">
            <v>105253</v>
          </cell>
          <cell r="B1928" t="str">
            <v>Planta Enredadera Ojo de Poeta (0,40M) sin transp.</v>
          </cell>
          <cell r="C1928" t="str">
            <v>UN</v>
          </cell>
          <cell r="E1928" t="str">
            <v>1900</v>
          </cell>
          <cell r="F1928">
            <v>0</v>
          </cell>
        </row>
        <row r="1929">
          <cell r="A1929">
            <v>105874</v>
          </cell>
          <cell r="B1929" t="str">
            <v>ARBOL LAVANDA (0.50-1.0M)</v>
          </cell>
          <cell r="C1929" t="str">
            <v>UN</v>
          </cell>
          <cell r="D1929">
            <v>44589</v>
          </cell>
          <cell r="E1929" t="str">
            <v>2022</v>
          </cell>
          <cell r="F1929">
            <v>29032</v>
          </cell>
        </row>
        <row r="1930">
          <cell r="A1930">
            <v>106476</v>
          </cell>
          <cell r="B1930" t="str">
            <v>ASPERSOR PARA MANGUERA DE 1/2”—PLÁSTICO DE ESTACA</v>
          </cell>
          <cell r="C1930" t="str">
            <v>UN</v>
          </cell>
          <cell r="D1930">
            <v>44589</v>
          </cell>
          <cell r="E1930" t="str">
            <v>2022</v>
          </cell>
          <cell r="F1930">
            <v>14680.01</v>
          </cell>
        </row>
        <row r="1931">
          <cell r="A1931">
            <v>106711</v>
          </cell>
          <cell r="B1931" t="str">
            <v>Poda Zona Verde (Carg+Retiro)  30.000 M2</v>
          </cell>
          <cell r="C1931" t="str">
            <v>M2</v>
          </cell>
          <cell r="D1931">
            <v>44589</v>
          </cell>
          <cell r="E1931" t="str">
            <v>2022</v>
          </cell>
          <cell r="F1931">
            <v>636</v>
          </cell>
        </row>
        <row r="1932">
          <cell r="A1932">
            <v>106757</v>
          </cell>
          <cell r="B1932" t="str">
            <v>PLANTA OREJA DE RATON  (Sum+Inst) sin tierra</v>
          </cell>
          <cell r="C1932" t="str">
            <v>UN</v>
          </cell>
          <cell r="E1932" t="str">
            <v>1900</v>
          </cell>
          <cell r="F1932">
            <v>0</v>
          </cell>
        </row>
        <row r="1933">
          <cell r="A1933">
            <v>107385</v>
          </cell>
          <cell r="B1933" t="str">
            <v>Plantas varias</v>
          </cell>
          <cell r="C1933" t="str">
            <v>UN</v>
          </cell>
          <cell r="E1933" t="str">
            <v>1900</v>
          </cell>
          <cell r="F1933">
            <v>0</v>
          </cell>
        </row>
        <row r="1934">
          <cell r="A1934">
            <v>107386</v>
          </cell>
          <cell r="B1934" t="str">
            <v>Plantas varias  tipo2 (mediana altura)</v>
          </cell>
          <cell r="C1934" t="str">
            <v>UN</v>
          </cell>
          <cell r="E1934" t="str">
            <v>1900</v>
          </cell>
          <cell r="F1934">
            <v>0</v>
          </cell>
        </row>
        <row r="1935">
          <cell r="A1935">
            <v>107396</v>
          </cell>
          <cell r="B1935" t="str">
            <v>Base para cubiertas verdes</v>
          </cell>
          <cell r="C1935" t="str">
            <v>M2</v>
          </cell>
          <cell r="D1935">
            <v>43745</v>
          </cell>
          <cell r="E1935" t="str">
            <v>2019</v>
          </cell>
          <cell r="F1935">
            <v>2200</v>
          </cell>
        </row>
        <row r="1936">
          <cell r="A1936">
            <v>108030</v>
          </cell>
          <cell r="B1936" t="str">
            <v>Plnatas varias tipo 2</v>
          </cell>
          <cell r="C1936" t="str">
            <v>UN</v>
          </cell>
          <cell r="D1936">
            <v>43801</v>
          </cell>
          <cell r="E1936" t="str">
            <v>2019</v>
          </cell>
          <cell r="F1936">
            <v>1859.01</v>
          </cell>
        </row>
        <row r="1937">
          <cell r="A1937">
            <v>108038</v>
          </cell>
          <cell r="B1937" t="str">
            <v>Plantas Techo Verde</v>
          </cell>
          <cell r="C1937" t="str">
            <v>UN</v>
          </cell>
          <cell r="E1937" t="str">
            <v>1900</v>
          </cell>
          <cell r="F1937">
            <v>0</v>
          </cell>
        </row>
        <row r="1938">
          <cell r="A1938">
            <v>108414</v>
          </cell>
          <cell r="B1938" t="str">
            <v>Sumin+Siembra y MtoEspecMayores(Arboles-Palmas)</v>
          </cell>
          <cell r="C1938" t="str">
            <v>GL</v>
          </cell>
          <cell r="E1938" t="str">
            <v>1900</v>
          </cell>
          <cell r="F1938">
            <v>0</v>
          </cell>
        </row>
        <row r="1939">
          <cell r="A1939">
            <v>108415</v>
          </cell>
          <cell r="B1939" t="str">
            <v>Bloqueo,Traslado y Tala Arboles Existentes</v>
          </cell>
          <cell r="C1939" t="str">
            <v>GL</v>
          </cell>
          <cell r="E1939" t="str">
            <v>1900</v>
          </cell>
          <cell r="F1939">
            <v>0</v>
          </cell>
        </row>
        <row r="1940">
          <cell r="A1940">
            <v>108416</v>
          </cell>
          <cell r="B1940" t="str">
            <v>Suministro,Siembre y MtoEspecMenoresyTaludes Ext</v>
          </cell>
          <cell r="C1940" t="str">
            <v>GL</v>
          </cell>
          <cell r="E1940" t="str">
            <v>1900</v>
          </cell>
          <cell r="F1940">
            <v>0</v>
          </cell>
        </row>
        <row r="1941">
          <cell r="A1941">
            <v>108417</v>
          </cell>
          <cell r="B1941" t="str">
            <v>Suministro,Siembra yMtoEspecMenoresyCubiertaVerde</v>
          </cell>
          <cell r="C1941" t="str">
            <v>GL</v>
          </cell>
          <cell r="E1941" t="str">
            <v>1900</v>
          </cell>
          <cell r="F1941">
            <v>0</v>
          </cell>
        </row>
        <row r="1942">
          <cell r="A1942">
            <v>108418</v>
          </cell>
          <cell r="B1942" t="str">
            <v>Suminist,Siembra y Mto. Especies en Jardineras.</v>
          </cell>
          <cell r="C1942" t="str">
            <v>GL</v>
          </cell>
          <cell r="E1942" t="str">
            <v>1900</v>
          </cell>
          <cell r="F1942">
            <v>0</v>
          </cell>
        </row>
        <row r="1943">
          <cell r="A1943">
            <v>108445</v>
          </cell>
          <cell r="B1943" t="str">
            <v>ARBOL GARROCHO</v>
          </cell>
          <cell r="C1943" t="str">
            <v>UN</v>
          </cell>
          <cell r="D1943">
            <v>44589</v>
          </cell>
          <cell r="E1943" t="str">
            <v>2022</v>
          </cell>
          <cell r="F1943">
            <v>41117</v>
          </cell>
        </row>
        <row r="1944">
          <cell r="A1944">
            <v>108519</v>
          </cell>
          <cell r="B1944" t="str">
            <v>Vervena Morada /Stachytarpheta Cayenennsis</v>
          </cell>
          <cell r="C1944" t="str">
            <v>M2</v>
          </cell>
          <cell r="E1944" t="str">
            <v>1900</v>
          </cell>
          <cell r="F1944">
            <v>0</v>
          </cell>
        </row>
        <row r="1945">
          <cell r="A1945">
            <v>108523</v>
          </cell>
          <cell r="B1945" t="str">
            <v>Vervena Bonariensis /Stachytarpheta Sp.</v>
          </cell>
          <cell r="C1945" t="str">
            <v>UN</v>
          </cell>
          <cell r="E1945" t="str">
            <v>1900</v>
          </cell>
          <cell r="F1945">
            <v>0</v>
          </cell>
        </row>
        <row r="1946">
          <cell r="A1946">
            <v>108525</v>
          </cell>
          <cell r="B1946" t="str">
            <v>Helichrysum Helichrysu Petiolaire</v>
          </cell>
          <cell r="C1946" t="str">
            <v>UN</v>
          </cell>
          <cell r="D1946">
            <v>44589</v>
          </cell>
          <cell r="E1946" t="str">
            <v>2022</v>
          </cell>
          <cell r="F1946">
            <v>1584</v>
          </cell>
        </row>
        <row r="1947">
          <cell r="A1947">
            <v>108527</v>
          </cell>
          <cell r="B1947" t="str">
            <v>Iris Africano Dietes vegeta en Taludes Exteriores</v>
          </cell>
          <cell r="C1947" t="str">
            <v>UN</v>
          </cell>
          <cell r="D1947">
            <v>44589</v>
          </cell>
          <cell r="E1947" t="str">
            <v>2022</v>
          </cell>
          <cell r="F1947">
            <v>3697</v>
          </cell>
        </row>
        <row r="1948">
          <cell r="A1948">
            <v>108570</v>
          </cell>
          <cell r="B1948" t="str">
            <v>Aroma/Pelagornium Sp Taludes Exteriores</v>
          </cell>
          <cell r="C1948" t="str">
            <v>UN</v>
          </cell>
          <cell r="E1948" t="str">
            <v>1900</v>
          </cell>
          <cell r="F1948">
            <v>0</v>
          </cell>
        </row>
        <row r="1949">
          <cell r="A1949">
            <v>108916</v>
          </cell>
          <cell r="B1949" t="str">
            <v>Arbol Yarumo/Cecropia Telenitida(H=1.0-1.5m)</v>
          </cell>
          <cell r="C1949" t="str">
            <v>UN</v>
          </cell>
          <cell r="D1949">
            <v>44589</v>
          </cell>
          <cell r="E1949" t="str">
            <v>2022</v>
          </cell>
          <cell r="F1949">
            <v>91253</v>
          </cell>
        </row>
        <row r="1950">
          <cell r="A1950">
            <v>109113</v>
          </cell>
          <cell r="B1950" t="str">
            <v>ARBOL CUCHARO</v>
          </cell>
          <cell r="C1950" t="str">
            <v>UN</v>
          </cell>
          <cell r="D1950">
            <v>44589</v>
          </cell>
          <cell r="E1950" t="str">
            <v>2022</v>
          </cell>
          <cell r="F1950">
            <v>44579</v>
          </cell>
        </row>
        <row r="1951">
          <cell r="A1951">
            <v>109118</v>
          </cell>
          <cell r="B1951" t="str">
            <v>ARBOL GARBANCILLO</v>
          </cell>
          <cell r="C1951" t="str">
            <v>UN</v>
          </cell>
          <cell r="D1951">
            <v>44589</v>
          </cell>
          <cell r="E1951" t="str">
            <v>2022</v>
          </cell>
          <cell r="F1951">
            <v>63969</v>
          </cell>
        </row>
        <row r="1952">
          <cell r="A1952">
            <v>109120</v>
          </cell>
          <cell r="B1952" t="str">
            <v>ARBOL DURAZNILLO</v>
          </cell>
          <cell r="C1952" t="str">
            <v>UN</v>
          </cell>
          <cell r="D1952">
            <v>44589</v>
          </cell>
          <cell r="E1952" t="str">
            <v>2022</v>
          </cell>
          <cell r="F1952">
            <v>33848</v>
          </cell>
        </row>
        <row r="1953">
          <cell r="A1953">
            <v>109121</v>
          </cell>
          <cell r="B1953" t="str">
            <v>ARBOL GAQUE</v>
          </cell>
          <cell r="C1953" t="str">
            <v>UN</v>
          </cell>
          <cell r="D1953">
            <v>44620</v>
          </cell>
          <cell r="E1953" t="str">
            <v>2022</v>
          </cell>
          <cell r="F1953">
            <v>100035</v>
          </cell>
        </row>
        <row r="1954">
          <cell r="A1954">
            <v>109123</v>
          </cell>
          <cell r="B1954" t="str">
            <v>ARBOL RAQUE</v>
          </cell>
          <cell r="C1954" t="str">
            <v>UN</v>
          </cell>
          <cell r="D1954">
            <v>44589</v>
          </cell>
          <cell r="E1954" t="str">
            <v>2022</v>
          </cell>
          <cell r="F1954">
            <v>56995</v>
          </cell>
        </row>
        <row r="1955">
          <cell r="A1955">
            <v>109124</v>
          </cell>
          <cell r="B1955" t="str">
            <v>ARBOL MANZANO COLORADO</v>
          </cell>
          <cell r="C1955" t="str">
            <v>UN</v>
          </cell>
          <cell r="E1955" t="str">
            <v>1900</v>
          </cell>
          <cell r="F1955">
            <v>0</v>
          </cell>
        </row>
        <row r="1956">
          <cell r="A1956">
            <v>109126</v>
          </cell>
          <cell r="B1956" t="str">
            <v>ARBOL UVA CAMARONA</v>
          </cell>
          <cell r="C1956" t="str">
            <v>UN</v>
          </cell>
          <cell r="D1956">
            <v>44589</v>
          </cell>
          <cell r="E1956" t="str">
            <v>2022</v>
          </cell>
          <cell r="F1956">
            <v>53975</v>
          </cell>
        </row>
        <row r="1957">
          <cell r="A1957">
            <v>109140</v>
          </cell>
          <cell r="B1957" t="str">
            <v>ARBOL CARISECO</v>
          </cell>
          <cell r="C1957" t="str">
            <v>UN</v>
          </cell>
          <cell r="D1957">
            <v>44589</v>
          </cell>
          <cell r="E1957" t="str">
            <v>2022</v>
          </cell>
          <cell r="F1957">
            <v>42037</v>
          </cell>
        </row>
        <row r="1958">
          <cell r="A1958">
            <v>109141</v>
          </cell>
          <cell r="B1958" t="str">
            <v>ARBOL GUAYAVILLO</v>
          </cell>
          <cell r="C1958" t="str">
            <v>UN</v>
          </cell>
          <cell r="E1958" t="str">
            <v>1900</v>
          </cell>
          <cell r="F1958">
            <v>0</v>
          </cell>
        </row>
        <row r="1959">
          <cell r="A1959">
            <v>109142</v>
          </cell>
          <cell r="B1959" t="str">
            <v>ARBOL AMARRABOLLOS</v>
          </cell>
          <cell r="C1959" t="str">
            <v>UN</v>
          </cell>
          <cell r="D1959">
            <v>44589</v>
          </cell>
          <cell r="E1959" t="str">
            <v>2022</v>
          </cell>
          <cell r="F1959">
            <v>33756</v>
          </cell>
        </row>
        <row r="1960">
          <cell r="A1960">
            <v>140333</v>
          </cell>
          <cell r="B1960" t="str">
            <v>ARBOL Metrosidero ROJO (1-1,5M)</v>
          </cell>
          <cell r="C1960" t="str">
            <v>UN</v>
          </cell>
          <cell r="E1960" t="str">
            <v>1900</v>
          </cell>
          <cell r="F1960">
            <v>0</v>
          </cell>
        </row>
        <row r="1961">
          <cell r="A1961">
            <v>12674</v>
          </cell>
          <cell r="B1961" t="str">
            <v>Recolección, tratamiento y Disposición final de raíces de arboles</v>
          </cell>
          <cell r="C1961" t="str">
            <v>KG</v>
          </cell>
          <cell r="D1961">
            <v>44085</v>
          </cell>
          <cell r="E1961" t="str">
            <v>2020</v>
          </cell>
          <cell r="F1961">
            <v>800</v>
          </cell>
        </row>
        <row r="1962">
          <cell r="A1962">
            <v>12770</v>
          </cell>
          <cell r="B1962" t="str">
            <v>GENERACIÓN CÓDIGO SIGAU</v>
          </cell>
          <cell r="C1962" t="str">
            <v>UN</v>
          </cell>
          <cell r="D1962">
            <v>44585</v>
          </cell>
          <cell r="E1962" t="str">
            <v>2022</v>
          </cell>
          <cell r="F1962">
            <v>36967</v>
          </cell>
        </row>
        <row r="1963">
          <cell r="A1963">
            <v>406</v>
          </cell>
          <cell r="B1963" t="str">
            <v>ASCENSOR 7 PARADAS/8 PERSONAS</v>
          </cell>
          <cell r="C1963" t="str">
            <v>UN</v>
          </cell>
          <cell r="E1963" t="str">
            <v>1900</v>
          </cell>
          <cell r="F1963">
            <v>0</v>
          </cell>
        </row>
        <row r="1964">
          <cell r="A1964">
            <v>2348</v>
          </cell>
          <cell r="B1964" t="str">
            <v>ASCENSOR 7 PARADAS/6 PERSONAS</v>
          </cell>
          <cell r="C1964" t="str">
            <v>UN</v>
          </cell>
          <cell r="E1964" t="str">
            <v>1900</v>
          </cell>
          <cell r="F1964">
            <v>0</v>
          </cell>
        </row>
        <row r="1965">
          <cell r="A1965">
            <v>2401</v>
          </cell>
          <cell r="B1965" t="str">
            <v>ASCENSOR 5 PARADAS/6 PERSONAS</v>
          </cell>
          <cell r="C1965" t="str">
            <v>UN</v>
          </cell>
          <cell r="E1965" t="str">
            <v>1900</v>
          </cell>
          <cell r="F1965">
            <v>0</v>
          </cell>
        </row>
        <row r="1966">
          <cell r="A1966">
            <v>2834</v>
          </cell>
          <cell r="B1966" t="str">
            <v>ESCALERA Elec. 3.3 M. INCL.35</v>
          </cell>
          <cell r="C1966" t="str">
            <v>UN</v>
          </cell>
          <cell r="E1966" t="str">
            <v>1900</v>
          </cell>
          <cell r="F1966">
            <v>0</v>
          </cell>
        </row>
        <row r="1967">
          <cell r="A1967">
            <v>2835</v>
          </cell>
          <cell r="B1967" t="str">
            <v>ASCENSOR 6 PARADAS/8 PERSONAS</v>
          </cell>
          <cell r="C1967" t="str">
            <v>UN</v>
          </cell>
          <cell r="E1967" t="str">
            <v>1900</v>
          </cell>
          <cell r="F1967">
            <v>0</v>
          </cell>
        </row>
        <row r="1968">
          <cell r="A1968">
            <v>101118</v>
          </cell>
          <cell r="B1968" t="str">
            <v>ESCALERA MET. RECTA A=1.35 H= 1.66 PALACIO DEPORT.</v>
          </cell>
          <cell r="C1968" t="str">
            <v>UN</v>
          </cell>
          <cell r="E1968" t="str">
            <v>1900</v>
          </cell>
          <cell r="F1968">
            <v>0</v>
          </cell>
        </row>
        <row r="1969">
          <cell r="A1969">
            <v>105230</v>
          </cell>
          <cell r="B1969" t="str">
            <v>Reparación y modernización de ascensor hidráulico</v>
          </cell>
          <cell r="C1969" t="str">
            <v>UN</v>
          </cell>
          <cell r="E1969" t="str">
            <v>1900</v>
          </cell>
          <cell r="F1969">
            <v>0</v>
          </cell>
        </row>
        <row r="1970">
          <cell r="A1970">
            <v>107391</v>
          </cell>
          <cell r="B1970" t="str">
            <v>ASCENSOR GIMNASIO-535Kg -2PARADAS-7 PASAJEROS</v>
          </cell>
          <cell r="C1970" t="str">
            <v>UN</v>
          </cell>
          <cell r="E1970" t="str">
            <v>1900</v>
          </cell>
          <cell r="F1970">
            <v>0</v>
          </cell>
        </row>
        <row r="1971">
          <cell r="A1971">
            <v>107401</v>
          </cell>
          <cell r="B1971" t="str">
            <v>Ascensor restaurante-825 kg-2 paradas 11-Pasajeros</v>
          </cell>
          <cell r="C1971" t="str">
            <v>UN</v>
          </cell>
          <cell r="E1971" t="str">
            <v>1900</v>
          </cell>
          <cell r="F1971">
            <v>0</v>
          </cell>
        </row>
        <row r="1972">
          <cell r="A1972">
            <v>107410</v>
          </cell>
          <cell r="B1972" t="str">
            <v>Ascensor Z-Cultural-675 kg-3 paradas 9-Pasajeros</v>
          </cell>
          <cell r="C1972" t="str">
            <v>UN</v>
          </cell>
          <cell r="E1972" t="str">
            <v>1900</v>
          </cell>
          <cell r="F1972">
            <v>0</v>
          </cell>
        </row>
        <row r="1973">
          <cell r="A1973">
            <v>108420</v>
          </cell>
          <cell r="B1973" t="str">
            <v>ascensor pasaje-675 k -2 paradas -9-PasajerosCRDC</v>
          </cell>
          <cell r="C1973" t="str">
            <v>UN</v>
          </cell>
          <cell r="E1973" t="str">
            <v>1900</v>
          </cell>
          <cell r="F1973">
            <v>0</v>
          </cell>
        </row>
        <row r="1974">
          <cell r="A1974">
            <v>101369</v>
          </cell>
          <cell r="B1974" t="str">
            <v>Ascensor 6 paradas/8 personas sin sala de máquinas CEFE COMETAS</v>
          </cell>
          <cell r="C1974" t="str">
            <v>UN</v>
          </cell>
          <cell r="D1974">
            <v>43557</v>
          </cell>
          <cell r="E1974" t="str">
            <v>2019</v>
          </cell>
          <cell r="F1974">
            <v>144906300</v>
          </cell>
        </row>
        <row r="1975">
          <cell r="A1975">
            <v>101524</v>
          </cell>
          <cell r="B1975" t="str">
            <v>MONTAPLATOS 750x750x900mm POZO, RECOR 20M 3PARADAS</v>
          </cell>
          <cell r="C1975" t="str">
            <v>UN</v>
          </cell>
          <cell r="D1975">
            <v>43649</v>
          </cell>
          <cell r="E1975" t="str">
            <v>2019</v>
          </cell>
          <cell r="F1975">
            <v>107766400</v>
          </cell>
        </row>
        <row r="1976">
          <cell r="A1976">
            <v>101526</v>
          </cell>
          <cell r="B1976" t="str">
            <v>Ascensor EdifiDeportivo 1970 x1788 mm POZO 20,6 6P</v>
          </cell>
          <cell r="C1976" t="str">
            <v>UN</v>
          </cell>
          <cell r="D1976">
            <v>43732</v>
          </cell>
          <cell r="E1976" t="str">
            <v>2019</v>
          </cell>
          <cell r="F1976">
            <v>129186400</v>
          </cell>
        </row>
        <row r="1977">
          <cell r="A1977">
            <v>12581</v>
          </cell>
          <cell r="B1977" t="str">
            <v>CERTIFICACION DE ASCENSORES MARCA SHILDREN  CON CAPACIDAD PARA 10 PERSONAS O 750 KG Y DO S PARADAS</v>
          </cell>
          <cell r="C1977" t="str">
            <v>UN</v>
          </cell>
          <cell r="D1977">
            <v>43944</v>
          </cell>
          <cell r="E1977" t="str">
            <v>2020</v>
          </cell>
          <cell r="F1977">
            <v>832518</v>
          </cell>
        </row>
        <row r="1978">
          <cell r="A1978">
            <v>12582</v>
          </cell>
          <cell r="B1978" t="str">
            <v>CERTIFICACION DE ASCENSORES SHILDREN CON CAPACIDAD PARA 7 PERSONAS O 1000 KG</v>
          </cell>
          <cell r="C1978" t="str">
            <v>UN</v>
          </cell>
          <cell r="E1978" t="str">
            <v>1900</v>
          </cell>
          <cell r="F1978">
            <v>0</v>
          </cell>
        </row>
        <row r="1979">
          <cell r="A1979">
            <v>13053</v>
          </cell>
          <cell r="B1979" t="str">
            <v xml:space="preserve">MANTENIMIENTO ASCENSOR A1 PRENSA DEL ESTADIO NEMESIO CAMACHO EL CAMPIN PARA OBTENER CERTIFICACION </v>
          </cell>
          <cell r="C1979" t="str">
            <v>UN</v>
          </cell>
          <cell r="D1979">
            <v>44589</v>
          </cell>
          <cell r="E1979" t="str">
            <v>2022</v>
          </cell>
          <cell r="F1979">
            <v>11620036.01</v>
          </cell>
        </row>
        <row r="1980">
          <cell r="A1980">
            <v>13054</v>
          </cell>
          <cell r="B1980" t="str">
            <v>MANTENIMIENTO ASCENSOR A2 VIP 1 DEL ESTADIO NEMESIO CAMACHO EL CAMPIN PARA OBTENER CERTIFICACION</v>
          </cell>
          <cell r="C1980" t="str">
            <v>UN</v>
          </cell>
          <cell r="D1980">
            <v>44589</v>
          </cell>
          <cell r="E1980" t="str">
            <v>2022</v>
          </cell>
          <cell r="F1980">
            <v>4565141</v>
          </cell>
        </row>
        <row r="1981">
          <cell r="A1981">
            <v>13055</v>
          </cell>
          <cell r="B1981" t="str">
            <v>MANTENIMIENTO ASCENSOR A3 VIP 2 DEL ESTADIO NEMESIO CAMACHO EL CAMPIN PARA OBTENER CERTIFICACION</v>
          </cell>
          <cell r="C1981" t="str">
            <v>UN</v>
          </cell>
          <cell r="D1981">
            <v>44589</v>
          </cell>
          <cell r="E1981" t="str">
            <v>2022</v>
          </cell>
          <cell r="F1981">
            <v>4718481</v>
          </cell>
        </row>
        <row r="1982">
          <cell r="A1982">
            <v>13056</v>
          </cell>
          <cell r="B1982" t="str">
            <v>MANTENIMIENTO ASCENSOR A4 PRENSA 2 DEL ESTADIO NEMESIO CAMACHO EL CAMPIN PARA OBTENER CERTIFICACION</v>
          </cell>
          <cell r="C1982" t="str">
            <v>UN</v>
          </cell>
          <cell r="D1982">
            <v>44589</v>
          </cell>
          <cell r="E1982" t="str">
            <v>2022</v>
          </cell>
          <cell r="F1982">
            <v>12766472</v>
          </cell>
        </row>
        <row r="1983">
          <cell r="A1983">
            <v>639</v>
          </cell>
          <cell r="B1983" t="str">
            <v>ASFALTO 190 CANECA DE   200 Kg</v>
          </cell>
          <cell r="C1983" t="str">
            <v>KG</v>
          </cell>
          <cell r="D1983">
            <v>44160</v>
          </cell>
          <cell r="E1983" t="str">
            <v>2020</v>
          </cell>
          <cell r="F1983">
            <v>3762.01</v>
          </cell>
        </row>
        <row r="1984">
          <cell r="A1984">
            <v>661</v>
          </cell>
          <cell r="B1984" t="str">
            <v>EMULSION ASFALTICA ED-9</v>
          </cell>
          <cell r="C1984" t="str">
            <v>GLN</v>
          </cell>
          <cell r="D1984">
            <v>44620</v>
          </cell>
          <cell r="E1984" t="str">
            <v>2022</v>
          </cell>
          <cell r="F1984">
            <v>19832</v>
          </cell>
        </row>
        <row r="1985">
          <cell r="A1985">
            <v>662</v>
          </cell>
          <cell r="B1985" t="str">
            <v>EMULSION ASFALTICA EMULSION  PLASTICA</v>
          </cell>
          <cell r="C1985" t="str">
            <v>GLN</v>
          </cell>
          <cell r="D1985">
            <v>44620</v>
          </cell>
          <cell r="E1985" t="str">
            <v>2022</v>
          </cell>
          <cell r="F1985">
            <v>23593</v>
          </cell>
        </row>
        <row r="1986">
          <cell r="A1986">
            <v>101125</v>
          </cell>
          <cell r="B1986" t="str">
            <v>ASFALTO DE LIGA</v>
          </cell>
          <cell r="C1986" t="str">
            <v>KG</v>
          </cell>
          <cell r="E1986" t="str">
            <v>1900</v>
          </cell>
          <cell r="F1986">
            <v>0</v>
          </cell>
        </row>
        <row r="1987">
          <cell r="A1987">
            <v>101023</v>
          </cell>
          <cell r="B1987" t="str">
            <v>VALLA 4X12M (S/Especificación IDRD)</v>
          </cell>
          <cell r="C1987" t="str">
            <v>UN</v>
          </cell>
          <cell r="D1987">
            <v>44589</v>
          </cell>
          <cell r="E1987" t="str">
            <v>2022</v>
          </cell>
          <cell r="F1987">
            <v>2805267</v>
          </cell>
        </row>
        <row r="1988">
          <cell r="A1988">
            <v>105674</v>
          </cell>
          <cell r="B1988" t="str">
            <v>ADHESIVO EN VINILO BRILLANTE D=40 cm</v>
          </cell>
          <cell r="C1988" t="str">
            <v>UN</v>
          </cell>
          <cell r="D1988">
            <v>44589</v>
          </cell>
          <cell r="E1988" t="str">
            <v>2022</v>
          </cell>
          <cell r="F1988">
            <v>11904</v>
          </cell>
        </row>
        <row r="1989">
          <cell r="A1989">
            <v>105744</v>
          </cell>
          <cell r="B1989" t="str">
            <v>Mapa Vinilo Adhesivo con Acetato (2.10x1.50m)S/Des</v>
          </cell>
          <cell r="C1989" t="str">
            <v>UN</v>
          </cell>
          <cell r="E1989" t="str">
            <v>1900</v>
          </cell>
          <cell r="F1989">
            <v>0</v>
          </cell>
        </row>
        <row r="1990">
          <cell r="A1990">
            <v>105745</v>
          </cell>
          <cell r="B1990" t="str">
            <v>Banner Impreso y pegado con cinta(1.30x0.80m)S/Des</v>
          </cell>
          <cell r="C1990" t="str">
            <v>UN</v>
          </cell>
          <cell r="E1990" t="str">
            <v>1900</v>
          </cell>
          <cell r="F1990">
            <v>0</v>
          </cell>
        </row>
        <row r="1991">
          <cell r="A1991">
            <v>105746</v>
          </cell>
          <cell r="B1991" t="str">
            <v>Banner Impreso y pegado con cinta(3.06x2.40m)S/Des</v>
          </cell>
          <cell r="C1991" t="str">
            <v>UN</v>
          </cell>
          <cell r="E1991" t="str">
            <v>1900</v>
          </cell>
          <cell r="F1991">
            <v>0</v>
          </cell>
        </row>
        <row r="1992">
          <cell r="A1992">
            <v>105747</v>
          </cell>
          <cell r="B1992" t="str">
            <v>Banner Impreso y pegado con cinta(4.40x0.80m)S/Des</v>
          </cell>
          <cell r="C1992" t="str">
            <v>UN</v>
          </cell>
          <cell r="E1992" t="str">
            <v>1900</v>
          </cell>
          <cell r="F1992">
            <v>0</v>
          </cell>
        </row>
        <row r="1993">
          <cell r="A1993">
            <v>105748</v>
          </cell>
          <cell r="B1993" t="str">
            <v>Banner Impreso (5.03x3.02m)S/Descripción "banco de</v>
          </cell>
          <cell r="C1993" t="str">
            <v>UN</v>
          </cell>
          <cell r="E1993" t="str">
            <v>1900</v>
          </cell>
          <cell r="F1993">
            <v>0</v>
          </cell>
        </row>
        <row r="1994">
          <cell r="A1994">
            <v>105749</v>
          </cell>
          <cell r="B1994" t="str">
            <v>Banner Impreso (2.56x2.04m)S/Des"Idrd Estadio de T</v>
          </cell>
          <cell r="C1994" t="str">
            <v>UN</v>
          </cell>
          <cell r="E1994" t="str">
            <v>1900</v>
          </cell>
          <cell r="F1994">
            <v>0</v>
          </cell>
        </row>
        <row r="1995">
          <cell r="A1995">
            <v>105750</v>
          </cell>
          <cell r="B1995" t="str">
            <v>Banner Impreso (3.50x1.07m)S/Des"Idrd Estadio de t</v>
          </cell>
          <cell r="C1995" t="str">
            <v>UN</v>
          </cell>
          <cell r="E1995" t="str">
            <v>1900</v>
          </cell>
          <cell r="F1995">
            <v>0</v>
          </cell>
        </row>
        <row r="1996">
          <cell r="A1996">
            <v>105751</v>
          </cell>
          <cell r="B1996" t="str">
            <v>Banner Impreso (3.00x2.55m)S/Des"Banco Arbitros Es</v>
          </cell>
          <cell r="C1996" t="str">
            <v>UN</v>
          </cell>
          <cell r="E1996" t="str">
            <v>1900</v>
          </cell>
          <cell r="F1996">
            <v>0</v>
          </cell>
        </row>
        <row r="1997">
          <cell r="A1997">
            <v>105752</v>
          </cell>
          <cell r="B1997" t="str">
            <v>STIKERS(22x15CM)S/Des"Puntos de Comida Estadio</v>
          </cell>
          <cell r="C1997" t="str">
            <v>UN</v>
          </cell>
          <cell r="E1997" t="str">
            <v>1900</v>
          </cell>
          <cell r="F1997">
            <v>0</v>
          </cell>
        </row>
        <row r="1998">
          <cell r="A1998">
            <v>105754</v>
          </cell>
          <cell r="B1998" t="str">
            <v>Banner Impreso (6.30x2.94m)S/Des"Banco de supl</v>
          </cell>
          <cell r="C1998" t="str">
            <v>UN</v>
          </cell>
          <cell r="E1998" t="str">
            <v>1900</v>
          </cell>
          <cell r="F1998">
            <v>0</v>
          </cell>
        </row>
        <row r="1999">
          <cell r="A1999">
            <v>107376</v>
          </cell>
          <cell r="B1999" t="str">
            <v>vinilo fundido o cast opaco, adhesivo permanente g</v>
          </cell>
          <cell r="C1999" t="str">
            <v>M2</v>
          </cell>
          <cell r="D1999">
            <v>44589</v>
          </cell>
          <cell r="E1999" t="str">
            <v>2022</v>
          </cell>
          <cell r="F1999">
            <v>129514</v>
          </cell>
        </row>
        <row r="2000">
          <cell r="A2000">
            <v>107377</v>
          </cell>
          <cell r="B2000" t="str">
            <v>plantilla en plotter de corte de baja adherencia</v>
          </cell>
          <cell r="C2000" t="str">
            <v>M2</v>
          </cell>
          <cell r="D2000">
            <v>43822</v>
          </cell>
          <cell r="E2000" t="str">
            <v>2019</v>
          </cell>
          <cell r="F2000">
            <v>52000</v>
          </cell>
        </row>
        <row r="2001">
          <cell r="A2001">
            <v>107378</v>
          </cell>
          <cell r="B2001" t="str">
            <v>totem lámina HR de 9mm Dimensiones: 0,70 x 2,95m.</v>
          </cell>
          <cell r="C2001" t="str">
            <v>UN</v>
          </cell>
          <cell r="E2001" t="str">
            <v>1900</v>
          </cell>
          <cell r="F2001">
            <v>0</v>
          </cell>
        </row>
        <row r="2002">
          <cell r="A2002">
            <v>107379</v>
          </cell>
          <cell r="B2002" t="str">
            <v>Elemento marcación en lámina galvanizada de 2mm. D</v>
          </cell>
          <cell r="C2002" t="str">
            <v>UN</v>
          </cell>
          <cell r="E2002" t="str">
            <v>1900</v>
          </cell>
          <cell r="F2002">
            <v>0</v>
          </cell>
        </row>
        <row r="2003">
          <cell r="A2003">
            <v>107380</v>
          </cell>
          <cell r="B2003" t="str">
            <v>Elemento marcación en lámina galvanizada de 2mm. D</v>
          </cell>
          <cell r="C2003" t="str">
            <v>UN</v>
          </cell>
          <cell r="E2003" t="str">
            <v>1900</v>
          </cell>
          <cell r="F2003">
            <v>0</v>
          </cell>
        </row>
        <row r="2004">
          <cell r="A2004">
            <v>107381</v>
          </cell>
          <cell r="B2004" t="str">
            <v>Plano de evac en lám galvan de 2mm. 0.12X0.26m</v>
          </cell>
          <cell r="C2004" t="str">
            <v>UN</v>
          </cell>
          <cell r="E2004" t="str">
            <v>1900</v>
          </cell>
          <cell r="F2004">
            <v>0</v>
          </cell>
        </row>
        <row r="2005">
          <cell r="A2005">
            <v>107382</v>
          </cell>
          <cell r="B2005" t="str">
            <v>Plano de evac en lám galvan de 2mm. 0.33X0.26m</v>
          </cell>
          <cell r="C2005" t="str">
            <v>UN</v>
          </cell>
          <cell r="E2005" t="str">
            <v>1900</v>
          </cell>
          <cell r="F2005">
            <v>0</v>
          </cell>
        </row>
        <row r="2006">
          <cell r="A2006">
            <v>107383</v>
          </cell>
          <cell r="B2006" t="str">
            <v>Plano de evac en lám galvan de 2mm. 0.22X0.26 m</v>
          </cell>
          <cell r="C2006" t="str">
            <v>UN</v>
          </cell>
          <cell r="E2006" t="str">
            <v>1900</v>
          </cell>
          <cell r="F2006">
            <v>0</v>
          </cell>
        </row>
        <row r="2007">
          <cell r="A2007">
            <v>107384</v>
          </cell>
          <cell r="B2007" t="str">
            <v>Letras en lámina HR de 9mm, soldadas a estructura</v>
          </cell>
          <cell r="C2007" t="str">
            <v>UN</v>
          </cell>
          <cell r="E2007" t="str">
            <v>1900</v>
          </cell>
          <cell r="F2007">
            <v>0</v>
          </cell>
        </row>
        <row r="2008">
          <cell r="A2008">
            <v>108040</v>
          </cell>
          <cell r="B2008" t="str">
            <v>Sum.+ Inst de la plantilla en plotter de corte y aplicación pintura color negro serie 36 SIKA muro</v>
          </cell>
          <cell r="C2008" t="str">
            <v>M2</v>
          </cell>
          <cell r="D2008">
            <v>43822</v>
          </cell>
          <cell r="E2008" t="str">
            <v>2019</v>
          </cell>
          <cell r="F2008">
            <v>108000</v>
          </cell>
        </row>
        <row r="2009">
          <cell r="A2009">
            <v>108447</v>
          </cell>
          <cell r="B2009" t="str">
            <v>totem lámina HR de 9mm Dimensiones: 0,80 x 2,90m.</v>
          </cell>
          <cell r="C2009" t="str">
            <v>UN</v>
          </cell>
          <cell r="E2009" t="str">
            <v>1900</v>
          </cell>
          <cell r="F2009">
            <v>0</v>
          </cell>
        </row>
        <row r="2010">
          <cell r="A2010">
            <v>108448</v>
          </cell>
          <cell r="B2010" t="str">
            <v>Elemento marcación lámina galvani 2mm 0,42 x 0,1 m</v>
          </cell>
          <cell r="C2010" t="str">
            <v>UN</v>
          </cell>
          <cell r="E2010" t="str">
            <v>1900</v>
          </cell>
          <cell r="F2010">
            <v>0</v>
          </cell>
        </row>
        <row r="2011">
          <cell r="A2011">
            <v>108449</v>
          </cell>
          <cell r="B2011" t="str">
            <v>Elemento marcación lámina galv 2mm 0,40 x1.6 x0.15</v>
          </cell>
          <cell r="C2011" t="str">
            <v>UN</v>
          </cell>
          <cell r="E2011" t="str">
            <v>1900</v>
          </cell>
          <cell r="F2011">
            <v>0</v>
          </cell>
        </row>
        <row r="2012">
          <cell r="A2012">
            <v>108450</v>
          </cell>
          <cell r="B2012" t="str">
            <v>Letras en lámina HR de 6mm corte laser, Estructura</v>
          </cell>
          <cell r="C2012" t="str">
            <v>UN</v>
          </cell>
          <cell r="E2012" t="str">
            <v>1900</v>
          </cell>
          <cell r="F2012">
            <v>0</v>
          </cell>
        </row>
        <row r="2013">
          <cell r="A2013">
            <v>108451</v>
          </cell>
          <cell r="B2013" t="str">
            <v>Loseta concreto HPC, con grabado en bajo relieve d</v>
          </cell>
          <cell r="C2013" t="str">
            <v>UN</v>
          </cell>
          <cell r="E2013" t="str">
            <v>1900</v>
          </cell>
          <cell r="F2013">
            <v>0</v>
          </cell>
        </row>
        <row r="2014">
          <cell r="A2014">
            <v>109125</v>
          </cell>
          <cell r="B2014" t="str">
            <v>TotemSeñalTipo B Estruc Perfil metal+lam</v>
          </cell>
          <cell r="C2014" t="str">
            <v>UN</v>
          </cell>
          <cell r="E2014" t="str">
            <v>1900</v>
          </cell>
          <cell r="F2014">
            <v>0</v>
          </cell>
        </row>
        <row r="2015">
          <cell r="A2015">
            <v>109127</v>
          </cell>
          <cell r="B2015" t="str">
            <v>TotemSeñalTipo A Estruc Perfil metal+lam</v>
          </cell>
          <cell r="C2015" t="str">
            <v>UN</v>
          </cell>
          <cell r="E2015" t="str">
            <v>1900</v>
          </cell>
          <cell r="F2015">
            <v>0</v>
          </cell>
        </row>
        <row r="2016">
          <cell r="A2016">
            <v>102374</v>
          </cell>
          <cell r="B2016" t="str">
            <v>PendonBanner13onz(1.0x1.50m)+dieseñVarillaMet+cuer</v>
          </cell>
          <cell r="C2016" t="str">
            <v>UN</v>
          </cell>
          <cell r="D2016">
            <v>43664</v>
          </cell>
          <cell r="E2016" t="str">
            <v>2019</v>
          </cell>
          <cell r="F2016">
            <v>46006</v>
          </cell>
        </row>
        <row r="2017">
          <cell r="A2017">
            <v>12576</v>
          </cell>
          <cell r="B2017" t="str">
            <v>SEÑAL VERTICAL EN AMBOS SENTIDOS PARA VIA - PARQUE EL JAPÓN (Suministro e instalación)</v>
          </cell>
          <cell r="C2017" t="str">
            <v>UN</v>
          </cell>
          <cell r="E2017" t="str">
            <v>1900</v>
          </cell>
          <cell r="F2017">
            <v>0</v>
          </cell>
        </row>
        <row r="2018">
          <cell r="A2018">
            <v>12577</v>
          </cell>
          <cell r="B2018" t="str">
            <v>SEÑAL VERTICAL TRANSITO EN AMBOS SENTIDOS  VIA  - PARQUE EL JAPÓN.(Suministro e instalación).</v>
          </cell>
          <cell r="C2018" t="str">
            <v>UN</v>
          </cell>
          <cell r="E2018" t="str">
            <v>1900</v>
          </cell>
          <cell r="F2018">
            <v>0</v>
          </cell>
        </row>
        <row r="2019">
          <cell r="A2019">
            <v>12578</v>
          </cell>
          <cell r="B2019" t="str">
            <v>SEÑAL VERTICAL DE PARE PARA VIA - PARQUE EL JAPÓN (Suministro e instalación)</v>
          </cell>
          <cell r="C2019" t="str">
            <v>UN</v>
          </cell>
          <cell r="E2019" t="str">
            <v>1900</v>
          </cell>
          <cell r="F2019">
            <v>0</v>
          </cell>
        </row>
        <row r="2020">
          <cell r="A2020">
            <v>12579</v>
          </cell>
          <cell r="B2020" t="str">
            <v>SEÑAL VERTICAL PROHIBIDO PARQUEAR VIA PARQUE EL JAPÓN (suministro e instalación)</v>
          </cell>
          <cell r="C2020" t="str">
            <v>UN</v>
          </cell>
          <cell r="E2020" t="str">
            <v>1900</v>
          </cell>
          <cell r="F2020">
            <v>0</v>
          </cell>
        </row>
        <row r="2021">
          <cell r="A2021">
            <v>12583</v>
          </cell>
          <cell r="B2021" t="str">
            <v>letrero en acrilico sin iluminacion letras de h=1.30</v>
          </cell>
          <cell r="C2021" t="str">
            <v>UN</v>
          </cell>
          <cell r="D2021">
            <v>43938</v>
          </cell>
          <cell r="E2021" t="str">
            <v>2020</v>
          </cell>
          <cell r="F2021">
            <v>22441360.449999999</v>
          </cell>
        </row>
        <row r="2022">
          <cell r="A2022">
            <v>12584</v>
          </cell>
          <cell r="B2022" t="str">
            <v>Letrero suspendido para zonas 4m x 1.49m</v>
          </cell>
          <cell r="C2022" t="str">
            <v>UN</v>
          </cell>
          <cell r="D2022">
            <v>43938</v>
          </cell>
          <cell r="E2022" t="str">
            <v>2020</v>
          </cell>
          <cell r="F2022">
            <v>5014124</v>
          </cell>
        </row>
        <row r="2023">
          <cell r="A2023">
            <v>12585</v>
          </cell>
          <cell r="B2023" t="str">
            <v>Letrero sobre piso para zonas 4m x 1.49m</v>
          </cell>
          <cell r="C2023" t="str">
            <v>UN</v>
          </cell>
          <cell r="D2023">
            <v>43949</v>
          </cell>
          <cell r="E2023" t="str">
            <v>2020</v>
          </cell>
          <cell r="F2023">
            <v>5110798.01</v>
          </cell>
        </row>
        <row r="2024">
          <cell r="A2024">
            <v>12586</v>
          </cell>
          <cell r="B2024" t="str">
            <v>Aviso evacuación, en acrílico, impresión digital tamaño 200 x 100 cm,</v>
          </cell>
          <cell r="C2024" t="str">
            <v>UN</v>
          </cell>
          <cell r="D2024">
            <v>43938</v>
          </cell>
          <cell r="E2024" t="str">
            <v>2020</v>
          </cell>
          <cell r="F2024">
            <v>1002257</v>
          </cell>
        </row>
        <row r="2025">
          <cell r="A2025">
            <v>12587</v>
          </cell>
          <cell r="B2025" t="str">
            <v>Aviso informativo, en acrílico, impresión digital tamaño 18 x28 cm,</v>
          </cell>
          <cell r="C2025" t="str">
            <v>UN</v>
          </cell>
          <cell r="D2025">
            <v>43938</v>
          </cell>
          <cell r="E2025" t="str">
            <v>2020</v>
          </cell>
          <cell r="F2025">
            <v>29578</v>
          </cell>
        </row>
        <row r="2026">
          <cell r="A2026">
            <v>12588</v>
          </cell>
          <cell r="B2026" t="str">
            <v>Aviso informativo, en acrílico, impresión digital tamaño 41 X 15 cm</v>
          </cell>
          <cell r="C2026" t="str">
            <v>UN</v>
          </cell>
          <cell r="D2026">
            <v>43938</v>
          </cell>
          <cell r="E2026" t="str">
            <v>2020</v>
          </cell>
          <cell r="F2026">
            <v>36134</v>
          </cell>
        </row>
        <row r="2027">
          <cell r="A2027">
            <v>12589</v>
          </cell>
          <cell r="B2027" t="str">
            <v>Aviso informativo, en acrílico, impresión digital  tamaño 130 X 66,20cm</v>
          </cell>
          <cell r="C2027" t="str">
            <v>UN</v>
          </cell>
          <cell r="D2027">
            <v>43938</v>
          </cell>
          <cell r="E2027" t="str">
            <v>2020</v>
          </cell>
          <cell r="F2027">
            <v>450355</v>
          </cell>
        </row>
        <row r="2028">
          <cell r="A2028">
            <v>12590</v>
          </cell>
          <cell r="B2028" t="str">
            <v xml:space="preserve">Aviso informativo, en acrílico, impresión digital, tamaño 130 x 50 cm. </v>
          </cell>
          <cell r="C2028" t="str">
            <v>UN</v>
          </cell>
          <cell r="D2028">
            <v>43938</v>
          </cell>
          <cell r="E2028" t="str">
            <v>2020</v>
          </cell>
          <cell r="F2028">
            <v>347465.99</v>
          </cell>
        </row>
        <row r="2029">
          <cell r="A2029">
            <v>12591</v>
          </cell>
          <cell r="B2029" t="str">
            <v>Aviso informativo, en acrílico, impresión digital, tamaño 11O x 50 cm.</v>
          </cell>
          <cell r="C2029" t="str">
            <v>UN</v>
          </cell>
          <cell r="D2029">
            <v>43938</v>
          </cell>
          <cell r="E2029" t="str">
            <v>2020</v>
          </cell>
          <cell r="F2029">
            <v>294012</v>
          </cell>
        </row>
        <row r="2030">
          <cell r="A2030">
            <v>12593</v>
          </cell>
          <cell r="B2030" t="str">
            <v xml:space="preserve">Aviso informativo, en acrílico, impresión digital, tamaño 63 x  90 cm. </v>
          </cell>
          <cell r="C2030" t="str">
            <v>UN</v>
          </cell>
          <cell r="D2030">
            <v>43938</v>
          </cell>
          <cell r="E2030" t="str">
            <v>2020</v>
          </cell>
          <cell r="F2030">
            <v>303119</v>
          </cell>
        </row>
        <row r="2031">
          <cell r="A2031">
            <v>12594</v>
          </cell>
          <cell r="B2031" t="str">
            <v>Aviso informativo, en acrílico, impresión digital,tamaño 130 x 90 cm.</v>
          </cell>
          <cell r="C2031" t="str">
            <v>UN</v>
          </cell>
          <cell r="D2031">
            <v>43938</v>
          </cell>
          <cell r="E2031" t="str">
            <v>2020</v>
          </cell>
          <cell r="F2031">
            <v>607212.01</v>
          </cell>
        </row>
        <row r="2032">
          <cell r="A2032">
            <v>12595</v>
          </cell>
          <cell r="B2032" t="str">
            <v>Aviso informativo, en acrílico,  impresión  digital, tamaño  180  x  90</v>
          </cell>
          <cell r="C2032" t="str">
            <v>UN</v>
          </cell>
          <cell r="D2032">
            <v>43938</v>
          </cell>
          <cell r="E2032" t="str">
            <v>2020</v>
          </cell>
          <cell r="F2032">
            <v>840761</v>
          </cell>
        </row>
        <row r="2033">
          <cell r="A2033">
            <v>12596</v>
          </cell>
          <cell r="B2033" t="str">
            <v xml:space="preserve">Vinilo adhesivo en impresión digital M2. </v>
          </cell>
          <cell r="C2033" t="str">
            <v>M2</v>
          </cell>
          <cell r="D2033">
            <v>43938</v>
          </cell>
          <cell r="E2033" t="str">
            <v>2020</v>
          </cell>
          <cell r="F2033">
            <v>91473</v>
          </cell>
        </row>
        <row r="2034">
          <cell r="A2034">
            <v>12615</v>
          </cell>
          <cell r="B2034" t="str">
            <v xml:space="preserve">Suministro e Instalacion de Vinilo Blackout </v>
          </cell>
          <cell r="C2034" t="str">
            <v>M2</v>
          </cell>
          <cell r="D2034">
            <v>43992</v>
          </cell>
          <cell r="E2034" t="str">
            <v>2020</v>
          </cell>
          <cell r="F2034">
            <v>194230</v>
          </cell>
        </row>
        <row r="2035">
          <cell r="A2035">
            <v>12741</v>
          </cell>
          <cell r="B2035" t="str">
            <v>PENDON 100 X 100 CM CON OJALES</v>
          </cell>
          <cell r="C2035" t="str">
            <v>UN</v>
          </cell>
          <cell r="D2035">
            <v>44158</v>
          </cell>
          <cell r="E2035" t="str">
            <v>2020</v>
          </cell>
          <cell r="F2035">
            <v>19564</v>
          </cell>
        </row>
        <row r="2036">
          <cell r="A2036">
            <v>12864</v>
          </cell>
          <cell r="B2036" t="str">
            <v xml:space="preserve">SEÑAL DE NORMAS GENERALES A DOS CARAS. </v>
          </cell>
          <cell r="C2036" t="str">
            <v>UN</v>
          </cell>
          <cell r="D2036">
            <v>44589</v>
          </cell>
          <cell r="E2036" t="str">
            <v>2022</v>
          </cell>
          <cell r="F2036">
            <v>1472404.01</v>
          </cell>
        </row>
        <row r="2037">
          <cell r="A2037">
            <v>13034</v>
          </cell>
          <cell r="B2037" t="str">
            <v xml:space="preserve">PENDON COLGAR (TUBOS+CUERDA) - BANNER 13 ONZAS - 100x100cm </v>
          </cell>
          <cell r="C2037" t="str">
            <v>M2</v>
          </cell>
          <cell r="D2037">
            <v>44589</v>
          </cell>
          <cell r="E2037" t="str">
            <v>2022</v>
          </cell>
          <cell r="F2037">
            <v>26394</v>
          </cell>
        </row>
        <row r="2038">
          <cell r="A2038">
            <v>1027</v>
          </cell>
          <cell r="B2038" t="str">
            <v>BARNIZ BRILLANTE TRANSPARENTE PHILAAC 2100</v>
          </cell>
          <cell r="C2038" t="str">
            <v>GLN</v>
          </cell>
          <cell r="E2038" t="str">
            <v>1900</v>
          </cell>
          <cell r="F2038">
            <v>0</v>
          </cell>
        </row>
        <row r="2039">
          <cell r="A2039">
            <v>1028</v>
          </cell>
          <cell r="B2039" t="str">
            <v>BARNIZ SINTETICO Int-Ext Brillante SD1 PINTUCO</v>
          </cell>
          <cell r="C2039" t="str">
            <v>GLN</v>
          </cell>
          <cell r="E2039" t="str">
            <v>1900</v>
          </cell>
          <cell r="F2039">
            <v>0</v>
          </cell>
        </row>
        <row r="2040">
          <cell r="A2040">
            <v>1837</v>
          </cell>
          <cell r="B2040" t="str">
            <v>BARNIZ SINTETICO BRILLANTE ICO</v>
          </cell>
          <cell r="C2040" t="str">
            <v>GLN</v>
          </cell>
          <cell r="E2040" t="str">
            <v>1900</v>
          </cell>
          <cell r="F2040">
            <v>0</v>
          </cell>
        </row>
        <row r="2041">
          <cell r="A2041">
            <v>1838</v>
          </cell>
          <cell r="B2041" t="str">
            <v>BARNIZ Trns. BRILLANTE EXTERIORES ICO</v>
          </cell>
          <cell r="C2041" t="str">
            <v>GLN</v>
          </cell>
          <cell r="E2041" t="str">
            <v>1900</v>
          </cell>
          <cell r="F2041">
            <v>0</v>
          </cell>
        </row>
        <row r="2042">
          <cell r="A2042">
            <v>1839</v>
          </cell>
          <cell r="B2042" t="str">
            <v>BARNIZ TRANSPARENTE MATE ICO</v>
          </cell>
          <cell r="C2042" t="str">
            <v>GLN</v>
          </cell>
          <cell r="E2042" t="str">
            <v>1900</v>
          </cell>
          <cell r="F2042">
            <v>0</v>
          </cell>
        </row>
        <row r="2043">
          <cell r="A2043">
            <v>104606</v>
          </cell>
          <cell r="B2043" t="str">
            <v>LACA NITRO PARA MADERA PINTUCO</v>
          </cell>
          <cell r="C2043" t="str">
            <v>GLN</v>
          </cell>
          <cell r="E2043" t="str">
            <v>1900</v>
          </cell>
          <cell r="F2043">
            <v>0</v>
          </cell>
        </row>
        <row r="2044">
          <cell r="A2044">
            <v>105044</v>
          </cell>
          <cell r="B2044" t="str">
            <v>BARNIZ BRILLANTE EXTERIOR</v>
          </cell>
          <cell r="C2044" t="str">
            <v>GLN</v>
          </cell>
          <cell r="D2044">
            <v>44589</v>
          </cell>
          <cell r="E2044" t="str">
            <v>2022</v>
          </cell>
          <cell r="F2044">
            <v>73923</v>
          </cell>
        </row>
        <row r="2045">
          <cell r="A2045">
            <v>1029</v>
          </cell>
          <cell r="B2045" t="str">
            <v>BASE Blanca P/LACA PINTUCO 7205</v>
          </cell>
          <cell r="C2045" t="str">
            <v>GLN</v>
          </cell>
          <cell r="E2045" t="str">
            <v>1900</v>
          </cell>
          <cell r="F2045">
            <v>0</v>
          </cell>
        </row>
        <row r="2046">
          <cell r="A2046">
            <v>1030</v>
          </cell>
          <cell r="B2046" t="str">
            <v>BASE LACA BLANCA PHILAAC 5001</v>
          </cell>
          <cell r="C2046" t="str">
            <v>GLN</v>
          </cell>
          <cell r="E2046" t="str">
            <v>1900</v>
          </cell>
          <cell r="F2046">
            <v>0</v>
          </cell>
        </row>
        <row r="2047">
          <cell r="A2047">
            <v>100656</v>
          </cell>
          <cell r="B2047" t="str">
            <v>POXIPOLIAMIDA ANTIHONGO ANTIMOHO  2 COMPONENTES</v>
          </cell>
          <cell r="C2047" t="str">
            <v>GLN</v>
          </cell>
          <cell r="D2047">
            <v>44589</v>
          </cell>
          <cell r="E2047" t="str">
            <v>2022</v>
          </cell>
          <cell r="F2047">
            <v>85330</v>
          </cell>
        </row>
        <row r="2048">
          <cell r="A2048">
            <v>103481</v>
          </cell>
          <cell r="B2048" t="str">
            <v>ANTICORROSIVO VERDE/GRIS  BASE DE CROMATO DE  ZINC</v>
          </cell>
          <cell r="C2048" t="str">
            <v>GLN</v>
          </cell>
          <cell r="D2048">
            <v>44589</v>
          </cell>
          <cell r="E2048" t="str">
            <v>2022</v>
          </cell>
          <cell r="F2048">
            <v>98658</v>
          </cell>
        </row>
        <row r="2049">
          <cell r="A2049">
            <v>104888</v>
          </cell>
          <cell r="B2049" t="str">
            <v>DESENGRASANTE HODROSOLVENTE (BIOBRIT)</v>
          </cell>
          <cell r="C2049" t="str">
            <v>GLN</v>
          </cell>
          <cell r="D2049">
            <v>44589</v>
          </cell>
          <cell r="E2049" t="str">
            <v>2022</v>
          </cell>
          <cell r="F2049">
            <v>18720</v>
          </cell>
        </row>
        <row r="2050">
          <cell r="A2050">
            <v>104910</v>
          </cell>
          <cell r="B2050" t="str">
            <v>ANTICORROSIVO VERDE OLIVA(CROM. DE ZINC)</v>
          </cell>
          <cell r="C2050" t="str">
            <v>GLN</v>
          </cell>
          <cell r="D2050">
            <v>44589</v>
          </cell>
          <cell r="E2050" t="str">
            <v>2022</v>
          </cell>
          <cell r="F2050">
            <v>101233</v>
          </cell>
        </row>
        <row r="2051">
          <cell r="A2051">
            <v>105058</v>
          </cell>
          <cell r="B2051" t="str">
            <v>MARMOLINA NEGRA (SACO DE 40 KG)</v>
          </cell>
          <cell r="C2051" t="str">
            <v>BTO</v>
          </cell>
          <cell r="E2051" t="str">
            <v>1900</v>
          </cell>
          <cell r="F2051">
            <v>0</v>
          </cell>
        </row>
        <row r="2052">
          <cell r="A2052">
            <v>105847</v>
          </cell>
          <cell r="B2052" t="str">
            <v>PINTURA ELECTROSTATICA PARA ANGULO DE 3/4"</v>
          </cell>
          <cell r="C2052" t="str">
            <v>ML</v>
          </cell>
          <cell r="D2052">
            <v>44589</v>
          </cell>
          <cell r="E2052" t="str">
            <v>2022</v>
          </cell>
          <cell r="F2052">
            <v>1289</v>
          </cell>
        </row>
        <row r="2053">
          <cell r="A2053">
            <v>105848</v>
          </cell>
          <cell r="B2053" t="str">
            <v>PINTURA ELECTROSTATICA PARA TUBO DE  3/4"X3/4"</v>
          </cell>
          <cell r="C2053" t="str">
            <v>ML</v>
          </cell>
          <cell r="E2053" t="str">
            <v>1900</v>
          </cell>
          <cell r="F2053">
            <v>0</v>
          </cell>
        </row>
        <row r="2054">
          <cell r="A2054">
            <v>105859</v>
          </cell>
          <cell r="B2054" t="str">
            <v>PINTURA ELECTROSTATICA PARA PLATINA DE 3"</v>
          </cell>
          <cell r="C2054" t="str">
            <v>ML</v>
          </cell>
          <cell r="E2054" t="str">
            <v>1900</v>
          </cell>
          <cell r="F2054">
            <v>0</v>
          </cell>
        </row>
        <row r="2055">
          <cell r="A2055">
            <v>105860</v>
          </cell>
          <cell r="B2055" t="str">
            <v>PINTURA ELECTROSTATICA PARA PLATINA DE 2"</v>
          </cell>
          <cell r="C2055" t="str">
            <v>ML</v>
          </cell>
          <cell r="E2055" t="str">
            <v>1900</v>
          </cell>
          <cell r="F2055">
            <v>0</v>
          </cell>
        </row>
        <row r="2056">
          <cell r="A2056">
            <v>93</v>
          </cell>
          <cell r="B2056" t="str">
            <v>BLOQUE ESCORIA CONCREBLOCK 15x20x60  Fab.</v>
          </cell>
          <cell r="C2056" t="str">
            <v>UN</v>
          </cell>
          <cell r="E2056" t="str">
            <v>1900</v>
          </cell>
          <cell r="F2056">
            <v>0</v>
          </cell>
        </row>
        <row r="2057">
          <cell r="A2057">
            <v>106</v>
          </cell>
          <cell r="B2057" t="str">
            <v>BLOQUE CONCRETO CONCREBLOCK 10x20x40 Fab.</v>
          </cell>
          <cell r="C2057" t="str">
            <v>UN</v>
          </cell>
          <cell r="E2057" t="str">
            <v>1900</v>
          </cell>
          <cell r="F2057">
            <v>0</v>
          </cell>
        </row>
        <row r="2058">
          <cell r="A2058">
            <v>107</v>
          </cell>
          <cell r="B2058" t="str">
            <v>BLOQUE CONCRETO CONCREBLOCK 20x20x40 Fab.</v>
          </cell>
          <cell r="C2058" t="str">
            <v>UN</v>
          </cell>
          <cell r="E2058" t="str">
            <v>1900</v>
          </cell>
          <cell r="F2058">
            <v>0</v>
          </cell>
        </row>
        <row r="2059">
          <cell r="A2059">
            <v>110</v>
          </cell>
          <cell r="B2059" t="str">
            <v>BLOQUE DIV. MODULARES 9x19x39 Liso Obra</v>
          </cell>
          <cell r="C2059" t="str">
            <v>UN</v>
          </cell>
          <cell r="E2059" t="str">
            <v>1900</v>
          </cell>
          <cell r="F2059">
            <v>0</v>
          </cell>
        </row>
        <row r="2060">
          <cell r="A2060">
            <v>111</v>
          </cell>
          <cell r="B2060" t="str">
            <v>BLOQUE ESTRUCT. MODULARES 39x19x18 Estrd. Obra</v>
          </cell>
          <cell r="C2060" t="str">
            <v>UN</v>
          </cell>
          <cell r="E2060" t="str">
            <v>1900</v>
          </cell>
          <cell r="F2060">
            <v>0</v>
          </cell>
        </row>
        <row r="2061">
          <cell r="A2061">
            <v>112</v>
          </cell>
          <cell r="B2061" t="str">
            <v>BLOQUE ESCORIA CONCREBLOCK 10x20x40  Fab.</v>
          </cell>
          <cell r="C2061" t="str">
            <v>UN</v>
          </cell>
          <cell r="E2061" t="str">
            <v>1900</v>
          </cell>
          <cell r="F2061">
            <v>0</v>
          </cell>
        </row>
        <row r="2062">
          <cell r="A2062">
            <v>113</v>
          </cell>
          <cell r="B2062" t="str">
            <v>BLOQUE ESCORIA CONCREBLOCK 20x20x40  Fab.</v>
          </cell>
          <cell r="C2062" t="str">
            <v>UN</v>
          </cell>
          <cell r="E2062" t="str">
            <v>1900</v>
          </cell>
          <cell r="F2062">
            <v>0</v>
          </cell>
        </row>
        <row r="2063">
          <cell r="A2063">
            <v>114</v>
          </cell>
          <cell r="B2063" t="str">
            <v>BLOQUE #4 STA/FE 33x23x9 Obra</v>
          </cell>
          <cell r="C2063" t="str">
            <v>UN</v>
          </cell>
          <cell r="D2063">
            <v>43529</v>
          </cell>
          <cell r="E2063" t="str">
            <v>2019</v>
          </cell>
          <cell r="F2063">
            <v>1080</v>
          </cell>
        </row>
        <row r="2064">
          <cell r="A2064">
            <v>116</v>
          </cell>
          <cell r="B2064" t="str">
            <v>BLOQUE #5 33x23x11.5 Obra Perf.Vertical + Trans</v>
          </cell>
          <cell r="C2064" t="str">
            <v>UN</v>
          </cell>
          <cell r="D2064">
            <v>44589</v>
          </cell>
          <cell r="E2064" t="str">
            <v>2022</v>
          </cell>
          <cell r="F2064">
            <v>1623</v>
          </cell>
        </row>
        <row r="2065">
          <cell r="A2065">
            <v>1689</v>
          </cell>
          <cell r="B2065" t="str">
            <v>BLOQUE #4 STA/FE 33x23x9 Fab.</v>
          </cell>
          <cell r="C2065" t="str">
            <v>UN</v>
          </cell>
          <cell r="E2065" t="str">
            <v>1900</v>
          </cell>
          <cell r="F2065">
            <v>0</v>
          </cell>
        </row>
        <row r="2066">
          <cell r="A2066">
            <v>1690</v>
          </cell>
          <cell r="B2066" t="str">
            <v>BLOQUE #5 STA/FE 33x23x11.5 Fab.</v>
          </cell>
          <cell r="C2066" t="str">
            <v>UN</v>
          </cell>
          <cell r="D2066">
            <v>43552</v>
          </cell>
          <cell r="E2066" t="str">
            <v>2019</v>
          </cell>
          <cell r="F2066">
            <v>999</v>
          </cell>
        </row>
        <row r="2067">
          <cell r="A2067">
            <v>1710</v>
          </cell>
          <cell r="B2067" t="str">
            <v>LADRILLO REJILLA  YOMASA 24x12x6 COLOR COCIDO OBRA</v>
          </cell>
          <cell r="C2067" t="str">
            <v>UN</v>
          </cell>
          <cell r="E2067" t="str">
            <v>1900</v>
          </cell>
          <cell r="F2067">
            <v>0</v>
          </cell>
        </row>
        <row r="2068">
          <cell r="A2068">
            <v>1777</v>
          </cell>
          <cell r="B2068" t="str">
            <v>BLOQUE #3 YOMASA 31.5x23x7 Perforado Fab.</v>
          </cell>
          <cell r="C2068" t="str">
            <v>UN</v>
          </cell>
          <cell r="E2068" t="str">
            <v>1900</v>
          </cell>
          <cell r="F2068">
            <v>0</v>
          </cell>
        </row>
        <row r="2069">
          <cell r="A2069">
            <v>1778</v>
          </cell>
          <cell r="B2069" t="str">
            <v>BLOQUE #4 YOMASA 30x20x10 Estandar Fab.</v>
          </cell>
          <cell r="C2069" t="str">
            <v>UN</v>
          </cell>
          <cell r="E2069" t="str">
            <v>1900</v>
          </cell>
          <cell r="F2069">
            <v>0</v>
          </cell>
        </row>
        <row r="2070">
          <cell r="A2070">
            <v>1779</v>
          </cell>
          <cell r="B2070" t="str">
            <v>BLOQUE #5S YOMASA 30x20x12 Perforado Fab.</v>
          </cell>
          <cell r="C2070" t="str">
            <v>UN</v>
          </cell>
          <cell r="E2070" t="str">
            <v>1900</v>
          </cell>
          <cell r="F2070">
            <v>0</v>
          </cell>
        </row>
        <row r="2071">
          <cell r="A2071">
            <v>1965</v>
          </cell>
          <cell r="B2071" t="str">
            <v>BLOQUE #4 USME TRADICIONAL 33x23x9 Fab.</v>
          </cell>
          <cell r="C2071" t="str">
            <v>UN</v>
          </cell>
          <cell r="E2071" t="str">
            <v>1900</v>
          </cell>
          <cell r="F2071">
            <v>0</v>
          </cell>
        </row>
        <row r="2072">
          <cell r="A2072">
            <v>1966</v>
          </cell>
          <cell r="B2072" t="str">
            <v>BLOQUE #5 TRADICIONAL 33x23x12  + TRANSPORTE</v>
          </cell>
          <cell r="C2072" t="str">
            <v>UN</v>
          </cell>
          <cell r="D2072">
            <v>44589</v>
          </cell>
          <cell r="E2072" t="str">
            <v>2022</v>
          </cell>
          <cell r="F2072">
            <v>1147</v>
          </cell>
        </row>
        <row r="2073">
          <cell r="A2073">
            <v>2143</v>
          </cell>
          <cell r="B2073" t="str">
            <v>BLOQUE #3 YOMASA 31.5x23x7 Perforado Obra</v>
          </cell>
          <cell r="C2073" t="str">
            <v>UN</v>
          </cell>
          <cell r="E2073" t="str">
            <v>1900</v>
          </cell>
          <cell r="F2073">
            <v>0</v>
          </cell>
        </row>
        <row r="2074">
          <cell r="A2074">
            <v>2145</v>
          </cell>
          <cell r="B2074" t="str">
            <v>BLOQUE #4S YOMASA 30x20x10 Perforado Obra</v>
          </cell>
          <cell r="C2074" t="str">
            <v>UN</v>
          </cell>
          <cell r="E2074" t="str">
            <v>1900</v>
          </cell>
          <cell r="F2074">
            <v>0</v>
          </cell>
        </row>
        <row r="2075">
          <cell r="A2075">
            <v>2148</v>
          </cell>
          <cell r="B2075" t="str">
            <v>BLOQUE #5S YOMASA 30x20x12 Perforado Obra</v>
          </cell>
          <cell r="C2075" t="str">
            <v>UN</v>
          </cell>
          <cell r="E2075" t="str">
            <v>1900</v>
          </cell>
          <cell r="F2075">
            <v>0</v>
          </cell>
        </row>
        <row r="2076">
          <cell r="A2076">
            <v>2362</v>
          </cell>
          <cell r="B2076" t="str">
            <v>BLOQUE ESTRUCT. MODULARES 19x19x19 Liso Obra</v>
          </cell>
          <cell r="C2076" t="str">
            <v>UN</v>
          </cell>
          <cell r="E2076" t="str">
            <v>1900</v>
          </cell>
          <cell r="F2076">
            <v>0</v>
          </cell>
        </row>
        <row r="2077">
          <cell r="A2077">
            <v>2364</v>
          </cell>
          <cell r="B2077" t="str">
            <v>BLOQUE ESTRUCT. MODULARES 39x19x16 Pdra. Obra</v>
          </cell>
          <cell r="C2077" t="str">
            <v>UN</v>
          </cell>
          <cell r="E2077" t="str">
            <v>1900</v>
          </cell>
          <cell r="F2077">
            <v>0</v>
          </cell>
        </row>
        <row r="2078">
          <cell r="A2078">
            <v>2365</v>
          </cell>
          <cell r="B2078" t="str">
            <v>BLOQUE ESTRUCT. MODULARES 36x19x16 Pdra. Obra</v>
          </cell>
          <cell r="C2078" t="str">
            <v>UN</v>
          </cell>
          <cell r="E2078" t="str">
            <v>1900</v>
          </cell>
          <cell r="F2078">
            <v>0</v>
          </cell>
        </row>
        <row r="2079">
          <cell r="A2079">
            <v>2373</v>
          </cell>
          <cell r="B2079" t="str">
            <v>BLOQUE DIV. MODULARES 9.5x19x39 Estrd. Obra</v>
          </cell>
          <cell r="C2079" t="str">
            <v>UN</v>
          </cell>
          <cell r="E2079" t="str">
            <v>1900</v>
          </cell>
          <cell r="F2079">
            <v>0</v>
          </cell>
        </row>
        <row r="2080">
          <cell r="A2080">
            <v>2374</v>
          </cell>
          <cell r="B2080" t="str">
            <v>BLOQUE DIV. MODULARES 9x19x19 Liso Obra</v>
          </cell>
          <cell r="C2080" t="str">
            <v>UN</v>
          </cell>
          <cell r="E2080" t="str">
            <v>1900</v>
          </cell>
          <cell r="F2080">
            <v>0</v>
          </cell>
        </row>
        <row r="2081">
          <cell r="A2081">
            <v>2375</v>
          </cell>
          <cell r="B2081" t="str">
            <v>BLOQUE ESTRUCT. MODULARES 39x19x12.5 Estrd.Obra</v>
          </cell>
          <cell r="C2081" t="str">
            <v>UN</v>
          </cell>
          <cell r="E2081" t="str">
            <v>1900</v>
          </cell>
          <cell r="F2081">
            <v>0</v>
          </cell>
        </row>
        <row r="2082">
          <cell r="A2082">
            <v>2408</v>
          </cell>
          <cell r="B2082" t="str">
            <v>BLOQUE #5 USME TRADIC. 16.5x23x12 Medio Fab.</v>
          </cell>
          <cell r="C2082" t="str">
            <v>UN</v>
          </cell>
          <cell r="E2082" t="str">
            <v>1900</v>
          </cell>
          <cell r="F2082">
            <v>0</v>
          </cell>
        </row>
        <row r="2083">
          <cell r="A2083">
            <v>2409</v>
          </cell>
          <cell r="B2083" t="str">
            <v>BLOQUE #4 USME 16.5x23x9 Medio Fab.</v>
          </cell>
          <cell r="C2083" t="str">
            <v>UN</v>
          </cell>
          <cell r="E2083" t="str">
            <v>1900</v>
          </cell>
          <cell r="F2083">
            <v>0</v>
          </cell>
        </row>
        <row r="2084">
          <cell r="A2084">
            <v>2910</v>
          </cell>
          <cell r="B2084" t="str">
            <v>LADRILLO ESTRUCTURAL  24x12x6 Obra</v>
          </cell>
          <cell r="C2084" t="str">
            <v>UN</v>
          </cell>
          <cell r="D2084">
            <v>44589</v>
          </cell>
          <cell r="E2084" t="str">
            <v>2022</v>
          </cell>
          <cell r="F2084">
            <v>655</v>
          </cell>
        </row>
        <row r="2085">
          <cell r="A2085">
            <v>2930</v>
          </cell>
          <cell r="B2085" t="str">
            <v>LADRILLO MACIZO MATIZADO HELIOS 24x12x6 Obra</v>
          </cell>
          <cell r="C2085" t="str">
            <v>UN</v>
          </cell>
          <cell r="E2085" t="str">
            <v>1900</v>
          </cell>
          <cell r="F2085">
            <v>0</v>
          </cell>
        </row>
        <row r="2086">
          <cell r="A2086">
            <v>2931</v>
          </cell>
          <cell r="B2086" t="str">
            <v>LADRILLO ESTRUCTURAL HELIOS MATIZADO 24x12x6 Fab.</v>
          </cell>
          <cell r="C2086" t="str">
            <v>UN</v>
          </cell>
          <cell r="E2086" t="str">
            <v>1900</v>
          </cell>
          <cell r="F2086">
            <v>0</v>
          </cell>
        </row>
        <row r="2087">
          <cell r="A2087">
            <v>31909</v>
          </cell>
          <cell r="B2087" t="str">
            <v>LADRILLO ESTRUCTURAL HELIOS MATIZADO 24x12x6 Obra</v>
          </cell>
          <cell r="C2087" t="str">
            <v>UN</v>
          </cell>
          <cell r="E2087" t="str">
            <v>1900</v>
          </cell>
          <cell r="F2087">
            <v>0</v>
          </cell>
        </row>
        <row r="2088">
          <cell r="A2088">
            <v>31912</v>
          </cell>
          <cell r="B2088" t="str">
            <v>BLOQUE #4  300 x 200 x 100</v>
          </cell>
          <cell r="C2088" t="str">
            <v>UN</v>
          </cell>
          <cell r="E2088" t="str">
            <v>1900</v>
          </cell>
          <cell r="F2088">
            <v>0</v>
          </cell>
        </row>
        <row r="2089">
          <cell r="A2089">
            <v>31913</v>
          </cell>
          <cell r="B2089" t="str">
            <v>BLOQUE #4 32 x 20 x 9</v>
          </cell>
          <cell r="C2089" t="str">
            <v>UN</v>
          </cell>
          <cell r="E2089" t="str">
            <v>1900</v>
          </cell>
          <cell r="F2089">
            <v>0</v>
          </cell>
        </row>
        <row r="2090">
          <cell r="A2090">
            <v>100524</v>
          </cell>
          <cell r="B2090" t="str">
            <v>Adoquin ecologico 29x43x8 GRAMOQUIN</v>
          </cell>
          <cell r="C2090" t="str">
            <v>UN</v>
          </cell>
          <cell r="E2090" t="str">
            <v>1900</v>
          </cell>
          <cell r="F2090">
            <v>0</v>
          </cell>
        </row>
        <row r="2091">
          <cell r="A2091">
            <v>100542</v>
          </cell>
          <cell r="B2091" t="str">
            <v>BLOQUE ESTRUCT.36x19x16 Pied-Pied Obra Color</v>
          </cell>
          <cell r="C2091" t="str">
            <v>UN</v>
          </cell>
          <cell r="E2091" t="str">
            <v>1900</v>
          </cell>
          <cell r="F2091">
            <v>0</v>
          </cell>
        </row>
        <row r="2092">
          <cell r="A2092">
            <v>100544</v>
          </cell>
          <cell r="B2092" t="str">
            <v>BLOQ.ESTR.MEDIO 18x19x16 Piedra-Liso Obra Gris</v>
          </cell>
          <cell r="C2092" t="str">
            <v>UN</v>
          </cell>
          <cell r="E2092" t="str">
            <v>1900</v>
          </cell>
          <cell r="F2092">
            <v>0</v>
          </cell>
        </row>
        <row r="2093">
          <cell r="A2093">
            <v>100547</v>
          </cell>
          <cell r="B2093" t="str">
            <v>BLOQ.ESTR.MEDIO 18x19x16 Piedra-Liso Obra Color</v>
          </cell>
          <cell r="C2093" t="str">
            <v>UN</v>
          </cell>
          <cell r="E2093" t="str">
            <v>1900</v>
          </cell>
          <cell r="F2093">
            <v>0</v>
          </cell>
        </row>
        <row r="2094">
          <cell r="A2094">
            <v>100627</v>
          </cell>
          <cell r="B2094" t="str">
            <v>Bloque concreto  10x20x20 medio Fab.   **</v>
          </cell>
          <cell r="C2094" t="str">
            <v>UN</v>
          </cell>
          <cell r="E2094" t="str">
            <v>1900</v>
          </cell>
          <cell r="F2094">
            <v>0</v>
          </cell>
        </row>
        <row r="2095">
          <cell r="A2095">
            <v>100628</v>
          </cell>
          <cell r="B2095" t="str">
            <v>Bloque concreto  12x20x40 enteroFab.   **</v>
          </cell>
          <cell r="C2095" t="str">
            <v>UN</v>
          </cell>
          <cell r="D2095">
            <v>43817</v>
          </cell>
          <cell r="E2095" t="str">
            <v>2019</v>
          </cell>
          <cell r="F2095">
            <v>2657</v>
          </cell>
        </row>
        <row r="2096">
          <cell r="A2096">
            <v>100629</v>
          </cell>
          <cell r="B2096" t="str">
            <v>Bloque concreto  12x20x20 medio Fab.   **</v>
          </cell>
          <cell r="C2096" t="str">
            <v>UN</v>
          </cell>
          <cell r="E2096" t="str">
            <v>1900</v>
          </cell>
          <cell r="F2096">
            <v>0</v>
          </cell>
        </row>
        <row r="2097">
          <cell r="A2097">
            <v>100630</v>
          </cell>
          <cell r="B2097" t="str">
            <v>Bloque concreto  15x20x40 enteroFab.   **</v>
          </cell>
          <cell r="C2097" t="str">
            <v>UN</v>
          </cell>
          <cell r="E2097" t="str">
            <v>1900</v>
          </cell>
          <cell r="F2097">
            <v>0</v>
          </cell>
        </row>
        <row r="2098">
          <cell r="A2098">
            <v>100631</v>
          </cell>
          <cell r="B2098" t="str">
            <v>Bloque concreto  15x20x20 medio Fab.   **</v>
          </cell>
          <cell r="C2098" t="str">
            <v>UN</v>
          </cell>
          <cell r="E2098" t="str">
            <v>1900</v>
          </cell>
          <cell r="F2098">
            <v>0</v>
          </cell>
        </row>
        <row r="2099">
          <cell r="A2099">
            <v>100632</v>
          </cell>
          <cell r="B2099" t="str">
            <v>Bloque concreto  20x20x40 enteroFab.   **</v>
          </cell>
          <cell r="C2099" t="str">
            <v>UN</v>
          </cell>
          <cell r="E2099" t="str">
            <v>1900</v>
          </cell>
          <cell r="F2099">
            <v>0</v>
          </cell>
        </row>
        <row r="2100">
          <cell r="A2100">
            <v>100633</v>
          </cell>
          <cell r="B2100" t="str">
            <v>Bloque concreto  20x20x20 medio Fab.   **</v>
          </cell>
          <cell r="C2100" t="str">
            <v>UN</v>
          </cell>
          <cell r="E2100" t="str">
            <v>1900</v>
          </cell>
          <cell r="F2100">
            <v>0</v>
          </cell>
        </row>
        <row r="2101">
          <cell r="A2101">
            <v>100964</v>
          </cell>
          <cell r="B2101" t="str">
            <v>BLOQ. CONCRETO 20X20X40 + Transporte</v>
          </cell>
          <cell r="C2101" t="str">
            <v>UN</v>
          </cell>
          <cell r="E2101" t="str">
            <v>1900</v>
          </cell>
          <cell r="F2101">
            <v>0</v>
          </cell>
        </row>
        <row r="2102">
          <cell r="A2102">
            <v>101047</v>
          </cell>
          <cell r="B2102" t="str">
            <v>ADOQUIN CONC. COLORES A-8 OBRA (10X20X8)</v>
          </cell>
          <cell r="C2102" t="str">
            <v>UN</v>
          </cell>
          <cell r="D2102">
            <v>43532</v>
          </cell>
          <cell r="E2102" t="str">
            <v>2019</v>
          </cell>
          <cell r="F2102">
            <v>1222</v>
          </cell>
        </row>
        <row r="2103">
          <cell r="A2103">
            <v>101453</v>
          </cell>
          <cell r="B2103" t="str">
            <v>Fachada en 150  FS Aluzinc</v>
          </cell>
          <cell r="C2103" t="str">
            <v>M2</v>
          </cell>
          <cell r="E2103" t="str">
            <v>1900</v>
          </cell>
          <cell r="F2103">
            <v>0</v>
          </cell>
        </row>
        <row r="2104">
          <cell r="A2104">
            <v>101803</v>
          </cell>
          <cell r="B2104" t="str">
            <v>Adoquin ecologico 20x20x3.8 **</v>
          </cell>
          <cell r="C2104" t="str">
            <v>M2</v>
          </cell>
          <cell r="E2104" t="str">
            <v>1900</v>
          </cell>
          <cell r="F2104">
            <v>0</v>
          </cell>
        </row>
        <row r="2105">
          <cell r="A2105">
            <v>101804</v>
          </cell>
          <cell r="B2105" t="str">
            <v>Adoquin Estructural fino Ecologico 6x12x24.5cm **</v>
          </cell>
          <cell r="C2105" t="str">
            <v>M2</v>
          </cell>
          <cell r="E2105" t="str">
            <v>1900</v>
          </cell>
          <cell r="F2105">
            <v>0</v>
          </cell>
        </row>
        <row r="2106">
          <cell r="A2106">
            <v>102722</v>
          </cell>
          <cell r="B2106" t="str">
            <v>LADRILLO 20x10x4 Obra</v>
          </cell>
          <cell r="C2106" t="str">
            <v>UN</v>
          </cell>
          <cell r="E2106" t="str">
            <v>1900</v>
          </cell>
          <cell r="F2106">
            <v>0</v>
          </cell>
        </row>
        <row r="2107">
          <cell r="A2107">
            <v>104467</v>
          </cell>
          <cell r="B2107" t="str">
            <v>ADOQUIN CEMENTO PEAT. AMAR-MARRON-SALMON(6X10X20CM</v>
          </cell>
          <cell r="C2107" t="str">
            <v>UN</v>
          </cell>
          <cell r="D2107">
            <v>43704</v>
          </cell>
          <cell r="E2107" t="str">
            <v>2019</v>
          </cell>
          <cell r="F2107">
            <v>827</v>
          </cell>
        </row>
        <row r="2108">
          <cell r="A2108">
            <v>104468</v>
          </cell>
          <cell r="B2108" t="str">
            <v>ADOQUIN CEMENT PEAT. AMAR-MARRON-SALMON(6X10X20CM</v>
          </cell>
          <cell r="C2108" t="str">
            <v>M2</v>
          </cell>
          <cell r="D2108">
            <v>43524</v>
          </cell>
          <cell r="E2108" t="str">
            <v>2019</v>
          </cell>
          <cell r="F2108">
            <v>41323</v>
          </cell>
        </row>
        <row r="2109">
          <cell r="A2109">
            <v>104479</v>
          </cell>
          <cell r="B2109" t="str">
            <v>LADRILLO  RECOCIDO (19X9X6.5CM) DEPOSITO</v>
          </cell>
          <cell r="C2109" t="str">
            <v>UN</v>
          </cell>
          <cell r="E2109" t="str">
            <v>1900</v>
          </cell>
          <cell r="F2109">
            <v>0</v>
          </cell>
        </row>
        <row r="2110">
          <cell r="A2110">
            <v>104952</v>
          </cell>
          <cell r="B2110" t="str">
            <v>BLOQUE CEMENTO TIPO SPLIT 15X20X40</v>
          </cell>
          <cell r="C2110" t="str">
            <v>UN</v>
          </cell>
          <cell r="E2110" t="str">
            <v>1900</v>
          </cell>
          <cell r="F2110">
            <v>0</v>
          </cell>
        </row>
        <row r="2111">
          <cell r="A2111">
            <v>105243</v>
          </cell>
          <cell r="B2111" t="str">
            <v>Adoquín Curvo Ecológico Traf. Peatonal 33x16x3.5</v>
          </cell>
          <cell r="C2111" t="str">
            <v>M2</v>
          </cell>
          <cell r="E2111" t="str">
            <v>1900</v>
          </cell>
          <cell r="F2111">
            <v>0</v>
          </cell>
        </row>
        <row r="2112">
          <cell r="A2112">
            <v>108029</v>
          </cell>
          <cell r="B2112" t="str">
            <v>BLOQUE CONCRETO CONCREBLOCK 20x20x40 Obra</v>
          </cell>
          <cell r="C2112" t="str">
            <v>UN</v>
          </cell>
          <cell r="E2112" t="str">
            <v>1900</v>
          </cell>
          <cell r="F2112">
            <v>0</v>
          </cell>
        </row>
        <row r="2113">
          <cell r="A2113">
            <v>108509</v>
          </cell>
          <cell r="B2113" t="str">
            <v>bloque concreto tipo tolete 15 x 10 x 40 color are</v>
          </cell>
          <cell r="C2113" t="str">
            <v>UN</v>
          </cell>
          <cell r="E2113" t="str">
            <v>1900</v>
          </cell>
          <cell r="F2113">
            <v>0</v>
          </cell>
        </row>
        <row r="2114">
          <cell r="A2114">
            <v>108515</v>
          </cell>
          <cell r="B2114" t="str">
            <v>bloque 15 x 20 x 40 12 mpa gris 15.0 kg ntc 4026</v>
          </cell>
          <cell r="C2114" t="str">
            <v>UN</v>
          </cell>
          <cell r="E2114" t="str">
            <v>1900</v>
          </cell>
          <cell r="F2114">
            <v>0</v>
          </cell>
        </row>
        <row r="2115">
          <cell r="A2115">
            <v>108520</v>
          </cell>
          <cell r="B2115" t="str">
            <v>Bloque concreto 12x20x40 enteroFab. **</v>
          </cell>
          <cell r="C2115" t="str">
            <v>UN</v>
          </cell>
          <cell r="E2115" t="str">
            <v>1900</v>
          </cell>
          <cell r="F2115">
            <v>0</v>
          </cell>
        </row>
        <row r="2116">
          <cell r="A2116">
            <v>102365</v>
          </cell>
          <cell r="B2116" t="str">
            <v>BloqueCementoCuadradoGris(10x10x6cm)Suministro</v>
          </cell>
          <cell r="C2116" t="str">
            <v>UN</v>
          </cell>
          <cell r="D2116">
            <v>43663</v>
          </cell>
          <cell r="E2116" t="str">
            <v>2019</v>
          </cell>
          <cell r="F2116">
            <v>474</v>
          </cell>
        </row>
        <row r="2117">
          <cell r="A2117">
            <v>102367</v>
          </cell>
          <cell r="B2117" t="str">
            <v>BloqueCementoCuadradoGris(20x20x6cm)Suministro</v>
          </cell>
          <cell r="C2117" t="str">
            <v>UN</v>
          </cell>
          <cell r="D2117">
            <v>43663</v>
          </cell>
          <cell r="E2117" t="str">
            <v>2019</v>
          </cell>
          <cell r="F2117">
            <v>1755</v>
          </cell>
        </row>
        <row r="2118">
          <cell r="A2118">
            <v>2624</v>
          </cell>
          <cell r="B2118" t="str">
            <v>BLOQUE DIV. CONCRETODO 10x20x40 Fab.</v>
          </cell>
          <cell r="C2118" t="str">
            <v>UN</v>
          </cell>
          <cell r="E2118" t="str">
            <v>1900</v>
          </cell>
          <cell r="F2118">
            <v>0</v>
          </cell>
        </row>
        <row r="2119">
          <cell r="A2119">
            <v>103044</v>
          </cell>
          <cell r="B2119" t="str">
            <v>BLOQUE CONCRETO ESTRIADO 14X19X39 EN OBRA</v>
          </cell>
          <cell r="C2119" t="str">
            <v>UN</v>
          </cell>
          <cell r="D2119">
            <v>44161</v>
          </cell>
          <cell r="E2119" t="str">
            <v>2020</v>
          </cell>
          <cell r="F2119">
            <v>3548</v>
          </cell>
        </row>
        <row r="2120">
          <cell r="A2120">
            <v>246</v>
          </cell>
          <cell r="B2120" t="str">
            <v>ADOQUIN CONC.A-6 OBRA (10x20x6)</v>
          </cell>
          <cell r="C2120" t="str">
            <v>UN</v>
          </cell>
          <cell r="D2120">
            <v>44589</v>
          </cell>
          <cell r="E2120" t="str">
            <v>2022</v>
          </cell>
          <cell r="F2120">
            <v>1728</v>
          </cell>
        </row>
        <row r="2121">
          <cell r="A2121">
            <v>248</v>
          </cell>
          <cell r="B2121" t="str">
            <v>ADOQUIN CONC.A-8 OBRA (10x20x8)</v>
          </cell>
          <cell r="C2121" t="str">
            <v>UN</v>
          </cell>
          <cell r="D2121">
            <v>44589</v>
          </cell>
          <cell r="E2121" t="str">
            <v>2022</v>
          </cell>
          <cell r="F2121">
            <v>1174</v>
          </cell>
        </row>
        <row r="2122">
          <cell r="A2122">
            <v>1882</v>
          </cell>
          <cell r="B2122" t="str">
            <v>JAMBAS 16x6 MOORE Vitrif. Fab.</v>
          </cell>
          <cell r="C2122" t="str">
            <v>ML</v>
          </cell>
          <cell r="E2122" t="str">
            <v>1900</v>
          </cell>
          <cell r="F2122">
            <v>0</v>
          </cell>
        </row>
        <row r="2123">
          <cell r="A2123">
            <v>1883</v>
          </cell>
          <cell r="B2123" t="str">
            <v>JAMBAS 16x6 MOORE NATURAL Fab.</v>
          </cell>
          <cell r="C2123" t="str">
            <v>ML</v>
          </cell>
          <cell r="E2123" t="str">
            <v>1900</v>
          </cell>
          <cell r="F2123">
            <v>0</v>
          </cell>
        </row>
        <row r="2124">
          <cell r="A2124">
            <v>1884</v>
          </cell>
          <cell r="B2124" t="str">
            <v>GRIFERIA LAVAMANOS VENTO ECONOMICA 4" GRIVAL</v>
          </cell>
          <cell r="C2124" t="str">
            <v>ML</v>
          </cell>
          <cell r="E2124" t="str">
            <v>1900</v>
          </cell>
          <cell r="F2124">
            <v>0</v>
          </cell>
        </row>
        <row r="2125">
          <cell r="A2125">
            <v>2480</v>
          </cell>
          <cell r="B2125" t="str">
            <v>ADOQUIN  NAT. 10x20x6 (VEHICULAR LIVIANO)Obra</v>
          </cell>
          <cell r="C2125" t="str">
            <v>M2</v>
          </cell>
          <cell r="D2125">
            <v>44589</v>
          </cell>
          <cell r="E2125" t="str">
            <v>2022</v>
          </cell>
          <cell r="F2125">
            <v>34504</v>
          </cell>
        </row>
        <row r="2126">
          <cell r="A2126">
            <v>2596</v>
          </cell>
          <cell r="B2126" t="str">
            <v>ADOQUIN 3x6x25 S/CRIST.</v>
          </cell>
          <cell r="C2126" t="str">
            <v>UN</v>
          </cell>
          <cell r="E2126" t="str">
            <v>1900</v>
          </cell>
          <cell r="F2126">
            <v>0</v>
          </cell>
        </row>
        <row r="2127">
          <cell r="A2127">
            <v>100654</v>
          </cell>
          <cell r="B2127" t="str">
            <v>ADOQUIN 26x12.5 x 6 MOORE(VEHICULAR LIVIANO)FABRIC</v>
          </cell>
          <cell r="C2127" t="str">
            <v>M2</v>
          </cell>
          <cell r="E2127" t="str">
            <v>1900</v>
          </cell>
          <cell r="F2127">
            <v>0</v>
          </cell>
        </row>
        <row r="2128">
          <cell r="A2128">
            <v>102606</v>
          </cell>
          <cell r="B2128" t="str">
            <v>LADRIBLOC 12 STA/FE -19X12X39 Obra.</v>
          </cell>
          <cell r="C2128" t="str">
            <v>UN</v>
          </cell>
          <cell r="D2128">
            <v>43556</v>
          </cell>
          <cell r="E2128" t="str">
            <v>2019</v>
          </cell>
          <cell r="F2128">
            <v>1902</v>
          </cell>
        </row>
        <row r="2129">
          <cell r="A2129">
            <v>104225</v>
          </cell>
          <cell r="B2129" t="str">
            <v>ADOQUIN Nat. 24X12X6 (VEHICULAR LIVIANO) obra</v>
          </cell>
          <cell r="C2129" t="str">
            <v>UN</v>
          </cell>
          <cell r="E2129" t="str">
            <v>1900</v>
          </cell>
          <cell r="F2129">
            <v>0</v>
          </cell>
        </row>
        <row r="2130">
          <cell r="A2130">
            <v>104281</v>
          </cell>
          <cell r="B2130" t="str">
            <v>BLOQUE ALIGERANT.BLOQELON SANTAFE(8X23X80CM)</v>
          </cell>
          <cell r="C2130" t="str">
            <v>UN</v>
          </cell>
          <cell r="E2130" t="str">
            <v>1900</v>
          </cell>
          <cell r="F2130">
            <v>0</v>
          </cell>
        </row>
        <row r="2131">
          <cell r="A2131">
            <v>104313</v>
          </cell>
          <cell r="B2131" t="str">
            <v>BLOQUE MEDIO #5(33X11.5X11.5CM) HELIOS</v>
          </cell>
          <cell r="C2131" t="str">
            <v>UN</v>
          </cell>
          <cell r="E2131" t="str">
            <v>1900</v>
          </cell>
          <cell r="F2131">
            <v>0</v>
          </cell>
        </row>
        <row r="2132">
          <cell r="A2132">
            <v>104414</v>
          </cell>
          <cell r="B2132" t="str">
            <v>PIEDRA CREMA DURA RUSTICA(SEC-PROM.15X30X30)BLOQUE</v>
          </cell>
          <cell r="C2132" t="str">
            <v>M2</v>
          </cell>
          <cell r="E2132" t="str">
            <v>1900</v>
          </cell>
          <cell r="F2132">
            <v>0</v>
          </cell>
        </row>
        <row r="2133">
          <cell r="A2133">
            <v>104416</v>
          </cell>
          <cell r="B2133" t="str">
            <v>LADRILLO ESTRUCTURAL VERT 0,33*0,115*0,11 STA/FE</v>
          </cell>
          <cell r="C2133" t="str">
            <v>UN</v>
          </cell>
          <cell r="E2133" t="str">
            <v>1900</v>
          </cell>
          <cell r="F2133">
            <v>0</v>
          </cell>
        </row>
        <row r="2134">
          <cell r="A2134">
            <v>104517</v>
          </cell>
          <cell r="B2134" t="str">
            <v>LADRILLO RECOCIDO (12X24X6) EN OBRA</v>
          </cell>
          <cell r="C2134" t="str">
            <v>UN</v>
          </cell>
          <cell r="D2134">
            <v>44589</v>
          </cell>
          <cell r="E2134" t="str">
            <v>2022</v>
          </cell>
          <cell r="F2134">
            <v>697.01</v>
          </cell>
        </row>
        <row r="2135">
          <cell r="A2135">
            <v>104808</v>
          </cell>
          <cell r="B2135" t="str">
            <v>GRIFERIA LAVAMANOS FENIX DE 8" GRIVAL</v>
          </cell>
          <cell r="C2135" t="str">
            <v>UN</v>
          </cell>
          <cell r="E2135" t="str">
            <v>1900</v>
          </cell>
          <cell r="F2135">
            <v>0</v>
          </cell>
        </row>
        <row r="2136">
          <cell r="A2136">
            <v>104921</v>
          </cell>
          <cell r="B2136" t="str">
            <v>ADOQUIN COLONIAL (26X12.5X6CM)TRAF.LIV-OBRA</v>
          </cell>
          <cell r="C2136" t="str">
            <v>UN</v>
          </cell>
          <cell r="E2136" t="str">
            <v>1900</v>
          </cell>
          <cell r="F2136">
            <v>0</v>
          </cell>
        </row>
        <row r="2137">
          <cell r="A2137">
            <v>105244</v>
          </cell>
          <cell r="B2137" t="str">
            <v>Adoquín Rectangular Ecológico Peatonal 20x15x4 cm</v>
          </cell>
          <cell r="C2137" t="str">
            <v>M2</v>
          </cell>
          <cell r="D2137">
            <v>43544</v>
          </cell>
          <cell r="E2137" t="str">
            <v>2019</v>
          </cell>
          <cell r="F2137">
            <v>49158</v>
          </cell>
        </row>
        <row r="2138">
          <cell r="A2138">
            <v>105245</v>
          </cell>
          <cell r="B2138" t="str">
            <v>Adoquín Rombiode Ecológico Peatonal 31x20x3.5 cm</v>
          </cell>
          <cell r="C2138" t="str">
            <v>M2</v>
          </cell>
          <cell r="E2138" t="str">
            <v>1900</v>
          </cell>
          <cell r="F2138">
            <v>0</v>
          </cell>
        </row>
        <row r="2139">
          <cell r="A2139">
            <v>2802</v>
          </cell>
          <cell r="B2139" t="str">
            <v>ANCLAJE DE CUÑA. ½ x 2. 3/4"</v>
          </cell>
          <cell r="C2139" t="str">
            <v>UN</v>
          </cell>
          <cell r="D2139">
            <v>43844</v>
          </cell>
          <cell r="E2139" t="str">
            <v>2020</v>
          </cell>
          <cell r="F2139">
            <v>1477.98</v>
          </cell>
        </row>
        <row r="2140">
          <cell r="A2140">
            <v>2810</v>
          </cell>
          <cell r="B2140" t="str">
            <v>ACCES.T P/BANDEJA T ESCAL</v>
          </cell>
          <cell r="C2140" t="str">
            <v>UN</v>
          </cell>
          <cell r="D2140">
            <v>43844</v>
          </cell>
          <cell r="E2140" t="str">
            <v>2020</v>
          </cell>
          <cell r="F2140">
            <v>61622.96</v>
          </cell>
        </row>
        <row r="2141">
          <cell r="A2141">
            <v>2847</v>
          </cell>
          <cell r="B2141" t="str">
            <v>BANDEJA PORTA CAB. ESCALERA</v>
          </cell>
          <cell r="C2141" t="str">
            <v>UN</v>
          </cell>
          <cell r="D2141">
            <v>43840</v>
          </cell>
          <cell r="E2141" t="str">
            <v>2020</v>
          </cell>
          <cell r="F2141">
            <v>71513</v>
          </cell>
        </row>
        <row r="2142">
          <cell r="A2142">
            <v>2857</v>
          </cell>
          <cell r="B2142" t="str">
            <v>SOPORTE P/BANDEJA PORTA CAB</v>
          </cell>
          <cell r="C2142" t="str">
            <v>UN</v>
          </cell>
          <cell r="D2142">
            <v>44589</v>
          </cell>
          <cell r="E2142" t="str">
            <v>2022</v>
          </cell>
          <cell r="F2142">
            <v>116543</v>
          </cell>
        </row>
        <row r="2143">
          <cell r="A2143">
            <v>3415</v>
          </cell>
          <cell r="B2143" t="str">
            <v>CABLE AMP UTP 4P QUANTUM (CAT6)</v>
          </cell>
          <cell r="C2143" t="str">
            <v>CAJA</v>
          </cell>
          <cell r="E2143" t="str">
            <v>1900</v>
          </cell>
          <cell r="F2143">
            <v>0</v>
          </cell>
        </row>
        <row r="2144">
          <cell r="A2144">
            <v>3416</v>
          </cell>
          <cell r="B2144" t="str">
            <v>CABLE AMP UTP  25P POWERSUM CAT 5</v>
          </cell>
          <cell r="C2144" t="str">
            <v>CAJA</v>
          </cell>
          <cell r="E2144" t="str">
            <v>1900</v>
          </cell>
          <cell r="F2144">
            <v>0</v>
          </cell>
        </row>
        <row r="2145">
          <cell r="A2145">
            <v>3417</v>
          </cell>
          <cell r="B2145" t="str">
            <v>FACE PLATE COMUN</v>
          </cell>
          <cell r="C2145" t="str">
            <v>UN</v>
          </cell>
          <cell r="E2145" t="str">
            <v>1900</v>
          </cell>
          <cell r="F2145">
            <v>0</v>
          </cell>
        </row>
        <row r="2146">
          <cell r="A2146">
            <v>3418</v>
          </cell>
          <cell r="B2146" t="str">
            <v>FACEPLATE AMP 4P ANGULADO</v>
          </cell>
          <cell r="C2146" t="str">
            <v>UN</v>
          </cell>
          <cell r="E2146" t="str">
            <v>1900</v>
          </cell>
          <cell r="F2146">
            <v>0</v>
          </cell>
        </row>
        <row r="2147">
          <cell r="A2147">
            <v>3419</v>
          </cell>
          <cell r="B2147" t="str">
            <v>FACEPLATE MULTIMEDIA AMP</v>
          </cell>
          <cell r="C2147" t="str">
            <v>UN</v>
          </cell>
          <cell r="E2147" t="str">
            <v>1900</v>
          </cell>
          <cell r="F2147">
            <v>0</v>
          </cell>
        </row>
        <row r="2148">
          <cell r="A2148">
            <v>3420</v>
          </cell>
          <cell r="B2148" t="str">
            <v>FACEPLATE AMP PANEL MODULAR</v>
          </cell>
          <cell r="C2148" t="str">
            <v>UN</v>
          </cell>
          <cell r="E2148" t="str">
            <v>1900</v>
          </cell>
          <cell r="F2148">
            <v>0</v>
          </cell>
        </row>
        <row r="2149">
          <cell r="A2149">
            <v>3421</v>
          </cell>
          <cell r="B2149" t="str">
            <v>PATCH PANEL AMP 12 PUERTOS CAT 5E</v>
          </cell>
          <cell r="C2149" t="str">
            <v>UN</v>
          </cell>
          <cell r="E2149" t="str">
            <v>1900</v>
          </cell>
          <cell r="F2149">
            <v>0</v>
          </cell>
        </row>
        <row r="2150">
          <cell r="A2150">
            <v>3422</v>
          </cell>
          <cell r="B2150" t="str">
            <v>JACK RJ45 AMP CAT 5E</v>
          </cell>
          <cell r="C2150" t="str">
            <v>UN</v>
          </cell>
          <cell r="E2150" t="str">
            <v>1900</v>
          </cell>
          <cell r="F2150">
            <v>0</v>
          </cell>
        </row>
        <row r="2151">
          <cell r="A2151">
            <v>3423</v>
          </cell>
          <cell r="B2151" t="str">
            <v>JACK RJ45 AMP QUANTUM (CAT 6)</v>
          </cell>
          <cell r="C2151" t="str">
            <v>UN</v>
          </cell>
          <cell r="E2151" t="str">
            <v>1900</v>
          </cell>
          <cell r="F2151">
            <v>0</v>
          </cell>
        </row>
        <row r="2152">
          <cell r="A2152">
            <v>3424</v>
          </cell>
          <cell r="B2152" t="str">
            <v>PATCH PANEL AMP 24 PUERTOS CAT 5E</v>
          </cell>
          <cell r="C2152" t="str">
            <v>UN</v>
          </cell>
          <cell r="E2152" t="str">
            <v>1900</v>
          </cell>
          <cell r="F2152">
            <v>0</v>
          </cell>
        </row>
        <row r="2153">
          <cell r="A2153">
            <v>3425</v>
          </cell>
          <cell r="B2153" t="str">
            <v>PATCH PANEL AMP 48 PUERTOS CAT 5E</v>
          </cell>
          <cell r="C2153" t="str">
            <v>UN</v>
          </cell>
          <cell r="E2153" t="str">
            <v>1900</v>
          </cell>
          <cell r="F2153">
            <v>0</v>
          </cell>
        </row>
        <row r="2154">
          <cell r="A2154">
            <v>3426</v>
          </cell>
          <cell r="B2154" t="str">
            <v>PATCH PANEL AMP 24P QUANTUM (CAT6)</v>
          </cell>
          <cell r="C2154" t="str">
            <v>UN</v>
          </cell>
          <cell r="E2154" t="str">
            <v>1900</v>
          </cell>
          <cell r="F2154">
            <v>0</v>
          </cell>
        </row>
        <row r="2155">
          <cell r="A2155">
            <v>3427</v>
          </cell>
          <cell r="B2155" t="str">
            <v>PATCH PANEL AMP 48P QUANTUM CAT6</v>
          </cell>
          <cell r="C2155" t="str">
            <v>UN</v>
          </cell>
          <cell r="E2155" t="str">
            <v>1900</v>
          </cell>
          <cell r="F2155">
            <v>0</v>
          </cell>
        </row>
        <row r="2156">
          <cell r="A2156">
            <v>3428</v>
          </cell>
          <cell r="B2156" t="str">
            <v>BARRA  AMP ORGANIZACION POSTERIOR</v>
          </cell>
          <cell r="C2156" t="str">
            <v>UN</v>
          </cell>
          <cell r="E2156" t="str">
            <v>1900</v>
          </cell>
          <cell r="F2156">
            <v>0</v>
          </cell>
        </row>
        <row r="2157">
          <cell r="A2157">
            <v>3429</v>
          </cell>
          <cell r="B2157" t="str">
            <v>ORGANIZADOR  AMP HORIZONTAL DE 2U</v>
          </cell>
          <cell r="C2157" t="str">
            <v>UN</v>
          </cell>
          <cell r="E2157" t="str">
            <v>1900</v>
          </cell>
          <cell r="F2157">
            <v>0</v>
          </cell>
        </row>
        <row r="2158">
          <cell r="A2158">
            <v>3430</v>
          </cell>
          <cell r="B2158" t="str">
            <v>PATCH CORD  AMP CAT 5E 5FTGRIS</v>
          </cell>
          <cell r="C2158" t="str">
            <v>UN</v>
          </cell>
          <cell r="E2158" t="str">
            <v>1900</v>
          </cell>
          <cell r="F2158">
            <v>0</v>
          </cell>
        </row>
        <row r="2159">
          <cell r="A2159">
            <v>3431</v>
          </cell>
          <cell r="B2159" t="str">
            <v>PATCH CORD  AMP QUANTUM (CAT6)</v>
          </cell>
          <cell r="C2159" t="str">
            <v>UN</v>
          </cell>
          <cell r="E2159" t="str">
            <v>1900</v>
          </cell>
          <cell r="F2159">
            <v>0</v>
          </cell>
        </row>
        <row r="2160">
          <cell r="A2160">
            <v>3432</v>
          </cell>
          <cell r="B2160" t="str">
            <v>CONSOLIDATION POINT AMP PARA CABLEADO EN ZONA</v>
          </cell>
          <cell r="C2160" t="str">
            <v>UN</v>
          </cell>
          <cell r="E2160" t="str">
            <v>1900</v>
          </cell>
          <cell r="F2160">
            <v>0</v>
          </cell>
        </row>
        <row r="2161">
          <cell r="A2161">
            <v>3433</v>
          </cell>
          <cell r="B2161" t="str">
            <v>MUO AMP 24P CABLEADO EN ZONA</v>
          </cell>
          <cell r="C2161" t="str">
            <v>UN</v>
          </cell>
          <cell r="E2161" t="str">
            <v>1900</v>
          </cell>
          <cell r="F2161">
            <v>0</v>
          </cell>
        </row>
        <row r="2162">
          <cell r="A2162">
            <v>3434</v>
          </cell>
          <cell r="B2162" t="str">
            <v>BLOQUE DE CONEXION AMP 110CX 4 P</v>
          </cell>
          <cell r="C2162" t="str">
            <v>UN</v>
          </cell>
          <cell r="E2162" t="str">
            <v>1900</v>
          </cell>
          <cell r="F2162">
            <v>0</v>
          </cell>
        </row>
        <row r="2163">
          <cell r="A2163">
            <v>3435</v>
          </cell>
          <cell r="B2163" t="str">
            <v>REGLETA 110XC AMP 100P CON BASE</v>
          </cell>
          <cell r="C2163" t="str">
            <v>UN</v>
          </cell>
          <cell r="E2163" t="str">
            <v>1900</v>
          </cell>
          <cell r="F2163">
            <v>0</v>
          </cell>
        </row>
        <row r="2164">
          <cell r="A2164">
            <v>3441</v>
          </cell>
          <cell r="B2164" t="str">
            <v>CONECTOR ST AMP MM EPOXI</v>
          </cell>
          <cell r="C2164" t="str">
            <v>UN</v>
          </cell>
          <cell r="E2164" t="str">
            <v>1900</v>
          </cell>
          <cell r="F2164">
            <v>0</v>
          </cell>
        </row>
        <row r="2165">
          <cell r="A2165">
            <v>3442</v>
          </cell>
          <cell r="B2165" t="str">
            <v>CONECTOR ST AMP INSERT PARA FACE PLATE</v>
          </cell>
          <cell r="C2165" t="str">
            <v>UN</v>
          </cell>
          <cell r="E2165" t="str">
            <v>1900</v>
          </cell>
          <cell r="F2165">
            <v>0</v>
          </cell>
        </row>
        <row r="2166">
          <cell r="A2166">
            <v>3443</v>
          </cell>
          <cell r="B2166" t="str">
            <v>CONECTOR ST AMP MM LIGHT CRIMP</v>
          </cell>
          <cell r="C2166" t="str">
            <v>UN</v>
          </cell>
          <cell r="E2166" t="str">
            <v>1900</v>
          </cell>
          <cell r="F2166">
            <v>0</v>
          </cell>
        </row>
        <row r="2167">
          <cell r="A2167">
            <v>3444</v>
          </cell>
          <cell r="B2167" t="str">
            <v>CONECTOR SC AMP MM LIGHT CRIMP</v>
          </cell>
          <cell r="C2167" t="str">
            <v>UN</v>
          </cell>
          <cell r="E2167" t="str">
            <v>1900</v>
          </cell>
          <cell r="F2167">
            <v>0</v>
          </cell>
        </row>
        <row r="2168">
          <cell r="A2168">
            <v>3445</v>
          </cell>
          <cell r="B2168" t="str">
            <v>CONECTOR SC AMP MM LIGHT CRIMP PLUS</v>
          </cell>
          <cell r="C2168" t="str">
            <v>UN</v>
          </cell>
          <cell r="E2168" t="str">
            <v>1900</v>
          </cell>
          <cell r="F2168">
            <v>0</v>
          </cell>
        </row>
        <row r="2169">
          <cell r="A2169">
            <v>3446</v>
          </cell>
          <cell r="B2169" t="str">
            <v>BANDEJA DE FIBRA AMP 24H HOL</v>
          </cell>
          <cell r="C2169" t="str">
            <v>UN</v>
          </cell>
          <cell r="E2169" t="str">
            <v>1900</v>
          </cell>
          <cell r="F2169">
            <v>0</v>
          </cell>
        </row>
        <row r="2170">
          <cell r="A2170">
            <v>3447</v>
          </cell>
          <cell r="B2170" t="str">
            <v>BANDEJA DE FIBRA AMP 24H ST EURO</v>
          </cell>
          <cell r="C2170" t="str">
            <v>UN</v>
          </cell>
          <cell r="E2170" t="str">
            <v>1900</v>
          </cell>
          <cell r="F2170">
            <v>0</v>
          </cell>
        </row>
        <row r="2171">
          <cell r="A2171">
            <v>3448</v>
          </cell>
          <cell r="B2171" t="str">
            <v>PATCH CORD FIBRA AMP ST-ST MM</v>
          </cell>
          <cell r="C2171" t="str">
            <v>UN</v>
          </cell>
          <cell r="E2171" t="str">
            <v>1900</v>
          </cell>
          <cell r="F2171">
            <v>0</v>
          </cell>
        </row>
        <row r="2172">
          <cell r="A2172">
            <v>3450</v>
          </cell>
          <cell r="B2172" t="str">
            <v>PATCH CORD FIBRA AMP SC-ST MM</v>
          </cell>
          <cell r="C2172" t="str">
            <v>UN</v>
          </cell>
          <cell r="E2172" t="str">
            <v>1900</v>
          </cell>
          <cell r="F2172">
            <v>0</v>
          </cell>
        </row>
        <row r="2173">
          <cell r="A2173">
            <v>3451</v>
          </cell>
          <cell r="B2173" t="str">
            <v>PATCH CORD FIBRA AMP MTRJ-SC MM</v>
          </cell>
          <cell r="C2173" t="str">
            <v>UN</v>
          </cell>
          <cell r="E2173" t="str">
            <v>1900</v>
          </cell>
          <cell r="F2173">
            <v>0</v>
          </cell>
        </row>
        <row r="2174">
          <cell r="A2174">
            <v>3453</v>
          </cell>
          <cell r="B2174" t="str">
            <v>AMP ACCESS FLOOR WORKSTATION</v>
          </cell>
          <cell r="C2174" t="str">
            <v>UN</v>
          </cell>
          <cell r="E2174" t="str">
            <v>1900</v>
          </cell>
          <cell r="F2174">
            <v>0</v>
          </cell>
        </row>
        <row r="2175">
          <cell r="A2175">
            <v>3515</v>
          </cell>
          <cell r="B2175" t="str">
            <v>BANDEJA RACK C/16 TOM. ELE</v>
          </cell>
          <cell r="C2175" t="str">
            <v>UN</v>
          </cell>
          <cell r="D2175">
            <v>43840</v>
          </cell>
          <cell r="E2175" t="str">
            <v>2020</v>
          </cell>
          <cell r="F2175">
            <v>328517</v>
          </cell>
        </row>
        <row r="2176">
          <cell r="A2176">
            <v>3516</v>
          </cell>
          <cell r="B2176" t="str">
            <v>DUCTO VERT .80"P/MANEJ.CABLE</v>
          </cell>
          <cell r="C2176" t="str">
            <v>UN</v>
          </cell>
          <cell r="D2176">
            <v>43839</v>
          </cell>
          <cell r="E2176" t="str">
            <v>2020</v>
          </cell>
          <cell r="F2176">
            <v>24902</v>
          </cell>
        </row>
        <row r="2177">
          <cell r="A2177">
            <v>3740</v>
          </cell>
          <cell r="B2177" t="str">
            <v>DUCTO METALICO S. DIVISORIO .30</v>
          </cell>
          <cell r="C2177" t="str">
            <v>UN</v>
          </cell>
          <cell r="E2177" t="str">
            <v>1900</v>
          </cell>
          <cell r="F2177">
            <v>0</v>
          </cell>
        </row>
        <row r="2178">
          <cell r="A2178">
            <v>3748</v>
          </cell>
          <cell r="B2178" t="str">
            <v>ACCES.T P/CANALETA PLAST.</v>
          </cell>
          <cell r="C2178" t="str">
            <v>UN</v>
          </cell>
          <cell r="E2178" t="str">
            <v>1900</v>
          </cell>
          <cell r="F2178">
            <v>0</v>
          </cell>
        </row>
        <row r="2179">
          <cell r="A2179">
            <v>9791</v>
          </cell>
          <cell r="B2179" t="str">
            <v>AMP FO CABLE 12 H EXT. ARMADO 62,5/125 HDPE</v>
          </cell>
          <cell r="C2179" t="str">
            <v>ML</v>
          </cell>
          <cell r="E2179" t="str">
            <v>1900</v>
          </cell>
          <cell r="F2179">
            <v>0</v>
          </cell>
        </row>
        <row r="2180">
          <cell r="A2180">
            <v>9792</v>
          </cell>
          <cell r="B2180" t="str">
            <v>PATCH PANEL 24 PTO CAT6</v>
          </cell>
          <cell r="C2180" t="str">
            <v>UN</v>
          </cell>
          <cell r="E2180" t="str">
            <v>1900</v>
          </cell>
          <cell r="F2180">
            <v>0</v>
          </cell>
        </row>
        <row r="2181">
          <cell r="A2181">
            <v>9793</v>
          </cell>
          <cell r="B2181" t="str">
            <v>PATCH PANEL 48 PTO CAT6</v>
          </cell>
          <cell r="C2181" t="str">
            <v>UN</v>
          </cell>
          <cell r="D2181">
            <v>43839</v>
          </cell>
          <cell r="E2181" t="str">
            <v>2020</v>
          </cell>
          <cell r="F2181">
            <v>597782.01</v>
          </cell>
        </row>
        <row r="2182">
          <cell r="A2182">
            <v>9794</v>
          </cell>
          <cell r="B2182" t="str">
            <v>CABLE SOLIDO CAT.E CM ENHANCED</v>
          </cell>
          <cell r="C2182" t="str">
            <v>UN</v>
          </cell>
          <cell r="E2182" t="str">
            <v>1900</v>
          </cell>
          <cell r="F2182">
            <v>0</v>
          </cell>
        </row>
        <row r="2183">
          <cell r="A2183">
            <v>9795</v>
          </cell>
          <cell r="B2183" t="str">
            <v>PATCH CORD ST ALC 62,5 /125 MULTMODO 01 MT</v>
          </cell>
          <cell r="C2183" t="str">
            <v>UN</v>
          </cell>
          <cell r="E2183" t="str">
            <v>1900</v>
          </cell>
          <cell r="F2183">
            <v>0</v>
          </cell>
        </row>
        <row r="2184">
          <cell r="A2184">
            <v>9796</v>
          </cell>
          <cell r="B2184" t="str">
            <v>FACE PLATE 2 PUESTOS</v>
          </cell>
          <cell r="C2184" t="str">
            <v>UN</v>
          </cell>
          <cell r="D2184">
            <v>44589</v>
          </cell>
          <cell r="E2184" t="str">
            <v>2022</v>
          </cell>
          <cell r="F2184">
            <v>4806.01</v>
          </cell>
        </row>
        <row r="2185">
          <cell r="A2185">
            <v>9797</v>
          </cell>
          <cell r="B2185" t="str">
            <v>AMP FO CABLE 4 H EXT. ARMADO 62,5/125 HDPE</v>
          </cell>
          <cell r="C2185" t="str">
            <v>ML</v>
          </cell>
          <cell r="E2185" t="str">
            <v>1900</v>
          </cell>
          <cell r="F2185">
            <v>0</v>
          </cell>
        </row>
        <row r="2186">
          <cell r="A2186">
            <v>9798</v>
          </cell>
          <cell r="B2186" t="str">
            <v>PATCH CORD SC-SC FO DUPLEX MM 2 MTS</v>
          </cell>
          <cell r="C2186" t="str">
            <v>UN</v>
          </cell>
          <cell r="E2186" t="str">
            <v>1900</v>
          </cell>
          <cell r="F2186">
            <v>0</v>
          </cell>
        </row>
        <row r="2187">
          <cell r="A2187">
            <v>9799</v>
          </cell>
          <cell r="B2187" t="str">
            <v>BANDEJA FO -SC 6 DUPLEX LOADE EXPANDIBLE A 24</v>
          </cell>
          <cell r="C2187" t="str">
            <v>UN</v>
          </cell>
          <cell r="E2187" t="str">
            <v>1900</v>
          </cell>
          <cell r="F2187">
            <v>0</v>
          </cell>
        </row>
        <row r="2188">
          <cell r="A2188">
            <v>9800</v>
          </cell>
          <cell r="B2188" t="str">
            <v>BANDEJA PORTACABLE TIPO ESCALERA (15X50) CAL.18</v>
          </cell>
          <cell r="C2188" t="str">
            <v>ML</v>
          </cell>
          <cell r="D2188">
            <v>43698</v>
          </cell>
          <cell r="E2188" t="str">
            <v>2019</v>
          </cell>
          <cell r="F2188">
            <v>67780</v>
          </cell>
        </row>
        <row r="2189">
          <cell r="A2189">
            <v>9801</v>
          </cell>
          <cell r="B2189" t="str">
            <v>BANDEJA LC DUPLEX 24 HILOS (12 PORTS) MULTIMODO</v>
          </cell>
          <cell r="C2189" t="str">
            <v>UN</v>
          </cell>
          <cell r="E2189" t="str">
            <v>1900</v>
          </cell>
          <cell r="F2189">
            <v>0</v>
          </cell>
        </row>
        <row r="2190">
          <cell r="A2190">
            <v>9803</v>
          </cell>
          <cell r="B2190" t="str">
            <v>PLUG RJ -45 SOLID</v>
          </cell>
          <cell r="C2190" t="str">
            <v>UN</v>
          </cell>
          <cell r="E2190" t="str">
            <v>1900</v>
          </cell>
          <cell r="F2190">
            <v>0</v>
          </cell>
        </row>
        <row r="2191">
          <cell r="A2191">
            <v>9804</v>
          </cell>
          <cell r="B2191" t="str">
            <v>AMP FO CABLE 24 H 50/125 ULSZH</v>
          </cell>
          <cell r="C2191" t="str">
            <v>ML</v>
          </cell>
          <cell r="E2191" t="str">
            <v>1900</v>
          </cell>
          <cell r="F2191">
            <v>0</v>
          </cell>
        </row>
        <row r="2192">
          <cell r="A2192">
            <v>9806</v>
          </cell>
          <cell r="B2192" t="str">
            <v>CABLE AMP UTP 4 PARES- CAT6</v>
          </cell>
          <cell r="C2192" t="str">
            <v>ML</v>
          </cell>
          <cell r="D2192">
            <v>44589</v>
          </cell>
          <cell r="E2192" t="str">
            <v>2022</v>
          </cell>
          <cell r="F2192">
            <v>2090</v>
          </cell>
        </row>
        <row r="2193">
          <cell r="A2193">
            <v>9807</v>
          </cell>
          <cell r="B2193" t="str">
            <v>AMP FO CABLE 24 H EXT. ARMADO 50/125 HDPE</v>
          </cell>
          <cell r="C2193" t="str">
            <v>ML</v>
          </cell>
          <cell r="E2193" t="str">
            <v>1900</v>
          </cell>
          <cell r="F2193">
            <v>0</v>
          </cell>
        </row>
        <row r="2194">
          <cell r="A2194">
            <v>9808</v>
          </cell>
          <cell r="B2194" t="str">
            <v>AMP FO CABLE 12 H XG 50/125 ULSZH</v>
          </cell>
          <cell r="C2194" t="str">
            <v>ML</v>
          </cell>
          <cell r="E2194" t="str">
            <v>1900</v>
          </cell>
          <cell r="F2194">
            <v>0</v>
          </cell>
        </row>
        <row r="2195">
          <cell r="A2195">
            <v>9809</v>
          </cell>
          <cell r="B2195" t="str">
            <v>AMP FO CABLE 08 H GIGAGRADE 50/125 ULSZH</v>
          </cell>
          <cell r="C2195" t="str">
            <v>ML</v>
          </cell>
          <cell r="E2195" t="str">
            <v>1900</v>
          </cell>
          <cell r="F2195">
            <v>0</v>
          </cell>
        </row>
        <row r="2196">
          <cell r="A2196">
            <v>9810</v>
          </cell>
          <cell r="B2196" t="str">
            <v>AMP FO CABLE 06 H GIGAGRADE 50/125 ULSZH</v>
          </cell>
          <cell r="C2196" t="str">
            <v>ML</v>
          </cell>
          <cell r="E2196" t="str">
            <v>1900</v>
          </cell>
          <cell r="F2196">
            <v>0</v>
          </cell>
        </row>
        <row r="2197">
          <cell r="A2197">
            <v>9811</v>
          </cell>
          <cell r="B2197" t="str">
            <v>AMP FO CABLE 04 H 62.5/125 ULSZH</v>
          </cell>
          <cell r="C2197" t="str">
            <v>ML</v>
          </cell>
          <cell r="E2197" t="str">
            <v>1900</v>
          </cell>
          <cell r="F2197">
            <v>0</v>
          </cell>
        </row>
        <row r="2198">
          <cell r="A2198">
            <v>9812</v>
          </cell>
          <cell r="B2198" t="str">
            <v>BANDEJA LS DUPLEX 48 HILOS (24 PORTS) MONOMODO</v>
          </cell>
          <cell r="C2198" t="str">
            <v>UN</v>
          </cell>
          <cell r="E2198" t="str">
            <v>1900</v>
          </cell>
          <cell r="F2198">
            <v>0</v>
          </cell>
        </row>
        <row r="2199">
          <cell r="A2199">
            <v>9813</v>
          </cell>
          <cell r="B2199" t="str">
            <v>PATCH CORD MT -RJ A LC 50/125 MULTIMODO 02 MT</v>
          </cell>
          <cell r="C2199" t="str">
            <v>UN</v>
          </cell>
          <cell r="E2199" t="str">
            <v>1900</v>
          </cell>
          <cell r="F2199">
            <v>0</v>
          </cell>
        </row>
        <row r="2200">
          <cell r="A2200">
            <v>9814</v>
          </cell>
          <cell r="B2200" t="str">
            <v>PATCH CORD ST/ST SIMPLEX MONOMODO SM 06 PIES</v>
          </cell>
          <cell r="C2200" t="str">
            <v>UN</v>
          </cell>
          <cell r="E2200" t="str">
            <v>1900</v>
          </cell>
          <cell r="F2200">
            <v>0</v>
          </cell>
        </row>
        <row r="2201">
          <cell r="A2201">
            <v>9815</v>
          </cell>
          <cell r="B2201" t="str">
            <v>PATCH CORD LC A LC XG MULTIMODO 02 MT</v>
          </cell>
          <cell r="C2201" t="str">
            <v>UN</v>
          </cell>
          <cell r="E2201" t="str">
            <v>1900</v>
          </cell>
          <cell r="F2201">
            <v>0</v>
          </cell>
        </row>
        <row r="2202">
          <cell r="A2202">
            <v>9816</v>
          </cell>
          <cell r="B2202" t="str">
            <v>MT -RJ TO SC DUPLEX MM 60.5 / 125 UM 1 MT</v>
          </cell>
          <cell r="C2202" t="str">
            <v>UN</v>
          </cell>
          <cell r="E2202" t="str">
            <v>1900</v>
          </cell>
          <cell r="F2202">
            <v>0</v>
          </cell>
        </row>
        <row r="2203">
          <cell r="A2203">
            <v>9817</v>
          </cell>
          <cell r="B2203" t="str">
            <v>PATCH CORD FO MM SC-SC DUPLEX 50.5 /125 2 MT</v>
          </cell>
          <cell r="C2203" t="str">
            <v>UN</v>
          </cell>
          <cell r="E2203" t="str">
            <v>1900</v>
          </cell>
          <cell r="F2203">
            <v>0</v>
          </cell>
        </row>
        <row r="2204">
          <cell r="A2204">
            <v>9818</v>
          </cell>
          <cell r="B2204" t="str">
            <v>PLUG RJ -45 CAT5E</v>
          </cell>
          <cell r="C2204" t="str">
            <v>UN</v>
          </cell>
          <cell r="E2204" t="str">
            <v>1900</v>
          </cell>
          <cell r="F2204">
            <v>0</v>
          </cell>
        </row>
        <row r="2205">
          <cell r="A2205">
            <v>9819</v>
          </cell>
          <cell r="B2205" t="str">
            <v>CONECTING BLOCK DE 4 PARES</v>
          </cell>
          <cell r="C2205" t="str">
            <v>UN</v>
          </cell>
          <cell r="E2205" t="str">
            <v>1900</v>
          </cell>
          <cell r="F2205">
            <v>0</v>
          </cell>
        </row>
        <row r="2206">
          <cell r="A2206">
            <v>9820</v>
          </cell>
          <cell r="B2206" t="str">
            <v>REGLETA S 110 50 PARES CON BASE</v>
          </cell>
          <cell r="C2206" t="str">
            <v>UN</v>
          </cell>
          <cell r="E2206" t="str">
            <v>1900</v>
          </cell>
          <cell r="F2206">
            <v>0</v>
          </cell>
        </row>
        <row r="2207">
          <cell r="A2207">
            <v>9821</v>
          </cell>
          <cell r="B2207" t="str">
            <v>FACE PLATE 4 PTO</v>
          </cell>
          <cell r="C2207" t="str">
            <v>UN</v>
          </cell>
          <cell r="E2207" t="str">
            <v>1900</v>
          </cell>
          <cell r="F2207">
            <v>0</v>
          </cell>
        </row>
        <row r="2208">
          <cell r="A2208">
            <v>9822</v>
          </cell>
          <cell r="B2208" t="str">
            <v>PLUG RJ -45 BLINDADO</v>
          </cell>
          <cell r="C2208" t="str">
            <v>UN</v>
          </cell>
          <cell r="E2208" t="str">
            <v>1900</v>
          </cell>
          <cell r="F2208">
            <v>0</v>
          </cell>
        </row>
        <row r="2209">
          <cell r="A2209">
            <v>100073</v>
          </cell>
          <cell r="B2209" t="str">
            <v>Bandeja porta cable 60*10 tipo escalera **</v>
          </cell>
          <cell r="C2209" t="str">
            <v>ML</v>
          </cell>
          <cell r="E2209" t="str">
            <v>1900</v>
          </cell>
          <cell r="F2209">
            <v>0</v>
          </cell>
        </row>
        <row r="2210">
          <cell r="A2210">
            <v>100074</v>
          </cell>
          <cell r="B2210" t="str">
            <v>Accesorios para bandeja  60*10 tipo escalera **</v>
          </cell>
          <cell r="C2210" t="str">
            <v>UN</v>
          </cell>
          <cell r="E2210" t="str">
            <v>1900</v>
          </cell>
          <cell r="F2210">
            <v>0</v>
          </cell>
        </row>
        <row r="2211">
          <cell r="A2211">
            <v>100412</v>
          </cell>
          <cell r="B2211" t="str">
            <v>Escalera de gato para pozos de inspecc **</v>
          </cell>
          <cell r="C2211" t="str">
            <v>ML</v>
          </cell>
          <cell r="E2211" t="str">
            <v>1900</v>
          </cell>
          <cell r="F2211">
            <v>0</v>
          </cell>
        </row>
        <row r="2212">
          <cell r="A2212">
            <v>101080</v>
          </cell>
          <cell r="B2212" t="str">
            <v>ANCLAJE HILTI HKBIII (1"X6")"</v>
          </cell>
          <cell r="C2212" t="str">
            <v>UN</v>
          </cell>
          <cell r="E2212" t="str">
            <v>1900</v>
          </cell>
          <cell r="F2212">
            <v>0</v>
          </cell>
        </row>
        <row r="2213">
          <cell r="A2213">
            <v>101221</v>
          </cell>
          <cell r="B2213" t="str">
            <v>ALQUILER EQUIPO CERTIFICADOR PARA CABLE ESTRUCTURADO</v>
          </cell>
          <cell r="C2213" t="str">
            <v>UN</v>
          </cell>
          <cell r="D2213">
            <v>43843</v>
          </cell>
          <cell r="E2213" t="str">
            <v>2020</v>
          </cell>
          <cell r="F2213">
            <v>36046</v>
          </cell>
        </row>
        <row r="2214">
          <cell r="A2214">
            <v>101340</v>
          </cell>
          <cell r="B2214" t="str">
            <v>BANDEJA DE FIBRA OPTICA LC 12 PTOS</v>
          </cell>
          <cell r="C2214" t="str">
            <v>UN</v>
          </cell>
          <cell r="E2214" t="str">
            <v>1900</v>
          </cell>
          <cell r="F2214">
            <v>0</v>
          </cell>
        </row>
        <row r="2215">
          <cell r="A2215">
            <v>101793</v>
          </cell>
          <cell r="B2215" t="str">
            <v>FIBRA OPTICA DE 6HILOS MULTIMODO</v>
          </cell>
          <cell r="C2215" t="str">
            <v>ML</v>
          </cell>
          <cell r="E2215" t="str">
            <v>1900</v>
          </cell>
          <cell r="F2215">
            <v>0</v>
          </cell>
        </row>
        <row r="2216">
          <cell r="A2216">
            <v>101816</v>
          </cell>
          <cell r="B2216" t="str">
            <v>ANCLAJE  (3/8"X4") TIPO CUÑA</v>
          </cell>
          <cell r="C2216" t="str">
            <v>UN</v>
          </cell>
          <cell r="E2216" t="str">
            <v>1900</v>
          </cell>
          <cell r="F2216">
            <v>0</v>
          </cell>
        </row>
        <row r="2217">
          <cell r="A2217">
            <v>102301</v>
          </cell>
          <cell r="B2217" t="str">
            <v>Face plate doble voz y datos RJ-45 EIA/TIA CAT 6</v>
          </cell>
          <cell r="C2217" t="str">
            <v>UN</v>
          </cell>
          <cell r="D2217">
            <v>44589</v>
          </cell>
          <cell r="E2217" t="str">
            <v>2022</v>
          </cell>
          <cell r="F2217">
            <v>35910</v>
          </cell>
        </row>
        <row r="2218">
          <cell r="A2218">
            <v>102302</v>
          </cell>
          <cell r="B2218" t="str">
            <v>Jack nivel 6 MP</v>
          </cell>
          <cell r="C2218" t="str">
            <v>UN</v>
          </cell>
          <cell r="E2218" t="str">
            <v>1900</v>
          </cell>
          <cell r="F2218">
            <v>0</v>
          </cell>
        </row>
        <row r="2219">
          <cell r="A2219">
            <v>102303</v>
          </cell>
          <cell r="B2219" t="str">
            <v>Certificación EIA/TIA 568 y rotulación rack y toma</v>
          </cell>
          <cell r="C2219" t="str">
            <v>UN</v>
          </cell>
          <cell r="E2219" t="str">
            <v>1900</v>
          </cell>
          <cell r="F2219">
            <v>0</v>
          </cell>
        </row>
        <row r="2220">
          <cell r="A2220">
            <v>102305</v>
          </cell>
          <cell r="B2220" t="str">
            <v>Patch cord  en cable UTP 4 pares 1,5 m  Cat 6</v>
          </cell>
          <cell r="C2220" t="str">
            <v>UN</v>
          </cell>
          <cell r="E2220" t="str">
            <v>1900</v>
          </cell>
          <cell r="F2220">
            <v>0</v>
          </cell>
        </row>
        <row r="2221">
          <cell r="A2221">
            <v>102645</v>
          </cell>
          <cell r="B2221" t="str">
            <v>Toma RJ-45 x 1  CAT 6</v>
          </cell>
          <cell r="C2221" t="str">
            <v>UN</v>
          </cell>
          <cell r="E2221" t="str">
            <v>1900</v>
          </cell>
          <cell r="F2221">
            <v>0</v>
          </cell>
        </row>
        <row r="2222">
          <cell r="A2222">
            <v>102646</v>
          </cell>
          <cell r="B2222" t="str">
            <v>Toma RJ-45 x 2  CAT 6</v>
          </cell>
          <cell r="C2222" t="str">
            <v>UN</v>
          </cell>
          <cell r="E2222" t="str">
            <v>1900</v>
          </cell>
          <cell r="F2222">
            <v>0</v>
          </cell>
        </row>
        <row r="2223">
          <cell r="A2223">
            <v>102650</v>
          </cell>
          <cell r="B2223" t="str">
            <v>ORGANIZADOR DE CABLES HORIZ. 0.80X0.80</v>
          </cell>
          <cell r="C2223" t="str">
            <v>UN</v>
          </cell>
          <cell r="D2223">
            <v>44589</v>
          </cell>
          <cell r="E2223" t="str">
            <v>2022</v>
          </cell>
          <cell r="F2223">
            <v>55979</v>
          </cell>
        </row>
        <row r="2224">
          <cell r="A2224">
            <v>102699</v>
          </cell>
          <cell r="B2224" t="str">
            <v>BANDEJA LS DUPLEX 48 HILOS (24 PORTS) MONOMODO</v>
          </cell>
          <cell r="C2224" t="str">
            <v>UN</v>
          </cell>
          <cell r="E2224" t="str">
            <v>1900</v>
          </cell>
          <cell r="F2224">
            <v>0</v>
          </cell>
        </row>
        <row r="2225">
          <cell r="A2225">
            <v>102750</v>
          </cell>
          <cell r="B2225" t="str">
            <v>BANDEJA PORTACABLE(20X5)CAL.18</v>
          </cell>
          <cell r="C2225" t="str">
            <v>ML</v>
          </cell>
          <cell r="D2225">
            <v>43556</v>
          </cell>
          <cell r="E2225" t="str">
            <v>2019</v>
          </cell>
          <cell r="F2225">
            <v>63380.04</v>
          </cell>
        </row>
        <row r="2226">
          <cell r="A2226">
            <v>102791</v>
          </cell>
          <cell r="B2226" t="str">
            <v>ORGANIZADOR  CABLES VERTICAL 0.80X0.80H=7PIES</v>
          </cell>
          <cell r="C2226" t="str">
            <v>UN</v>
          </cell>
          <cell r="D2226">
            <v>43839</v>
          </cell>
          <cell r="E2226" t="str">
            <v>2020</v>
          </cell>
          <cell r="F2226">
            <v>64188.01</v>
          </cell>
        </row>
        <row r="2227">
          <cell r="A2227">
            <v>102793</v>
          </cell>
          <cell r="B2227" t="str">
            <v>UPS ON-LINE CON POLO A TIERRA (10KVA)**</v>
          </cell>
          <cell r="C2227" t="str">
            <v>UN</v>
          </cell>
          <cell r="E2227" t="str">
            <v>1900</v>
          </cell>
          <cell r="F2227">
            <v>0</v>
          </cell>
        </row>
        <row r="2228">
          <cell r="A2228">
            <v>102936</v>
          </cell>
          <cell r="B2228" t="str">
            <v>TomaDobleRJ-45con Flace Plate  CAT5</v>
          </cell>
          <cell r="C2228" t="str">
            <v>UN</v>
          </cell>
          <cell r="E2228" t="str">
            <v>1900</v>
          </cell>
          <cell r="F2228">
            <v>0</v>
          </cell>
        </row>
        <row r="2229">
          <cell r="A2229">
            <v>102937</v>
          </cell>
          <cell r="B2229" t="str">
            <v>PATCH PANEL 24 PTOS- CAT5</v>
          </cell>
          <cell r="C2229" t="str">
            <v>UN</v>
          </cell>
          <cell r="E2229" t="str">
            <v>1900</v>
          </cell>
          <cell r="F2229">
            <v>0</v>
          </cell>
        </row>
        <row r="2230">
          <cell r="A2230">
            <v>102938</v>
          </cell>
          <cell r="B2230" t="str">
            <v>PATCH CORD CAT 6 1 MT (3 Feet) con apantallamiento utp y clasificación lszh</v>
          </cell>
          <cell r="C2230" t="str">
            <v>UN</v>
          </cell>
          <cell r="D2230">
            <v>44589</v>
          </cell>
          <cell r="E2230" t="str">
            <v>2022</v>
          </cell>
          <cell r="F2230">
            <v>17597.009999999998</v>
          </cell>
        </row>
        <row r="2231">
          <cell r="A2231">
            <v>102939</v>
          </cell>
          <cell r="B2231" t="str">
            <v>PATCH CORD CAT 6  3 MT (10 Feet)***</v>
          </cell>
          <cell r="C2231" t="str">
            <v>UN</v>
          </cell>
          <cell r="D2231">
            <v>44589</v>
          </cell>
          <cell r="E2231" t="str">
            <v>2022</v>
          </cell>
          <cell r="F2231">
            <v>13836</v>
          </cell>
        </row>
        <row r="2232">
          <cell r="A2232">
            <v>102940</v>
          </cell>
          <cell r="B2232" t="str">
            <v>TomaElectricaPolo AisladoNaranja HG</v>
          </cell>
          <cell r="C2232" t="str">
            <v>UN</v>
          </cell>
          <cell r="E2232" t="str">
            <v>1900</v>
          </cell>
          <cell r="F2232">
            <v>0</v>
          </cell>
        </row>
        <row r="2233">
          <cell r="A2233">
            <v>102942</v>
          </cell>
          <cell r="B2233" t="str">
            <v>TomaElectricaPolo Normal</v>
          </cell>
          <cell r="C2233" t="str">
            <v>UN</v>
          </cell>
          <cell r="E2233" t="str">
            <v>1900</v>
          </cell>
          <cell r="F2233">
            <v>0</v>
          </cell>
        </row>
        <row r="2234">
          <cell r="A2234">
            <v>102943</v>
          </cell>
          <cell r="B2234" t="str">
            <v>CABLE AMP UTP 4P CAT 5E</v>
          </cell>
          <cell r="C2234" t="str">
            <v>ML</v>
          </cell>
          <cell r="D2234">
            <v>44589</v>
          </cell>
          <cell r="E2234" t="str">
            <v>2022</v>
          </cell>
          <cell r="F2234">
            <v>2738</v>
          </cell>
        </row>
        <row r="2235">
          <cell r="A2235">
            <v>103112</v>
          </cell>
          <cell r="B2235" t="str">
            <v>CERTIFICACIÓN VOZ O DATOS CAT 5 - 6*</v>
          </cell>
          <cell r="C2235" t="str">
            <v>UN</v>
          </cell>
          <cell r="D2235">
            <v>43698</v>
          </cell>
          <cell r="E2235" t="str">
            <v>2019</v>
          </cell>
          <cell r="F2235">
            <v>14960</v>
          </cell>
        </row>
        <row r="2236">
          <cell r="A2236">
            <v>103113</v>
          </cell>
          <cell r="B2236" t="str">
            <v>IMPRESIÓN DE CERTIFICADO*</v>
          </cell>
          <cell r="C2236" t="str">
            <v>UN</v>
          </cell>
          <cell r="E2236" t="str">
            <v>1900</v>
          </cell>
          <cell r="F2236">
            <v>0</v>
          </cell>
        </row>
        <row r="2237">
          <cell r="A2237">
            <v>103324</v>
          </cell>
          <cell r="B2237" t="str">
            <v>ANCLAJE  (3/8"X2")"</v>
          </cell>
          <cell r="C2237" t="str">
            <v>UN</v>
          </cell>
          <cell r="E2237" t="str">
            <v>1900</v>
          </cell>
          <cell r="F2237">
            <v>0</v>
          </cell>
        </row>
        <row r="2238">
          <cell r="A2238">
            <v>103611</v>
          </cell>
          <cell r="B2238" t="str">
            <v>PATCH CORD  AMP QUANTUM (CAT6)</v>
          </cell>
          <cell r="C2238" t="str">
            <v>UN</v>
          </cell>
          <cell r="E2238" t="str">
            <v>1900</v>
          </cell>
          <cell r="F2238">
            <v>0</v>
          </cell>
        </row>
        <row r="2239">
          <cell r="A2239">
            <v>104175</v>
          </cell>
          <cell r="B2239" t="str">
            <v>CABLE UTP CAT 5E SIEMON</v>
          </cell>
          <cell r="C2239" t="str">
            <v>ML</v>
          </cell>
          <cell r="E2239" t="str">
            <v>1900</v>
          </cell>
          <cell r="F2239">
            <v>0</v>
          </cell>
        </row>
        <row r="2240">
          <cell r="A2240">
            <v>104413</v>
          </cell>
          <cell r="B2240" t="str">
            <v>Anclaje Epóxico Resina Red Head G-5 (1/4 Gln)</v>
          </cell>
          <cell r="C2240" t="str">
            <v>UN</v>
          </cell>
          <cell r="E2240" t="str">
            <v>1900</v>
          </cell>
          <cell r="F2240">
            <v>0</v>
          </cell>
        </row>
        <row r="2241">
          <cell r="A2241">
            <v>104764</v>
          </cell>
          <cell r="B2241" t="str">
            <v>CABLE MULTIPAR TELEFONICO 50 PARES (INTERIOR)</v>
          </cell>
          <cell r="C2241" t="str">
            <v>UN</v>
          </cell>
          <cell r="E2241" t="str">
            <v>1900</v>
          </cell>
          <cell r="F2241">
            <v>0</v>
          </cell>
        </row>
        <row r="2242">
          <cell r="A2242">
            <v>101818</v>
          </cell>
          <cell r="B2242" t="str">
            <v>Patchcord fibra optica 12 hilos LC/LC CDRC Cometas</v>
          </cell>
          <cell r="C2242" t="str">
            <v>UN</v>
          </cell>
          <cell r="D2242">
            <v>43564</v>
          </cell>
          <cell r="E2242" t="str">
            <v>2019</v>
          </cell>
          <cell r="F2242">
            <v>52019.01</v>
          </cell>
        </row>
        <row r="2243">
          <cell r="A2243">
            <v>102133</v>
          </cell>
          <cell r="B2243" t="str">
            <v>Faceplate quickport HDMI+VGA CDRC Cometas</v>
          </cell>
          <cell r="C2243" t="str">
            <v>UN</v>
          </cell>
          <cell r="D2243">
            <v>44589</v>
          </cell>
          <cell r="E2243" t="str">
            <v>2022</v>
          </cell>
          <cell r="F2243">
            <v>54124</v>
          </cell>
        </row>
        <row r="2244">
          <cell r="A2244">
            <v>12564</v>
          </cell>
          <cell r="B2244" t="str">
            <v>Organizador ranurado metalico 19" con dos unidades de Rack</v>
          </cell>
          <cell r="C2244" t="str">
            <v>UN</v>
          </cell>
          <cell r="D2244">
            <v>43816</v>
          </cell>
          <cell r="E2244" t="str">
            <v>2019</v>
          </cell>
          <cell r="F2244">
            <v>59900.01</v>
          </cell>
        </row>
        <row r="2245">
          <cell r="A2245">
            <v>12565</v>
          </cell>
          <cell r="B2245" t="str">
            <v>Patch cord de 2,0 M categoría 6A blindadocon identificador en ambos terminales</v>
          </cell>
          <cell r="C2245" t="str">
            <v>UN</v>
          </cell>
          <cell r="D2245">
            <v>44589</v>
          </cell>
          <cell r="E2245" t="str">
            <v>2022</v>
          </cell>
          <cell r="F2245">
            <v>18135.009999999998</v>
          </cell>
        </row>
        <row r="2246">
          <cell r="A2246">
            <v>12566</v>
          </cell>
          <cell r="B2246" t="str">
            <v>Rollo Cinta Velcro adhesivo (1") 25m</v>
          </cell>
          <cell r="C2246" t="str">
            <v>RLL</v>
          </cell>
          <cell r="D2246">
            <v>44589</v>
          </cell>
          <cell r="E2246" t="str">
            <v>2022</v>
          </cell>
          <cell r="F2246">
            <v>55524</v>
          </cell>
        </row>
        <row r="2247">
          <cell r="A2247">
            <v>12568</v>
          </cell>
          <cell r="B2247" t="str">
            <v>Marquilla Adhesiva para UTP- Panduit</v>
          </cell>
          <cell r="C2247" t="str">
            <v>UN</v>
          </cell>
          <cell r="D2247">
            <v>43816</v>
          </cell>
          <cell r="E2247" t="str">
            <v>2019</v>
          </cell>
          <cell r="F2247">
            <v>283.01</v>
          </cell>
        </row>
        <row r="2248">
          <cell r="A2248">
            <v>12789</v>
          </cell>
          <cell r="B2248" t="str">
            <v>FIBRA OPTICA 12 HILOS - INSTALACION Y SUMINISTRO</v>
          </cell>
          <cell r="C2248" t="str">
            <v>ML</v>
          </cell>
          <cell r="D2248">
            <v>44589</v>
          </cell>
          <cell r="E2248" t="str">
            <v>2022</v>
          </cell>
          <cell r="F2248">
            <v>75978</v>
          </cell>
        </row>
        <row r="2249">
          <cell r="A2249">
            <v>110007</v>
          </cell>
          <cell r="B2249" t="str">
            <v>CANALETA EN PVC DE 10X20CM Y ACCESORIOS</v>
          </cell>
          <cell r="C2249" t="str">
            <v>UN</v>
          </cell>
          <cell r="D2249">
            <v>44589</v>
          </cell>
          <cell r="E2249" t="str">
            <v>2022</v>
          </cell>
          <cell r="F2249">
            <v>190116.01</v>
          </cell>
        </row>
        <row r="2250">
          <cell r="A2250">
            <v>613</v>
          </cell>
          <cell r="B2250" t="str">
            <v>CABLE ALUMINIO N° 4 THHN-AWG(SERIE 8.000)</v>
          </cell>
          <cell r="C2250" t="str">
            <v>ML</v>
          </cell>
          <cell r="D2250">
            <v>44589</v>
          </cell>
          <cell r="E2250" t="str">
            <v>2022</v>
          </cell>
          <cell r="F2250">
            <v>2060</v>
          </cell>
        </row>
        <row r="2251">
          <cell r="A2251">
            <v>738</v>
          </cell>
          <cell r="B2251" t="str">
            <v>CONECTOR COBRE PARA VARILLA CW 5/8"</v>
          </cell>
          <cell r="C2251" t="str">
            <v>UN</v>
          </cell>
          <cell r="D2251">
            <v>44589</v>
          </cell>
          <cell r="E2251" t="str">
            <v>2022</v>
          </cell>
          <cell r="F2251">
            <v>46243</v>
          </cell>
        </row>
        <row r="2252">
          <cell r="A2252">
            <v>741</v>
          </cell>
          <cell r="B2252" t="str">
            <v>CABLE cobre Aisl. 1/0 THW - 75 C 600V</v>
          </cell>
          <cell r="C2252" t="str">
            <v>ML</v>
          </cell>
          <cell r="E2252" t="str">
            <v>1900</v>
          </cell>
          <cell r="F2252">
            <v>0</v>
          </cell>
        </row>
        <row r="2253">
          <cell r="A2253">
            <v>742</v>
          </cell>
          <cell r="B2253" t="str">
            <v>CABLE cobre Aisl. 2/0 THW - 75 C 600V</v>
          </cell>
          <cell r="C2253" t="str">
            <v>ML</v>
          </cell>
          <cell r="E2253" t="str">
            <v>1900</v>
          </cell>
          <cell r="F2253">
            <v>0</v>
          </cell>
        </row>
        <row r="2254">
          <cell r="A2254">
            <v>758</v>
          </cell>
          <cell r="B2254" t="str">
            <v>CABLE ENCAUCHETADO 3 x 8 ST</v>
          </cell>
          <cell r="C2254" t="str">
            <v>ML</v>
          </cell>
          <cell r="D2254">
            <v>44592</v>
          </cell>
          <cell r="E2254" t="str">
            <v>2022</v>
          </cell>
          <cell r="F2254">
            <v>17443</v>
          </cell>
        </row>
        <row r="2255">
          <cell r="A2255">
            <v>834</v>
          </cell>
          <cell r="B2255" t="str">
            <v>CABLE Alum. Aisl. 2  THW</v>
          </cell>
          <cell r="C2255" t="str">
            <v>ML</v>
          </cell>
          <cell r="E2255" t="str">
            <v>1900</v>
          </cell>
          <cell r="F2255">
            <v>0</v>
          </cell>
        </row>
        <row r="2256">
          <cell r="A2256">
            <v>1237</v>
          </cell>
          <cell r="B2256" t="str">
            <v>CABLE ENCAUCHETADO 3X10</v>
          </cell>
          <cell r="C2256" t="str">
            <v>ML</v>
          </cell>
          <cell r="E2256" t="str">
            <v>1900</v>
          </cell>
          <cell r="F2256">
            <v>0</v>
          </cell>
        </row>
        <row r="2257">
          <cell r="A2257">
            <v>1912</v>
          </cell>
          <cell r="B2257" t="str">
            <v>WALL PLATE AJUSTE SENCILL CUPICON</v>
          </cell>
          <cell r="C2257" t="str">
            <v>UN</v>
          </cell>
          <cell r="D2257">
            <v>43566</v>
          </cell>
          <cell r="E2257" t="str">
            <v>2019</v>
          </cell>
          <cell r="F2257">
            <v>2680</v>
          </cell>
        </row>
        <row r="2258">
          <cell r="A2258">
            <v>2161</v>
          </cell>
          <cell r="B2258" t="str">
            <v>CABLE Alum. Aisl. 4/0 THW</v>
          </cell>
          <cell r="C2258" t="str">
            <v>ML</v>
          </cell>
          <cell r="E2258" t="str">
            <v>1900</v>
          </cell>
          <cell r="F2258">
            <v>0</v>
          </cell>
        </row>
        <row r="2259">
          <cell r="A2259">
            <v>2419</v>
          </cell>
          <cell r="B2259" t="str">
            <v>CIERR EMPALME 10-100 PARES</v>
          </cell>
          <cell r="C2259" t="str">
            <v>UN</v>
          </cell>
          <cell r="E2259" t="str">
            <v>1900</v>
          </cell>
          <cell r="F2259">
            <v>0</v>
          </cell>
        </row>
        <row r="2260">
          <cell r="A2260">
            <v>2426</v>
          </cell>
          <cell r="B2260" t="str">
            <v>CIERR EMPALME TUBULAR ESTANDAR 700 AWG</v>
          </cell>
          <cell r="C2260" t="str">
            <v>UN</v>
          </cell>
          <cell r="E2260" t="str">
            <v>1900</v>
          </cell>
          <cell r="F2260">
            <v>0</v>
          </cell>
        </row>
        <row r="2261">
          <cell r="A2261">
            <v>2755</v>
          </cell>
          <cell r="B2261" t="str">
            <v>CABLE cobre Aisl. 3U0 THW - 90 C 600V</v>
          </cell>
          <cell r="C2261" t="str">
            <v>ML</v>
          </cell>
          <cell r="E2261" t="str">
            <v>1900</v>
          </cell>
          <cell r="F2261">
            <v>0</v>
          </cell>
        </row>
        <row r="2262">
          <cell r="A2262">
            <v>2756</v>
          </cell>
          <cell r="B2262" t="str">
            <v>CABLE cobre Aisl. 4U0 THW - 75 C 600V</v>
          </cell>
          <cell r="C2262" t="str">
            <v>ML</v>
          </cell>
          <cell r="E2262" t="str">
            <v>1900</v>
          </cell>
          <cell r="F2262">
            <v>0</v>
          </cell>
        </row>
        <row r="2263">
          <cell r="A2263">
            <v>2757</v>
          </cell>
          <cell r="B2263" t="str">
            <v>CABLE ENCAUCHETADO 2 x 8 ST</v>
          </cell>
          <cell r="C2263" t="str">
            <v>ML</v>
          </cell>
          <cell r="E2263" t="str">
            <v>1900</v>
          </cell>
          <cell r="F2263">
            <v>0</v>
          </cell>
        </row>
        <row r="2264">
          <cell r="A2264">
            <v>2833</v>
          </cell>
          <cell r="B2264" t="str">
            <v>CABLE COBRE AISLADO C.14 AWG THWN 600V 90°C</v>
          </cell>
          <cell r="C2264" t="str">
            <v>ML</v>
          </cell>
          <cell r="D2264">
            <v>44126</v>
          </cell>
          <cell r="E2264" t="str">
            <v>2020</v>
          </cell>
          <cell r="F2264">
            <v>1425</v>
          </cell>
        </row>
        <row r="2265">
          <cell r="A2265">
            <v>2876</v>
          </cell>
          <cell r="B2265" t="str">
            <v>CABLE Alum. Aisl. 1/0 THW</v>
          </cell>
          <cell r="C2265" t="str">
            <v>ML</v>
          </cell>
          <cell r="D2265">
            <v>44592</v>
          </cell>
          <cell r="E2265" t="str">
            <v>2022</v>
          </cell>
          <cell r="F2265">
            <v>4805.01</v>
          </cell>
        </row>
        <row r="2266">
          <cell r="A2266">
            <v>3392</v>
          </cell>
          <cell r="B2266" t="str">
            <v>CONECTOR UNITARIO RELLENO</v>
          </cell>
          <cell r="C2266" t="str">
            <v>UN</v>
          </cell>
          <cell r="E2266" t="str">
            <v>1900</v>
          </cell>
          <cell r="F2266">
            <v>0</v>
          </cell>
        </row>
        <row r="2267">
          <cell r="A2267">
            <v>3552</v>
          </cell>
          <cell r="B2267" t="str">
            <v>CONECTOR UNITARIO RELLENO  200 PARES</v>
          </cell>
          <cell r="C2267" t="str">
            <v>UN</v>
          </cell>
          <cell r="E2267" t="str">
            <v>1900</v>
          </cell>
          <cell r="F2267">
            <v>0</v>
          </cell>
        </row>
        <row r="2268">
          <cell r="A2268">
            <v>3562</v>
          </cell>
          <cell r="B2268" t="str">
            <v>CONECTOR RESORTE AZUL ECO</v>
          </cell>
          <cell r="C2268" t="str">
            <v>UN</v>
          </cell>
          <cell r="E2268" t="str">
            <v>1900</v>
          </cell>
          <cell r="F2268">
            <v>0</v>
          </cell>
        </row>
        <row r="2269">
          <cell r="A2269">
            <v>3602</v>
          </cell>
          <cell r="B2269" t="str">
            <v>ALAMBRE Cu DESNUDO AWG 14</v>
          </cell>
          <cell r="C2269" t="str">
            <v>ML</v>
          </cell>
          <cell r="E2269" t="str">
            <v>1900</v>
          </cell>
          <cell r="F2269">
            <v>0</v>
          </cell>
        </row>
        <row r="2270">
          <cell r="A2270">
            <v>3733</v>
          </cell>
          <cell r="B2270" t="str">
            <v>CONECTOR  TUBULAR 1/0</v>
          </cell>
          <cell r="C2270" t="str">
            <v>UN</v>
          </cell>
          <cell r="E2270" t="str">
            <v>1900</v>
          </cell>
          <cell r="F2270">
            <v>0</v>
          </cell>
        </row>
        <row r="2271">
          <cell r="A2271">
            <v>3734</v>
          </cell>
          <cell r="B2271" t="str">
            <v>CABLE cobre desnudo AWG 1/0</v>
          </cell>
          <cell r="C2271" t="str">
            <v>ML</v>
          </cell>
          <cell r="D2271">
            <v>44592</v>
          </cell>
          <cell r="E2271" t="str">
            <v>2022</v>
          </cell>
          <cell r="F2271">
            <v>26498</v>
          </cell>
        </row>
        <row r="2272">
          <cell r="A2272">
            <v>7000</v>
          </cell>
          <cell r="B2272" t="str">
            <v>ALAMBRE AWG No.8</v>
          </cell>
          <cell r="C2272" t="str">
            <v>ML</v>
          </cell>
          <cell r="E2272" t="str">
            <v>1900</v>
          </cell>
          <cell r="F2272">
            <v>0</v>
          </cell>
        </row>
        <row r="2273">
          <cell r="A2273">
            <v>90006</v>
          </cell>
          <cell r="B2273" t="str">
            <v>CABLE cobre THHN 90 - 600V 4/0 AWG **</v>
          </cell>
          <cell r="C2273" t="str">
            <v>ML</v>
          </cell>
          <cell r="E2273" t="str">
            <v>1900</v>
          </cell>
          <cell r="F2273">
            <v>0</v>
          </cell>
        </row>
        <row r="2274">
          <cell r="A2274">
            <v>90007</v>
          </cell>
          <cell r="B2274" t="str">
            <v>CABLE cobre THHN 90 - 600V 2 AWG</v>
          </cell>
          <cell r="C2274" t="str">
            <v>ML</v>
          </cell>
          <cell r="D2274">
            <v>44592</v>
          </cell>
          <cell r="E2274" t="str">
            <v>2022</v>
          </cell>
          <cell r="F2274">
            <v>26571</v>
          </cell>
        </row>
        <row r="2275">
          <cell r="A2275">
            <v>100949</v>
          </cell>
          <cell r="B2275" t="str">
            <v>WALL PLATE AJUSTE DOBLE AMP</v>
          </cell>
          <cell r="C2275" t="str">
            <v>UN</v>
          </cell>
          <cell r="D2275">
            <v>43566</v>
          </cell>
          <cell r="E2275" t="str">
            <v>2019</v>
          </cell>
          <cell r="F2275">
            <v>5500</v>
          </cell>
        </row>
        <row r="2276">
          <cell r="A2276">
            <v>101233</v>
          </cell>
          <cell r="B2276" t="str">
            <v>CABLE cobre Aisl. 350 MCM THW - 90 C 600V</v>
          </cell>
          <cell r="C2276" t="str">
            <v>ML</v>
          </cell>
          <cell r="E2276" t="str">
            <v>1900</v>
          </cell>
          <cell r="F2276">
            <v>0</v>
          </cell>
        </row>
        <row r="2277">
          <cell r="A2277">
            <v>101234</v>
          </cell>
          <cell r="B2277" t="str">
            <v>CABLE cobre Aisl. 250 MCM THW - 90 C 600V</v>
          </cell>
          <cell r="C2277" t="str">
            <v>ML</v>
          </cell>
          <cell r="D2277">
            <v>44194</v>
          </cell>
          <cell r="E2277" t="str">
            <v>2020</v>
          </cell>
          <cell r="F2277">
            <v>35674</v>
          </cell>
        </row>
        <row r="2278">
          <cell r="A2278">
            <v>101418</v>
          </cell>
          <cell r="B2278" t="str">
            <v>Empalme de Resina Sumergible  **</v>
          </cell>
          <cell r="C2278" t="str">
            <v>JGO</v>
          </cell>
          <cell r="E2278" t="str">
            <v>1900</v>
          </cell>
          <cell r="F2278">
            <v>0</v>
          </cell>
        </row>
        <row r="2279">
          <cell r="A2279">
            <v>101422</v>
          </cell>
          <cell r="B2279" t="str">
            <v>ALAMBRE Cu DESNUDO #12 AWG</v>
          </cell>
          <cell r="C2279" t="str">
            <v>ML</v>
          </cell>
          <cell r="D2279">
            <v>44592</v>
          </cell>
          <cell r="E2279" t="str">
            <v>2022</v>
          </cell>
          <cell r="F2279">
            <v>1524</v>
          </cell>
        </row>
        <row r="2280">
          <cell r="A2280">
            <v>101423</v>
          </cell>
          <cell r="B2280" t="str">
            <v>CABLE cobre  8 THH - 90 C 600V</v>
          </cell>
          <cell r="C2280" t="str">
            <v>ML</v>
          </cell>
          <cell r="D2280">
            <v>44189</v>
          </cell>
          <cell r="E2280" t="str">
            <v>2020</v>
          </cell>
          <cell r="F2280">
            <v>3510</v>
          </cell>
        </row>
        <row r="2281">
          <cell r="A2281">
            <v>101426</v>
          </cell>
          <cell r="B2281" t="str">
            <v>ALAMBRE COBRE # 10</v>
          </cell>
          <cell r="C2281" t="str">
            <v>ML</v>
          </cell>
          <cell r="E2281" t="str">
            <v>1900</v>
          </cell>
          <cell r="F2281">
            <v>0</v>
          </cell>
        </row>
        <row r="2282">
          <cell r="A2282">
            <v>101473</v>
          </cell>
          <cell r="B2282" t="str">
            <v>Cable desnudo # 2 AWG instalaciones internas</v>
          </cell>
          <cell r="C2282" t="str">
            <v>ML</v>
          </cell>
          <cell r="E2282" t="str">
            <v>1900</v>
          </cell>
          <cell r="F2282">
            <v>0</v>
          </cell>
        </row>
        <row r="2283">
          <cell r="A2283">
            <v>101475</v>
          </cell>
          <cell r="B2283" t="str">
            <v>Cable Cu desnudo # 2/0 enterrado</v>
          </cell>
          <cell r="C2283" t="str">
            <v>ML</v>
          </cell>
          <cell r="D2283">
            <v>43517</v>
          </cell>
          <cell r="E2283" t="str">
            <v>2019</v>
          </cell>
          <cell r="F2283">
            <v>20891</v>
          </cell>
        </row>
        <row r="2284">
          <cell r="A2284">
            <v>101484</v>
          </cell>
          <cell r="B2284" t="str">
            <v>Cable de cobre desnudo # 2 (suministro)</v>
          </cell>
          <cell r="C2284" t="str">
            <v>ML</v>
          </cell>
          <cell r="D2284">
            <v>44592</v>
          </cell>
          <cell r="E2284" t="str">
            <v>2022</v>
          </cell>
          <cell r="F2284">
            <v>14509</v>
          </cell>
        </row>
        <row r="2285">
          <cell r="A2285">
            <v>101511</v>
          </cell>
          <cell r="B2285" t="str">
            <v>Cable Cu 15 KV,3 # 2/0 XLPE 90°C aislameinto 100 %</v>
          </cell>
          <cell r="C2285" t="str">
            <v>ML</v>
          </cell>
          <cell r="E2285" t="str">
            <v>1900</v>
          </cell>
          <cell r="F2285">
            <v>0</v>
          </cell>
        </row>
        <row r="2286">
          <cell r="A2286">
            <v>101512</v>
          </cell>
          <cell r="B2286" t="str">
            <v>Cable Cu 15 KV, Nº 2  XLPE 90°C aislamiento 100 %</v>
          </cell>
          <cell r="C2286" t="str">
            <v>ML</v>
          </cell>
          <cell r="E2286" t="str">
            <v>1900</v>
          </cell>
          <cell r="F2286">
            <v>0</v>
          </cell>
        </row>
        <row r="2287">
          <cell r="A2287">
            <v>101534</v>
          </cell>
          <cell r="B2287" t="str">
            <v>Alambre Cu 3N°12  AWG THHN</v>
          </cell>
          <cell r="C2287" t="str">
            <v>ML</v>
          </cell>
          <cell r="E2287" t="str">
            <v>1900</v>
          </cell>
          <cell r="F2287">
            <v>0</v>
          </cell>
        </row>
        <row r="2288">
          <cell r="A2288">
            <v>101535</v>
          </cell>
          <cell r="B2288" t="str">
            <v>EmpalmeBT1000Vconresina91-B1x2 3Mosuperio(NO USAR)</v>
          </cell>
          <cell r="C2288" t="str">
            <v>JGO</v>
          </cell>
          <cell r="E2288" t="str">
            <v>1900</v>
          </cell>
          <cell r="F2288">
            <v>0</v>
          </cell>
        </row>
        <row r="2289">
          <cell r="A2289">
            <v>101536</v>
          </cell>
          <cell r="B2289" t="str">
            <v>Cable Aluminio  N°6 AWG  600 V 75°C</v>
          </cell>
          <cell r="C2289" t="str">
            <v>ML</v>
          </cell>
          <cell r="D2289">
            <v>44592</v>
          </cell>
          <cell r="E2289" t="str">
            <v>2022</v>
          </cell>
          <cell r="F2289">
            <v>1375</v>
          </cell>
        </row>
        <row r="2290">
          <cell r="A2290">
            <v>101538</v>
          </cell>
          <cell r="B2290" t="str">
            <v>Cable Aluminio N°4 THHN-AWG 600 V</v>
          </cell>
          <cell r="C2290" t="str">
            <v>ML</v>
          </cell>
          <cell r="D2290">
            <v>44592</v>
          </cell>
          <cell r="E2290" t="str">
            <v>2022</v>
          </cell>
          <cell r="F2290">
            <v>2132</v>
          </cell>
        </row>
        <row r="2291">
          <cell r="A2291">
            <v>101539</v>
          </cell>
          <cell r="B2291" t="str">
            <v>Cable Aluminio  N°2/0 AWG  600 V 75°C</v>
          </cell>
          <cell r="C2291" t="str">
            <v>ML</v>
          </cell>
          <cell r="E2291" t="str">
            <v>1900</v>
          </cell>
          <cell r="F2291">
            <v>0</v>
          </cell>
        </row>
        <row r="2292">
          <cell r="A2292">
            <v>101540</v>
          </cell>
          <cell r="B2292" t="str">
            <v>Cable Aluminio 4/0 AWG 600 V 75°C</v>
          </cell>
          <cell r="C2292" t="str">
            <v>ML</v>
          </cell>
          <cell r="D2292">
            <v>44592</v>
          </cell>
          <cell r="E2292" t="str">
            <v>2022</v>
          </cell>
          <cell r="F2292">
            <v>8562</v>
          </cell>
        </row>
        <row r="2293">
          <cell r="A2293">
            <v>101541</v>
          </cell>
          <cell r="B2293" t="str">
            <v>Cable Aluminio  N°2 AWG  600 V 75°C</v>
          </cell>
          <cell r="C2293" t="str">
            <v>ML</v>
          </cell>
          <cell r="E2293" t="str">
            <v>1900</v>
          </cell>
          <cell r="F2293">
            <v>0</v>
          </cell>
        </row>
        <row r="2294">
          <cell r="A2294">
            <v>101542</v>
          </cell>
          <cell r="B2294" t="str">
            <v>Cable Aluminio  N°1/0 AWG  600 V 75°C</v>
          </cell>
          <cell r="C2294" t="str">
            <v>ML</v>
          </cell>
          <cell r="D2294">
            <v>43539</v>
          </cell>
          <cell r="E2294" t="str">
            <v>2019</v>
          </cell>
          <cell r="F2294">
            <v>3753</v>
          </cell>
        </row>
        <row r="2295">
          <cell r="A2295">
            <v>101543</v>
          </cell>
          <cell r="B2295" t="str">
            <v>Cable telefónico uso exterior  relleno 10x2x0.4mm</v>
          </cell>
          <cell r="C2295" t="str">
            <v>ML</v>
          </cell>
          <cell r="E2295" t="str">
            <v>1900</v>
          </cell>
          <cell r="F2295">
            <v>0</v>
          </cell>
        </row>
        <row r="2296">
          <cell r="A2296">
            <v>101601</v>
          </cell>
          <cell r="B2296" t="str">
            <v>Fusibles (3) tipo HH de 25 A</v>
          </cell>
          <cell r="C2296" t="str">
            <v>JGO</v>
          </cell>
          <cell r="D2296">
            <v>44592</v>
          </cell>
          <cell r="E2296" t="str">
            <v>2022</v>
          </cell>
          <cell r="F2296">
            <v>170263</v>
          </cell>
        </row>
        <row r="2297">
          <cell r="A2297">
            <v>101623</v>
          </cell>
          <cell r="B2297" t="str">
            <v>Terminales MT 2/0, 15 KV pantalla en hilos 100% ai</v>
          </cell>
          <cell r="C2297" t="str">
            <v>JGO</v>
          </cell>
          <cell r="E2297" t="str">
            <v>1900</v>
          </cell>
          <cell r="F2297">
            <v>0</v>
          </cell>
        </row>
        <row r="2298">
          <cell r="A2298">
            <v>101723</v>
          </cell>
          <cell r="B2298" t="str">
            <v>CABLE cobre Aisl. 400 MCM THW - 90 C 600V</v>
          </cell>
          <cell r="C2298" t="str">
            <v>ML</v>
          </cell>
          <cell r="E2298" t="str">
            <v>1900</v>
          </cell>
          <cell r="F2298">
            <v>0</v>
          </cell>
        </row>
        <row r="2299">
          <cell r="A2299">
            <v>101724</v>
          </cell>
          <cell r="B2299" t="str">
            <v>CABLE cobre THHN 90 - 600V 1/0 AWG</v>
          </cell>
          <cell r="C2299" t="str">
            <v>ML</v>
          </cell>
          <cell r="D2299">
            <v>44592</v>
          </cell>
          <cell r="E2299" t="str">
            <v>2022</v>
          </cell>
          <cell r="F2299">
            <v>27461</v>
          </cell>
        </row>
        <row r="2300">
          <cell r="A2300">
            <v>101726</v>
          </cell>
          <cell r="B2300" t="str">
            <v>CABLE cobre THHN 90 - 600V 2/0 AWG **</v>
          </cell>
          <cell r="C2300" t="str">
            <v>ML</v>
          </cell>
          <cell r="D2300">
            <v>44592</v>
          </cell>
          <cell r="E2300" t="str">
            <v>2022</v>
          </cell>
          <cell r="F2300">
            <v>34885</v>
          </cell>
        </row>
        <row r="2301">
          <cell r="A2301">
            <v>101727</v>
          </cell>
          <cell r="B2301" t="str">
            <v>CABLE 4/0 AWG COBRE THHN 90°C 600V</v>
          </cell>
          <cell r="C2301" t="str">
            <v>ML</v>
          </cell>
          <cell r="D2301">
            <v>44592</v>
          </cell>
          <cell r="E2301" t="str">
            <v>2022</v>
          </cell>
          <cell r="F2301">
            <v>64352</v>
          </cell>
        </row>
        <row r="2302">
          <cell r="A2302">
            <v>101777</v>
          </cell>
          <cell r="B2302" t="str">
            <v>Alambre de cobre desnudo N°4 AWG</v>
          </cell>
          <cell r="C2302" t="str">
            <v>ML</v>
          </cell>
          <cell r="E2302" t="str">
            <v>1900</v>
          </cell>
          <cell r="F2302">
            <v>0</v>
          </cell>
        </row>
        <row r="2303">
          <cell r="A2303">
            <v>102275</v>
          </cell>
          <cell r="B2303" t="str">
            <v>CABLE cobre THHN 90-600V 3/0 AWG</v>
          </cell>
          <cell r="C2303" t="str">
            <v>ML</v>
          </cell>
          <cell r="D2303">
            <v>44592</v>
          </cell>
          <cell r="E2303" t="str">
            <v>2022</v>
          </cell>
          <cell r="F2303">
            <v>53591</v>
          </cell>
        </row>
        <row r="2304">
          <cell r="A2304">
            <v>102278</v>
          </cell>
          <cell r="B2304" t="str">
            <v>CABLE cobre  1X250 KCM THHN - 90 C 600V</v>
          </cell>
          <cell r="C2304" t="str">
            <v>ML</v>
          </cell>
          <cell r="E2304" t="str">
            <v>1900</v>
          </cell>
          <cell r="F2304">
            <v>0</v>
          </cell>
        </row>
        <row r="2305">
          <cell r="A2305">
            <v>102279</v>
          </cell>
          <cell r="B2305" t="str">
            <v>Inspección, medición Tierra y ailamiento 8 h</v>
          </cell>
          <cell r="C2305" t="str">
            <v>ML</v>
          </cell>
          <cell r="E2305" t="str">
            <v>1900</v>
          </cell>
          <cell r="F2305">
            <v>0</v>
          </cell>
        </row>
        <row r="2306">
          <cell r="A2306">
            <v>102323</v>
          </cell>
          <cell r="B2306" t="str">
            <v>Cable de cobre desnudo # 10 (sum+transp+inst)</v>
          </cell>
          <cell r="C2306" t="str">
            <v>ML</v>
          </cell>
          <cell r="E2306" t="str">
            <v>1900</v>
          </cell>
          <cell r="F2306">
            <v>0</v>
          </cell>
        </row>
        <row r="2307">
          <cell r="A2307">
            <v>102357</v>
          </cell>
          <cell r="B2307" t="str">
            <v>Cable telefónico de 2 pares</v>
          </cell>
          <cell r="C2307" t="str">
            <v>ML</v>
          </cell>
          <cell r="E2307" t="str">
            <v>1900</v>
          </cell>
          <cell r="F2307">
            <v>0</v>
          </cell>
        </row>
        <row r="2308">
          <cell r="A2308">
            <v>102360</v>
          </cell>
          <cell r="B2308" t="str">
            <v>Cable de Belden 1 par</v>
          </cell>
          <cell r="C2308" t="str">
            <v>ML</v>
          </cell>
          <cell r="E2308" t="str">
            <v>1900</v>
          </cell>
          <cell r="F2308">
            <v>0</v>
          </cell>
        </row>
        <row r="2309">
          <cell r="A2309">
            <v>102510</v>
          </cell>
          <cell r="B2309" t="str">
            <v>CABLE COBRE DESNUDO No. 2/0   AWG 19hilos</v>
          </cell>
          <cell r="C2309" t="str">
            <v>ML</v>
          </cell>
          <cell r="D2309">
            <v>44592</v>
          </cell>
          <cell r="E2309" t="str">
            <v>2022</v>
          </cell>
          <cell r="F2309">
            <v>29156</v>
          </cell>
        </row>
        <row r="2310">
          <cell r="A2310">
            <v>102587</v>
          </cell>
          <cell r="B2310" t="str">
            <v>CABLE ENCAUCHETADO 2 x12 SPT - 60 C 300V</v>
          </cell>
          <cell r="C2310" t="str">
            <v>ML</v>
          </cell>
          <cell r="D2310">
            <v>44592</v>
          </cell>
          <cell r="E2310" t="str">
            <v>2022</v>
          </cell>
          <cell r="F2310">
            <v>4809</v>
          </cell>
        </row>
        <row r="2311">
          <cell r="A2311">
            <v>102620</v>
          </cell>
          <cell r="B2311" t="str">
            <v>ENCENDEDOR TIPO CHIMENEA (CHISPERO)</v>
          </cell>
          <cell r="C2311" t="str">
            <v>UN</v>
          </cell>
          <cell r="D2311">
            <v>43556</v>
          </cell>
          <cell r="E2311" t="str">
            <v>2019</v>
          </cell>
          <cell r="F2311">
            <v>41461</v>
          </cell>
        </row>
        <row r="2312">
          <cell r="A2312">
            <v>102625</v>
          </cell>
          <cell r="B2312" t="str">
            <v>Empalme para afloramiento de 3" **</v>
          </cell>
          <cell r="C2312" t="str">
            <v>UN</v>
          </cell>
          <cell r="E2312" t="str">
            <v>1900</v>
          </cell>
          <cell r="F2312">
            <v>0</v>
          </cell>
        </row>
        <row r="2313">
          <cell r="A2313">
            <v>102671</v>
          </cell>
          <cell r="B2313" t="str">
            <v>CABLE DUPLEX Cu N°12</v>
          </cell>
          <cell r="C2313" t="str">
            <v>ML</v>
          </cell>
          <cell r="D2313">
            <v>44592</v>
          </cell>
          <cell r="E2313" t="str">
            <v>2022</v>
          </cell>
          <cell r="F2313">
            <v>3908</v>
          </cell>
        </row>
        <row r="2314">
          <cell r="A2314">
            <v>102917</v>
          </cell>
          <cell r="B2314" t="str">
            <v>CONECTOR x 5.90 MARQUESINAS LAMINA POLICARBONATO A</v>
          </cell>
          <cell r="C2314" t="str">
            <v>UN</v>
          </cell>
          <cell r="D2314">
            <v>44193</v>
          </cell>
          <cell r="E2314" t="str">
            <v>2020</v>
          </cell>
          <cell r="F2314">
            <v>116107</v>
          </cell>
        </row>
        <row r="2315">
          <cell r="A2315">
            <v>102919</v>
          </cell>
          <cell r="B2315" t="str">
            <v>U de Remate (2.10m) MARQUESINAS LAMINA POLICARBONA</v>
          </cell>
          <cell r="C2315" t="str">
            <v>UN</v>
          </cell>
          <cell r="D2315">
            <v>44193</v>
          </cell>
          <cell r="E2315" t="str">
            <v>2020</v>
          </cell>
          <cell r="F2315">
            <v>12779.01</v>
          </cell>
        </row>
        <row r="2316">
          <cell r="A2316">
            <v>102920</v>
          </cell>
          <cell r="B2316" t="str">
            <v>Cinta Microperforada/33m.MARQ.POLICARBONATO ALVEOL</v>
          </cell>
          <cell r="C2316" t="str">
            <v>RLL</v>
          </cell>
          <cell r="D2316">
            <v>44193</v>
          </cell>
          <cell r="E2316" t="str">
            <v>2020</v>
          </cell>
          <cell r="F2316">
            <v>95355</v>
          </cell>
        </row>
        <row r="2317">
          <cell r="A2317">
            <v>103072</v>
          </cell>
          <cell r="B2317" t="str">
            <v>CABLE ENCAUCHETADO DE 3 X 12 **</v>
          </cell>
          <cell r="C2317" t="str">
            <v>ML</v>
          </cell>
          <cell r="D2317">
            <v>44585</v>
          </cell>
          <cell r="E2317" t="str">
            <v>2022</v>
          </cell>
          <cell r="F2317">
            <v>8119</v>
          </cell>
        </row>
        <row r="2318">
          <cell r="A2318">
            <v>103158</v>
          </cell>
          <cell r="B2318" t="str">
            <v>CABLE cobre desnudo AWG 1/0  NO USAR</v>
          </cell>
          <cell r="C2318" t="str">
            <v>ML</v>
          </cell>
          <cell r="E2318" t="str">
            <v>1900</v>
          </cell>
          <cell r="F2318">
            <v>0</v>
          </cell>
        </row>
        <row r="2319">
          <cell r="A2319">
            <v>103162</v>
          </cell>
          <cell r="B2319" t="str">
            <v>CABLE cobre RG59 AMERICANO</v>
          </cell>
          <cell r="C2319" t="str">
            <v>ML</v>
          </cell>
          <cell r="E2319" t="str">
            <v>1900</v>
          </cell>
          <cell r="F2319">
            <v>0</v>
          </cell>
        </row>
        <row r="2320">
          <cell r="A2320">
            <v>103163</v>
          </cell>
          <cell r="B2320" t="str">
            <v>SPLITER DE DERIVACIÓN. TV (1 ENTRAD. 2 SALIDAS)</v>
          </cell>
          <cell r="C2320" t="str">
            <v>UN</v>
          </cell>
          <cell r="E2320" t="str">
            <v>1900</v>
          </cell>
          <cell r="F2320">
            <v>0</v>
          </cell>
        </row>
        <row r="2321">
          <cell r="A2321">
            <v>103212</v>
          </cell>
          <cell r="B2321" t="str">
            <v>CABLE ENCAUCHETADO  2x8</v>
          </cell>
          <cell r="C2321" t="str">
            <v>ML</v>
          </cell>
          <cell r="E2321" t="str">
            <v>1900</v>
          </cell>
          <cell r="F2321">
            <v>0</v>
          </cell>
        </row>
        <row r="2322">
          <cell r="A2322">
            <v>103436</v>
          </cell>
          <cell r="B2322" t="str">
            <v>Cable Cobre desnudo N°4</v>
          </cell>
          <cell r="C2322" t="str">
            <v>ML</v>
          </cell>
          <cell r="D2322">
            <v>43840</v>
          </cell>
          <cell r="E2322" t="str">
            <v>2020</v>
          </cell>
          <cell r="F2322">
            <v>6280</v>
          </cell>
        </row>
        <row r="2323">
          <cell r="A2323">
            <v>103577</v>
          </cell>
          <cell r="B2323" t="str">
            <v>EMPALME 500 Amp 3M subterráneo</v>
          </cell>
          <cell r="C2323" t="str">
            <v>UN</v>
          </cell>
          <cell r="E2323" t="str">
            <v>1900</v>
          </cell>
          <cell r="F2323">
            <v>0</v>
          </cell>
        </row>
        <row r="2324">
          <cell r="A2324">
            <v>103830</v>
          </cell>
          <cell r="B2324" t="str">
            <v>Cable Cobre 4/0 AWG-THHN</v>
          </cell>
          <cell r="C2324" t="str">
            <v>ML</v>
          </cell>
          <cell r="D2324">
            <v>44592</v>
          </cell>
          <cell r="E2324" t="str">
            <v>2022</v>
          </cell>
          <cell r="F2324">
            <v>57963</v>
          </cell>
        </row>
        <row r="2325">
          <cell r="A2325">
            <v>103836</v>
          </cell>
          <cell r="B2325" t="str">
            <v>Cable Cobre Aisl. 8 THW - 90 C 600V</v>
          </cell>
          <cell r="C2325" t="str">
            <v>ML</v>
          </cell>
          <cell r="D2325">
            <v>44592</v>
          </cell>
          <cell r="E2325" t="str">
            <v>2022</v>
          </cell>
          <cell r="F2325">
            <v>4753</v>
          </cell>
        </row>
        <row r="2326">
          <cell r="A2326">
            <v>103838</v>
          </cell>
          <cell r="B2326" t="str">
            <v>cable cobre 12    AWG THHN</v>
          </cell>
          <cell r="C2326" t="str">
            <v>ML</v>
          </cell>
          <cell r="D2326">
            <v>44592</v>
          </cell>
          <cell r="E2326" t="str">
            <v>2022</v>
          </cell>
          <cell r="F2326">
            <v>2249</v>
          </cell>
        </row>
        <row r="2327">
          <cell r="A2327">
            <v>103839</v>
          </cell>
          <cell r="B2327" t="str">
            <v>cable encauchetado 2 x18</v>
          </cell>
          <cell r="C2327" t="str">
            <v>ML</v>
          </cell>
          <cell r="D2327">
            <v>44592</v>
          </cell>
          <cell r="E2327" t="str">
            <v>2022</v>
          </cell>
          <cell r="F2327">
            <v>2107</v>
          </cell>
        </row>
        <row r="2328">
          <cell r="A2328">
            <v>103840</v>
          </cell>
          <cell r="B2328" t="str">
            <v>CABLE ENCAUCHETADO 3 x14 (600V)</v>
          </cell>
          <cell r="C2328" t="str">
            <v>ML</v>
          </cell>
          <cell r="D2328">
            <v>44592</v>
          </cell>
          <cell r="E2328" t="str">
            <v>2022</v>
          </cell>
          <cell r="F2328">
            <v>5737</v>
          </cell>
        </row>
        <row r="2329">
          <cell r="A2329">
            <v>103841</v>
          </cell>
          <cell r="B2329" t="str">
            <v>Cable Encauchetado 3 x12</v>
          </cell>
          <cell r="C2329" t="str">
            <v>ML</v>
          </cell>
          <cell r="E2329" t="str">
            <v>1900</v>
          </cell>
          <cell r="F2329">
            <v>0</v>
          </cell>
        </row>
        <row r="2330">
          <cell r="A2330">
            <v>103842</v>
          </cell>
          <cell r="B2330" t="str">
            <v>cable encauchetado 3x10</v>
          </cell>
          <cell r="C2330" t="str">
            <v>ML</v>
          </cell>
          <cell r="E2330" t="str">
            <v>1900</v>
          </cell>
          <cell r="F2330">
            <v>0</v>
          </cell>
        </row>
        <row r="2331">
          <cell r="A2331">
            <v>103844</v>
          </cell>
          <cell r="B2331" t="str">
            <v>cable coaxial RG59 al 60%</v>
          </cell>
          <cell r="C2331" t="str">
            <v>ML</v>
          </cell>
          <cell r="E2331" t="str">
            <v>1900</v>
          </cell>
          <cell r="F2331">
            <v>0</v>
          </cell>
        </row>
        <row r="2332">
          <cell r="A2332">
            <v>103845</v>
          </cell>
          <cell r="B2332" t="str">
            <v>Cable duplex 2 x14</v>
          </cell>
          <cell r="C2332" t="str">
            <v>ML</v>
          </cell>
          <cell r="D2332">
            <v>44592</v>
          </cell>
          <cell r="E2332" t="str">
            <v>2022</v>
          </cell>
          <cell r="F2332">
            <v>2482.0100000000002</v>
          </cell>
        </row>
        <row r="2333">
          <cell r="A2333">
            <v>104542</v>
          </cell>
          <cell r="B2333" t="str">
            <v>BORNA TERMINAL ESTAÑADA Nº8</v>
          </cell>
          <cell r="C2333" t="str">
            <v>UN</v>
          </cell>
          <cell r="D2333">
            <v>43691</v>
          </cell>
          <cell r="E2333" t="str">
            <v>2019</v>
          </cell>
          <cell r="F2333">
            <v>800</v>
          </cell>
        </row>
        <row r="2334">
          <cell r="A2334">
            <v>104654</v>
          </cell>
          <cell r="B2334" t="str">
            <v>BORNA PARA CONEXIÓN PARA CABLE Nº2- TUBULAR</v>
          </cell>
          <cell r="C2334" t="str">
            <v>UN</v>
          </cell>
          <cell r="D2334">
            <v>44592</v>
          </cell>
          <cell r="E2334" t="str">
            <v>2022</v>
          </cell>
          <cell r="F2334">
            <v>2429</v>
          </cell>
        </row>
        <row r="2335">
          <cell r="A2335">
            <v>104655</v>
          </cell>
          <cell r="B2335" t="str">
            <v>BORNA PARA CONEXIÓN PARA CABLE Nº4 ESTAÑADA</v>
          </cell>
          <cell r="C2335" t="str">
            <v>UN</v>
          </cell>
          <cell r="E2335" t="str">
            <v>1900</v>
          </cell>
          <cell r="F2335">
            <v>0</v>
          </cell>
        </row>
        <row r="2336">
          <cell r="A2336">
            <v>104656</v>
          </cell>
          <cell r="B2336" t="str">
            <v>BORNA PARA CONEXIÓN PARA CABLE Nº6</v>
          </cell>
          <cell r="C2336" t="str">
            <v>UN</v>
          </cell>
          <cell r="D2336">
            <v>43564</v>
          </cell>
          <cell r="E2336" t="str">
            <v>2019</v>
          </cell>
          <cell r="F2336">
            <v>956</v>
          </cell>
        </row>
        <row r="2337">
          <cell r="A2337">
            <v>104657</v>
          </cell>
          <cell r="B2337" t="str">
            <v>BORNA PARA CONEXIÓN PARA CABLE Nº8</v>
          </cell>
          <cell r="C2337" t="str">
            <v>UN</v>
          </cell>
          <cell r="E2337" t="str">
            <v>1900</v>
          </cell>
          <cell r="F2337">
            <v>0</v>
          </cell>
        </row>
        <row r="2338">
          <cell r="A2338">
            <v>104658</v>
          </cell>
          <cell r="B2338" t="str">
            <v>BORNA PARA CONEXIÓN PARA CABLE Nº10</v>
          </cell>
          <cell r="C2338" t="str">
            <v>UN</v>
          </cell>
          <cell r="E2338" t="str">
            <v>1900</v>
          </cell>
          <cell r="F2338">
            <v>0</v>
          </cell>
        </row>
        <row r="2339">
          <cell r="A2339">
            <v>104699</v>
          </cell>
          <cell r="B2339" t="str">
            <v>CONECTOR DE ROSCA PARA EMPALME DE CABLE-12</v>
          </cell>
          <cell r="C2339" t="str">
            <v>UN</v>
          </cell>
          <cell r="D2339">
            <v>44592</v>
          </cell>
          <cell r="E2339" t="str">
            <v>2022</v>
          </cell>
          <cell r="F2339">
            <v>745</v>
          </cell>
        </row>
        <row r="2340">
          <cell r="A2340">
            <v>104702</v>
          </cell>
          <cell r="B2340" t="str">
            <v>CARGA  PARA TIRO-AMARILLA 42CW (CAJAX100)</v>
          </cell>
          <cell r="C2340" t="str">
            <v>UN</v>
          </cell>
          <cell r="D2340">
            <v>44592</v>
          </cell>
          <cell r="E2340" t="str">
            <v>2022</v>
          </cell>
          <cell r="F2340">
            <v>642.01</v>
          </cell>
        </row>
        <row r="2341">
          <cell r="A2341">
            <v>104703</v>
          </cell>
          <cell r="B2341" t="str">
            <v>CARGA AMERICANA PARA TIRO-VERDE (32CW)</v>
          </cell>
          <cell r="C2341" t="str">
            <v>UN</v>
          </cell>
          <cell r="E2341" t="str">
            <v>1900</v>
          </cell>
          <cell r="F2341">
            <v>0</v>
          </cell>
        </row>
        <row r="2342">
          <cell r="A2342">
            <v>104708</v>
          </cell>
          <cell r="B2342" t="str">
            <v>CLAVIJA CAUCHO TIPO INDUST.15AMP</v>
          </cell>
          <cell r="C2342" t="str">
            <v>UN</v>
          </cell>
          <cell r="D2342">
            <v>43844</v>
          </cell>
          <cell r="E2342" t="str">
            <v>2020</v>
          </cell>
          <cell r="F2342">
            <v>1745.73</v>
          </cell>
        </row>
        <row r="2343">
          <cell r="A2343">
            <v>104722</v>
          </cell>
          <cell r="B2343" t="str">
            <v>CABLE VEHICULAR Nº16</v>
          </cell>
          <cell r="C2343" t="str">
            <v>ML</v>
          </cell>
          <cell r="E2343" t="str">
            <v>1900</v>
          </cell>
          <cell r="F2343">
            <v>0</v>
          </cell>
        </row>
        <row r="2344">
          <cell r="A2344">
            <v>104723</v>
          </cell>
          <cell r="B2344" t="str">
            <v>TERMINAL DE COBRE  N°2</v>
          </cell>
          <cell r="C2344" t="str">
            <v>UN</v>
          </cell>
          <cell r="D2344">
            <v>43839</v>
          </cell>
          <cell r="E2344" t="str">
            <v>2020</v>
          </cell>
          <cell r="F2344">
            <v>2885</v>
          </cell>
        </row>
        <row r="2345">
          <cell r="A2345">
            <v>104724</v>
          </cell>
          <cell r="B2345" t="str">
            <v>TERMINAL DE COBRE   ESTAÑADO N°6</v>
          </cell>
          <cell r="C2345" t="str">
            <v>UN</v>
          </cell>
          <cell r="D2345">
            <v>43839</v>
          </cell>
          <cell r="E2345" t="str">
            <v>2020</v>
          </cell>
          <cell r="F2345">
            <v>910</v>
          </cell>
        </row>
        <row r="2346">
          <cell r="A2346">
            <v>104725</v>
          </cell>
          <cell r="B2346" t="str">
            <v>TERMINAL DE COBRE 8"</v>
          </cell>
          <cell r="C2346" t="str">
            <v>UN</v>
          </cell>
          <cell r="D2346">
            <v>43839</v>
          </cell>
          <cell r="E2346" t="str">
            <v>2020</v>
          </cell>
          <cell r="F2346">
            <v>882</v>
          </cell>
        </row>
        <row r="2347">
          <cell r="A2347">
            <v>104726</v>
          </cell>
          <cell r="B2347" t="str">
            <v>TERMINAL DE COBRE ESTAÑADO  N°10</v>
          </cell>
          <cell r="C2347" t="str">
            <v>UN</v>
          </cell>
          <cell r="D2347">
            <v>43843</v>
          </cell>
          <cell r="E2347" t="str">
            <v>2020</v>
          </cell>
          <cell r="F2347">
            <v>893.46</v>
          </cell>
        </row>
        <row r="2348">
          <cell r="A2348">
            <v>104976</v>
          </cell>
          <cell r="B2348" t="str">
            <v>TERMINAL DE COBRE N° 4</v>
          </cell>
          <cell r="C2348" t="str">
            <v>UN</v>
          </cell>
          <cell r="D2348">
            <v>43839</v>
          </cell>
          <cell r="E2348" t="str">
            <v>2020</v>
          </cell>
          <cell r="F2348">
            <v>1044</v>
          </cell>
        </row>
        <row r="2349">
          <cell r="A2349">
            <v>104977</v>
          </cell>
          <cell r="B2349" t="str">
            <v>CABLE DE COBRE DESNUDO N°8</v>
          </cell>
          <cell r="C2349" t="str">
            <v>ML</v>
          </cell>
          <cell r="E2349" t="str">
            <v>1900</v>
          </cell>
          <cell r="F2349">
            <v>0</v>
          </cell>
        </row>
        <row r="2350">
          <cell r="A2350">
            <v>104978</v>
          </cell>
          <cell r="B2350" t="str">
            <v>CABLE DE COBRE DESNUDO N°10</v>
          </cell>
          <cell r="C2350" t="str">
            <v>ML</v>
          </cell>
          <cell r="D2350">
            <v>43840</v>
          </cell>
          <cell r="E2350" t="str">
            <v>2020</v>
          </cell>
          <cell r="F2350">
            <v>1791</v>
          </cell>
        </row>
        <row r="2351">
          <cell r="A2351">
            <v>104982</v>
          </cell>
          <cell r="B2351" t="str">
            <v>TERMINAL EMT - 1 1/2"</v>
          </cell>
          <cell r="C2351" t="str">
            <v>UN</v>
          </cell>
          <cell r="D2351">
            <v>44585</v>
          </cell>
          <cell r="E2351" t="str">
            <v>2022</v>
          </cell>
          <cell r="F2351">
            <v>3909</v>
          </cell>
        </row>
        <row r="2352">
          <cell r="A2352">
            <v>105099</v>
          </cell>
          <cell r="B2352" t="str">
            <v>CABLE cobre Aisl. 300 MCM THW - 90 C 600V</v>
          </cell>
          <cell r="C2352" t="str">
            <v>ML</v>
          </cell>
          <cell r="D2352">
            <v>44194</v>
          </cell>
          <cell r="E2352" t="str">
            <v>2020</v>
          </cell>
          <cell r="F2352">
            <v>50592.01</v>
          </cell>
        </row>
        <row r="2353">
          <cell r="A2353">
            <v>105103</v>
          </cell>
          <cell r="B2353" t="str">
            <v>Cable Aluminio XLPE - 15 KV - N°2/0 -  90°C Aislam</v>
          </cell>
          <cell r="C2353" t="str">
            <v>ML</v>
          </cell>
          <cell r="D2353">
            <v>44592</v>
          </cell>
          <cell r="E2353" t="str">
            <v>2022</v>
          </cell>
          <cell r="F2353">
            <v>14509</v>
          </cell>
        </row>
        <row r="2354">
          <cell r="A2354">
            <v>105108</v>
          </cell>
          <cell r="B2354" t="str">
            <v>CABLE Cu(2/0)XLPE - 15 KV M.T.</v>
          </cell>
          <cell r="C2354" t="str">
            <v>ML</v>
          </cell>
          <cell r="D2354">
            <v>43539</v>
          </cell>
          <cell r="E2354" t="str">
            <v>2019</v>
          </cell>
          <cell r="F2354">
            <v>20050</v>
          </cell>
        </row>
        <row r="2355">
          <cell r="A2355">
            <v>105196</v>
          </cell>
          <cell r="B2355" t="str">
            <v>CABLE DUPLEX 2X20 (GRIS)</v>
          </cell>
          <cell r="C2355" t="str">
            <v>ML</v>
          </cell>
          <cell r="E2355" t="str">
            <v>1900</v>
          </cell>
          <cell r="F2355">
            <v>0</v>
          </cell>
        </row>
        <row r="2356">
          <cell r="A2356">
            <v>105337</v>
          </cell>
          <cell r="B2356" t="str">
            <v>Conector de Resorte y rosca  empalme cable(12-10)</v>
          </cell>
          <cell r="C2356" t="str">
            <v>UN</v>
          </cell>
          <cell r="D2356">
            <v>44592</v>
          </cell>
          <cell r="E2356" t="str">
            <v>2022</v>
          </cell>
          <cell r="F2356">
            <v>728.01</v>
          </cell>
        </row>
        <row r="2357">
          <cell r="A2357">
            <v>105614</v>
          </cell>
          <cell r="B2357" t="str">
            <v>BORNERA DE PRUEBA</v>
          </cell>
          <cell r="C2357" t="str">
            <v>UN</v>
          </cell>
          <cell r="E2357" t="str">
            <v>1900</v>
          </cell>
          <cell r="F2357">
            <v>0</v>
          </cell>
        </row>
        <row r="2358">
          <cell r="A2358">
            <v>105620</v>
          </cell>
          <cell r="B2358" t="str">
            <v>Cable de aluminio desnudo calibre #2AWG</v>
          </cell>
          <cell r="C2358" t="str">
            <v>ML</v>
          </cell>
          <cell r="E2358" t="str">
            <v>1900</v>
          </cell>
          <cell r="F2358">
            <v>0</v>
          </cell>
        </row>
        <row r="2359">
          <cell r="A2359">
            <v>106098</v>
          </cell>
          <cell r="B2359" t="str">
            <v>CABLE ENCAUCHETADO 3X16 AWG</v>
          </cell>
          <cell r="C2359" t="str">
            <v>ML</v>
          </cell>
          <cell r="D2359">
            <v>43843</v>
          </cell>
          <cell r="E2359" t="str">
            <v>2020</v>
          </cell>
          <cell r="F2359">
            <v>2050.62</v>
          </cell>
        </row>
        <row r="2360">
          <cell r="A2360">
            <v>106105</v>
          </cell>
          <cell r="B2360" t="str">
            <v>Terminal en Cobre para Cable 4/0</v>
          </cell>
          <cell r="C2360" t="str">
            <v>UN</v>
          </cell>
          <cell r="E2360" t="str">
            <v>1900</v>
          </cell>
          <cell r="F2360">
            <v>0</v>
          </cell>
        </row>
        <row r="2361">
          <cell r="A2361">
            <v>106106</v>
          </cell>
          <cell r="B2361" t="str">
            <v>Tablero Bifásico de (12) Circuitos</v>
          </cell>
          <cell r="C2361" t="str">
            <v>UN</v>
          </cell>
          <cell r="E2361" t="str">
            <v>1900</v>
          </cell>
          <cell r="F2361">
            <v>0</v>
          </cell>
        </row>
        <row r="2362">
          <cell r="A2362">
            <v>106107</v>
          </cell>
          <cell r="B2362" t="str">
            <v>TableroTrifásico(42)Circuit.EspacTotal+Chapa+puert</v>
          </cell>
          <cell r="C2362" t="str">
            <v>UN</v>
          </cell>
          <cell r="D2362">
            <v>43598</v>
          </cell>
          <cell r="E2362" t="str">
            <v>2019</v>
          </cell>
          <cell r="F2362">
            <v>422046</v>
          </cell>
        </row>
        <row r="2363">
          <cell r="A2363">
            <v>106156</v>
          </cell>
          <cell r="B2363" t="str">
            <v>CABLE TELEFONICO DE 50- PARES</v>
          </cell>
          <cell r="C2363" t="str">
            <v>ML</v>
          </cell>
          <cell r="D2363">
            <v>43840</v>
          </cell>
          <cell r="E2363" t="str">
            <v>2020</v>
          </cell>
          <cell r="F2363">
            <v>9575</v>
          </cell>
        </row>
        <row r="2364">
          <cell r="A2364">
            <v>106356</v>
          </cell>
          <cell r="B2364" t="str">
            <v>Cable Aluminio 350 (MCM) THHW</v>
          </cell>
          <cell r="C2364" t="str">
            <v>ML</v>
          </cell>
          <cell r="D2364">
            <v>44592</v>
          </cell>
          <cell r="E2364" t="str">
            <v>2022</v>
          </cell>
          <cell r="F2364">
            <v>13680</v>
          </cell>
        </row>
        <row r="2365">
          <cell r="A2365">
            <v>106398</v>
          </cell>
          <cell r="B2365" t="str">
            <v>CABLE cobre Aisl. HFFR # 12</v>
          </cell>
          <cell r="C2365" t="str">
            <v>ML</v>
          </cell>
          <cell r="D2365">
            <v>44592</v>
          </cell>
          <cell r="E2365" t="str">
            <v>2022</v>
          </cell>
          <cell r="F2365">
            <v>2598</v>
          </cell>
        </row>
        <row r="2366">
          <cell r="A2366">
            <v>106471</v>
          </cell>
          <cell r="B2366" t="str">
            <v>CABLE ENCAUCHETADO DE 4 X 8</v>
          </cell>
          <cell r="C2366" t="str">
            <v>ML</v>
          </cell>
          <cell r="E2366" t="str">
            <v>1900</v>
          </cell>
          <cell r="F2366">
            <v>0</v>
          </cell>
        </row>
        <row r="2367">
          <cell r="A2367">
            <v>106541</v>
          </cell>
          <cell r="B2367" t="str">
            <v>CABLE COAXIAL RG-6 CERTIFICADO</v>
          </cell>
          <cell r="C2367" t="str">
            <v>ML</v>
          </cell>
          <cell r="E2367" t="str">
            <v>1900</v>
          </cell>
          <cell r="F2367">
            <v>0</v>
          </cell>
        </row>
        <row r="2368">
          <cell r="A2368">
            <v>106542</v>
          </cell>
          <cell r="B2368" t="str">
            <v>CABLE DUPLEX 2X12 (ROLLO X 100 Mts)</v>
          </cell>
          <cell r="C2368" t="str">
            <v>ML</v>
          </cell>
          <cell r="D2368">
            <v>44592</v>
          </cell>
          <cell r="E2368" t="str">
            <v>2022</v>
          </cell>
          <cell r="F2368">
            <v>4068</v>
          </cell>
        </row>
        <row r="2369">
          <cell r="A2369">
            <v>106543</v>
          </cell>
          <cell r="B2369" t="str">
            <v>CABLE SILICONADO NO. 12</v>
          </cell>
          <cell r="C2369" t="str">
            <v>ML</v>
          </cell>
          <cell r="E2369" t="str">
            <v>1900</v>
          </cell>
          <cell r="F2369">
            <v>0</v>
          </cell>
        </row>
        <row r="2370">
          <cell r="A2370">
            <v>106544</v>
          </cell>
          <cell r="B2370" t="str">
            <v>CABLE UTP CATEGORIA  6 S/N CERTIFICADO – BLINDADO</v>
          </cell>
          <cell r="C2370" t="str">
            <v>UN</v>
          </cell>
          <cell r="E2370" t="str">
            <v>1900</v>
          </cell>
          <cell r="F2370">
            <v>0</v>
          </cell>
        </row>
        <row r="2371">
          <cell r="A2371">
            <v>106545</v>
          </cell>
          <cell r="B2371" t="str">
            <v>PLUG TELEFÓNICO RJ-11</v>
          </cell>
          <cell r="C2371" t="str">
            <v>UN</v>
          </cell>
          <cell r="E2371" t="str">
            <v>1900</v>
          </cell>
          <cell r="F2371">
            <v>0</v>
          </cell>
        </row>
        <row r="2372">
          <cell r="A2372">
            <v>106546</v>
          </cell>
          <cell r="B2372" t="str">
            <v>PLUG TELEFÓNICO RJ-9</v>
          </cell>
          <cell r="C2372" t="str">
            <v>UN</v>
          </cell>
          <cell r="E2372" t="str">
            <v>1900</v>
          </cell>
          <cell r="F2372">
            <v>0</v>
          </cell>
        </row>
        <row r="2373">
          <cell r="A2373">
            <v>106548</v>
          </cell>
          <cell r="B2373" t="str">
            <v>TAPA FINAL 20X12 BL (PLASTICA)</v>
          </cell>
          <cell r="C2373" t="str">
            <v>UN</v>
          </cell>
          <cell r="E2373" t="str">
            <v>1900</v>
          </cell>
          <cell r="F2373">
            <v>0</v>
          </cell>
        </row>
        <row r="2374">
          <cell r="A2374">
            <v>106549</v>
          </cell>
          <cell r="B2374" t="str">
            <v>TAPA FINAL 20X20 BL (PLASTICA)</v>
          </cell>
          <cell r="C2374" t="str">
            <v>UN</v>
          </cell>
          <cell r="E2374" t="str">
            <v>1900</v>
          </cell>
          <cell r="F2374">
            <v>0</v>
          </cell>
        </row>
        <row r="2375">
          <cell r="A2375">
            <v>106550</v>
          </cell>
          <cell r="B2375" t="str">
            <v>TAPA FINAL 25X25 BL (PLASTICA)</v>
          </cell>
          <cell r="C2375" t="str">
            <v>UN</v>
          </cell>
          <cell r="E2375" t="str">
            <v>1900</v>
          </cell>
          <cell r="F2375">
            <v>0</v>
          </cell>
        </row>
        <row r="2376">
          <cell r="A2376">
            <v>106551</v>
          </cell>
          <cell r="B2376" t="str">
            <v>UNION CANALETA 20 X 12 (PLASTICA)</v>
          </cell>
          <cell r="C2376" t="str">
            <v>UN</v>
          </cell>
          <cell r="D2376">
            <v>44592</v>
          </cell>
          <cell r="E2376" t="str">
            <v>2022</v>
          </cell>
          <cell r="F2376">
            <v>802</v>
          </cell>
        </row>
        <row r="2377">
          <cell r="A2377">
            <v>106552</v>
          </cell>
          <cell r="B2377" t="str">
            <v>UNION CANALETA 20X20 BL (PLASTICA)</v>
          </cell>
          <cell r="C2377" t="str">
            <v>UN</v>
          </cell>
          <cell r="D2377">
            <v>44592</v>
          </cell>
          <cell r="E2377" t="str">
            <v>2022</v>
          </cell>
          <cell r="F2377">
            <v>974</v>
          </cell>
        </row>
        <row r="2378">
          <cell r="A2378">
            <v>106553</v>
          </cell>
          <cell r="B2378" t="str">
            <v>UNION CANALETA 25X25 BL</v>
          </cell>
          <cell r="C2378" t="str">
            <v>UN</v>
          </cell>
          <cell r="E2378" t="str">
            <v>1900</v>
          </cell>
          <cell r="F2378">
            <v>0</v>
          </cell>
        </row>
        <row r="2379">
          <cell r="A2379">
            <v>106554</v>
          </cell>
          <cell r="B2379" t="str">
            <v>CANALETA PLASTICA 20X20MM (2 METROS ND) FERRETERIA</v>
          </cell>
          <cell r="C2379" t="str">
            <v>UN</v>
          </cell>
          <cell r="D2379">
            <v>44592</v>
          </cell>
          <cell r="E2379" t="str">
            <v>2022</v>
          </cell>
          <cell r="F2379">
            <v>9104</v>
          </cell>
        </row>
        <row r="2380">
          <cell r="A2380">
            <v>106573</v>
          </cell>
          <cell r="B2380" t="str">
            <v>CANALETA PARA PISO 60X13 LARGO 2M. NORMA TIA/EIA</v>
          </cell>
          <cell r="C2380" t="str">
            <v>UN</v>
          </cell>
          <cell r="D2380">
            <v>44592</v>
          </cell>
          <cell r="E2380" t="str">
            <v>2022</v>
          </cell>
          <cell r="F2380">
            <v>30612</v>
          </cell>
        </row>
        <row r="2381">
          <cell r="A2381">
            <v>106574</v>
          </cell>
          <cell r="B2381" t="str">
            <v>CANALETA BLANCA 25X25 LARGO 2M C/ADHESIVO</v>
          </cell>
          <cell r="C2381" t="str">
            <v>UN</v>
          </cell>
          <cell r="D2381">
            <v>44592</v>
          </cell>
          <cell r="E2381" t="str">
            <v>2022</v>
          </cell>
          <cell r="F2381">
            <v>11156</v>
          </cell>
        </row>
        <row r="2382">
          <cell r="A2382">
            <v>106575</v>
          </cell>
          <cell r="B2382" t="str">
            <v>CANALETA BLANCA 20X12-L 2M. NORMA TIA/EIA 569</v>
          </cell>
          <cell r="C2382" t="str">
            <v>UN</v>
          </cell>
          <cell r="D2382">
            <v>44592</v>
          </cell>
          <cell r="E2382" t="str">
            <v>2022</v>
          </cell>
          <cell r="F2382">
            <v>7363.01</v>
          </cell>
        </row>
        <row r="2383">
          <cell r="A2383">
            <v>106584</v>
          </cell>
          <cell r="B2383" t="str">
            <v>CABLE 1/0 Cu-19  Hilos</v>
          </cell>
          <cell r="C2383" t="str">
            <v>ML</v>
          </cell>
          <cell r="E2383" t="str">
            <v>1900</v>
          </cell>
          <cell r="F2383">
            <v>0</v>
          </cell>
        </row>
        <row r="2384">
          <cell r="A2384">
            <v>106585</v>
          </cell>
          <cell r="B2384" t="str">
            <v>ANGULO EXTERNO 20X12 BL</v>
          </cell>
          <cell r="C2384" t="str">
            <v>UN</v>
          </cell>
          <cell r="E2384" t="str">
            <v>1900</v>
          </cell>
          <cell r="F2384">
            <v>0</v>
          </cell>
        </row>
        <row r="2385">
          <cell r="A2385">
            <v>106586</v>
          </cell>
          <cell r="B2385" t="str">
            <v>Cable 4 Cu-Blanco 7 Hilos</v>
          </cell>
          <cell r="C2385" t="str">
            <v>ML</v>
          </cell>
          <cell r="E2385" t="str">
            <v>1900</v>
          </cell>
          <cell r="F2385">
            <v>0</v>
          </cell>
        </row>
        <row r="2386">
          <cell r="A2386">
            <v>106587</v>
          </cell>
          <cell r="B2386" t="str">
            <v>Cable 6 Cu-Verde 7 Hilos</v>
          </cell>
          <cell r="C2386" t="str">
            <v>ML</v>
          </cell>
          <cell r="E2386" t="str">
            <v>1900</v>
          </cell>
          <cell r="F2386">
            <v>0</v>
          </cell>
        </row>
        <row r="2387">
          <cell r="A2387">
            <v>106588</v>
          </cell>
          <cell r="B2387" t="str">
            <v>Cable 8 Cu-Negro 7 Hilos</v>
          </cell>
          <cell r="C2387" t="str">
            <v>ML</v>
          </cell>
          <cell r="E2387" t="str">
            <v>1900</v>
          </cell>
          <cell r="F2387">
            <v>0</v>
          </cell>
        </row>
        <row r="2388">
          <cell r="A2388">
            <v>106595</v>
          </cell>
          <cell r="B2388" t="str">
            <v>CABLE DUPLEX 2 X 18 AWG 18, 600V 100% COBRE</v>
          </cell>
          <cell r="C2388" t="str">
            <v>ML</v>
          </cell>
          <cell r="E2388" t="str">
            <v>1900</v>
          </cell>
          <cell r="F2388">
            <v>0</v>
          </cell>
        </row>
        <row r="2389">
          <cell r="A2389">
            <v>106664</v>
          </cell>
          <cell r="B2389" t="str">
            <v>CABLE COBRE AISLADO # 250 MCM- KCM THHN/600V</v>
          </cell>
          <cell r="C2389" t="str">
            <v>ML</v>
          </cell>
          <cell r="E2389" t="str">
            <v>1900</v>
          </cell>
          <cell r="F2389">
            <v>0</v>
          </cell>
        </row>
        <row r="2390">
          <cell r="A2390">
            <v>106665</v>
          </cell>
          <cell r="B2390" t="str">
            <v>TERMINAL BORNA PARA CABLE #250 (1/2")</v>
          </cell>
          <cell r="C2390" t="str">
            <v>UN</v>
          </cell>
          <cell r="E2390" t="str">
            <v>1900</v>
          </cell>
          <cell r="F2390">
            <v>0</v>
          </cell>
        </row>
        <row r="2391">
          <cell r="A2391">
            <v>106667</v>
          </cell>
          <cell r="B2391" t="str">
            <v>TERMINAL BORNA PARA CABLE 2/0</v>
          </cell>
          <cell r="C2391" t="str">
            <v>UN</v>
          </cell>
          <cell r="D2391">
            <v>43731</v>
          </cell>
          <cell r="E2391" t="str">
            <v>2019</v>
          </cell>
          <cell r="F2391">
            <v>2654.89</v>
          </cell>
        </row>
        <row r="2392">
          <cell r="A2392">
            <v>106668</v>
          </cell>
          <cell r="B2392" t="str">
            <v>CABLE ALUMINIO  N°4/0 AWG SERIE 8000 THHN</v>
          </cell>
          <cell r="C2392" t="str">
            <v>ML</v>
          </cell>
          <cell r="D2392">
            <v>44592</v>
          </cell>
          <cell r="E2392" t="str">
            <v>2022</v>
          </cell>
          <cell r="F2392">
            <v>7618</v>
          </cell>
        </row>
        <row r="2393">
          <cell r="A2393">
            <v>106669</v>
          </cell>
          <cell r="B2393" t="str">
            <v>TERMINAL BORNA PARA CABLE 4/0</v>
          </cell>
          <cell r="C2393" t="str">
            <v>UN</v>
          </cell>
          <cell r="D2393">
            <v>44592</v>
          </cell>
          <cell r="E2393" t="str">
            <v>2022</v>
          </cell>
          <cell r="F2393">
            <v>5968</v>
          </cell>
        </row>
        <row r="2394">
          <cell r="A2394">
            <v>106713</v>
          </cell>
          <cell r="B2394" t="str">
            <v>CableAluminio#4-AWG-THHN-600V(Ser-8.000)7.000ml</v>
          </cell>
          <cell r="C2394" t="str">
            <v>ML</v>
          </cell>
          <cell r="E2394" t="str">
            <v>1900</v>
          </cell>
          <cell r="F2394">
            <v>0</v>
          </cell>
        </row>
        <row r="2395">
          <cell r="A2395">
            <v>106722</v>
          </cell>
          <cell r="B2395" t="str">
            <v>Cable 4x12AWG MULTIFLEX PVC/NY600V90CTC</v>
          </cell>
          <cell r="C2395" t="str">
            <v>ML</v>
          </cell>
          <cell r="E2395" t="str">
            <v>1900</v>
          </cell>
          <cell r="F2395">
            <v>0</v>
          </cell>
        </row>
        <row r="2396">
          <cell r="A2396">
            <v>106775</v>
          </cell>
          <cell r="B2396" t="str">
            <v>Prueba VLF (tramo 465 ml)cable Alumin-Zona Franca</v>
          </cell>
          <cell r="C2396" t="str">
            <v>UN</v>
          </cell>
          <cell r="E2396" t="str">
            <v>1900</v>
          </cell>
          <cell r="F2396">
            <v>0</v>
          </cell>
        </row>
        <row r="2397">
          <cell r="A2397">
            <v>106779</v>
          </cell>
          <cell r="B2397" t="str">
            <v>Certificación Retie Parque-Zona Franca (10.0.96m2)</v>
          </cell>
          <cell r="C2397" t="str">
            <v>UN</v>
          </cell>
          <cell r="D2397">
            <v>43656</v>
          </cell>
          <cell r="E2397" t="str">
            <v>2019</v>
          </cell>
          <cell r="F2397">
            <v>3332000</v>
          </cell>
        </row>
        <row r="2398">
          <cell r="A2398">
            <v>106780</v>
          </cell>
          <cell r="B2398" t="str">
            <v>Certificación Retilap Parque -Zona Franca(10.096m2</v>
          </cell>
          <cell r="C2398" t="str">
            <v>UN</v>
          </cell>
          <cell r="D2398">
            <v>43656</v>
          </cell>
          <cell r="E2398" t="str">
            <v>2019</v>
          </cell>
          <cell r="F2398">
            <v>4165000</v>
          </cell>
        </row>
        <row r="2399">
          <cell r="A2399">
            <v>106834</v>
          </cell>
          <cell r="B2399" t="str">
            <v>Cable Aluminio N°2 serie 8.000</v>
          </cell>
          <cell r="C2399" t="str">
            <v>ML</v>
          </cell>
          <cell r="E2399" t="str">
            <v>1900</v>
          </cell>
          <cell r="F2399">
            <v>0</v>
          </cell>
        </row>
        <row r="2400">
          <cell r="A2400">
            <v>106850</v>
          </cell>
          <cell r="B2400" t="str">
            <v>CABLE UTP CATEGORIA  6 S/N CERTIFICADO – BLINDADO</v>
          </cell>
          <cell r="C2400" t="str">
            <v>ML</v>
          </cell>
          <cell r="D2400">
            <v>43556</v>
          </cell>
          <cell r="E2400" t="str">
            <v>2019</v>
          </cell>
          <cell r="F2400">
            <v>1304</v>
          </cell>
        </row>
        <row r="2401">
          <cell r="A2401">
            <v>106912</v>
          </cell>
          <cell r="B2401" t="str">
            <v>Cable 1/0 Cu PE LS-HF-FR</v>
          </cell>
          <cell r="C2401" t="str">
            <v>ML</v>
          </cell>
          <cell r="D2401">
            <v>43738</v>
          </cell>
          <cell r="E2401" t="str">
            <v>2019</v>
          </cell>
          <cell r="F2401">
            <v>16892</v>
          </cell>
        </row>
        <row r="2402">
          <cell r="A2402">
            <v>106915</v>
          </cell>
          <cell r="B2402" t="str">
            <v>Cable 2 Cu PE LS-HF-FR</v>
          </cell>
          <cell r="C2402" t="str">
            <v>ML</v>
          </cell>
          <cell r="D2402">
            <v>44194</v>
          </cell>
          <cell r="E2402" t="str">
            <v>2020</v>
          </cell>
          <cell r="F2402">
            <v>9757</v>
          </cell>
        </row>
        <row r="2403">
          <cell r="A2403">
            <v>106916</v>
          </cell>
          <cell r="B2403" t="str">
            <v>Cable 6 Cu PE LS-HF-FR</v>
          </cell>
          <cell r="C2403" t="str">
            <v>ML</v>
          </cell>
          <cell r="E2403" t="str">
            <v>1900</v>
          </cell>
          <cell r="F2403">
            <v>0</v>
          </cell>
        </row>
        <row r="2404">
          <cell r="A2404">
            <v>106917</v>
          </cell>
          <cell r="B2404" t="str">
            <v>Cable 2/0 Cu PE LS-HF-FR</v>
          </cell>
          <cell r="C2404" t="str">
            <v>ML</v>
          </cell>
          <cell r="D2404">
            <v>43739</v>
          </cell>
          <cell r="E2404" t="str">
            <v>2019</v>
          </cell>
          <cell r="F2404">
            <v>22010.240000000002</v>
          </cell>
        </row>
        <row r="2405">
          <cell r="A2405">
            <v>106918</v>
          </cell>
          <cell r="B2405" t="str">
            <v>Cable 8 Cu PE LS-HF-FR</v>
          </cell>
          <cell r="C2405" t="str">
            <v>ML</v>
          </cell>
          <cell r="D2405">
            <v>44194</v>
          </cell>
          <cell r="E2405" t="str">
            <v>2020</v>
          </cell>
          <cell r="F2405">
            <v>2626</v>
          </cell>
        </row>
        <row r="2406">
          <cell r="A2406">
            <v>106919</v>
          </cell>
          <cell r="B2406" t="str">
            <v>Cable 4 Cu PE LS-HF-FR</v>
          </cell>
          <cell r="C2406" t="str">
            <v>ML</v>
          </cell>
          <cell r="D2406">
            <v>44194</v>
          </cell>
          <cell r="E2406" t="str">
            <v>2020</v>
          </cell>
          <cell r="F2406">
            <v>6690</v>
          </cell>
        </row>
        <row r="2407">
          <cell r="A2407">
            <v>106934</v>
          </cell>
          <cell r="B2407" t="str">
            <v>Cable 4/0 Cu PE LS-HF-FR</v>
          </cell>
          <cell r="C2407" t="str">
            <v>ML</v>
          </cell>
          <cell r="D2407">
            <v>43565</v>
          </cell>
          <cell r="E2407" t="str">
            <v>2019</v>
          </cell>
          <cell r="F2407">
            <v>31801</v>
          </cell>
        </row>
        <row r="2408">
          <cell r="A2408">
            <v>106947</v>
          </cell>
          <cell r="B2408" t="str">
            <v>Cable # 10 Cu PE LSHFFR</v>
          </cell>
          <cell r="C2408" t="str">
            <v>ML</v>
          </cell>
          <cell r="D2408">
            <v>44194</v>
          </cell>
          <cell r="E2408" t="str">
            <v>2020</v>
          </cell>
          <cell r="F2408">
            <v>2211</v>
          </cell>
        </row>
        <row r="2409">
          <cell r="A2409">
            <v>106949</v>
          </cell>
          <cell r="B2409" t="str">
            <v>Cable 250 Cu PE LS-HF-FR</v>
          </cell>
          <cell r="C2409" t="str">
            <v>ML</v>
          </cell>
          <cell r="E2409" t="str">
            <v>1900</v>
          </cell>
          <cell r="F2409">
            <v>0</v>
          </cell>
        </row>
        <row r="2410">
          <cell r="A2410">
            <v>107050</v>
          </cell>
          <cell r="B2410" t="str">
            <v>Cable HDMI 4K 15m</v>
          </cell>
          <cell r="C2410" t="str">
            <v>UN</v>
          </cell>
          <cell r="D2410">
            <v>44592</v>
          </cell>
          <cell r="E2410" t="str">
            <v>2022</v>
          </cell>
          <cell r="F2410">
            <v>74623</v>
          </cell>
        </row>
        <row r="2411">
          <cell r="A2411">
            <v>107052</v>
          </cell>
          <cell r="B2411" t="str">
            <v>Patch cord de 1,5 M categoría 6A blindado con identificador en ambos terminales.</v>
          </cell>
          <cell r="C2411" t="str">
            <v>UN</v>
          </cell>
          <cell r="D2411">
            <v>43816</v>
          </cell>
          <cell r="E2411" t="str">
            <v>2019</v>
          </cell>
          <cell r="F2411">
            <v>26680</v>
          </cell>
        </row>
        <row r="2412">
          <cell r="A2412">
            <v>107056</v>
          </cell>
          <cell r="B2412" t="str">
            <v>Cable FTP categoría 6A blindado.</v>
          </cell>
          <cell r="C2412" t="str">
            <v>UN</v>
          </cell>
          <cell r="D2412">
            <v>43535</v>
          </cell>
          <cell r="E2412" t="str">
            <v>2019</v>
          </cell>
          <cell r="F2412">
            <v>1933</v>
          </cell>
        </row>
        <row r="2413">
          <cell r="A2413">
            <v>107322</v>
          </cell>
          <cell r="B2413" t="str">
            <v>CABLE ENCAUCHETADO 3X18</v>
          </cell>
          <cell r="C2413" t="str">
            <v>ML</v>
          </cell>
          <cell r="D2413">
            <v>44131</v>
          </cell>
          <cell r="E2413" t="str">
            <v>2020</v>
          </cell>
          <cell r="F2413">
            <v>2215.9899999999998</v>
          </cell>
        </row>
        <row r="2414">
          <cell r="A2414">
            <v>107931</v>
          </cell>
          <cell r="B2414" t="str">
            <v>CABLE 2X18AWG APANTALLADO MARCA LUTRON</v>
          </cell>
          <cell r="C2414" t="str">
            <v>ML</v>
          </cell>
          <cell r="D2414">
            <v>43577</v>
          </cell>
          <cell r="E2414" t="str">
            <v>2019</v>
          </cell>
          <cell r="F2414">
            <v>2992.01</v>
          </cell>
        </row>
        <row r="2415">
          <cell r="A2415">
            <v>108752</v>
          </cell>
          <cell r="B2415" t="str">
            <v>CABLE ENCAUCHEADO 3X10</v>
          </cell>
          <cell r="C2415" t="str">
            <v>UN</v>
          </cell>
          <cell r="D2415">
            <v>43816</v>
          </cell>
          <cell r="E2415" t="str">
            <v>2019</v>
          </cell>
          <cell r="F2415">
            <v>6764</v>
          </cell>
        </row>
        <row r="2416">
          <cell r="A2416">
            <v>108755</v>
          </cell>
          <cell r="B2416" t="str">
            <v>TANQUE COMBUSTIBLE ELECTROGENO</v>
          </cell>
          <cell r="C2416" t="str">
            <v>UN</v>
          </cell>
          <cell r="E2416" t="str">
            <v>1900</v>
          </cell>
          <cell r="F2416">
            <v>0</v>
          </cell>
        </row>
        <row r="2417">
          <cell r="A2417">
            <v>108812</v>
          </cell>
          <cell r="B2417" t="str">
            <v>CABLE XLPE 4/0 AWG 35 kV IL 133%</v>
          </cell>
          <cell r="C2417" t="str">
            <v>UN</v>
          </cell>
          <cell r="E2417" t="str">
            <v>1900</v>
          </cell>
          <cell r="F2417">
            <v>0</v>
          </cell>
        </row>
        <row r="2418">
          <cell r="A2418">
            <v>108815</v>
          </cell>
          <cell r="B2418" t="str">
            <v>CONECTOR TIPO COMPRESION 600A 4/0 AWG 15KV</v>
          </cell>
          <cell r="C2418" t="str">
            <v>UN</v>
          </cell>
          <cell r="E2418" t="str">
            <v>1900</v>
          </cell>
          <cell r="F2418">
            <v>0</v>
          </cell>
        </row>
        <row r="2419">
          <cell r="A2419">
            <v>108821</v>
          </cell>
          <cell r="B2419" t="str">
            <v>Cable de Cobre HFFR LS 600 V 75 °C CT - 12 AWG</v>
          </cell>
          <cell r="C2419" t="str">
            <v>ML</v>
          </cell>
          <cell r="D2419">
            <v>44592</v>
          </cell>
          <cell r="E2419" t="str">
            <v>2022</v>
          </cell>
          <cell r="F2419">
            <v>1819</v>
          </cell>
        </row>
        <row r="2420">
          <cell r="A2420">
            <v>109023</v>
          </cell>
          <cell r="B2420" t="str">
            <v>Cable de Cobre HFFR LS 600 V 75 °C CT – 8 AWG</v>
          </cell>
          <cell r="C2420" t="str">
            <v>ML</v>
          </cell>
          <cell r="D2420">
            <v>43567</v>
          </cell>
          <cell r="E2420" t="str">
            <v>2019</v>
          </cell>
          <cell r="F2420">
            <v>3185</v>
          </cell>
        </row>
        <row r="2421">
          <cell r="A2421">
            <v>109047</v>
          </cell>
          <cell r="B2421" t="str">
            <v>Cable de Cobre HFFR LS 600 V 75 °C CT - 4/0 AWG</v>
          </cell>
          <cell r="C2421" t="str">
            <v>ML</v>
          </cell>
          <cell r="E2421" t="str">
            <v>1900</v>
          </cell>
          <cell r="F2421">
            <v>0</v>
          </cell>
        </row>
        <row r="2422">
          <cell r="A2422">
            <v>109055</v>
          </cell>
          <cell r="B2422" t="str">
            <v>Cable de Cobre HFFR LS 600 V 75 °C CT – 350 AWG</v>
          </cell>
          <cell r="C2422" t="str">
            <v>ML</v>
          </cell>
          <cell r="D2422">
            <v>43727</v>
          </cell>
          <cell r="E2422" t="str">
            <v>2019</v>
          </cell>
          <cell r="F2422">
            <v>60203.5</v>
          </cell>
        </row>
        <row r="2423">
          <cell r="A2423">
            <v>109059</v>
          </cell>
          <cell r="B2423" t="str">
            <v>Cable de Cobre HFFR LS 600 V 75 °C CT - 2/0 AWG</v>
          </cell>
          <cell r="C2423" t="str">
            <v>ML</v>
          </cell>
          <cell r="E2423" t="str">
            <v>1900</v>
          </cell>
          <cell r="F2423">
            <v>0</v>
          </cell>
        </row>
        <row r="2424">
          <cell r="A2424">
            <v>109068</v>
          </cell>
          <cell r="B2424" t="str">
            <v>Cable de Cobre HFFR LS 600 V 75 °C CT - 1/0 AWG</v>
          </cell>
          <cell r="C2424" t="str">
            <v>ML</v>
          </cell>
          <cell r="E2424" t="str">
            <v>1900</v>
          </cell>
          <cell r="F2424">
            <v>0</v>
          </cell>
        </row>
        <row r="2425">
          <cell r="A2425">
            <v>109069</v>
          </cell>
          <cell r="B2425" t="str">
            <v>Cable de Cobre HFFR LS 600 V 75 °C CT – 2 AWG</v>
          </cell>
          <cell r="C2425" t="str">
            <v>ML</v>
          </cell>
          <cell r="D2425">
            <v>43566</v>
          </cell>
          <cell r="E2425" t="str">
            <v>2019</v>
          </cell>
          <cell r="F2425">
            <v>12284</v>
          </cell>
        </row>
        <row r="2426">
          <cell r="A2426">
            <v>109075</v>
          </cell>
          <cell r="B2426" t="str">
            <v>Cable de Cobre HFFR LS 600 V 75 °C CT – 6 AWG</v>
          </cell>
          <cell r="C2426" t="str">
            <v>ML</v>
          </cell>
          <cell r="D2426">
            <v>43739</v>
          </cell>
          <cell r="E2426" t="str">
            <v>2019</v>
          </cell>
          <cell r="F2426">
            <v>5533.5</v>
          </cell>
        </row>
        <row r="2427">
          <cell r="A2427">
            <v>109077</v>
          </cell>
          <cell r="B2427" t="str">
            <v>Cable de Cobre HFFR LS 600 V 75 °C CT – 4 AWG</v>
          </cell>
          <cell r="C2427" t="str">
            <v>ML</v>
          </cell>
          <cell r="D2427">
            <v>43567</v>
          </cell>
          <cell r="E2427" t="str">
            <v>2019</v>
          </cell>
          <cell r="F2427">
            <v>7826</v>
          </cell>
        </row>
        <row r="2428">
          <cell r="A2428">
            <v>109081</v>
          </cell>
          <cell r="B2428" t="str">
            <v>Cable de Cobre HFFR LS 600 V 75 °C CT – 6 AWG</v>
          </cell>
          <cell r="C2428" t="str">
            <v>ML</v>
          </cell>
          <cell r="D2428">
            <v>43739</v>
          </cell>
          <cell r="E2428" t="str">
            <v>2019</v>
          </cell>
          <cell r="F2428">
            <v>5533.5</v>
          </cell>
        </row>
        <row r="2429">
          <cell r="A2429">
            <v>109085</v>
          </cell>
          <cell r="B2429" t="str">
            <v>Cable de Cobre HFFR LS 600 V 75 °C CT - 12 AWG</v>
          </cell>
          <cell r="C2429" t="str">
            <v>ML</v>
          </cell>
          <cell r="D2429">
            <v>43843</v>
          </cell>
          <cell r="E2429" t="str">
            <v>2020</v>
          </cell>
          <cell r="F2429">
            <v>1602.86</v>
          </cell>
        </row>
        <row r="2430">
          <cell r="A2430">
            <v>109129</v>
          </cell>
          <cell r="B2430" t="str">
            <v>Cable Cobre desnudo N°6</v>
          </cell>
          <cell r="C2430" t="str">
            <v>ML</v>
          </cell>
          <cell r="D2430">
            <v>43816</v>
          </cell>
          <cell r="E2430" t="str">
            <v>2019</v>
          </cell>
          <cell r="F2430">
            <v>4277</v>
          </cell>
        </row>
        <row r="2431">
          <cell r="A2431">
            <v>101819</v>
          </cell>
          <cell r="B2431" t="str">
            <v>Cable Cobre HFFRLS 600V 75°C # 6 AWG CDRC Cometas</v>
          </cell>
          <cell r="C2431" t="str">
            <v>ML</v>
          </cell>
          <cell r="D2431">
            <v>44194</v>
          </cell>
          <cell r="E2431" t="str">
            <v>2020</v>
          </cell>
          <cell r="F2431">
            <v>6437</v>
          </cell>
        </row>
        <row r="2432">
          <cell r="A2432">
            <v>101853</v>
          </cell>
          <cell r="B2432" t="str">
            <v>Cable HDMI CDRC Cometas</v>
          </cell>
          <cell r="C2432" t="str">
            <v>ML</v>
          </cell>
          <cell r="D2432">
            <v>43734</v>
          </cell>
          <cell r="E2432" t="str">
            <v>2019</v>
          </cell>
          <cell r="F2432">
            <v>2666.16</v>
          </cell>
        </row>
        <row r="2433">
          <cell r="A2433">
            <v>101854</v>
          </cell>
          <cell r="B2433" t="str">
            <v>Cable VGA CDRC Cometas</v>
          </cell>
          <cell r="C2433" t="str">
            <v>ML</v>
          </cell>
          <cell r="D2433">
            <v>43734</v>
          </cell>
          <cell r="E2433" t="str">
            <v>2019</v>
          </cell>
          <cell r="F2433">
            <v>2050.9499999999998</v>
          </cell>
        </row>
        <row r="2434">
          <cell r="A2434">
            <v>102063</v>
          </cell>
          <cell r="B2434" t="str">
            <v>CABLE DE COBRE HFFRLS AWG #10</v>
          </cell>
          <cell r="C2434" t="str">
            <v>ML</v>
          </cell>
          <cell r="D2434">
            <v>43651</v>
          </cell>
          <cell r="E2434" t="str">
            <v>2019</v>
          </cell>
          <cell r="F2434">
            <v>18627</v>
          </cell>
        </row>
        <row r="2435">
          <cell r="A2435">
            <v>102158</v>
          </cell>
          <cell r="B2435" t="str">
            <v>Cable de cobre HFFRLS AWG # 3/0 CDRC Cometas</v>
          </cell>
          <cell r="C2435" t="str">
            <v>ML</v>
          </cell>
          <cell r="D2435">
            <v>43655</v>
          </cell>
          <cell r="E2435" t="str">
            <v>2019</v>
          </cell>
          <cell r="F2435">
            <v>6578</v>
          </cell>
        </row>
        <row r="2436">
          <cell r="A2436">
            <v>102161</v>
          </cell>
          <cell r="B2436" t="str">
            <v>Cable de cobre HFFRLS AWG # 10</v>
          </cell>
          <cell r="C2436" t="str">
            <v>ML</v>
          </cell>
          <cell r="D2436">
            <v>44592</v>
          </cell>
          <cell r="E2436" t="str">
            <v>2022</v>
          </cell>
          <cell r="F2436">
            <v>3274</v>
          </cell>
        </row>
        <row r="2437">
          <cell r="A2437">
            <v>102779</v>
          </cell>
          <cell r="B2437" t="str">
            <v>Cable de cobre HFFRLS AWG #  250</v>
          </cell>
          <cell r="C2437" t="str">
            <v>ML</v>
          </cell>
          <cell r="D2437">
            <v>43697</v>
          </cell>
          <cell r="E2437" t="str">
            <v>2019</v>
          </cell>
          <cell r="F2437">
            <v>42025</v>
          </cell>
        </row>
        <row r="2438">
          <cell r="A2438">
            <v>12556</v>
          </cell>
          <cell r="B2438" t="str">
            <v>TERMINAL EN COBRA PARA CABLE N°10</v>
          </cell>
          <cell r="C2438" t="str">
            <v>UN</v>
          </cell>
          <cell r="D2438">
            <v>43787</v>
          </cell>
          <cell r="E2438" t="str">
            <v>2019</v>
          </cell>
          <cell r="F2438">
            <v>637</v>
          </cell>
        </row>
        <row r="2439">
          <cell r="A2439">
            <v>12763</v>
          </cell>
          <cell r="B2439" t="str">
            <v>CABLE XLPE ALUMINIO 185MM - 15KV</v>
          </cell>
          <cell r="C2439" t="str">
            <v>ML</v>
          </cell>
          <cell r="D2439">
            <v>44183</v>
          </cell>
          <cell r="E2439" t="str">
            <v>2020</v>
          </cell>
          <cell r="F2439">
            <v>38482.01</v>
          </cell>
        </row>
        <row r="2440">
          <cell r="A2440">
            <v>12845</v>
          </cell>
          <cell r="B2440" t="str">
            <v>CABLE 2,1 ULTRA -HD-UHD 8K 60HZ CABLE 48 GBS CON AUDIO</v>
          </cell>
          <cell r="C2440" t="str">
            <v>UN</v>
          </cell>
          <cell r="D2440">
            <v>44592</v>
          </cell>
          <cell r="E2440" t="str">
            <v>2022</v>
          </cell>
          <cell r="F2440">
            <v>99483</v>
          </cell>
        </row>
        <row r="2441">
          <cell r="A2441">
            <v>744</v>
          </cell>
          <cell r="B2441" t="str">
            <v>CAJA 30x30x15 STRIP P/CHAPA  EPM</v>
          </cell>
          <cell r="C2441" t="str">
            <v>UN</v>
          </cell>
          <cell r="E2441" t="str">
            <v>1900</v>
          </cell>
          <cell r="F2441">
            <v>0</v>
          </cell>
        </row>
        <row r="2442">
          <cell r="A2442">
            <v>745</v>
          </cell>
          <cell r="B2442" t="str">
            <v>CAJA GALVANIZADA REF 5800</v>
          </cell>
          <cell r="C2442" t="str">
            <v>UN</v>
          </cell>
          <cell r="D2442">
            <v>44592</v>
          </cell>
          <cell r="E2442" t="str">
            <v>2022</v>
          </cell>
          <cell r="F2442">
            <v>2212</v>
          </cell>
        </row>
        <row r="2443">
          <cell r="A2443">
            <v>746</v>
          </cell>
          <cell r="B2443" t="str">
            <v>CAJA BREAKER  4Circ. Monofasica</v>
          </cell>
          <cell r="C2443" t="str">
            <v>UN</v>
          </cell>
          <cell r="D2443">
            <v>44592</v>
          </cell>
          <cell r="E2443" t="str">
            <v>2022</v>
          </cell>
          <cell r="F2443">
            <v>23881</v>
          </cell>
        </row>
        <row r="2444">
          <cell r="A2444">
            <v>748</v>
          </cell>
          <cell r="B2444" t="str">
            <v>CAJA 2400 GALV CG-100 CAL-20</v>
          </cell>
          <cell r="C2444" t="str">
            <v>UN</v>
          </cell>
          <cell r="D2444">
            <v>44592</v>
          </cell>
          <cell r="E2444" t="str">
            <v>2022</v>
          </cell>
          <cell r="F2444">
            <v>3274</v>
          </cell>
        </row>
        <row r="2445">
          <cell r="A2445">
            <v>750</v>
          </cell>
          <cell r="B2445" t="str">
            <v>CAJA OCTAG GALV OG-100 CAL-20</v>
          </cell>
          <cell r="C2445" t="str">
            <v>UN</v>
          </cell>
          <cell r="E2445" t="str">
            <v>1900</v>
          </cell>
          <cell r="F2445">
            <v>0</v>
          </cell>
        </row>
        <row r="2446">
          <cell r="A2446">
            <v>784</v>
          </cell>
          <cell r="B2446" t="str">
            <v>TABLERO C/P TRIFASICO 12 CIRCUITOS</v>
          </cell>
          <cell r="C2446" t="str">
            <v>UN</v>
          </cell>
          <cell r="D2446">
            <v>44592</v>
          </cell>
          <cell r="E2446" t="str">
            <v>2022</v>
          </cell>
          <cell r="F2446">
            <v>175080</v>
          </cell>
        </row>
        <row r="2447">
          <cell r="A2447">
            <v>785</v>
          </cell>
          <cell r="B2447" t="str">
            <v>TABLERO C/P TRIF.18CTS LUMINEX</v>
          </cell>
          <cell r="C2447" t="str">
            <v>UN</v>
          </cell>
          <cell r="E2447" t="str">
            <v>1900</v>
          </cell>
          <cell r="F2447">
            <v>0</v>
          </cell>
        </row>
        <row r="2448">
          <cell r="A2448">
            <v>786</v>
          </cell>
          <cell r="B2448" t="str">
            <v>PORTA AISLADOR 1 PUESTO CRUCETA MADERA</v>
          </cell>
          <cell r="C2448" t="str">
            <v>UN</v>
          </cell>
          <cell r="D2448">
            <v>44592</v>
          </cell>
          <cell r="E2448" t="str">
            <v>2022</v>
          </cell>
          <cell r="F2448">
            <v>8782</v>
          </cell>
        </row>
        <row r="2449">
          <cell r="A2449">
            <v>787</v>
          </cell>
          <cell r="B2449" t="str">
            <v>VARILLA CW 5/8" X 2.40 M EN COBRE</v>
          </cell>
          <cell r="C2449" t="str">
            <v>UN</v>
          </cell>
          <cell r="D2449">
            <v>44592</v>
          </cell>
          <cell r="E2449" t="str">
            <v>2022</v>
          </cell>
          <cell r="F2449">
            <v>178977</v>
          </cell>
        </row>
        <row r="2450">
          <cell r="A2450">
            <v>944</v>
          </cell>
          <cell r="B2450" t="str">
            <v>TABLERO 12c/total                          L/NEX</v>
          </cell>
          <cell r="C2450" t="str">
            <v>UN</v>
          </cell>
          <cell r="E2450" t="str">
            <v>1900</v>
          </cell>
          <cell r="F2450">
            <v>0</v>
          </cell>
        </row>
        <row r="2451">
          <cell r="A2451">
            <v>1044</v>
          </cell>
          <cell r="B2451" t="str">
            <v>CUCHILLA MONOP. 400 A 15K</v>
          </cell>
          <cell r="C2451" t="str">
            <v>UN</v>
          </cell>
          <cell r="E2451" t="str">
            <v>1900</v>
          </cell>
          <cell r="F2451">
            <v>0</v>
          </cell>
        </row>
        <row r="2452">
          <cell r="A2452">
            <v>1172</v>
          </cell>
          <cell r="B2452" t="str">
            <v>CORTA CIRCUITO IND. 15 kv 100A</v>
          </cell>
          <cell r="C2452" t="str">
            <v>UN</v>
          </cell>
          <cell r="E2452" t="str">
            <v>1900</v>
          </cell>
          <cell r="F2452">
            <v>0</v>
          </cell>
        </row>
        <row r="2453">
          <cell r="A2453">
            <v>1762</v>
          </cell>
          <cell r="B2453" t="str">
            <v>CAJA METAL P/DEKO 2VENT  L/NEX</v>
          </cell>
          <cell r="C2453" t="str">
            <v>UN</v>
          </cell>
          <cell r="E2453" t="str">
            <v>1900</v>
          </cell>
          <cell r="F2453">
            <v>0</v>
          </cell>
        </row>
        <row r="2454">
          <cell r="A2454">
            <v>1768</v>
          </cell>
          <cell r="B2454" t="str">
            <v>CAJA METAL P/DEKO 3VENT  L/NEX</v>
          </cell>
          <cell r="C2454" t="str">
            <v>UN</v>
          </cell>
          <cell r="E2454" t="str">
            <v>1900</v>
          </cell>
          <cell r="F2454">
            <v>0</v>
          </cell>
        </row>
        <row r="2455">
          <cell r="A2455">
            <v>2961</v>
          </cell>
          <cell r="B2455" t="str">
            <v>CAJA BREAKER  2Circ. Monof  L/NEX</v>
          </cell>
          <cell r="C2455" t="str">
            <v>UN</v>
          </cell>
          <cell r="E2455" t="str">
            <v>1900</v>
          </cell>
          <cell r="F2455">
            <v>0</v>
          </cell>
        </row>
        <row r="2456">
          <cell r="A2456">
            <v>2962</v>
          </cell>
          <cell r="B2456" t="str">
            <v>CAJA BREAKER  6Circ. Monof</v>
          </cell>
          <cell r="C2456" t="str">
            <v>UN</v>
          </cell>
          <cell r="D2456">
            <v>44592</v>
          </cell>
          <cell r="E2456" t="str">
            <v>2022</v>
          </cell>
          <cell r="F2456">
            <v>31580.01</v>
          </cell>
        </row>
        <row r="2457">
          <cell r="A2457">
            <v>2963</v>
          </cell>
          <cell r="B2457" t="str">
            <v>CAJA BREAKER  8Circ. Monof  L/NEX</v>
          </cell>
          <cell r="C2457" t="str">
            <v>UN</v>
          </cell>
          <cell r="E2457" t="str">
            <v>1900</v>
          </cell>
          <cell r="F2457">
            <v>0</v>
          </cell>
        </row>
        <row r="2458">
          <cell r="A2458">
            <v>2964</v>
          </cell>
          <cell r="B2458" t="str">
            <v>CAJA BREAKER  9Circ. Monof  L/NEX</v>
          </cell>
          <cell r="C2458" t="str">
            <v>UN</v>
          </cell>
          <cell r="E2458" t="str">
            <v>1900</v>
          </cell>
          <cell r="F2458">
            <v>0</v>
          </cell>
        </row>
        <row r="2459">
          <cell r="A2459">
            <v>2991</v>
          </cell>
          <cell r="B2459" t="str">
            <v>CORTACIRCUITO ATORN.1POL 50AMP L/NEX</v>
          </cell>
          <cell r="C2459" t="str">
            <v>UN</v>
          </cell>
          <cell r="E2459" t="str">
            <v>1900</v>
          </cell>
          <cell r="F2459">
            <v>0</v>
          </cell>
        </row>
        <row r="2460">
          <cell r="A2460">
            <v>3329</v>
          </cell>
          <cell r="B2460" t="str">
            <v>CAJA D/PASO 15X20X10cm LUMINEX</v>
          </cell>
          <cell r="C2460" t="str">
            <v>UN</v>
          </cell>
          <cell r="E2460" t="str">
            <v>1900</v>
          </cell>
          <cell r="F2460">
            <v>0</v>
          </cell>
        </row>
        <row r="2461">
          <cell r="A2461">
            <v>3518</v>
          </cell>
          <cell r="B2461" t="str">
            <v>GABINETE .600 x.400 x  2.50</v>
          </cell>
          <cell r="C2461" t="str">
            <v>UN</v>
          </cell>
          <cell r="D2461">
            <v>43839</v>
          </cell>
          <cell r="E2461" t="str">
            <v>2020</v>
          </cell>
          <cell r="F2461">
            <v>193085</v>
          </cell>
        </row>
        <row r="2462">
          <cell r="A2462">
            <v>3520</v>
          </cell>
          <cell r="B2462" t="str">
            <v>CAJA DOBLE PAVCO</v>
          </cell>
          <cell r="C2462" t="str">
            <v>UN</v>
          </cell>
          <cell r="D2462">
            <v>44592</v>
          </cell>
          <cell r="E2462" t="str">
            <v>2022</v>
          </cell>
          <cell r="F2462">
            <v>2761</v>
          </cell>
        </row>
        <row r="2463">
          <cell r="A2463">
            <v>3563</v>
          </cell>
          <cell r="B2463" t="str">
            <v>CAJA SENCILLA PAVCO</v>
          </cell>
          <cell r="C2463" t="str">
            <v>UN</v>
          </cell>
          <cell r="E2463" t="str">
            <v>1900</v>
          </cell>
          <cell r="F2463">
            <v>0</v>
          </cell>
        </row>
        <row r="2464">
          <cell r="A2464">
            <v>3576</v>
          </cell>
          <cell r="B2464" t="str">
            <v>CAJA CUADRADADA 10.5x10.5x55mm galvanizada</v>
          </cell>
          <cell r="C2464" t="str">
            <v>UN</v>
          </cell>
          <cell r="E2464" t="str">
            <v>1900</v>
          </cell>
          <cell r="F2464">
            <v>0</v>
          </cell>
        </row>
        <row r="2465">
          <cell r="A2465">
            <v>3696</v>
          </cell>
          <cell r="B2465" t="str">
            <v>SILLAS CRUCETA TIPO ICEL</v>
          </cell>
          <cell r="C2465" t="str">
            <v>UN</v>
          </cell>
          <cell r="E2465" t="str">
            <v>1900</v>
          </cell>
          <cell r="F2465">
            <v>0</v>
          </cell>
        </row>
        <row r="2466">
          <cell r="A2466">
            <v>3709</v>
          </cell>
          <cell r="B2466" t="str">
            <v>RETENIDA PARA MEDIA TENSION</v>
          </cell>
          <cell r="C2466" t="str">
            <v>UN</v>
          </cell>
          <cell r="E2466" t="str">
            <v>1900</v>
          </cell>
          <cell r="F2466">
            <v>0</v>
          </cell>
        </row>
        <row r="2467">
          <cell r="A2467">
            <v>3710</v>
          </cell>
          <cell r="B2467" t="str">
            <v>HERRAJE P/ESTR. FINAL CPS</v>
          </cell>
          <cell r="C2467" t="str">
            <v>UN</v>
          </cell>
          <cell r="E2467" t="str">
            <v>1900</v>
          </cell>
          <cell r="F2467">
            <v>0</v>
          </cell>
        </row>
        <row r="2468">
          <cell r="A2468">
            <v>3711</v>
          </cell>
          <cell r="B2468" t="str">
            <v>GRAPA PARA OPERAR EN CALIENTE</v>
          </cell>
          <cell r="C2468" t="str">
            <v>UN</v>
          </cell>
          <cell r="D2468">
            <v>44592</v>
          </cell>
          <cell r="E2468" t="str">
            <v>2022</v>
          </cell>
          <cell r="F2468">
            <v>21681</v>
          </cell>
        </row>
        <row r="2469">
          <cell r="A2469">
            <v>3744</v>
          </cell>
          <cell r="B2469" t="str">
            <v>RETENIDA TERM. POSTE VART</v>
          </cell>
          <cell r="C2469" t="str">
            <v>UN</v>
          </cell>
          <cell r="E2469" t="str">
            <v>1900</v>
          </cell>
          <cell r="F2469">
            <v>0</v>
          </cell>
        </row>
        <row r="2470">
          <cell r="A2470">
            <v>3747</v>
          </cell>
          <cell r="B2470" t="str">
            <v>GRAPA TERMINAL 6-2/0  ALUMINIO</v>
          </cell>
          <cell r="C2470" t="str">
            <v>UN</v>
          </cell>
          <cell r="D2470">
            <v>44592</v>
          </cell>
          <cell r="E2470" t="str">
            <v>2022</v>
          </cell>
          <cell r="F2470">
            <v>25055</v>
          </cell>
        </row>
        <row r="2471">
          <cell r="A2471">
            <v>100956</v>
          </cell>
          <cell r="B2471" t="str">
            <v>CAJA DE PASO METALICA  CM (60X60X20CM)</v>
          </cell>
          <cell r="C2471" t="str">
            <v>UN</v>
          </cell>
          <cell r="D2471">
            <v>44592</v>
          </cell>
          <cell r="E2471" t="str">
            <v>2022</v>
          </cell>
          <cell r="F2471">
            <v>147205</v>
          </cell>
        </row>
        <row r="2472">
          <cell r="A2472">
            <v>100986</v>
          </cell>
          <cell r="B2472" t="str">
            <v>Tablero Trifasico autosoportado +mueble 1x1x0,6m**</v>
          </cell>
          <cell r="C2472" t="str">
            <v>UN</v>
          </cell>
          <cell r="E2472" t="str">
            <v>1900</v>
          </cell>
          <cell r="F2472">
            <v>0</v>
          </cell>
        </row>
        <row r="2473">
          <cell r="A2473">
            <v>101236</v>
          </cell>
          <cell r="B2473" t="str">
            <v>TABLERO C/P TRIF.36 CTS</v>
          </cell>
          <cell r="C2473" t="str">
            <v>UN</v>
          </cell>
          <cell r="D2473">
            <v>43840</v>
          </cell>
          <cell r="E2473" t="str">
            <v>2020</v>
          </cell>
          <cell r="F2473">
            <v>463161.99</v>
          </cell>
        </row>
        <row r="2474">
          <cell r="A2474">
            <v>101320</v>
          </cell>
          <cell r="B2474" t="str">
            <v>CAJA CUADRADA 3 PERFORACIONES DE 3/4" ELECT.</v>
          </cell>
          <cell r="C2474" t="str">
            <v>UN</v>
          </cell>
          <cell r="D2474">
            <v>44592</v>
          </cell>
          <cell r="E2474" t="str">
            <v>2022</v>
          </cell>
          <cell r="F2474">
            <v>17465</v>
          </cell>
        </row>
        <row r="2475">
          <cell r="A2475">
            <v>101321</v>
          </cell>
          <cell r="B2475" t="str">
            <v>CAJA CUADRADA 2 PERFORACIONES DE 1" ELECT.</v>
          </cell>
          <cell r="C2475" t="str">
            <v>UN</v>
          </cell>
          <cell r="E2475" t="str">
            <v>1900</v>
          </cell>
          <cell r="F2475">
            <v>0</v>
          </cell>
        </row>
        <row r="2476">
          <cell r="A2476">
            <v>101323</v>
          </cell>
          <cell r="B2476" t="str">
            <v>GRAPA A VIGA COLGANTE PARA TUBO EMT</v>
          </cell>
          <cell r="C2476" t="str">
            <v>UN</v>
          </cell>
          <cell r="D2476">
            <v>43844</v>
          </cell>
          <cell r="E2476" t="str">
            <v>2020</v>
          </cell>
          <cell r="F2476">
            <v>1671.95</v>
          </cell>
        </row>
        <row r="2477">
          <cell r="A2477">
            <v>101326</v>
          </cell>
          <cell r="B2477" t="str">
            <v>CAJA CUADRADA 2 PERFORACIONES DE1" ELECT.</v>
          </cell>
          <cell r="C2477" t="str">
            <v>UN</v>
          </cell>
          <cell r="D2477">
            <v>43843</v>
          </cell>
          <cell r="E2477" t="str">
            <v>2020</v>
          </cell>
          <cell r="F2477">
            <v>19046.060000000001</v>
          </cell>
        </row>
        <row r="2478">
          <cell r="A2478">
            <v>101436</v>
          </cell>
          <cell r="B2478" t="str">
            <v>CORTA CIRCUIT. IND.TRIP.AUT25 KA120/240.80A 44-63A</v>
          </cell>
          <cell r="C2478" t="str">
            <v>UN</v>
          </cell>
          <cell r="E2478" t="str">
            <v>1900</v>
          </cell>
          <cell r="F2478">
            <v>0</v>
          </cell>
        </row>
        <row r="2479">
          <cell r="A2479">
            <v>101437</v>
          </cell>
          <cell r="B2479" t="str">
            <v>CORTA CIRCUIT IND.TRIP.AUT 25 KA120/240.50A 44-63A</v>
          </cell>
          <cell r="C2479" t="str">
            <v>UN</v>
          </cell>
          <cell r="D2479">
            <v>43840</v>
          </cell>
          <cell r="E2479" t="str">
            <v>2020</v>
          </cell>
          <cell r="F2479">
            <v>190981.01</v>
          </cell>
        </row>
        <row r="2480">
          <cell r="A2480">
            <v>101438</v>
          </cell>
          <cell r="B2480" t="str">
            <v>CORTA CIRCUITO IND.TRIP AUT25 KA120/240.40A 28-40A</v>
          </cell>
          <cell r="C2480" t="str">
            <v>UN</v>
          </cell>
          <cell r="D2480">
            <v>43840</v>
          </cell>
          <cell r="E2480" t="str">
            <v>2020</v>
          </cell>
          <cell r="F2480">
            <v>195165</v>
          </cell>
        </row>
        <row r="2481">
          <cell r="A2481">
            <v>101439</v>
          </cell>
          <cell r="B2481" t="str">
            <v>CORTA CIRCUITO IND.TRIP AUT.10 KA240V.30AEnchufabl</v>
          </cell>
          <cell r="C2481" t="str">
            <v>UN</v>
          </cell>
          <cell r="E2481" t="str">
            <v>1900</v>
          </cell>
          <cell r="F2481">
            <v>0</v>
          </cell>
        </row>
        <row r="2482">
          <cell r="A2482">
            <v>101440</v>
          </cell>
          <cell r="B2482" t="str">
            <v>CORTA CIRCUITO IND.TRIP AUT.10 KA240V.20AEnchufabl</v>
          </cell>
          <cell r="C2482" t="str">
            <v>UN</v>
          </cell>
          <cell r="E2482" t="str">
            <v>1900</v>
          </cell>
          <cell r="F2482">
            <v>0</v>
          </cell>
        </row>
        <row r="2483">
          <cell r="A2483">
            <v>101441</v>
          </cell>
          <cell r="B2483" t="str">
            <v>CORTA CIRCUITO MONOPOLAR. AUT.10 KA240V.20A**</v>
          </cell>
          <cell r="C2483" t="str">
            <v>UN</v>
          </cell>
          <cell r="E2483" t="str">
            <v>1900</v>
          </cell>
          <cell r="F2483">
            <v>0</v>
          </cell>
        </row>
        <row r="2484">
          <cell r="A2484">
            <v>101458</v>
          </cell>
          <cell r="B2484" t="str">
            <v>TABLERO TRIF PARA 12C Y TOT 5H PUERTA Y CHAPA</v>
          </cell>
          <cell r="C2484" t="str">
            <v>UN</v>
          </cell>
          <cell r="D2484">
            <v>44592</v>
          </cell>
          <cell r="E2484" t="str">
            <v>2022</v>
          </cell>
          <cell r="F2484">
            <v>173950</v>
          </cell>
        </row>
        <row r="2485">
          <cell r="A2485">
            <v>101459</v>
          </cell>
          <cell r="B2485" t="str">
            <v>TABLERO TRIF PARA 18C Y TOT 5H PUERTA Y CHAPA</v>
          </cell>
          <cell r="C2485" t="str">
            <v>UN</v>
          </cell>
          <cell r="D2485">
            <v>44592</v>
          </cell>
          <cell r="E2485" t="str">
            <v>2022</v>
          </cell>
          <cell r="F2485">
            <v>383725</v>
          </cell>
        </row>
        <row r="2486">
          <cell r="A2486">
            <v>101460</v>
          </cell>
          <cell r="B2486" t="str">
            <v>TABLERO TRIF PARA 24C Y TOT 5H PUERTA Y CHAPA</v>
          </cell>
          <cell r="C2486" t="str">
            <v>UN</v>
          </cell>
          <cell r="D2486">
            <v>43556</v>
          </cell>
          <cell r="E2486" t="str">
            <v>2019</v>
          </cell>
          <cell r="F2486">
            <v>307587</v>
          </cell>
        </row>
        <row r="2487">
          <cell r="A2487">
            <v>101461</v>
          </cell>
          <cell r="B2487" t="str">
            <v>TABLERO TRIF PARA 36C Y TOT 5H PUERTA Y CHAPA</v>
          </cell>
          <cell r="C2487" t="str">
            <v>UN</v>
          </cell>
          <cell r="E2487" t="str">
            <v>1900</v>
          </cell>
          <cell r="F2487">
            <v>0</v>
          </cell>
        </row>
        <row r="2488">
          <cell r="A2488">
            <v>101464</v>
          </cell>
          <cell r="B2488" t="str">
            <v>TABLERO MONOF PARA 6C CON BARR NEUTRO Y TIERR INST</v>
          </cell>
          <cell r="C2488" t="str">
            <v>UN</v>
          </cell>
          <cell r="E2488" t="str">
            <v>1900</v>
          </cell>
          <cell r="F2488">
            <v>0</v>
          </cell>
        </row>
        <row r="2489">
          <cell r="A2489">
            <v>101487</v>
          </cell>
          <cell r="B2489" t="str">
            <v>Soldadura cad well 115 gr</v>
          </cell>
          <cell r="C2489" t="str">
            <v>LB</v>
          </cell>
          <cell r="D2489">
            <v>44592</v>
          </cell>
          <cell r="E2489" t="str">
            <v>2022</v>
          </cell>
          <cell r="F2489">
            <v>20582</v>
          </cell>
        </row>
        <row r="2490">
          <cell r="A2490">
            <v>101548</v>
          </cell>
          <cell r="B2490" t="str">
            <v>Voltímetro análogo 0-600 V</v>
          </cell>
          <cell r="C2490" t="str">
            <v>UN</v>
          </cell>
          <cell r="E2490" t="str">
            <v>1900</v>
          </cell>
          <cell r="F2490">
            <v>0</v>
          </cell>
        </row>
        <row r="2491">
          <cell r="A2491">
            <v>101550</v>
          </cell>
          <cell r="B2491" t="str">
            <v>Interrup protecc tripolar DPX-U250ER 250A  625129</v>
          </cell>
          <cell r="C2491" t="str">
            <v>UN</v>
          </cell>
          <cell r="E2491" t="str">
            <v>1900</v>
          </cell>
          <cell r="F2491">
            <v>0</v>
          </cell>
        </row>
        <row r="2492">
          <cell r="A2492">
            <v>101571</v>
          </cell>
          <cell r="B2492" t="str">
            <v>Gabinete metálico con barraje 1500A y Tot 3x1000A</v>
          </cell>
          <cell r="C2492" t="str">
            <v>UN</v>
          </cell>
          <cell r="E2492" t="str">
            <v>1900</v>
          </cell>
          <cell r="F2492">
            <v>0</v>
          </cell>
        </row>
        <row r="2493">
          <cell r="A2493">
            <v>101574</v>
          </cell>
          <cell r="B2493" t="str">
            <v>Cofre Al fundido IP 65,barraje 3F,5H y accesorios</v>
          </cell>
          <cell r="C2493" t="str">
            <v>UN</v>
          </cell>
          <cell r="E2493" t="str">
            <v>1900</v>
          </cell>
          <cell r="F2493">
            <v>0</v>
          </cell>
        </row>
        <row r="2494">
          <cell r="A2494">
            <v>101578</v>
          </cell>
          <cell r="B2494" t="str">
            <v>Totalizador industrial 3x175A</v>
          </cell>
          <cell r="C2494" t="str">
            <v>UN</v>
          </cell>
          <cell r="D2494">
            <v>44592</v>
          </cell>
          <cell r="E2494" t="str">
            <v>2022</v>
          </cell>
          <cell r="F2494">
            <v>223772</v>
          </cell>
        </row>
        <row r="2495">
          <cell r="A2495">
            <v>101579</v>
          </cell>
          <cell r="B2495" t="str">
            <v>Amperímetro análogo 0-200/5 A.</v>
          </cell>
          <cell r="C2495" t="str">
            <v>UN</v>
          </cell>
          <cell r="E2495" t="str">
            <v>1900</v>
          </cell>
          <cell r="F2495">
            <v>0</v>
          </cell>
        </row>
        <row r="2496">
          <cell r="A2496">
            <v>101581</v>
          </cell>
          <cell r="B2496" t="str">
            <v>Transformador de corriente 200/5 A</v>
          </cell>
          <cell r="C2496" t="str">
            <v>UN</v>
          </cell>
          <cell r="E2496" t="str">
            <v>1900</v>
          </cell>
          <cell r="F2496">
            <v>0</v>
          </cell>
        </row>
        <row r="2497">
          <cell r="A2497">
            <v>101583</v>
          </cell>
          <cell r="B2497" t="str">
            <v>Interruptor atornillable de 3x15 A</v>
          </cell>
          <cell r="C2497" t="str">
            <v>UN</v>
          </cell>
          <cell r="D2497">
            <v>44592</v>
          </cell>
          <cell r="E2497" t="str">
            <v>2022</v>
          </cell>
          <cell r="F2497">
            <v>59654</v>
          </cell>
        </row>
        <row r="2498">
          <cell r="A2498">
            <v>101584</v>
          </cell>
          <cell r="B2498" t="str">
            <v>Interruptor atornillable de 3x40 A</v>
          </cell>
          <cell r="C2498" t="str">
            <v>UN</v>
          </cell>
          <cell r="E2498" t="str">
            <v>1900</v>
          </cell>
          <cell r="F2498">
            <v>0</v>
          </cell>
        </row>
        <row r="2499">
          <cell r="A2499">
            <v>101587</v>
          </cell>
          <cell r="B2499" t="str">
            <v>Tablero General equipado del T-2 (Fontanar)</v>
          </cell>
          <cell r="C2499" t="str">
            <v>UN</v>
          </cell>
          <cell r="E2499" t="str">
            <v>1900</v>
          </cell>
          <cell r="F2499">
            <v>0</v>
          </cell>
        </row>
        <row r="2500">
          <cell r="A2500">
            <v>101588</v>
          </cell>
          <cell r="B2500" t="str">
            <v>Totalizador industrial 3x125A  25KA</v>
          </cell>
          <cell r="C2500" t="str">
            <v>UN</v>
          </cell>
          <cell r="D2500">
            <v>44592</v>
          </cell>
          <cell r="E2500" t="str">
            <v>2022</v>
          </cell>
          <cell r="F2500">
            <v>194309</v>
          </cell>
        </row>
        <row r="2501">
          <cell r="A2501">
            <v>101589</v>
          </cell>
          <cell r="B2501" t="str">
            <v>Interruptor atornillable de 3x50 A</v>
          </cell>
          <cell r="C2501" t="str">
            <v>UN</v>
          </cell>
          <cell r="E2501" t="str">
            <v>1900</v>
          </cell>
          <cell r="F2501">
            <v>0</v>
          </cell>
        </row>
        <row r="2502">
          <cell r="A2502">
            <v>101590</v>
          </cell>
          <cell r="B2502" t="str">
            <v>BREAKER Interruptor atornillable de 3x30 A</v>
          </cell>
          <cell r="C2502" t="str">
            <v>UN</v>
          </cell>
          <cell r="E2502" t="str">
            <v>1900</v>
          </cell>
          <cell r="F2502">
            <v>0</v>
          </cell>
        </row>
        <row r="2503">
          <cell r="A2503">
            <v>101591</v>
          </cell>
          <cell r="B2503" t="str">
            <v>Tablero General equipado del T-4 (Fontanar)</v>
          </cell>
          <cell r="C2503" t="str">
            <v>UN</v>
          </cell>
          <cell r="E2503" t="str">
            <v>1900</v>
          </cell>
          <cell r="F2503">
            <v>0</v>
          </cell>
        </row>
        <row r="2504">
          <cell r="A2504">
            <v>101592</v>
          </cell>
          <cell r="B2504" t="str">
            <v>Gabinete TI-EX1 a 440V Tablero Sobre poner IP 20</v>
          </cell>
          <cell r="C2504" t="str">
            <v>UN</v>
          </cell>
          <cell r="D2504">
            <v>43539</v>
          </cell>
          <cell r="E2504" t="str">
            <v>2019</v>
          </cell>
          <cell r="F2504">
            <v>2059010</v>
          </cell>
        </row>
        <row r="2505">
          <cell r="A2505">
            <v>101593</v>
          </cell>
          <cell r="B2505" t="str">
            <v>Totalizador industrial 3x60A</v>
          </cell>
          <cell r="C2505" t="str">
            <v>UN</v>
          </cell>
          <cell r="D2505">
            <v>44585</v>
          </cell>
          <cell r="E2505" t="str">
            <v>2022</v>
          </cell>
          <cell r="F2505">
            <v>229188</v>
          </cell>
        </row>
        <row r="2506">
          <cell r="A2506">
            <v>101595</v>
          </cell>
          <cell r="B2506" t="str">
            <v>Gabinete</v>
          </cell>
          <cell r="C2506" t="str">
            <v>UN</v>
          </cell>
          <cell r="E2506" t="str">
            <v>1900</v>
          </cell>
          <cell r="F2506">
            <v>0</v>
          </cell>
        </row>
        <row r="2507">
          <cell r="A2507">
            <v>101596</v>
          </cell>
          <cell r="B2507" t="str">
            <v>Totalizador industrial 3x50A</v>
          </cell>
          <cell r="C2507" t="str">
            <v>UN</v>
          </cell>
          <cell r="D2507">
            <v>44592</v>
          </cell>
          <cell r="E2507" t="str">
            <v>2022</v>
          </cell>
          <cell r="F2507">
            <v>114626</v>
          </cell>
        </row>
        <row r="2508">
          <cell r="A2508">
            <v>101597</v>
          </cell>
          <cell r="B2508" t="str">
            <v>Gabin. metál. para barraj, tot 3x50A y 5 interrupt</v>
          </cell>
          <cell r="C2508" t="str">
            <v>UN</v>
          </cell>
          <cell r="E2508" t="str">
            <v>1900</v>
          </cell>
          <cell r="F2508">
            <v>0</v>
          </cell>
        </row>
        <row r="2509">
          <cell r="A2509">
            <v>101598</v>
          </cell>
          <cell r="B2509" t="str">
            <v>Gabinete metál. según CODENSA CS 503-1,CS 504-4</v>
          </cell>
          <cell r="C2509" t="str">
            <v>UN</v>
          </cell>
          <cell r="E2509" t="str">
            <v>1900</v>
          </cell>
          <cell r="F2509">
            <v>0</v>
          </cell>
        </row>
        <row r="2510">
          <cell r="A2510">
            <v>101620</v>
          </cell>
          <cell r="B2510" t="str">
            <v>Caja en fundic. de AI IP 55 para breaker 50x40x20</v>
          </cell>
          <cell r="C2510" t="str">
            <v>UN</v>
          </cell>
          <cell r="E2510" t="str">
            <v>1900</v>
          </cell>
          <cell r="F2510">
            <v>0</v>
          </cell>
        </row>
        <row r="2511">
          <cell r="A2511">
            <v>101675</v>
          </cell>
          <cell r="B2511" t="str">
            <v>Gabinete metálico 2x1,5x0,6 equipado (Fontanar)</v>
          </cell>
          <cell r="C2511" t="str">
            <v>UN</v>
          </cell>
          <cell r="E2511" t="str">
            <v>1900</v>
          </cell>
          <cell r="F2511">
            <v>0</v>
          </cell>
        </row>
        <row r="2512">
          <cell r="A2512">
            <v>101676</v>
          </cell>
          <cell r="B2512" t="str">
            <v>Totalizador industrial de 3x1000 A</v>
          </cell>
          <cell r="C2512" t="str">
            <v>UN</v>
          </cell>
          <cell r="E2512" t="str">
            <v>1900</v>
          </cell>
          <cell r="F2512">
            <v>0</v>
          </cell>
        </row>
        <row r="2513">
          <cell r="A2513">
            <v>101679</v>
          </cell>
          <cell r="B2513" t="str">
            <v>BREAKER Interruptor Industrial 3x30 A</v>
          </cell>
          <cell r="C2513" t="str">
            <v>UN</v>
          </cell>
          <cell r="E2513" t="str">
            <v>1900</v>
          </cell>
          <cell r="F2513">
            <v>0</v>
          </cell>
        </row>
        <row r="2514">
          <cell r="A2514">
            <v>101680</v>
          </cell>
          <cell r="B2514" t="str">
            <v>Interruptor Industrial 3x70 A</v>
          </cell>
          <cell r="C2514" t="str">
            <v>UN</v>
          </cell>
          <cell r="E2514" t="str">
            <v>1900</v>
          </cell>
          <cell r="F2514">
            <v>0</v>
          </cell>
        </row>
        <row r="2515">
          <cell r="A2515">
            <v>101682</v>
          </cell>
          <cell r="B2515" t="str">
            <v>Interruptor Atornillable 1x30 A</v>
          </cell>
          <cell r="C2515" t="str">
            <v>UN</v>
          </cell>
          <cell r="E2515" t="str">
            <v>1900</v>
          </cell>
          <cell r="F2515">
            <v>0</v>
          </cell>
        </row>
        <row r="2516">
          <cell r="A2516">
            <v>101779</v>
          </cell>
          <cell r="B2516" t="str">
            <v>MARCO Y TAPA CAJA INSPECCION CS275 **</v>
          </cell>
          <cell r="C2516" t="str">
            <v>UN</v>
          </cell>
          <cell r="D2516">
            <v>44592</v>
          </cell>
          <cell r="E2516" t="str">
            <v>2022</v>
          </cell>
          <cell r="F2516">
            <v>406335</v>
          </cell>
        </row>
        <row r="2517">
          <cell r="A2517">
            <v>101794</v>
          </cell>
          <cell r="B2517" t="str">
            <v>Totalizador industrial 3x100A</v>
          </cell>
          <cell r="C2517" t="str">
            <v>UN</v>
          </cell>
          <cell r="D2517">
            <v>44592</v>
          </cell>
          <cell r="E2517" t="str">
            <v>2022</v>
          </cell>
          <cell r="F2517">
            <v>120300</v>
          </cell>
        </row>
        <row r="2518">
          <cell r="A2518">
            <v>102258</v>
          </cell>
          <cell r="B2518" t="str">
            <v>TABLERO PARCIALES 30 CTS</v>
          </cell>
          <cell r="C2518" t="str">
            <v>UN</v>
          </cell>
          <cell r="D2518">
            <v>43857</v>
          </cell>
          <cell r="E2518" t="str">
            <v>2020</v>
          </cell>
          <cell r="F2518">
            <v>251073.34</v>
          </cell>
        </row>
        <row r="2519">
          <cell r="A2519">
            <v>102270</v>
          </cell>
          <cell r="B2519" t="str">
            <v>TABLERO PARCIALES 6 CTS LUMINEX</v>
          </cell>
          <cell r="C2519" t="str">
            <v>UN</v>
          </cell>
          <cell r="E2519" t="str">
            <v>1900</v>
          </cell>
          <cell r="F2519">
            <v>0</v>
          </cell>
        </row>
        <row r="2520">
          <cell r="A2520">
            <v>102286</v>
          </cell>
          <cell r="B2520" t="str">
            <v>Transformador de corriente 400/5 A</v>
          </cell>
          <cell r="C2520" t="str">
            <v>UN</v>
          </cell>
          <cell r="E2520" t="str">
            <v>1900</v>
          </cell>
          <cell r="F2520">
            <v>0</v>
          </cell>
        </row>
        <row r="2521">
          <cell r="A2521">
            <v>102287</v>
          </cell>
          <cell r="B2521" t="str">
            <v>Medidor electrónico multifuncional</v>
          </cell>
          <cell r="C2521" t="str">
            <v>UN</v>
          </cell>
          <cell r="E2521" t="str">
            <v>1900</v>
          </cell>
          <cell r="F2521">
            <v>0</v>
          </cell>
        </row>
        <row r="2522">
          <cell r="A2522">
            <v>102288</v>
          </cell>
          <cell r="B2522" t="str">
            <v>Interruptor regulable  500/630A</v>
          </cell>
          <cell r="C2522" t="str">
            <v>UN</v>
          </cell>
          <cell r="E2522" t="str">
            <v>1900</v>
          </cell>
          <cell r="F2522">
            <v>0</v>
          </cell>
        </row>
        <row r="2523">
          <cell r="A2523">
            <v>102290</v>
          </cell>
          <cell r="B2523" t="str">
            <v>Interrup 3x100 A protecc contactores existe</v>
          </cell>
          <cell r="C2523" t="str">
            <v>UN</v>
          </cell>
          <cell r="D2523">
            <v>44592</v>
          </cell>
          <cell r="E2523" t="str">
            <v>2022</v>
          </cell>
          <cell r="F2523">
            <v>101290</v>
          </cell>
        </row>
        <row r="2524">
          <cell r="A2524">
            <v>102291</v>
          </cell>
          <cell r="B2524" t="str">
            <v>TABLERO GENERAL DE ACOMETIDAS OLAYA HERRERA</v>
          </cell>
          <cell r="C2524" t="str">
            <v>UN</v>
          </cell>
          <cell r="E2524" t="str">
            <v>1900</v>
          </cell>
          <cell r="F2524">
            <v>0</v>
          </cell>
        </row>
        <row r="2525">
          <cell r="A2525">
            <v>102300</v>
          </cell>
          <cell r="B2525" t="str">
            <v>Totalizador industrial 3x75A (70-100A)L/NEX</v>
          </cell>
          <cell r="C2525" t="str">
            <v>UN</v>
          </cell>
          <cell r="E2525" t="str">
            <v>1900</v>
          </cell>
          <cell r="F2525">
            <v>0</v>
          </cell>
        </row>
        <row r="2526">
          <cell r="A2526">
            <v>102306</v>
          </cell>
          <cell r="B2526" t="str">
            <v>TABLERO 8 CTS 0,40x050 según RETIE</v>
          </cell>
          <cell r="C2526" t="str">
            <v>UN</v>
          </cell>
          <cell r="E2526" t="str">
            <v>1900</v>
          </cell>
          <cell r="F2526">
            <v>0</v>
          </cell>
        </row>
        <row r="2527">
          <cell r="A2527">
            <v>102308</v>
          </cell>
          <cell r="B2527" t="str">
            <v>Totalizador de 75 A Industrial</v>
          </cell>
          <cell r="C2527" t="str">
            <v>UN</v>
          </cell>
          <cell r="E2527" t="str">
            <v>1900</v>
          </cell>
          <cell r="F2527">
            <v>0</v>
          </cell>
        </row>
        <row r="2528">
          <cell r="A2528">
            <v>102309</v>
          </cell>
          <cell r="B2528" t="str">
            <v>TABLERO 8 CTS(0.40X0.50)RETIE-NTC-REGULADO</v>
          </cell>
          <cell r="C2528" t="str">
            <v>UN</v>
          </cell>
          <cell r="E2528" t="str">
            <v>1900</v>
          </cell>
          <cell r="F2528">
            <v>0</v>
          </cell>
        </row>
        <row r="2529">
          <cell r="A2529">
            <v>102355</v>
          </cell>
          <cell r="B2529" t="str">
            <v>TABLERO C.24 CTOS CON ESP. PARA TOT+puerta+chap</v>
          </cell>
          <cell r="C2529" t="str">
            <v>UN</v>
          </cell>
          <cell r="D2529">
            <v>44592</v>
          </cell>
          <cell r="E2529" t="str">
            <v>2022</v>
          </cell>
          <cell r="F2529">
            <v>414198</v>
          </cell>
        </row>
        <row r="2530">
          <cell r="A2530">
            <v>102362</v>
          </cell>
          <cell r="B2530" t="str">
            <v>CAJA 60x60x12 sTRIP P/CHAPA EPM</v>
          </cell>
          <cell r="C2530" t="str">
            <v>UN</v>
          </cell>
          <cell r="E2530" t="str">
            <v>1900</v>
          </cell>
          <cell r="F2530">
            <v>0</v>
          </cell>
        </row>
        <row r="2531">
          <cell r="A2531">
            <v>102383</v>
          </cell>
          <cell r="B2531" t="str">
            <v>CAJA 20x20x15 PASO TAPA BISAGRA</v>
          </cell>
          <cell r="C2531" t="str">
            <v>UN</v>
          </cell>
          <cell r="E2531" t="str">
            <v>1900</v>
          </cell>
          <cell r="F2531">
            <v>0</v>
          </cell>
        </row>
        <row r="2532">
          <cell r="A2532">
            <v>102384</v>
          </cell>
          <cell r="B2532" t="str">
            <v>CAJA ELECTR.10x10x10 - GALVANIZADA</v>
          </cell>
          <cell r="C2532" t="str">
            <v>UN</v>
          </cell>
          <cell r="D2532">
            <v>44592</v>
          </cell>
          <cell r="E2532" t="str">
            <v>2022</v>
          </cell>
          <cell r="F2532">
            <v>4436</v>
          </cell>
        </row>
        <row r="2533">
          <cell r="A2533">
            <v>102385</v>
          </cell>
          <cell r="B2533" t="str">
            <v>Interrup 3x225 A</v>
          </cell>
          <cell r="C2533" t="str">
            <v>UN</v>
          </cell>
          <cell r="E2533" t="str">
            <v>1900</v>
          </cell>
          <cell r="F2533">
            <v>0</v>
          </cell>
        </row>
        <row r="2534">
          <cell r="A2534">
            <v>102386</v>
          </cell>
          <cell r="B2534" t="str">
            <v>Interrup 3x50A</v>
          </cell>
          <cell r="C2534" t="str">
            <v>UN</v>
          </cell>
          <cell r="E2534" t="str">
            <v>1900</v>
          </cell>
          <cell r="F2534">
            <v>0</v>
          </cell>
        </row>
        <row r="2535">
          <cell r="A2535">
            <v>102429</v>
          </cell>
          <cell r="B2535" t="str">
            <v>CENTRAL TELEFONICA 824 6 LINEAS- 16 EXT. TELEFONIC</v>
          </cell>
          <cell r="C2535" t="str">
            <v>UN</v>
          </cell>
          <cell r="E2535" t="str">
            <v>1900</v>
          </cell>
          <cell r="F2535">
            <v>0</v>
          </cell>
        </row>
        <row r="2536">
          <cell r="A2536">
            <v>102473</v>
          </cell>
          <cell r="B2536" t="str">
            <v>Totalizador industrial 3x40A</v>
          </cell>
          <cell r="C2536" t="str">
            <v>UN</v>
          </cell>
          <cell r="D2536">
            <v>44592</v>
          </cell>
          <cell r="E2536" t="str">
            <v>2022</v>
          </cell>
          <cell r="F2536">
            <v>144615</v>
          </cell>
        </row>
        <row r="2537">
          <cell r="A2537">
            <v>102474</v>
          </cell>
          <cell r="B2537" t="str">
            <v>BREAKER Totalizador industrial 3x30Amp.</v>
          </cell>
          <cell r="C2537" t="str">
            <v>UN</v>
          </cell>
          <cell r="D2537">
            <v>44592</v>
          </cell>
          <cell r="E2537" t="str">
            <v>2022</v>
          </cell>
          <cell r="F2537">
            <v>106211</v>
          </cell>
        </row>
        <row r="2538">
          <cell r="A2538">
            <v>102475</v>
          </cell>
          <cell r="B2538" t="str">
            <v>Totalizador industrial 3x(28-40Amp)</v>
          </cell>
          <cell r="C2538" t="str">
            <v>UN</v>
          </cell>
          <cell r="D2538">
            <v>44592</v>
          </cell>
          <cell r="E2538" t="str">
            <v>2022</v>
          </cell>
          <cell r="F2538">
            <v>147691</v>
          </cell>
        </row>
        <row r="2539">
          <cell r="A2539">
            <v>102476</v>
          </cell>
          <cell r="B2539" t="str">
            <v>Barraje  en Cobre de 150 AMP.</v>
          </cell>
          <cell r="C2539" t="str">
            <v>UN</v>
          </cell>
          <cell r="D2539">
            <v>44161</v>
          </cell>
          <cell r="E2539" t="str">
            <v>2020</v>
          </cell>
          <cell r="F2539">
            <v>133691</v>
          </cell>
        </row>
        <row r="2540">
          <cell r="A2540">
            <v>102588</v>
          </cell>
          <cell r="B2540" t="str">
            <v>Regulador de Voltaje 1000W(90-140V)Supres de Picos</v>
          </cell>
          <cell r="C2540" t="str">
            <v>UN</v>
          </cell>
          <cell r="D2540">
            <v>44592</v>
          </cell>
          <cell r="E2540" t="str">
            <v>2022</v>
          </cell>
          <cell r="F2540">
            <v>52681</v>
          </cell>
        </row>
        <row r="2541">
          <cell r="A2541">
            <v>103107</v>
          </cell>
          <cell r="B2541" t="str">
            <v>CAJA D/PASO 15X15X10cm</v>
          </cell>
          <cell r="C2541" t="str">
            <v>UN</v>
          </cell>
          <cell r="D2541">
            <v>44592</v>
          </cell>
          <cell r="E2541" t="str">
            <v>2022</v>
          </cell>
          <cell r="F2541">
            <v>18332</v>
          </cell>
        </row>
        <row r="2542">
          <cell r="A2542">
            <v>103179</v>
          </cell>
          <cell r="B2542" t="str">
            <v>Totalizador industrial 3x80A</v>
          </cell>
          <cell r="C2542" t="str">
            <v>UN</v>
          </cell>
          <cell r="E2542" t="str">
            <v>1900</v>
          </cell>
          <cell r="F2542">
            <v>0</v>
          </cell>
        </row>
        <row r="2543">
          <cell r="A2543">
            <v>103183</v>
          </cell>
          <cell r="B2543" t="str">
            <v>CAJA BREAKER  9Circ. Monof  L/NEX</v>
          </cell>
          <cell r="C2543" t="str">
            <v>UN</v>
          </cell>
          <cell r="E2543" t="str">
            <v>1900</v>
          </cell>
          <cell r="F2543">
            <v>0</v>
          </cell>
        </row>
        <row r="2544">
          <cell r="A2544">
            <v>103211</v>
          </cell>
          <cell r="B2544" t="str">
            <v>Totalizador enchufablel 3x(40Amp/50)</v>
          </cell>
          <cell r="C2544" t="str">
            <v>UN</v>
          </cell>
          <cell r="E2544" t="str">
            <v>1900</v>
          </cell>
          <cell r="F2544">
            <v>0</v>
          </cell>
        </row>
        <row r="2545">
          <cell r="A2545">
            <v>103233</v>
          </cell>
          <cell r="B2545" t="str">
            <v>TABLERO BIF.12 CTOS CON ESPACIO .PARA TOT.LUMINEX</v>
          </cell>
          <cell r="C2545" t="str">
            <v>UN</v>
          </cell>
          <cell r="D2545">
            <v>44592</v>
          </cell>
          <cell r="E2545" t="str">
            <v>2022</v>
          </cell>
          <cell r="F2545">
            <v>116715</v>
          </cell>
        </row>
        <row r="2546">
          <cell r="A2546">
            <v>103238</v>
          </cell>
          <cell r="B2546" t="str">
            <v>TOTALIZADOR GENERAL 3X100A</v>
          </cell>
          <cell r="C2546" t="str">
            <v>UN</v>
          </cell>
          <cell r="D2546">
            <v>44592</v>
          </cell>
          <cell r="E2546" t="str">
            <v>2022</v>
          </cell>
          <cell r="F2546">
            <v>120300</v>
          </cell>
        </row>
        <row r="2547">
          <cell r="A2547">
            <v>103424</v>
          </cell>
          <cell r="B2547" t="str">
            <v>CAJA GALVANIZADA OCTOGONAL</v>
          </cell>
          <cell r="C2547" t="str">
            <v>UN</v>
          </cell>
          <cell r="D2547">
            <v>44592</v>
          </cell>
          <cell r="E2547" t="str">
            <v>2022</v>
          </cell>
          <cell r="F2547">
            <v>1959</v>
          </cell>
        </row>
        <row r="2548">
          <cell r="A2548">
            <v>103458</v>
          </cell>
          <cell r="B2548" t="str">
            <v>Totalizador industrial 3x50A (44-63A)L/NEX</v>
          </cell>
          <cell r="C2548" t="str">
            <v>UN</v>
          </cell>
          <cell r="D2548">
            <v>43839</v>
          </cell>
          <cell r="E2548" t="str">
            <v>2020</v>
          </cell>
          <cell r="F2548">
            <v>141616</v>
          </cell>
        </row>
        <row r="2549">
          <cell r="A2549">
            <v>104383</v>
          </cell>
          <cell r="B2549" t="str">
            <v>RACK METALICO 0,60MX0,60MX0,80 +multitoma</v>
          </cell>
          <cell r="C2549" t="str">
            <v>UN</v>
          </cell>
          <cell r="D2549">
            <v>44161</v>
          </cell>
          <cell r="E2549" t="str">
            <v>2020</v>
          </cell>
          <cell r="F2549">
            <v>430752</v>
          </cell>
        </row>
        <row r="2550">
          <cell r="A2550">
            <v>104538</v>
          </cell>
          <cell r="B2550" t="str">
            <v>CAJA METALIC.(20X20X15CM) LAM.CAL.18+PINT-ELECTROS</v>
          </cell>
          <cell r="C2550" t="str">
            <v>UN</v>
          </cell>
          <cell r="D2550">
            <v>43840</v>
          </cell>
          <cell r="E2550" t="str">
            <v>2020</v>
          </cell>
          <cell r="F2550">
            <v>20813</v>
          </cell>
        </row>
        <row r="2551">
          <cell r="A2551">
            <v>104568</v>
          </cell>
          <cell r="B2551" t="str">
            <v>CAJA PARA MEDIDOR TRIFA.CARGA30 KVA ESPAC. TOTALIZ</v>
          </cell>
          <cell r="C2551" t="str">
            <v>UN</v>
          </cell>
          <cell r="E2551" t="str">
            <v>1900</v>
          </cell>
          <cell r="F2551">
            <v>0</v>
          </cell>
        </row>
        <row r="2552">
          <cell r="A2552">
            <v>104599</v>
          </cell>
          <cell r="B2552" t="str">
            <v>SOLDADURA CAD WELD 115Gr (TIRO/CARGA)</v>
          </cell>
          <cell r="C2552" t="str">
            <v>UN</v>
          </cell>
          <cell r="D2552">
            <v>44592</v>
          </cell>
          <cell r="E2552" t="str">
            <v>2022</v>
          </cell>
          <cell r="F2552">
            <v>16323</v>
          </cell>
        </row>
        <row r="2553">
          <cell r="A2553">
            <v>104735</v>
          </cell>
          <cell r="B2553" t="str">
            <v>CAJA METALICA 30X20X12CM</v>
          </cell>
          <cell r="C2553" t="str">
            <v>UN</v>
          </cell>
          <cell r="E2553" t="str">
            <v>1900</v>
          </cell>
          <cell r="F2553">
            <v>0</v>
          </cell>
        </row>
        <row r="2554">
          <cell r="A2554">
            <v>104752</v>
          </cell>
          <cell r="B2554" t="str">
            <v>TABLERO MINIPRAGMA DE 12 CIRCUITOS SOBREPONER</v>
          </cell>
          <cell r="C2554" t="str">
            <v>UN</v>
          </cell>
          <cell r="E2554" t="str">
            <v>1900</v>
          </cell>
          <cell r="F2554">
            <v>0</v>
          </cell>
        </row>
        <row r="2555">
          <cell r="A2555">
            <v>104777</v>
          </cell>
          <cell r="B2555" t="str">
            <v>COFRE PARA CONTADOR TRIFÁSICO INCRUSTAR 27X57X18CM</v>
          </cell>
          <cell r="C2555" t="str">
            <v>UN</v>
          </cell>
          <cell r="E2555" t="str">
            <v>1900</v>
          </cell>
          <cell r="F2555">
            <v>0</v>
          </cell>
        </row>
        <row r="2556">
          <cell r="A2556">
            <v>104785</v>
          </cell>
          <cell r="B2556" t="str">
            <v>CAJA PARA BREAKER INDUSTRIAL (20x30x10cm)metalica</v>
          </cell>
          <cell r="C2556" t="str">
            <v>UN</v>
          </cell>
          <cell r="E2556" t="str">
            <v>1900</v>
          </cell>
          <cell r="F2556">
            <v>0</v>
          </cell>
        </row>
        <row r="2557">
          <cell r="A2557">
            <v>104827</v>
          </cell>
          <cell r="B2557" t="str">
            <v>TOTALIZADOR IND.(3X100AMP)GRADUABLE-50KA</v>
          </cell>
          <cell r="C2557" t="str">
            <v>UN</v>
          </cell>
          <cell r="E2557" t="str">
            <v>1900</v>
          </cell>
          <cell r="F2557">
            <v>0</v>
          </cell>
        </row>
        <row r="2558">
          <cell r="A2558">
            <v>105097</v>
          </cell>
          <cell r="B2558" t="str">
            <v>CAJA METALIC.(20X20X20CM) LAM.CAL.18+PINT-ELECTRO</v>
          </cell>
          <cell r="C2558" t="str">
            <v>UN</v>
          </cell>
          <cell r="E2558" t="str">
            <v>1900</v>
          </cell>
          <cell r="F2558">
            <v>0</v>
          </cell>
        </row>
        <row r="2559">
          <cell r="A2559">
            <v>105115</v>
          </cell>
          <cell r="B2559" t="str">
            <v>TABLERO TRIF PARA 30C Y TOT 5H PUERTA Y CHAPA</v>
          </cell>
          <cell r="C2559" t="str">
            <v>UN</v>
          </cell>
          <cell r="D2559">
            <v>44592</v>
          </cell>
          <cell r="E2559" t="str">
            <v>2022</v>
          </cell>
          <cell r="F2559">
            <v>415298</v>
          </cell>
        </row>
        <row r="2560">
          <cell r="A2560">
            <v>105118</v>
          </cell>
          <cell r="B2560" t="str">
            <v>Cofre Met-Tablero Gral. 2.X1.5X0.40+Barraje300Amp</v>
          </cell>
          <cell r="C2560" t="str">
            <v>UN</v>
          </cell>
          <cell r="D2560">
            <v>44592</v>
          </cell>
          <cell r="E2560" t="str">
            <v>2022</v>
          </cell>
          <cell r="F2560">
            <v>3462473</v>
          </cell>
        </row>
        <row r="2561">
          <cell r="A2561">
            <v>105124</v>
          </cell>
          <cell r="B2561" t="str">
            <v>ArmarioEquip.Medida+Transf.(TCS)Corri.BT(N-AE-319)</v>
          </cell>
          <cell r="C2561" t="str">
            <v>UN</v>
          </cell>
          <cell r="D2561">
            <v>44592</v>
          </cell>
          <cell r="E2561" t="str">
            <v>2022</v>
          </cell>
          <cell r="F2561">
            <v>5154504</v>
          </cell>
        </row>
        <row r="2562">
          <cell r="A2562">
            <v>105197</v>
          </cell>
          <cell r="B2562" t="str">
            <v>CAJA MONOFASICA TRES CIRCUITOS BARRAJE 75AMP</v>
          </cell>
          <cell r="C2562" t="str">
            <v>UN</v>
          </cell>
          <cell r="E2562" t="str">
            <v>1900</v>
          </cell>
          <cell r="F2562">
            <v>0</v>
          </cell>
        </row>
        <row r="2563">
          <cell r="A2563">
            <v>105198</v>
          </cell>
          <cell r="B2563" t="str">
            <v>CAJA MONOFASICA SEIS CIRCUITOS BARRAJE 100AMP</v>
          </cell>
          <cell r="C2563" t="str">
            <v>UN</v>
          </cell>
          <cell r="E2563" t="str">
            <v>1900</v>
          </cell>
          <cell r="F2563">
            <v>0</v>
          </cell>
        </row>
        <row r="2564">
          <cell r="A2564">
            <v>105199</v>
          </cell>
          <cell r="B2564" t="str">
            <v>CAJA PARA MEDIDOR TRIFASICO DE 150 AMP</v>
          </cell>
          <cell r="C2564" t="str">
            <v>UN</v>
          </cell>
          <cell r="D2564">
            <v>44189</v>
          </cell>
          <cell r="E2564" t="str">
            <v>2020</v>
          </cell>
          <cell r="F2564">
            <v>160000</v>
          </cell>
        </row>
        <row r="2565">
          <cell r="A2565">
            <v>105616</v>
          </cell>
          <cell r="B2565" t="str">
            <v>MEDIDOR ELECTRONICO TRIFASICO10-100 AMPClase-2</v>
          </cell>
          <cell r="C2565" t="str">
            <v>UN</v>
          </cell>
          <cell r="E2565" t="str">
            <v>1900</v>
          </cell>
          <cell r="F2565">
            <v>0</v>
          </cell>
        </row>
        <row r="2566">
          <cell r="A2566">
            <v>105617</v>
          </cell>
          <cell r="B2566" t="str">
            <v>CAJA PARA MEDIDOR TRIFASICO DE 150 norma codensa</v>
          </cell>
          <cell r="C2566" t="str">
            <v>UN</v>
          </cell>
          <cell r="D2566">
            <v>44592</v>
          </cell>
          <cell r="E2566" t="str">
            <v>2022</v>
          </cell>
          <cell r="F2566">
            <v>134865</v>
          </cell>
        </row>
        <row r="2567">
          <cell r="A2567">
            <v>105628</v>
          </cell>
          <cell r="B2567" t="str">
            <v>TABLERO GENERALDE DISTRIBUC. COLISEO EDUARD-SANTOS</v>
          </cell>
          <cell r="C2567" t="str">
            <v>UN</v>
          </cell>
          <cell r="D2567">
            <v>44592</v>
          </cell>
          <cell r="E2567" t="str">
            <v>2022</v>
          </cell>
          <cell r="F2567">
            <v>3426866</v>
          </cell>
        </row>
        <row r="2568">
          <cell r="A2568">
            <v>105629</v>
          </cell>
          <cell r="B2568" t="str">
            <v>TABLERO TRIFASICO 24 CIRCUITOS-N°1-EDUARDO SANTOS</v>
          </cell>
          <cell r="C2568" t="str">
            <v>UN</v>
          </cell>
          <cell r="E2568" t="str">
            <v>1900</v>
          </cell>
          <cell r="F2568">
            <v>0</v>
          </cell>
        </row>
        <row r="2569">
          <cell r="A2569">
            <v>105630</v>
          </cell>
          <cell r="B2569" t="str">
            <v>TABLERO TRIFASICO 24 CIRCUITOS-N°2-EDUARDO SANTOS</v>
          </cell>
          <cell r="C2569" t="str">
            <v>UN</v>
          </cell>
          <cell r="E2569" t="str">
            <v>1900</v>
          </cell>
          <cell r="F2569">
            <v>0</v>
          </cell>
        </row>
        <row r="2570">
          <cell r="A2570">
            <v>105966</v>
          </cell>
          <cell r="B2570" t="str">
            <v>TableroDistribuc(1.20x1.0x0.40m)FrenteMuertoS/Espe</v>
          </cell>
          <cell r="C2570" t="str">
            <v>UN</v>
          </cell>
          <cell r="E2570" t="str">
            <v>1900</v>
          </cell>
          <cell r="F2570">
            <v>0</v>
          </cell>
        </row>
        <row r="2571">
          <cell r="A2571">
            <v>106099</v>
          </cell>
          <cell r="B2571" t="str">
            <v>Canaleta Galv.TapaTornillo (4x8)L=2.40m+División Certificada</v>
          </cell>
          <cell r="C2571" t="str">
            <v>ML</v>
          </cell>
          <cell r="D2571">
            <v>43850</v>
          </cell>
          <cell r="E2571" t="str">
            <v>2020</v>
          </cell>
          <cell r="F2571">
            <v>15839.99</v>
          </cell>
        </row>
        <row r="2572">
          <cell r="A2572">
            <v>106155</v>
          </cell>
          <cell r="B2572" t="str">
            <v>BANDEJA PARA RACK DE 35CM</v>
          </cell>
          <cell r="C2572" t="str">
            <v>UN</v>
          </cell>
          <cell r="E2572" t="str">
            <v>1900</v>
          </cell>
          <cell r="F2572">
            <v>0</v>
          </cell>
        </row>
        <row r="2573">
          <cell r="A2573">
            <v>106592</v>
          </cell>
          <cell r="B2573" t="str">
            <v>CAJA TOTALIZADOR (40X40X10CM)Pint. Electrost.</v>
          </cell>
          <cell r="C2573" t="str">
            <v>UN</v>
          </cell>
          <cell r="E2573" t="str">
            <v>1900</v>
          </cell>
          <cell r="F2573">
            <v>0</v>
          </cell>
        </row>
        <row r="2574">
          <cell r="A2574">
            <v>106726</v>
          </cell>
          <cell r="B2574" t="str">
            <v>CAJA AE-303 - CODENSA - MEDIDOR TRIFASICO</v>
          </cell>
          <cell r="C2574" t="str">
            <v>UN</v>
          </cell>
          <cell r="D2574">
            <v>44592</v>
          </cell>
          <cell r="E2574" t="str">
            <v>2022</v>
          </cell>
          <cell r="F2574">
            <v>94044</v>
          </cell>
        </row>
        <row r="2575">
          <cell r="A2575">
            <v>106772</v>
          </cell>
          <cell r="B2575" t="str">
            <v>CELDA B.T.MEDIDA CR EQUIPÁDA(Bajo techo 2x0.8x0.40</v>
          </cell>
          <cell r="C2575" t="str">
            <v>UN</v>
          </cell>
          <cell r="E2575" t="str">
            <v>1900</v>
          </cell>
          <cell r="F2575">
            <v>0</v>
          </cell>
        </row>
        <row r="2576">
          <cell r="A2576">
            <v>106773</v>
          </cell>
          <cell r="B2576" t="str">
            <v>BORNERA PRUEBA 3 ELEMENTOS</v>
          </cell>
          <cell r="C2576" t="str">
            <v>UN</v>
          </cell>
          <cell r="E2576" t="str">
            <v>1900</v>
          </cell>
          <cell r="F2576">
            <v>0</v>
          </cell>
        </row>
        <row r="2577">
          <cell r="A2577">
            <v>106777</v>
          </cell>
          <cell r="B2577" t="str">
            <v>PuertaPlegable (CTS548-1-Codensa)L=6.87m;H=2.34m</v>
          </cell>
          <cell r="C2577" t="str">
            <v>UN</v>
          </cell>
          <cell r="E2577" t="str">
            <v>1900</v>
          </cell>
          <cell r="F2577">
            <v>0</v>
          </cell>
        </row>
        <row r="2578">
          <cell r="A2578">
            <v>106778</v>
          </cell>
          <cell r="B2578" t="str">
            <v>PuertaMeta.Celosia (CTS548-Codensa)L=2.87m;H=2.34</v>
          </cell>
          <cell r="C2578" t="str">
            <v>UN</v>
          </cell>
          <cell r="E2578" t="str">
            <v>1900</v>
          </cell>
          <cell r="F2578">
            <v>0</v>
          </cell>
        </row>
        <row r="2579">
          <cell r="A2579">
            <v>106831</v>
          </cell>
          <cell r="B2579" t="str">
            <v>Celda para TransformadorClaseH-75Kva11.4-208/120</v>
          </cell>
          <cell r="C2579" t="str">
            <v>UN</v>
          </cell>
          <cell r="D2579">
            <v>44592</v>
          </cell>
          <cell r="E2579" t="str">
            <v>2022</v>
          </cell>
          <cell r="F2579">
            <v>3375920</v>
          </cell>
        </row>
        <row r="2580">
          <cell r="A2580">
            <v>106832</v>
          </cell>
          <cell r="B2580" t="str">
            <v>TransformadorTrifas-Seco-ClaseH-75Kva11.4-208/120</v>
          </cell>
          <cell r="C2580" t="str">
            <v>UN</v>
          </cell>
          <cell r="D2580">
            <v>44592</v>
          </cell>
          <cell r="E2580" t="str">
            <v>2022</v>
          </cell>
          <cell r="F2580">
            <v>12438355</v>
          </cell>
        </row>
        <row r="2581">
          <cell r="A2581">
            <v>107103</v>
          </cell>
          <cell r="B2581" t="str">
            <v>Luminaria suspendida fil led g2 (1.137x50x67mm)</v>
          </cell>
          <cell r="C2581" t="str">
            <v>UN</v>
          </cell>
          <cell r="E2581" t="str">
            <v>1900</v>
          </cell>
          <cell r="F2581">
            <v>0</v>
          </cell>
        </row>
        <row r="2582">
          <cell r="A2582">
            <v>107731</v>
          </cell>
          <cell r="B2582" t="str">
            <v>ARRANCADOR DIRECTO SIEMENS 22-32</v>
          </cell>
          <cell r="C2582" t="str">
            <v>UN</v>
          </cell>
          <cell r="E2582" t="str">
            <v>1900</v>
          </cell>
          <cell r="F2582">
            <v>0</v>
          </cell>
        </row>
        <row r="2583">
          <cell r="A2583">
            <v>107938</v>
          </cell>
          <cell r="B2583" t="str">
            <v>TABLERO DE CONTROL DE 16 RELES MÍNIMO</v>
          </cell>
          <cell r="C2583" t="str">
            <v>UN</v>
          </cell>
          <cell r="E2583" t="str">
            <v>1900</v>
          </cell>
          <cell r="F2583">
            <v>0</v>
          </cell>
        </row>
        <row r="2584">
          <cell r="A2584">
            <v>107939</v>
          </cell>
          <cell r="B2584" t="str">
            <v>TABLERO DE CONTROL DE 24 RELES MÍNIMO</v>
          </cell>
          <cell r="C2584" t="str">
            <v>UN</v>
          </cell>
          <cell r="D2584">
            <v>43745</v>
          </cell>
          <cell r="E2584" t="str">
            <v>2019</v>
          </cell>
          <cell r="F2584">
            <v>6824650</v>
          </cell>
        </row>
        <row r="2585">
          <cell r="A2585">
            <v>107992</v>
          </cell>
          <cell r="B2585" t="str">
            <v>Gabinete TBOMB-S a 440V sobre poner Interior IP 20</v>
          </cell>
          <cell r="C2585" t="str">
            <v>UN</v>
          </cell>
          <cell r="D2585">
            <v>43535</v>
          </cell>
          <cell r="E2585" t="str">
            <v>2019</v>
          </cell>
          <cell r="F2585">
            <v>426381</v>
          </cell>
        </row>
        <row r="2586">
          <cell r="A2586">
            <v>108535</v>
          </cell>
          <cell r="B2586" t="str">
            <v>Gabinete G-CH a 440V sobre poner exterior IP65</v>
          </cell>
          <cell r="C2586" t="str">
            <v>UN</v>
          </cell>
          <cell r="E2586" t="str">
            <v>1900</v>
          </cell>
          <cell r="F2586">
            <v>0</v>
          </cell>
        </row>
        <row r="2587">
          <cell r="A2587">
            <v>108746</v>
          </cell>
          <cell r="B2587" t="str">
            <v>CAJA INTERPERIE 2 MEDIDORES</v>
          </cell>
          <cell r="C2587" t="str">
            <v>UN</v>
          </cell>
          <cell r="E2587" t="str">
            <v>1900</v>
          </cell>
          <cell r="F2587">
            <v>0</v>
          </cell>
        </row>
        <row r="2588">
          <cell r="A2588">
            <v>108747</v>
          </cell>
          <cell r="B2588" t="str">
            <v>TABLERO BIFASICO 12 CIRCUITOS TBC-12MB</v>
          </cell>
          <cell r="C2588" t="str">
            <v>UN</v>
          </cell>
          <cell r="E2588" t="str">
            <v>1900</v>
          </cell>
          <cell r="F2588">
            <v>0</v>
          </cell>
        </row>
        <row r="2589">
          <cell r="A2589">
            <v>108763</v>
          </cell>
          <cell r="B2589" t="str">
            <v>BANDEJA PORTACABLE PERFORADA (600MMX150MM)</v>
          </cell>
          <cell r="C2589" t="str">
            <v>UN</v>
          </cell>
          <cell r="E2589" t="str">
            <v>1900</v>
          </cell>
          <cell r="F2589">
            <v>0</v>
          </cell>
        </row>
        <row r="2590">
          <cell r="A2590">
            <v>108767</v>
          </cell>
          <cell r="B2590" t="str">
            <v>DERIVACION RED AEREA A SUBTERRANEA 11.4KV</v>
          </cell>
          <cell r="C2590" t="str">
            <v>UN</v>
          </cell>
          <cell r="E2590" t="str">
            <v>1900</v>
          </cell>
          <cell r="F2590">
            <v>0</v>
          </cell>
        </row>
        <row r="2591">
          <cell r="A2591">
            <v>109073</v>
          </cell>
          <cell r="B2591" t="str">
            <v>Borna 2</v>
          </cell>
          <cell r="C2591" t="str">
            <v>UN</v>
          </cell>
          <cell r="D2591">
            <v>44592</v>
          </cell>
          <cell r="E2591" t="str">
            <v>2022</v>
          </cell>
          <cell r="F2591">
            <v>3551</v>
          </cell>
        </row>
        <row r="2592">
          <cell r="A2592">
            <v>109138</v>
          </cell>
          <cell r="B2592" t="str">
            <v>CAJA AE-308 - CODENSA--MEDIDOR</v>
          </cell>
          <cell r="C2592" t="str">
            <v>UN</v>
          </cell>
          <cell r="E2592" t="str">
            <v>1900</v>
          </cell>
          <cell r="F2592">
            <v>0</v>
          </cell>
        </row>
        <row r="2593">
          <cell r="A2593">
            <v>101873</v>
          </cell>
          <cell r="B2593" t="str">
            <v>Tablero General de Distribución AE311 CDRC Cometas</v>
          </cell>
          <cell r="C2593" t="str">
            <v>UN</v>
          </cell>
          <cell r="D2593">
            <v>43735</v>
          </cell>
          <cell r="E2593" t="str">
            <v>2019</v>
          </cell>
          <cell r="F2593">
            <v>14494089</v>
          </cell>
        </row>
        <row r="2594">
          <cell r="A2594">
            <v>101878</v>
          </cell>
          <cell r="B2594" t="str">
            <v>TABLERO DE CARGAS NORMALES 208V - TND CDRC Cometas</v>
          </cell>
          <cell r="C2594" t="str">
            <v>UN</v>
          </cell>
          <cell r="D2594">
            <v>43572</v>
          </cell>
          <cell r="E2594" t="str">
            <v>2019</v>
          </cell>
          <cell r="F2594">
            <v>12500000</v>
          </cell>
        </row>
        <row r="2595">
          <cell r="A2595">
            <v>12473</v>
          </cell>
          <cell r="B2595" t="str">
            <v>Celda Triplex MT(Entrada-Salida Protección)17.5KV-630A-NormaCTS 506-2+AccesoriosCefe Cometas(Sum)</v>
          </cell>
          <cell r="C2595" t="str">
            <v>UN</v>
          </cell>
          <cell r="D2595">
            <v>43735</v>
          </cell>
          <cell r="E2595" t="str">
            <v>2019</v>
          </cell>
          <cell r="F2595">
            <v>15232000</v>
          </cell>
        </row>
        <row r="2596">
          <cell r="A2596">
            <v>171717</v>
          </cell>
          <cell r="B2596" t="str">
            <v>Tablero de planta electrica TPLANTA 208/120 V CDRC Cometas</v>
          </cell>
          <cell r="C2596" t="str">
            <v>UN</v>
          </cell>
          <cell r="D2596">
            <v>43745</v>
          </cell>
          <cell r="E2596" t="str">
            <v>2019</v>
          </cell>
          <cell r="F2596">
            <v>12030000</v>
          </cell>
        </row>
        <row r="2597">
          <cell r="A2597">
            <v>12572</v>
          </cell>
          <cell r="B2597" t="str">
            <v>Transformador Trifasico 300Kva Seco Tipo H -11.4/208-120-DYN-5</v>
          </cell>
          <cell r="C2597" t="str">
            <v>UN</v>
          </cell>
          <cell r="D2597">
            <v>43818</v>
          </cell>
          <cell r="E2597" t="str">
            <v>2019</v>
          </cell>
          <cell r="F2597">
            <v>21684644</v>
          </cell>
        </row>
        <row r="2598">
          <cell r="A2598">
            <v>12669</v>
          </cell>
          <cell r="B2598" t="str">
            <v>CAJA BORNERA PARA ACOMETIDA - NORMA ET925</v>
          </cell>
          <cell r="C2598" t="str">
            <v>UN</v>
          </cell>
          <cell r="D2598">
            <v>44085</v>
          </cell>
          <cell r="E2598" t="str">
            <v>2020</v>
          </cell>
          <cell r="F2598">
            <v>171258.85</v>
          </cell>
        </row>
        <row r="2599">
          <cell r="A2599">
            <v>12685</v>
          </cell>
          <cell r="B2599" t="str">
            <v>CAJA METÁLICA DE PASO 100X100X40 AE287</v>
          </cell>
          <cell r="C2599" t="str">
            <v>UN</v>
          </cell>
          <cell r="D2599">
            <v>44090</v>
          </cell>
          <cell r="E2599" t="str">
            <v>2020</v>
          </cell>
          <cell r="F2599">
            <v>544999.77</v>
          </cell>
        </row>
        <row r="2600">
          <cell r="A2600">
            <v>12686</v>
          </cell>
          <cell r="B2600" t="str">
            <v>CAJA METÁLICA DE PASO DE 70X80X40 - AE287</v>
          </cell>
          <cell r="C2600" t="str">
            <v>UN</v>
          </cell>
          <cell r="D2600">
            <v>44090</v>
          </cell>
          <cell r="E2600" t="str">
            <v>2020</v>
          </cell>
          <cell r="F2600">
            <v>357999.6</v>
          </cell>
        </row>
        <row r="2601">
          <cell r="A2601">
            <v>12777</v>
          </cell>
          <cell r="B2601" t="str">
            <v xml:space="preserve">CAJA ELECTRICA 80x80x40cm AEREA </v>
          </cell>
          <cell r="C2601" t="str">
            <v>UN</v>
          </cell>
          <cell r="E2601" t="str">
            <v>1900</v>
          </cell>
          <cell r="F2601">
            <v>0</v>
          </cell>
        </row>
        <row r="2602">
          <cell r="A2602">
            <v>377</v>
          </cell>
          <cell r="B2602" t="str">
            <v>CALENTADOR 15 GN.Elec/Domes CIMSA</v>
          </cell>
          <cell r="C2602" t="str">
            <v>UN</v>
          </cell>
          <cell r="E2602" t="str">
            <v>1900</v>
          </cell>
          <cell r="F2602">
            <v>0</v>
          </cell>
        </row>
        <row r="2603">
          <cell r="A2603">
            <v>379</v>
          </cell>
          <cell r="B2603" t="str">
            <v>CALENTADOR 30 GN.Elec.Integral CIMSA</v>
          </cell>
          <cell r="C2603" t="str">
            <v>UN</v>
          </cell>
          <cell r="E2603" t="str">
            <v>1900</v>
          </cell>
          <cell r="F2603">
            <v>0</v>
          </cell>
        </row>
        <row r="2604">
          <cell r="A2604">
            <v>387</v>
          </cell>
          <cell r="B2604" t="str">
            <v>CALENTADOR 30 GN.GAS  Domes CIMSA</v>
          </cell>
          <cell r="C2604" t="str">
            <v>UN</v>
          </cell>
          <cell r="E2604" t="str">
            <v>1900</v>
          </cell>
          <cell r="F2604">
            <v>0</v>
          </cell>
        </row>
        <row r="2605">
          <cell r="A2605">
            <v>399</v>
          </cell>
          <cell r="B2605" t="str">
            <v>CALENTADOR 30 GN.Mix.Domes. CIMSA</v>
          </cell>
          <cell r="C2605" t="str">
            <v>UN</v>
          </cell>
          <cell r="E2605" t="str">
            <v>1900</v>
          </cell>
          <cell r="F2605">
            <v>0</v>
          </cell>
        </row>
        <row r="2606">
          <cell r="A2606">
            <v>405</v>
          </cell>
          <cell r="B2606" t="str">
            <v>CALENTADOR 100 GN.GAS Indus. CIMSA</v>
          </cell>
          <cell r="C2606" t="str">
            <v>UN</v>
          </cell>
          <cell r="E2606" t="str">
            <v>1900</v>
          </cell>
          <cell r="F2606">
            <v>0</v>
          </cell>
        </row>
        <row r="2607">
          <cell r="A2607">
            <v>413</v>
          </cell>
          <cell r="B2607" t="str">
            <v>CALENTADOR 120 GN.Mixt.Indus CIMSA</v>
          </cell>
          <cell r="C2607" t="str">
            <v>UN</v>
          </cell>
          <cell r="E2607" t="str">
            <v>1900</v>
          </cell>
          <cell r="F2607">
            <v>0</v>
          </cell>
        </row>
        <row r="2608">
          <cell r="A2608">
            <v>414</v>
          </cell>
          <cell r="B2608" t="str">
            <v>CAMPANA EXTRAC.PINTURA HORNEABLE CIMSA</v>
          </cell>
          <cell r="C2608" t="str">
            <v>UN</v>
          </cell>
          <cell r="E2608" t="str">
            <v>1900</v>
          </cell>
          <cell r="F2608">
            <v>0</v>
          </cell>
        </row>
        <row r="2609">
          <cell r="A2609">
            <v>541</v>
          </cell>
          <cell r="B2609" t="str">
            <v>CALENTADOR 20 GN.Elec/Domes CIMSA</v>
          </cell>
          <cell r="C2609" t="str">
            <v>UN</v>
          </cell>
          <cell r="E2609" t="str">
            <v>1900</v>
          </cell>
          <cell r="F2609">
            <v>0</v>
          </cell>
        </row>
        <row r="2610">
          <cell r="A2610">
            <v>542</v>
          </cell>
          <cell r="B2610" t="str">
            <v>CALENTADOR 20 GN.GAS  Domes CIMSA</v>
          </cell>
          <cell r="C2610" t="str">
            <v>UN</v>
          </cell>
          <cell r="E2610" t="str">
            <v>1900</v>
          </cell>
          <cell r="F2610">
            <v>0</v>
          </cell>
        </row>
        <row r="2611">
          <cell r="A2611">
            <v>543</v>
          </cell>
          <cell r="B2611" t="str">
            <v>CALENTADOR DE PASO 11 LT     CIMSA</v>
          </cell>
          <cell r="C2611" t="str">
            <v>UN</v>
          </cell>
          <cell r="E2611" t="str">
            <v>1900</v>
          </cell>
          <cell r="F2611">
            <v>0</v>
          </cell>
        </row>
        <row r="2612">
          <cell r="A2612">
            <v>544</v>
          </cell>
          <cell r="B2612" t="str">
            <v>CALENTADOR 30 GN.Elec/Domes CIMSA</v>
          </cell>
          <cell r="C2612" t="str">
            <v>UN</v>
          </cell>
          <cell r="E2612" t="str">
            <v>1900</v>
          </cell>
          <cell r="F2612">
            <v>0</v>
          </cell>
        </row>
        <row r="2613">
          <cell r="A2613">
            <v>548</v>
          </cell>
          <cell r="B2613" t="str">
            <v>CALENTADOR 120 GN.Elec/Indus CIMSA</v>
          </cell>
          <cell r="C2613" t="str">
            <v>UN</v>
          </cell>
          <cell r="E2613" t="str">
            <v>1900</v>
          </cell>
          <cell r="F2613">
            <v>0</v>
          </cell>
        </row>
        <row r="2614">
          <cell r="A2614">
            <v>549</v>
          </cell>
          <cell r="B2614" t="str">
            <v>CALENTADOR 80 GN.Elec/Indus CIMSA</v>
          </cell>
          <cell r="C2614" t="str">
            <v>UN</v>
          </cell>
          <cell r="E2614" t="str">
            <v>1900</v>
          </cell>
          <cell r="F2614">
            <v>0</v>
          </cell>
        </row>
        <row r="2615">
          <cell r="A2615">
            <v>1732</v>
          </cell>
          <cell r="B2615" t="str">
            <v>CALENTADOR PASO GAS 11lt.              CHLLG.</v>
          </cell>
          <cell r="C2615" t="str">
            <v>UN</v>
          </cell>
          <cell r="E2615" t="str">
            <v>1900</v>
          </cell>
          <cell r="F2615">
            <v>0</v>
          </cell>
        </row>
        <row r="2616">
          <cell r="A2616">
            <v>104537</v>
          </cell>
          <cell r="B2616" t="str">
            <v>CALENTADOR 60 GN.Elec/Indus (BIFASICO)</v>
          </cell>
          <cell r="C2616" t="str">
            <v>UN</v>
          </cell>
          <cell r="E2616" t="str">
            <v>1900</v>
          </cell>
          <cell r="F2616">
            <v>0</v>
          </cell>
        </row>
        <row r="2617">
          <cell r="A2617">
            <v>416</v>
          </cell>
          <cell r="B2617" t="str">
            <v>CAMPANA EXTRAC. a/inox 60                    CIMSA</v>
          </cell>
          <cell r="C2617" t="str">
            <v>UN</v>
          </cell>
          <cell r="E2617" t="str">
            <v>1900</v>
          </cell>
          <cell r="F2617">
            <v>0</v>
          </cell>
        </row>
        <row r="2618">
          <cell r="A2618">
            <v>424</v>
          </cell>
          <cell r="B2618" t="str">
            <v>CAMPANA EXTRAC. a/inox.  CIMSA</v>
          </cell>
          <cell r="C2618" t="str">
            <v>UN</v>
          </cell>
          <cell r="E2618" t="str">
            <v>1900</v>
          </cell>
          <cell r="F2618">
            <v>0</v>
          </cell>
        </row>
        <row r="2619">
          <cell r="A2619">
            <v>988</v>
          </cell>
          <cell r="B2619" t="str">
            <v>CAMPANA EXTRAC.extra plana de 60 cm CHLLG</v>
          </cell>
          <cell r="C2619" t="str">
            <v>UN</v>
          </cell>
          <cell r="E2619" t="str">
            <v>1900</v>
          </cell>
          <cell r="F2619">
            <v>0</v>
          </cell>
        </row>
        <row r="2620">
          <cell r="A2620">
            <v>1007</v>
          </cell>
          <cell r="B2620" t="str">
            <v>CAMPANA EXTRAC.horiz.90cm              CHLLG</v>
          </cell>
          <cell r="C2620" t="str">
            <v>UN</v>
          </cell>
          <cell r="E2620" t="str">
            <v>1900</v>
          </cell>
          <cell r="F2620">
            <v>0</v>
          </cell>
        </row>
        <row r="2621">
          <cell r="A2621">
            <v>2773</v>
          </cell>
          <cell r="B2621" t="str">
            <v>CAMPANA EXTRAC.horiz.pint.60cm        CHLLG</v>
          </cell>
          <cell r="C2621" t="str">
            <v>UN</v>
          </cell>
          <cell r="E2621" t="str">
            <v>1900</v>
          </cell>
          <cell r="F2621">
            <v>0</v>
          </cell>
        </row>
        <row r="2622">
          <cell r="A2622">
            <v>2774</v>
          </cell>
          <cell r="B2622" t="str">
            <v>CAMPANA EXTRAC.horiz.acero 60cm    CHLLG</v>
          </cell>
          <cell r="C2622" t="str">
            <v>UN</v>
          </cell>
          <cell r="E2622" t="str">
            <v>1900</v>
          </cell>
          <cell r="F2622">
            <v>0</v>
          </cell>
        </row>
        <row r="2623">
          <cell r="A2623">
            <v>102077</v>
          </cell>
          <cell r="B2623" t="str">
            <v>PUERTA-AGLOMERADO12-9 CEFE COMETAS</v>
          </cell>
          <cell r="C2623" t="str">
            <v>M2</v>
          </cell>
          <cell r="D2623">
            <v>43651</v>
          </cell>
          <cell r="E2623" t="str">
            <v>2019</v>
          </cell>
          <cell r="F2623">
            <v>126503</v>
          </cell>
        </row>
        <row r="2624">
          <cell r="A2624">
            <v>12790</v>
          </cell>
          <cell r="B2624" t="str">
            <v xml:space="preserve">PUERTA CORREDERA MADECOR NORDICO -15 MM - SUMINISTRO E INSTALACIÓN </v>
          </cell>
          <cell r="C2624" t="str">
            <v>UN</v>
          </cell>
          <cell r="D2624">
            <v>44592</v>
          </cell>
          <cell r="E2624" t="str">
            <v>2022</v>
          </cell>
          <cell r="F2624">
            <v>719246</v>
          </cell>
        </row>
        <row r="2625">
          <cell r="A2625">
            <v>100612</v>
          </cell>
          <cell r="B2625" t="str">
            <v>Figuración de tuberia metálica 2 1/2"</v>
          </cell>
          <cell r="C2625" t="str">
            <v>ML</v>
          </cell>
          <cell r="D2625">
            <v>44592</v>
          </cell>
          <cell r="E2625" t="str">
            <v>2022</v>
          </cell>
          <cell r="F2625">
            <v>33302</v>
          </cell>
        </row>
        <row r="2626">
          <cell r="A2626">
            <v>100840</v>
          </cell>
          <cell r="B2626" t="str">
            <v>PEINAZO CAL.18 DE 10,5X4CM</v>
          </cell>
          <cell r="C2626" t="str">
            <v>ML</v>
          </cell>
          <cell r="D2626">
            <v>44592</v>
          </cell>
          <cell r="E2626" t="str">
            <v>2022</v>
          </cell>
          <cell r="F2626">
            <v>9676</v>
          </cell>
        </row>
        <row r="2627">
          <cell r="A2627">
            <v>105898</v>
          </cell>
          <cell r="B2627" t="str">
            <v>AvisoLam2mm,acabOxidoCalado(9*0.45M)marcotub4x4cm</v>
          </cell>
          <cell r="C2627" t="str">
            <v>UN</v>
          </cell>
          <cell r="E2627" t="str">
            <v>1900</v>
          </cell>
          <cell r="F2627">
            <v>0</v>
          </cell>
        </row>
        <row r="2628">
          <cell r="A2628">
            <v>105899</v>
          </cell>
          <cell r="B2628" t="str">
            <v>ParalPlatAcerInox3 1/2"x 1/2"Ref.PlatInox2"x1/8"</v>
          </cell>
          <cell r="C2628" t="str">
            <v>UN</v>
          </cell>
          <cell r="E2628" t="str">
            <v>1900</v>
          </cell>
          <cell r="F2628">
            <v>0</v>
          </cell>
        </row>
        <row r="2629">
          <cell r="A2629">
            <v>105900</v>
          </cell>
          <cell r="B2629" t="str">
            <v>BrazoAcero Inox Platina 2"x1/2"(silla parque)</v>
          </cell>
          <cell r="C2629" t="str">
            <v>UN</v>
          </cell>
          <cell r="E2629" t="str">
            <v>1900</v>
          </cell>
          <cell r="F2629">
            <v>0</v>
          </cell>
        </row>
        <row r="2630">
          <cell r="A2630">
            <v>105903</v>
          </cell>
          <cell r="B2630" t="str">
            <v>Sum/Inst Puerta tub.cuad1 1/2"-4"x1 1/2"(2.4x1.8m)</v>
          </cell>
          <cell r="C2630" t="str">
            <v>UN</v>
          </cell>
          <cell r="E2630" t="str">
            <v>1900</v>
          </cell>
          <cell r="F2630">
            <v>0</v>
          </cell>
        </row>
        <row r="2631">
          <cell r="A2631">
            <v>106405</v>
          </cell>
          <cell r="B2631" t="str">
            <v>Puerta panel corrediza lamina CR cal18+rejillavent</v>
          </cell>
          <cell r="C2631" t="str">
            <v>M2</v>
          </cell>
          <cell r="E2631" t="str">
            <v>1900</v>
          </cell>
          <cell r="F2631">
            <v>0</v>
          </cell>
        </row>
        <row r="2632">
          <cell r="A2632">
            <v>106407</v>
          </cell>
          <cell r="B2632" t="str">
            <v>Puerta Aluminio nat tipo Persiana+marco</v>
          </cell>
          <cell r="C2632" t="str">
            <v>UN</v>
          </cell>
          <cell r="E2632" t="str">
            <v>1900</v>
          </cell>
          <cell r="F2632">
            <v>0</v>
          </cell>
        </row>
        <row r="2633">
          <cell r="A2633">
            <v>106408</v>
          </cell>
          <cell r="B2633" t="str">
            <v>VENTANA ALUMINIO PROY.3831+VIDRIO LAM 3+3mm</v>
          </cell>
          <cell r="C2633" t="str">
            <v>M2</v>
          </cell>
          <cell r="E2633" t="str">
            <v>1900</v>
          </cell>
          <cell r="F2633">
            <v>0</v>
          </cell>
        </row>
        <row r="2634">
          <cell r="A2634">
            <v>106418</v>
          </cell>
          <cell r="B2634" t="str">
            <v>MUBLE GUARDAROPA VERTICAL 5 PUESTOS</v>
          </cell>
          <cell r="C2634" t="str">
            <v>UN</v>
          </cell>
          <cell r="E2634" t="str">
            <v>1900</v>
          </cell>
          <cell r="F2634">
            <v>0</v>
          </cell>
        </row>
        <row r="2635">
          <cell r="A2635">
            <v>106427</v>
          </cell>
          <cell r="B2635" t="str">
            <v>MUEBLE GUADAROPA</v>
          </cell>
          <cell r="C2635" t="str">
            <v>UN</v>
          </cell>
          <cell r="E2635" t="str">
            <v>1900</v>
          </cell>
          <cell r="F2635">
            <v>0</v>
          </cell>
        </row>
        <row r="2636">
          <cell r="A2636">
            <v>106428</v>
          </cell>
          <cell r="B2636" t="str">
            <v>LAMINA MICROPERFORADA CAL 20 HUECO 3mm</v>
          </cell>
          <cell r="C2636" t="str">
            <v>M2</v>
          </cell>
          <cell r="D2636">
            <v>43528</v>
          </cell>
          <cell r="E2636" t="str">
            <v>2019</v>
          </cell>
          <cell r="F2636">
            <v>59872.01</v>
          </cell>
        </row>
        <row r="2637">
          <cell r="A2637">
            <v>106429</v>
          </cell>
          <cell r="B2637" t="str">
            <v>TUBO CUADRADO DE 1. 1/2" ESPESOR 1.10 mm</v>
          </cell>
          <cell r="C2637" t="str">
            <v>ML</v>
          </cell>
          <cell r="D2637">
            <v>43528</v>
          </cell>
          <cell r="E2637" t="str">
            <v>2019</v>
          </cell>
          <cell r="F2637">
            <v>5804</v>
          </cell>
        </row>
        <row r="2638">
          <cell r="A2638">
            <v>107017</v>
          </cell>
          <cell r="B2638" t="str">
            <v>Pasamanos Tipo 1 Rectos o InclinadosCRD(S/Esp.Tecn</v>
          </cell>
          <cell r="C2638" t="str">
            <v>ML</v>
          </cell>
          <cell r="D2638">
            <v>43717</v>
          </cell>
          <cell r="E2638" t="str">
            <v>2019</v>
          </cell>
          <cell r="F2638">
            <v>338981</v>
          </cell>
        </row>
        <row r="2639">
          <cell r="A2639">
            <v>107028</v>
          </cell>
          <cell r="B2639" t="str">
            <v>Pasamanos Tipo 2 Rectos o InclinadosCRD(S/Esp.Tecn</v>
          </cell>
          <cell r="C2639" t="str">
            <v>ML</v>
          </cell>
          <cell r="E2639" t="str">
            <v>1900</v>
          </cell>
          <cell r="F2639">
            <v>0</v>
          </cell>
        </row>
        <row r="2640">
          <cell r="A2640">
            <v>107030</v>
          </cell>
          <cell r="B2640" t="str">
            <v>Pasamanos Tipo 3Anclados a murosCRD(S/Esp.Tecn</v>
          </cell>
          <cell r="C2640" t="str">
            <v>ML</v>
          </cell>
          <cell r="E2640" t="str">
            <v>1900</v>
          </cell>
          <cell r="F2640">
            <v>0</v>
          </cell>
        </row>
        <row r="2641">
          <cell r="A2641">
            <v>107033</v>
          </cell>
          <cell r="B2641" t="str">
            <v>Pasamanos Tipo5Doble Tubo Acero CRD(S/Esp.Tecn</v>
          </cell>
          <cell r="C2641" t="str">
            <v>ML</v>
          </cell>
          <cell r="E2641" t="str">
            <v>1900</v>
          </cell>
          <cell r="F2641">
            <v>0</v>
          </cell>
        </row>
        <row r="2642">
          <cell r="A2642">
            <v>107035</v>
          </cell>
          <cell r="B2642" t="str">
            <v>Pasamanos Tipo 7 Rectos o inclinadoCRD(S/Esp.Tecn</v>
          </cell>
          <cell r="C2642" t="str">
            <v>ML</v>
          </cell>
          <cell r="E2642" t="str">
            <v>1900</v>
          </cell>
          <cell r="F2642">
            <v>0</v>
          </cell>
        </row>
        <row r="2643">
          <cell r="A2643">
            <v>107039</v>
          </cell>
          <cell r="B2643" t="str">
            <v>Pasamanos Tipo 4 Recto Platina H=0.90CRD(S/Esp.Tec</v>
          </cell>
          <cell r="C2643" t="str">
            <v>ML</v>
          </cell>
          <cell r="E2643" t="str">
            <v>1900</v>
          </cell>
          <cell r="F2643">
            <v>0</v>
          </cell>
        </row>
        <row r="2644">
          <cell r="A2644">
            <v>107040</v>
          </cell>
          <cell r="B2644" t="str">
            <v>Pasamanos Tipo 4A Recto Platina H=0.90CRD(S/Esp.Te</v>
          </cell>
          <cell r="C2644" t="str">
            <v>ML</v>
          </cell>
          <cell r="E2644" t="str">
            <v>1900</v>
          </cell>
          <cell r="F2644">
            <v>0</v>
          </cell>
        </row>
        <row r="2645">
          <cell r="A2645">
            <v>107268</v>
          </cell>
          <cell r="B2645" t="str">
            <v>TEE GALVANIZADA S.C.I. 3/4"</v>
          </cell>
          <cell r="C2645" t="str">
            <v>UN</v>
          </cell>
          <cell r="D2645">
            <v>43552</v>
          </cell>
          <cell r="E2645" t="str">
            <v>2019</v>
          </cell>
          <cell r="F2645">
            <v>1576</v>
          </cell>
        </row>
        <row r="2646">
          <cell r="A2646">
            <v>107271</v>
          </cell>
          <cell r="B2646" t="str">
            <v>CODO 90 GALVANIZADO S.C.I. 1 1/4"</v>
          </cell>
          <cell r="C2646" t="str">
            <v>UN</v>
          </cell>
          <cell r="D2646">
            <v>43556</v>
          </cell>
          <cell r="E2646" t="str">
            <v>2019</v>
          </cell>
          <cell r="F2646">
            <v>4493</v>
          </cell>
        </row>
        <row r="2647">
          <cell r="A2647">
            <v>107272</v>
          </cell>
          <cell r="B2647" t="str">
            <v>TEE GALVANIZADA S.C.I. 1 1/4"</v>
          </cell>
          <cell r="C2647" t="str">
            <v>UN</v>
          </cell>
          <cell r="D2647">
            <v>43552</v>
          </cell>
          <cell r="E2647" t="str">
            <v>2019</v>
          </cell>
          <cell r="F2647">
            <v>3569</v>
          </cell>
        </row>
        <row r="2648">
          <cell r="A2648">
            <v>107273</v>
          </cell>
          <cell r="B2648" t="str">
            <v>UNION GALVANIZADA S.C.I. 1 1/4"</v>
          </cell>
          <cell r="C2648" t="str">
            <v>UN</v>
          </cell>
          <cell r="D2648">
            <v>43552</v>
          </cell>
          <cell r="E2648" t="str">
            <v>2019</v>
          </cell>
          <cell r="F2648">
            <v>3332</v>
          </cell>
        </row>
        <row r="2649">
          <cell r="A2649">
            <v>107304</v>
          </cell>
          <cell r="B2649" t="str">
            <v>Pasamanos  Vidrio templadoH=1.0m CRD(S/Esp.Te</v>
          </cell>
          <cell r="C2649" t="str">
            <v>ML</v>
          </cell>
          <cell r="E2649" t="str">
            <v>1900</v>
          </cell>
          <cell r="F2649">
            <v>0</v>
          </cell>
        </row>
        <row r="2650">
          <cell r="A2650">
            <v>107644</v>
          </cell>
          <cell r="B2650" t="str">
            <v>ESCALERA EN ACERO INOX PARA CANAL -3 PASOS</v>
          </cell>
          <cell r="C2650" t="str">
            <v>UN</v>
          </cell>
          <cell r="E2650" t="str">
            <v>1900</v>
          </cell>
          <cell r="F2650">
            <v>0</v>
          </cell>
        </row>
        <row r="2651">
          <cell r="A2651">
            <v>107646</v>
          </cell>
          <cell r="B2651" t="str">
            <v>ANCLAJE PARA ESCALERA</v>
          </cell>
          <cell r="C2651" t="str">
            <v>UN</v>
          </cell>
          <cell r="E2651" t="str">
            <v>1900</v>
          </cell>
          <cell r="F2651">
            <v>0</v>
          </cell>
        </row>
        <row r="2652">
          <cell r="A2652">
            <v>107647</v>
          </cell>
          <cell r="B2652" t="str">
            <v>CHAPETONES PARA ESCALERA</v>
          </cell>
          <cell r="C2652" t="str">
            <v>UN</v>
          </cell>
          <cell r="E2652" t="str">
            <v>1900</v>
          </cell>
          <cell r="F2652">
            <v>0</v>
          </cell>
        </row>
        <row r="2653">
          <cell r="A2653">
            <v>108295</v>
          </cell>
          <cell r="B2653" t="str">
            <v>PuertaVentanaPV-010(37.00*4.85)Perf.Alum-S/Especif</v>
          </cell>
          <cell r="C2653" t="str">
            <v>UN</v>
          </cell>
          <cell r="E2653" t="str">
            <v>1900</v>
          </cell>
          <cell r="F2653">
            <v>0</v>
          </cell>
        </row>
        <row r="2654">
          <cell r="A2654">
            <v>108323</v>
          </cell>
          <cell r="B2654" t="str">
            <v>VentanaV-038(1.77*3.20)Perf.Alum-S/Especificac</v>
          </cell>
          <cell r="C2654" t="str">
            <v>UN</v>
          </cell>
          <cell r="E2654" t="str">
            <v>1900</v>
          </cell>
          <cell r="F2654">
            <v>0</v>
          </cell>
        </row>
        <row r="2655">
          <cell r="A2655">
            <v>108324</v>
          </cell>
          <cell r="B2655" t="str">
            <v>PuertaVentanaPV-013(1.40*3.20)Perf.Alum-S/Especif</v>
          </cell>
          <cell r="C2655" t="str">
            <v>UN</v>
          </cell>
          <cell r="E2655" t="str">
            <v>1900</v>
          </cell>
          <cell r="F2655">
            <v>0</v>
          </cell>
        </row>
        <row r="2656">
          <cell r="A2656">
            <v>108388</v>
          </cell>
          <cell r="B2656" t="str">
            <v>CanalLaminaCal.20 Des:1.50m</v>
          </cell>
          <cell r="C2656" t="str">
            <v>ML</v>
          </cell>
          <cell r="E2656" t="str">
            <v>1900</v>
          </cell>
          <cell r="F2656">
            <v>0</v>
          </cell>
        </row>
        <row r="2657">
          <cell r="A2657">
            <v>108473</v>
          </cell>
          <cell r="B2657" t="str">
            <v>PasamanosRecto/InclinadoPlatinaTubularH=1mS/Especi</v>
          </cell>
          <cell r="C2657" t="str">
            <v>ML</v>
          </cell>
          <cell r="E2657" t="str">
            <v>1900</v>
          </cell>
          <cell r="F2657">
            <v>0</v>
          </cell>
        </row>
        <row r="2658">
          <cell r="A2658">
            <v>108474</v>
          </cell>
          <cell r="B2658" t="str">
            <v>PasamanosEscaleraPlatinasMetalicasH=1mS/Especifica</v>
          </cell>
          <cell r="C2658" t="str">
            <v>ML</v>
          </cell>
          <cell r="E2658" t="str">
            <v>1900</v>
          </cell>
          <cell r="F2658">
            <v>0</v>
          </cell>
        </row>
        <row r="2659">
          <cell r="A2659">
            <v>108477</v>
          </cell>
          <cell r="B2659" t="str">
            <v>PasamanosAncladoPlatinasMetalH=1.10 - 0.90mS/Espec</v>
          </cell>
          <cell r="C2659" t="str">
            <v>ML</v>
          </cell>
          <cell r="E2659" t="str">
            <v>1900</v>
          </cell>
          <cell r="F2659">
            <v>0</v>
          </cell>
        </row>
        <row r="2660">
          <cell r="A2660">
            <v>108478</v>
          </cell>
          <cell r="B2660" t="str">
            <v>PasamanosVidrioTempladoRemateSupInoxH=0.90mS/Espec</v>
          </cell>
          <cell r="C2660" t="str">
            <v>ML</v>
          </cell>
          <cell r="E2660" t="str">
            <v>1900</v>
          </cell>
          <cell r="F2660">
            <v>0</v>
          </cell>
        </row>
        <row r="2661">
          <cell r="A2661">
            <v>108481</v>
          </cell>
          <cell r="B2661" t="str">
            <v>PasamanosBancasPlatinasMetal2"x5/16"H=0.45mS/Espec</v>
          </cell>
          <cell r="C2661" t="str">
            <v>ML</v>
          </cell>
          <cell r="E2661" t="str">
            <v>1900</v>
          </cell>
          <cell r="F2661">
            <v>0</v>
          </cell>
        </row>
        <row r="2662">
          <cell r="A2662">
            <v>108484</v>
          </cell>
          <cell r="B2662" t="str">
            <v>PasamanosDobleTubularInoxØ2"H=0.90 - 0.70m S/Espec</v>
          </cell>
          <cell r="C2662" t="str">
            <v>ML</v>
          </cell>
          <cell r="D2662">
            <v>43734</v>
          </cell>
          <cell r="E2662" t="str">
            <v>2019</v>
          </cell>
          <cell r="F2662">
            <v>195397</v>
          </cell>
        </row>
        <row r="2663">
          <cell r="A2663">
            <v>108489</v>
          </cell>
          <cell r="B2663" t="str">
            <v>BarandaPiscinaPerfilTubularCristalTempladoS/Especi</v>
          </cell>
          <cell r="C2663" t="str">
            <v>UN</v>
          </cell>
          <cell r="E2663" t="str">
            <v>1900</v>
          </cell>
          <cell r="F2663">
            <v>0</v>
          </cell>
        </row>
        <row r="2664">
          <cell r="A2664">
            <v>108526</v>
          </cell>
          <cell r="B2664" t="str">
            <v>MallaMetalScreenHD40H.DouglasoEquivaleS/Especifica</v>
          </cell>
          <cell r="C2664" t="str">
            <v>M2</v>
          </cell>
          <cell r="E2664" t="str">
            <v>1900</v>
          </cell>
          <cell r="F2664">
            <v>0</v>
          </cell>
        </row>
        <row r="2665">
          <cell r="A2665">
            <v>108542</v>
          </cell>
          <cell r="B2665" t="str">
            <v>PerfilEstructuralAcero2"x2"x1mm-6mS/Especificación</v>
          </cell>
          <cell r="C2665" t="str">
            <v>UN</v>
          </cell>
          <cell r="E2665" t="str">
            <v>1900</v>
          </cell>
          <cell r="F2665">
            <v>0</v>
          </cell>
        </row>
        <row r="2666">
          <cell r="A2666">
            <v>108550</v>
          </cell>
          <cell r="B2666" t="str">
            <v>EstanteriaGimnasioTubularMallaMetalicaM12S/Especif</v>
          </cell>
          <cell r="C2666" t="str">
            <v>UN</v>
          </cell>
          <cell r="E2666" t="str">
            <v>1900</v>
          </cell>
          <cell r="F2666">
            <v>0</v>
          </cell>
        </row>
        <row r="2667">
          <cell r="A2667">
            <v>108758</v>
          </cell>
          <cell r="B2667" t="str">
            <v>TuboEstructural A.N. Ø3"  e=2.5mm</v>
          </cell>
          <cell r="C2667" t="str">
            <v>ML</v>
          </cell>
          <cell r="E2667" t="str">
            <v>1900</v>
          </cell>
          <cell r="F2667">
            <v>0</v>
          </cell>
        </row>
        <row r="2668">
          <cell r="A2668">
            <v>108760</v>
          </cell>
          <cell r="B2668" t="str">
            <v>PuertaEnrollableMicroperforada+Pintura Electrostat</v>
          </cell>
          <cell r="C2668" t="str">
            <v>M2</v>
          </cell>
          <cell r="D2668">
            <v>43691</v>
          </cell>
          <cell r="E2668" t="str">
            <v>2019</v>
          </cell>
          <cell r="F2668">
            <v>290598</v>
          </cell>
        </row>
        <row r="2669">
          <cell r="A2669">
            <v>108769</v>
          </cell>
          <cell r="B2669" t="str">
            <v>Mesa deTrabajoEsquinDobleSalpicad M-702(69x69x87cm</v>
          </cell>
          <cell r="C2669" t="str">
            <v>UN</v>
          </cell>
          <cell r="E2669" t="str">
            <v>1900</v>
          </cell>
          <cell r="F2669">
            <v>0</v>
          </cell>
        </row>
        <row r="2670">
          <cell r="A2670">
            <v>108772</v>
          </cell>
          <cell r="B2670" t="str">
            <v>Mesa deTrabajo M-701(100x69x87cm</v>
          </cell>
          <cell r="C2670" t="str">
            <v>UN</v>
          </cell>
          <cell r="E2670" t="str">
            <v>1900</v>
          </cell>
          <cell r="F2670">
            <v>0</v>
          </cell>
        </row>
        <row r="2671">
          <cell r="A2671">
            <v>108773</v>
          </cell>
          <cell r="B2671" t="str">
            <v>Mesa deTrabajo M-704(200x69x87cm)</v>
          </cell>
          <cell r="C2671" t="str">
            <v>UN</v>
          </cell>
          <cell r="E2671" t="str">
            <v>1900</v>
          </cell>
          <cell r="F2671">
            <v>0</v>
          </cell>
        </row>
        <row r="2672">
          <cell r="A2672">
            <v>108775</v>
          </cell>
          <cell r="B2672" t="str">
            <v>Repisa a Muro M-1850</v>
          </cell>
          <cell r="C2672" t="str">
            <v>UN</v>
          </cell>
          <cell r="E2672" t="str">
            <v>1900</v>
          </cell>
          <cell r="F2672">
            <v>0</v>
          </cell>
        </row>
        <row r="2673">
          <cell r="A2673">
            <v>108776</v>
          </cell>
          <cell r="B2673" t="str">
            <v>Estanteria Solida M-2000 (140x40x180cm)</v>
          </cell>
          <cell r="C2673" t="str">
            <v>UN</v>
          </cell>
          <cell r="E2673" t="str">
            <v>1900</v>
          </cell>
          <cell r="F2673">
            <v>0</v>
          </cell>
        </row>
        <row r="2674">
          <cell r="A2674">
            <v>108777</v>
          </cell>
          <cell r="B2674" t="str">
            <v>Refrigerador Traulsen UPT4812-LR48"</v>
          </cell>
          <cell r="C2674" t="str">
            <v>UN</v>
          </cell>
          <cell r="E2674" t="str">
            <v>1900</v>
          </cell>
          <cell r="F2674">
            <v>0</v>
          </cell>
        </row>
        <row r="2675">
          <cell r="A2675">
            <v>108778</v>
          </cell>
          <cell r="B2675" t="str">
            <v>AutoservicioCaliente a Gas M-758 (180x95x120cm)</v>
          </cell>
          <cell r="C2675" t="str">
            <v>UN</v>
          </cell>
          <cell r="E2675" t="str">
            <v>1900</v>
          </cell>
          <cell r="F2675">
            <v>0</v>
          </cell>
        </row>
        <row r="2676">
          <cell r="A2676">
            <v>108779</v>
          </cell>
          <cell r="B2676" t="str">
            <v>Freidora(2)Tanques(2)Canastasa GasM-24(46x23x108cm</v>
          </cell>
          <cell r="C2676" t="str">
            <v>UN</v>
          </cell>
          <cell r="E2676" t="str">
            <v>1900</v>
          </cell>
          <cell r="F2676">
            <v>0</v>
          </cell>
        </row>
        <row r="2677">
          <cell r="A2677">
            <v>108780</v>
          </cell>
          <cell r="B2677" t="str">
            <v>Azafate de 1/4" o Fuentes en acero</v>
          </cell>
          <cell r="C2677" t="str">
            <v>UN</v>
          </cell>
          <cell r="E2677" t="str">
            <v>1900</v>
          </cell>
          <cell r="F2677">
            <v>0</v>
          </cell>
        </row>
        <row r="2678">
          <cell r="A2678">
            <v>108782</v>
          </cell>
          <cell r="B2678" t="str">
            <v>Cocina Industrial de 16 Puestos M-5107</v>
          </cell>
          <cell r="C2678" t="str">
            <v>UN</v>
          </cell>
          <cell r="E2678" t="str">
            <v>1900</v>
          </cell>
          <cell r="F2678">
            <v>0</v>
          </cell>
        </row>
        <row r="2679">
          <cell r="A2679">
            <v>108784</v>
          </cell>
          <cell r="B2679" t="str">
            <v>Plancha Asadora a Gas de piso 36" Ref:AVP-36</v>
          </cell>
          <cell r="C2679" t="str">
            <v>UN</v>
          </cell>
          <cell r="E2679" t="str">
            <v>1900</v>
          </cell>
          <cell r="F2679">
            <v>0</v>
          </cell>
        </row>
        <row r="2680">
          <cell r="A2680">
            <v>108785</v>
          </cell>
          <cell r="B2680" t="str">
            <v>Gratinador a Gas de 39" ref.GTF-39 Tornado</v>
          </cell>
          <cell r="C2680" t="str">
            <v>UN</v>
          </cell>
          <cell r="E2680" t="str">
            <v>1900</v>
          </cell>
          <cell r="F2680">
            <v>0</v>
          </cell>
        </row>
        <row r="2681">
          <cell r="A2681">
            <v>108787</v>
          </cell>
          <cell r="B2681" t="str">
            <v>Wok de Sobremesa M-7865</v>
          </cell>
          <cell r="C2681" t="str">
            <v>UN</v>
          </cell>
          <cell r="E2681" t="str">
            <v>1900</v>
          </cell>
          <cell r="F2681">
            <v>0</v>
          </cell>
        </row>
        <row r="2682">
          <cell r="A2682">
            <v>108890</v>
          </cell>
          <cell r="B2682" t="str">
            <v>TuboRectangular20*40mm Cold Rolled1.51mm</v>
          </cell>
          <cell r="C2682" t="str">
            <v>ML</v>
          </cell>
          <cell r="E2682" t="str">
            <v>1900</v>
          </cell>
          <cell r="F2682">
            <v>0</v>
          </cell>
        </row>
        <row r="2683">
          <cell r="A2683">
            <v>108901</v>
          </cell>
          <cell r="B2683" t="str">
            <v>Tubo redondo en lámina Cold Rolled Cal. 18</v>
          </cell>
          <cell r="C2683" t="str">
            <v>ML</v>
          </cell>
          <cell r="E2683" t="str">
            <v>1900</v>
          </cell>
          <cell r="F2683">
            <v>0</v>
          </cell>
        </row>
        <row r="2684">
          <cell r="A2684">
            <v>108903</v>
          </cell>
          <cell r="B2684" t="str">
            <v>Tubo redondo en Acero Inoxidable</v>
          </cell>
          <cell r="C2684" t="str">
            <v>ML</v>
          </cell>
          <cell r="E2684" t="str">
            <v>1900</v>
          </cell>
          <cell r="F2684">
            <v>0</v>
          </cell>
        </row>
        <row r="2685">
          <cell r="A2685">
            <v>108909</v>
          </cell>
          <cell r="B2685" t="str">
            <v>EscaleraGato Retractil+Jaula protector+Escot (S+In</v>
          </cell>
          <cell r="C2685" t="str">
            <v>ML</v>
          </cell>
          <cell r="E2685" t="str">
            <v>1900</v>
          </cell>
          <cell r="F2685">
            <v>0</v>
          </cell>
        </row>
        <row r="2686">
          <cell r="A2686">
            <v>101277</v>
          </cell>
          <cell r="B2686" t="str">
            <v>GraderíaMultidireccionalPistaBMX2Etapa2000personas</v>
          </cell>
          <cell r="C2686" t="str">
            <v>UN</v>
          </cell>
          <cell r="D2686">
            <v>43605</v>
          </cell>
          <cell r="E2686" t="str">
            <v>2019</v>
          </cell>
          <cell r="F2686">
            <v>2909779443</v>
          </cell>
        </row>
        <row r="2687">
          <cell r="A2687">
            <v>101577</v>
          </cell>
          <cell r="B2687" t="str">
            <v>SISTEMA GRADERIA RETRACTIL(90puestos) CEFE COMETAS</v>
          </cell>
          <cell r="C2687" t="str">
            <v>UN</v>
          </cell>
          <cell r="D2687">
            <v>43728</v>
          </cell>
          <cell r="E2687" t="str">
            <v>2019</v>
          </cell>
          <cell r="F2687">
            <v>315414775</v>
          </cell>
        </row>
        <row r="2688">
          <cell r="A2688">
            <v>101919</v>
          </cell>
          <cell r="B2688" t="str">
            <v>LAMINA DE ZINC LISA 2.14X0.90 CALIBRE 34</v>
          </cell>
          <cell r="C2688" t="str">
            <v>UN</v>
          </cell>
          <cell r="D2688">
            <v>43693</v>
          </cell>
          <cell r="E2688" t="str">
            <v>2019</v>
          </cell>
          <cell r="F2688">
            <v>31492.01</v>
          </cell>
        </row>
        <row r="2689">
          <cell r="A2689">
            <v>102141</v>
          </cell>
          <cell r="B2689" t="str">
            <v>Compuerta Batiente Aluminio(24"x16")Cocina Cometas</v>
          </cell>
          <cell r="C2689" t="str">
            <v>UN</v>
          </cell>
          <cell r="D2689">
            <v>43654</v>
          </cell>
          <cell r="E2689" t="str">
            <v>2019</v>
          </cell>
          <cell r="F2689">
            <v>166367</v>
          </cell>
        </row>
        <row r="2690">
          <cell r="A2690">
            <v>12627</v>
          </cell>
          <cell r="B2690" t="str">
            <v xml:space="preserve">suministro e instalacion de baranda H=1.00M para cerramiento perimetral </v>
          </cell>
          <cell r="C2690" t="str">
            <v>ML</v>
          </cell>
          <cell r="E2690" t="str">
            <v>1900</v>
          </cell>
          <cell r="F2690">
            <v>0</v>
          </cell>
        </row>
        <row r="2691">
          <cell r="A2691">
            <v>12628</v>
          </cell>
          <cell r="B2691" t="str">
            <v xml:space="preserve">suministro e instalacion de baranda H=1.00M para cerramiento AMBIENTAL </v>
          </cell>
          <cell r="C2691" t="str">
            <v>ML</v>
          </cell>
          <cell r="E2691" t="str">
            <v>1900</v>
          </cell>
          <cell r="F2691">
            <v>0</v>
          </cell>
        </row>
        <row r="2692">
          <cell r="A2692">
            <v>12709</v>
          </cell>
          <cell r="B2692" t="str">
            <v>BARANDA EN VIDRIO TEMPLADO LAMINADO 12 MM CON PASAMANOS ACERO INOXIDABLE H=1.00M - SUMINISTRO</v>
          </cell>
          <cell r="C2692" t="str">
            <v>ML</v>
          </cell>
          <cell r="D2692">
            <v>44117</v>
          </cell>
          <cell r="E2692" t="str">
            <v>2020</v>
          </cell>
          <cell r="F2692">
            <v>447570</v>
          </cell>
        </row>
        <row r="2693">
          <cell r="A2693">
            <v>12858</v>
          </cell>
          <cell r="B2693" t="str">
            <v xml:space="preserve">SUMINISTRO E INSTALACIÓN DE TAPA CON MARCO EN LAMINA DE ALFAJOR DE 1*1/8 MM Y 0.45 m2, CON BISAGRA </v>
          </cell>
          <cell r="C2693" t="str">
            <v>UN</v>
          </cell>
          <cell r="D2693">
            <v>44592</v>
          </cell>
          <cell r="E2693" t="str">
            <v>2022</v>
          </cell>
          <cell r="F2693">
            <v>314219</v>
          </cell>
        </row>
        <row r="2694">
          <cell r="A2694">
            <v>12878</v>
          </cell>
          <cell r="B2694" t="str">
            <v xml:space="preserve">PEINAZO DE 10X4 CM X 6M CAL.18 </v>
          </cell>
          <cell r="C2694" t="str">
            <v>ML</v>
          </cell>
          <cell r="D2694">
            <v>44592</v>
          </cell>
          <cell r="E2694" t="str">
            <v>2022</v>
          </cell>
          <cell r="F2694">
            <v>19766</v>
          </cell>
        </row>
        <row r="2695">
          <cell r="A2695">
            <v>10</v>
          </cell>
          <cell r="B2695" t="str">
            <v>ANGULO   ¼"   x   2"</v>
          </cell>
          <cell r="C2695" t="str">
            <v>ML</v>
          </cell>
          <cell r="D2695">
            <v>44592</v>
          </cell>
          <cell r="E2695" t="str">
            <v>2022</v>
          </cell>
          <cell r="F2695">
            <v>24129</v>
          </cell>
        </row>
        <row r="2696">
          <cell r="A2696">
            <v>11</v>
          </cell>
          <cell r="B2696" t="str">
            <v>ANGULO   1/8"   x   3/4"</v>
          </cell>
          <cell r="C2696" t="str">
            <v>ML</v>
          </cell>
          <cell r="D2696">
            <v>44592</v>
          </cell>
          <cell r="E2696" t="str">
            <v>2022</v>
          </cell>
          <cell r="F2696">
            <v>3484</v>
          </cell>
        </row>
        <row r="2697">
          <cell r="A2697">
            <v>14</v>
          </cell>
          <cell r="B2697" t="str">
            <v>CANAL "U"  DE  4"  LIVIANO</v>
          </cell>
          <cell r="C2697" t="str">
            <v>UN</v>
          </cell>
          <cell r="E2697" t="str">
            <v>1900</v>
          </cell>
          <cell r="F2697">
            <v>0</v>
          </cell>
        </row>
        <row r="2698">
          <cell r="A2698">
            <v>49</v>
          </cell>
          <cell r="B2698" t="str">
            <v>PERFIL ESTRUCTURAL C 120 X60 1.2 MM.</v>
          </cell>
          <cell r="C2698" t="str">
            <v>ML</v>
          </cell>
          <cell r="E2698" t="str">
            <v>1900</v>
          </cell>
          <cell r="F2698">
            <v>0</v>
          </cell>
        </row>
        <row r="2699">
          <cell r="A2699">
            <v>50</v>
          </cell>
          <cell r="B2699" t="str">
            <v>PERFIL ESTRUCTURAL C18 Galv. 16x6mts.  ACESCO</v>
          </cell>
          <cell r="C2699" t="str">
            <v>ML</v>
          </cell>
          <cell r="E2699" t="str">
            <v>1900</v>
          </cell>
          <cell r="F2699">
            <v>0</v>
          </cell>
        </row>
        <row r="2700">
          <cell r="A2700">
            <v>51</v>
          </cell>
          <cell r="B2700" t="str">
            <v>PERFIL ESTRUCTURAL C 18 Galv. 22x8mts.  ACESCO</v>
          </cell>
          <cell r="C2700" t="str">
            <v>ML</v>
          </cell>
          <cell r="E2700" t="str">
            <v>1900</v>
          </cell>
          <cell r="F2700">
            <v>0</v>
          </cell>
        </row>
        <row r="2701">
          <cell r="A2701">
            <v>702</v>
          </cell>
          <cell r="B2701" t="str">
            <v>PERFIL ESTRUCTURAL C 16 Negro 12x6mts. ACESCO</v>
          </cell>
          <cell r="C2701" t="str">
            <v>ML</v>
          </cell>
          <cell r="E2701" t="str">
            <v>1900</v>
          </cell>
          <cell r="F2701">
            <v>0</v>
          </cell>
        </row>
        <row r="2702">
          <cell r="A2702">
            <v>1821</v>
          </cell>
          <cell r="B2702" t="str">
            <v>PERFIL ESTRUCTURAL C 16 Galv. 12x6mts.</v>
          </cell>
          <cell r="C2702" t="str">
            <v>ML</v>
          </cell>
          <cell r="D2702">
            <v>43839</v>
          </cell>
          <cell r="E2702" t="str">
            <v>2020</v>
          </cell>
          <cell r="F2702">
            <v>9640</v>
          </cell>
        </row>
        <row r="2703">
          <cell r="A2703">
            <v>2529</v>
          </cell>
          <cell r="B2703" t="str">
            <v>ANGULO    3/16"  x  2 ½"</v>
          </cell>
          <cell r="C2703" t="str">
            <v>ML</v>
          </cell>
          <cell r="D2703">
            <v>44592</v>
          </cell>
          <cell r="E2703" t="str">
            <v>2022</v>
          </cell>
          <cell r="F2703">
            <v>22115</v>
          </cell>
        </row>
        <row r="2704">
          <cell r="A2704">
            <v>2532</v>
          </cell>
          <cell r="B2704" t="str">
            <v>ANGULO 3/16"x1"X6MT (4.5mm x 25mm)</v>
          </cell>
          <cell r="C2704" t="str">
            <v>UN</v>
          </cell>
          <cell r="E2704" t="str">
            <v>1900</v>
          </cell>
          <cell r="F2704">
            <v>0</v>
          </cell>
        </row>
        <row r="2705">
          <cell r="A2705">
            <v>2533</v>
          </cell>
          <cell r="B2705" t="str">
            <v>ANGULO      3/16"  x   2"</v>
          </cell>
          <cell r="C2705" t="str">
            <v>ML</v>
          </cell>
          <cell r="D2705">
            <v>44592</v>
          </cell>
          <cell r="E2705" t="str">
            <v>2022</v>
          </cell>
          <cell r="F2705">
            <v>19738.009999999998</v>
          </cell>
        </row>
        <row r="2706">
          <cell r="A2706">
            <v>2534</v>
          </cell>
          <cell r="B2706" t="str">
            <v>ANGULO    ¼"  x  1 ½"</v>
          </cell>
          <cell r="C2706" t="str">
            <v>ML</v>
          </cell>
          <cell r="E2706" t="str">
            <v>1900</v>
          </cell>
          <cell r="F2706">
            <v>0</v>
          </cell>
        </row>
        <row r="2707">
          <cell r="A2707">
            <v>2535</v>
          </cell>
          <cell r="B2707" t="str">
            <v>ANGULO      ¼"x2½"</v>
          </cell>
          <cell r="C2707" t="str">
            <v>ML</v>
          </cell>
          <cell r="D2707">
            <v>43839</v>
          </cell>
          <cell r="E2707" t="str">
            <v>2020</v>
          </cell>
          <cell r="F2707">
            <v>16305</v>
          </cell>
        </row>
        <row r="2708">
          <cell r="A2708">
            <v>2536</v>
          </cell>
          <cell r="B2708" t="str">
            <v>ANGULO  ¼"   x    3"</v>
          </cell>
          <cell r="C2708" t="str">
            <v>ML</v>
          </cell>
          <cell r="D2708">
            <v>44592</v>
          </cell>
          <cell r="E2708" t="str">
            <v>2022</v>
          </cell>
          <cell r="F2708">
            <v>36673</v>
          </cell>
        </row>
        <row r="2709">
          <cell r="A2709">
            <v>2538</v>
          </cell>
          <cell r="B2709" t="str">
            <v>ANGULO      5/16"  x  3"</v>
          </cell>
          <cell r="C2709" t="str">
            <v>ML</v>
          </cell>
          <cell r="E2709" t="str">
            <v>1900</v>
          </cell>
          <cell r="F2709">
            <v>0</v>
          </cell>
        </row>
        <row r="2710">
          <cell r="A2710">
            <v>2539</v>
          </cell>
          <cell r="B2710" t="str">
            <v>ANGULO      ½"  x  3"</v>
          </cell>
          <cell r="C2710" t="str">
            <v>ML</v>
          </cell>
          <cell r="E2710" t="str">
            <v>1900</v>
          </cell>
          <cell r="F2710">
            <v>0</v>
          </cell>
        </row>
        <row r="2711">
          <cell r="A2711">
            <v>2543</v>
          </cell>
          <cell r="B2711" t="str">
            <v>ANGULO   1/8"  x  1 ½"   x 1 ½"</v>
          </cell>
          <cell r="C2711" t="str">
            <v>ML</v>
          </cell>
          <cell r="D2711">
            <v>44592</v>
          </cell>
          <cell r="E2711" t="str">
            <v>2022</v>
          </cell>
          <cell r="F2711">
            <v>9380</v>
          </cell>
        </row>
        <row r="2712">
          <cell r="A2712">
            <v>3273</v>
          </cell>
          <cell r="B2712" t="str">
            <v>PERFIL C NEGRO 100X50 M 2.5 MM (Cal.12) 6M (P-10-12-N)</v>
          </cell>
          <cell r="C2712" t="str">
            <v>ML</v>
          </cell>
          <cell r="D2712">
            <v>44592</v>
          </cell>
          <cell r="E2712" t="str">
            <v>2022</v>
          </cell>
          <cell r="F2712">
            <v>34707</v>
          </cell>
        </row>
        <row r="2713">
          <cell r="A2713">
            <v>3488</v>
          </cell>
          <cell r="B2713" t="str">
            <v>VIGA DE ACERO CUBIERTA DE PVC</v>
          </cell>
          <cell r="C2713" t="str">
            <v>ML</v>
          </cell>
          <cell r="E2713" t="str">
            <v>1900</v>
          </cell>
          <cell r="F2713">
            <v>0</v>
          </cell>
        </row>
        <row r="2714">
          <cell r="A2714">
            <v>3946</v>
          </cell>
          <cell r="B2714" t="str">
            <v>PERFIL ESTRUCTURAL Z 16 Galv. 16x6mts. ACESCO</v>
          </cell>
          <cell r="C2714" t="str">
            <v>ML</v>
          </cell>
          <cell r="E2714" t="str">
            <v>1900</v>
          </cell>
          <cell r="F2714">
            <v>0</v>
          </cell>
        </row>
        <row r="2715">
          <cell r="A2715">
            <v>3947</v>
          </cell>
          <cell r="B2715" t="str">
            <v>PERFIL ESTRUCTURAL Z 18 Galv. 16x6mts. ACESCO</v>
          </cell>
          <cell r="C2715" t="str">
            <v>ML</v>
          </cell>
          <cell r="E2715" t="str">
            <v>1900</v>
          </cell>
          <cell r="F2715">
            <v>0</v>
          </cell>
        </row>
        <row r="2716">
          <cell r="A2716">
            <v>3948</v>
          </cell>
          <cell r="B2716" t="str">
            <v>PERFIL ESTRUCTURAL Z 18 Galv. 22x8mts. ACESCO</v>
          </cell>
          <cell r="C2716" t="str">
            <v>ML</v>
          </cell>
          <cell r="E2716" t="str">
            <v>1900</v>
          </cell>
          <cell r="F2716">
            <v>0</v>
          </cell>
        </row>
        <row r="2717">
          <cell r="A2717">
            <v>3949</v>
          </cell>
          <cell r="B2717" t="str">
            <v>PERFIL ESTRUCTURAL Z 14 Galv.160x60 ACESCO</v>
          </cell>
          <cell r="C2717" t="str">
            <v>ML</v>
          </cell>
          <cell r="E2717" t="str">
            <v>1900</v>
          </cell>
          <cell r="F2717">
            <v>0</v>
          </cell>
        </row>
        <row r="2718">
          <cell r="A2718">
            <v>3951</v>
          </cell>
          <cell r="B2718" t="str">
            <v>TORNILLO AUTOPERF. FIJADOR CORREA</v>
          </cell>
          <cell r="C2718" t="str">
            <v>UN</v>
          </cell>
          <cell r="E2718" t="str">
            <v>1900</v>
          </cell>
          <cell r="F2718">
            <v>0</v>
          </cell>
        </row>
        <row r="2719">
          <cell r="A2719">
            <v>3952</v>
          </cell>
          <cell r="B2719" t="str">
            <v>TORNILLO FIJADOR A LA CORREA  ACESCO</v>
          </cell>
          <cell r="C2719" t="str">
            <v>UN</v>
          </cell>
          <cell r="D2719">
            <v>44592</v>
          </cell>
          <cell r="E2719" t="str">
            <v>2022</v>
          </cell>
          <cell r="F2719">
            <v>201</v>
          </cell>
        </row>
        <row r="2720">
          <cell r="A2720">
            <v>3953</v>
          </cell>
          <cell r="B2720" t="str">
            <v>GANCHO DE 3/16"x60 GA-6          ACESCO</v>
          </cell>
          <cell r="C2720" t="str">
            <v>ML</v>
          </cell>
          <cell r="E2720" t="str">
            <v>1900</v>
          </cell>
          <cell r="F2720">
            <v>0</v>
          </cell>
        </row>
        <row r="2721">
          <cell r="A2721">
            <v>3954</v>
          </cell>
          <cell r="B2721" t="str">
            <v>GANCHO DE 1/4"x140 GA-14        ACESCO</v>
          </cell>
          <cell r="C2721" t="str">
            <v>ML</v>
          </cell>
          <cell r="E2721" t="str">
            <v>1900</v>
          </cell>
          <cell r="F2721">
            <v>0</v>
          </cell>
        </row>
        <row r="2722">
          <cell r="A2722">
            <v>3955</v>
          </cell>
          <cell r="B2722" t="str">
            <v>ESPARRAGO DE 3/16"xTA-9        ACESCO</v>
          </cell>
          <cell r="C2722" t="str">
            <v>ML</v>
          </cell>
          <cell r="E2722" t="str">
            <v>1900</v>
          </cell>
          <cell r="F2722">
            <v>0</v>
          </cell>
        </row>
        <row r="2723">
          <cell r="A2723">
            <v>3956</v>
          </cell>
          <cell r="B2723" t="str">
            <v>ESPARRAGO DE 3/16"xTA-18      ACESCO</v>
          </cell>
          <cell r="C2723" t="str">
            <v>ML</v>
          </cell>
          <cell r="E2723" t="str">
            <v>1900</v>
          </cell>
          <cell r="F2723">
            <v>0</v>
          </cell>
        </row>
        <row r="2724">
          <cell r="A2724">
            <v>3957</v>
          </cell>
          <cell r="B2724" t="str">
            <v>ESPARRAGO DE 3/16"x60 GA-6   ACESCO</v>
          </cell>
          <cell r="C2724" t="str">
            <v>ML</v>
          </cell>
          <cell r="E2724" t="str">
            <v>1900</v>
          </cell>
          <cell r="F2724">
            <v>0</v>
          </cell>
        </row>
        <row r="2725">
          <cell r="A2725">
            <v>3967</v>
          </cell>
          <cell r="B2725" t="str">
            <v>PERFIL  CANAL ESTRUCT. EN ACERO 3" 75mm  DIACO</v>
          </cell>
          <cell r="C2725" t="str">
            <v>ML</v>
          </cell>
          <cell r="E2725" t="str">
            <v>1900</v>
          </cell>
          <cell r="F2725">
            <v>0</v>
          </cell>
        </row>
        <row r="2726">
          <cell r="A2726">
            <v>3968</v>
          </cell>
          <cell r="B2726" t="str">
            <v>PERFIL  CANAL ESTRUCT. EN ACERO 4" 100mm  DIACO</v>
          </cell>
          <cell r="C2726" t="str">
            <v>ML</v>
          </cell>
          <cell r="E2726" t="str">
            <v>1900</v>
          </cell>
          <cell r="F2726">
            <v>0</v>
          </cell>
        </row>
        <row r="2727">
          <cell r="A2727">
            <v>3969</v>
          </cell>
          <cell r="B2727" t="str">
            <v>PERFIL EN ANGULO ESTRUCT. EN ACERO 3" 80mm  DIACO</v>
          </cell>
          <cell r="C2727" t="str">
            <v>ML</v>
          </cell>
          <cell r="E2727" t="str">
            <v>1900</v>
          </cell>
          <cell r="F2727">
            <v>0</v>
          </cell>
        </row>
        <row r="2728">
          <cell r="A2728">
            <v>3970</v>
          </cell>
          <cell r="B2728" t="str">
            <v>PERFIL EN ANGULO ESTRUCT. EN ACERO 4" 100mm  DIAC</v>
          </cell>
          <cell r="C2728" t="str">
            <v>ML</v>
          </cell>
          <cell r="E2728" t="str">
            <v>1900</v>
          </cell>
          <cell r="F2728">
            <v>0</v>
          </cell>
        </row>
        <row r="2729">
          <cell r="A2729">
            <v>7002</v>
          </cell>
          <cell r="B2729" t="str">
            <v>PERFIL ESTRUCTURAL C 120 X60 1.2 MM.</v>
          </cell>
          <cell r="C2729" t="str">
            <v>UN</v>
          </cell>
          <cell r="E2729" t="str">
            <v>1900</v>
          </cell>
          <cell r="F2729">
            <v>0</v>
          </cell>
        </row>
        <row r="2730">
          <cell r="A2730">
            <v>100051</v>
          </cell>
          <cell r="B2730" t="str">
            <v>Perfil C 13 para soporte de tuberia **</v>
          </cell>
          <cell r="C2730" t="str">
            <v>ML</v>
          </cell>
          <cell r="E2730" t="str">
            <v>1900</v>
          </cell>
          <cell r="F2730">
            <v>0</v>
          </cell>
        </row>
        <row r="2731">
          <cell r="A2731">
            <v>100352</v>
          </cell>
          <cell r="B2731" t="str">
            <v>Perfil alma llena  ASTM 36 Sencilla **</v>
          </cell>
          <cell r="C2731" t="str">
            <v>KG</v>
          </cell>
          <cell r="D2731">
            <v>44592</v>
          </cell>
          <cell r="E2731" t="str">
            <v>2022</v>
          </cell>
          <cell r="F2731">
            <v>9189</v>
          </cell>
        </row>
        <row r="2732">
          <cell r="A2732">
            <v>100818</v>
          </cell>
          <cell r="B2732" t="str">
            <v>Perfil alma llena  ASTM 36 Estruct. Compleja **</v>
          </cell>
          <cell r="C2732" t="str">
            <v>KG</v>
          </cell>
          <cell r="D2732">
            <v>43843</v>
          </cell>
          <cell r="E2732" t="str">
            <v>2020</v>
          </cell>
          <cell r="F2732">
            <v>3032</v>
          </cell>
        </row>
        <row r="2733">
          <cell r="A2733">
            <v>100952</v>
          </cell>
          <cell r="B2733" t="str">
            <v>ANGULO        3/16"  x 1 1/2"</v>
          </cell>
          <cell r="C2733" t="str">
            <v>ML</v>
          </cell>
          <cell r="D2733">
            <v>44592</v>
          </cell>
          <cell r="E2733" t="str">
            <v>2022</v>
          </cell>
          <cell r="F2733">
            <v>10708</v>
          </cell>
        </row>
        <row r="2734">
          <cell r="A2734">
            <v>100980</v>
          </cell>
          <cell r="B2734" t="str">
            <v>ANGULO    1"  x   1/8"</v>
          </cell>
          <cell r="C2734" t="str">
            <v>ML</v>
          </cell>
          <cell r="D2734">
            <v>44592</v>
          </cell>
          <cell r="E2734" t="str">
            <v>2022</v>
          </cell>
          <cell r="F2734">
            <v>5758.01</v>
          </cell>
        </row>
        <row r="2735">
          <cell r="A2735">
            <v>100981</v>
          </cell>
          <cell r="B2735" t="str">
            <v>ANGULO    2"  x   1/8"</v>
          </cell>
          <cell r="C2735" t="str">
            <v>ML</v>
          </cell>
          <cell r="D2735">
            <v>44592</v>
          </cell>
          <cell r="E2735" t="str">
            <v>2022</v>
          </cell>
          <cell r="F2735">
            <v>13853</v>
          </cell>
        </row>
        <row r="2736">
          <cell r="A2736">
            <v>101056</v>
          </cell>
          <cell r="B2736" t="str">
            <v>ANGULO    1 ¼" x 1/8"</v>
          </cell>
          <cell r="C2736" t="str">
            <v>ML</v>
          </cell>
          <cell r="D2736">
            <v>44592</v>
          </cell>
          <cell r="E2736" t="str">
            <v>2022</v>
          </cell>
          <cell r="F2736">
            <v>5657</v>
          </cell>
        </row>
        <row r="2737">
          <cell r="A2737">
            <v>101477</v>
          </cell>
          <cell r="B2737" t="str">
            <v>Acero Estruct.ASTM A-572 Viga(IPE450) Perfi.Cubier</v>
          </cell>
          <cell r="C2737" t="str">
            <v>KG</v>
          </cell>
          <cell r="D2737">
            <v>44592</v>
          </cell>
          <cell r="E2737" t="str">
            <v>2022</v>
          </cell>
          <cell r="F2737">
            <v>7018</v>
          </cell>
        </row>
        <row r="2738">
          <cell r="A2738">
            <v>102720</v>
          </cell>
          <cell r="B2738" t="str">
            <v>Perfil.Estruct.254x64x19mm;e=2mmPara  Cubiertas.</v>
          </cell>
          <cell r="C2738" t="str">
            <v>KG</v>
          </cell>
          <cell r="E2738" t="str">
            <v>1900</v>
          </cell>
          <cell r="F2738">
            <v>0</v>
          </cell>
        </row>
        <row r="2739">
          <cell r="A2739">
            <v>102873</v>
          </cell>
          <cell r="B2739" t="str">
            <v>Estructura Metálica **</v>
          </cell>
          <cell r="C2739" t="str">
            <v>KG</v>
          </cell>
          <cell r="E2739" t="str">
            <v>1900</v>
          </cell>
          <cell r="F2739">
            <v>0</v>
          </cell>
        </row>
        <row r="2740">
          <cell r="A2740">
            <v>102961</v>
          </cell>
          <cell r="B2740" t="str">
            <v>Cinta Bandit 1/2"***</v>
          </cell>
          <cell r="C2740" t="str">
            <v>ML</v>
          </cell>
          <cell r="E2740" t="str">
            <v>1900</v>
          </cell>
          <cell r="F2740">
            <v>0</v>
          </cell>
        </row>
        <row r="2741">
          <cell r="A2741">
            <v>102968</v>
          </cell>
          <cell r="B2741" t="str">
            <v>ANGULO        3/16"  x 1 1/4"</v>
          </cell>
          <cell r="C2741" t="str">
            <v>ML</v>
          </cell>
          <cell r="E2741" t="str">
            <v>1900</v>
          </cell>
          <cell r="F2741">
            <v>0</v>
          </cell>
        </row>
        <row r="2742">
          <cell r="A2742">
            <v>103123</v>
          </cell>
          <cell r="B2742" t="str">
            <v>TORNILLO LAMINA CABEZA LENTEJA PBROCA 8x1"</v>
          </cell>
          <cell r="C2742" t="str">
            <v>UN</v>
          </cell>
          <cell r="D2742">
            <v>44592</v>
          </cell>
          <cell r="E2742" t="str">
            <v>2022</v>
          </cell>
          <cell r="F2742">
            <v>74.010000000000005</v>
          </cell>
        </row>
        <row r="2743">
          <cell r="A2743">
            <v>104543</v>
          </cell>
          <cell r="B2743" t="str">
            <v>PERFIL  PHR  C -120 X60 - Cal. 18 (1.2 MM.)</v>
          </cell>
          <cell r="C2743" t="str">
            <v>ML</v>
          </cell>
          <cell r="D2743">
            <v>44592</v>
          </cell>
          <cell r="E2743" t="str">
            <v>2022</v>
          </cell>
          <cell r="F2743">
            <v>23473</v>
          </cell>
        </row>
        <row r="2744">
          <cell r="A2744">
            <v>104640</v>
          </cell>
          <cell r="B2744" t="str">
            <v>PERFIL PHR C - 305X80X2,5</v>
          </cell>
          <cell r="C2744" t="str">
            <v>KG</v>
          </cell>
          <cell r="D2744">
            <v>43629</v>
          </cell>
          <cell r="E2744" t="str">
            <v>2019</v>
          </cell>
          <cell r="F2744">
            <v>3056</v>
          </cell>
        </row>
        <row r="2745">
          <cell r="A2745">
            <v>104789</v>
          </cell>
          <cell r="B2745" t="str">
            <v>PERFIL DE ALMA LLENA ASTM A36</v>
          </cell>
          <cell r="C2745" t="str">
            <v>KG</v>
          </cell>
          <cell r="E2745" t="str">
            <v>1900</v>
          </cell>
          <cell r="F2745">
            <v>0</v>
          </cell>
        </row>
        <row r="2746">
          <cell r="A2746">
            <v>107024</v>
          </cell>
          <cell r="B2746" t="str">
            <v>Esructura metálica (materiales, fabricación y montaje) + limpieza + imprimante + acabado (sumi+inst)</v>
          </cell>
          <cell r="C2746" t="str">
            <v>KG</v>
          </cell>
          <cell r="D2746">
            <v>44161</v>
          </cell>
          <cell r="E2746" t="str">
            <v>2020</v>
          </cell>
          <cell r="F2746">
            <v>9765</v>
          </cell>
        </row>
        <row r="2747">
          <cell r="A2747">
            <v>108921</v>
          </cell>
          <cell r="B2747" t="str">
            <v>PERFIL PERLIN NEGRO EN C 150x50 PHR CAL.14</v>
          </cell>
          <cell r="C2747" t="str">
            <v>ML</v>
          </cell>
          <cell r="E2747" t="str">
            <v>1900</v>
          </cell>
          <cell r="F2747">
            <v>0</v>
          </cell>
        </row>
        <row r="2748">
          <cell r="A2748">
            <v>12767</v>
          </cell>
          <cell r="B2748" t="str">
            <v>CERCHA CUADRADA 0,45 X 0,45 M - ANG. 2 1/2 X 2 1/2 X 1/4"</v>
          </cell>
          <cell r="C2748" t="str">
            <v>ML</v>
          </cell>
          <cell r="D2748">
            <v>44188</v>
          </cell>
          <cell r="E2748" t="str">
            <v>2020</v>
          </cell>
          <cell r="F2748">
            <v>619351.01</v>
          </cell>
        </row>
        <row r="2749">
          <cell r="A2749">
            <v>1171</v>
          </cell>
          <cell r="B2749" t="str">
            <v>BISAGRA PISO DORADA PINTADA INAFER</v>
          </cell>
          <cell r="C2749" t="str">
            <v>UN</v>
          </cell>
          <cell r="E2749" t="str">
            <v>1900</v>
          </cell>
          <cell r="F2749">
            <v>0</v>
          </cell>
        </row>
        <row r="2750">
          <cell r="A2750">
            <v>1175</v>
          </cell>
          <cell r="B2750" t="str">
            <v>CERRADURA ALC CON LLAVES aluminio o SIMILAR</v>
          </cell>
          <cell r="C2750" t="str">
            <v>UN</v>
          </cell>
          <cell r="D2750">
            <v>44592</v>
          </cell>
          <cell r="E2750" t="str">
            <v>2022</v>
          </cell>
          <cell r="F2750">
            <v>27844</v>
          </cell>
        </row>
        <row r="2751">
          <cell r="A2751">
            <v>1186</v>
          </cell>
          <cell r="B2751" t="str">
            <v>CERRADURA SCHLAGE ALC. GOLD GEORGIA</v>
          </cell>
          <cell r="C2751" t="str">
            <v>UN</v>
          </cell>
          <cell r="E2751" t="str">
            <v>1900</v>
          </cell>
          <cell r="F2751">
            <v>0</v>
          </cell>
        </row>
        <row r="2752">
          <cell r="A2752">
            <v>1187</v>
          </cell>
          <cell r="B2752" t="str">
            <v>CERRADURA SCHLAGE BAÑO ALUM NVO.GEO</v>
          </cell>
          <cell r="C2752" t="str">
            <v>UN</v>
          </cell>
          <cell r="E2752" t="str">
            <v>1900</v>
          </cell>
          <cell r="F2752">
            <v>0</v>
          </cell>
        </row>
        <row r="2753">
          <cell r="A2753">
            <v>1188</v>
          </cell>
          <cell r="B2753" t="str">
            <v>CERRADURA SCHLAGE BAÑO GOLD GEORGIA</v>
          </cell>
          <cell r="C2753" t="str">
            <v>UN</v>
          </cell>
          <cell r="E2753" t="str">
            <v>1900</v>
          </cell>
          <cell r="F2753">
            <v>0</v>
          </cell>
        </row>
        <row r="2754">
          <cell r="A2754">
            <v>1189</v>
          </cell>
          <cell r="B2754" t="str">
            <v>CERRADURA SCHLAGE CL. ALUM N/GEORG.</v>
          </cell>
          <cell r="C2754" t="str">
            <v>UN</v>
          </cell>
          <cell r="E2754" t="str">
            <v>1900</v>
          </cell>
          <cell r="F2754">
            <v>0</v>
          </cell>
        </row>
        <row r="2755">
          <cell r="A2755">
            <v>1190</v>
          </cell>
          <cell r="B2755" t="str">
            <v>CERRRADURA SCHLAGE CL. GOLD GEORGIA</v>
          </cell>
          <cell r="C2755" t="str">
            <v>UN</v>
          </cell>
          <cell r="E2755" t="str">
            <v>1900</v>
          </cell>
          <cell r="F2755">
            <v>0</v>
          </cell>
        </row>
        <row r="2756">
          <cell r="A2756">
            <v>1191</v>
          </cell>
          <cell r="B2756" t="str">
            <v>CERRADURA SCHLAGE CERROJ/B362 Dorado</v>
          </cell>
          <cell r="C2756" t="str">
            <v>UN</v>
          </cell>
          <cell r="E2756" t="str">
            <v>1900</v>
          </cell>
          <cell r="F2756">
            <v>0</v>
          </cell>
        </row>
        <row r="2757">
          <cell r="A2757">
            <v>1192</v>
          </cell>
          <cell r="B2757" t="str">
            <v>CERRADURA SCHLAGE Dep. GOLD GEORGIA</v>
          </cell>
          <cell r="C2757" t="str">
            <v>UN</v>
          </cell>
          <cell r="E2757" t="str">
            <v>1900</v>
          </cell>
          <cell r="F2757">
            <v>0</v>
          </cell>
        </row>
        <row r="2758">
          <cell r="A2758">
            <v>1193</v>
          </cell>
          <cell r="B2758" t="str">
            <v>CERRADURA SCHLAGE ENTR. CROMADO ORBIT A50PD</v>
          </cell>
          <cell r="C2758" t="str">
            <v>UN</v>
          </cell>
          <cell r="D2758">
            <v>44592</v>
          </cell>
          <cell r="E2758" t="str">
            <v>2022</v>
          </cell>
          <cell r="F2758">
            <v>54649</v>
          </cell>
        </row>
        <row r="2759">
          <cell r="A2759">
            <v>1194</v>
          </cell>
          <cell r="B2759" t="str">
            <v>CERRADURA SCHLAGE ENTR.ALUM N/GEORG</v>
          </cell>
          <cell r="C2759" t="str">
            <v>UN</v>
          </cell>
          <cell r="E2759" t="str">
            <v>1900</v>
          </cell>
          <cell r="F2759">
            <v>0</v>
          </cell>
        </row>
        <row r="2760">
          <cell r="A2760">
            <v>1195</v>
          </cell>
          <cell r="B2760" t="str">
            <v>CERRADURA SCHLAGE OFIC.GOLD GEORGIA</v>
          </cell>
          <cell r="C2760" t="str">
            <v>UN</v>
          </cell>
          <cell r="E2760" t="str">
            <v>1900</v>
          </cell>
          <cell r="F2760">
            <v>0</v>
          </cell>
        </row>
        <row r="2761">
          <cell r="A2761">
            <v>1196</v>
          </cell>
          <cell r="B2761" t="str">
            <v>CERRADURA SCHLAGE PASO GOLD GEORGIA</v>
          </cell>
          <cell r="C2761" t="str">
            <v>UN</v>
          </cell>
          <cell r="E2761" t="str">
            <v>1900</v>
          </cell>
          <cell r="F2761">
            <v>0</v>
          </cell>
        </row>
        <row r="2762">
          <cell r="A2762">
            <v>1197</v>
          </cell>
          <cell r="B2762" t="str">
            <v>CERRADURA SCHLAGE PASO ALUM.N/GEOR.</v>
          </cell>
          <cell r="C2762" t="str">
            <v>UN</v>
          </cell>
          <cell r="E2762" t="str">
            <v>1900</v>
          </cell>
          <cell r="F2762">
            <v>0</v>
          </cell>
        </row>
        <row r="2763">
          <cell r="A2763">
            <v>1198</v>
          </cell>
          <cell r="B2763" t="str">
            <v>CERRADURA SCHLAGE TERRAZA GOLD GEOR</v>
          </cell>
          <cell r="C2763" t="str">
            <v>UN</v>
          </cell>
          <cell r="E2763" t="str">
            <v>1900</v>
          </cell>
          <cell r="F2763">
            <v>0</v>
          </cell>
        </row>
        <row r="2764">
          <cell r="A2764">
            <v>1200</v>
          </cell>
          <cell r="B2764" t="str">
            <v>CERRADURA YALE INCRUSTAR N.D.P</v>
          </cell>
          <cell r="C2764" t="str">
            <v>UN</v>
          </cell>
          <cell r="E2764" t="str">
            <v>1900</v>
          </cell>
          <cell r="F2764">
            <v>0</v>
          </cell>
        </row>
        <row r="2765">
          <cell r="A2765">
            <v>1203</v>
          </cell>
          <cell r="B2765" t="str">
            <v>CERRADURA YALE SOBREPONER (987) ¼"</v>
          </cell>
          <cell r="C2765" t="str">
            <v>UN</v>
          </cell>
          <cell r="D2765">
            <v>44592</v>
          </cell>
          <cell r="E2765" t="str">
            <v>2022</v>
          </cell>
          <cell r="F2765">
            <v>146801.01</v>
          </cell>
        </row>
        <row r="2766">
          <cell r="A2766">
            <v>2018</v>
          </cell>
          <cell r="B2766" t="str">
            <v>CERRRADURA SCHLAGE TERRAZA ALUM N/G</v>
          </cell>
          <cell r="C2766" t="str">
            <v>UN</v>
          </cell>
          <cell r="E2766" t="str">
            <v>1900</v>
          </cell>
          <cell r="F2766">
            <v>0</v>
          </cell>
        </row>
        <row r="2767">
          <cell r="A2767">
            <v>2019</v>
          </cell>
          <cell r="B2767" t="str">
            <v>CERRADURA SCHLAGE OFIC.ALUM N/GEOR</v>
          </cell>
          <cell r="C2767" t="str">
            <v>UN</v>
          </cell>
          <cell r="E2767" t="str">
            <v>1900</v>
          </cell>
          <cell r="F2767">
            <v>0</v>
          </cell>
        </row>
        <row r="2768">
          <cell r="A2768">
            <v>2020</v>
          </cell>
          <cell r="B2768" t="str">
            <v>CERRADURA SCHLAGE Dep. ALUM N/GEORG</v>
          </cell>
          <cell r="C2768" t="str">
            <v>UN</v>
          </cell>
          <cell r="D2768">
            <v>44160</v>
          </cell>
          <cell r="E2768" t="str">
            <v>2020</v>
          </cell>
          <cell r="F2768">
            <v>35070</v>
          </cell>
        </row>
        <row r="2769">
          <cell r="A2769">
            <v>2022</v>
          </cell>
          <cell r="B2769" t="str">
            <v>CERRADURA SCHLAGE CERROJ/B362 Cromo</v>
          </cell>
          <cell r="C2769" t="str">
            <v>UN</v>
          </cell>
          <cell r="E2769" t="str">
            <v>1900</v>
          </cell>
          <cell r="F2769">
            <v>0</v>
          </cell>
        </row>
        <row r="2770">
          <cell r="A2770">
            <v>2023</v>
          </cell>
          <cell r="B2770" t="str">
            <v>CERRADURA SCHLAGE CERROJ/B360 Cromo</v>
          </cell>
          <cell r="C2770" t="str">
            <v>UN</v>
          </cell>
          <cell r="E2770" t="str">
            <v>1900</v>
          </cell>
          <cell r="F2770">
            <v>0</v>
          </cell>
        </row>
        <row r="2771">
          <cell r="A2771">
            <v>2026</v>
          </cell>
          <cell r="B2771" t="str">
            <v>CERRADURA SCHLAGE TULIP - WOOD MADERA H380</v>
          </cell>
          <cell r="C2771" t="str">
            <v>UN</v>
          </cell>
          <cell r="E2771" t="str">
            <v>1900</v>
          </cell>
          <cell r="F2771">
            <v>0</v>
          </cell>
        </row>
        <row r="2772">
          <cell r="A2772">
            <v>2027</v>
          </cell>
          <cell r="B2772" t="str">
            <v>CERRADURA SCHLAGE ORBIT COBRE H380</v>
          </cell>
          <cell r="C2772" t="str">
            <v>UN</v>
          </cell>
          <cell r="E2772" t="str">
            <v>1900</v>
          </cell>
          <cell r="F2772">
            <v>0</v>
          </cell>
        </row>
        <row r="2773">
          <cell r="A2773">
            <v>2028</v>
          </cell>
          <cell r="B2773" t="str">
            <v>CERRADURA SCHLAGE TULIP - WOOD MADERA H387</v>
          </cell>
          <cell r="C2773" t="str">
            <v>UN</v>
          </cell>
          <cell r="E2773" t="str">
            <v>1900</v>
          </cell>
          <cell r="F2773">
            <v>0</v>
          </cell>
        </row>
        <row r="2774">
          <cell r="A2774">
            <v>2029</v>
          </cell>
          <cell r="B2774" t="str">
            <v>CERRADURA SCHLAGE ORBIT COBRE H387</v>
          </cell>
          <cell r="C2774" t="str">
            <v>UN</v>
          </cell>
          <cell r="E2774" t="str">
            <v>1900</v>
          </cell>
          <cell r="F2774">
            <v>0</v>
          </cell>
        </row>
        <row r="2775">
          <cell r="A2775">
            <v>3335</v>
          </cell>
          <cell r="B2775" t="str">
            <v>CERRADURA  ANTIPANICO SENCILLA</v>
          </cell>
          <cell r="C2775" t="str">
            <v>UN</v>
          </cell>
          <cell r="D2775">
            <v>43843</v>
          </cell>
          <cell r="E2775" t="str">
            <v>2020</v>
          </cell>
          <cell r="F2775">
            <v>543290.29</v>
          </cell>
        </row>
        <row r="2776">
          <cell r="A2776">
            <v>3890</v>
          </cell>
          <cell r="B2776" t="str">
            <v>CERRADURA INAFER  C-1000 CROMADO-DORADO</v>
          </cell>
          <cell r="C2776" t="str">
            <v>UN</v>
          </cell>
          <cell r="E2776" t="str">
            <v>1900</v>
          </cell>
          <cell r="F2776">
            <v>0</v>
          </cell>
        </row>
        <row r="2777">
          <cell r="A2777">
            <v>3891</v>
          </cell>
          <cell r="B2777" t="str">
            <v>CERRADURA INAFER  C-999 CROMADO-DORADO</v>
          </cell>
          <cell r="C2777" t="str">
            <v>UN</v>
          </cell>
          <cell r="E2777" t="str">
            <v>1900</v>
          </cell>
          <cell r="F2777">
            <v>0</v>
          </cell>
        </row>
        <row r="2778">
          <cell r="A2778">
            <v>3892</v>
          </cell>
          <cell r="B2778" t="str">
            <v>CERRADURA INAFER  MEGA CROMADO-DORADO</v>
          </cell>
          <cell r="C2778" t="str">
            <v>UN</v>
          </cell>
          <cell r="E2778" t="str">
            <v>1900</v>
          </cell>
          <cell r="F2778">
            <v>0</v>
          </cell>
        </row>
        <row r="2779">
          <cell r="A2779">
            <v>3893</v>
          </cell>
          <cell r="B2779" t="str">
            <v>CERRADURA INAFER  C-333  DE PERFIL</v>
          </cell>
          <cell r="C2779" t="str">
            <v>UN</v>
          </cell>
          <cell r="E2779" t="str">
            <v>1900</v>
          </cell>
          <cell r="F2779">
            <v>0</v>
          </cell>
        </row>
        <row r="2780">
          <cell r="A2780">
            <v>3894</v>
          </cell>
          <cell r="B2780" t="str">
            <v>CERRADURA INAFER  C-333  CORRIENTE</v>
          </cell>
          <cell r="C2780" t="str">
            <v>UN</v>
          </cell>
          <cell r="E2780" t="str">
            <v>1900</v>
          </cell>
          <cell r="F2780">
            <v>0</v>
          </cell>
        </row>
        <row r="2781">
          <cell r="A2781">
            <v>3895</v>
          </cell>
          <cell r="B2781" t="str">
            <v>CANTONERA INAFER  C-333  CORRIENTE C/CADENA</v>
          </cell>
          <cell r="C2781" t="str">
            <v>UN</v>
          </cell>
          <cell r="E2781" t="str">
            <v>1900</v>
          </cell>
          <cell r="F2781">
            <v>0</v>
          </cell>
        </row>
        <row r="2782">
          <cell r="A2782">
            <v>100842</v>
          </cell>
          <cell r="B2782" t="str">
            <v>TOPE DE PUERTA METALICO 2-3/4"</v>
          </cell>
          <cell r="C2782" t="str">
            <v>UN</v>
          </cell>
          <cell r="D2782">
            <v>44592</v>
          </cell>
          <cell r="E2782" t="str">
            <v>2022</v>
          </cell>
          <cell r="F2782">
            <v>3825.01</v>
          </cell>
        </row>
        <row r="2783">
          <cell r="A2783">
            <v>102719</v>
          </cell>
          <cell r="B2783" t="str">
            <v>BRAZO HIDRAULICO CIERRAPUERTAS Yale, Steel Lock o similar</v>
          </cell>
          <cell r="C2783" t="str">
            <v>UN</v>
          </cell>
          <cell r="D2783">
            <v>44592</v>
          </cell>
          <cell r="E2783" t="str">
            <v>2022</v>
          </cell>
          <cell r="F2783">
            <v>147762</v>
          </cell>
        </row>
        <row r="2784">
          <cell r="A2784">
            <v>103513</v>
          </cell>
          <cell r="B2784" t="str">
            <v>PASADOR PORTACANDADO  L=25CM;Varilla 5/8"</v>
          </cell>
          <cell r="C2784" t="str">
            <v>UN</v>
          </cell>
          <cell r="D2784">
            <v>44592</v>
          </cell>
          <cell r="E2784" t="str">
            <v>2022</v>
          </cell>
          <cell r="F2784">
            <v>30048</v>
          </cell>
        </row>
        <row r="2785">
          <cell r="A2785">
            <v>104061</v>
          </cell>
          <cell r="B2785" t="str">
            <v>VARILLA ROSCADA 3/8" ZINCADA</v>
          </cell>
          <cell r="C2785" t="str">
            <v>ML</v>
          </cell>
          <cell r="D2785">
            <v>43846</v>
          </cell>
          <cell r="E2785" t="str">
            <v>2020</v>
          </cell>
          <cell r="F2785">
            <v>3600</v>
          </cell>
        </row>
        <row r="2786">
          <cell r="A2786">
            <v>104579</v>
          </cell>
          <cell r="B2786" t="str">
            <v>TOPE MAGNETICO PARA PUERTA DE MUEBLE</v>
          </cell>
          <cell r="C2786" t="str">
            <v>UN</v>
          </cell>
          <cell r="E2786" t="str">
            <v>1900</v>
          </cell>
          <cell r="F2786">
            <v>0</v>
          </cell>
        </row>
        <row r="2787">
          <cell r="A2787">
            <v>104601</v>
          </cell>
          <cell r="B2787" t="str">
            <v>CERROJO DOBLE LLAVE ALTA SEGURIDAD -LLAVE MULTIPUN</v>
          </cell>
          <cell r="C2787" t="str">
            <v>UN</v>
          </cell>
          <cell r="E2787" t="str">
            <v>1900</v>
          </cell>
          <cell r="F2787">
            <v>0</v>
          </cell>
        </row>
        <row r="2788">
          <cell r="A2788">
            <v>104713</v>
          </cell>
          <cell r="B2788" t="str">
            <v>BISAGRA HIDRÁULICA SPEEDY M-25 FUERZA ROJA</v>
          </cell>
          <cell r="C2788" t="str">
            <v>UN</v>
          </cell>
          <cell r="D2788">
            <v>44592</v>
          </cell>
          <cell r="E2788" t="str">
            <v>2022</v>
          </cell>
          <cell r="F2788">
            <v>440029</v>
          </cell>
        </row>
        <row r="2789">
          <cell r="A2789">
            <v>104839</v>
          </cell>
          <cell r="B2789" t="str">
            <v>CERRADURA O BARRA  ANTIPANICO HORIZONTAL AMERICANA</v>
          </cell>
          <cell r="C2789" t="str">
            <v>UN</v>
          </cell>
          <cell r="E2789" t="str">
            <v>1900</v>
          </cell>
          <cell r="F2789">
            <v>0</v>
          </cell>
        </row>
        <row r="2790">
          <cell r="A2790">
            <v>104840</v>
          </cell>
          <cell r="B2790" t="str">
            <v>CERRADURA O BARRA ANTIPANICO VERTICAL AMERICANA</v>
          </cell>
          <cell r="C2790" t="str">
            <v>UN</v>
          </cell>
          <cell r="E2790" t="str">
            <v>1900</v>
          </cell>
          <cell r="F2790">
            <v>0</v>
          </cell>
        </row>
        <row r="2791">
          <cell r="A2791">
            <v>104842</v>
          </cell>
          <cell r="B2791" t="str">
            <v>CERRADURA PARA BARRA ANTIPANICO EXTERNA AMERICANA</v>
          </cell>
          <cell r="C2791" t="str">
            <v>UN</v>
          </cell>
          <cell r="D2791">
            <v>43811</v>
          </cell>
          <cell r="E2791" t="str">
            <v>2019</v>
          </cell>
          <cell r="F2791">
            <v>288260</v>
          </cell>
        </row>
        <row r="2792">
          <cell r="A2792">
            <v>106909</v>
          </cell>
          <cell r="B2792" t="str">
            <v>Cierrapuerta Hidráulico Ajustable 80 Kg</v>
          </cell>
          <cell r="C2792" t="str">
            <v>UN</v>
          </cell>
          <cell r="E2792" t="str">
            <v>1900</v>
          </cell>
          <cell r="F2792">
            <v>0</v>
          </cell>
        </row>
        <row r="2793">
          <cell r="A2793">
            <v>108928</v>
          </cell>
          <cell r="B2793" t="str">
            <v>Chapeta cuadrada sencilla fija acero inoxida CDRC</v>
          </cell>
          <cell r="C2793" t="str">
            <v>UN</v>
          </cell>
          <cell r="E2793" t="str">
            <v>1900</v>
          </cell>
          <cell r="F2793">
            <v>0</v>
          </cell>
        </row>
        <row r="2794">
          <cell r="A2794">
            <v>108930</v>
          </cell>
          <cell r="B2794" t="str">
            <v>Chapeta cuadrada sencilla 90° acero inoxida CDRC</v>
          </cell>
          <cell r="C2794" t="str">
            <v>UN</v>
          </cell>
          <cell r="E2794" t="str">
            <v>1900</v>
          </cell>
          <cell r="F2794">
            <v>0</v>
          </cell>
        </row>
        <row r="2795">
          <cell r="A2795">
            <v>108931</v>
          </cell>
          <cell r="B2795" t="str">
            <v>Chapeta cuadrada bisagra 90° acero inoxida CDRC</v>
          </cell>
          <cell r="C2795" t="str">
            <v>UN</v>
          </cell>
          <cell r="E2795" t="str">
            <v>1900</v>
          </cell>
          <cell r="F2795">
            <v>0</v>
          </cell>
        </row>
        <row r="2796">
          <cell r="A2796">
            <v>109088</v>
          </cell>
          <cell r="B2796" t="str">
            <v>Cerradura Steelcraft   Ref Serie SZ</v>
          </cell>
          <cell r="C2796" t="str">
            <v>UN</v>
          </cell>
          <cell r="E2796" t="str">
            <v>1900</v>
          </cell>
          <cell r="F2796">
            <v>0</v>
          </cell>
        </row>
        <row r="2797">
          <cell r="A2797">
            <v>109089</v>
          </cell>
          <cell r="B2797" t="str">
            <v>Cerradura schlage ref C100 ultra sobreponer CDRC</v>
          </cell>
          <cell r="C2797" t="str">
            <v>UN</v>
          </cell>
          <cell r="E2797" t="str">
            <v>1900</v>
          </cell>
          <cell r="F2797">
            <v>0</v>
          </cell>
        </row>
        <row r="2798">
          <cell r="A2798">
            <v>109090</v>
          </cell>
          <cell r="B2798" t="str">
            <v>Cerradura Schlage ref Latitude A80pdCromadoMate</v>
          </cell>
          <cell r="C2798" t="str">
            <v>UN</v>
          </cell>
          <cell r="E2798" t="str">
            <v>1900</v>
          </cell>
          <cell r="F2798">
            <v>0</v>
          </cell>
        </row>
        <row r="2799">
          <cell r="A2799">
            <v>109091</v>
          </cell>
          <cell r="B2799" t="str">
            <v>Cerradura Schlage Ref. Latitude a40s T.Boton CDRC</v>
          </cell>
          <cell r="C2799" t="str">
            <v>UN</v>
          </cell>
          <cell r="E2799" t="str">
            <v>1900</v>
          </cell>
          <cell r="F2799">
            <v>0</v>
          </cell>
        </row>
        <row r="2800">
          <cell r="A2800">
            <v>109092</v>
          </cell>
          <cell r="B2800" t="str">
            <v>Cerradura Schlage Ref. LA62 T. Cerrojo Segur. CDRC</v>
          </cell>
          <cell r="C2800" t="str">
            <v>UN</v>
          </cell>
          <cell r="E2800" t="str">
            <v>1900</v>
          </cell>
          <cell r="F2800">
            <v>0</v>
          </cell>
        </row>
        <row r="2801">
          <cell r="A2801">
            <v>109093</v>
          </cell>
          <cell r="B2801" t="str">
            <v>Cerradura Schlage Ref. Latitude A50pd T.Botón CDRC</v>
          </cell>
          <cell r="C2801" t="str">
            <v>UN</v>
          </cell>
          <cell r="E2801" t="str">
            <v>1900</v>
          </cell>
          <cell r="F2801">
            <v>0</v>
          </cell>
        </row>
        <row r="2802">
          <cell r="A2802">
            <v>109094</v>
          </cell>
          <cell r="B2802" t="str">
            <v>Barra Antipanico Schlage Ref Von Durpin 98/99 CDRC</v>
          </cell>
          <cell r="C2802" t="str">
            <v>UN</v>
          </cell>
          <cell r="E2802" t="str">
            <v>1900</v>
          </cell>
          <cell r="F2802">
            <v>0</v>
          </cell>
        </row>
        <row r="2803">
          <cell r="A2803">
            <v>109095</v>
          </cell>
          <cell r="B2803" t="str">
            <v>Cierra Puertas Hidrául LCN Ref Ser 40 40 xp Cromad</v>
          </cell>
          <cell r="C2803" t="str">
            <v>UN</v>
          </cell>
          <cell r="E2803" t="str">
            <v>1900</v>
          </cell>
          <cell r="F2803">
            <v>0</v>
          </cell>
        </row>
        <row r="2804">
          <cell r="A2804">
            <v>12477</v>
          </cell>
          <cell r="B2804" t="str">
            <v>BRAZO HIDRAULICO CIERRAPUERTAS - CEFE COMETAS</v>
          </cell>
          <cell r="C2804" t="str">
            <v>UN</v>
          </cell>
          <cell r="D2804">
            <v>43739</v>
          </cell>
          <cell r="E2804" t="str">
            <v>2019</v>
          </cell>
          <cell r="F2804">
            <v>162692.04</v>
          </cell>
        </row>
        <row r="2805">
          <cell r="A2805">
            <v>100752</v>
          </cell>
          <cell r="B2805" t="str">
            <v>VallaCerramienContraImpacto2.5m(Sum+Instal+Transp)</v>
          </cell>
          <cell r="C2805" t="str">
            <v>UN</v>
          </cell>
          <cell r="D2805">
            <v>43544</v>
          </cell>
          <cell r="E2805" t="str">
            <v>2019</v>
          </cell>
          <cell r="F2805">
            <v>3398343</v>
          </cell>
        </row>
        <row r="2806">
          <cell r="A2806">
            <v>100960</v>
          </cell>
          <cell r="B2806" t="str">
            <v>Pivote   para Puerta D=3/4" L=15CM</v>
          </cell>
          <cell r="C2806" t="str">
            <v>UN</v>
          </cell>
          <cell r="E2806" t="str">
            <v>1900</v>
          </cell>
          <cell r="F2806">
            <v>0</v>
          </cell>
        </row>
        <row r="2807">
          <cell r="A2807">
            <v>103812</v>
          </cell>
          <cell r="B2807" t="str">
            <v>CERRAMIENTO REJA PEQUEÑA</v>
          </cell>
          <cell r="C2807" t="str">
            <v>ML</v>
          </cell>
          <cell r="E2807" t="str">
            <v>1900</v>
          </cell>
          <cell r="F2807">
            <v>0</v>
          </cell>
        </row>
        <row r="2808">
          <cell r="A2808">
            <v>108116</v>
          </cell>
          <cell r="B2808" t="str">
            <v>PERFIL ESTRUCTURAL 3 1/2"x2"x2mm - 6m</v>
          </cell>
          <cell r="C2808" t="str">
            <v>UN</v>
          </cell>
          <cell r="E2808" t="str">
            <v>1900</v>
          </cell>
          <cell r="F2808">
            <v>0</v>
          </cell>
        </row>
        <row r="2809">
          <cell r="A2809">
            <v>102125</v>
          </cell>
          <cell r="B2809" t="str">
            <v>CerramientoModularContraImpacto H=2.0M A=2.5M STC</v>
          </cell>
          <cell r="C2809" t="str">
            <v>ML</v>
          </cell>
          <cell r="D2809">
            <v>43654</v>
          </cell>
          <cell r="E2809" t="str">
            <v>2019</v>
          </cell>
          <cell r="F2809">
            <v>662261</v>
          </cell>
        </row>
        <row r="2810">
          <cell r="A2810">
            <v>102126</v>
          </cell>
          <cell r="B2810" t="str">
            <v>CerramientoModularContraImpacto H=2.4M A=2.5M STC</v>
          </cell>
          <cell r="C2810" t="str">
            <v>ML</v>
          </cell>
          <cell r="D2810">
            <v>43654</v>
          </cell>
          <cell r="E2810" t="str">
            <v>2019</v>
          </cell>
          <cell r="F2810">
            <v>710793</v>
          </cell>
        </row>
        <row r="2811">
          <cell r="A2811">
            <v>102131</v>
          </cell>
          <cell r="B2811" t="str">
            <v>CerramientoModularContraImpacto H=4.0M A=2.5M STC</v>
          </cell>
          <cell r="C2811" t="str">
            <v>ML</v>
          </cell>
          <cell r="D2811">
            <v>43654</v>
          </cell>
          <cell r="E2811" t="str">
            <v>2019</v>
          </cell>
          <cell r="F2811">
            <v>1069252</v>
          </cell>
        </row>
        <row r="2812">
          <cell r="A2812">
            <v>102132</v>
          </cell>
          <cell r="B2812" t="str">
            <v>CerramientoModularContraImpacto H=4.8M A=2.5M STC</v>
          </cell>
          <cell r="C2812" t="str">
            <v>ML</v>
          </cell>
          <cell r="D2812">
            <v>43654</v>
          </cell>
          <cell r="E2812" t="str">
            <v>2019</v>
          </cell>
          <cell r="F2812">
            <v>1178331</v>
          </cell>
        </row>
        <row r="2813">
          <cell r="A2813">
            <v>12558</v>
          </cell>
          <cell r="B2813" t="str">
            <v>Cerramiento Paneles Modulares Acero Alto=1.0 m Ancho=2.5  STC</v>
          </cell>
          <cell r="C2813" t="str">
            <v>ML</v>
          </cell>
          <cell r="D2813">
            <v>43802</v>
          </cell>
          <cell r="E2813" t="str">
            <v>2019</v>
          </cell>
          <cell r="F2813">
            <v>163211.51</v>
          </cell>
        </row>
        <row r="2814">
          <cell r="A2814">
            <v>12559</v>
          </cell>
          <cell r="B2814" t="str">
            <v>Cerramiento Paneles Modulares Acero Alto=1.5 m Ancho=2.5  STC</v>
          </cell>
          <cell r="C2814" t="str">
            <v>ML</v>
          </cell>
          <cell r="D2814">
            <v>43802</v>
          </cell>
          <cell r="E2814" t="str">
            <v>2019</v>
          </cell>
          <cell r="F2814">
            <v>200507.48</v>
          </cell>
        </row>
        <row r="2815">
          <cell r="A2815">
            <v>12560</v>
          </cell>
          <cell r="B2815" t="str">
            <v>Cerramiento Paneles Modulares Acero Alto=2.0 m Ancho=2.5  STC</v>
          </cell>
          <cell r="C2815" t="str">
            <v>ML</v>
          </cell>
          <cell r="D2815">
            <v>43802</v>
          </cell>
          <cell r="E2815" t="str">
            <v>2019</v>
          </cell>
          <cell r="F2815">
            <v>244007.04000000001</v>
          </cell>
        </row>
        <row r="2816">
          <cell r="A2816">
            <v>12561</v>
          </cell>
          <cell r="B2816" t="str">
            <v>Cerramiento Paneles Modulares Acero Alto=2.0 m Ancho=3.0  STC</v>
          </cell>
          <cell r="C2816" t="str">
            <v>ML</v>
          </cell>
          <cell r="D2816">
            <v>43802</v>
          </cell>
          <cell r="E2816" t="str">
            <v>2019</v>
          </cell>
          <cell r="F2816">
            <v>220182.76</v>
          </cell>
        </row>
        <row r="2817">
          <cell r="A2817">
            <v>12562</v>
          </cell>
          <cell r="B2817" t="str">
            <v>Cerramiento Paneles Modulares Acero Alto=2.40 m Ancho=3.0  STC</v>
          </cell>
          <cell r="C2817" t="str">
            <v>ML</v>
          </cell>
          <cell r="D2817">
            <v>43802</v>
          </cell>
          <cell r="E2817" t="str">
            <v>2019</v>
          </cell>
          <cell r="F2817">
            <v>265658.06</v>
          </cell>
        </row>
        <row r="2818">
          <cell r="A2818">
            <v>12747</v>
          </cell>
          <cell r="B2818" t="str">
            <v>PUERTA DE 2X2,5M EN MALLA DE CERRAMIENTO TIPO M-71</v>
          </cell>
          <cell r="C2818" t="str">
            <v>UN</v>
          </cell>
          <cell r="D2818">
            <v>44165</v>
          </cell>
          <cell r="E2818" t="str">
            <v>2020</v>
          </cell>
          <cell r="F2818">
            <v>1850000</v>
          </cell>
        </row>
        <row r="2819">
          <cell r="A2819">
            <v>12906</v>
          </cell>
          <cell r="B2819" t="str">
            <v>Liston plástico para cerramiento 4x4x3M</v>
          </cell>
          <cell r="C2819" t="str">
            <v>UN</v>
          </cell>
          <cell r="D2819">
            <v>44592</v>
          </cell>
          <cell r="E2819" t="str">
            <v>2022</v>
          </cell>
          <cell r="F2819">
            <v>30165</v>
          </cell>
        </row>
        <row r="2820">
          <cell r="A2820">
            <v>12907</v>
          </cell>
          <cell r="B2820" t="str">
            <v>Liston plástico para cerramiento 5x5x210</v>
          </cell>
          <cell r="C2820" t="str">
            <v>UN</v>
          </cell>
          <cell r="D2820">
            <v>44592</v>
          </cell>
          <cell r="E2820" t="str">
            <v>2022</v>
          </cell>
          <cell r="F2820">
            <v>26394</v>
          </cell>
        </row>
        <row r="2821">
          <cell r="A2821">
            <v>12908</v>
          </cell>
          <cell r="B2821" t="str">
            <v>Perfil plástico para cerramiento 8x8x206</v>
          </cell>
          <cell r="C2821" t="str">
            <v>UN</v>
          </cell>
          <cell r="D2821">
            <v>44592</v>
          </cell>
          <cell r="E2821" t="str">
            <v>2022</v>
          </cell>
          <cell r="F2821">
            <v>32679.01</v>
          </cell>
        </row>
        <row r="2822">
          <cell r="A2822">
            <v>12909</v>
          </cell>
          <cell r="B2822" t="str">
            <v>Perfil plástico para cerramiento 8x8x245</v>
          </cell>
          <cell r="C2822" t="str">
            <v>UN</v>
          </cell>
          <cell r="D2822">
            <v>44592</v>
          </cell>
          <cell r="E2822" t="str">
            <v>2022</v>
          </cell>
          <cell r="F2822">
            <v>41477</v>
          </cell>
        </row>
        <row r="2823">
          <cell r="A2823">
            <v>12910</v>
          </cell>
          <cell r="B2823" t="str">
            <v>Perfil plástico para cerramiento 9x9x210</v>
          </cell>
          <cell r="C2823" t="str">
            <v>UN</v>
          </cell>
          <cell r="D2823">
            <v>44592</v>
          </cell>
          <cell r="E2823" t="str">
            <v>2022</v>
          </cell>
          <cell r="F2823">
            <v>40220</v>
          </cell>
        </row>
        <row r="2824">
          <cell r="A2824">
            <v>12911</v>
          </cell>
          <cell r="B2824" t="str">
            <v>Perfil plástico para cerramiento 9x9x245</v>
          </cell>
          <cell r="C2824" t="str">
            <v>UN</v>
          </cell>
          <cell r="D2824">
            <v>44592</v>
          </cell>
          <cell r="E2824" t="str">
            <v>2022</v>
          </cell>
          <cell r="F2824">
            <v>49018</v>
          </cell>
        </row>
        <row r="2825">
          <cell r="A2825">
            <v>154</v>
          </cell>
          <cell r="B2825" t="str">
            <v>ICOPOR 1 Cm. DENSIDAD 15 1x1</v>
          </cell>
          <cell r="C2825" t="str">
            <v>M2</v>
          </cell>
          <cell r="D2825">
            <v>43843</v>
          </cell>
          <cell r="E2825" t="str">
            <v>2020</v>
          </cell>
          <cell r="F2825">
            <v>2437.12</v>
          </cell>
        </row>
        <row r="2826">
          <cell r="A2826">
            <v>155</v>
          </cell>
          <cell r="B2826" t="str">
            <v>ICOPOR 4 Cm  DENSIDAD 15 1x1</v>
          </cell>
          <cell r="C2826" t="str">
            <v>M2</v>
          </cell>
          <cell r="E2826" t="str">
            <v>1900</v>
          </cell>
          <cell r="F2826">
            <v>0</v>
          </cell>
        </row>
        <row r="2827">
          <cell r="A2827">
            <v>177</v>
          </cell>
          <cell r="B2827" t="str">
            <v>PLACA PLANA 122x61x4mm ETERNIT</v>
          </cell>
          <cell r="C2827" t="str">
            <v>UN</v>
          </cell>
          <cell r="E2827" t="str">
            <v>1900</v>
          </cell>
          <cell r="F2827">
            <v>0</v>
          </cell>
        </row>
        <row r="2828">
          <cell r="A2828">
            <v>187</v>
          </cell>
          <cell r="B2828" t="str">
            <v>SUPERCEL .60x121x4mm            ETERNIT</v>
          </cell>
          <cell r="C2828" t="str">
            <v>UN</v>
          </cell>
          <cell r="E2828" t="str">
            <v>1900</v>
          </cell>
          <cell r="F2828">
            <v>0</v>
          </cell>
        </row>
        <row r="2829">
          <cell r="A2829">
            <v>1276</v>
          </cell>
          <cell r="B2829" t="str">
            <v>LAMINA DE ICOPOR DE 1X1X0.5 cmD-10</v>
          </cell>
          <cell r="C2829" t="str">
            <v>UN</v>
          </cell>
          <cell r="E2829" t="str">
            <v>1900</v>
          </cell>
          <cell r="F2829">
            <v>0</v>
          </cell>
        </row>
        <row r="2830">
          <cell r="A2830">
            <v>1277</v>
          </cell>
          <cell r="B2830" t="str">
            <v>LAMINA DE ICOPOR DE 1X1X1 cm D-10</v>
          </cell>
          <cell r="C2830" t="str">
            <v>UN</v>
          </cell>
          <cell r="E2830" t="str">
            <v>1900</v>
          </cell>
          <cell r="F2830">
            <v>0</v>
          </cell>
        </row>
        <row r="2831">
          <cell r="A2831">
            <v>1278</v>
          </cell>
          <cell r="B2831" t="str">
            <v>LAMINA DE ICOPOR DE 1X1X1.5 cm D-10</v>
          </cell>
          <cell r="C2831" t="str">
            <v>UN</v>
          </cell>
          <cell r="E2831" t="str">
            <v>1900</v>
          </cell>
          <cell r="F2831">
            <v>0</v>
          </cell>
        </row>
        <row r="2832">
          <cell r="A2832">
            <v>1279</v>
          </cell>
          <cell r="B2832" t="str">
            <v>LAMINA DE ICOPOR DE 1X1X3 cm D-10</v>
          </cell>
          <cell r="C2832" t="str">
            <v>UN</v>
          </cell>
          <cell r="E2832" t="str">
            <v>1900</v>
          </cell>
          <cell r="F2832">
            <v>0</v>
          </cell>
        </row>
        <row r="2833">
          <cell r="A2833">
            <v>1280</v>
          </cell>
          <cell r="B2833" t="str">
            <v>LAMINA DE ICOPOR DE 1X1X4 cm D-10</v>
          </cell>
          <cell r="C2833" t="str">
            <v>UN</v>
          </cell>
          <cell r="E2833" t="str">
            <v>1900</v>
          </cell>
          <cell r="F2833">
            <v>0</v>
          </cell>
        </row>
        <row r="2834">
          <cell r="A2834">
            <v>1281</v>
          </cell>
          <cell r="B2834" t="str">
            <v>LAMINA DE ICOPOR DE 1X1X5 cm  D-10</v>
          </cell>
          <cell r="C2834" t="str">
            <v>UN</v>
          </cell>
          <cell r="E2834" t="str">
            <v>1900</v>
          </cell>
          <cell r="F2834">
            <v>0</v>
          </cell>
        </row>
        <row r="2835">
          <cell r="A2835">
            <v>1628</v>
          </cell>
          <cell r="B2835" t="str">
            <v>PLACA SUPERBOARD COLOMBIT (1.2x1.2)  4mm</v>
          </cell>
          <cell r="C2835" t="str">
            <v>UN</v>
          </cell>
          <cell r="E2835" t="str">
            <v>1900</v>
          </cell>
          <cell r="F2835">
            <v>0</v>
          </cell>
        </row>
        <row r="2836">
          <cell r="A2836">
            <v>1718</v>
          </cell>
          <cell r="B2836" t="str">
            <v>AISLAPOR LE BARON .61x1.22 25mm</v>
          </cell>
          <cell r="C2836" t="str">
            <v>UN</v>
          </cell>
          <cell r="E2836" t="str">
            <v>1900</v>
          </cell>
          <cell r="F2836">
            <v>0</v>
          </cell>
        </row>
        <row r="2837">
          <cell r="A2837">
            <v>1720</v>
          </cell>
          <cell r="B2837" t="str">
            <v>AISLAPOR FIGURADO .61x1.22   2.5m</v>
          </cell>
          <cell r="C2837" t="str">
            <v>UN</v>
          </cell>
          <cell r="E2837" t="str">
            <v>1900</v>
          </cell>
          <cell r="F2837">
            <v>0</v>
          </cell>
        </row>
        <row r="2838">
          <cell r="A2838">
            <v>1721</v>
          </cell>
          <cell r="B2838" t="str">
            <v>AISLAPOR TAYRONA .62x1.22 25mm</v>
          </cell>
          <cell r="C2838" t="str">
            <v>UN</v>
          </cell>
          <cell r="E2838" t="str">
            <v>1900</v>
          </cell>
          <cell r="F2838">
            <v>0</v>
          </cell>
        </row>
        <row r="2839">
          <cell r="A2839">
            <v>2252</v>
          </cell>
          <cell r="B2839" t="str">
            <v>PLACA PLANA 122x122x4m ETERNIT</v>
          </cell>
          <cell r="C2839" t="str">
            <v>UN</v>
          </cell>
          <cell r="E2839" t="str">
            <v>1900</v>
          </cell>
          <cell r="F2839">
            <v>0</v>
          </cell>
        </row>
        <row r="2840">
          <cell r="A2840">
            <v>2253</v>
          </cell>
          <cell r="B2840" t="str">
            <v>PLACA PLANA 122x122x6m ETERNIT</v>
          </cell>
          <cell r="C2840" t="str">
            <v>UN</v>
          </cell>
          <cell r="E2840" t="str">
            <v>1900</v>
          </cell>
          <cell r="F2840">
            <v>0</v>
          </cell>
        </row>
        <row r="2841">
          <cell r="A2841">
            <v>2254</v>
          </cell>
          <cell r="B2841" t="str">
            <v>PLACA PLANA 122x244x6m ETERNIT</v>
          </cell>
          <cell r="C2841" t="str">
            <v>UN</v>
          </cell>
          <cell r="E2841" t="str">
            <v>1900</v>
          </cell>
          <cell r="F2841">
            <v>0</v>
          </cell>
        </row>
        <row r="2842">
          <cell r="A2842">
            <v>3470</v>
          </cell>
          <cell r="B2842" t="str">
            <v>VIGUETA CIELO RASO CALIBRE 26 (2.44M)</v>
          </cell>
          <cell r="C2842" t="str">
            <v>UN</v>
          </cell>
          <cell r="D2842">
            <v>44592</v>
          </cell>
          <cell r="E2842" t="str">
            <v>2022</v>
          </cell>
          <cell r="F2842">
            <v>5703</v>
          </cell>
        </row>
        <row r="2843">
          <cell r="A2843">
            <v>100770</v>
          </cell>
          <cell r="B2843" t="str">
            <v>CIELO RASO OWA-FUT- HUNTER-FIBRA +PERFILER(RES)**</v>
          </cell>
          <cell r="C2843" t="str">
            <v>M2</v>
          </cell>
          <cell r="E2843" t="str">
            <v>1900</v>
          </cell>
          <cell r="F2843">
            <v>0</v>
          </cell>
        </row>
        <row r="2844">
          <cell r="A2844">
            <v>103269</v>
          </cell>
          <cell r="B2844" t="str">
            <v>VIGUETA CIELO RASO CALIBRE 28 L=2.44</v>
          </cell>
          <cell r="C2844" t="str">
            <v>UN</v>
          </cell>
          <cell r="D2844">
            <v>44592</v>
          </cell>
          <cell r="E2844" t="str">
            <v>2022</v>
          </cell>
          <cell r="F2844">
            <v>4645</v>
          </cell>
        </row>
        <row r="2845">
          <cell r="A2845">
            <v>103271</v>
          </cell>
          <cell r="B2845" t="str">
            <v>ANGULO 30X20 CAL.26 L=2.44M</v>
          </cell>
          <cell r="C2845" t="str">
            <v>UN</v>
          </cell>
          <cell r="D2845">
            <v>44592</v>
          </cell>
          <cell r="E2845" t="str">
            <v>2022</v>
          </cell>
          <cell r="F2845">
            <v>3090</v>
          </cell>
        </row>
        <row r="2846">
          <cell r="A2846">
            <v>104073</v>
          </cell>
          <cell r="B2846" t="str">
            <v>LAMINA ETERBOARD 8MM-1.22X2.44M</v>
          </cell>
          <cell r="C2846" t="str">
            <v>UN</v>
          </cell>
          <cell r="E2846" t="str">
            <v>1900</v>
          </cell>
          <cell r="F2846">
            <v>0</v>
          </cell>
        </row>
        <row r="2847">
          <cell r="A2847">
            <v>104074</v>
          </cell>
          <cell r="B2847" t="str">
            <v>LAMINA ETERBOARD 10MM-1.22X2.44M</v>
          </cell>
          <cell r="C2847" t="str">
            <v>UN</v>
          </cell>
          <cell r="E2847" t="str">
            <v>1900</v>
          </cell>
          <cell r="F2847">
            <v>0</v>
          </cell>
        </row>
        <row r="2848">
          <cell r="A2848">
            <v>104075</v>
          </cell>
          <cell r="B2848" t="str">
            <v>LAMINA FIBROCEMENTO 14MM-1.22X2.44M</v>
          </cell>
          <cell r="C2848" t="str">
            <v>UN</v>
          </cell>
          <cell r="E2848" t="str">
            <v>1900</v>
          </cell>
          <cell r="F2848">
            <v>0</v>
          </cell>
        </row>
        <row r="2849">
          <cell r="A2849">
            <v>104076</v>
          </cell>
          <cell r="B2849" t="str">
            <v>LAMINA ETERBOARD 17MM-1.22X2.44M</v>
          </cell>
          <cell r="C2849" t="str">
            <v>UN</v>
          </cell>
          <cell r="E2849" t="str">
            <v>1900</v>
          </cell>
          <cell r="F2849">
            <v>0</v>
          </cell>
        </row>
        <row r="2850">
          <cell r="A2850">
            <v>104531</v>
          </cell>
          <cell r="B2850" t="str">
            <v>PARAL VERTICAL DE(3,5/8") L=3.00M CAL.26</v>
          </cell>
          <cell r="C2850" t="str">
            <v>UN</v>
          </cell>
          <cell r="E2850" t="str">
            <v>1900</v>
          </cell>
          <cell r="F2850">
            <v>0</v>
          </cell>
        </row>
        <row r="2851">
          <cell r="A2851">
            <v>108025</v>
          </cell>
          <cell r="B2851" t="str">
            <v>CieloFalsoPlafonMadera Aglomerada12mm+Estructura</v>
          </cell>
          <cell r="C2851" t="str">
            <v>M2</v>
          </cell>
          <cell r="E2851" t="str">
            <v>1900</v>
          </cell>
          <cell r="F2851">
            <v>0</v>
          </cell>
        </row>
        <row r="2852">
          <cell r="A2852">
            <v>108026</v>
          </cell>
          <cell r="B2852" t="str">
            <v>Remate Perimetralde PlafonesMaderaAglomerada0.12m</v>
          </cell>
          <cell r="C2852" t="str">
            <v>ML</v>
          </cell>
          <cell r="E2852" t="str">
            <v>1900</v>
          </cell>
          <cell r="F2852">
            <v>0</v>
          </cell>
        </row>
        <row r="2853">
          <cell r="A2853">
            <v>108097</v>
          </cell>
          <cell r="B2853" t="str">
            <v>Teja Dekoceiling pvc 7mmBlanco Arkos o equivalente</v>
          </cell>
          <cell r="C2853" t="str">
            <v>UN</v>
          </cell>
          <cell r="E2853" t="str">
            <v>1900</v>
          </cell>
          <cell r="F2853">
            <v>0</v>
          </cell>
        </row>
        <row r="2854">
          <cell r="A2854">
            <v>108098</v>
          </cell>
          <cell r="B2854" t="str">
            <v>Conector L:5.85-H Dekoceiling pvc de Arkos o equiv</v>
          </cell>
          <cell r="C2854" t="str">
            <v>UN</v>
          </cell>
          <cell r="E2854" t="str">
            <v>1900</v>
          </cell>
          <cell r="F2854">
            <v>0</v>
          </cell>
        </row>
        <row r="2855">
          <cell r="A2855">
            <v>108099</v>
          </cell>
          <cell r="B2855" t="str">
            <v>U de Remate L:5.85 Dekoceiling pvc Arkos  o Equiv</v>
          </cell>
          <cell r="C2855" t="str">
            <v>UN</v>
          </cell>
          <cell r="E2855" t="str">
            <v>1900</v>
          </cell>
          <cell r="F2855">
            <v>0</v>
          </cell>
        </row>
        <row r="2856">
          <cell r="A2856">
            <v>108805</v>
          </cell>
          <cell r="B2856" t="str">
            <v>Cielo raso en listones de madera de pino 9 x 4 cm</v>
          </cell>
          <cell r="C2856" t="str">
            <v>M2</v>
          </cell>
          <cell r="E2856" t="str">
            <v>1900</v>
          </cell>
          <cell r="F2856">
            <v>0</v>
          </cell>
        </row>
        <row r="2857">
          <cell r="A2857">
            <v>101560</v>
          </cell>
          <cell r="B2857" t="str">
            <v>PANELEX - EXTERIORES F-60  ACABADO MATE CRDC</v>
          </cell>
          <cell r="C2857" t="str">
            <v>M2</v>
          </cell>
          <cell r="D2857">
            <v>44592</v>
          </cell>
          <cell r="E2857" t="str">
            <v>2022</v>
          </cell>
          <cell r="F2857">
            <v>653214</v>
          </cell>
        </row>
        <row r="2858">
          <cell r="A2858">
            <v>101561</v>
          </cell>
          <cell r="B2858" t="str">
            <v>ESTR-TUBO DE 1-1/2 X 1-1/2 PARA INSTALACION CRDC</v>
          </cell>
          <cell r="C2858" t="str">
            <v>M2</v>
          </cell>
          <cell r="D2858">
            <v>44592</v>
          </cell>
          <cell r="E2858" t="str">
            <v>2022</v>
          </cell>
          <cell r="F2858">
            <v>271015</v>
          </cell>
        </row>
        <row r="2859">
          <cell r="A2859">
            <v>101573</v>
          </cell>
          <cell r="B2859" t="str">
            <v>LISTONES SILENCIA DE 128X2400 EN 15MM CEFE COMETAS</v>
          </cell>
          <cell r="C2859" t="str">
            <v>M2</v>
          </cell>
          <cell r="D2859">
            <v>43560</v>
          </cell>
          <cell r="E2859" t="str">
            <v>2019</v>
          </cell>
          <cell r="F2859">
            <v>380000</v>
          </cell>
        </row>
        <row r="2860">
          <cell r="A2860">
            <v>101575</v>
          </cell>
          <cell r="B2860" t="str">
            <v>SUMINISTRO DE ESTRUCTURA PARA COLOCACION DE LISTON</v>
          </cell>
          <cell r="C2860" t="str">
            <v>M2</v>
          </cell>
          <cell r="D2860">
            <v>43560</v>
          </cell>
          <cell r="E2860" t="str">
            <v>2019</v>
          </cell>
          <cell r="F2860">
            <v>108000</v>
          </cell>
        </row>
        <row r="2861">
          <cell r="A2861">
            <v>895</v>
          </cell>
          <cell r="B2861" t="str">
            <v>FORMALITE BRILLANTE F-6  - COLOR BLANCO</v>
          </cell>
          <cell r="C2861" t="str">
            <v>UN</v>
          </cell>
          <cell r="E2861" t="str">
            <v>1900</v>
          </cell>
          <cell r="F2861">
            <v>0</v>
          </cell>
        </row>
        <row r="2862">
          <cell r="A2862">
            <v>896</v>
          </cell>
          <cell r="B2862" t="str">
            <v>FORMALITE  F-8   - UNICOLOR   BLANCO</v>
          </cell>
          <cell r="C2862" t="str">
            <v>UN</v>
          </cell>
          <cell r="E2862" t="str">
            <v>1900</v>
          </cell>
          <cell r="F2862">
            <v>0</v>
          </cell>
        </row>
        <row r="2863">
          <cell r="A2863">
            <v>897</v>
          </cell>
          <cell r="B2863" t="str">
            <v>FORMALITE TEXTURADO F-6</v>
          </cell>
          <cell r="C2863" t="str">
            <v>UN</v>
          </cell>
          <cell r="E2863" t="str">
            <v>1900</v>
          </cell>
          <cell r="F2863">
            <v>0</v>
          </cell>
        </row>
        <row r="2864">
          <cell r="A2864">
            <v>898</v>
          </cell>
          <cell r="B2864" t="str">
            <v>FORMALITE TEXTURADO F-8  - COLOR BLANCO</v>
          </cell>
          <cell r="C2864" t="str">
            <v>UN</v>
          </cell>
          <cell r="E2864" t="str">
            <v>1900</v>
          </cell>
          <cell r="F2864">
            <v>0</v>
          </cell>
        </row>
        <row r="2865">
          <cell r="A2865">
            <v>927</v>
          </cell>
          <cell r="B2865" t="str">
            <v>LISTON M.H. PINO ROMERON/TECHO</v>
          </cell>
          <cell r="C2865" t="str">
            <v>M2</v>
          </cell>
          <cell r="E2865" t="str">
            <v>1900</v>
          </cell>
          <cell r="F2865">
            <v>0</v>
          </cell>
        </row>
        <row r="2866">
          <cell r="A2866">
            <v>2944</v>
          </cell>
          <cell r="B2866" t="str">
            <v>TABLEX PZ   2.44 x1.53   4.mm Lamina Tablex</v>
          </cell>
          <cell r="C2866" t="str">
            <v>UN</v>
          </cell>
          <cell r="E2866" t="str">
            <v>1900</v>
          </cell>
          <cell r="F2866">
            <v>0</v>
          </cell>
        </row>
        <row r="2867">
          <cell r="A2867">
            <v>101219</v>
          </cell>
          <cell r="B2867" t="str">
            <v>Lámina 1.2 x 2.40 Formica Escritorio</v>
          </cell>
          <cell r="C2867" t="str">
            <v>UN</v>
          </cell>
          <cell r="D2867">
            <v>43558</v>
          </cell>
          <cell r="E2867" t="str">
            <v>2019</v>
          </cell>
          <cell r="F2867">
            <v>29500</v>
          </cell>
        </row>
        <row r="2868">
          <cell r="A2868">
            <v>412</v>
          </cell>
          <cell r="B2868" t="str">
            <v>CENTRAL DE CONSERJERIA 10 PTOS</v>
          </cell>
          <cell r="C2868" t="str">
            <v>UN</v>
          </cell>
          <cell r="E2868" t="str">
            <v>1900</v>
          </cell>
          <cell r="F2868">
            <v>0</v>
          </cell>
        </row>
        <row r="2869">
          <cell r="A2869">
            <v>418</v>
          </cell>
          <cell r="B2869" t="str">
            <v>CITOFONOS  TERRANEO BASICO</v>
          </cell>
          <cell r="C2869" t="str">
            <v>UN</v>
          </cell>
          <cell r="E2869" t="str">
            <v>1900</v>
          </cell>
          <cell r="F2869">
            <v>0</v>
          </cell>
        </row>
        <row r="2870">
          <cell r="A2870">
            <v>9446</v>
          </cell>
          <cell r="B2870" t="str">
            <v>CITOFONOS  TERRANEO</v>
          </cell>
          <cell r="C2870" t="str">
            <v>UN</v>
          </cell>
          <cell r="E2870" t="str">
            <v>1900</v>
          </cell>
          <cell r="F2870">
            <v>0</v>
          </cell>
        </row>
        <row r="2871">
          <cell r="A2871">
            <v>108824</v>
          </cell>
          <cell r="B2871" t="str">
            <v>SISTEMA DE DETECCIÓN DE INCENDIO</v>
          </cell>
          <cell r="C2871" t="str">
            <v>GL</v>
          </cell>
          <cell r="D2871">
            <v>43802</v>
          </cell>
          <cell r="E2871" t="str">
            <v>2019</v>
          </cell>
          <cell r="F2871">
            <v>124564213.39</v>
          </cell>
        </row>
        <row r="2872">
          <cell r="A2872">
            <v>989</v>
          </cell>
          <cell r="B2872" t="str">
            <v>COCINA Int.1.60 Milano                       CHLLG</v>
          </cell>
          <cell r="C2872" t="str">
            <v>UN</v>
          </cell>
          <cell r="E2872" t="str">
            <v>1900</v>
          </cell>
          <cell r="F2872">
            <v>0</v>
          </cell>
        </row>
        <row r="2873">
          <cell r="A2873">
            <v>1731</v>
          </cell>
          <cell r="B2873" t="str">
            <v>COCINA Int.1.65 Milano                       CHLLG</v>
          </cell>
          <cell r="C2873" t="str">
            <v>UN</v>
          </cell>
          <cell r="E2873" t="str">
            <v>1900</v>
          </cell>
          <cell r="F2873">
            <v>0</v>
          </cell>
        </row>
        <row r="2874">
          <cell r="A2874">
            <v>2770</v>
          </cell>
          <cell r="B2874" t="str">
            <v>COCINA Int.1.80 Milano                       CHLLG</v>
          </cell>
          <cell r="C2874" t="str">
            <v>UN</v>
          </cell>
          <cell r="E2874" t="str">
            <v>1900</v>
          </cell>
          <cell r="F2874">
            <v>0</v>
          </cell>
        </row>
        <row r="2875">
          <cell r="A2875">
            <v>2778</v>
          </cell>
          <cell r="B2875" t="str">
            <v>COCINA Int.1.95 Milano                       CHLLG</v>
          </cell>
          <cell r="C2875" t="str">
            <v>UN</v>
          </cell>
          <cell r="E2875" t="str">
            <v>1900</v>
          </cell>
          <cell r="F2875">
            <v>0</v>
          </cell>
        </row>
        <row r="2876">
          <cell r="A2876">
            <v>2779</v>
          </cell>
          <cell r="B2876" t="str">
            <v>ALACENA P/HORNO.76 x 1.96 FUTURA        CHLLG</v>
          </cell>
          <cell r="C2876" t="str">
            <v>UN</v>
          </cell>
          <cell r="E2876" t="str">
            <v>1900</v>
          </cell>
          <cell r="F2876">
            <v>0</v>
          </cell>
        </row>
        <row r="2877">
          <cell r="A2877">
            <v>2780</v>
          </cell>
          <cell r="B2877" t="str">
            <v>ALACENA P/HORNO.60 x 1.96 FUTURA</v>
          </cell>
          <cell r="C2877" t="str">
            <v>UN</v>
          </cell>
          <cell r="E2877" t="str">
            <v>1900</v>
          </cell>
          <cell r="F2877">
            <v>0</v>
          </cell>
        </row>
        <row r="2878">
          <cell r="A2878">
            <v>3261</v>
          </cell>
          <cell r="B2878" t="str">
            <v>COCINA Int.2.20 Milano                       CHLLG</v>
          </cell>
          <cell r="C2878" t="str">
            <v>UN</v>
          </cell>
          <cell r="E2878" t="str">
            <v>1900</v>
          </cell>
          <cell r="F2878">
            <v>0</v>
          </cell>
        </row>
        <row r="2879">
          <cell r="A2879">
            <v>3262</v>
          </cell>
          <cell r="B2879" t="str">
            <v>COCINA Int.1.50 Salento V.I.S.               CHLLG</v>
          </cell>
          <cell r="C2879" t="str">
            <v>UN</v>
          </cell>
          <cell r="E2879" t="str">
            <v>1900</v>
          </cell>
          <cell r="F2879">
            <v>0</v>
          </cell>
        </row>
        <row r="2880">
          <cell r="A2880">
            <v>3263</v>
          </cell>
          <cell r="B2880" t="str">
            <v>COCINA Int.1.65 Salento V.I.S.               CHLLG</v>
          </cell>
          <cell r="C2880" t="str">
            <v>UN</v>
          </cell>
          <cell r="E2880" t="str">
            <v>1900</v>
          </cell>
          <cell r="F2880">
            <v>0</v>
          </cell>
        </row>
        <row r="2881">
          <cell r="A2881">
            <v>3264</v>
          </cell>
          <cell r="B2881" t="str">
            <v>COCINA Int.1.80 Salento V.I.S.               CHLLG</v>
          </cell>
          <cell r="C2881" t="str">
            <v>UN</v>
          </cell>
          <cell r="E2881" t="str">
            <v>1900</v>
          </cell>
          <cell r="F2881">
            <v>0</v>
          </cell>
        </row>
        <row r="2882">
          <cell r="A2882">
            <v>100354</v>
          </cell>
          <cell r="B2882" t="str">
            <v>Sal marina **</v>
          </cell>
          <cell r="C2882" t="str">
            <v>KG</v>
          </cell>
          <cell r="E2882" t="str">
            <v>1900</v>
          </cell>
          <cell r="F2882">
            <v>0</v>
          </cell>
        </row>
        <row r="2883">
          <cell r="A2883">
            <v>633</v>
          </cell>
          <cell r="B2883" t="str">
            <v>ACPM*</v>
          </cell>
          <cell r="C2883" t="str">
            <v>GLN</v>
          </cell>
          <cell r="D2883">
            <v>43839</v>
          </cell>
          <cell r="E2883" t="str">
            <v>2020</v>
          </cell>
          <cell r="F2883">
            <v>9456</v>
          </cell>
        </row>
        <row r="2884">
          <cell r="A2884">
            <v>100615</v>
          </cell>
          <cell r="B2884" t="str">
            <v>Gasolina      **</v>
          </cell>
          <cell r="C2884" t="str">
            <v>GLN</v>
          </cell>
          <cell r="D2884">
            <v>44592</v>
          </cell>
          <cell r="E2884" t="str">
            <v>2022</v>
          </cell>
          <cell r="F2884">
            <v>9678</v>
          </cell>
        </row>
        <row r="2885">
          <cell r="A2885">
            <v>102229</v>
          </cell>
          <cell r="B2885" t="str">
            <v>ACPM**</v>
          </cell>
          <cell r="C2885" t="str">
            <v>GLN</v>
          </cell>
          <cell r="D2885">
            <v>44592</v>
          </cell>
          <cell r="E2885" t="str">
            <v>2022</v>
          </cell>
          <cell r="F2885">
            <v>9138</v>
          </cell>
        </row>
        <row r="2886">
          <cell r="A2886">
            <v>105536</v>
          </cell>
          <cell r="B2886" t="str">
            <v>ACEITE 20 W -40</v>
          </cell>
          <cell r="C2886" t="str">
            <v>UN</v>
          </cell>
          <cell r="D2886">
            <v>43809</v>
          </cell>
          <cell r="E2886" t="str">
            <v>2019</v>
          </cell>
          <cell r="F2886">
            <v>20092.009999999998</v>
          </cell>
        </row>
        <row r="2887">
          <cell r="A2887">
            <v>106599</v>
          </cell>
          <cell r="B2887" t="str">
            <v>Filtro Aire FBW-B7241 Filter-Lube (Spin On)-Baldwi</v>
          </cell>
          <cell r="C2887" t="str">
            <v>UN</v>
          </cell>
          <cell r="E2887" t="str">
            <v>1900</v>
          </cell>
          <cell r="F2887">
            <v>0</v>
          </cell>
        </row>
        <row r="2888">
          <cell r="A2888">
            <v>106600</v>
          </cell>
          <cell r="B2888" t="str">
            <v>ServicioTécnico(CambfiltroAceitePlantaCummins-880</v>
          </cell>
          <cell r="C2888" t="str">
            <v>UN</v>
          </cell>
          <cell r="E2888" t="str">
            <v>1900</v>
          </cell>
          <cell r="F2888">
            <v>0</v>
          </cell>
        </row>
        <row r="2889">
          <cell r="A2889">
            <v>106601</v>
          </cell>
          <cell r="B2889" t="str">
            <v>Filtro de Aceite PH675 LUBER FINER</v>
          </cell>
          <cell r="C2889" t="str">
            <v>UN</v>
          </cell>
          <cell r="E2889" t="str">
            <v>1900</v>
          </cell>
          <cell r="F2889">
            <v>0</v>
          </cell>
        </row>
        <row r="2890">
          <cell r="A2890">
            <v>106602</v>
          </cell>
          <cell r="B2890" t="str">
            <v>Filtro de combustible LFF8062 LUBER FINER</v>
          </cell>
          <cell r="C2890" t="str">
            <v>UN</v>
          </cell>
          <cell r="E2890" t="str">
            <v>1900</v>
          </cell>
          <cell r="F2890">
            <v>0</v>
          </cell>
        </row>
        <row r="2891">
          <cell r="A2891">
            <v>106603</v>
          </cell>
          <cell r="B2891" t="str">
            <v>Filtro de Aceite 1207061512 LISTER</v>
          </cell>
          <cell r="C2891" t="str">
            <v>UN</v>
          </cell>
          <cell r="E2891" t="str">
            <v>1900</v>
          </cell>
          <cell r="F2891">
            <v>0</v>
          </cell>
        </row>
        <row r="2892">
          <cell r="A2892">
            <v>106604</v>
          </cell>
          <cell r="B2892" t="str">
            <v>Filtro de combustible 9101-1201031729 LISTER</v>
          </cell>
          <cell r="C2892" t="str">
            <v>UN</v>
          </cell>
          <cell r="E2892" t="str">
            <v>1900</v>
          </cell>
          <cell r="F2892">
            <v>0</v>
          </cell>
        </row>
        <row r="2893">
          <cell r="A2893">
            <v>106605</v>
          </cell>
          <cell r="B2893" t="str">
            <v>Filtro de combustible 9102-1201031729 LISTER</v>
          </cell>
          <cell r="C2893" t="str">
            <v>UN</v>
          </cell>
          <cell r="E2893" t="str">
            <v>1900</v>
          </cell>
          <cell r="F2893">
            <v>0</v>
          </cell>
        </row>
        <row r="2894">
          <cell r="A2894">
            <v>106606</v>
          </cell>
          <cell r="B2894" t="str">
            <v>Filtro de Aceite BALDWIN  BW5071</v>
          </cell>
          <cell r="C2894" t="str">
            <v>UN</v>
          </cell>
          <cell r="E2894" t="str">
            <v>1900</v>
          </cell>
          <cell r="F2894">
            <v>0</v>
          </cell>
        </row>
        <row r="2895">
          <cell r="A2895">
            <v>106607</v>
          </cell>
          <cell r="B2895" t="str">
            <v>Filtro de Aceite LUBER FINER LFP3000</v>
          </cell>
          <cell r="C2895" t="str">
            <v>UN</v>
          </cell>
          <cell r="E2895" t="str">
            <v>1900</v>
          </cell>
          <cell r="F2895">
            <v>0</v>
          </cell>
        </row>
        <row r="2896">
          <cell r="A2896">
            <v>106608</v>
          </cell>
          <cell r="B2896" t="str">
            <v>Filtro de Combustible LUBER FINER LFF3417</v>
          </cell>
          <cell r="C2896" t="str">
            <v>UN</v>
          </cell>
          <cell r="E2896" t="str">
            <v>1900</v>
          </cell>
          <cell r="F2896">
            <v>0</v>
          </cell>
        </row>
        <row r="2897">
          <cell r="A2897">
            <v>106609</v>
          </cell>
          <cell r="B2897" t="str">
            <v>Filtro de Combustible DONALDSON P553004</v>
          </cell>
          <cell r="C2897" t="str">
            <v>UN</v>
          </cell>
          <cell r="E2897" t="str">
            <v>1900</v>
          </cell>
          <cell r="F2897">
            <v>0</v>
          </cell>
        </row>
        <row r="2898">
          <cell r="A2898">
            <v>106616</v>
          </cell>
          <cell r="B2898" t="str">
            <v>ServicioTécnico(CambfiltroAceitePlantaListerPetter</v>
          </cell>
          <cell r="C2898" t="str">
            <v>UN</v>
          </cell>
          <cell r="E2898" t="str">
            <v>1900</v>
          </cell>
          <cell r="F2898">
            <v>0</v>
          </cell>
        </row>
        <row r="2899">
          <cell r="A2899">
            <v>106617</v>
          </cell>
          <cell r="B2899" t="str">
            <v>ServicioTécnico(CambfiltroAceitePlantListerStamfor</v>
          </cell>
          <cell r="C2899" t="str">
            <v>UN</v>
          </cell>
          <cell r="E2899" t="str">
            <v>1900</v>
          </cell>
          <cell r="F2899">
            <v>0</v>
          </cell>
        </row>
        <row r="2900">
          <cell r="A2900">
            <v>106618</v>
          </cell>
          <cell r="B2900" t="str">
            <v>ServicioTécnico(CambfiltroAceitePlantDieselCummmin</v>
          </cell>
          <cell r="C2900" t="str">
            <v>UN</v>
          </cell>
          <cell r="E2900" t="str">
            <v>1900</v>
          </cell>
          <cell r="F2900">
            <v>0</v>
          </cell>
        </row>
        <row r="2901">
          <cell r="A2901">
            <v>106619</v>
          </cell>
          <cell r="B2901" t="str">
            <v>Filtro de Aceite  DONALDSON P181099</v>
          </cell>
          <cell r="C2901" t="str">
            <v>UN</v>
          </cell>
          <cell r="E2901" t="str">
            <v>1900</v>
          </cell>
          <cell r="F2901">
            <v>0</v>
          </cell>
        </row>
        <row r="2902">
          <cell r="A2902">
            <v>82</v>
          </cell>
          <cell r="B2902" t="str">
            <v>CONCRETO FLUIDO  3000 psi Gr=1"</v>
          </cell>
          <cell r="C2902" t="str">
            <v>M3</v>
          </cell>
          <cell r="E2902" t="str">
            <v>1900</v>
          </cell>
          <cell r="F2902">
            <v>0</v>
          </cell>
        </row>
        <row r="2903">
          <cell r="A2903">
            <v>2178</v>
          </cell>
          <cell r="B2903" t="str">
            <v>POSTES PARA CERCA (H 2.05)</v>
          </cell>
          <cell r="C2903" t="str">
            <v>UN</v>
          </cell>
          <cell r="E2903" t="str">
            <v>1900</v>
          </cell>
          <cell r="F2903">
            <v>0</v>
          </cell>
        </row>
        <row r="2904">
          <cell r="A2904">
            <v>2179</v>
          </cell>
          <cell r="B2904" t="str">
            <v>POSTES PARA CERCA (H 2.80)</v>
          </cell>
          <cell r="C2904" t="str">
            <v>UN</v>
          </cell>
          <cell r="E2904" t="str">
            <v>1900</v>
          </cell>
          <cell r="F2904">
            <v>0</v>
          </cell>
        </row>
        <row r="2905">
          <cell r="A2905">
            <v>2180</v>
          </cell>
          <cell r="B2905" t="str">
            <v>POSTES PARA CERCA (POLO PEQUEÑO)</v>
          </cell>
          <cell r="C2905" t="str">
            <v>UN</v>
          </cell>
          <cell r="E2905" t="str">
            <v>1900</v>
          </cell>
          <cell r="F2905">
            <v>0</v>
          </cell>
        </row>
        <row r="2906">
          <cell r="A2906">
            <v>2219</v>
          </cell>
          <cell r="B2906" t="str">
            <v>POSTE DE CONC. PRETENS ENERG. Y TEL (8m)</v>
          </cell>
          <cell r="C2906" t="str">
            <v>UN</v>
          </cell>
          <cell r="E2906" t="str">
            <v>1900</v>
          </cell>
          <cell r="F2906">
            <v>0</v>
          </cell>
        </row>
        <row r="2907">
          <cell r="A2907">
            <v>2220</v>
          </cell>
          <cell r="B2907" t="str">
            <v>POSTE DE CONC. PRETENS. ENERG. Y TEL (8m)</v>
          </cell>
          <cell r="C2907" t="str">
            <v>UN</v>
          </cell>
          <cell r="E2907" t="str">
            <v>1900</v>
          </cell>
          <cell r="F2907">
            <v>0</v>
          </cell>
        </row>
        <row r="2908">
          <cell r="A2908">
            <v>2221</v>
          </cell>
          <cell r="B2908" t="str">
            <v>POSTE DE CONC. PRETENS. ENERG. Y TEL (10m)</v>
          </cell>
          <cell r="C2908" t="str">
            <v>UN</v>
          </cell>
          <cell r="E2908" t="str">
            <v>1900</v>
          </cell>
          <cell r="F2908">
            <v>0</v>
          </cell>
        </row>
        <row r="2909">
          <cell r="A2909">
            <v>2223</v>
          </cell>
          <cell r="B2909" t="str">
            <v>POSTE DE CONC. PRETENS. ENERG. Y TEL (12m)</v>
          </cell>
          <cell r="C2909" t="str">
            <v>UN</v>
          </cell>
          <cell r="E2909" t="str">
            <v>1900</v>
          </cell>
          <cell r="F2909">
            <v>0</v>
          </cell>
        </row>
        <row r="2910">
          <cell r="A2910">
            <v>2226</v>
          </cell>
          <cell r="B2910" t="str">
            <v>POSTE DE CONC. PRETENS. ENERG. Y TEL (14m)</v>
          </cell>
          <cell r="C2910" t="str">
            <v>UN</v>
          </cell>
          <cell r="E2910" t="str">
            <v>1900</v>
          </cell>
          <cell r="F2910">
            <v>0</v>
          </cell>
        </row>
        <row r="2911">
          <cell r="A2911">
            <v>2228</v>
          </cell>
          <cell r="B2911" t="str">
            <v>POSTE DE CONC.PRETENS A.P.(8m) RESISTENC:510 Kg.</v>
          </cell>
          <cell r="C2911" t="str">
            <v>UN</v>
          </cell>
          <cell r="E2911" t="str">
            <v>1900</v>
          </cell>
          <cell r="F2911">
            <v>0</v>
          </cell>
        </row>
        <row r="2912">
          <cell r="A2912">
            <v>2235</v>
          </cell>
          <cell r="B2912" t="str">
            <v>POSTE DE CONC. PRETENS A.P.(14m)RESISTENC:750Kg</v>
          </cell>
          <cell r="C2912" t="str">
            <v>UN</v>
          </cell>
          <cell r="E2912" t="str">
            <v>1900</v>
          </cell>
          <cell r="F2912">
            <v>0</v>
          </cell>
        </row>
        <row r="2913">
          <cell r="A2913">
            <v>2651</v>
          </cell>
          <cell r="B2913" t="str">
            <v>CONCRETO 1500 PSI (105N) Gr=1"</v>
          </cell>
          <cell r="C2913" t="str">
            <v>M3</v>
          </cell>
          <cell r="D2913">
            <v>44592</v>
          </cell>
          <cell r="E2913" t="str">
            <v>2022</v>
          </cell>
          <cell r="F2913">
            <v>400373</v>
          </cell>
        </row>
        <row r="2914">
          <cell r="A2914">
            <v>2652</v>
          </cell>
          <cell r="B2914" t="str">
            <v>CONCRETO 2000 PSI (140N) COMUN Gr=1</v>
          </cell>
          <cell r="C2914" t="str">
            <v>M3</v>
          </cell>
          <cell r="D2914">
            <v>44592</v>
          </cell>
          <cell r="E2914" t="str">
            <v>2022</v>
          </cell>
          <cell r="F2914">
            <v>430695</v>
          </cell>
        </row>
        <row r="2915">
          <cell r="A2915">
            <v>2654</v>
          </cell>
          <cell r="B2915" t="str">
            <v>CONCRETO 3000 PSI (210N) COMUN Gr=1"</v>
          </cell>
          <cell r="C2915" t="str">
            <v>M3</v>
          </cell>
          <cell r="D2915">
            <v>44592</v>
          </cell>
          <cell r="E2915" t="str">
            <v>2022</v>
          </cell>
          <cell r="F2915">
            <v>394806</v>
          </cell>
        </row>
        <row r="2916">
          <cell r="A2916">
            <v>2656</v>
          </cell>
          <cell r="B2916" t="str">
            <v>CONCRETO 4000 PSI (280N) COMUN Gr=1"</v>
          </cell>
          <cell r="C2916" t="str">
            <v>M3</v>
          </cell>
          <cell r="D2916">
            <v>44592</v>
          </cell>
          <cell r="E2916" t="str">
            <v>2022</v>
          </cell>
          <cell r="F2916">
            <v>485398</v>
          </cell>
        </row>
        <row r="2917">
          <cell r="A2917">
            <v>2657</v>
          </cell>
          <cell r="B2917" t="str">
            <v>CONCRETO 4500 PSI (315N) COMUN Gr=1"</v>
          </cell>
          <cell r="C2917" t="str">
            <v>M3</v>
          </cell>
          <cell r="E2917" t="str">
            <v>1900</v>
          </cell>
          <cell r="F2917">
            <v>0</v>
          </cell>
        </row>
        <row r="2918">
          <cell r="A2918">
            <v>2658</v>
          </cell>
          <cell r="B2918" t="str">
            <v>CONCRETO 5000 PSI (350N) COMUN Gr=1"</v>
          </cell>
          <cell r="C2918" t="str">
            <v>M3</v>
          </cell>
          <cell r="E2918" t="str">
            <v>1900</v>
          </cell>
          <cell r="F2918">
            <v>0</v>
          </cell>
        </row>
        <row r="2919">
          <cell r="A2919">
            <v>2659</v>
          </cell>
          <cell r="B2919" t="str">
            <v>CONCRETO 6000 PSI (420N)</v>
          </cell>
          <cell r="C2919" t="str">
            <v>M3</v>
          </cell>
          <cell r="E2919" t="str">
            <v>1900</v>
          </cell>
          <cell r="F2919">
            <v>0</v>
          </cell>
        </row>
        <row r="2920">
          <cell r="A2920">
            <v>2660</v>
          </cell>
          <cell r="B2920" t="str">
            <v>CONCRETO PAVIMENTO       MR-36</v>
          </cell>
          <cell r="C2920" t="str">
            <v>M3</v>
          </cell>
          <cell r="E2920" t="str">
            <v>1900</v>
          </cell>
          <cell r="F2920">
            <v>0</v>
          </cell>
        </row>
        <row r="2921">
          <cell r="A2921">
            <v>2661</v>
          </cell>
          <cell r="B2921" t="str">
            <v>CONCRETO PAVIMENTO       MR-39</v>
          </cell>
          <cell r="C2921" t="str">
            <v>M3</v>
          </cell>
          <cell r="E2921" t="str">
            <v>1900</v>
          </cell>
          <cell r="F2921">
            <v>0</v>
          </cell>
        </row>
        <row r="2922">
          <cell r="A2922">
            <v>2662</v>
          </cell>
          <cell r="B2922" t="str">
            <v>CONCRETO PAVIMENTO       MR-41</v>
          </cell>
          <cell r="C2922" t="str">
            <v>M3</v>
          </cell>
          <cell r="E2922" t="str">
            <v>1900</v>
          </cell>
          <cell r="F2922">
            <v>0</v>
          </cell>
        </row>
        <row r="2923">
          <cell r="A2923">
            <v>2663</v>
          </cell>
          <cell r="B2923" t="str">
            <v>CONCRETO PAVIMENTO       MR-43</v>
          </cell>
          <cell r="C2923" t="str">
            <v>M3</v>
          </cell>
          <cell r="E2923" t="str">
            <v>1900</v>
          </cell>
          <cell r="F2923">
            <v>0</v>
          </cell>
        </row>
        <row r="2924">
          <cell r="A2924">
            <v>2664</v>
          </cell>
          <cell r="B2924" t="str">
            <v>CONCRETO PAVIMENTO       MR-45</v>
          </cell>
          <cell r="C2924" t="str">
            <v>M3</v>
          </cell>
          <cell r="D2924">
            <v>44592</v>
          </cell>
          <cell r="E2924" t="str">
            <v>2022</v>
          </cell>
          <cell r="F2924">
            <v>502415</v>
          </cell>
        </row>
        <row r="2925">
          <cell r="A2925">
            <v>2685</v>
          </cell>
          <cell r="B2925" t="str">
            <v>CONCRETO 1500 PSI Acelerado Fraguado Gr=1"</v>
          </cell>
          <cell r="C2925" t="str">
            <v>M3</v>
          </cell>
          <cell r="D2925">
            <v>44592</v>
          </cell>
          <cell r="E2925" t="str">
            <v>2022</v>
          </cell>
          <cell r="F2925">
            <v>368188</v>
          </cell>
        </row>
        <row r="2926">
          <cell r="A2926">
            <v>2691</v>
          </cell>
          <cell r="B2926" t="str">
            <v>CONCRETO 4500 PSI   C/Prem Gr=1"</v>
          </cell>
          <cell r="C2926" t="str">
            <v>M3</v>
          </cell>
          <cell r="E2926" t="str">
            <v>1900</v>
          </cell>
          <cell r="F2926">
            <v>0</v>
          </cell>
        </row>
        <row r="2927">
          <cell r="A2927">
            <v>2692</v>
          </cell>
          <cell r="B2927" t="str">
            <v>CONCRETO 5000 PSI  C/Prem Gr=1"</v>
          </cell>
          <cell r="C2927" t="str">
            <v>M3</v>
          </cell>
          <cell r="E2927" t="str">
            <v>1900</v>
          </cell>
          <cell r="F2927">
            <v>0</v>
          </cell>
        </row>
        <row r="2928">
          <cell r="A2928">
            <v>2801</v>
          </cell>
          <cell r="B2928" t="str">
            <v>PASO ESCALERA   FIBRIT</v>
          </cell>
          <cell r="C2928" t="str">
            <v>UN</v>
          </cell>
          <cell r="E2928" t="str">
            <v>1900</v>
          </cell>
          <cell r="F2928">
            <v>0</v>
          </cell>
        </row>
        <row r="2929">
          <cell r="A2929">
            <v>2817</v>
          </cell>
          <cell r="B2929" t="str">
            <v>CONCRETO 1500 PSI Imperm.Gr=1"</v>
          </cell>
          <cell r="C2929" t="str">
            <v>M3</v>
          </cell>
          <cell r="E2929" t="str">
            <v>1900</v>
          </cell>
          <cell r="F2929">
            <v>0</v>
          </cell>
        </row>
        <row r="2930">
          <cell r="A2930">
            <v>2818</v>
          </cell>
          <cell r="B2930" t="str">
            <v>CONCRETO 2000 PSI COMUN Imperm.Gr=1"</v>
          </cell>
          <cell r="C2930" t="str">
            <v>M3</v>
          </cell>
          <cell r="E2930" t="str">
            <v>1900</v>
          </cell>
          <cell r="F2930">
            <v>0</v>
          </cell>
        </row>
        <row r="2931">
          <cell r="A2931">
            <v>2819</v>
          </cell>
          <cell r="B2931" t="str">
            <v>CONCRETO 2500 PSICOMUN Imperm.Gr=1"</v>
          </cell>
          <cell r="C2931" t="str">
            <v>M3</v>
          </cell>
          <cell r="D2931">
            <v>44592</v>
          </cell>
          <cell r="E2931" t="str">
            <v>2022</v>
          </cell>
          <cell r="F2931">
            <v>406166</v>
          </cell>
        </row>
        <row r="2932">
          <cell r="A2932">
            <v>2820</v>
          </cell>
          <cell r="B2932" t="str">
            <v>CONCRETO 3000 PSI  Imperm. Gr=1/2"</v>
          </cell>
          <cell r="C2932" t="str">
            <v>M3</v>
          </cell>
          <cell r="D2932">
            <v>44592</v>
          </cell>
          <cell r="E2932" t="str">
            <v>2022</v>
          </cell>
          <cell r="F2932">
            <v>420315</v>
          </cell>
        </row>
        <row r="2933">
          <cell r="A2933">
            <v>2821</v>
          </cell>
          <cell r="B2933" t="str">
            <v>CONCRETO 3500 PSI COMUN Imperm.Gr=1"</v>
          </cell>
          <cell r="C2933" t="str">
            <v>M3</v>
          </cell>
          <cell r="E2933" t="str">
            <v>1900</v>
          </cell>
          <cell r="F2933">
            <v>0</v>
          </cell>
        </row>
        <row r="2934">
          <cell r="A2934">
            <v>2822</v>
          </cell>
          <cell r="B2934" t="str">
            <v>CONCRETO 4000 PSI COMUN  Inclusor de aire Gr=1"</v>
          </cell>
          <cell r="C2934" t="str">
            <v>M3</v>
          </cell>
          <cell r="D2934">
            <v>44592</v>
          </cell>
          <cell r="E2934" t="str">
            <v>2022</v>
          </cell>
          <cell r="F2934">
            <v>433992</v>
          </cell>
        </row>
        <row r="2935">
          <cell r="A2935">
            <v>2823</v>
          </cell>
          <cell r="B2935" t="str">
            <v>CONCRETO 4500 PSI COMUN  Imperm.Gr=1"</v>
          </cell>
          <cell r="C2935" t="str">
            <v>M3</v>
          </cell>
          <cell r="E2935" t="str">
            <v>1900</v>
          </cell>
          <cell r="F2935">
            <v>0</v>
          </cell>
        </row>
        <row r="2936">
          <cell r="A2936">
            <v>2824</v>
          </cell>
          <cell r="B2936" t="str">
            <v>CONCRETO 5000 PSI COMUN Imperm.Gr=1"</v>
          </cell>
          <cell r="C2936" t="str">
            <v>M3</v>
          </cell>
          <cell r="E2936" t="str">
            <v>1900</v>
          </cell>
          <cell r="F2936">
            <v>0</v>
          </cell>
        </row>
        <row r="2937">
          <cell r="A2937">
            <v>2825</v>
          </cell>
          <cell r="B2937" t="str">
            <v>CONCRETO 6000 PSI Imperm.</v>
          </cell>
          <cell r="C2937" t="str">
            <v>M3</v>
          </cell>
          <cell r="E2937" t="str">
            <v>1900</v>
          </cell>
          <cell r="F2937">
            <v>0</v>
          </cell>
        </row>
        <row r="2938">
          <cell r="A2938">
            <v>3188</v>
          </cell>
          <cell r="B2938" t="str">
            <v>CONCRETO PROFESIONAL ANTIBACTERIANO GC 3500psi</v>
          </cell>
          <cell r="C2938" t="str">
            <v>M3</v>
          </cell>
          <cell r="E2938" t="str">
            <v>1900</v>
          </cell>
          <cell r="F2938">
            <v>0</v>
          </cell>
        </row>
        <row r="2939">
          <cell r="A2939">
            <v>3192</v>
          </cell>
          <cell r="B2939" t="str">
            <v>CONCRETO PROFESIONAL AUTOCOMPACTANTE GC 4000psi</v>
          </cell>
          <cell r="C2939" t="str">
            <v>M3</v>
          </cell>
          <cell r="E2939" t="str">
            <v>1900</v>
          </cell>
          <cell r="F2939">
            <v>0</v>
          </cell>
        </row>
        <row r="2940">
          <cell r="A2940">
            <v>3200</v>
          </cell>
          <cell r="B2940" t="str">
            <v>CONCRETO PROFESIONAL DURACREP GC 3500psi</v>
          </cell>
          <cell r="C2940" t="str">
            <v>M3</v>
          </cell>
          <cell r="E2940" t="str">
            <v>1900</v>
          </cell>
          <cell r="F2940">
            <v>0</v>
          </cell>
        </row>
        <row r="2941">
          <cell r="A2941">
            <v>3318</v>
          </cell>
          <cell r="B2941" t="str">
            <v>CONCRETO PAVIMENTO       MR-46</v>
          </cell>
          <cell r="C2941" t="str">
            <v>M3</v>
          </cell>
          <cell r="E2941" t="str">
            <v>1900</v>
          </cell>
          <cell r="F2941">
            <v>0</v>
          </cell>
        </row>
        <row r="2942">
          <cell r="A2942">
            <v>3600</v>
          </cell>
          <cell r="B2942" t="str">
            <v>CONCRETO 3500PSI (245N) COMUN Gr=1"</v>
          </cell>
          <cell r="C2942" t="str">
            <v>M3</v>
          </cell>
          <cell r="D2942">
            <v>44592</v>
          </cell>
          <cell r="E2942" t="str">
            <v>2022</v>
          </cell>
          <cell r="F2942">
            <v>503955</v>
          </cell>
        </row>
        <row r="2943">
          <cell r="A2943">
            <v>3603</v>
          </cell>
          <cell r="B2943" t="str">
            <v>CONCRETO 3000 PSI (210N)  TREMIE 19mm</v>
          </cell>
          <cell r="C2943" t="str">
            <v>M3</v>
          </cell>
          <cell r="D2943">
            <v>44592</v>
          </cell>
          <cell r="E2943" t="str">
            <v>2022</v>
          </cell>
          <cell r="F2943">
            <v>494476</v>
          </cell>
        </row>
        <row r="2944">
          <cell r="A2944">
            <v>3604</v>
          </cell>
          <cell r="B2944" t="str">
            <v>CONCRETO 3500PSI (245N)  TREMIE 19mm</v>
          </cell>
          <cell r="C2944" t="str">
            <v>M3</v>
          </cell>
          <cell r="E2944" t="str">
            <v>1900</v>
          </cell>
          <cell r="F2944">
            <v>0</v>
          </cell>
        </row>
        <row r="2945">
          <cell r="A2945">
            <v>3605</v>
          </cell>
          <cell r="B2945" t="str">
            <v>CONCRETO 4000 PSI (280N)  TREMIE 19mm</v>
          </cell>
          <cell r="C2945" t="str">
            <v>M3</v>
          </cell>
          <cell r="D2945">
            <v>44592</v>
          </cell>
          <cell r="E2945" t="str">
            <v>2022</v>
          </cell>
          <cell r="F2945">
            <v>477239</v>
          </cell>
        </row>
        <row r="2946">
          <cell r="A2946">
            <v>3606</v>
          </cell>
          <cell r="B2946" t="str">
            <v>CONCRETO 2500 PSI (175N)  OUTINORD</v>
          </cell>
          <cell r="C2946" t="str">
            <v>M3</v>
          </cell>
          <cell r="E2946" t="str">
            <v>1900</v>
          </cell>
          <cell r="F2946">
            <v>0</v>
          </cell>
        </row>
        <row r="2947">
          <cell r="A2947">
            <v>3607</v>
          </cell>
          <cell r="B2947" t="str">
            <v>CONCRETO 3000 PSI (210N) G.F.  OUTINOURD</v>
          </cell>
          <cell r="C2947" t="str">
            <v>M3</v>
          </cell>
          <cell r="E2947" t="str">
            <v>1900</v>
          </cell>
          <cell r="F2947">
            <v>0</v>
          </cell>
        </row>
        <row r="2948">
          <cell r="A2948">
            <v>3608</v>
          </cell>
          <cell r="B2948" t="str">
            <v>CONCRETO 3500PSI (245N)  OUTINOURD</v>
          </cell>
          <cell r="C2948" t="str">
            <v>M3</v>
          </cell>
          <cell r="E2948" t="str">
            <v>1900</v>
          </cell>
          <cell r="F2948">
            <v>0</v>
          </cell>
        </row>
        <row r="2949">
          <cell r="A2949">
            <v>3609</v>
          </cell>
          <cell r="B2949" t="str">
            <v>CONCRETO 4000 PSI (280N)  OUTINOURD  G.F.</v>
          </cell>
          <cell r="C2949" t="str">
            <v>M3</v>
          </cell>
          <cell r="D2949">
            <v>44592</v>
          </cell>
          <cell r="E2949" t="str">
            <v>2022</v>
          </cell>
          <cell r="F2949">
            <v>498180.01</v>
          </cell>
        </row>
        <row r="2950">
          <cell r="A2950">
            <v>3908</v>
          </cell>
          <cell r="B2950" t="str">
            <v>LOSA ENTREPISO LP4 FIBRIT (VIS) long=3.45</v>
          </cell>
          <cell r="C2950" t="str">
            <v>M2</v>
          </cell>
          <cell r="E2950" t="str">
            <v>1900</v>
          </cell>
          <cell r="F2950">
            <v>0</v>
          </cell>
        </row>
        <row r="2951">
          <cell r="A2951">
            <v>3910</v>
          </cell>
          <cell r="B2951" t="str">
            <v>LOSA ENTREPISO LP6 FIBRIT (VIS) long=4.10</v>
          </cell>
          <cell r="C2951" t="str">
            <v>M2</v>
          </cell>
          <cell r="E2951" t="str">
            <v>1900</v>
          </cell>
          <cell r="F2951">
            <v>0</v>
          </cell>
        </row>
        <row r="2952">
          <cell r="A2952">
            <v>3911</v>
          </cell>
          <cell r="B2952" t="str">
            <v>LOSA ENTREPISO LP10 FIBRIT (bodegas) long=5.20</v>
          </cell>
          <cell r="C2952" t="str">
            <v>M2</v>
          </cell>
          <cell r="E2952" t="str">
            <v>1900</v>
          </cell>
          <cell r="F2952">
            <v>0</v>
          </cell>
        </row>
        <row r="2953">
          <cell r="A2953">
            <v>4025</v>
          </cell>
          <cell r="B2953" t="str">
            <v>CONCRETO PAVIMENTO       MR-50</v>
          </cell>
          <cell r="C2953" t="str">
            <v>M3</v>
          </cell>
          <cell r="E2953" t="str">
            <v>1900</v>
          </cell>
          <cell r="F2953">
            <v>0</v>
          </cell>
        </row>
        <row r="2954">
          <cell r="A2954">
            <v>6023</v>
          </cell>
          <cell r="B2954" t="str">
            <v>CONCRETO 2500 PSI (175N)  TREMIE Gr=1/2"</v>
          </cell>
          <cell r="C2954" t="str">
            <v>M3</v>
          </cell>
          <cell r="E2954" t="str">
            <v>1900</v>
          </cell>
          <cell r="F2954">
            <v>0</v>
          </cell>
        </row>
        <row r="2955">
          <cell r="A2955">
            <v>100489</v>
          </cell>
          <cell r="B2955" t="str">
            <v>CONCRETO 2500 PSI COMUN C/Prem Gr=1"   **</v>
          </cell>
          <cell r="C2955" t="str">
            <v>M3</v>
          </cell>
          <cell r="D2955">
            <v>44592</v>
          </cell>
          <cell r="E2955" t="str">
            <v>2022</v>
          </cell>
          <cell r="F2955">
            <v>387802</v>
          </cell>
        </row>
        <row r="2956">
          <cell r="A2956">
            <v>100491</v>
          </cell>
          <cell r="B2956" t="str">
            <v>CONCRETO PAVIMENTO       MR-47</v>
          </cell>
          <cell r="C2956" t="str">
            <v>M3</v>
          </cell>
          <cell r="E2956" t="str">
            <v>1900</v>
          </cell>
          <cell r="F2956">
            <v>0</v>
          </cell>
        </row>
        <row r="2957">
          <cell r="A2957">
            <v>100492</v>
          </cell>
          <cell r="B2957" t="str">
            <v>CONCRETO PAVIMENTO       MR-53</v>
          </cell>
          <cell r="C2957" t="str">
            <v>M3</v>
          </cell>
          <cell r="E2957" t="str">
            <v>1900</v>
          </cell>
          <cell r="F2957">
            <v>0</v>
          </cell>
        </row>
        <row r="2958">
          <cell r="A2958">
            <v>100578</v>
          </cell>
          <cell r="B2958" t="str">
            <v>Poste PolipropilenoAltaResist.L=1.00 m(4.5x4.5cm)</v>
          </cell>
          <cell r="C2958" t="str">
            <v>UN</v>
          </cell>
          <cell r="E2958" t="str">
            <v>1900</v>
          </cell>
          <cell r="F2958">
            <v>0</v>
          </cell>
        </row>
        <row r="2959">
          <cell r="A2959">
            <v>100657</v>
          </cell>
          <cell r="B2959" t="str">
            <v>CONCRETO 1500 PSI (105N)  gravilla fina Gr=3/8"</v>
          </cell>
          <cell r="C2959" t="str">
            <v>M3</v>
          </cell>
          <cell r="E2959" t="str">
            <v>1900</v>
          </cell>
          <cell r="F2959">
            <v>0</v>
          </cell>
        </row>
        <row r="2960">
          <cell r="A2960">
            <v>100658</v>
          </cell>
          <cell r="B2960" t="str">
            <v>CONCRETO 2000 PSI (140N)  Gravilla Fina Gr=1/2"</v>
          </cell>
          <cell r="C2960" t="str">
            <v>M3</v>
          </cell>
          <cell r="E2960" t="str">
            <v>1900</v>
          </cell>
          <cell r="F2960">
            <v>0</v>
          </cell>
        </row>
        <row r="2961">
          <cell r="A2961">
            <v>100659</v>
          </cell>
          <cell r="B2961" t="str">
            <v>CONCRETO 2500 PSI (175N)  gravilla fina Gr=1/2"</v>
          </cell>
          <cell r="C2961" t="str">
            <v>M3</v>
          </cell>
          <cell r="D2961">
            <v>44592</v>
          </cell>
          <cell r="E2961" t="str">
            <v>2022</v>
          </cell>
          <cell r="F2961">
            <v>394751</v>
          </cell>
        </row>
        <row r="2962">
          <cell r="A2962">
            <v>100660</v>
          </cell>
          <cell r="B2962" t="str">
            <v>CONCRETO 3000 PSI (210N) gravilla fina 1/2" ***</v>
          </cell>
          <cell r="C2962" t="str">
            <v>M3</v>
          </cell>
          <cell r="D2962">
            <v>44592</v>
          </cell>
          <cell r="E2962" t="str">
            <v>2022</v>
          </cell>
          <cell r="F2962">
            <v>465939</v>
          </cell>
        </row>
        <row r="2963">
          <cell r="A2963">
            <v>100661</v>
          </cell>
          <cell r="B2963" t="str">
            <v>CONCRETO 3000 PSI  gravilla comun Gr=1"baja permea</v>
          </cell>
          <cell r="C2963" t="str">
            <v>M3</v>
          </cell>
          <cell r="E2963" t="str">
            <v>1900</v>
          </cell>
          <cell r="F2963">
            <v>0</v>
          </cell>
        </row>
        <row r="2964">
          <cell r="A2964">
            <v>100662</v>
          </cell>
          <cell r="B2964" t="str">
            <v>CONCRETO 3500 PSI (245N)  gravilla fina1/2" **</v>
          </cell>
          <cell r="C2964" t="str">
            <v>M3</v>
          </cell>
          <cell r="D2964">
            <v>44592</v>
          </cell>
          <cell r="E2964" t="str">
            <v>2022</v>
          </cell>
          <cell r="F2964">
            <v>437168</v>
          </cell>
        </row>
        <row r="2965">
          <cell r="A2965">
            <v>100663</v>
          </cell>
          <cell r="B2965" t="str">
            <v>CONCRETO 4000 PSI (280N)   gravilla fina 1/2"</v>
          </cell>
          <cell r="C2965" t="str">
            <v>M3</v>
          </cell>
          <cell r="D2965">
            <v>44592</v>
          </cell>
          <cell r="E2965" t="str">
            <v>2022</v>
          </cell>
          <cell r="F2965">
            <v>529846</v>
          </cell>
        </row>
        <row r="2966">
          <cell r="A2966">
            <v>100664</v>
          </cell>
          <cell r="B2966" t="str">
            <v>CONCRETO 4500 PSI (315N)   gravilla fina 1/2" **</v>
          </cell>
          <cell r="C2966" t="str">
            <v>M3</v>
          </cell>
          <cell r="E2966" t="str">
            <v>1900</v>
          </cell>
          <cell r="F2966">
            <v>0</v>
          </cell>
        </row>
        <row r="2967">
          <cell r="A2967">
            <v>100665</v>
          </cell>
          <cell r="B2967" t="str">
            <v>CONCRETO 5000 PSI (350N)  gravilla fina Gr=1/2"</v>
          </cell>
          <cell r="C2967" t="str">
            <v>M3</v>
          </cell>
          <cell r="D2967">
            <v>44592</v>
          </cell>
          <cell r="E2967" t="str">
            <v>2022</v>
          </cell>
          <cell r="F2967">
            <v>483261</v>
          </cell>
        </row>
        <row r="2968">
          <cell r="A2968">
            <v>100666</v>
          </cell>
          <cell r="B2968" t="str">
            <v>CONCRETO 6000 PSI (420N)  gravilla fina **</v>
          </cell>
          <cell r="C2968" t="str">
            <v>M3</v>
          </cell>
          <cell r="E2968" t="str">
            <v>1900</v>
          </cell>
          <cell r="F2968">
            <v>0</v>
          </cell>
        </row>
        <row r="2969">
          <cell r="A2969">
            <v>100722</v>
          </cell>
          <cell r="B2969" t="str">
            <v>CONCRETO 3000 PSI (210N)  Ocre GC ***</v>
          </cell>
          <cell r="C2969" t="str">
            <v>M3</v>
          </cell>
          <cell r="D2969">
            <v>44592</v>
          </cell>
          <cell r="E2969" t="str">
            <v>2022</v>
          </cell>
          <cell r="F2969">
            <v>742768</v>
          </cell>
        </row>
        <row r="2970">
          <cell r="A2970">
            <v>100723</v>
          </cell>
          <cell r="B2970" t="str">
            <v>CONCRETO 3000 PSI (210N)  Ocre GF ***</v>
          </cell>
          <cell r="C2970" t="str">
            <v>M3</v>
          </cell>
          <cell r="E2970" t="str">
            <v>1900</v>
          </cell>
          <cell r="F2970">
            <v>0</v>
          </cell>
        </row>
        <row r="2971">
          <cell r="A2971">
            <v>100724</v>
          </cell>
          <cell r="B2971" t="str">
            <v>CONCRETO 3500 PSI (245N)  Ocre GC ***</v>
          </cell>
          <cell r="C2971" t="str">
            <v>M3</v>
          </cell>
          <cell r="E2971" t="str">
            <v>1900</v>
          </cell>
          <cell r="F2971">
            <v>0</v>
          </cell>
        </row>
        <row r="2972">
          <cell r="A2972">
            <v>100725</v>
          </cell>
          <cell r="B2972" t="str">
            <v>CONCRETO 3500 PSI (245N)  Ocre GF ***</v>
          </cell>
          <cell r="C2972" t="str">
            <v>M3</v>
          </cell>
          <cell r="E2972" t="str">
            <v>1900</v>
          </cell>
          <cell r="F2972">
            <v>0</v>
          </cell>
        </row>
        <row r="2973">
          <cell r="A2973">
            <v>100726</v>
          </cell>
          <cell r="B2973" t="str">
            <v>CONCRETO 4000 PSI (280N)  Ocre GF ***</v>
          </cell>
          <cell r="C2973" t="str">
            <v>M3</v>
          </cell>
          <cell r="D2973">
            <v>44592</v>
          </cell>
          <cell r="E2973" t="str">
            <v>2022</v>
          </cell>
          <cell r="F2973">
            <v>749369</v>
          </cell>
        </row>
        <row r="2974">
          <cell r="A2974">
            <v>100727</v>
          </cell>
          <cell r="B2974" t="str">
            <v>CONCRETO 4000 PSI (280N)  Ocre GC ***</v>
          </cell>
          <cell r="C2974" t="str">
            <v>M3</v>
          </cell>
          <cell r="D2974">
            <v>44592</v>
          </cell>
          <cell r="E2974" t="str">
            <v>2022</v>
          </cell>
          <cell r="F2974">
            <v>740417</v>
          </cell>
        </row>
        <row r="2975">
          <cell r="A2975">
            <v>100728</v>
          </cell>
          <cell r="B2975" t="str">
            <v>CONCRETO 4500 PSI (315N)  Ocre GC ***</v>
          </cell>
          <cell r="C2975" t="str">
            <v>M3</v>
          </cell>
          <cell r="E2975" t="str">
            <v>1900</v>
          </cell>
          <cell r="F2975">
            <v>0</v>
          </cell>
        </row>
        <row r="2976">
          <cell r="A2976">
            <v>100729</v>
          </cell>
          <cell r="B2976" t="str">
            <v>CONCRETO 4500 PSI (315N)  Ocre GF ***</v>
          </cell>
          <cell r="C2976" t="str">
            <v>M3</v>
          </cell>
          <cell r="E2976" t="str">
            <v>1900</v>
          </cell>
          <cell r="F2976">
            <v>0</v>
          </cell>
        </row>
        <row r="2977">
          <cell r="A2977">
            <v>100730</v>
          </cell>
          <cell r="B2977" t="str">
            <v>CONCRETO 5000 PSI (350N)  Ocre GF ***</v>
          </cell>
          <cell r="C2977" t="str">
            <v>M3</v>
          </cell>
          <cell r="E2977" t="str">
            <v>1900</v>
          </cell>
          <cell r="F2977">
            <v>0</v>
          </cell>
        </row>
        <row r="2978">
          <cell r="A2978">
            <v>100731</v>
          </cell>
          <cell r="B2978" t="str">
            <v>CONCRETO 5000 PSI (350N)  Ocre GC ***</v>
          </cell>
          <cell r="C2978" t="str">
            <v>M3</v>
          </cell>
          <cell r="E2978" t="str">
            <v>1900</v>
          </cell>
          <cell r="F2978">
            <v>0</v>
          </cell>
        </row>
        <row r="2979">
          <cell r="A2979">
            <v>100732</v>
          </cell>
          <cell r="B2979" t="str">
            <v>CONCRETO 3000 PSI (210N)  Tremie tornillo cont **</v>
          </cell>
          <cell r="C2979" t="str">
            <v>M3</v>
          </cell>
          <cell r="E2979" t="str">
            <v>1900</v>
          </cell>
          <cell r="F2979">
            <v>0</v>
          </cell>
        </row>
        <row r="2980">
          <cell r="A2980">
            <v>101065</v>
          </cell>
          <cell r="B2980" t="str">
            <v>CONCRETO 5000 PSI (350N) Blanco GF ***</v>
          </cell>
          <cell r="C2980" t="str">
            <v>M3</v>
          </cell>
          <cell r="E2980" t="str">
            <v>1900</v>
          </cell>
          <cell r="F2980">
            <v>0</v>
          </cell>
        </row>
        <row r="2981">
          <cell r="A2981">
            <v>101081</v>
          </cell>
          <cell r="B2981" t="str">
            <v>CONCRETO 4500 PSI (315N)  Outinord ***</v>
          </cell>
          <cell r="C2981" t="str">
            <v>M3</v>
          </cell>
          <cell r="E2981" t="str">
            <v>1900</v>
          </cell>
          <cell r="F2981">
            <v>0</v>
          </cell>
        </row>
        <row r="2982">
          <cell r="A2982">
            <v>101143</v>
          </cell>
          <cell r="B2982" t="str">
            <v>CONCRETO 3000 PSI Lanzado (Inc. Bomba)</v>
          </cell>
          <cell r="C2982" t="str">
            <v>M3</v>
          </cell>
          <cell r="D2982">
            <v>44592</v>
          </cell>
          <cell r="E2982" t="str">
            <v>2022</v>
          </cell>
          <cell r="F2982">
            <v>640360</v>
          </cell>
        </row>
        <row r="2983">
          <cell r="A2983">
            <v>101265</v>
          </cell>
          <cell r="B2983" t="str">
            <v>POSTE DE CONC.PRETENS A.P.(16m)RESIST:1050Kg-1 SE</v>
          </cell>
          <cell r="C2983" t="str">
            <v>UN</v>
          </cell>
          <cell r="E2983" t="str">
            <v>1900</v>
          </cell>
          <cell r="F2983">
            <v>0</v>
          </cell>
        </row>
        <row r="2984">
          <cell r="A2984">
            <v>101462</v>
          </cell>
          <cell r="B2984" t="str">
            <v>POSTE DE CONC.PRETENS.A.P.(14m) RESISTENC:1050Kg</v>
          </cell>
          <cell r="C2984" t="str">
            <v>UN</v>
          </cell>
          <cell r="D2984">
            <v>43539</v>
          </cell>
          <cell r="E2984" t="str">
            <v>2019</v>
          </cell>
          <cell r="F2984">
            <v>1240915.99</v>
          </cell>
        </row>
        <row r="2985">
          <cell r="A2985">
            <v>101465</v>
          </cell>
          <cell r="B2985" t="str">
            <v>POSTE DE CONC.PRETENS A.P (10m)RESISTENC:510Kg</v>
          </cell>
          <cell r="C2985" t="str">
            <v>UN</v>
          </cell>
          <cell r="D2985">
            <v>44592</v>
          </cell>
          <cell r="E2985" t="str">
            <v>2022</v>
          </cell>
          <cell r="F2985">
            <v>919324</v>
          </cell>
        </row>
        <row r="2986">
          <cell r="A2986">
            <v>101467</v>
          </cell>
          <cell r="B2986" t="str">
            <v>Poste metálicoH=16m con peldaños,canasta y anclaje</v>
          </cell>
          <cell r="C2986" t="str">
            <v>UN</v>
          </cell>
          <cell r="E2986" t="str">
            <v>1900</v>
          </cell>
          <cell r="F2986">
            <v>0</v>
          </cell>
        </row>
        <row r="2987">
          <cell r="A2987">
            <v>101693</v>
          </cell>
          <cell r="B2987" t="str">
            <v>POSTE CONCRETO 12m 1050 Kg</v>
          </cell>
          <cell r="C2987" t="str">
            <v>UN</v>
          </cell>
          <cell r="E2987" t="str">
            <v>1900</v>
          </cell>
          <cell r="F2987">
            <v>0</v>
          </cell>
        </row>
        <row r="2988">
          <cell r="A2988">
            <v>101694</v>
          </cell>
          <cell r="B2988" t="str">
            <v>Estructura terminal LA 218</v>
          </cell>
          <cell r="C2988" t="str">
            <v>UN</v>
          </cell>
          <cell r="E2988" t="str">
            <v>1900</v>
          </cell>
          <cell r="F2988">
            <v>0</v>
          </cell>
        </row>
        <row r="2989">
          <cell r="A2989">
            <v>101695</v>
          </cell>
          <cell r="B2989" t="str">
            <v>Cortacircuitos 15 KV-100A+fusibles+tierra</v>
          </cell>
          <cell r="C2989" t="str">
            <v>UN</v>
          </cell>
          <cell r="E2989" t="str">
            <v>1900</v>
          </cell>
          <cell r="F2989">
            <v>0</v>
          </cell>
        </row>
        <row r="2990">
          <cell r="A2990">
            <v>101697</v>
          </cell>
          <cell r="B2990" t="str">
            <v>Estructura LA 220+templete+tierra (VER CIO-A-16612</v>
          </cell>
          <cell r="C2990" t="str">
            <v>UN</v>
          </cell>
          <cell r="E2990" t="str">
            <v>1900</v>
          </cell>
          <cell r="F2990">
            <v>0</v>
          </cell>
        </row>
        <row r="2991">
          <cell r="A2991">
            <v>101698</v>
          </cell>
          <cell r="B2991" t="str">
            <v>Pararrayos 12 KV 100 A</v>
          </cell>
          <cell r="C2991" t="str">
            <v>UN</v>
          </cell>
          <cell r="D2991">
            <v>44592</v>
          </cell>
          <cell r="E2991" t="str">
            <v>2022</v>
          </cell>
          <cell r="F2991">
            <v>185970</v>
          </cell>
        </row>
        <row r="2992">
          <cell r="A2992">
            <v>101699</v>
          </cell>
          <cell r="B2992" t="str">
            <v>Cortacircuitos 15 KV-100A</v>
          </cell>
          <cell r="C2992" t="str">
            <v>UN</v>
          </cell>
          <cell r="D2992">
            <v>44592</v>
          </cell>
          <cell r="E2992" t="str">
            <v>2022</v>
          </cell>
          <cell r="F2992">
            <v>190810</v>
          </cell>
        </row>
        <row r="2993">
          <cell r="A2993">
            <v>101756</v>
          </cell>
          <cell r="B2993" t="str">
            <v>POSTE DE CONC.PRETENS A.P. (12m)RESISTENC:1050Kg</v>
          </cell>
          <cell r="C2993" t="str">
            <v>UN</v>
          </cell>
          <cell r="D2993">
            <v>44592</v>
          </cell>
          <cell r="E2993" t="str">
            <v>2022</v>
          </cell>
          <cell r="F2993">
            <v>1572175</v>
          </cell>
        </row>
        <row r="2994">
          <cell r="A2994">
            <v>102102</v>
          </cell>
          <cell r="B2994" t="str">
            <v>POSTE DE CONC. PRETENS. ENERG. Y TEL (10m)</v>
          </cell>
          <cell r="C2994" t="str">
            <v>UN</v>
          </cell>
          <cell r="E2994" t="str">
            <v>1900</v>
          </cell>
          <cell r="F2994">
            <v>0</v>
          </cell>
        </row>
        <row r="2995">
          <cell r="A2995">
            <v>102103</v>
          </cell>
          <cell r="B2995" t="str">
            <v>POSTE DE CONC.PRETENS A.P.(8m) RESISTENC:750 Kg</v>
          </cell>
          <cell r="C2995" t="str">
            <v>UN</v>
          </cell>
          <cell r="E2995" t="str">
            <v>1900</v>
          </cell>
          <cell r="F2995">
            <v>0</v>
          </cell>
        </row>
        <row r="2996">
          <cell r="A2996">
            <v>102112</v>
          </cell>
          <cell r="B2996" t="str">
            <v>CONCRETO FLUIDO  2500 psi  Gr=1"</v>
          </cell>
          <cell r="C2996" t="str">
            <v>M3</v>
          </cell>
          <cell r="D2996">
            <v>44592</v>
          </cell>
          <cell r="E2996" t="str">
            <v>2022</v>
          </cell>
          <cell r="F2996">
            <v>417031</v>
          </cell>
        </row>
        <row r="2997">
          <cell r="A2997">
            <v>102206</v>
          </cell>
          <cell r="B2997" t="str">
            <v>POSTE DE CONC.PRETENS A.P (12m)RESISTENC: 750kg</v>
          </cell>
          <cell r="C2997" t="str">
            <v>UN</v>
          </cell>
          <cell r="D2997">
            <v>44592</v>
          </cell>
          <cell r="E2997" t="str">
            <v>2022</v>
          </cell>
          <cell r="F2997">
            <v>1241568</v>
          </cell>
        </row>
        <row r="2998">
          <cell r="A2998">
            <v>102420</v>
          </cell>
          <cell r="B2998" t="str">
            <v>CONCRETO 1500 PSI Imperm.Gr=1/2"</v>
          </cell>
          <cell r="C2998" t="str">
            <v>M3</v>
          </cell>
          <cell r="D2998">
            <v>44592</v>
          </cell>
          <cell r="E2998" t="str">
            <v>2022</v>
          </cell>
          <cell r="F2998">
            <v>383274</v>
          </cell>
        </row>
        <row r="2999">
          <cell r="A2999">
            <v>103491</v>
          </cell>
          <cell r="B2999" t="str">
            <v>BLOQUE GRAMOQUIN Adoquin ecologico e=0.09 (43x29)</v>
          </cell>
          <cell r="C2999" t="str">
            <v>M2</v>
          </cell>
          <cell r="D2999">
            <v>44592</v>
          </cell>
          <cell r="E2999" t="str">
            <v>2022</v>
          </cell>
          <cell r="F2999">
            <v>59709</v>
          </cell>
        </row>
        <row r="3000">
          <cell r="A3000">
            <v>104739</v>
          </cell>
          <cell r="B3000" t="str">
            <v>CAÑUELA  CUNETA TIPO MEDIO TUBO (Titan)</v>
          </cell>
          <cell r="C3000" t="str">
            <v>UN</v>
          </cell>
          <cell r="E3000" t="str">
            <v>1900</v>
          </cell>
          <cell r="F3000">
            <v>0</v>
          </cell>
        </row>
        <row r="3001">
          <cell r="A3001">
            <v>105274</v>
          </cell>
          <cell r="B3001" t="str">
            <v>RejillaPref.(4.000)(Tr.Veh.Liv)H=9cm;A=31cm;L=50CM</v>
          </cell>
          <cell r="C3001" t="str">
            <v>UN</v>
          </cell>
          <cell r="E3001" t="str">
            <v>1900</v>
          </cell>
          <cell r="F3001">
            <v>0</v>
          </cell>
        </row>
        <row r="3002">
          <cell r="A3002">
            <v>105577</v>
          </cell>
          <cell r="B3002" t="str">
            <v>REJILLA PEATONAL DE 29X50X5 (SUM+ TRANSPORTE)</v>
          </cell>
          <cell r="C3002" t="str">
            <v>UN</v>
          </cell>
          <cell r="D3002">
            <v>43502</v>
          </cell>
          <cell r="E3002" t="str">
            <v>2019</v>
          </cell>
          <cell r="F3002">
            <v>23577.01</v>
          </cell>
        </row>
        <row r="3003">
          <cell r="A3003">
            <v>105657</v>
          </cell>
          <cell r="B3003" t="str">
            <v>LOSA  CONCRETO 0.62X0.62 e=4cm,Acab. grant.cuchuco</v>
          </cell>
          <cell r="C3003" t="str">
            <v>UN</v>
          </cell>
          <cell r="E3003" t="str">
            <v>1900</v>
          </cell>
          <cell r="F3003">
            <v>0</v>
          </cell>
        </row>
        <row r="3004">
          <cell r="A3004">
            <v>105873</v>
          </cell>
          <cell r="B3004" t="str">
            <v>CONCRETO PAVIMENTO MR-36 (&gt;500 M3) AS-4"(10CM)</v>
          </cell>
          <cell r="C3004" t="str">
            <v>M3</v>
          </cell>
          <cell r="D3004">
            <v>44592</v>
          </cell>
          <cell r="E3004" t="str">
            <v>2022</v>
          </cell>
          <cell r="F3004">
            <v>396948</v>
          </cell>
        </row>
        <row r="3005">
          <cell r="A3005">
            <v>105904</v>
          </cell>
          <cell r="B3005" t="str">
            <v>AdoquinGramoquinConc.Gris(30x30x6CM)Peaton-Obra</v>
          </cell>
          <cell r="C3005" t="str">
            <v>UN</v>
          </cell>
          <cell r="E3005" t="str">
            <v>1900</v>
          </cell>
          <cell r="F3005">
            <v>0</v>
          </cell>
        </row>
        <row r="3006">
          <cell r="A3006">
            <v>105923</v>
          </cell>
          <cell r="B3006" t="str">
            <v>CONCRETO 2500 PSI (175N) Ocre GF ***</v>
          </cell>
          <cell r="C3006" t="str">
            <v>M3</v>
          </cell>
          <cell r="E3006" t="str">
            <v>1900</v>
          </cell>
          <cell r="F3006">
            <v>0</v>
          </cell>
        </row>
        <row r="3007">
          <cell r="A3007">
            <v>106424</v>
          </cell>
          <cell r="B3007" t="str">
            <v>Poste PolipropilenoAltaResist. (4.5x4.5cm)</v>
          </cell>
          <cell r="C3007" t="str">
            <v>ML</v>
          </cell>
          <cell r="E3007" t="str">
            <v>1900</v>
          </cell>
          <cell r="F3007">
            <v>0</v>
          </cell>
        </row>
        <row r="3008">
          <cell r="A3008">
            <v>106712</v>
          </cell>
          <cell r="B3008" t="str">
            <v>Silla concreto GRC 21MP 0.82x0.78 Segun diseño</v>
          </cell>
          <cell r="C3008" t="str">
            <v>UN</v>
          </cell>
          <cell r="D3008">
            <v>43538</v>
          </cell>
          <cell r="E3008" t="str">
            <v>2019</v>
          </cell>
          <cell r="F3008">
            <v>880600</v>
          </cell>
        </row>
        <row r="3009">
          <cell r="A3009">
            <v>106783</v>
          </cell>
          <cell r="B3009" t="str">
            <v>Loseta concreto tipo IDU A-20 (20x20x6) Color**</v>
          </cell>
          <cell r="C3009" t="str">
            <v>M2</v>
          </cell>
          <cell r="D3009">
            <v>43650</v>
          </cell>
          <cell r="E3009" t="str">
            <v>2019</v>
          </cell>
          <cell r="F3009">
            <v>46650</v>
          </cell>
        </row>
        <row r="3010">
          <cell r="A3010">
            <v>102415</v>
          </cell>
          <cell r="B3010" t="str">
            <v>CONCRETO 3000 PSI (210N) AUTOCOMPACTANTE</v>
          </cell>
          <cell r="C3010" t="str">
            <v>M3</v>
          </cell>
          <cell r="D3010">
            <v>44592</v>
          </cell>
          <cell r="E3010" t="str">
            <v>2022</v>
          </cell>
          <cell r="F3010">
            <v>446360</v>
          </cell>
        </row>
        <row r="3011">
          <cell r="A3011">
            <v>12449</v>
          </cell>
          <cell r="B3011" t="str">
            <v>CONCRETO 4000 PSI (280N)  Gris Perla GC ***</v>
          </cell>
          <cell r="C3011" t="str">
            <v>M3</v>
          </cell>
          <cell r="D3011">
            <v>44592</v>
          </cell>
          <cell r="E3011" t="str">
            <v>2022</v>
          </cell>
          <cell r="F3011">
            <v>755510</v>
          </cell>
        </row>
        <row r="3012">
          <cell r="A3012">
            <v>12569</v>
          </cell>
          <cell r="B3012" t="str">
            <v>CONCRETO PAVIMENTO       MR-42</v>
          </cell>
          <cell r="C3012" t="str">
            <v>M3</v>
          </cell>
          <cell r="D3012">
            <v>44592</v>
          </cell>
          <cell r="E3012" t="str">
            <v>2022</v>
          </cell>
          <cell r="F3012">
            <v>479548</v>
          </cell>
        </row>
        <row r="3013">
          <cell r="A3013">
            <v>447</v>
          </cell>
          <cell r="B3013" t="str">
            <v>CORTACIRCUITO IND. 2POL 40AMP  L/NEX</v>
          </cell>
          <cell r="C3013" t="str">
            <v>UN</v>
          </cell>
          <cell r="E3013" t="str">
            <v>1900</v>
          </cell>
          <cell r="F3013">
            <v>0</v>
          </cell>
        </row>
        <row r="3014">
          <cell r="A3014">
            <v>626</v>
          </cell>
          <cell r="B3014" t="str">
            <v>CORTACIRCUITO IND. 2POL 30AMP  L/NEX</v>
          </cell>
          <cell r="C3014" t="str">
            <v>UN</v>
          </cell>
          <cell r="E3014" t="str">
            <v>1900</v>
          </cell>
          <cell r="F3014">
            <v>0</v>
          </cell>
        </row>
        <row r="3015">
          <cell r="A3015">
            <v>648</v>
          </cell>
          <cell r="B3015" t="str">
            <v>CORTACIRCUITO IND. 3POL 40AMP  L/NEX</v>
          </cell>
          <cell r="C3015" t="str">
            <v>UN</v>
          </cell>
          <cell r="E3015" t="str">
            <v>1900</v>
          </cell>
          <cell r="F3015">
            <v>0</v>
          </cell>
        </row>
        <row r="3016">
          <cell r="A3016">
            <v>739</v>
          </cell>
          <cell r="B3016" t="str">
            <v>CORTACIRCUITO ATORN.1POL 20AMP   AVE</v>
          </cell>
          <cell r="C3016" t="str">
            <v>UN</v>
          </cell>
          <cell r="E3016" t="str">
            <v>1900</v>
          </cell>
          <cell r="F3016">
            <v>0</v>
          </cell>
        </row>
        <row r="3017">
          <cell r="A3017">
            <v>855</v>
          </cell>
          <cell r="B3017" t="str">
            <v>CORTACIRCUITO IND. 3POL 25AMP  L/NEX</v>
          </cell>
          <cell r="C3017" t="str">
            <v>UN</v>
          </cell>
          <cell r="E3017" t="str">
            <v>1900</v>
          </cell>
          <cell r="F3017">
            <v>0</v>
          </cell>
        </row>
        <row r="3018">
          <cell r="A3018">
            <v>2980</v>
          </cell>
          <cell r="B3018" t="str">
            <v>CORTACIRCUITO ENCH. 1POL 20AMP L/NEX</v>
          </cell>
          <cell r="C3018" t="str">
            <v>UN</v>
          </cell>
          <cell r="D3018">
            <v>44592</v>
          </cell>
          <cell r="E3018" t="str">
            <v>2022</v>
          </cell>
          <cell r="F3018">
            <v>12417</v>
          </cell>
        </row>
        <row r="3019">
          <cell r="A3019">
            <v>2981</v>
          </cell>
          <cell r="B3019" t="str">
            <v>CORTACIRCUITO ENCH. 1POL 30AMP L/NEX</v>
          </cell>
          <cell r="C3019" t="str">
            <v>UN</v>
          </cell>
          <cell r="E3019" t="str">
            <v>1900</v>
          </cell>
          <cell r="F3019">
            <v>0</v>
          </cell>
        </row>
        <row r="3020">
          <cell r="A3020">
            <v>2982</v>
          </cell>
          <cell r="B3020" t="str">
            <v>CORTACIRCUITO ENCH. 1POL 50AMP L/NEX</v>
          </cell>
          <cell r="C3020" t="str">
            <v>UN</v>
          </cell>
          <cell r="E3020" t="str">
            <v>1900</v>
          </cell>
          <cell r="F3020">
            <v>0</v>
          </cell>
        </row>
        <row r="3021">
          <cell r="A3021">
            <v>2983</v>
          </cell>
          <cell r="B3021" t="str">
            <v>CORTACIRCUITO ENCH. 2POL 20AMP L/NEX</v>
          </cell>
          <cell r="C3021" t="str">
            <v>UN</v>
          </cell>
          <cell r="E3021" t="str">
            <v>1900</v>
          </cell>
          <cell r="F3021">
            <v>0</v>
          </cell>
        </row>
        <row r="3022">
          <cell r="A3022">
            <v>2984</v>
          </cell>
          <cell r="B3022" t="str">
            <v>CORTACIRCUITO ENCH. 2POL 30AMP L/NEX</v>
          </cell>
          <cell r="C3022" t="str">
            <v>UN</v>
          </cell>
          <cell r="E3022" t="str">
            <v>1900</v>
          </cell>
          <cell r="F3022">
            <v>0</v>
          </cell>
        </row>
        <row r="3023">
          <cell r="A3023">
            <v>2985</v>
          </cell>
          <cell r="B3023" t="str">
            <v>CORTACIRCUITO ENCH. 2POL 50AMP L/NEX</v>
          </cell>
          <cell r="C3023" t="str">
            <v>UN</v>
          </cell>
          <cell r="E3023" t="str">
            <v>1900</v>
          </cell>
          <cell r="F3023">
            <v>0</v>
          </cell>
        </row>
        <row r="3024">
          <cell r="A3024">
            <v>2986</v>
          </cell>
          <cell r="B3024" t="str">
            <v>CORTACIRCUITO ENCH. 3POL 20AMP L/NEX</v>
          </cell>
          <cell r="C3024" t="str">
            <v>UN</v>
          </cell>
          <cell r="E3024" t="str">
            <v>1900</v>
          </cell>
          <cell r="F3024">
            <v>0</v>
          </cell>
        </row>
        <row r="3025">
          <cell r="A3025">
            <v>2987</v>
          </cell>
          <cell r="B3025" t="str">
            <v>CORTACIRCUITO ENCH. 3POL 30AMP L/NEX</v>
          </cell>
          <cell r="C3025" t="str">
            <v>UN</v>
          </cell>
          <cell r="E3025" t="str">
            <v>1900</v>
          </cell>
          <cell r="F3025">
            <v>0</v>
          </cell>
        </row>
        <row r="3026">
          <cell r="A3026">
            <v>2988</v>
          </cell>
          <cell r="B3026" t="str">
            <v>CORTACIRCUITO ENCH. 3POL 50AMP L/NEX</v>
          </cell>
          <cell r="C3026" t="str">
            <v>UN</v>
          </cell>
          <cell r="E3026" t="str">
            <v>1900</v>
          </cell>
          <cell r="F3026">
            <v>0</v>
          </cell>
        </row>
        <row r="3027">
          <cell r="A3027">
            <v>2989</v>
          </cell>
          <cell r="B3027" t="str">
            <v>BREAKER ATORN.1x20A</v>
          </cell>
          <cell r="C3027" t="str">
            <v>UN</v>
          </cell>
          <cell r="D3027">
            <v>44592</v>
          </cell>
          <cell r="E3027" t="str">
            <v>2022</v>
          </cell>
          <cell r="F3027">
            <v>19470.009999999998</v>
          </cell>
        </row>
        <row r="3028">
          <cell r="A3028">
            <v>2990</v>
          </cell>
          <cell r="B3028" t="str">
            <v>Breaker ATORN. 1X30Amp</v>
          </cell>
          <cell r="C3028" t="str">
            <v>UN</v>
          </cell>
          <cell r="D3028">
            <v>44592</v>
          </cell>
          <cell r="E3028" t="str">
            <v>2022</v>
          </cell>
          <cell r="F3028">
            <v>22032.01</v>
          </cell>
        </row>
        <row r="3029">
          <cell r="A3029">
            <v>2992</v>
          </cell>
          <cell r="B3029" t="str">
            <v>CORTACIRCUITO ATORN.2POL 20AMP L/NEX</v>
          </cell>
          <cell r="C3029" t="str">
            <v>UN</v>
          </cell>
          <cell r="E3029" t="str">
            <v>1900</v>
          </cell>
          <cell r="F3029">
            <v>0</v>
          </cell>
        </row>
        <row r="3030">
          <cell r="A3030">
            <v>2993</v>
          </cell>
          <cell r="B3030" t="str">
            <v>CORTACIRCUTO ATORN.2POL 30AMP L/NEX</v>
          </cell>
          <cell r="C3030" t="str">
            <v>UN</v>
          </cell>
          <cell r="E3030" t="str">
            <v>1900</v>
          </cell>
          <cell r="F3030">
            <v>0</v>
          </cell>
        </row>
        <row r="3031">
          <cell r="A3031">
            <v>2994</v>
          </cell>
          <cell r="B3031" t="str">
            <v>CORTACIRCUITO ATORN.2POL 50AMP L/NEX</v>
          </cell>
          <cell r="C3031" t="str">
            <v>UN</v>
          </cell>
          <cell r="E3031" t="str">
            <v>1900</v>
          </cell>
          <cell r="F3031">
            <v>0</v>
          </cell>
        </row>
        <row r="3032">
          <cell r="A3032">
            <v>2995</v>
          </cell>
          <cell r="B3032" t="str">
            <v>CORTACIRCUITO ATORN.3POL 20AMP L/NEX</v>
          </cell>
          <cell r="C3032" t="str">
            <v>UN</v>
          </cell>
          <cell r="E3032" t="str">
            <v>1900</v>
          </cell>
          <cell r="F3032">
            <v>0</v>
          </cell>
        </row>
        <row r="3033">
          <cell r="A3033">
            <v>2996</v>
          </cell>
          <cell r="B3033" t="str">
            <v>CORTACIRCUITO ATORN.3POL 30AMP L/NEX</v>
          </cell>
          <cell r="C3033" t="str">
            <v>UN</v>
          </cell>
          <cell r="E3033" t="str">
            <v>1900</v>
          </cell>
          <cell r="F3033">
            <v>0</v>
          </cell>
        </row>
        <row r="3034">
          <cell r="A3034">
            <v>2997</v>
          </cell>
          <cell r="B3034" t="str">
            <v>CORTACIRCUITO ATORN.3POL 50AMP L/NEX</v>
          </cell>
          <cell r="C3034" t="str">
            <v>UN</v>
          </cell>
          <cell r="E3034" t="str">
            <v>1900</v>
          </cell>
          <cell r="F3034">
            <v>0</v>
          </cell>
        </row>
        <row r="3035">
          <cell r="A3035">
            <v>103146</v>
          </cell>
          <cell r="B3035" t="str">
            <v>Breaker Ench. 1X15/20/30A (10KA)</v>
          </cell>
          <cell r="C3035" t="str">
            <v>UN</v>
          </cell>
          <cell r="D3035">
            <v>44592</v>
          </cell>
          <cell r="E3035" t="str">
            <v>2022</v>
          </cell>
          <cell r="F3035">
            <v>11186</v>
          </cell>
        </row>
        <row r="3036">
          <cell r="A3036">
            <v>103148</v>
          </cell>
          <cell r="B3036" t="str">
            <v>Breaker Ench. 3X20A/30A/40A (10KA)</v>
          </cell>
          <cell r="C3036" t="str">
            <v>UN</v>
          </cell>
          <cell r="D3036">
            <v>44592</v>
          </cell>
          <cell r="E3036" t="str">
            <v>2022</v>
          </cell>
          <cell r="F3036">
            <v>49465</v>
          </cell>
        </row>
        <row r="3037">
          <cell r="A3037">
            <v>103188</v>
          </cell>
          <cell r="B3037" t="str">
            <v>Breaker Ench 2X20/30/40Amp (10KA)</v>
          </cell>
          <cell r="C3037" t="str">
            <v>UN</v>
          </cell>
          <cell r="D3037">
            <v>43843</v>
          </cell>
          <cell r="E3037" t="str">
            <v>2020</v>
          </cell>
          <cell r="F3037">
            <v>20208.580000000002</v>
          </cell>
        </row>
        <row r="3038">
          <cell r="A3038">
            <v>103608</v>
          </cell>
          <cell r="B3038" t="str">
            <v>Breaker Ench. 3x50A L/nex</v>
          </cell>
          <cell r="C3038" t="str">
            <v>UN</v>
          </cell>
          <cell r="D3038">
            <v>44592</v>
          </cell>
          <cell r="E3038" t="str">
            <v>2022</v>
          </cell>
          <cell r="F3038">
            <v>73406.009999999995</v>
          </cell>
        </row>
        <row r="3039">
          <cell r="A3039">
            <v>103848</v>
          </cell>
          <cell r="B3039" t="str">
            <v>Breaker Ench. 3x40A LMX</v>
          </cell>
          <cell r="C3039" t="str">
            <v>UN</v>
          </cell>
          <cell r="D3039">
            <v>44592</v>
          </cell>
          <cell r="E3039" t="str">
            <v>2022</v>
          </cell>
          <cell r="F3039">
            <v>61025</v>
          </cell>
        </row>
        <row r="3040">
          <cell r="A3040">
            <v>103849</v>
          </cell>
          <cell r="B3040" t="str">
            <v>Breaker Ench. 3 x30Amp</v>
          </cell>
          <cell r="C3040" t="str">
            <v>UN</v>
          </cell>
          <cell r="D3040">
            <v>44592</v>
          </cell>
          <cell r="E3040" t="str">
            <v>2022</v>
          </cell>
          <cell r="F3040">
            <v>91825.01</v>
          </cell>
        </row>
        <row r="3041">
          <cell r="A3041">
            <v>103850</v>
          </cell>
          <cell r="B3041" t="str">
            <v>Breaker Ench. 2x30A LMX (10KA)</v>
          </cell>
          <cell r="C3041" t="str">
            <v>UN</v>
          </cell>
          <cell r="D3041">
            <v>44592</v>
          </cell>
          <cell r="E3041" t="str">
            <v>2022</v>
          </cell>
          <cell r="F3041">
            <v>27720</v>
          </cell>
        </row>
        <row r="3042">
          <cell r="A3042">
            <v>103851</v>
          </cell>
          <cell r="B3042" t="str">
            <v>Breaker Ench. 1x50A LMX</v>
          </cell>
          <cell r="C3042" t="str">
            <v>UN</v>
          </cell>
          <cell r="D3042">
            <v>44592</v>
          </cell>
          <cell r="E3042" t="str">
            <v>2022</v>
          </cell>
          <cell r="F3042">
            <v>11438.01</v>
          </cell>
        </row>
        <row r="3043">
          <cell r="A3043">
            <v>103852</v>
          </cell>
          <cell r="B3043" t="str">
            <v>Breaker Ench. 1 x40A LMX</v>
          </cell>
          <cell r="C3043" t="str">
            <v>UN</v>
          </cell>
          <cell r="D3043">
            <v>44592</v>
          </cell>
          <cell r="E3043" t="str">
            <v>2022</v>
          </cell>
          <cell r="F3043">
            <v>11438.01</v>
          </cell>
        </row>
        <row r="3044">
          <cell r="A3044">
            <v>104437</v>
          </cell>
          <cell r="B3044" t="str">
            <v>BREAKER INDUSTRIAL 3X50A</v>
          </cell>
          <cell r="C3044" t="str">
            <v>UN</v>
          </cell>
          <cell r="D3044">
            <v>43642</v>
          </cell>
          <cell r="E3044" t="str">
            <v>2019</v>
          </cell>
          <cell r="F3044">
            <v>115000.01</v>
          </cell>
        </row>
        <row r="3045">
          <cell r="A3045">
            <v>104650</v>
          </cell>
          <cell r="B3045" t="str">
            <v>Breaker Ench. 2X50A</v>
          </cell>
          <cell r="C3045" t="str">
            <v>UN</v>
          </cell>
          <cell r="D3045">
            <v>44592</v>
          </cell>
          <cell r="E3045" t="str">
            <v>2022</v>
          </cell>
          <cell r="F3045">
            <v>33815</v>
          </cell>
        </row>
        <row r="3046">
          <cell r="A3046">
            <v>104716</v>
          </cell>
          <cell r="B3046" t="str">
            <v>Breaker industrial 3x50/60 AMP (25 KA)</v>
          </cell>
          <cell r="C3046" t="str">
            <v>UN</v>
          </cell>
          <cell r="D3046">
            <v>43642</v>
          </cell>
          <cell r="E3046" t="str">
            <v>2019</v>
          </cell>
          <cell r="F3046">
            <v>115000.01</v>
          </cell>
        </row>
        <row r="3047">
          <cell r="A3047">
            <v>104717</v>
          </cell>
          <cell r="B3047" t="str">
            <v>Breaker Ind 3x40 AMP (25 KA)</v>
          </cell>
          <cell r="C3047" t="str">
            <v>UN</v>
          </cell>
          <cell r="D3047">
            <v>44592</v>
          </cell>
          <cell r="E3047" t="str">
            <v>2022</v>
          </cell>
          <cell r="F3047">
            <v>168291</v>
          </cell>
        </row>
        <row r="3048">
          <cell r="A3048">
            <v>104793</v>
          </cell>
          <cell r="B3048" t="str">
            <v>TELERRUPTOR BIPOLAR 120V-16AMPERIOS</v>
          </cell>
          <cell r="C3048" t="str">
            <v>UN</v>
          </cell>
          <cell r="E3048" t="str">
            <v>1900</v>
          </cell>
          <cell r="F3048">
            <v>0</v>
          </cell>
        </row>
        <row r="3049">
          <cell r="A3049">
            <v>105116</v>
          </cell>
          <cell r="B3049" t="str">
            <v>BREAKER INDUSTRIAL 3X70 AMP  25KA.</v>
          </cell>
          <cell r="C3049" t="str">
            <v>UN</v>
          </cell>
          <cell r="D3049">
            <v>44592</v>
          </cell>
          <cell r="E3049" t="str">
            <v>2022</v>
          </cell>
          <cell r="F3049">
            <v>150825</v>
          </cell>
        </row>
        <row r="3050">
          <cell r="A3050">
            <v>105117</v>
          </cell>
          <cell r="B3050" t="str">
            <v>BREAKER INDUSTRIAL 3X80 AMP</v>
          </cell>
          <cell r="C3050" t="str">
            <v>UN</v>
          </cell>
          <cell r="D3050">
            <v>44592</v>
          </cell>
          <cell r="E3050" t="str">
            <v>2022</v>
          </cell>
          <cell r="F3050">
            <v>141159</v>
          </cell>
        </row>
        <row r="3051">
          <cell r="A3051">
            <v>105120</v>
          </cell>
          <cell r="B3051" t="str">
            <v>Interruptor Diferencial 1X20A</v>
          </cell>
          <cell r="C3051" t="str">
            <v>UN</v>
          </cell>
          <cell r="E3051" t="str">
            <v>1900</v>
          </cell>
          <cell r="F3051">
            <v>0</v>
          </cell>
        </row>
        <row r="3052">
          <cell r="A3052">
            <v>105122</v>
          </cell>
          <cell r="B3052" t="str">
            <v>BreakerIndGraduable ABB-Schneider 224 - 320A 85KA</v>
          </cell>
          <cell r="C3052" t="str">
            <v>UN</v>
          </cell>
          <cell r="D3052">
            <v>43545</v>
          </cell>
          <cell r="E3052" t="str">
            <v>2019</v>
          </cell>
          <cell r="F3052">
            <v>621979</v>
          </cell>
        </row>
        <row r="3053">
          <cell r="A3053">
            <v>105565</v>
          </cell>
          <cell r="B3053" t="str">
            <v>BREAKER INDUSTRIAL 3x44 a 63A Ajustable</v>
          </cell>
          <cell r="C3053" t="str">
            <v>UN</v>
          </cell>
          <cell r="D3053">
            <v>44592</v>
          </cell>
          <cell r="E3053" t="str">
            <v>2022</v>
          </cell>
          <cell r="F3053">
            <v>169971</v>
          </cell>
        </row>
        <row r="3054">
          <cell r="A3054">
            <v>105566</v>
          </cell>
          <cell r="B3054" t="str">
            <v>BREAKER INDUSTRIAL 3x70 a 100A Ajustable</v>
          </cell>
          <cell r="C3054" t="str">
            <v>UN</v>
          </cell>
          <cell r="D3054">
            <v>44592</v>
          </cell>
          <cell r="E3054" t="str">
            <v>2022</v>
          </cell>
          <cell r="F3054">
            <v>221692</v>
          </cell>
        </row>
        <row r="3055">
          <cell r="A3055">
            <v>105567</v>
          </cell>
          <cell r="B3055" t="str">
            <v>BREAKER INDUSTRIAL 3x28 a 40A Ajustable (40KA)</v>
          </cell>
          <cell r="C3055" t="str">
            <v>UN</v>
          </cell>
          <cell r="D3055">
            <v>44592</v>
          </cell>
          <cell r="E3055" t="str">
            <v>2022</v>
          </cell>
          <cell r="F3055">
            <v>194665</v>
          </cell>
        </row>
        <row r="3056">
          <cell r="A3056">
            <v>105570</v>
          </cell>
          <cell r="B3056" t="str">
            <v>BREAKER INDUSTRIAL 3x102 a 160A Ajustable</v>
          </cell>
          <cell r="C3056" t="str">
            <v>UN</v>
          </cell>
          <cell r="E3056" t="str">
            <v>1900</v>
          </cell>
          <cell r="F3056">
            <v>0</v>
          </cell>
        </row>
        <row r="3057">
          <cell r="A3057">
            <v>105571</v>
          </cell>
          <cell r="B3057" t="str">
            <v>BREAKER INDUSTRIAL 87.5a125A-GRADUABLE</v>
          </cell>
          <cell r="C3057" t="str">
            <v>UN</v>
          </cell>
          <cell r="E3057" t="str">
            <v>1900</v>
          </cell>
          <cell r="F3057">
            <v>0</v>
          </cell>
        </row>
        <row r="3058">
          <cell r="A3058">
            <v>105572</v>
          </cell>
          <cell r="B3058" t="str">
            <v>BREAKER INDUSTRIAL 3x18 a 25A Ajustable</v>
          </cell>
          <cell r="C3058" t="str">
            <v>UN</v>
          </cell>
          <cell r="E3058" t="str">
            <v>1900</v>
          </cell>
          <cell r="F3058">
            <v>0</v>
          </cell>
        </row>
        <row r="3059">
          <cell r="A3059">
            <v>105574</v>
          </cell>
          <cell r="B3059" t="str">
            <v>BREAKER INDUSTRIAL 3x12 a 16A Ajustable</v>
          </cell>
          <cell r="C3059" t="str">
            <v>UN</v>
          </cell>
          <cell r="E3059" t="str">
            <v>1900</v>
          </cell>
          <cell r="F3059">
            <v>0</v>
          </cell>
        </row>
        <row r="3060">
          <cell r="A3060">
            <v>105627</v>
          </cell>
          <cell r="B3060" t="str">
            <v>BREAKER IND.(3X60AMP)25KA</v>
          </cell>
          <cell r="C3060" t="str">
            <v>UN</v>
          </cell>
          <cell r="E3060" t="str">
            <v>1900</v>
          </cell>
          <cell r="F3060">
            <v>0</v>
          </cell>
        </row>
        <row r="3061">
          <cell r="A3061">
            <v>106590</v>
          </cell>
          <cell r="B3061" t="str">
            <v>TOTALIZADOR REGULABLE IND. 200-250 AMP</v>
          </cell>
          <cell r="C3061" t="str">
            <v>UN</v>
          </cell>
          <cell r="E3061" t="str">
            <v>1900</v>
          </cell>
          <cell r="F3061">
            <v>0</v>
          </cell>
        </row>
        <row r="3062">
          <cell r="A3062">
            <v>106622</v>
          </cell>
          <cell r="B3062" t="str">
            <v>SOLDADURA EXOTERMICA 150 GRS (TIRO)</v>
          </cell>
          <cell r="C3062" t="str">
            <v>UN</v>
          </cell>
          <cell r="E3062" t="str">
            <v>1900</v>
          </cell>
          <cell r="F3062">
            <v>0</v>
          </cell>
        </row>
        <row r="3063">
          <cell r="A3063">
            <v>106625</v>
          </cell>
          <cell r="B3063" t="str">
            <v>SOLDADURA EXOTERMICA 90 GRS (TIRO)</v>
          </cell>
          <cell r="C3063" t="str">
            <v>UN</v>
          </cell>
          <cell r="E3063" t="str">
            <v>1900</v>
          </cell>
          <cell r="F3063">
            <v>0</v>
          </cell>
        </row>
        <row r="3064">
          <cell r="A3064">
            <v>106750</v>
          </cell>
          <cell r="B3064" t="str">
            <v>Breaker Ind.(3x250Amp)25KA-Regulable 160-250 Amp</v>
          </cell>
          <cell r="C3064" t="str">
            <v>UN</v>
          </cell>
          <cell r="D3064">
            <v>44592</v>
          </cell>
          <cell r="E3064" t="str">
            <v>2022</v>
          </cell>
          <cell r="F3064">
            <v>578865</v>
          </cell>
        </row>
        <row r="3065">
          <cell r="A3065">
            <v>106751</v>
          </cell>
          <cell r="B3065" t="str">
            <v>Breaker Ind.(3x100Amp)25KA-Regulable 70-100 Amp</v>
          </cell>
          <cell r="C3065" t="str">
            <v>UN</v>
          </cell>
          <cell r="E3065" t="str">
            <v>1900</v>
          </cell>
          <cell r="F3065">
            <v>0</v>
          </cell>
        </row>
        <row r="3066">
          <cell r="A3066">
            <v>106752</v>
          </cell>
          <cell r="B3066" t="str">
            <v>Breaker Ind.(3x25Amp)25KA-Regulable 18-25 Amp</v>
          </cell>
          <cell r="C3066" t="str">
            <v>UN</v>
          </cell>
          <cell r="E3066" t="str">
            <v>1900</v>
          </cell>
          <cell r="F3066">
            <v>0</v>
          </cell>
        </row>
        <row r="3067">
          <cell r="A3067">
            <v>106753</v>
          </cell>
          <cell r="B3067" t="str">
            <v>Breaker Ind.(3x40Amp)25KA-Regulable 28-40 Amp</v>
          </cell>
          <cell r="C3067" t="str">
            <v>UN</v>
          </cell>
          <cell r="E3067" t="str">
            <v>1900</v>
          </cell>
          <cell r="F3067">
            <v>0</v>
          </cell>
        </row>
        <row r="3068">
          <cell r="A3068">
            <v>106766</v>
          </cell>
          <cell r="B3068" t="str">
            <v>TransformadorSecClasH75KVA-11.4-208-120V+3DPS+Rued</v>
          </cell>
          <cell r="C3068" t="str">
            <v>UN</v>
          </cell>
          <cell r="E3068" t="str">
            <v>1900</v>
          </cell>
          <cell r="F3068">
            <v>0</v>
          </cell>
        </row>
        <row r="3069">
          <cell r="A3069">
            <v>106767</v>
          </cell>
          <cell r="B3069" t="str">
            <v>TransformadorSecClasH-15KVA-11.4-208-120V+3PDS+Rue</v>
          </cell>
          <cell r="C3069" t="str">
            <v>UN</v>
          </cell>
          <cell r="E3069" t="str">
            <v>1900</v>
          </cell>
          <cell r="F3069">
            <v>0</v>
          </cell>
        </row>
        <row r="3070">
          <cell r="A3070">
            <v>106768</v>
          </cell>
          <cell r="B3070" t="str">
            <v>Celda paraTransformadorSecoClaseH75KVA-11400-208v</v>
          </cell>
          <cell r="C3070" t="str">
            <v>UN</v>
          </cell>
          <cell r="E3070" t="str">
            <v>1900</v>
          </cell>
          <cell r="F3070">
            <v>0</v>
          </cell>
        </row>
        <row r="3071">
          <cell r="A3071">
            <v>106769</v>
          </cell>
          <cell r="B3071" t="str">
            <v>Celda Duplex Seccionadores Entrada  y Salida-15 KV</v>
          </cell>
          <cell r="C3071" t="str">
            <v>UN</v>
          </cell>
          <cell r="E3071" t="str">
            <v>1900</v>
          </cell>
          <cell r="F3071">
            <v>0</v>
          </cell>
        </row>
        <row r="3072">
          <cell r="A3072">
            <v>106770</v>
          </cell>
          <cell r="B3072" t="str">
            <v>Celda paraTransformadorSecoClaseH15KVA-11400-208v</v>
          </cell>
          <cell r="C3072" t="str">
            <v>UN</v>
          </cell>
          <cell r="D3072">
            <v>43578</v>
          </cell>
          <cell r="E3072" t="str">
            <v>2019</v>
          </cell>
          <cell r="F3072">
            <v>2809281</v>
          </cell>
        </row>
        <row r="3073">
          <cell r="A3073">
            <v>107051</v>
          </cell>
          <cell r="B3073" t="str">
            <v>Conectores bimetalicos para transicion de aluminio</v>
          </cell>
          <cell r="C3073" t="str">
            <v>UN</v>
          </cell>
          <cell r="E3073" t="str">
            <v>1900</v>
          </cell>
          <cell r="F3073">
            <v>0</v>
          </cell>
        </row>
        <row r="3074">
          <cell r="A3074">
            <v>108748</v>
          </cell>
          <cell r="B3074" t="str">
            <v>CIRCUIT BREAKER TRIPOLAR IND 100A/25KA/240V</v>
          </cell>
          <cell r="C3074" t="str">
            <v>UN</v>
          </cell>
          <cell r="E3074" t="str">
            <v>1900</v>
          </cell>
          <cell r="F3074">
            <v>0</v>
          </cell>
        </row>
        <row r="3075">
          <cell r="A3075">
            <v>108749</v>
          </cell>
          <cell r="B3075" t="str">
            <v>CIRCUIT BREAKER TRI ENCH 3X15-50A/25KA/240V</v>
          </cell>
          <cell r="C3075" t="str">
            <v>UN</v>
          </cell>
          <cell r="E3075" t="str">
            <v>1900</v>
          </cell>
          <cell r="F3075">
            <v>0</v>
          </cell>
        </row>
        <row r="3076">
          <cell r="A3076">
            <v>108750</v>
          </cell>
          <cell r="B3076" t="str">
            <v>CIRCUIT BREAKER BI ENCH GFCI 15-30A/6MA/240V</v>
          </cell>
          <cell r="C3076" t="str">
            <v>UN</v>
          </cell>
          <cell r="E3076" t="str">
            <v>1900</v>
          </cell>
          <cell r="F3076">
            <v>0</v>
          </cell>
        </row>
        <row r="3077">
          <cell r="A3077">
            <v>108751</v>
          </cell>
          <cell r="B3077" t="str">
            <v>CIRCUIT BREAKER MONO ENCH GFCI 15-30A/6MA/240V</v>
          </cell>
          <cell r="C3077" t="str">
            <v>UN</v>
          </cell>
          <cell r="E3077" t="str">
            <v>1900</v>
          </cell>
          <cell r="F3077">
            <v>0</v>
          </cell>
        </row>
        <row r="3078">
          <cell r="A3078" t="str">
            <v>0101596-1</v>
          </cell>
          <cell r="B3078" t="str">
            <v>Totalizador industrial 3x20/30/40A CDRC Cometas</v>
          </cell>
          <cell r="C3078" t="str">
            <v>UN</v>
          </cell>
          <cell r="D3078">
            <v>44160</v>
          </cell>
          <cell r="E3078" t="str">
            <v>2020</v>
          </cell>
          <cell r="F3078">
            <v>131892</v>
          </cell>
        </row>
        <row r="3079">
          <cell r="A3079">
            <v>99</v>
          </cell>
          <cell r="B3079" t="str">
            <v>CUBIERTA Arq. Galv.3.05  color</v>
          </cell>
          <cell r="C3079" t="str">
            <v>UN</v>
          </cell>
          <cell r="E3079" t="str">
            <v>1900</v>
          </cell>
          <cell r="F3079">
            <v>0</v>
          </cell>
        </row>
        <row r="3080">
          <cell r="A3080">
            <v>190</v>
          </cell>
          <cell r="B3080" t="str">
            <v>BOVEDA CIRCULAR No.1 120x155</v>
          </cell>
          <cell r="C3080" t="str">
            <v>UN</v>
          </cell>
          <cell r="E3080" t="str">
            <v>1900</v>
          </cell>
          <cell r="F3080">
            <v>0</v>
          </cell>
        </row>
        <row r="3081">
          <cell r="A3081">
            <v>197</v>
          </cell>
          <cell r="B3081" t="str">
            <v>CANALETA 43 x 3.50     ETERNIT</v>
          </cell>
          <cell r="C3081" t="str">
            <v>UN</v>
          </cell>
          <cell r="E3081" t="str">
            <v>1900</v>
          </cell>
          <cell r="F3081">
            <v>0</v>
          </cell>
        </row>
        <row r="3082">
          <cell r="A3082">
            <v>213</v>
          </cell>
          <cell r="B3082" t="str">
            <v>DOMO CIRCULAR   0.80 DIAMETRO</v>
          </cell>
          <cell r="C3082" t="str">
            <v>UN</v>
          </cell>
          <cell r="E3082" t="str">
            <v>1900</v>
          </cell>
          <cell r="F3082">
            <v>0</v>
          </cell>
        </row>
        <row r="3083">
          <cell r="A3083">
            <v>214</v>
          </cell>
          <cell r="B3083" t="str">
            <v>DOMO CIRCULAR   1.10 DIAMETRO</v>
          </cell>
          <cell r="C3083" t="str">
            <v>UN</v>
          </cell>
          <cell r="E3083" t="str">
            <v>1900</v>
          </cell>
          <cell r="F3083">
            <v>0</v>
          </cell>
        </row>
        <row r="3084">
          <cell r="A3084">
            <v>218</v>
          </cell>
          <cell r="B3084" t="str">
            <v>TEJA ACRILICA No.  6 Ond. 2mm.</v>
          </cell>
          <cell r="C3084" t="str">
            <v>UN</v>
          </cell>
          <cell r="E3084" t="str">
            <v>1900</v>
          </cell>
          <cell r="F3084">
            <v>0</v>
          </cell>
        </row>
        <row r="3085">
          <cell r="A3085">
            <v>239</v>
          </cell>
          <cell r="B3085" t="str">
            <v>TEJA Tripl.No.1 179x117 Acr.2mm</v>
          </cell>
          <cell r="C3085" t="str">
            <v>UN</v>
          </cell>
          <cell r="E3085" t="str">
            <v>1900</v>
          </cell>
          <cell r="F3085">
            <v>0</v>
          </cell>
        </row>
        <row r="3086">
          <cell r="A3086">
            <v>1600</v>
          </cell>
          <cell r="B3086" t="str">
            <v>CANALETA Galv.  4.50    ACESCO</v>
          </cell>
          <cell r="C3086" t="str">
            <v>ML</v>
          </cell>
          <cell r="E3086" t="str">
            <v>1900</v>
          </cell>
          <cell r="F3086">
            <v>0</v>
          </cell>
        </row>
        <row r="3087">
          <cell r="A3087">
            <v>1818</v>
          </cell>
          <cell r="B3087" t="str">
            <v>CANALETA Galv.  6.00    ACESCO</v>
          </cell>
          <cell r="C3087" t="str">
            <v>UN</v>
          </cell>
          <cell r="E3087" t="str">
            <v>1900</v>
          </cell>
          <cell r="F3087">
            <v>0</v>
          </cell>
        </row>
        <row r="3088">
          <cell r="A3088">
            <v>1819</v>
          </cell>
          <cell r="B3088" t="str">
            <v>CANALETA Galv.  8.00    ACESCO</v>
          </cell>
          <cell r="C3088" t="str">
            <v>UN</v>
          </cell>
          <cell r="E3088" t="str">
            <v>1900</v>
          </cell>
          <cell r="F3088">
            <v>0</v>
          </cell>
        </row>
        <row r="3089">
          <cell r="A3089">
            <v>2066</v>
          </cell>
          <cell r="B3089" t="str">
            <v>TEJA ACRILICA No.  6 Ond. 3mm.</v>
          </cell>
          <cell r="C3089" t="str">
            <v>UN</v>
          </cell>
          <cell r="D3089">
            <v>44592</v>
          </cell>
          <cell r="E3089" t="str">
            <v>2022</v>
          </cell>
          <cell r="F3089">
            <v>41909</v>
          </cell>
        </row>
        <row r="3090">
          <cell r="A3090">
            <v>2067</v>
          </cell>
          <cell r="B3090" t="str">
            <v>TEJA Tripl.No.1 179x117Acr.3mm</v>
          </cell>
          <cell r="C3090" t="str">
            <v>UN</v>
          </cell>
          <cell r="E3090" t="str">
            <v>1900</v>
          </cell>
          <cell r="F3090">
            <v>0</v>
          </cell>
        </row>
        <row r="3091">
          <cell r="A3091">
            <v>2263</v>
          </cell>
          <cell r="B3091" t="str">
            <v>CABALLETE ONDULIT FIJO ETERNIT</v>
          </cell>
          <cell r="C3091" t="str">
            <v>UN</v>
          </cell>
          <cell r="E3091" t="str">
            <v>1900</v>
          </cell>
          <cell r="F3091">
            <v>0</v>
          </cell>
        </row>
        <row r="3092">
          <cell r="A3092">
            <v>2264</v>
          </cell>
          <cell r="B3092" t="str">
            <v>CABALLETE ONDULIT UNIVERSAL ETERNIT</v>
          </cell>
          <cell r="C3092" t="str">
            <v>UN</v>
          </cell>
          <cell r="E3092" t="str">
            <v>1900</v>
          </cell>
          <cell r="F3092">
            <v>0</v>
          </cell>
        </row>
        <row r="3093">
          <cell r="A3093">
            <v>2271</v>
          </cell>
          <cell r="B3093" t="str">
            <v>BOVEDA CIRCULAR No.2 159x110</v>
          </cell>
          <cell r="C3093" t="str">
            <v>UN</v>
          </cell>
          <cell r="E3093" t="str">
            <v>1900</v>
          </cell>
          <cell r="F3093">
            <v>0</v>
          </cell>
        </row>
        <row r="3094">
          <cell r="A3094">
            <v>2272</v>
          </cell>
          <cell r="B3094" t="str">
            <v>BOVEDA CIRCULAR No.3 245x155</v>
          </cell>
          <cell r="C3094" t="str">
            <v>UN</v>
          </cell>
          <cell r="E3094" t="str">
            <v>1900</v>
          </cell>
          <cell r="F3094">
            <v>0</v>
          </cell>
        </row>
        <row r="3095">
          <cell r="A3095">
            <v>2273</v>
          </cell>
          <cell r="B3095" t="str">
            <v>BOVEDA CIRCULAR No.4 275x164</v>
          </cell>
          <cell r="C3095" t="str">
            <v>UN</v>
          </cell>
          <cell r="E3095" t="str">
            <v>1900</v>
          </cell>
          <cell r="F3095">
            <v>0</v>
          </cell>
        </row>
        <row r="3096">
          <cell r="A3096">
            <v>2276</v>
          </cell>
          <cell r="B3096" t="str">
            <v>TIMPANO/BOV  No.1 120x60   3mm</v>
          </cell>
          <cell r="C3096" t="str">
            <v>UN</v>
          </cell>
          <cell r="E3096" t="str">
            <v>1900</v>
          </cell>
          <cell r="F3096">
            <v>0</v>
          </cell>
        </row>
        <row r="3097">
          <cell r="A3097">
            <v>2277</v>
          </cell>
          <cell r="B3097" t="str">
            <v>TIMPANO/BOV  No.2 159x33   3mm</v>
          </cell>
          <cell r="C3097" t="str">
            <v>UN</v>
          </cell>
          <cell r="E3097" t="str">
            <v>1900</v>
          </cell>
          <cell r="F3097">
            <v>0</v>
          </cell>
        </row>
        <row r="3098">
          <cell r="A3098">
            <v>2278</v>
          </cell>
          <cell r="B3098" t="str">
            <v>TIMPANO/BOV  No.3 245x130  3mm</v>
          </cell>
          <cell r="C3098" t="str">
            <v>UN</v>
          </cell>
          <cell r="E3098" t="str">
            <v>1900</v>
          </cell>
          <cell r="F3098">
            <v>0</v>
          </cell>
        </row>
        <row r="3099">
          <cell r="A3099">
            <v>2279</v>
          </cell>
          <cell r="B3099" t="str">
            <v>TIMPANO/BOV  No.4 275x150  3mm</v>
          </cell>
          <cell r="C3099" t="str">
            <v>UN</v>
          </cell>
          <cell r="E3099" t="str">
            <v>1900</v>
          </cell>
          <cell r="F3099">
            <v>0</v>
          </cell>
        </row>
        <row r="3100">
          <cell r="A3100">
            <v>2282</v>
          </cell>
          <cell r="B3100" t="str">
            <v>TIMPANO/CUMB No.1 90x54    3mm</v>
          </cell>
          <cell r="C3100" t="str">
            <v>UN</v>
          </cell>
          <cell r="E3100" t="str">
            <v>1900</v>
          </cell>
          <cell r="F3100">
            <v>0</v>
          </cell>
        </row>
        <row r="3101">
          <cell r="A3101">
            <v>2283</v>
          </cell>
          <cell r="B3101" t="str">
            <v>TIMPANO/CUMB No.2  204x56  3mm</v>
          </cell>
          <cell r="C3101" t="str">
            <v>UN</v>
          </cell>
          <cell r="E3101" t="str">
            <v>1900</v>
          </cell>
          <cell r="F3101">
            <v>0</v>
          </cell>
        </row>
        <row r="3102">
          <cell r="A3102">
            <v>2284</v>
          </cell>
          <cell r="B3102" t="str">
            <v>CUPULA No.1     158x114   3mm.</v>
          </cell>
          <cell r="C3102" t="str">
            <v>UN</v>
          </cell>
          <cell r="E3102" t="str">
            <v>1900</v>
          </cell>
          <cell r="F3102">
            <v>0</v>
          </cell>
        </row>
        <row r="3103">
          <cell r="A3103">
            <v>2285</v>
          </cell>
          <cell r="B3103" t="str">
            <v>CUPULA No.2     158x140   3mm.</v>
          </cell>
          <cell r="C3103" t="str">
            <v>UN</v>
          </cell>
          <cell r="E3103" t="str">
            <v>1900</v>
          </cell>
          <cell r="F3103">
            <v>0</v>
          </cell>
        </row>
        <row r="3104">
          <cell r="A3104">
            <v>2286</v>
          </cell>
          <cell r="B3104" t="str">
            <v>CUPULA No.3     158x230   3mm.</v>
          </cell>
          <cell r="C3104" t="str">
            <v>UN</v>
          </cell>
          <cell r="E3104" t="str">
            <v>1900</v>
          </cell>
          <cell r="F3104">
            <v>0</v>
          </cell>
        </row>
        <row r="3105">
          <cell r="A3105">
            <v>2287</v>
          </cell>
          <cell r="B3105" t="str">
            <v>DOMO Cuadr.BURBUJA 117x117 3mm</v>
          </cell>
          <cell r="C3105" t="str">
            <v>UN</v>
          </cell>
          <cell r="E3105" t="str">
            <v>1900</v>
          </cell>
          <cell r="F3105">
            <v>0</v>
          </cell>
        </row>
        <row r="3106">
          <cell r="A3106">
            <v>2288</v>
          </cell>
          <cell r="B3106" t="str">
            <v>DOMO Cuadr.BURBUJA 65x65  3mm.</v>
          </cell>
          <cell r="C3106" t="str">
            <v>UN</v>
          </cell>
          <cell r="E3106" t="str">
            <v>1900</v>
          </cell>
          <cell r="F3106">
            <v>0</v>
          </cell>
        </row>
        <row r="3107">
          <cell r="A3107">
            <v>2289</v>
          </cell>
          <cell r="B3107" t="str">
            <v>DOMO Cuadr.DIAMANT 117x117 3mm</v>
          </cell>
          <cell r="C3107" t="str">
            <v>UN</v>
          </cell>
          <cell r="E3107" t="str">
            <v>1900</v>
          </cell>
          <cell r="F3107">
            <v>0</v>
          </cell>
        </row>
        <row r="3108">
          <cell r="A3108">
            <v>2290</v>
          </cell>
          <cell r="B3108" t="str">
            <v>DOMO Cuadr.DIAMANT 65x65  3mm.</v>
          </cell>
          <cell r="C3108" t="str">
            <v>UN</v>
          </cell>
          <cell r="E3108" t="str">
            <v>1900</v>
          </cell>
          <cell r="F3108">
            <v>0</v>
          </cell>
        </row>
        <row r="3109">
          <cell r="A3109">
            <v>2291</v>
          </cell>
          <cell r="B3109" t="str">
            <v>DOMO Rect.BURBUJA 80x115  3mm.</v>
          </cell>
          <cell r="C3109" t="str">
            <v>UN</v>
          </cell>
          <cell r="E3109" t="str">
            <v>1900</v>
          </cell>
          <cell r="F3109">
            <v>0</v>
          </cell>
        </row>
        <row r="3110">
          <cell r="A3110">
            <v>2292</v>
          </cell>
          <cell r="B3110" t="str">
            <v>DOMO Rect.DIAMANT 80x115  3mm.</v>
          </cell>
          <cell r="C3110" t="str">
            <v>UN</v>
          </cell>
          <cell r="E3110" t="str">
            <v>1900</v>
          </cell>
          <cell r="F3110">
            <v>0</v>
          </cell>
        </row>
        <row r="3111">
          <cell r="A3111">
            <v>2293</v>
          </cell>
          <cell r="B3111" t="str">
            <v>TEJA ACRILICA No.  4 Ond. 2mm.</v>
          </cell>
          <cell r="C3111" t="str">
            <v>UN</v>
          </cell>
          <cell r="E3111" t="str">
            <v>1900</v>
          </cell>
          <cell r="F3111">
            <v>0</v>
          </cell>
        </row>
        <row r="3112">
          <cell r="A3112">
            <v>2294</v>
          </cell>
          <cell r="B3112" t="str">
            <v>TEJA ACRILICA No.  4 Ond. 3mm.</v>
          </cell>
          <cell r="C3112" t="str">
            <v>UN</v>
          </cell>
          <cell r="E3112" t="str">
            <v>1900</v>
          </cell>
          <cell r="F3112">
            <v>0</v>
          </cell>
        </row>
        <row r="3113">
          <cell r="A3113">
            <v>2295</v>
          </cell>
          <cell r="B3113" t="str">
            <v>TEJA ACRILICA No.  5 Ond. 2mm.</v>
          </cell>
          <cell r="C3113" t="str">
            <v>UN</v>
          </cell>
          <cell r="E3113" t="str">
            <v>1900</v>
          </cell>
          <cell r="F3113">
            <v>0</v>
          </cell>
        </row>
        <row r="3114">
          <cell r="A3114">
            <v>2296</v>
          </cell>
          <cell r="B3114" t="str">
            <v>TEJA ACRILICA No.  5 Ond. 3mm.</v>
          </cell>
          <cell r="C3114" t="str">
            <v>UN</v>
          </cell>
          <cell r="E3114" t="str">
            <v>1900</v>
          </cell>
          <cell r="F3114">
            <v>0</v>
          </cell>
        </row>
        <row r="3115">
          <cell r="A3115">
            <v>2297</v>
          </cell>
          <cell r="B3115" t="str">
            <v>TEJA ACRILICA No.  8 Ond. 2mm.</v>
          </cell>
          <cell r="C3115" t="str">
            <v>UN</v>
          </cell>
          <cell r="E3115" t="str">
            <v>1900</v>
          </cell>
          <cell r="F3115">
            <v>0</v>
          </cell>
        </row>
        <row r="3116">
          <cell r="A3116">
            <v>2298</v>
          </cell>
          <cell r="B3116" t="str">
            <v>TEJA ACRILICA No.  8 Ond. 3mm.</v>
          </cell>
          <cell r="C3116" t="str">
            <v>UN</v>
          </cell>
          <cell r="E3116" t="str">
            <v>1900</v>
          </cell>
          <cell r="F3116">
            <v>0</v>
          </cell>
        </row>
        <row r="3117">
          <cell r="A3117">
            <v>2299</v>
          </cell>
          <cell r="B3117" t="str">
            <v>TEJA ACRILICA No. 10 Ond. 3mm.</v>
          </cell>
          <cell r="C3117" t="str">
            <v>UN</v>
          </cell>
          <cell r="E3117" t="str">
            <v>1900</v>
          </cell>
          <cell r="F3117">
            <v>0</v>
          </cell>
        </row>
        <row r="3118">
          <cell r="A3118">
            <v>2301</v>
          </cell>
          <cell r="B3118" t="str">
            <v>TEJA Tripl.No.5 145x117  Acr.2mm</v>
          </cell>
          <cell r="C3118" t="str">
            <v>UN</v>
          </cell>
          <cell r="E3118" t="str">
            <v>1900</v>
          </cell>
          <cell r="F3118">
            <v>0</v>
          </cell>
        </row>
        <row r="3119">
          <cell r="A3119">
            <v>2302</v>
          </cell>
          <cell r="B3119" t="str">
            <v>TEJA Tripl.No.5 145x117  Acr.3mm</v>
          </cell>
          <cell r="C3119" t="str">
            <v>UN</v>
          </cell>
          <cell r="E3119" t="str">
            <v>1900</v>
          </cell>
          <cell r="F3119">
            <v>0</v>
          </cell>
        </row>
        <row r="3120">
          <cell r="A3120">
            <v>2303</v>
          </cell>
          <cell r="B3120" t="str">
            <v>TEJA Tripl.No.2 240x117 Acr.3mm</v>
          </cell>
          <cell r="C3120" t="str">
            <v>UN</v>
          </cell>
          <cell r="E3120" t="str">
            <v>1900</v>
          </cell>
          <cell r="F3120">
            <v>0</v>
          </cell>
        </row>
        <row r="3121">
          <cell r="A3121">
            <v>2304</v>
          </cell>
          <cell r="B3121" t="str">
            <v>TEJA Tripl.No.2 240x117 Acr.2mm</v>
          </cell>
          <cell r="C3121" t="str">
            <v>UN</v>
          </cell>
          <cell r="E3121" t="str">
            <v>1900</v>
          </cell>
          <cell r="F3121">
            <v>0</v>
          </cell>
        </row>
        <row r="3122">
          <cell r="A3122">
            <v>2306</v>
          </cell>
          <cell r="B3122" t="str">
            <v>TEJA REYNALUM 66  2.40 x 74   2mm.</v>
          </cell>
          <cell r="C3122" t="str">
            <v>UN</v>
          </cell>
          <cell r="E3122" t="str">
            <v>1900</v>
          </cell>
          <cell r="F3122">
            <v>0</v>
          </cell>
        </row>
        <row r="3123">
          <cell r="A3123">
            <v>2307</v>
          </cell>
          <cell r="B3123" t="str">
            <v>TEJA REYNALUM 77  2.40 x 85   3mm.</v>
          </cell>
          <cell r="C3123" t="str">
            <v>UN</v>
          </cell>
          <cell r="E3123" t="str">
            <v>1900</v>
          </cell>
          <cell r="F3123">
            <v>0</v>
          </cell>
        </row>
        <row r="3124">
          <cell r="A3124">
            <v>2722</v>
          </cell>
          <cell r="B3124" t="str">
            <v>TIMPANO/BOV  No.5 190x50   3mm</v>
          </cell>
          <cell r="C3124" t="str">
            <v>UN</v>
          </cell>
          <cell r="E3124" t="str">
            <v>1900</v>
          </cell>
          <cell r="F3124">
            <v>0</v>
          </cell>
        </row>
        <row r="3125">
          <cell r="A3125">
            <v>3187</v>
          </cell>
          <cell r="B3125" t="str">
            <v>CUBIERTA SANDWICH ICOPOR ALUZINC cal.28</v>
          </cell>
          <cell r="C3125" t="str">
            <v>M2</v>
          </cell>
          <cell r="E3125" t="str">
            <v>1900</v>
          </cell>
          <cell r="F3125">
            <v>0</v>
          </cell>
        </row>
        <row r="3126">
          <cell r="A3126">
            <v>3483</v>
          </cell>
          <cell r="B3126" t="str">
            <v>CUBIERTA ROYALCO</v>
          </cell>
          <cell r="C3126" t="str">
            <v>M2</v>
          </cell>
          <cell r="E3126" t="str">
            <v>1900</v>
          </cell>
          <cell r="F3126">
            <v>0</v>
          </cell>
        </row>
        <row r="3127">
          <cell r="A3127">
            <v>3484</v>
          </cell>
          <cell r="B3127" t="str">
            <v>TEJA ROYALCO ANDINA</v>
          </cell>
          <cell r="C3127" t="str">
            <v>M2</v>
          </cell>
          <cell r="E3127" t="str">
            <v>1900</v>
          </cell>
          <cell r="F3127">
            <v>0</v>
          </cell>
        </row>
        <row r="3128">
          <cell r="A3128">
            <v>3897</v>
          </cell>
          <cell r="B3128" t="str">
            <v>CUBIERTA SANDWICH ICOPOR GALV. cal.28</v>
          </cell>
          <cell r="C3128" t="str">
            <v>M2</v>
          </cell>
          <cell r="E3128" t="str">
            <v>1900</v>
          </cell>
          <cell r="F3128">
            <v>0</v>
          </cell>
        </row>
        <row r="3129">
          <cell r="A3129">
            <v>3898</v>
          </cell>
          <cell r="B3129" t="str">
            <v>CUBIERTA SANDWICH FIBRA GALV. cal.28</v>
          </cell>
          <cell r="C3129" t="str">
            <v>M2</v>
          </cell>
          <cell r="E3129" t="str">
            <v>1900</v>
          </cell>
          <cell r="F3129">
            <v>0</v>
          </cell>
        </row>
        <row r="3130">
          <cell r="A3130">
            <v>3902</v>
          </cell>
          <cell r="B3130" t="str">
            <v>CUBIERTA SANDWICH POLIURET. GALV. cal.28</v>
          </cell>
          <cell r="C3130" t="str">
            <v>M2</v>
          </cell>
          <cell r="E3130" t="str">
            <v>1900</v>
          </cell>
          <cell r="F3130">
            <v>0</v>
          </cell>
        </row>
        <row r="3131">
          <cell r="A3131">
            <v>3903</v>
          </cell>
          <cell r="B3131" t="str">
            <v>CUBIERTA SANDWICH POLIURET. ALUZINC cal.28</v>
          </cell>
          <cell r="C3131" t="str">
            <v>M2</v>
          </cell>
          <cell r="E3131" t="str">
            <v>1900</v>
          </cell>
          <cell r="F3131">
            <v>0</v>
          </cell>
        </row>
        <row r="3132">
          <cell r="A3132">
            <v>3904</v>
          </cell>
          <cell r="B3132" t="str">
            <v>CUBIERTA SENCILLA ALUZINC cal.28 2.5m</v>
          </cell>
          <cell r="C3132" t="str">
            <v>M2</v>
          </cell>
          <cell r="E3132" t="str">
            <v>1900</v>
          </cell>
          <cell r="F3132">
            <v>0</v>
          </cell>
        </row>
        <row r="3133">
          <cell r="A3133">
            <v>3905</v>
          </cell>
          <cell r="B3133" t="str">
            <v>CUBIERTA SENCILLA GALV. cal.28 2.5m</v>
          </cell>
          <cell r="C3133" t="str">
            <v>M2</v>
          </cell>
          <cell r="E3133" t="str">
            <v>1900</v>
          </cell>
          <cell r="F3133">
            <v>0</v>
          </cell>
        </row>
        <row r="3134">
          <cell r="A3134">
            <v>3906</v>
          </cell>
          <cell r="B3134" t="str">
            <v>CUBIERTA SENCILLA GALV. cal.28 3.5m</v>
          </cell>
          <cell r="C3134" t="str">
            <v>M2</v>
          </cell>
          <cell r="E3134" t="str">
            <v>1900</v>
          </cell>
          <cell r="F3134">
            <v>0</v>
          </cell>
        </row>
        <row r="3135">
          <cell r="A3135">
            <v>3907</v>
          </cell>
          <cell r="B3135" t="str">
            <v>CUBIERTA SENCILLA ALUZINC cal.28  3.5m</v>
          </cell>
          <cell r="C3135" t="str">
            <v>M2</v>
          </cell>
          <cell r="E3135" t="str">
            <v>1900</v>
          </cell>
          <cell r="F3135">
            <v>0</v>
          </cell>
        </row>
        <row r="3136">
          <cell r="A3136">
            <v>9422</v>
          </cell>
          <cell r="B3136" t="str">
            <v>BOVEDA CIRCULAR No.5  190x150</v>
          </cell>
          <cell r="C3136" t="str">
            <v>UN</v>
          </cell>
          <cell r="E3136" t="str">
            <v>1900</v>
          </cell>
          <cell r="F3136">
            <v>0</v>
          </cell>
        </row>
        <row r="3137">
          <cell r="A3137">
            <v>100687</v>
          </cell>
          <cell r="B3137" t="str">
            <v>Poliuretano 4 mm **</v>
          </cell>
          <cell r="C3137" t="str">
            <v>M2</v>
          </cell>
          <cell r="E3137" t="str">
            <v>1900</v>
          </cell>
          <cell r="F3137">
            <v>0</v>
          </cell>
        </row>
        <row r="3138">
          <cell r="A3138">
            <v>100689</v>
          </cell>
          <cell r="B3138" t="str">
            <v>Poliuretano 1 mm **</v>
          </cell>
          <cell r="C3138" t="str">
            <v>M2</v>
          </cell>
          <cell r="E3138" t="str">
            <v>1900</v>
          </cell>
          <cell r="F3138">
            <v>0</v>
          </cell>
        </row>
        <row r="3139">
          <cell r="A3139">
            <v>100993</v>
          </cell>
          <cell r="B3139" t="str">
            <v>Cub.Sand.Deck333CBand.lisaAisl.Polui30MM-Pint2C</v>
          </cell>
          <cell r="C3139" t="str">
            <v>M2</v>
          </cell>
          <cell r="D3139">
            <v>44592</v>
          </cell>
          <cell r="E3139" t="str">
            <v>2022</v>
          </cell>
          <cell r="F3139">
            <v>223724</v>
          </cell>
        </row>
        <row r="3140">
          <cell r="A3140">
            <v>101021</v>
          </cell>
          <cell r="B3140" t="str">
            <v>Teja Trapeziodal Acero galvanizadaCal.24(1.13x2.40</v>
          </cell>
          <cell r="C3140" t="str">
            <v>UN</v>
          </cell>
          <cell r="D3140">
            <v>43528</v>
          </cell>
          <cell r="E3140" t="str">
            <v>2019</v>
          </cell>
          <cell r="F3140">
            <v>69599.990000000005</v>
          </cell>
        </row>
        <row r="3141">
          <cell r="A3141">
            <v>101022</v>
          </cell>
          <cell r="B3141" t="str">
            <v>TornilloAutoperforante 11/2" +Arandela de neopreno</v>
          </cell>
          <cell r="C3141" t="str">
            <v>UN</v>
          </cell>
          <cell r="D3141">
            <v>44593</v>
          </cell>
          <cell r="E3141" t="str">
            <v>2022</v>
          </cell>
          <cell r="F3141">
            <v>487</v>
          </cell>
        </row>
        <row r="3142">
          <cell r="A3142">
            <v>101447</v>
          </cell>
          <cell r="B3142" t="str">
            <v>Cortasol Aerobrise 100 (Separac. 175mm) en Aluzinc</v>
          </cell>
          <cell r="C3142" t="str">
            <v>M2</v>
          </cell>
          <cell r="D3142">
            <v>44593</v>
          </cell>
          <cell r="E3142" t="str">
            <v>2022</v>
          </cell>
          <cell r="F3142">
            <v>475438</v>
          </cell>
        </row>
        <row r="3143">
          <cell r="A3143">
            <v>101448</v>
          </cell>
          <cell r="B3143" t="str">
            <v>Cortasol CeloscreenPanel Liso(Separ.120mm) Aluzinc</v>
          </cell>
          <cell r="C3143" t="str">
            <v>M2</v>
          </cell>
          <cell r="E3143" t="str">
            <v>1900</v>
          </cell>
          <cell r="F3143">
            <v>0</v>
          </cell>
        </row>
        <row r="3144">
          <cell r="A3144">
            <v>101449</v>
          </cell>
          <cell r="B3144" t="str">
            <v>Remate Lateral Contra Muro 0.25m Aluzinc</v>
          </cell>
          <cell r="C3144" t="str">
            <v>ML</v>
          </cell>
          <cell r="E3144" t="str">
            <v>1900</v>
          </cell>
          <cell r="F3144">
            <v>0</v>
          </cell>
        </row>
        <row r="3145">
          <cell r="A3145">
            <v>101450</v>
          </cell>
          <cell r="B3145" t="str">
            <v>Remate SuperiorTeja CumbreraDos Aguas Aluzinc</v>
          </cell>
          <cell r="C3145" t="str">
            <v>ML</v>
          </cell>
          <cell r="D3145">
            <v>44593</v>
          </cell>
          <cell r="E3145" t="str">
            <v>2022</v>
          </cell>
          <cell r="F3145">
            <v>62844</v>
          </cell>
        </row>
        <row r="3146">
          <cell r="A3146">
            <v>101451</v>
          </cell>
          <cell r="B3146" t="str">
            <v>Cub.Sencilla.Deck333CAlumin-Pintura2Caras</v>
          </cell>
          <cell r="C3146" t="str">
            <v>M2</v>
          </cell>
          <cell r="D3146">
            <v>44593</v>
          </cell>
          <cell r="E3146" t="str">
            <v>2022</v>
          </cell>
          <cell r="F3146">
            <v>111595</v>
          </cell>
        </row>
        <row r="3147">
          <cell r="A3147">
            <v>102111</v>
          </cell>
          <cell r="B3147" t="str">
            <v>Teja zinc No. 10 de 3.05m x 0.8m calibre 33 **</v>
          </cell>
          <cell r="C3147" t="str">
            <v>UN</v>
          </cell>
          <cell r="E3147" t="str">
            <v>1900</v>
          </cell>
          <cell r="F3147">
            <v>0</v>
          </cell>
        </row>
        <row r="3148">
          <cell r="A3148">
            <v>102871</v>
          </cell>
          <cell r="B3148" t="str">
            <v>TEJA  ARQUITECTONICA  ACESCO TRAPEZOIDAL CAL.26 PREPINTADA</v>
          </cell>
          <cell r="C3148" t="str">
            <v>M2</v>
          </cell>
          <cell r="D3148">
            <v>44593</v>
          </cell>
          <cell r="E3148" t="str">
            <v>2022</v>
          </cell>
          <cell r="F3148">
            <v>41043</v>
          </cell>
        </row>
        <row r="3149">
          <cell r="A3149">
            <v>104544</v>
          </cell>
          <cell r="B3149" t="str">
            <v>VIGA IPE  240</v>
          </cell>
          <cell r="C3149" t="str">
            <v>ML</v>
          </cell>
          <cell r="E3149" t="str">
            <v>1900</v>
          </cell>
          <cell r="F3149">
            <v>0</v>
          </cell>
        </row>
        <row r="3150">
          <cell r="A3150">
            <v>104607</v>
          </cell>
          <cell r="B3150" t="str">
            <v>TEJA AJOTA TRASLUCIDA 3.00 Ml  trapezoidal Ajover</v>
          </cell>
          <cell r="C3150" t="str">
            <v>UN</v>
          </cell>
          <cell r="E3150" t="str">
            <v>1900</v>
          </cell>
          <cell r="F3150">
            <v>0</v>
          </cell>
        </row>
        <row r="3151">
          <cell r="A3151">
            <v>104675</v>
          </cell>
          <cell r="B3151" t="str">
            <v>SUMINIS + IINST.CUBIERTA EN MAXBONDde 4mm+perfiler</v>
          </cell>
          <cell r="C3151" t="str">
            <v>M2</v>
          </cell>
          <cell r="E3151" t="str">
            <v>1900</v>
          </cell>
          <cell r="F3151">
            <v>0</v>
          </cell>
        </row>
        <row r="3152">
          <cell r="A3152">
            <v>104783</v>
          </cell>
          <cell r="B3152" t="str">
            <v>CUBIERTA SANDWICH FIBRA Aluzinc. Cal 26 sum</v>
          </cell>
          <cell r="C3152" t="str">
            <v>M2</v>
          </cell>
          <cell r="D3152">
            <v>44593</v>
          </cell>
          <cell r="E3152" t="str">
            <v>2022</v>
          </cell>
          <cell r="F3152">
            <v>174944.01</v>
          </cell>
        </row>
        <row r="3153">
          <cell r="A3153">
            <v>104825</v>
          </cell>
          <cell r="B3153" t="str">
            <v>LAMINA POLICARBONATO ALVEOLAR 8MM(5.90X2.10M)+tran</v>
          </cell>
          <cell r="C3153" t="str">
            <v>UN</v>
          </cell>
          <cell r="E3153" t="str">
            <v>1900</v>
          </cell>
          <cell r="F3153">
            <v>0</v>
          </cell>
        </row>
        <row r="3154">
          <cell r="A3154">
            <v>104831</v>
          </cell>
          <cell r="B3154" t="str">
            <v>Làmina Policarbonato Alveolar transp. 6mm</v>
          </cell>
          <cell r="C3154" t="str">
            <v>M2</v>
          </cell>
          <cell r="E3154" t="str">
            <v>1900</v>
          </cell>
          <cell r="F3154">
            <v>0</v>
          </cell>
        </row>
        <row r="3155">
          <cell r="A3155">
            <v>105652</v>
          </cell>
          <cell r="B3155" t="str">
            <v>CUBIERTA SANDWICH FIBRA Aluzinc. Cal 26 sum+Inst</v>
          </cell>
          <cell r="C3155" t="str">
            <v>M2</v>
          </cell>
          <cell r="E3155" t="str">
            <v>1900</v>
          </cell>
          <cell r="F3155">
            <v>0</v>
          </cell>
        </row>
        <row r="3156">
          <cell r="A3156">
            <v>105820</v>
          </cell>
          <cell r="B3156" t="str">
            <v>CubiertaStandingSeamSandwichCal.26-38mmcolorSum+in</v>
          </cell>
          <cell r="C3156" t="str">
            <v>M2</v>
          </cell>
          <cell r="D3156">
            <v>44593</v>
          </cell>
          <cell r="E3156" t="str">
            <v>2022</v>
          </cell>
          <cell r="F3156">
            <v>217239</v>
          </cell>
        </row>
        <row r="3157">
          <cell r="A3157">
            <v>106440</v>
          </cell>
          <cell r="B3157" t="str">
            <v>Grafadora tipo simmer autoTejaStandinSeam h=1 1/2"</v>
          </cell>
          <cell r="C3157" t="str">
            <v>UN</v>
          </cell>
          <cell r="E3157" t="str">
            <v>1900</v>
          </cell>
          <cell r="F3157">
            <v>0</v>
          </cell>
        </row>
        <row r="3158">
          <cell r="A3158">
            <v>106826</v>
          </cell>
          <cell r="B3158" t="str">
            <v>CANALETA 43 METALICA  CAL.26 X 4.0M</v>
          </cell>
          <cell r="C3158" t="str">
            <v>UN</v>
          </cell>
          <cell r="D3158">
            <v>44593</v>
          </cell>
          <cell r="E3158" t="str">
            <v>2022</v>
          </cell>
          <cell r="F3158">
            <v>131972</v>
          </cell>
        </row>
        <row r="3159">
          <cell r="A3159">
            <v>106893</v>
          </cell>
          <cell r="B3159" t="str">
            <v>Teja Sanwich Aluzinc Cal.26+poliuretano525C</v>
          </cell>
          <cell r="C3159" t="str">
            <v>M2</v>
          </cell>
          <cell r="D3159">
            <v>44593</v>
          </cell>
          <cell r="E3159" t="str">
            <v>2022</v>
          </cell>
          <cell r="F3159">
            <v>202019.01</v>
          </cell>
        </row>
        <row r="3160">
          <cell r="A3160">
            <v>108100</v>
          </cell>
          <cell r="B3160" t="str">
            <v>Teja Ajota Policarbonato A-360 Ajover (3.60x0.83m</v>
          </cell>
          <cell r="C3160" t="str">
            <v>UN</v>
          </cell>
          <cell r="E3160" t="str">
            <v>1900</v>
          </cell>
          <cell r="F3160">
            <v>0</v>
          </cell>
        </row>
        <row r="3161">
          <cell r="A3161">
            <v>108164</v>
          </cell>
          <cell r="B3161" t="str">
            <v>Cubierta Teja SanducheAcero Galv.Cal.26+lana roca</v>
          </cell>
          <cell r="C3161" t="str">
            <v>M2</v>
          </cell>
          <cell r="E3161" t="str">
            <v>1900</v>
          </cell>
          <cell r="F3161">
            <v>0</v>
          </cell>
        </row>
        <row r="3162">
          <cell r="A3162">
            <v>108165</v>
          </cell>
          <cell r="B3162" t="str">
            <v>TejaGip Clase 7color T3 CristalPrismaxPanel a 42</v>
          </cell>
          <cell r="C3162" t="str">
            <v>M2</v>
          </cell>
          <cell r="E3162" t="str">
            <v>1900</v>
          </cell>
          <cell r="F3162">
            <v>0</v>
          </cell>
        </row>
        <row r="3163">
          <cell r="A3163">
            <v>108166</v>
          </cell>
          <cell r="B3163" t="str">
            <v>Cristal 5+6+prlícula Lucernarios ycubiertas(Sum+In</v>
          </cell>
          <cell r="C3163" t="str">
            <v>M2</v>
          </cell>
          <cell r="E3163" t="str">
            <v>1900</v>
          </cell>
          <cell r="F3163">
            <v>0</v>
          </cell>
        </row>
        <row r="3164">
          <cell r="A3164">
            <v>108168</v>
          </cell>
          <cell r="B3164" t="str">
            <v>EstructuraCubiertaVidrio y lucernarioa(Sum+In</v>
          </cell>
          <cell r="C3164" t="str">
            <v>M2</v>
          </cell>
          <cell r="E3164" t="str">
            <v>1900</v>
          </cell>
          <cell r="F3164">
            <v>0</v>
          </cell>
        </row>
        <row r="3165">
          <cell r="A3165">
            <v>108834</v>
          </cell>
          <cell r="B3165" t="str">
            <v>Ventana en Aluminio Modular  (S/Descripc.tecn</v>
          </cell>
          <cell r="C3165" t="str">
            <v>M2</v>
          </cell>
          <cell r="E3165" t="str">
            <v>1900</v>
          </cell>
          <cell r="F3165">
            <v>0</v>
          </cell>
        </row>
        <row r="3166">
          <cell r="A3166">
            <v>108835</v>
          </cell>
          <cell r="B3166" t="str">
            <v>Cub.Sand.333cAluzilis.poliur.30MMpint2Cara(Sum+Ins</v>
          </cell>
          <cell r="C3166" t="str">
            <v>M2</v>
          </cell>
          <cell r="E3166" t="str">
            <v>1900</v>
          </cell>
          <cell r="F3166">
            <v>0</v>
          </cell>
        </row>
        <row r="3167">
          <cell r="A3167">
            <v>159</v>
          </cell>
          <cell r="B3167" t="str">
            <v>CUBIERTA Arq. Galv.3.66 ACESCO</v>
          </cell>
          <cell r="C3167" t="str">
            <v>UN</v>
          </cell>
          <cell r="D3167">
            <v>44593</v>
          </cell>
          <cell r="E3167" t="str">
            <v>2022</v>
          </cell>
          <cell r="F3167">
            <v>115443.01</v>
          </cell>
        </row>
        <row r="3168">
          <cell r="A3168">
            <v>165</v>
          </cell>
          <cell r="B3168" t="str">
            <v>TEJA Plast. #5 AJONIT   AJOVER</v>
          </cell>
          <cell r="C3168" t="str">
            <v>UN</v>
          </cell>
          <cell r="E3168" t="str">
            <v>1900</v>
          </cell>
          <cell r="F3168">
            <v>0</v>
          </cell>
        </row>
        <row r="3169">
          <cell r="A3169">
            <v>198</v>
          </cell>
          <cell r="B3169" t="str">
            <v>CANALETA 43 x 4.00 ETERNIT (DESCONTINUADA) (NO USAR)</v>
          </cell>
          <cell r="C3169" t="str">
            <v>UN</v>
          </cell>
          <cell r="D3169">
            <v>43510</v>
          </cell>
          <cell r="E3169" t="str">
            <v>2019</v>
          </cell>
          <cell r="F3169">
            <v>228480</v>
          </cell>
        </row>
        <row r="3170">
          <cell r="A3170">
            <v>201</v>
          </cell>
          <cell r="B3170" t="str">
            <v>CANALETA 43 x 5.50     ETERNIT</v>
          </cell>
          <cell r="C3170" t="str">
            <v>UN</v>
          </cell>
          <cell r="E3170" t="str">
            <v>1900</v>
          </cell>
          <cell r="F3170">
            <v>0</v>
          </cell>
        </row>
        <row r="3171">
          <cell r="A3171">
            <v>202</v>
          </cell>
          <cell r="B3171" t="str">
            <v>CANALETA 43 x 6.00     ETERNIT</v>
          </cell>
          <cell r="C3171" t="str">
            <v>UN</v>
          </cell>
          <cell r="E3171" t="str">
            <v>1900</v>
          </cell>
          <cell r="F3171">
            <v>0</v>
          </cell>
        </row>
        <row r="3172">
          <cell r="A3172">
            <v>205</v>
          </cell>
          <cell r="B3172" t="str">
            <v>CANALETA 90 x 5.25     ETERNIT</v>
          </cell>
          <cell r="C3172" t="str">
            <v>UN</v>
          </cell>
          <cell r="E3172" t="str">
            <v>1900</v>
          </cell>
          <cell r="F3172">
            <v>0</v>
          </cell>
        </row>
        <row r="3173">
          <cell r="A3173">
            <v>206</v>
          </cell>
          <cell r="B3173" t="str">
            <v>CANALETA 90 x 6.00     ETERNIT</v>
          </cell>
          <cell r="C3173" t="str">
            <v>UN</v>
          </cell>
          <cell r="E3173" t="str">
            <v>1900</v>
          </cell>
          <cell r="F3173">
            <v>0</v>
          </cell>
        </row>
        <row r="3174">
          <cell r="A3174">
            <v>207</v>
          </cell>
          <cell r="B3174" t="str">
            <v>CANALETA 90 x 7.50   FIBROCEMENTO</v>
          </cell>
          <cell r="C3174" t="str">
            <v>UN</v>
          </cell>
          <cell r="E3174" t="str">
            <v>1900</v>
          </cell>
          <cell r="F3174">
            <v>0</v>
          </cell>
        </row>
        <row r="3175">
          <cell r="A3175">
            <v>208</v>
          </cell>
          <cell r="B3175" t="str">
            <v>CANALETA 90 x 9.00     ETERNIT</v>
          </cell>
          <cell r="C3175" t="str">
            <v>UN</v>
          </cell>
          <cell r="E3175" t="str">
            <v>1900</v>
          </cell>
          <cell r="F3175">
            <v>0</v>
          </cell>
        </row>
        <row r="3176">
          <cell r="A3176">
            <v>210</v>
          </cell>
          <cell r="B3176" t="str">
            <v>CANALETA Galv.  4.50    ACESCO</v>
          </cell>
          <cell r="C3176" t="str">
            <v>UN</v>
          </cell>
          <cell r="E3176" t="str">
            <v>1900</v>
          </cell>
          <cell r="F3176">
            <v>0</v>
          </cell>
        </row>
        <row r="3177">
          <cell r="A3177">
            <v>211</v>
          </cell>
          <cell r="B3177" t="str">
            <v>CODO BAJANTE BR x 90   ETERNIT</v>
          </cell>
          <cell r="C3177" t="str">
            <v>UN</v>
          </cell>
          <cell r="E3177" t="str">
            <v>1900</v>
          </cell>
          <cell r="F3177">
            <v>0</v>
          </cell>
        </row>
        <row r="3178">
          <cell r="A3178">
            <v>215</v>
          </cell>
          <cell r="B3178" t="str">
            <v>GANCHO PLACA Ond.150mm FIBROCEMENTO</v>
          </cell>
          <cell r="C3178" t="str">
            <v>UN</v>
          </cell>
          <cell r="D3178">
            <v>44593</v>
          </cell>
          <cell r="E3178" t="str">
            <v>2022</v>
          </cell>
          <cell r="F3178">
            <v>1901</v>
          </cell>
        </row>
        <row r="3179">
          <cell r="A3179">
            <v>222</v>
          </cell>
          <cell r="B3179" t="str">
            <v>TEJA ESPAÑOLA  0.74 M. ETERNIT</v>
          </cell>
          <cell r="C3179" t="str">
            <v>UN</v>
          </cell>
          <cell r="D3179">
            <v>44593</v>
          </cell>
          <cell r="E3179" t="str">
            <v>2022</v>
          </cell>
          <cell r="F3179">
            <v>52098</v>
          </cell>
        </row>
        <row r="3180">
          <cell r="A3180">
            <v>223</v>
          </cell>
          <cell r="B3180" t="str">
            <v>TEJA ESPAÑOLA  1.34 M. ETERNIT</v>
          </cell>
          <cell r="C3180" t="str">
            <v>UN</v>
          </cell>
          <cell r="D3180">
            <v>44585</v>
          </cell>
          <cell r="E3180" t="str">
            <v>2022</v>
          </cell>
          <cell r="F3180">
            <v>66830</v>
          </cell>
        </row>
        <row r="3181">
          <cell r="A3181">
            <v>224</v>
          </cell>
          <cell r="B3181" t="str">
            <v>TEJA ONDULADA FIBROCEMENTO No.  4</v>
          </cell>
          <cell r="C3181" t="str">
            <v>UN</v>
          </cell>
          <cell r="D3181">
            <v>44593</v>
          </cell>
          <cell r="E3181" t="str">
            <v>2022</v>
          </cell>
          <cell r="F3181">
            <v>20587</v>
          </cell>
        </row>
        <row r="3182">
          <cell r="A3182">
            <v>225</v>
          </cell>
          <cell r="B3182" t="str">
            <v>TEJA PLACA Ond. No.  5 ETERNIT</v>
          </cell>
          <cell r="C3182" t="str">
            <v>UN</v>
          </cell>
          <cell r="E3182" t="str">
            <v>1900</v>
          </cell>
          <cell r="F3182">
            <v>0</v>
          </cell>
        </row>
        <row r="3183">
          <cell r="A3183">
            <v>226</v>
          </cell>
          <cell r="B3183" t="str">
            <v>TEJA PLACA Ond. No.  6 ETERNIT</v>
          </cell>
          <cell r="C3183" t="str">
            <v>UN</v>
          </cell>
          <cell r="D3183">
            <v>44593</v>
          </cell>
          <cell r="E3183" t="str">
            <v>2022</v>
          </cell>
          <cell r="F3183">
            <v>27672</v>
          </cell>
        </row>
        <row r="3184">
          <cell r="A3184">
            <v>227</v>
          </cell>
          <cell r="B3184" t="str">
            <v>TEJA  PLACA Ond. No.  8</v>
          </cell>
          <cell r="C3184" t="str">
            <v>UN</v>
          </cell>
          <cell r="D3184">
            <v>44585</v>
          </cell>
          <cell r="E3184" t="str">
            <v>2022</v>
          </cell>
          <cell r="F3184">
            <v>36798</v>
          </cell>
        </row>
        <row r="3185">
          <cell r="A3185">
            <v>228</v>
          </cell>
          <cell r="B3185" t="str">
            <v>TEJA INGLESA  AA Ref.761 MOORE</v>
          </cell>
          <cell r="C3185" t="str">
            <v>M2</v>
          </cell>
          <cell r="E3185" t="str">
            <v>1900</v>
          </cell>
          <cell r="F3185">
            <v>0</v>
          </cell>
        </row>
        <row r="3186">
          <cell r="A3186">
            <v>229</v>
          </cell>
          <cell r="B3186" t="str">
            <v>TEJA CABLLETE AA Ref.771 MOORE</v>
          </cell>
          <cell r="C3186" t="str">
            <v>ML</v>
          </cell>
          <cell r="E3186" t="str">
            <v>1900</v>
          </cell>
          <cell r="F3186">
            <v>0</v>
          </cell>
        </row>
        <row r="3187">
          <cell r="A3187">
            <v>230</v>
          </cell>
          <cell r="B3187" t="str">
            <v>TEJA Plast. #4 RURALIT  AJOVER</v>
          </cell>
          <cell r="C3187" t="str">
            <v>UN</v>
          </cell>
          <cell r="E3187" t="str">
            <v>1900</v>
          </cell>
          <cell r="F3187">
            <v>0</v>
          </cell>
        </row>
        <row r="3188">
          <cell r="A3188">
            <v>231</v>
          </cell>
          <cell r="B3188" t="str">
            <v>TEJA Plast. #6 RURALIT  AJOVER</v>
          </cell>
          <cell r="C3188" t="str">
            <v>UN</v>
          </cell>
          <cell r="E3188" t="str">
            <v>1900</v>
          </cell>
          <cell r="F3188">
            <v>0</v>
          </cell>
        </row>
        <row r="3189">
          <cell r="A3189">
            <v>232</v>
          </cell>
          <cell r="B3189" t="str">
            <v>TEJA RURALIT No.4</v>
          </cell>
          <cell r="C3189" t="str">
            <v>UN</v>
          </cell>
          <cell r="E3189" t="str">
            <v>1900</v>
          </cell>
          <cell r="F3189">
            <v>0</v>
          </cell>
        </row>
        <row r="3190">
          <cell r="A3190">
            <v>233</v>
          </cell>
          <cell r="B3190" t="str">
            <v>TEJA RURALIT No.6</v>
          </cell>
          <cell r="C3190" t="str">
            <v>UN</v>
          </cell>
          <cell r="E3190" t="str">
            <v>1900</v>
          </cell>
          <cell r="F3190">
            <v>0</v>
          </cell>
        </row>
        <row r="3191">
          <cell r="A3191">
            <v>234</v>
          </cell>
          <cell r="B3191" t="str">
            <v>TEJA RURALIT No.8</v>
          </cell>
          <cell r="C3191" t="str">
            <v>UN</v>
          </cell>
          <cell r="E3191" t="str">
            <v>1900</v>
          </cell>
          <cell r="F3191">
            <v>0</v>
          </cell>
        </row>
        <row r="3192">
          <cell r="A3192">
            <v>235</v>
          </cell>
          <cell r="B3192" t="str">
            <v>TEJA Plast. #4 AJONIT   AJOVER</v>
          </cell>
          <cell r="C3192" t="str">
            <v>UN</v>
          </cell>
          <cell r="E3192" t="str">
            <v>1900</v>
          </cell>
          <cell r="F3192">
            <v>0</v>
          </cell>
        </row>
        <row r="3193">
          <cell r="A3193">
            <v>236</v>
          </cell>
          <cell r="B3193" t="str">
            <v>TEJA TEJALIT # 4 DOBLE ETERNIT</v>
          </cell>
          <cell r="C3193" t="str">
            <v>UN</v>
          </cell>
          <cell r="E3193" t="str">
            <v>1900</v>
          </cell>
          <cell r="F3193">
            <v>0</v>
          </cell>
        </row>
        <row r="3194">
          <cell r="A3194">
            <v>237</v>
          </cell>
          <cell r="B3194" t="str">
            <v>TEJA TEJALIT # 6 DOBLE ETERNIT</v>
          </cell>
          <cell r="C3194" t="str">
            <v>UN</v>
          </cell>
          <cell r="E3194" t="str">
            <v>1900</v>
          </cell>
          <cell r="F3194">
            <v>0</v>
          </cell>
        </row>
        <row r="3195">
          <cell r="A3195">
            <v>238</v>
          </cell>
          <cell r="B3195" t="str">
            <v>TEJA TEJALIT # 8 DOBLE ETERNIT</v>
          </cell>
          <cell r="C3195" t="str">
            <v>UN</v>
          </cell>
          <cell r="E3195" t="str">
            <v>1900</v>
          </cell>
          <cell r="F3195">
            <v>0</v>
          </cell>
        </row>
        <row r="3196">
          <cell r="A3196">
            <v>240</v>
          </cell>
          <cell r="B3196" t="str">
            <v>TERMINAL LATERAL No. 4 ETERNIT</v>
          </cell>
          <cell r="C3196" t="str">
            <v>UN</v>
          </cell>
          <cell r="E3196" t="str">
            <v>1900</v>
          </cell>
          <cell r="F3196">
            <v>0</v>
          </cell>
        </row>
        <row r="3197">
          <cell r="A3197">
            <v>241</v>
          </cell>
          <cell r="B3197" t="str">
            <v>TERMINAL LATERAL No. 6 ETERNIT</v>
          </cell>
          <cell r="C3197" t="str">
            <v>UN</v>
          </cell>
          <cell r="E3197" t="str">
            <v>1900</v>
          </cell>
          <cell r="F3197">
            <v>0</v>
          </cell>
        </row>
        <row r="3198">
          <cell r="A3198">
            <v>242</v>
          </cell>
          <cell r="B3198" t="str">
            <v>TORNILLO COMPL.METALcCAN-43 ETERNIT</v>
          </cell>
          <cell r="C3198" t="str">
            <v>UN</v>
          </cell>
          <cell r="D3198">
            <v>44593</v>
          </cell>
          <cell r="E3198" t="str">
            <v>2022</v>
          </cell>
          <cell r="F3198">
            <v>1856</v>
          </cell>
        </row>
        <row r="3199">
          <cell r="A3199">
            <v>243</v>
          </cell>
          <cell r="B3199" t="str">
            <v>TORNILL0 FIJACION METALICO CANALETA-90</v>
          </cell>
          <cell r="C3199" t="str">
            <v>UN</v>
          </cell>
          <cell r="E3199" t="str">
            <v>1900</v>
          </cell>
          <cell r="F3199">
            <v>0</v>
          </cell>
        </row>
        <row r="3200">
          <cell r="A3200">
            <v>249</v>
          </cell>
          <cell r="B3200" t="str">
            <v>TEJA PLANA    AA Ref.763 MOORE</v>
          </cell>
          <cell r="C3200" t="str">
            <v>M2</v>
          </cell>
          <cell r="E3200" t="str">
            <v>1900</v>
          </cell>
          <cell r="F3200">
            <v>0</v>
          </cell>
        </row>
        <row r="3201">
          <cell r="A3201">
            <v>322</v>
          </cell>
          <cell r="B3201" t="str">
            <v>TEJA Plast. #8 AJONIT   AJOVER</v>
          </cell>
          <cell r="C3201" t="str">
            <v>UN</v>
          </cell>
          <cell r="E3201" t="str">
            <v>1900</v>
          </cell>
          <cell r="F3201">
            <v>0</v>
          </cell>
        </row>
        <row r="3202">
          <cell r="A3202">
            <v>360</v>
          </cell>
          <cell r="B3202" t="str">
            <v>TEJA Plast. #6 AJONIT   AJOVER</v>
          </cell>
          <cell r="C3202" t="str">
            <v>UN</v>
          </cell>
          <cell r="E3202" t="str">
            <v>1900</v>
          </cell>
          <cell r="F3202">
            <v>0</v>
          </cell>
        </row>
        <row r="3203">
          <cell r="A3203">
            <v>404</v>
          </cell>
          <cell r="B3203" t="str">
            <v>TEJA Plast.ESPAÑOLA pequeña   AJOVER</v>
          </cell>
          <cell r="C3203" t="str">
            <v>UN</v>
          </cell>
          <cell r="E3203" t="str">
            <v>1900</v>
          </cell>
          <cell r="F3203">
            <v>0</v>
          </cell>
        </row>
        <row r="3204">
          <cell r="A3204">
            <v>518</v>
          </cell>
          <cell r="B3204" t="str">
            <v>TEJA CABLLETE AA Ref.772 MOORE</v>
          </cell>
          <cell r="C3204" t="str">
            <v>UN</v>
          </cell>
          <cell r="E3204" t="str">
            <v>1900</v>
          </cell>
          <cell r="F3204">
            <v>0</v>
          </cell>
        </row>
        <row r="3205">
          <cell r="A3205">
            <v>996</v>
          </cell>
          <cell r="B3205" t="str">
            <v>TEJA CINDU CLIMATIZADA ancho .78</v>
          </cell>
          <cell r="C3205" t="str">
            <v>ML</v>
          </cell>
          <cell r="E3205" t="str">
            <v>1900</v>
          </cell>
          <cell r="F3205">
            <v>0</v>
          </cell>
        </row>
        <row r="3206">
          <cell r="A3206">
            <v>1660</v>
          </cell>
          <cell r="B3206" t="str">
            <v>TEJA Plast.#10 AJONIT   AJOVER</v>
          </cell>
          <cell r="C3206" t="str">
            <v>UN</v>
          </cell>
          <cell r="D3206">
            <v>44593</v>
          </cell>
          <cell r="E3206" t="str">
            <v>2022</v>
          </cell>
          <cell r="F3206">
            <v>69678</v>
          </cell>
        </row>
        <row r="3207">
          <cell r="A3207">
            <v>1664</v>
          </cell>
          <cell r="B3207" t="str">
            <v>TEJA HEXAGONAL 3.5 mm.</v>
          </cell>
          <cell r="C3207" t="str">
            <v>M2</v>
          </cell>
          <cell r="E3207" t="str">
            <v>1900</v>
          </cell>
          <cell r="F3207">
            <v>0</v>
          </cell>
        </row>
        <row r="3208">
          <cell r="A3208">
            <v>1814</v>
          </cell>
          <cell r="B3208" t="str">
            <v>VITROLIT (MARQUESINAS)</v>
          </cell>
          <cell r="C3208" t="str">
            <v>M2</v>
          </cell>
          <cell r="E3208" t="str">
            <v>1900</v>
          </cell>
          <cell r="F3208">
            <v>0</v>
          </cell>
        </row>
        <row r="3209">
          <cell r="A3209">
            <v>1820</v>
          </cell>
          <cell r="B3209" t="str">
            <v>CABALLETE LISO Galv.   ACESCO</v>
          </cell>
          <cell r="C3209" t="str">
            <v>UN</v>
          </cell>
          <cell r="E3209" t="str">
            <v>1900</v>
          </cell>
          <cell r="F3209">
            <v>0</v>
          </cell>
        </row>
        <row r="3210">
          <cell r="A3210">
            <v>1858</v>
          </cell>
          <cell r="B3210" t="str">
            <v>TEJA RECTANGULAR 3.5 mm.</v>
          </cell>
          <cell r="C3210" t="str">
            <v>M2</v>
          </cell>
          <cell r="E3210" t="str">
            <v>1900</v>
          </cell>
          <cell r="F3210">
            <v>0</v>
          </cell>
        </row>
        <row r="3211">
          <cell r="A3211">
            <v>1931</v>
          </cell>
          <cell r="B3211" t="str">
            <v>TEJA PLANA 25x15 Vitrif  MOORE</v>
          </cell>
          <cell r="C3211" t="str">
            <v>UN</v>
          </cell>
          <cell r="E3211" t="str">
            <v>1900</v>
          </cell>
          <cell r="F3211">
            <v>0</v>
          </cell>
        </row>
        <row r="3212">
          <cell r="A3212">
            <v>1932</v>
          </cell>
          <cell r="B3212" t="str">
            <v>TEJA PLANA 25x15 NATURAL MOORE</v>
          </cell>
          <cell r="C3212" t="str">
            <v>UN</v>
          </cell>
          <cell r="E3212" t="str">
            <v>1900</v>
          </cell>
          <cell r="F3212">
            <v>0</v>
          </cell>
        </row>
        <row r="3213">
          <cell r="A3213">
            <v>1933</v>
          </cell>
          <cell r="B3213" t="str">
            <v>CABALLETE vitrif Artic.    MOORE</v>
          </cell>
          <cell r="C3213" t="str">
            <v>UN</v>
          </cell>
          <cell r="E3213" t="str">
            <v>1900</v>
          </cell>
          <cell r="F3213">
            <v>0</v>
          </cell>
        </row>
        <row r="3214">
          <cell r="A3214">
            <v>1934</v>
          </cell>
          <cell r="B3214" t="str">
            <v>CABALLETE NATURAL Artic. MOORE</v>
          </cell>
          <cell r="C3214" t="str">
            <v>UN</v>
          </cell>
          <cell r="E3214" t="str">
            <v>1900</v>
          </cell>
          <cell r="F3214">
            <v>0</v>
          </cell>
        </row>
        <row r="3215">
          <cell r="A3215">
            <v>1944</v>
          </cell>
          <cell r="B3215" t="str">
            <v>TEJA Plast. #8 RURALIT  AJOVER</v>
          </cell>
          <cell r="C3215" t="str">
            <v>UN</v>
          </cell>
          <cell r="E3215" t="str">
            <v>1900</v>
          </cell>
          <cell r="F3215">
            <v>0</v>
          </cell>
        </row>
        <row r="3216">
          <cell r="A3216">
            <v>1945</v>
          </cell>
          <cell r="B3216" t="str">
            <v>CANALETA 43 x 4.50     ETERNIT</v>
          </cell>
          <cell r="C3216" t="str">
            <v>UN</v>
          </cell>
          <cell r="E3216" t="str">
            <v>1900</v>
          </cell>
          <cell r="F3216">
            <v>0</v>
          </cell>
        </row>
        <row r="3217">
          <cell r="A3217">
            <v>1946</v>
          </cell>
          <cell r="B3217" t="str">
            <v>CANALETA 43 x 5.00     ETERNIT</v>
          </cell>
          <cell r="C3217" t="str">
            <v>UN</v>
          </cell>
          <cell r="E3217" t="str">
            <v>1900</v>
          </cell>
          <cell r="F3217">
            <v>0</v>
          </cell>
        </row>
        <row r="3218">
          <cell r="A3218">
            <v>1947</v>
          </cell>
          <cell r="B3218" t="str">
            <v>CANALETA 43 x 7.50     ETERNIT</v>
          </cell>
          <cell r="C3218" t="str">
            <v>UN</v>
          </cell>
          <cell r="E3218" t="str">
            <v>1900</v>
          </cell>
          <cell r="F3218">
            <v>0</v>
          </cell>
        </row>
        <row r="3219">
          <cell r="A3219">
            <v>1948</v>
          </cell>
          <cell r="B3219" t="str">
            <v>CANALETA 90 x 4.50     ETERNIT</v>
          </cell>
          <cell r="C3219" t="str">
            <v>UN</v>
          </cell>
          <cell r="E3219" t="str">
            <v>1900</v>
          </cell>
          <cell r="F3219">
            <v>0</v>
          </cell>
        </row>
        <row r="3220">
          <cell r="A3220">
            <v>1951</v>
          </cell>
          <cell r="B3220" t="str">
            <v>TEJA ONDULIT No.  4    ETERNIT</v>
          </cell>
          <cell r="C3220" t="str">
            <v>UN</v>
          </cell>
          <cell r="E3220" t="str">
            <v>1900</v>
          </cell>
          <cell r="F3220">
            <v>0</v>
          </cell>
        </row>
        <row r="3221">
          <cell r="A3221">
            <v>1952</v>
          </cell>
          <cell r="B3221" t="str">
            <v>TEJA ONDULIT No.  6    ETERNIT</v>
          </cell>
          <cell r="C3221" t="str">
            <v>UN</v>
          </cell>
          <cell r="E3221" t="str">
            <v>1900</v>
          </cell>
          <cell r="F3221">
            <v>0</v>
          </cell>
        </row>
        <row r="3222">
          <cell r="A3222">
            <v>1953</v>
          </cell>
          <cell r="B3222" t="str">
            <v>TEJA ONDULIT No.  8    ETERNIT</v>
          </cell>
          <cell r="C3222" t="str">
            <v>UN</v>
          </cell>
          <cell r="E3222" t="str">
            <v>1900</v>
          </cell>
          <cell r="F3222">
            <v>0</v>
          </cell>
        </row>
        <row r="3223">
          <cell r="A3223">
            <v>1954</v>
          </cell>
          <cell r="B3223" t="str">
            <v>TEJA FIBROCEMENTO  No. 10</v>
          </cell>
          <cell r="C3223" t="str">
            <v>UN</v>
          </cell>
          <cell r="D3223">
            <v>44593</v>
          </cell>
          <cell r="E3223" t="str">
            <v>2022</v>
          </cell>
          <cell r="F3223">
            <v>47423</v>
          </cell>
        </row>
        <row r="3224">
          <cell r="A3224">
            <v>2034</v>
          </cell>
          <cell r="B3224" t="str">
            <v>TEJA BAVARA   AA Ref.763 MOORE</v>
          </cell>
          <cell r="C3224" t="str">
            <v>M2</v>
          </cell>
          <cell r="E3224" t="str">
            <v>1900</v>
          </cell>
          <cell r="F3224">
            <v>0</v>
          </cell>
        </row>
        <row r="3225">
          <cell r="A3225">
            <v>2239</v>
          </cell>
          <cell r="B3225" t="str">
            <v>TEJA PLACA Ond. No.  2 ETERNIT</v>
          </cell>
          <cell r="C3225" t="str">
            <v>UN</v>
          </cell>
          <cell r="E3225" t="str">
            <v>1900</v>
          </cell>
          <cell r="F3225">
            <v>0</v>
          </cell>
        </row>
        <row r="3226">
          <cell r="A3226">
            <v>2240</v>
          </cell>
          <cell r="B3226" t="str">
            <v>TEJA PLACA Ond. No. 10 ETERNIT</v>
          </cell>
          <cell r="C3226" t="str">
            <v>UN</v>
          </cell>
          <cell r="E3226" t="str">
            <v>1900</v>
          </cell>
          <cell r="F3226">
            <v>0</v>
          </cell>
        </row>
        <row r="3227">
          <cell r="A3227">
            <v>2243</v>
          </cell>
          <cell r="B3227" t="str">
            <v>CODO BAJANTE AR x 90   ETERNIT</v>
          </cell>
          <cell r="C3227" t="str">
            <v>UN</v>
          </cell>
          <cell r="E3227" t="str">
            <v>1900</v>
          </cell>
          <cell r="F3227">
            <v>0</v>
          </cell>
        </row>
        <row r="3228">
          <cell r="A3228">
            <v>2246</v>
          </cell>
          <cell r="B3228" t="str">
            <v>CODO BAJANTE    CR x90 ETERNIT</v>
          </cell>
          <cell r="C3228" t="str">
            <v>UN</v>
          </cell>
          <cell r="E3228" t="str">
            <v>1900</v>
          </cell>
          <cell r="F3228">
            <v>0</v>
          </cell>
        </row>
        <row r="3229">
          <cell r="A3229">
            <v>2255</v>
          </cell>
          <cell r="B3229" t="str">
            <v>TORNILLO Completo.Madera. C-43   ETERNIT</v>
          </cell>
          <cell r="C3229" t="str">
            <v>UN</v>
          </cell>
          <cell r="E3229" t="str">
            <v>1900</v>
          </cell>
          <cell r="F3229">
            <v>0</v>
          </cell>
        </row>
        <row r="3230">
          <cell r="A3230">
            <v>2256</v>
          </cell>
          <cell r="B3230" t="str">
            <v>FIJADOR ALA Compl.CANALETA-43 ETERNIT</v>
          </cell>
          <cell r="C3230" t="str">
            <v>UN</v>
          </cell>
          <cell r="E3230" t="str">
            <v>1900</v>
          </cell>
          <cell r="F3230">
            <v>0</v>
          </cell>
        </row>
        <row r="3231">
          <cell r="A3231">
            <v>2257</v>
          </cell>
          <cell r="B3231" t="str">
            <v>FIJADOR ALA Compl.CANALETA-90</v>
          </cell>
          <cell r="C3231" t="str">
            <v>UN</v>
          </cell>
          <cell r="E3231" t="str">
            <v>1900</v>
          </cell>
          <cell r="F3231">
            <v>0</v>
          </cell>
        </row>
        <row r="3232">
          <cell r="A3232">
            <v>2260</v>
          </cell>
          <cell r="B3232" t="str">
            <v>TORNILLO PL.Ond.+ x4 3/4"  ETERNIT</v>
          </cell>
          <cell r="C3232" t="str">
            <v>UN</v>
          </cell>
          <cell r="E3232" t="str">
            <v>1900</v>
          </cell>
          <cell r="F3232">
            <v>0</v>
          </cell>
        </row>
        <row r="3233">
          <cell r="A3233">
            <v>2261</v>
          </cell>
          <cell r="B3233" t="str">
            <v>CLARABOYA  Color 4+ganchos  ETERNIT</v>
          </cell>
          <cell r="C3233" t="str">
            <v>UN</v>
          </cell>
          <cell r="E3233" t="str">
            <v>1900</v>
          </cell>
          <cell r="F3233">
            <v>0</v>
          </cell>
        </row>
        <row r="3234">
          <cell r="A3234">
            <v>2262</v>
          </cell>
          <cell r="B3234" t="str">
            <v>CLARABOYA Color 6+ganchos  ETERNIT</v>
          </cell>
          <cell r="C3234" t="str">
            <v>UN</v>
          </cell>
          <cell r="E3234" t="str">
            <v>1900</v>
          </cell>
          <cell r="F3234">
            <v>0</v>
          </cell>
        </row>
        <row r="3235">
          <cell r="A3235">
            <v>2265</v>
          </cell>
          <cell r="B3235" t="str">
            <v>CLARABOYA ONDULIT  4+ganchos  ETERNIT</v>
          </cell>
          <cell r="C3235" t="str">
            <v>UN</v>
          </cell>
          <cell r="E3235" t="str">
            <v>1900</v>
          </cell>
          <cell r="F3235">
            <v>0</v>
          </cell>
        </row>
        <row r="3236">
          <cell r="A3236">
            <v>2266</v>
          </cell>
          <cell r="B3236" t="str">
            <v>CLARABOYA ONDULIT  6+ganchos  ETERNIT</v>
          </cell>
          <cell r="C3236" t="str">
            <v>UN</v>
          </cell>
          <cell r="E3236" t="str">
            <v>1900</v>
          </cell>
          <cell r="F3236">
            <v>0</v>
          </cell>
        </row>
        <row r="3237">
          <cell r="A3237">
            <v>2267</v>
          </cell>
          <cell r="B3237" t="str">
            <v>PLACA ACANALADA 60x120 ETERNIT</v>
          </cell>
          <cell r="C3237" t="str">
            <v>UN</v>
          </cell>
          <cell r="E3237" t="str">
            <v>1900</v>
          </cell>
          <cell r="F3237">
            <v>0</v>
          </cell>
        </row>
        <row r="3238">
          <cell r="A3238">
            <v>2268</v>
          </cell>
          <cell r="B3238" t="str">
            <v>PLACA ACANALADA 60x170 ETERNIT</v>
          </cell>
          <cell r="C3238" t="str">
            <v>UN</v>
          </cell>
          <cell r="E3238" t="str">
            <v>1900</v>
          </cell>
          <cell r="F3238">
            <v>0</v>
          </cell>
        </row>
        <row r="3239">
          <cell r="A3239">
            <v>2269</v>
          </cell>
          <cell r="B3239" t="str">
            <v>PLACA ACANALADA 60x240 ETERNIT</v>
          </cell>
          <cell r="C3239" t="str">
            <v>UN</v>
          </cell>
          <cell r="E3239" t="str">
            <v>1900</v>
          </cell>
          <cell r="F3239">
            <v>0</v>
          </cell>
        </row>
        <row r="3240">
          <cell r="A3240">
            <v>2270</v>
          </cell>
          <cell r="B3240" t="str">
            <v>PLACA ACANALADA 60x340 ETERNIT</v>
          </cell>
          <cell r="C3240" t="str">
            <v>UN</v>
          </cell>
          <cell r="E3240" t="str">
            <v>1900</v>
          </cell>
          <cell r="F3240">
            <v>0</v>
          </cell>
        </row>
        <row r="3241">
          <cell r="A3241">
            <v>2352</v>
          </cell>
          <cell r="B3241" t="str">
            <v>CANALETA 90 x 3.75     ETERNIT</v>
          </cell>
          <cell r="C3241" t="str">
            <v>UN</v>
          </cell>
          <cell r="E3241" t="str">
            <v>1900</v>
          </cell>
          <cell r="F3241">
            <v>0</v>
          </cell>
        </row>
        <row r="3242">
          <cell r="A3242">
            <v>2453</v>
          </cell>
          <cell r="B3242" t="str">
            <v>TEJA CRISTAL No. 4  POLICARBONATO     AJOVER</v>
          </cell>
          <cell r="C3242" t="str">
            <v>UN</v>
          </cell>
          <cell r="E3242" t="str">
            <v>1900</v>
          </cell>
          <cell r="F3242">
            <v>0</v>
          </cell>
        </row>
        <row r="3243">
          <cell r="A3243">
            <v>2454</v>
          </cell>
          <cell r="B3243" t="str">
            <v>TEJA CRISTAL No. 5      AJOVER</v>
          </cell>
          <cell r="C3243" t="str">
            <v>UN</v>
          </cell>
          <cell r="E3243" t="str">
            <v>1900</v>
          </cell>
          <cell r="F3243">
            <v>0</v>
          </cell>
        </row>
        <row r="3244">
          <cell r="A3244">
            <v>2455</v>
          </cell>
          <cell r="B3244" t="str">
            <v>TEJA CRISTAL POLICARBONATO  No. 6      AJOVER</v>
          </cell>
          <cell r="C3244" t="str">
            <v>UN</v>
          </cell>
          <cell r="E3244" t="str">
            <v>1900</v>
          </cell>
          <cell r="F3244">
            <v>0</v>
          </cell>
        </row>
        <row r="3245">
          <cell r="A3245">
            <v>2456</v>
          </cell>
          <cell r="B3245" t="str">
            <v>TEJA CRISTAL POLICARBONATO  No. 8      AJOVER</v>
          </cell>
          <cell r="C3245" t="str">
            <v>UN</v>
          </cell>
          <cell r="E3245" t="str">
            <v>1900</v>
          </cell>
          <cell r="F3245">
            <v>0</v>
          </cell>
        </row>
        <row r="3246">
          <cell r="A3246">
            <v>2474</v>
          </cell>
          <cell r="B3246" t="str">
            <v>TEJA SHINGLE Marathon</v>
          </cell>
          <cell r="C3246" t="str">
            <v>M2</v>
          </cell>
          <cell r="D3246">
            <v>44593</v>
          </cell>
          <cell r="E3246" t="str">
            <v>2022</v>
          </cell>
          <cell r="F3246">
            <v>44382</v>
          </cell>
        </row>
        <row r="3247">
          <cell r="A3247">
            <v>2481</v>
          </cell>
          <cell r="B3247" t="str">
            <v>TEJA PLANA 25x17 NATURAL MOORE</v>
          </cell>
          <cell r="C3247" t="str">
            <v>UN</v>
          </cell>
          <cell r="E3247" t="str">
            <v>1900</v>
          </cell>
          <cell r="F3247">
            <v>0</v>
          </cell>
        </row>
        <row r="3248">
          <cell r="A3248">
            <v>2598</v>
          </cell>
          <cell r="B3248" t="str">
            <v>TEJA ESPAÑOLA         S/CRIST.</v>
          </cell>
          <cell r="C3248" t="str">
            <v>UN</v>
          </cell>
          <cell r="E3248" t="str">
            <v>1900</v>
          </cell>
          <cell r="F3248">
            <v>0</v>
          </cell>
        </row>
        <row r="3249">
          <cell r="A3249">
            <v>2767</v>
          </cell>
          <cell r="B3249" t="str">
            <v>TEJA Plast.ESPAÑOLA grande                  AJOVER</v>
          </cell>
          <cell r="C3249" t="str">
            <v>UN</v>
          </cell>
          <cell r="E3249" t="str">
            <v>1900</v>
          </cell>
          <cell r="F3249">
            <v>0</v>
          </cell>
        </row>
        <row r="3250">
          <cell r="A3250">
            <v>2934</v>
          </cell>
          <cell r="B3250" t="str">
            <v>TEJA "S" Natural Terracota SANTAFE</v>
          </cell>
          <cell r="C3250" t="str">
            <v>UN</v>
          </cell>
          <cell r="D3250">
            <v>44593</v>
          </cell>
          <cell r="E3250" t="str">
            <v>2022</v>
          </cell>
          <cell r="F3250">
            <v>2736</v>
          </cell>
        </row>
        <row r="3251">
          <cell r="A3251">
            <v>2970</v>
          </cell>
          <cell r="B3251" t="str">
            <v>TEJA CRISTAL  POLICARBONATO No.10      AJOVER</v>
          </cell>
          <cell r="C3251" t="str">
            <v>UN</v>
          </cell>
          <cell r="E3251" t="str">
            <v>1900</v>
          </cell>
          <cell r="F3251">
            <v>0</v>
          </cell>
        </row>
        <row r="3252">
          <cell r="A3252">
            <v>2971</v>
          </cell>
          <cell r="B3252" t="str">
            <v>TEJA CRISTAL No.12      AJOVER</v>
          </cell>
          <cell r="C3252" t="str">
            <v>UN</v>
          </cell>
          <cell r="E3252" t="str">
            <v>1900</v>
          </cell>
          <cell r="F3252">
            <v>0</v>
          </cell>
        </row>
        <row r="3253">
          <cell r="A3253">
            <v>2972</v>
          </cell>
          <cell r="B3253" t="str">
            <v>TEJA Plast. #5 RURALIT  AJOVER</v>
          </cell>
          <cell r="C3253" t="str">
            <v>UN</v>
          </cell>
          <cell r="E3253" t="str">
            <v>1900</v>
          </cell>
          <cell r="F3253">
            <v>0</v>
          </cell>
        </row>
        <row r="3254">
          <cell r="A3254">
            <v>2979</v>
          </cell>
          <cell r="B3254" t="str">
            <v>TEJA Plast.#10 RURALIT  AJOVER</v>
          </cell>
          <cell r="C3254" t="str">
            <v>UN</v>
          </cell>
          <cell r="E3254" t="str">
            <v>1900</v>
          </cell>
          <cell r="F3254">
            <v>0</v>
          </cell>
        </row>
        <row r="3255">
          <cell r="A3255">
            <v>3067</v>
          </cell>
          <cell r="B3255" t="str">
            <v>TEJA SHINGLE SPANISH RED S/inst. Fglas</v>
          </cell>
          <cell r="C3255" t="str">
            <v>M2</v>
          </cell>
          <cell r="E3255" t="str">
            <v>1900</v>
          </cell>
          <cell r="F3255">
            <v>0</v>
          </cell>
        </row>
        <row r="3256">
          <cell r="A3256">
            <v>3274</v>
          </cell>
          <cell r="B3256" t="str">
            <v>TEJA CINDU CLIMATIZADA ancho .68</v>
          </cell>
          <cell r="C3256" t="str">
            <v>ML</v>
          </cell>
          <cell r="E3256" t="str">
            <v>1900</v>
          </cell>
          <cell r="F3256">
            <v>0</v>
          </cell>
        </row>
        <row r="3257">
          <cell r="A3257">
            <v>3275</v>
          </cell>
          <cell r="B3257" t="str">
            <v>ELEMENTOS DE FIJACION TEJA CINDU</v>
          </cell>
          <cell r="C3257" t="str">
            <v>UN</v>
          </cell>
          <cell r="D3257">
            <v>44593</v>
          </cell>
          <cell r="E3257" t="str">
            <v>2022</v>
          </cell>
          <cell r="F3257">
            <v>801</v>
          </cell>
        </row>
        <row r="3258">
          <cell r="A3258">
            <v>9417</v>
          </cell>
          <cell r="B3258" t="str">
            <v>TEJA ETERNIT  No 4</v>
          </cell>
          <cell r="C3258" t="str">
            <v>UN</v>
          </cell>
          <cell r="E3258" t="str">
            <v>1900</v>
          </cell>
          <cell r="F3258">
            <v>0</v>
          </cell>
        </row>
        <row r="3259">
          <cell r="A3259">
            <v>9418</v>
          </cell>
          <cell r="B3259" t="str">
            <v>TEJA ETERNIT   No 5</v>
          </cell>
          <cell r="C3259" t="str">
            <v>UN</v>
          </cell>
          <cell r="E3259" t="str">
            <v>1900</v>
          </cell>
          <cell r="F3259">
            <v>0</v>
          </cell>
        </row>
        <row r="3260">
          <cell r="A3260">
            <v>9419</v>
          </cell>
          <cell r="B3260" t="str">
            <v>TEJA ETERNIT  No 6</v>
          </cell>
          <cell r="C3260" t="str">
            <v>UN</v>
          </cell>
          <cell r="D3260">
            <v>44593</v>
          </cell>
          <cell r="E3260" t="str">
            <v>2022</v>
          </cell>
          <cell r="F3260">
            <v>40496</v>
          </cell>
        </row>
        <row r="3261">
          <cell r="A3261">
            <v>9420</v>
          </cell>
          <cell r="B3261" t="str">
            <v>TEJA FIBROCEMENTO CEMENTO  No 8</v>
          </cell>
          <cell r="C3261" t="str">
            <v>UN</v>
          </cell>
          <cell r="D3261">
            <v>44593</v>
          </cell>
          <cell r="E3261" t="str">
            <v>2022</v>
          </cell>
          <cell r="F3261">
            <v>41204</v>
          </cell>
        </row>
        <row r="3262">
          <cell r="A3262">
            <v>9421</v>
          </cell>
          <cell r="B3262" t="str">
            <v>TEJA ONDULADA FIBROCEMENTO    No 10</v>
          </cell>
          <cell r="C3262" t="str">
            <v>UN</v>
          </cell>
          <cell r="D3262">
            <v>44593</v>
          </cell>
          <cell r="E3262" t="str">
            <v>2022</v>
          </cell>
          <cell r="F3262">
            <v>52851.01</v>
          </cell>
        </row>
        <row r="3263">
          <cell r="A3263">
            <v>100010</v>
          </cell>
          <cell r="B3263" t="str">
            <v>Teja Arizona  termo acustica  **</v>
          </cell>
          <cell r="C3263" t="str">
            <v>M2</v>
          </cell>
          <cell r="E3263" t="str">
            <v>1900</v>
          </cell>
          <cell r="F3263">
            <v>0</v>
          </cell>
        </row>
        <row r="3264">
          <cell r="A3264">
            <v>100011</v>
          </cell>
          <cell r="B3264" t="str">
            <v>Teja sin traslapos  termo acustica  **</v>
          </cell>
          <cell r="C3264" t="str">
            <v>M2</v>
          </cell>
          <cell r="E3264" t="str">
            <v>1900</v>
          </cell>
          <cell r="F3264">
            <v>0</v>
          </cell>
        </row>
        <row r="3265">
          <cell r="A3265">
            <v>100351</v>
          </cell>
          <cell r="B3265" t="str">
            <v>Teja termo acustica Ajover trapezoidal  **</v>
          </cell>
          <cell r="C3265" t="str">
            <v>M2</v>
          </cell>
          <cell r="E3265" t="str">
            <v>1900</v>
          </cell>
          <cell r="F3265">
            <v>0</v>
          </cell>
        </row>
        <row r="3266">
          <cell r="A3266">
            <v>100576</v>
          </cell>
          <cell r="B3266" t="str">
            <v>Teja Ajover termo acustica  **</v>
          </cell>
          <cell r="C3266" t="str">
            <v>M2</v>
          </cell>
          <cell r="D3266">
            <v>44593</v>
          </cell>
          <cell r="E3266" t="str">
            <v>2022</v>
          </cell>
          <cell r="F3266">
            <v>41671</v>
          </cell>
        </row>
        <row r="3267">
          <cell r="A3267">
            <v>100604</v>
          </cell>
          <cell r="B3267" t="str">
            <v>Teja Cal24termoAcustica sinPintar luxacustic poliu</v>
          </cell>
          <cell r="C3267" t="str">
            <v>M2</v>
          </cell>
          <cell r="E3267" t="str">
            <v>1900</v>
          </cell>
          <cell r="F3267">
            <v>0</v>
          </cell>
        </row>
        <row r="3268">
          <cell r="A3268">
            <v>100623</v>
          </cell>
          <cell r="B3268" t="str">
            <v>Teja Cal24 termoAcustic2Cara pintad luxacustic **</v>
          </cell>
          <cell r="C3268" t="str">
            <v>M2</v>
          </cell>
          <cell r="E3268" t="str">
            <v>1900</v>
          </cell>
          <cell r="F3268">
            <v>0</v>
          </cell>
        </row>
        <row r="3269">
          <cell r="A3269">
            <v>100750</v>
          </cell>
          <cell r="B3269" t="str">
            <v>elementos fijacion bandit**</v>
          </cell>
          <cell r="C3269" t="str">
            <v>ML</v>
          </cell>
          <cell r="E3269" t="str">
            <v>1900</v>
          </cell>
          <cell r="F3269">
            <v>0</v>
          </cell>
        </row>
        <row r="3270">
          <cell r="A3270">
            <v>101168</v>
          </cell>
          <cell r="B3270" t="str">
            <v>TEJA  DE ZINC (2.14X0.82) Imperfecta.</v>
          </cell>
          <cell r="C3270" t="str">
            <v>UN</v>
          </cell>
          <cell r="E3270" t="str">
            <v>1900</v>
          </cell>
          <cell r="F3270">
            <v>0</v>
          </cell>
        </row>
        <row r="3271">
          <cell r="A3271">
            <v>101170</v>
          </cell>
          <cell r="B3271" t="str">
            <v>TEJA  DE ZINC (2.14X0.82)  de 1A</v>
          </cell>
          <cell r="C3271" t="str">
            <v>UN</v>
          </cell>
          <cell r="D3271">
            <v>44593</v>
          </cell>
          <cell r="E3271" t="str">
            <v>2022</v>
          </cell>
          <cell r="F3271">
            <v>22733</v>
          </cell>
        </row>
        <row r="3272">
          <cell r="A3272">
            <v>101216</v>
          </cell>
          <cell r="B3272" t="str">
            <v>Elementos fijacion Archivador**</v>
          </cell>
          <cell r="C3272" t="str">
            <v>UN</v>
          </cell>
          <cell r="E3272" t="str">
            <v>1900</v>
          </cell>
          <cell r="F3272">
            <v>0</v>
          </cell>
        </row>
        <row r="3273">
          <cell r="A3273">
            <v>101476</v>
          </cell>
          <cell r="B3273" t="str">
            <v>LAMINA POLICARBONATO ALVEOLAR 8MM(8.85X2.10M)</v>
          </cell>
          <cell r="C3273" t="str">
            <v>UN</v>
          </cell>
          <cell r="D3273">
            <v>44593</v>
          </cell>
          <cell r="E3273" t="str">
            <v>2022</v>
          </cell>
          <cell r="F3273">
            <v>839679.01</v>
          </cell>
        </row>
        <row r="3274">
          <cell r="A3274">
            <v>101707</v>
          </cell>
          <cell r="B3274" t="str">
            <v>CUBIERT.POLICARB.ALVEOLAR10mm+CONECT+ASEG+TORN</v>
          </cell>
          <cell r="C3274" t="str">
            <v>M2</v>
          </cell>
          <cell r="D3274">
            <v>44593</v>
          </cell>
          <cell r="E3274" t="str">
            <v>2022</v>
          </cell>
          <cell r="F3274">
            <v>104430</v>
          </cell>
        </row>
        <row r="3275">
          <cell r="A3275">
            <v>102707</v>
          </cell>
          <cell r="B3275" t="str">
            <v>Elementos Varios Repar.Juego Madera**</v>
          </cell>
          <cell r="C3275" t="str">
            <v>UN</v>
          </cell>
          <cell r="E3275" t="str">
            <v>1900</v>
          </cell>
          <cell r="F3275">
            <v>0</v>
          </cell>
        </row>
        <row r="3276">
          <cell r="A3276">
            <v>102922</v>
          </cell>
          <cell r="B3276" t="str">
            <v>LAMINA.POLICARB.ALVEOLAR 6mm(2.10 X 2.90 M)</v>
          </cell>
          <cell r="C3276" t="str">
            <v>UN</v>
          </cell>
          <cell r="D3276">
            <v>44593</v>
          </cell>
          <cell r="E3276" t="str">
            <v>2022</v>
          </cell>
          <cell r="F3276">
            <v>266082</v>
          </cell>
        </row>
        <row r="3277">
          <cell r="A3277">
            <v>103061</v>
          </cell>
          <cell r="B3277" t="str">
            <v>TORNILLO PLACA AVELLANADO 8X1/4" PUNTA BROCA</v>
          </cell>
          <cell r="C3277" t="str">
            <v>UN</v>
          </cell>
          <cell r="E3277" t="str">
            <v>1900</v>
          </cell>
          <cell r="F3277">
            <v>0</v>
          </cell>
        </row>
        <row r="3278">
          <cell r="A3278">
            <v>103337</v>
          </cell>
          <cell r="B3278" t="str">
            <v>CONECTOR BASE DE ALUMINIO (6M)</v>
          </cell>
          <cell r="C3278" t="str">
            <v>UN</v>
          </cell>
          <cell r="D3278">
            <v>44593</v>
          </cell>
          <cell r="E3278" t="str">
            <v>2022</v>
          </cell>
          <cell r="F3278">
            <v>157902</v>
          </cell>
        </row>
        <row r="3279">
          <cell r="A3279">
            <v>103338</v>
          </cell>
          <cell r="B3279" t="str">
            <v>CONECTOR PARA POLICARBONATO (12M)</v>
          </cell>
          <cell r="C3279" t="str">
            <v>UN</v>
          </cell>
          <cell r="D3279">
            <v>44593</v>
          </cell>
          <cell r="E3279" t="str">
            <v>2022</v>
          </cell>
          <cell r="F3279">
            <v>149533</v>
          </cell>
        </row>
        <row r="3280">
          <cell r="A3280">
            <v>103544</v>
          </cell>
          <cell r="B3280" t="str">
            <v>TEJA ESPAÑOLA  1.60X1.00mts. ETERNIT</v>
          </cell>
          <cell r="C3280" t="str">
            <v>UN</v>
          </cell>
          <cell r="E3280" t="str">
            <v>1900</v>
          </cell>
          <cell r="F3280">
            <v>0</v>
          </cell>
        </row>
        <row r="3281">
          <cell r="A3281">
            <v>103548</v>
          </cell>
          <cell r="B3281" t="str">
            <v>TEJA ETERNIT  No 6 CON CLARABOYA</v>
          </cell>
          <cell r="C3281" t="str">
            <v>UN</v>
          </cell>
          <cell r="E3281" t="str">
            <v>1900</v>
          </cell>
          <cell r="F3281">
            <v>0</v>
          </cell>
        </row>
        <row r="3282">
          <cell r="A3282">
            <v>103566</v>
          </cell>
          <cell r="B3282" t="str">
            <v>CANALETA 90 x 9.00     ETERNIT</v>
          </cell>
          <cell r="C3282" t="str">
            <v>UN</v>
          </cell>
          <cell r="E3282" t="str">
            <v>1900</v>
          </cell>
          <cell r="F3282">
            <v>0</v>
          </cell>
        </row>
        <row r="3283">
          <cell r="A3283">
            <v>103567</v>
          </cell>
          <cell r="B3283" t="str">
            <v>CANALETA 90 x 9.00     ETERNIT</v>
          </cell>
          <cell r="C3283" t="str">
            <v>M2</v>
          </cell>
          <cell r="E3283" t="str">
            <v>1900</v>
          </cell>
          <cell r="F3283">
            <v>0</v>
          </cell>
        </row>
        <row r="3284">
          <cell r="A3284">
            <v>103704</v>
          </cell>
          <cell r="B3284" t="str">
            <v>CUBEIRT SANDW 2 LAM CAL 26 FIBR VDR 38mm Sum+Inst</v>
          </cell>
          <cell r="C3284" t="str">
            <v>M2</v>
          </cell>
          <cell r="E3284" t="str">
            <v>1900</v>
          </cell>
          <cell r="F3284">
            <v>0</v>
          </cell>
        </row>
        <row r="3285">
          <cell r="A3285">
            <v>104596</v>
          </cell>
          <cell r="B3285" t="str">
            <v>CUBIERTA Arq. Galv. 3.05</v>
          </cell>
          <cell r="C3285" t="str">
            <v>UN</v>
          </cell>
          <cell r="D3285">
            <v>44593</v>
          </cell>
          <cell r="E3285" t="str">
            <v>2022</v>
          </cell>
          <cell r="F3285">
            <v>96948</v>
          </cell>
        </row>
        <row r="3286">
          <cell r="A3286">
            <v>104791</v>
          </cell>
          <cell r="B3286" t="str">
            <v>Perfiles angulares A572 Gr 50 Coliseo Tunal</v>
          </cell>
          <cell r="C3286" t="str">
            <v>ML</v>
          </cell>
          <cell r="E3286" t="str">
            <v>1900</v>
          </cell>
          <cell r="F3286">
            <v>0</v>
          </cell>
        </row>
        <row r="3287">
          <cell r="A3287">
            <v>106470</v>
          </cell>
          <cell r="B3287" t="str">
            <v>Cortassol Termobraise -150 + Estructura (Sum+Int)</v>
          </cell>
          <cell r="C3287" t="str">
            <v>M2</v>
          </cell>
          <cell r="E3287" t="str">
            <v>1900</v>
          </cell>
          <cell r="F3287">
            <v>0</v>
          </cell>
        </row>
        <row r="3288">
          <cell r="A3288">
            <v>106891</v>
          </cell>
          <cell r="B3288" t="str">
            <v>Lamina Sika drenaje 32T</v>
          </cell>
          <cell r="C3288" t="str">
            <v>M2</v>
          </cell>
          <cell r="E3288" t="str">
            <v>1900</v>
          </cell>
          <cell r="F3288">
            <v>0</v>
          </cell>
        </row>
        <row r="3289">
          <cell r="A3289">
            <v>12514</v>
          </cell>
          <cell r="B3289" t="str">
            <v>ELIPTICA OSX ACTIVATE SERIES (Eliptica Life Fitness- Activie Series) CARDIO</v>
          </cell>
          <cell r="C3289" t="str">
            <v>UN</v>
          </cell>
          <cell r="D3289">
            <v>43759</v>
          </cell>
          <cell r="E3289" t="str">
            <v>2019</v>
          </cell>
          <cell r="F3289">
            <v>23714618</v>
          </cell>
        </row>
        <row r="3290">
          <cell r="A3290">
            <v>12515</v>
          </cell>
          <cell r="B3290" t="str">
            <v>BICICLETA RECUMBENT OSR ACTIVATE SERIES (Bicicleta Life fitness-Recumbent Activate Series) CARDIO</v>
          </cell>
          <cell r="C3290" t="str">
            <v>UN</v>
          </cell>
          <cell r="D3290">
            <v>43760</v>
          </cell>
          <cell r="E3290" t="str">
            <v>2019</v>
          </cell>
          <cell r="F3290">
            <v>14383530</v>
          </cell>
        </row>
        <row r="3291">
          <cell r="A3291">
            <v>12516</v>
          </cell>
          <cell r="B3291" t="str">
            <v>BICICLETA VERTICAL OSC ACTIVATE SERIES (Bicicleta lite fit-ness upright, Activate Series) CARDIO</v>
          </cell>
          <cell r="C3291" t="str">
            <v>UN</v>
          </cell>
          <cell r="D3291">
            <v>43760</v>
          </cell>
          <cell r="E3291" t="str">
            <v>2019</v>
          </cell>
          <cell r="F3291">
            <v>13373042</v>
          </cell>
        </row>
        <row r="3292">
          <cell r="A3292">
            <v>12518</v>
          </cell>
          <cell r="B3292" t="str">
            <v>ESTRUCTURA SINERGY PRECISION - FUERZA</v>
          </cell>
          <cell r="C3292" t="str">
            <v>UN</v>
          </cell>
          <cell r="D3292">
            <v>43760</v>
          </cell>
          <cell r="E3292" t="str">
            <v>2019</v>
          </cell>
          <cell r="F3292">
            <v>35688100</v>
          </cell>
        </row>
        <row r="3293">
          <cell r="A3293">
            <v>12519</v>
          </cell>
          <cell r="B3293" t="str">
            <v>SOPORTE DOMINADAS Y FONDOS (chin/Dip/Leg Raise(Levantamiento de piernas)) CARDIO</v>
          </cell>
          <cell r="C3293" t="str">
            <v>UN</v>
          </cell>
          <cell r="D3293">
            <v>43774</v>
          </cell>
          <cell r="E3293" t="str">
            <v>2019</v>
          </cell>
          <cell r="F3293">
            <v>9058392</v>
          </cell>
        </row>
        <row r="3294">
          <cell r="A3294">
            <v>12520</v>
          </cell>
          <cell r="B3294" t="str">
            <v>EXTENSION PIERNA (Leg Extension OSLE Life Fitness) - FUERZA</v>
          </cell>
          <cell r="C3294" t="str">
            <v>UN</v>
          </cell>
          <cell r="D3294">
            <v>43760</v>
          </cell>
          <cell r="E3294" t="str">
            <v>2019</v>
          </cell>
          <cell r="F3294">
            <v>15202845</v>
          </cell>
        </row>
        <row r="3295">
          <cell r="A3295">
            <v>12521</v>
          </cell>
          <cell r="B3295" t="str">
            <v>BANCO MULTIPOSICION (multi adjustable Bench del Hammer strangth) FUERZA</v>
          </cell>
          <cell r="C3295" t="str">
            <v>UN</v>
          </cell>
          <cell r="D3295">
            <v>43761</v>
          </cell>
          <cell r="E3295" t="str">
            <v>2019</v>
          </cell>
          <cell r="F3295">
            <v>6554816</v>
          </cell>
        </row>
        <row r="3296">
          <cell r="A3296">
            <v>12522</v>
          </cell>
          <cell r="B3296" t="str">
            <v>FLEXIÓN PIERNA SENTADO (Seated leg curl de hammer strength select) HS-SLC - FUERZA</v>
          </cell>
          <cell r="C3296" t="str">
            <v>UN</v>
          </cell>
          <cell r="D3296">
            <v>43760</v>
          </cell>
          <cell r="E3296" t="str">
            <v>2019</v>
          </cell>
          <cell r="F3296">
            <v>22750674.66</v>
          </cell>
        </row>
        <row r="3297">
          <cell r="A3297">
            <v>12523</v>
          </cell>
          <cell r="B3297" t="str">
            <v>BANCO PLANO (FIAT BENCH) FUERZA</v>
          </cell>
          <cell r="C3297" t="str">
            <v>UN</v>
          </cell>
          <cell r="D3297">
            <v>43774</v>
          </cell>
          <cell r="E3297" t="str">
            <v>2019</v>
          </cell>
          <cell r="F3297">
            <v>2285082.0099999998</v>
          </cell>
        </row>
        <row r="3298">
          <cell r="A3298">
            <v>12524</v>
          </cell>
          <cell r="B3298" t="str">
            <v>BANCO FIJO CON APOYO (BANCO UTILITARIO 75 GRADOS)</v>
          </cell>
          <cell r="C3298" t="str">
            <v>UN</v>
          </cell>
          <cell r="D3298">
            <v>43760</v>
          </cell>
          <cell r="E3298" t="str">
            <v>2019</v>
          </cell>
          <cell r="F3298">
            <v>2794905.17</v>
          </cell>
        </row>
        <row r="3299">
          <cell r="A3299">
            <v>12525</v>
          </cell>
          <cell r="B3299" t="str">
            <v>EQUIPOS DE REHABILITACION PRO 1000 UPPER BODY</v>
          </cell>
          <cell r="C3299" t="str">
            <v>UN</v>
          </cell>
          <cell r="D3299">
            <v>43774</v>
          </cell>
          <cell r="E3299" t="str">
            <v>2019</v>
          </cell>
          <cell r="F3299">
            <v>19798188</v>
          </cell>
        </row>
        <row r="3300">
          <cell r="A3300">
            <v>12526</v>
          </cell>
          <cell r="B3300" t="str">
            <v>EQUIPOS DE REHABILITACION STEPONE TOTAL BODY RECUMBENT STEPPER</v>
          </cell>
          <cell r="C3300" t="str">
            <v>UN</v>
          </cell>
          <cell r="D3300">
            <v>43760</v>
          </cell>
          <cell r="E3300" t="str">
            <v>2019</v>
          </cell>
          <cell r="F3300">
            <v>15259123.52</v>
          </cell>
        </row>
        <row r="3301">
          <cell r="A3301">
            <v>12527</v>
          </cell>
          <cell r="B3301" t="str">
            <v>EQUIPO DE REHABILITACION ERGONOMETRO BILATERAL DE BRAZOS UB521M</v>
          </cell>
          <cell r="C3301" t="str">
            <v>UN</v>
          </cell>
          <cell r="D3301">
            <v>43760</v>
          </cell>
          <cell r="E3301" t="str">
            <v>2019</v>
          </cell>
          <cell r="F3301">
            <v>29883282.02</v>
          </cell>
        </row>
        <row r="3302">
          <cell r="A3302">
            <v>12528</v>
          </cell>
          <cell r="B3302" t="str">
            <v>FLEXIÓN PIERNA ACOSTADO OSLC (Leg curl) - FUERZA</v>
          </cell>
          <cell r="C3302" t="str">
            <v>UN</v>
          </cell>
          <cell r="D3302">
            <v>43760</v>
          </cell>
          <cell r="E3302" t="str">
            <v>2019</v>
          </cell>
          <cell r="F3302">
            <v>13901672.82</v>
          </cell>
        </row>
        <row r="3303">
          <cell r="A3303">
            <v>12531</v>
          </cell>
          <cell r="B3303" t="str">
            <v>SIGNATURE GLUTE (GLUTEO) SS-GL - FUERZA</v>
          </cell>
          <cell r="C3303" t="str">
            <v>UN</v>
          </cell>
          <cell r="D3303">
            <v>43760</v>
          </cell>
          <cell r="E3303" t="str">
            <v>2019</v>
          </cell>
          <cell r="F3303">
            <v>27029513.629999999</v>
          </cell>
        </row>
        <row r="3304">
          <cell r="A3304">
            <v>12533</v>
          </cell>
          <cell r="B3304" t="str">
            <v>SMITH MACHINE (SMITH) OSSM FUERZA</v>
          </cell>
          <cell r="C3304" t="str">
            <v>UN</v>
          </cell>
          <cell r="D3304">
            <v>43761</v>
          </cell>
          <cell r="E3304" t="str">
            <v>2019</v>
          </cell>
          <cell r="F3304">
            <v>15012086.810000001</v>
          </cell>
        </row>
        <row r="3305">
          <cell r="A3305">
            <v>12534</v>
          </cell>
          <cell r="B3305" t="str">
            <v>PRENSA ATLETICA INCLINADA (LINEAR LEG PRESS) FUERZA</v>
          </cell>
          <cell r="C3305" t="str">
            <v>UN</v>
          </cell>
          <cell r="D3305">
            <v>43761</v>
          </cell>
          <cell r="E3305" t="str">
            <v>2019</v>
          </cell>
          <cell r="F3305">
            <v>29105208.309999999</v>
          </cell>
        </row>
        <row r="3306">
          <cell r="A3306">
            <v>12537</v>
          </cell>
          <cell r="B3306" t="str">
            <v>ADUCTOR Y ABDUCTOR (Hip Adductor/Hip Abductor) OSHAA - FUERZA</v>
          </cell>
          <cell r="C3306" t="str">
            <v>UN</v>
          </cell>
          <cell r="D3306">
            <v>43761</v>
          </cell>
          <cell r="E3306" t="str">
            <v>2019</v>
          </cell>
          <cell r="F3306">
            <v>4936920.87</v>
          </cell>
        </row>
        <row r="3307">
          <cell r="A3307">
            <v>12539</v>
          </cell>
          <cell r="B3307" t="str">
            <v>PRENSA HORIZONTAL (SEATED LEG PRESS MUS 3212) - FUERZA</v>
          </cell>
          <cell r="C3307" t="str">
            <v>UN</v>
          </cell>
          <cell r="D3307">
            <v>43761</v>
          </cell>
          <cell r="E3307" t="str">
            <v>2019</v>
          </cell>
          <cell r="F3307">
            <v>17496803.239999998</v>
          </cell>
        </row>
        <row r="3308">
          <cell r="A3308">
            <v>12541</v>
          </cell>
          <cell r="B3308" t="str">
            <v>BANCO DE PECHO PLANO (OLYMPIC FIAT BANCH) OFB FUERZA</v>
          </cell>
          <cell r="C3308" t="str">
            <v>UN</v>
          </cell>
          <cell r="D3308">
            <v>44593</v>
          </cell>
          <cell r="E3308" t="str">
            <v>2022</v>
          </cell>
          <cell r="F3308">
            <v>2528082.0099999998</v>
          </cell>
        </row>
        <row r="3309">
          <cell r="A3309">
            <v>12543</v>
          </cell>
          <cell r="B3309" t="str">
            <v xml:space="preserve">BANCO DE PECHO INCLINADO (OLYMPIC INCLINE BENCH) CIB FUERZA </v>
          </cell>
          <cell r="C3309" t="str">
            <v>UN</v>
          </cell>
          <cell r="D3309">
            <v>43761</v>
          </cell>
          <cell r="E3309" t="str">
            <v>2019</v>
          </cell>
          <cell r="F3309">
            <v>6363576.8099999996</v>
          </cell>
        </row>
        <row r="3310">
          <cell r="A3310">
            <v>12544</v>
          </cell>
          <cell r="B3310" t="str">
            <v>BANCA HIPEREXTENSION INCLINADA (EXTENSION DE ESPALDA AMPLIAR) BWBE</v>
          </cell>
          <cell r="C3310" t="str">
            <v>UN</v>
          </cell>
          <cell r="D3310">
            <v>43761</v>
          </cell>
          <cell r="E3310" t="str">
            <v>2019</v>
          </cell>
          <cell r="F3310">
            <v>5608005.9000000004</v>
          </cell>
        </row>
        <row r="3311">
          <cell r="A3311">
            <v>12545</v>
          </cell>
          <cell r="B3311" t="str">
            <v>BANCA ABDOMEN INCLINADA (ADJUSTABLE DECLINE/ABDOMINAL BENCH FUERZA</v>
          </cell>
          <cell r="C3311" t="str">
            <v>UN</v>
          </cell>
          <cell r="D3311">
            <v>43761</v>
          </cell>
          <cell r="E3311" t="str">
            <v>2019</v>
          </cell>
          <cell r="F3311">
            <v>5598902.2300000004</v>
          </cell>
        </row>
        <row r="3312">
          <cell r="A3312">
            <v>12916</v>
          </cell>
          <cell r="B3312" t="str">
            <v>MUELLE CUADRUPLE</v>
          </cell>
          <cell r="C3312" t="str">
            <v>UN</v>
          </cell>
          <cell r="E3312" t="str">
            <v>1900</v>
          </cell>
          <cell r="F3312">
            <v>0</v>
          </cell>
        </row>
        <row r="3313">
          <cell r="A3313">
            <v>12513</v>
          </cell>
          <cell r="B3313" t="str">
            <v>TROTADORA OST ACTIVATE SERIES (Caminadora Life Fitness- Activie Series) - CARDIO</v>
          </cell>
          <cell r="C3313" t="str">
            <v>UN</v>
          </cell>
          <cell r="D3313">
            <v>43759</v>
          </cell>
          <cell r="E3313" t="str">
            <v>2019</v>
          </cell>
          <cell r="F3313">
            <v>26263598</v>
          </cell>
        </row>
        <row r="3314">
          <cell r="A3314">
            <v>12517</v>
          </cell>
          <cell r="B3314" t="str">
            <v>BICICLETA INDOOR IC4  ACTIVATE SERIES  (IC4 INDOOR CYCLE) CARDIO</v>
          </cell>
          <cell r="C3314" t="str">
            <v>UN</v>
          </cell>
          <cell r="D3314">
            <v>43760</v>
          </cell>
          <cell r="E3314" t="str">
            <v>2019</v>
          </cell>
          <cell r="F3314">
            <v>7273697</v>
          </cell>
        </row>
        <row r="3315">
          <cell r="A3315">
            <v>12529</v>
          </cell>
          <cell r="B3315" t="str">
            <v>PECHO SENTADO ISOLATERAL (CHESS PRESS DE HAMMER STRENGH SELECT) HS-CP - FUERZA</v>
          </cell>
          <cell r="C3315" t="str">
            <v>UN</v>
          </cell>
          <cell r="D3315">
            <v>43760</v>
          </cell>
          <cell r="E3315" t="str">
            <v>2019</v>
          </cell>
          <cell r="F3315">
            <v>20711399.010000002</v>
          </cell>
        </row>
        <row r="3316">
          <cell r="A3316">
            <v>12530</v>
          </cell>
          <cell r="B3316" t="str">
            <v>CABINA INVERTIDA (PECTORAL FLY / REAR DELTOID) OSFLY - FUERZA</v>
          </cell>
          <cell r="C3316" t="str">
            <v>UN</v>
          </cell>
          <cell r="D3316">
            <v>43760</v>
          </cell>
          <cell r="E3316" t="str">
            <v>2019</v>
          </cell>
          <cell r="F3316">
            <v>15649623</v>
          </cell>
        </row>
        <row r="3317">
          <cell r="A3317">
            <v>12532</v>
          </cell>
          <cell r="B3317" t="str">
            <v>PRESIÓN HOMBRO ISOLATERAL (SHOULDER PRESS DE HAMMER STRENGTH SELECT) HS-SP - FUERZA</v>
          </cell>
          <cell r="C3317" t="str">
            <v>UN</v>
          </cell>
          <cell r="D3317">
            <v>43761</v>
          </cell>
          <cell r="E3317" t="str">
            <v>2019</v>
          </cell>
          <cell r="F3317">
            <v>20083229.010000002</v>
          </cell>
        </row>
        <row r="3318">
          <cell r="A3318">
            <v>12535</v>
          </cell>
          <cell r="B3318" t="str">
            <v>BICEPS PREDICADOR (BICEPS CURL) OSBC - FUERZA</v>
          </cell>
          <cell r="C3318" t="str">
            <v>UN</v>
          </cell>
          <cell r="D3318">
            <v>43761</v>
          </cell>
          <cell r="E3318" t="str">
            <v>2019</v>
          </cell>
          <cell r="F3318">
            <v>12526982</v>
          </cell>
        </row>
        <row r="3319">
          <cell r="A3319">
            <v>12536</v>
          </cell>
          <cell r="B3319" t="str">
            <v>TRICEPS PARALELA (TRICEPS EXTENSION) OSTE - FUERZA</v>
          </cell>
          <cell r="C3319" t="str">
            <v>UN</v>
          </cell>
          <cell r="D3319">
            <v>43761</v>
          </cell>
          <cell r="E3319" t="str">
            <v>2019</v>
          </cell>
          <cell r="F3319">
            <v>12526982</v>
          </cell>
        </row>
        <row r="3320">
          <cell r="A3320">
            <v>12538</v>
          </cell>
          <cell r="B3320" t="str">
            <v>ABDOMEN (ABDOMINAL) OSAB - FUERZA</v>
          </cell>
          <cell r="C3320" t="str">
            <v>UN</v>
          </cell>
          <cell r="D3320">
            <v>43761</v>
          </cell>
          <cell r="E3320" t="str">
            <v>2019</v>
          </cell>
          <cell r="F3320">
            <v>11152292</v>
          </cell>
        </row>
        <row r="3321">
          <cell r="A3321">
            <v>12540</v>
          </cell>
          <cell r="B3321" t="str">
            <v>BACK EXTENSION DE HAMMER STRENGTH SELECT HS-BE - FUERZA</v>
          </cell>
          <cell r="C3321" t="str">
            <v>UN</v>
          </cell>
          <cell r="D3321">
            <v>43761</v>
          </cell>
          <cell r="E3321" t="str">
            <v>2019</v>
          </cell>
          <cell r="F3321">
            <v>21439711.010000002</v>
          </cell>
        </row>
        <row r="3322">
          <cell r="A3322">
            <v>12546</v>
          </cell>
          <cell r="B3322" t="str">
            <v>MULTIESTACIÓN MJ9 HoiST - FUERZA</v>
          </cell>
          <cell r="C3322" t="str">
            <v>UN</v>
          </cell>
          <cell r="D3322">
            <v>43761</v>
          </cell>
          <cell r="E3322" t="str">
            <v>2019</v>
          </cell>
          <cell r="F3322">
            <v>91660497</v>
          </cell>
        </row>
        <row r="3323">
          <cell r="A3323">
            <v>12547</v>
          </cell>
          <cell r="B3323" t="str">
            <v>POLEA ALTA ISOLATERAL - FUERZA</v>
          </cell>
          <cell r="C3323" t="str">
            <v>UN</v>
          </cell>
          <cell r="D3323">
            <v>43761</v>
          </cell>
          <cell r="E3323" t="str">
            <v>2019</v>
          </cell>
          <cell r="F3323">
            <v>28030944</v>
          </cell>
        </row>
        <row r="3324">
          <cell r="A3324">
            <v>12548</v>
          </cell>
          <cell r="B3324" t="str">
            <v>REMO CON APOYO ISOLATERAL (signature Row/Rear Delt) SS-RW - Fuerza</v>
          </cell>
          <cell r="C3324" t="str">
            <v>UN</v>
          </cell>
          <cell r="D3324">
            <v>43761</v>
          </cell>
          <cell r="E3324" t="str">
            <v>2019</v>
          </cell>
          <cell r="F3324">
            <v>27029514</v>
          </cell>
        </row>
        <row r="3325">
          <cell r="A3325">
            <v>3334</v>
          </cell>
          <cell r="B3325" t="str">
            <v>ANGULO 2.5X2.5 CAL26  (L=2.44M)</v>
          </cell>
          <cell r="C3325" t="str">
            <v>UN</v>
          </cell>
          <cell r="D3325">
            <v>44593</v>
          </cell>
          <cell r="E3325" t="str">
            <v>2022</v>
          </cell>
          <cell r="F3325">
            <v>2429</v>
          </cell>
        </row>
        <row r="3326">
          <cell r="A3326">
            <v>3459</v>
          </cell>
          <cell r="B3326" t="str">
            <v>MASILLA ETERMASTIC CUÑETE X5</v>
          </cell>
          <cell r="C3326" t="str">
            <v>UN</v>
          </cell>
          <cell r="D3326">
            <v>44593</v>
          </cell>
          <cell r="E3326" t="str">
            <v>2022</v>
          </cell>
          <cell r="F3326">
            <v>44888</v>
          </cell>
        </row>
        <row r="3327">
          <cell r="A3327">
            <v>3462</v>
          </cell>
          <cell r="B3327" t="str">
            <v>LAMINA DRY WAL 1/2" RH (Resis.Humedad)1.22X2.44</v>
          </cell>
          <cell r="C3327" t="str">
            <v>UN</v>
          </cell>
          <cell r="E3327" t="str">
            <v>1900</v>
          </cell>
          <cell r="F3327">
            <v>0</v>
          </cell>
        </row>
        <row r="3328">
          <cell r="A3328">
            <v>3644</v>
          </cell>
          <cell r="B3328" t="str">
            <v>OMEGA CALIBRE 26 ROLADO X2.44</v>
          </cell>
          <cell r="C3328" t="str">
            <v>UN</v>
          </cell>
          <cell r="D3328">
            <v>44593</v>
          </cell>
          <cell r="E3328" t="str">
            <v>2022</v>
          </cell>
          <cell r="F3328">
            <v>5204</v>
          </cell>
        </row>
        <row r="3329">
          <cell r="A3329">
            <v>102875</v>
          </cell>
          <cell r="B3329" t="str">
            <v>Canal(Riel)RoladoGrafiladoBase9Cal.24(2.44m)***</v>
          </cell>
          <cell r="C3329" t="str">
            <v>UN</v>
          </cell>
          <cell r="D3329">
            <v>44593</v>
          </cell>
          <cell r="E3329" t="str">
            <v>2022</v>
          </cell>
          <cell r="F3329">
            <v>10192</v>
          </cell>
        </row>
        <row r="3330">
          <cell r="A3330">
            <v>102876</v>
          </cell>
          <cell r="B3330" t="str">
            <v>Carga Ramset tiro a Tiro verdes***</v>
          </cell>
          <cell r="C3330" t="str">
            <v>UN</v>
          </cell>
          <cell r="D3330">
            <v>44593</v>
          </cell>
          <cell r="E3330" t="str">
            <v>2022</v>
          </cell>
          <cell r="F3330">
            <v>275</v>
          </cell>
        </row>
        <row r="3331">
          <cell r="A3331">
            <v>102877</v>
          </cell>
          <cell r="B3331" t="str">
            <v>Cinta Malla x Rollo 300" (91m)***</v>
          </cell>
          <cell r="C3331" t="str">
            <v>RLL</v>
          </cell>
          <cell r="D3331">
            <v>44593</v>
          </cell>
          <cell r="E3331" t="str">
            <v>2022</v>
          </cell>
          <cell r="F3331">
            <v>11829</v>
          </cell>
        </row>
        <row r="3332">
          <cell r="A3332">
            <v>102878</v>
          </cell>
          <cell r="B3332" t="str">
            <v>Clavo Ramset 5/16" x 1"***</v>
          </cell>
          <cell r="C3332" t="str">
            <v>UN</v>
          </cell>
          <cell r="D3332">
            <v>44593</v>
          </cell>
          <cell r="E3332" t="str">
            <v>2022</v>
          </cell>
          <cell r="F3332">
            <v>74.010000000000005</v>
          </cell>
        </row>
        <row r="3333">
          <cell r="A3333">
            <v>102879</v>
          </cell>
          <cell r="B3333" t="str">
            <v>MASILLA ETERGLASS LLENADO Y ACAB. CANECAX5GAL.</v>
          </cell>
          <cell r="C3333" t="str">
            <v>UN</v>
          </cell>
          <cell r="D3333">
            <v>44593</v>
          </cell>
          <cell r="E3333" t="str">
            <v>2022</v>
          </cell>
          <cell r="F3333">
            <v>109600</v>
          </cell>
        </row>
        <row r="3334">
          <cell r="A3334">
            <v>102880</v>
          </cell>
          <cell r="B3334" t="str">
            <v>Paral Rodado y Grafilado Base8Cal.24(2.44m)***NO USAR</v>
          </cell>
          <cell r="C3334" t="str">
            <v>UN</v>
          </cell>
          <cell r="D3334">
            <v>44161</v>
          </cell>
          <cell r="E3334" t="str">
            <v>2020</v>
          </cell>
          <cell r="F3334">
            <v>7582</v>
          </cell>
        </row>
        <row r="3335">
          <cell r="A3335">
            <v>102881</v>
          </cell>
          <cell r="B3335" t="str">
            <v>Tornillo ceramizado Punta Broca 8 x 11/4"***</v>
          </cell>
          <cell r="C3335" t="str">
            <v>UN</v>
          </cell>
          <cell r="D3335">
            <v>44593</v>
          </cell>
          <cell r="E3335" t="str">
            <v>2022</v>
          </cell>
          <cell r="F3335">
            <v>89</v>
          </cell>
        </row>
        <row r="3336">
          <cell r="A3336">
            <v>103232</v>
          </cell>
          <cell r="B3336" t="str">
            <v>CINTA MALLA X (90 MTS)</v>
          </cell>
          <cell r="C3336" t="str">
            <v>ML</v>
          </cell>
          <cell r="E3336" t="str">
            <v>1900</v>
          </cell>
          <cell r="F3336">
            <v>0</v>
          </cell>
        </row>
        <row r="3337">
          <cell r="A3337">
            <v>103265</v>
          </cell>
          <cell r="B3337" t="str">
            <v>CINTA PAPEL 5CMX75M**</v>
          </cell>
          <cell r="C3337" t="str">
            <v>RLL</v>
          </cell>
          <cell r="D3337">
            <v>44593</v>
          </cell>
          <cell r="E3337" t="str">
            <v>2022</v>
          </cell>
          <cell r="F3337">
            <v>9802.01</v>
          </cell>
        </row>
        <row r="3338">
          <cell r="A3338">
            <v>103268</v>
          </cell>
          <cell r="B3338" t="str">
            <v>LAMINA SUPERBOARD 6.0MM (1.22X2.44)</v>
          </cell>
          <cell r="C3338" t="str">
            <v>UN</v>
          </cell>
          <cell r="D3338">
            <v>44593</v>
          </cell>
          <cell r="E3338" t="str">
            <v>2022</v>
          </cell>
          <cell r="F3338">
            <v>48216</v>
          </cell>
        </row>
        <row r="3339">
          <cell r="A3339">
            <v>103270</v>
          </cell>
          <cell r="B3339" t="str">
            <v>OMEGA CALIBRE 26 L=2.44M</v>
          </cell>
          <cell r="C3339" t="str">
            <v>UN</v>
          </cell>
          <cell r="D3339">
            <v>44593</v>
          </cell>
          <cell r="E3339" t="str">
            <v>2022</v>
          </cell>
          <cell r="F3339">
            <v>4206</v>
          </cell>
        </row>
        <row r="3340">
          <cell r="A3340">
            <v>103290</v>
          </cell>
          <cell r="B3340" t="str">
            <v>PLACA DE DRY WALL 1/2" (1.22X2.44) e=12.7mm</v>
          </cell>
          <cell r="C3340" t="str">
            <v>UN</v>
          </cell>
          <cell r="D3340">
            <v>43843</v>
          </cell>
          <cell r="E3340" t="str">
            <v>2020</v>
          </cell>
          <cell r="F3340">
            <v>20085</v>
          </cell>
        </row>
        <row r="3341">
          <cell r="A3341">
            <v>103656</v>
          </cell>
          <cell r="B3341" t="str">
            <v>MASILLA SUPERMASTIC DRYWALL(CUÑETE 2.5 GAL)</v>
          </cell>
          <cell r="C3341" t="str">
            <v>UN</v>
          </cell>
          <cell r="E3341" t="str">
            <v>1900</v>
          </cell>
          <cell r="F3341">
            <v>0</v>
          </cell>
        </row>
        <row r="3342">
          <cell r="A3342">
            <v>104078</v>
          </cell>
          <cell r="B3342" t="str">
            <v>PARAL BASE 9 CAL.26</v>
          </cell>
          <cell r="C3342" t="str">
            <v>ML</v>
          </cell>
          <cell r="E3342" t="str">
            <v>1900</v>
          </cell>
          <cell r="F3342">
            <v>0</v>
          </cell>
        </row>
        <row r="3343">
          <cell r="A3343">
            <v>104079</v>
          </cell>
          <cell r="B3343" t="str">
            <v>PARAL BASE 9 CAL.26</v>
          </cell>
          <cell r="C3343" t="str">
            <v>ML</v>
          </cell>
          <cell r="E3343" t="str">
            <v>1900</v>
          </cell>
          <cell r="F3343">
            <v>0</v>
          </cell>
        </row>
        <row r="3344">
          <cell r="A3344">
            <v>104080</v>
          </cell>
          <cell r="B3344" t="str">
            <v>PARAL BASE 9 X 3.05  CAL.24</v>
          </cell>
          <cell r="C3344" t="str">
            <v>UN</v>
          </cell>
          <cell r="D3344">
            <v>44593</v>
          </cell>
          <cell r="E3344" t="str">
            <v>2022</v>
          </cell>
          <cell r="F3344">
            <v>21862</v>
          </cell>
        </row>
        <row r="3345">
          <cell r="A3345">
            <v>104081</v>
          </cell>
          <cell r="B3345" t="str">
            <v>PARAL BASE 6 CAL.24</v>
          </cell>
          <cell r="C3345" t="str">
            <v>ML</v>
          </cell>
          <cell r="D3345">
            <v>44593</v>
          </cell>
          <cell r="E3345" t="str">
            <v>2022</v>
          </cell>
          <cell r="F3345">
            <v>6925</v>
          </cell>
        </row>
        <row r="3346">
          <cell r="A3346">
            <v>104082</v>
          </cell>
          <cell r="B3346" t="str">
            <v>CANAL BASE 9 CAL.26 (L=2.44m)</v>
          </cell>
          <cell r="C3346" t="str">
            <v>UN</v>
          </cell>
          <cell r="D3346">
            <v>44593</v>
          </cell>
          <cell r="E3346" t="str">
            <v>2022</v>
          </cell>
          <cell r="F3346">
            <v>9359</v>
          </cell>
        </row>
        <row r="3347">
          <cell r="A3347">
            <v>104083</v>
          </cell>
          <cell r="B3347" t="str">
            <v>CANAL BASE 9 CAL.24</v>
          </cell>
          <cell r="C3347" t="str">
            <v>ML</v>
          </cell>
          <cell r="E3347" t="str">
            <v>1900</v>
          </cell>
          <cell r="F3347">
            <v>0</v>
          </cell>
        </row>
        <row r="3348">
          <cell r="A3348">
            <v>104084</v>
          </cell>
          <cell r="B3348" t="str">
            <v>CANAL BASE 6 CAL.24</v>
          </cell>
          <cell r="C3348" t="str">
            <v>ML</v>
          </cell>
          <cell r="D3348">
            <v>44593</v>
          </cell>
          <cell r="E3348" t="str">
            <v>2022</v>
          </cell>
          <cell r="F3348">
            <v>5982</v>
          </cell>
        </row>
        <row r="3349">
          <cell r="A3349">
            <v>104153</v>
          </cell>
          <cell r="B3349" t="str">
            <v>Lámina Superboard 1.22X2.44X8mm</v>
          </cell>
          <cell r="C3349" t="str">
            <v>UN</v>
          </cell>
          <cell r="D3349">
            <v>44593</v>
          </cell>
          <cell r="E3349" t="str">
            <v>2022</v>
          </cell>
          <cell r="F3349">
            <v>63173.01</v>
          </cell>
        </row>
        <row r="3350">
          <cell r="A3350">
            <v>104956</v>
          </cell>
          <cell r="B3350" t="str">
            <v>MASILLA SUPERMASTIC DRYWALL(CUÑETE 5 GAL)</v>
          </cell>
          <cell r="C3350" t="str">
            <v>CÑT</v>
          </cell>
          <cell r="D3350">
            <v>44593</v>
          </cell>
          <cell r="E3350" t="str">
            <v>2022</v>
          </cell>
          <cell r="F3350">
            <v>44783</v>
          </cell>
        </row>
        <row r="3351">
          <cell r="A3351">
            <v>105222</v>
          </cell>
          <cell r="B3351" t="str">
            <v>ANGULO  CHAMPAÑA (0.66X0.39CM) L=3M</v>
          </cell>
          <cell r="C3351" t="str">
            <v>ML</v>
          </cell>
          <cell r="E3351" t="str">
            <v>1900</v>
          </cell>
          <cell r="F3351">
            <v>0</v>
          </cell>
        </row>
        <row r="3352">
          <cell r="A3352">
            <v>105588</v>
          </cell>
          <cell r="B3352" t="str">
            <v>AISLAMIENTO TERMICO ACUSTICO+Foil (Fibr. vidrio)</v>
          </cell>
          <cell r="C3352" t="str">
            <v>M2</v>
          </cell>
          <cell r="D3352">
            <v>43552</v>
          </cell>
          <cell r="E3352" t="str">
            <v>2019</v>
          </cell>
          <cell r="F3352">
            <v>17878</v>
          </cell>
        </row>
        <row r="3353">
          <cell r="A3353">
            <v>106404</v>
          </cell>
          <cell r="B3353" t="str">
            <v>CINTA FILO METALICA ESPESOR DE 50 mm</v>
          </cell>
          <cell r="C3353" t="str">
            <v>ML</v>
          </cell>
          <cell r="D3353">
            <v>44593</v>
          </cell>
          <cell r="E3353" t="str">
            <v>2022</v>
          </cell>
          <cell r="F3353">
            <v>632</v>
          </cell>
        </row>
        <row r="3354">
          <cell r="A3354">
            <v>101553</v>
          </cell>
          <cell r="B3354" t="str">
            <v>Black Theater 1" 0.61 x 1.22 Fiberglass</v>
          </cell>
          <cell r="C3354" t="str">
            <v>M2</v>
          </cell>
          <cell r="D3354">
            <v>43844</v>
          </cell>
          <cell r="E3354" t="str">
            <v>2020</v>
          </cell>
          <cell r="F3354">
            <v>31637.34</v>
          </cell>
        </row>
        <row r="3355">
          <cell r="A3355">
            <v>109190</v>
          </cell>
          <cell r="B3355" t="str">
            <v>Paral Rodado y Grafilado Base 9 Cal.24 (2.44m)</v>
          </cell>
          <cell r="C3355" t="str">
            <v>UN</v>
          </cell>
          <cell r="D3355">
            <v>44593</v>
          </cell>
          <cell r="E3355" t="str">
            <v>2022</v>
          </cell>
          <cell r="F3355">
            <v>15488</v>
          </cell>
        </row>
        <row r="3356">
          <cell r="A3356">
            <v>105481</v>
          </cell>
          <cell r="B3356" t="str">
            <v>BOLSAS INDUSTRIALES PARA BASURA PAQX25(tama70x100c</v>
          </cell>
          <cell r="C3356" t="str">
            <v>UN</v>
          </cell>
          <cell r="E3356" t="str">
            <v>1900</v>
          </cell>
          <cell r="F3356">
            <v>0</v>
          </cell>
        </row>
        <row r="3357">
          <cell r="A3357">
            <v>105730</v>
          </cell>
          <cell r="B3357" t="str">
            <v>TRAPERO EN ALGODON N°1.000(450Gr) MANGO EN MADERA</v>
          </cell>
          <cell r="C3357" t="str">
            <v>UN</v>
          </cell>
          <cell r="E3357" t="str">
            <v>1900</v>
          </cell>
          <cell r="F3357">
            <v>0</v>
          </cell>
        </row>
        <row r="3358">
          <cell r="A3358">
            <v>105732</v>
          </cell>
          <cell r="B3358" t="str">
            <v>ESPONJA FIBRA ABRASIVA  X 36 UNIDADES</v>
          </cell>
          <cell r="C3358" t="str">
            <v>UN</v>
          </cell>
          <cell r="E3358" t="str">
            <v>1900</v>
          </cell>
          <cell r="F3358">
            <v>0</v>
          </cell>
        </row>
        <row r="3359">
          <cell r="A3359">
            <v>105733</v>
          </cell>
          <cell r="B3359" t="str">
            <v>JABON LIQUIDO PARA MANOS( POR GALON)</v>
          </cell>
          <cell r="C3359" t="str">
            <v>GLN</v>
          </cell>
          <cell r="E3359" t="str">
            <v>1900</v>
          </cell>
          <cell r="F3359">
            <v>0</v>
          </cell>
        </row>
        <row r="3360">
          <cell r="A3360">
            <v>105734</v>
          </cell>
          <cell r="B3360" t="str">
            <v>BOLSA INDUST. BASURA CAL-2 ; PAQ.DE 25 UN (70X100C</v>
          </cell>
          <cell r="C3360" t="str">
            <v>UN</v>
          </cell>
          <cell r="E3360" t="str">
            <v>1900</v>
          </cell>
          <cell r="F3360">
            <v>0</v>
          </cell>
        </row>
        <row r="3361">
          <cell r="A3361">
            <v>106496</v>
          </cell>
          <cell r="B3361" t="str">
            <v>LIQUIDO PEQUEÑO DESTAPADOR DE CAÑERIA X 500ml</v>
          </cell>
          <cell r="C3361" t="str">
            <v>UN</v>
          </cell>
          <cell r="D3361">
            <v>44593</v>
          </cell>
          <cell r="E3361" t="str">
            <v>2022</v>
          </cell>
          <cell r="F3361">
            <v>4859</v>
          </cell>
        </row>
        <row r="3362">
          <cell r="A3362">
            <v>12859</v>
          </cell>
          <cell r="B3362" t="str">
            <v>FRASCOS PARA GEL ANTIBACTERIAL X 500 ML CON VALVULA</v>
          </cell>
          <cell r="C3362" t="str">
            <v>UN</v>
          </cell>
          <cell r="D3362">
            <v>44593</v>
          </cell>
          <cell r="E3362" t="str">
            <v>2022</v>
          </cell>
          <cell r="F3362">
            <v>1796</v>
          </cell>
        </row>
        <row r="3363">
          <cell r="A3363">
            <v>105485</v>
          </cell>
          <cell r="B3363" t="str">
            <v>FLOTADORES  SALVAVIDAS CON SOGA</v>
          </cell>
          <cell r="C3363" t="str">
            <v>UN</v>
          </cell>
          <cell r="D3363">
            <v>43539</v>
          </cell>
          <cell r="E3363" t="str">
            <v>2019</v>
          </cell>
          <cell r="F3363">
            <v>195617</v>
          </cell>
        </row>
        <row r="3364">
          <cell r="A3364">
            <v>105495</v>
          </cell>
          <cell r="B3364" t="str">
            <v>CHALECOS SALVAVIDAS REFLECTIVOS</v>
          </cell>
          <cell r="C3364" t="str">
            <v>UN</v>
          </cell>
          <cell r="E3364" t="str">
            <v>1900</v>
          </cell>
          <cell r="F3364">
            <v>0</v>
          </cell>
        </row>
        <row r="3365">
          <cell r="A3365">
            <v>3637</v>
          </cell>
          <cell r="B3365" t="str">
            <v>TELA DE CERRAMIENTO AZUL Y VERDE  H =2.00M</v>
          </cell>
          <cell r="C3365" t="str">
            <v>ML</v>
          </cell>
          <cell r="D3365">
            <v>44593</v>
          </cell>
          <cell r="E3365" t="str">
            <v>2022</v>
          </cell>
          <cell r="F3365">
            <v>2765</v>
          </cell>
        </row>
        <row r="3366">
          <cell r="A3366">
            <v>103540</v>
          </cell>
          <cell r="B3366" t="str">
            <v>ESLINGA CON ABSORVEDOR CHOQUE</v>
          </cell>
          <cell r="C3366" t="str">
            <v>UN</v>
          </cell>
          <cell r="D3366">
            <v>44585</v>
          </cell>
          <cell r="E3366" t="str">
            <v>2022</v>
          </cell>
          <cell r="F3366">
            <v>147868</v>
          </cell>
        </row>
        <row r="3367">
          <cell r="A3367">
            <v>104085</v>
          </cell>
          <cell r="B3367" t="str">
            <v>ESLINGA EN Y CON GANCHOS+TERM+MOSQUET</v>
          </cell>
          <cell r="C3367" t="str">
            <v>UN</v>
          </cell>
          <cell r="E3367" t="str">
            <v>1900</v>
          </cell>
          <cell r="F3367">
            <v>0</v>
          </cell>
        </row>
        <row r="3368">
          <cell r="A3368">
            <v>104086</v>
          </cell>
          <cell r="B3368" t="str">
            <v>ARNES CUERPO ENTERO 1 ARGOLLA</v>
          </cell>
          <cell r="C3368" t="str">
            <v>UN</v>
          </cell>
          <cell r="E3368" t="str">
            <v>1900</v>
          </cell>
          <cell r="F3368">
            <v>0</v>
          </cell>
        </row>
        <row r="3369">
          <cell r="A3369">
            <v>104087</v>
          </cell>
          <cell r="B3369" t="str">
            <v>LINEA DE VIDA CON ABSORCION DE ENERGIA-1.80M</v>
          </cell>
          <cell r="C3369" t="str">
            <v>UN</v>
          </cell>
          <cell r="E3369" t="str">
            <v>1900</v>
          </cell>
          <cell r="F3369">
            <v>0</v>
          </cell>
        </row>
        <row r="3370">
          <cell r="A3370">
            <v>104925</v>
          </cell>
          <cell r="B3370" t="str">
            <v>REJILLA DE FONDO  ANTIATRAPAMIENTO DE 18" * 18"</v>
          </cell>
          <cell r="C3370" t="str">
            <v>UN</v>
          </cell>
          <cell r="E3370" t="str">
            <v>1900</v>
          </cell>
          <cell r="F3370">
            <v>0</v>
          </cell>
        </row>
        <row r="3371">
          <cell r="A3371">
            <v>105735</v>
          </cell>
          <cell r="B3371" t="str">
            <v>OVEROL FONTANERO IMPER.CA.25 AMARIL.BOTAPVCPTA ACE</v>
          </cell>
          <cell r="C3371" t="str">
            <v>UN</v>
          </cell>
          <cell r="E3371" t="str">
            <v>1900</v>
          </cell>
          <cell r="F3371">
            <v>0</v>
          </cell>
        </row>
        <row r="3372">
          <cell r="A3372">
            <v>105736</v>
          </cell>
          <cell r="B3372" t="str">
            <v>FLOTADOR SALVAVIDAS ESPUMA POLIESTIRENO 20"CONSOGA</v>
          </cell>
          <cell r="C3372" t="str">
            <v>UN</v>
          </cell>
          <cell r="E3372" t="str">
            <v>1900</v>
          </cell>
          <cell r="F3372">
            <v>0</v>
          </cell>
        </row>
        <row r="3373">
          <cell r="A3373">
            <v>105883</v>
          </cell>
          <cell r="B3373" t="str">
            <v>POLEA ANTIRETORNO Cuerda 13mm Resist:(5.000lbs)</v>
          </cell>
          <cell r="C3373" t="str">
            <v>UN</v>
          </cell>
          <cell r="D3373">
            <v>44588</v>
          </cell>
          <cell r="E3373" t="str">
            <v>2022</v>
          </cell>
          <cell r="F3373">
            <v>205910</v>
          </cell>
        </row>
        <row r="3374">
          <cell r="A3374">
            <v>106021</v>
          </cell>
          <cell r="B3374" t="str">
            <v>SEPARADOR DE CARRIL PISCINA-50 M DE LARGO</v>
          </cell>
          <cell r="C3374" t="str">
            <v>UN</v>
          </cell>
          <cell r="E3374" t="str">
            <v>1900</v>
          </cell>
          <cell r="F3374">
            <v>0</v>
          </cell>
        </row>
        <row r="3375">
          <cell r="A3375">
            <v>106022</v>
          </cell>
          <cell r="B3375" t="str">
            <v>SEPARADOR DE CARRIL PISCINA-25 M DE LARGO</v>
          </cell>
          <cell r="C3375" t="str">
            <v>UN</v>
          </cell>
          <cell r="E3375" t="str">
            <v>1900</v>
          </cell>
          <cell r="F3375">
            <v>0</v>
          </cell>
        </row>
        <row r="3376">
          <cell r="A3376">
            <v>106478</v>
          </cell>
          <cell r="B3376" t="str">
            <v>MASCARILLA RESPIRADOR FILTRO DOBLE</v>
          </cell>
          <cell r="C3376" t="str">
            <v>UN</v>
          </cell>
          <cell r="E3376" t="str">
            <v>1900</v>
          </cell>
          <cell r="F3376">
            <v>0</v>
          </cell>
        </row>
        <row r="3377">
          <cell r="A3377">
            <v>106483</v>
          </cell>
          <cell r="B3377" t="str">
            <v>GAFAS DE SEGURIDAD – LENTE CLARO CHELSEA</v>
          </cell>
          <cell r="C3377" t="str">
            <v>UN</v>
          </cell>
          <cell r="E3377" t="str">
            <v>1900</v>
          </cell>
          <cell r="F3377">
            <v>0</v>
          </cell>
        </row>
        <row r="3378">
          <cell r="A3378">
            <v>106491</v>
          </cell>
          <cell r="B3378" t="str">
            <v>GUANTES DE CUERO VAQUETA</v>
          </cell>
          <cell r="C3378" t="str">
            <v>UN</v>
          </cell>
          <cell r="E3378" t="str">
            <v>1900</v>
          </cell>
          <cell r="F3378">
            <v>0</v>
          </cell>
        </row>
        <row r="3379">
          <cell r="A3379">
            <v>106578</v>
          </cell>
          <cell r="B3379" t="str">
            <v>SILBATO PITO DE SEGURIDAD</v>
          </cell>
          <cell r="C3379" t="str">
            <v>UN</v>
          </cell>
          <cell r="E3379" t="str">
            <v>1900</v>
          </cell>
          <cell r="F3379">
            <v>0</v>
          </cell>
        </row>
        <row r="3380">
          <cell r="A3380">
            <v>107782</v>
          </cell>
          <cell r="B3380" t="str">
            <v>LINEA DE VIDA PARA CUBIERTAS CDRC</v>
          </cell>
          <cell r="C3380" t="str">
            <v>GL</v>
          </cell>
          <cell r="E3380" t="str">
            <v>1900</v>
          </cell>
          <cell r="F3380">
            <v>0</v>
          </cell>
        </row>
        <row r="3381">
          <cell r="A3381">
            <v>107783</v>
          </cell>
          <cell r="B3381" t="str">
            <v>EQUIPOS DE BOMBEO - VER ANEXO  CDRC</v>
          </cell>
          <cell r="C3381" t="str">
            <v>GL</v>
          </cell>
          <cell r="E3381" t="str">
            <v>1900</v>
          </cell>
          <cell r="F3381">
            <v>0</v>
          </cell>
        </row>
        <row r="3382">
          <cell r="A3382">
            <v>107784</v>
          </cell>
          <cell r="B3382" t="str">
            <v>EQUIPOS DE CALDERAS  CDRC</v>
          </cell>
          <cell r="C3382" t="str">
            <v>GL</v>
          </cell>
          <cell r="E3382" t="str">
            <v>1900</v>
          </cell>
          <cell r="F3382">
            <v>0</v>
          </cell>
        </row>
        <row r="3383">
          <cell r="A3383">
            <v>108109</v>
          </cell>
          <cell r="B3383" t="str">
            <v>borde metalico</v>
          </cell>
          <cell r="C3383" t="str">
            <v>M2</v>
          </cell>
          <cell r="E3383" t="str">
            <v>1900</v>
          </cell>
          <cell r="F3383">
            <v>0</v>
          </cell>
        </row>
        <row r="3384">
          <cell r="A3384">
            <v>108140</v>
          </cell>
          <cell r="B3384" t="str">
            <v>LINEA DE VIDA HORIZONTAL (SUM+INST)</v>
          </cell>
          <cell r="C3384" t="str">
            <v>ML</v>
          </cell>
          <cell r="E3384" t="str">
            <v>1900</v>
          </cell>
          <cell r="F3384">
            <v>0</v>
          </cell>
        </row>
        <row r="3385">
          <cell r="A3385">
            <v>108141</v>
          </cell>
          <cell r="B3385" t="str">
            <v>SOPORTE ACERO INOXIDABLE LINEA DE VIDA</v>
          </cell>
          <cell r="C3385" t="str">
            <v>UN</v>
          </cell>
          <cell r="E3385" t="str">
            <v>1900</v>
          </cell>
          <cell r="F3385">
            <v>0</v>
          </cell>
        </row>
        <row r="3386">
          <cell r="A3386">
            <v>108142</v>
          </cell>
          <cell r="B3386" t="str">
            <v>CARRO DESPLAZAMIENTO LINEA DE VIDA</v>
          </cell>
          <cell r="C3386" t="str">
            <v>UN</v>
          </cell>
          <cell r="E3386" t="str">
            <v>1900</v>
          </cell>
          <cell r="F3386">
            <v>0</v>
          </cell>
        </row>
        <row r="3387">
          <cell r="A3387">
            <v>108421</v>
          </cell>
          <cell r="B3387" t="str">
            <v>Anillas de 5000 lb con fijacion a concreto</v>
          </cell>
          <cell r="C3387" t="str">
            <v>UN</v>
          </cell>
          <cell r="E3387" t="str">
            <v>1900</v>
          </cell>
          <cell r="F3387">
            <v>0</v>
          </cell>
        </row>
        <row r="3388">
          <cell r="A3388">
            <v>108422</v>
          </cell>
          <cell r="B3388" t="str">
            <v>Escalera y sistema de deteccion vertical CRDC</v>
          </cell>
          <cell r="C3388" t="str">
            <v>UN</v>
          </cell>
          <cell r="E3388" t="str">
            <v>1900</v>
          </cell>
          <cell r="F3388">
            <v>0</v>
          </cell>
        </row>
        <row r="3389">
          <cell r="A3389">
            <v>108428</v>
          </cell>
          <cell r="B3389" t="str">
            <v>SISTEMA CFP TIPO II 67602-00 DE LATCHWAYS</v>
          </cell>
          <cell r="C3389" t="str">
            <v>UN</v>
          </cell>
          <cell r="E3389" t="str">
            <v>1900</v>
          </cell>
          <cell r="F3389">
            <v>0</v>
          </cell>
        </row>
        <row r="3390">
          <cell r="A3390">
            <v>108429</v>
          </cell>
          <cell r="B3390" t="str">
            <v>SISTEMA CFP TIPO II 67602-00 DE CUB-PISCINAS</v>
          </cell>
          <cell r="C3390" t="str">
            <v>UN</v>
          </cell>
          <cell r="E3390" t="str">
            <v>1900</v>
          </cell>
          <cell r="F3390">
            <v>0</v>
          </cell>
        </row>
        <row r="3391">
          <cell r="A3391">
            <v>108737</v>
          </cell>
          <cell r="B3391" t="str">
            <v>CAMARA DOMO INTERIOR</v>
          </cell>
          <cell r="C3391" t="str">
            <v>UN</v>
          </cell>
          <cell r="D3391">
            <v>43733</v>
          </cell>
          <cell r="E3391" t="str">
            <v>2019</v>
          </cell>
          <cell r="F3391">
            <v>1791264.01</v>
          </cell>
        </row>
        <row r="3392">
          <cell r="A3392">
            <v>108781</v>
          </cell>
          <cell r="B3392" t="str">
            <v>rejilla fondo antiatrapamiento H/W ABS 7 3/4"X73/4</v>
          </cell>
          <cell r="C3392" t="str">
            <v>UN</v>
          </cell>
          <cell r="E3392" t="str">
            <v>1900</v>
          </cell>
          <cell r="F3392">
            <v>0</v>
          </cell>
        </row>
        <row r="3393">
          <cell r="A3393">
            <v>108789</v>
          </cell>
          <cell r="B3393" t="str">
            <v>ValvulaCompuertaVastagoAscendenteØ8"S/EspecifiCDRC</v>
          </cell>
          <cell r="C3393" t="str">
            <v>UN</v>
          </cell>
          <cell r="E3393" t="str">
            <v>1900</v>
          </cell>
          <cell r="F3393">
            <v>0</v>
          </cell>
        </row>
        <row r="3394">
          <cell r="A3394">
            <v>108837</v>
          </cell>
          <cell r="B3394" t="str">
            <v>ValvulaCompuertaVastagoAscendenteØ10"S/EspecifiCDR</v>
          </cell>
          <cell r="C3394" t="str">
            <v>UN</v>
          </cell>
          <cell r="E3394" t="str">
            <v>1900</v>
          </cell>
          <cell r="F3394">
            <v>0</v>
          </cell>
        </row>
        <row r="3395">
          <cell r="A3395">
            <v>102169</v>
          </cell>
          <cell r="B3395" t="str">
            <v>Rejilla Fondo Cuadrada Nicho 18X18 CEFE COMETAS</v>
          </cell>
          <cell r="C3395" t="str">
            <v>UN</v>
          </cell>
          <cell r="D3395">
            <v>43656</v>
          </cell>
          <cell r="E3395" t="str">
            <v>2019</v>
          </cell>
          <cell r="F3395">
            <v>1200000</v>
          </cell>
        </row>
        <row r="3396">
          <cell r="A3396">
            <v>12756</v>
          </cell>
          <cell r="B3396" t="str">
            <v>TERMOMETRO LASER INFRAROJO</v>
          </cell>
          <cell r="C3396" t="str">
            <v>UN</v>
          </cell>
          <cell r="D3396">
            <v>44588</v>
          </cell>
          <cell r="E3396" t="str">
            <v>2022</v>
          </cell>
          <cell r="F3396">
            <v>152402</v>
          </cell>
        </row>
        <row r="3397">
          <cell r="A3397">
            <v>12757</v>
          </cell>
          <cell r="B3397" t="str">
            <v xml:space="preserve">DISPENSADOR GEL ANTIBACTERIAL PEDESTAL METÁLICO </v>
          </cell>
          <cell r="C3397" t="str">
            <v>UN</v>
          </cell>
          <cell r="D3397">
            <v>44587</v>
          </cell>
          <cell r="E3397" t="str">
            <v>2022</v>
          </cell>
          <cell r="F3397">
            <v>154733</v>
          </cell>
        </row>
        <row r="3398">
          <cell r="A3398">
            <v>12758</v>
          </cell>
          <cell r="B3398" t="str">
            <v xml:space="preserve">DISPENSADOR GEL ANTIBACTERIAL PEDESTAL ACERO INOXIDABLE </v>
          </cell>
          <cell r="C3398" t="str">
            <v>UN</v>
          </cell>
          <cell r="D3398">
            <v>44587</v>
          </cell>
          <cell r="E3398" t="str">
            <v>2022</v>
          </cell>
          <cell r="F3398">
            <v>226219</v>
          </cell>
        </row>
        <row r="3399">
          <cell r="A3399">
            <v>12861</v>
          </cell>
          <cell r="B3399" t="str">
            <v xml:space="preserve">GEL ANTIBACTERIAL </v>
          </cell>
          <cell r="C3399" t="str">
            <v>GLN</v>
          </cell>
          <cell r="D3399">
            <v>44593</v>
          </cell>
          <cell r="E3399" t="str">
            <v>2022</v>
          </cell>
          <cell r="F3399">
            <v>50386</v>
          </cell>
        </row>
        <row r="3400">
          <cell r="A3400">
            <v>12863</v>
          </cell>
          <cell r="B3400" t="str">
            <v>KIT ANTIDERRAME - ANTICHISPA 5 GALONES</v>
          </cell>
          <cell r="C3400" t="str">
            <v>UN</v>
          </cell>
          <cell r="D3400">
            <v>44593</v>
          </cell>
          <cell r="E3400" t="str">
            <v>2022</v>
          </cell>
          <cell r="F3400">
            <v>131972</v>
          </cell>
        </row>
        <row r="3401">
          <cell r="A3401">
            <v>13028</v>
          </cell>
          <cell r="B3401" t="str">
            <v>Andamio Certificado Multidireccional (Módulo de 6 secciones de 120 mts de largo por 0.60 mts)</v>
          </cell>
          <cell r="C3401" t="str">
            <v>SET</v>
          </cell>
          <cell r="D3401">
            <v>44585</v>
          </cell>
          <cell r="E3401" t="str">
            <v>2022</v>
          </cell>
          <cell r="F3401">
            <v>25968708</v>
          </cell>
        </row>
        <row r="3402">
          <cell r="A3402">
            <v>105203</v>
          </cell>
          <cell r="B3402" t="str">
            <v>Llanta enDesusoRin13-14 (Sum+Carg+Transp+Desc)Bta</v>
          </cell>
          <cell r="C3402" t="str">
            <v>UN</v>
          </cell>
          <cell r="D3402">
            <v>44593</v>
          </cell>
          <cell r="E3402" t="str">
            <v>2022</v>
          </cell>
          <cell r="F3402">
            <v>2699</v>
          </cell>
        </row>
        <row r="3403">
          <cell r="A3403">
            <v>105592</v>
          </cell>
          <cell r="B3403" t="str">
            <v>Llanta enDesusoRin22.5 (Sum+Carg+Transp+Desc)Bt</v>
          </cell>
          <cell r="C3403" t="str">
            <v>UN</v>
          </cell>
          <cell r="E3403" t="str">
            <v>1900</v>
          </cell>
          <cell r="F3403">
            <v>0</v>
          </cell>
        </row>
        <row r="3404">
          <cell r="A3404">
            <v>289</v>
          </cell>
          <cell r="B3404" t="str">
            <v>ENCHAPE JULIANA BALNCO 20 x 30 CRNA</v>
          </cell>
          <cell r="C3404" t="str">
            <v>M2</v>
          </cell>
          <cell r="E3404" t="str">
            <v>1900</v>
          </cell>
          <cell r="F3404">
            <v>0</v>
          </cell>
        </row>
        <row r="3405">
          <cell r="A3405">
            <v>331</v>
          </cell>
          <cell r="B3405" t="str">
            <v>ENCHAPE VERACRUZ AZUL 20*30 CRNA</v>
          </cell>
          <cell r="C3405" t="str">
            <v>M2</v>
          </cell>
          <cell r="E3405" t="str">
            <v>1900</v>
          </cell>
          <cell r="F3405">
            <v>0</v>
          </cell>
        </row>
        <row r="3406">
          <cell r="A3406">
            <v>332</v>
          </cell>
          <cell r="B3406" t="str">
            <v>ENCHAPE MACEDONIA 25x35   CRNA</v>
          </cell>
          <cell r="C3406" t="str">
            <v>M2</v>
          </cell>
          <cell r="D3406">
            <v>44593</v>
          </cell>
          <cell r="E3406" t="str">
            <v>2022</v>
          </cell>
          <cell r="F3406">
            <v>21689</v>
          </cell>
        </row>
        <row r="3407">
          <cell r="A3407">
            <v>339</v>
          </cell>
          <cell r="B3407" t="str">
            <v>ENCHAPE TURQUI AZUL 25x25 CRNA</v>
          </cell>
          <cell r="C3407" t="str">
            <v>M2</v>
          </cell>
          <cell r="E3407" t="str">
            <v>1900</v>
          </cell>
          <cell r="F3407">
            <v>0</v>
          </cell>
        </row>
        <row r="3408">
          <cell r="A3408">
            <v>364</v>
          </cell>
          <cell r="B3408" t="str">
            <v>ZOCALO Bald.GRANO 1 MELAT ALFA</v>
          </cell>
          <cell r="C3408" t="str">
            <v>ML</v>
          </cell>
          <cell r="E3408" t="str">
            <v>1900</v>
          </cell>
          <cell r="F3408">
            <v>0</v>
          </cell>
        </row>
        <row r="3409">
          <cell r="A3409">
            <v>889</v>
          </cell>
          <cell r="B3409" t="str">
            <v>ENCHAPE BALTICO  AZUL (25 x 35 cm)</v>
          </cell>
          <cell r="C3409" t="str">
            <v>M2</v>
          </cell>
          <cell r="E3409" t="str">
            <v>1900</v>
          </cell>
          <cell r="F3409">
            <v>0</v>
          </cell>
        </row>
        <row r="3410">
          <cell r="A3410">
            <v>992</v>
          </cell>
          <cell r="B3410" t="str">
            <v>PISO ANTICADO DAKOTA 33 x 33 CRNA</v>
          </cell>
          <cell r="C3410" t="str">
            <v>M2</v>
          </cell>
          <cell r="E3410" t="str">
            <v>1900</v>
          </cell>
          <cell r="F3410">
            <v>0</v>
          </cell>
        </row>
        <row r="3411">
          <cell r="A3411">
            <v>1294</v>
          </cell>
          <cell r="B3411" t="str">
            <v>ENCHAPE  PARED COLOR 35x25CM)</v>
          </cell>
          <cell r="C3411" t="str">
            <v>M2</v>
          </cell>
          <cell r="D3411">
            <v>44593</v>
          </cell>
          <cell r="E3411" t="str">
            <v>2022</v>
          </cell>
          <cell r="F3411">
            <v>21185</v>
          </cell>
        </row>
        <row r="3412">
          <cell r="A3412">
            <v>1792</v>
          </cell>
          <cell r="B3412" t="str">
            <v>ENCHAPE CLASICA VALENCIA 25*35 CRNA</v>
          </cell>
          <cell r="C3412" t="str">
            <v>M2</v>
          </cell>
          <cell r="D3412">
            <v>43525</v>
          </cell>
          <cell r="E3412" t="str">
            <v>2019</v>
          </cell>
          <cell r="F3412">
            <v>18960</v>
          </cell>
        </row>
        <row r="3413">
          <cell r="A3413">
            <v>1794</v>
          </cell>
          <cell r="B3413" t="str">
            <v>ENCHAPE CARRARA REC BLANCO 30 X 60</v>
          </cell>
          <cell r="C3413" t="str">
            <v>M2</v>
          </cell>
          <cell r="E3413" t="str">
            <v>1900</v>
          </cell>
          <cell r="F3413">
            <v>0</v>
          </cell>
        </row>
        <row r="3414">
          <cell r="A3414">
            <v>1796</v>
          </cell>
          <cell r="B3414" t="str">
            <v>ENCHAPE CLASICA CARRARA 30x45 CRNA</v>
          </cell>
          <cell r="C3414" t="str">
            <v>M2</v>
          </cell>
          <cell r="E3414" t="str">
            <v>1900</v>
          </cell>
          <cell r="F3414">
            <v>0</v>
          </cell>
        </row>
        <row r="3415">
          <cell r="A3415">
            <v>1800</v>
          </cell>
          <cell r="B3415" t="str">
            <v>ENCHAPE CLASICA ROMA 25x35 CRNA</v>
          </cell>
          <cell r="C3415" t="str">
            <v>M2</v>
          </cell>
          <cell r="E3415" t="str">
            <v>1900</v>
          </cell>
          <cell r="F3415">
            <v>0</v>
          </cell>
        </row>
        <row r="3416">
          <cell r="A3416">
            <v>1802</v>
          </cell>
          <cell r="B3416" t="str">
            <v>ENCHAPE CLASICA TRANI DECORADO 25 x 25 CRNA</v>
          </cell>
          <cell r="C3416" t="str">
            <v>M2</v>
          </cell>
          <cell r="E3416" t="str">
            <v>1900</v>
          </cell>
          <cell r="F3416">
            <v>0</v>
          </cell>
        </row>
        <row r="3417">
          <cell r="A3417">
            <v>1865</v>
          </cell>
          <cell r="B3417" t="str">
            <v>ENCHAPE CLASICA CREMA MARFIL 25x35 CRNA</v>
          </cell>
          <cell r="C3417" t="str">
            <v>M2</v>
          </cell>
          <cell r="E3417" t="str">
            <v>1900</v>
          </cell>
          <cell r="F3417">
            <v>0</v>
          </cell>
        </row>
        <row r="3418">
          <cell r="A3418">
            <v>1902</v>
          </cell>
          <cell r="B3418" t="str">
            <v>ENCHAPE LUMIK BLANCO 25x35 CRNA</v>
          </cell>
          <cell r="C3418" t="str">
            <v>M2</v>
          </cell>
          <cell r="E3418" t="str">
            <v>1900</v>
          </cell>
          <cell r="F3418">
            <v>0</v>
          </cell>
        </row>
        <row r="3419">
          <cell r="A3419">
            <v>1904</v>
          </cell>
          <cell r="B3419" t="str">
            <v>ENCHAPE CLASICA MIRO 25x35 CRNA</v>
          </cell>
          <cell r="C3419" t="str">
            <v>M2</v>
          </cell>
          <cell r="E3419" t="str">
            <v>1900</v>
          </cell>
          <cell r="F3419">
            <v>0</v>
          </cell>
        </row>
        <row r="3420">
          <cell r="A3420">
            <v>2424</v>
          </cell>
          <cell r="B3420" t="str">
            <v>ENCHAPE LUGO  20.5X30.5 CORONA</v>
          </cell>
          <cell r="C3420" t="str">
            <v>M2</v>
          </cell>
          <cell r="E3420" t="str">
            <v>1900</v>
          </cell>
          <cell r="F3420">
            <v>0</v>
          </cell>
        </row>
        <row r="3421">
          <cell r="A3421">
            <v>2425</v>
          </cell>
          <cell r="B3421" t="str">
            <v>ENCHAPE ITALICA BEIGE 20x30 CRNA</v>
          </cell>
          <cell r="C3421" t="str">
            <v>M2</v>
          </cell>
          <cell r="E3421" t="str">
            <v>1900</v>
          </cell>
          <cell r="F3421">
            <v>0</v>
          </cell>
        </row>
        <row r="3422">
          <cell r="A3422">
            <v>2526</v>
          </cell>
          <cell r="B3422" t="str">
            <v>ENCHAPE CLASICA CORATO 20x30   CRNA ***</v>
          </cell>
          <cell r="C3422" t="str">
            <v>M2</v>
          </cell>
          <cell r="E3422" t="str">
            <v>1900</v>
          </cell>
          <cell r="F3422">
            <v>0</v>
          </cell>
        </row>
        <row r="3423">
          <cell r="A3423">
            <v>2639</v>
          </cell>
          <cell r="B3423" t="str">
            <v>ENCHAPE CLASICA VICTORIA 20x30 CRNA</v>
          </cell>
          <cell r="C3423" t="str">
            <v>M2</v>
          </cell>
          <cell r="E3423" t="str">
            <v>1900</v>
          </cell>
          <cell r="F3423">
            <v>0</v>
          </cell>
        </row>
        <row r="3424">
          <cell r="A3424">
            <v>2679</v>
          </cell>
          <cell r="B3424" t="str">
            <v>ENCHAPE MACEDONIA 25 x 25 CRNA</v>
          </cell>
          <cell r="C3424" t="str">
            <v>M2</v>
          </cell>
          <cell r="E3424" t="str">
            <v>1900</v>
          </cell>
          <cell r="F3424">
            <v>0</v>
          </cell>
        </row>
        <row r="3425">
          <cell r="A3425">
            <v>2744</v>
          </cell>
          <cell r="B3425" t="str">
            <v>ENCHAPE TAMPICO BEIGE 20x30 CRNA</v>
          </cell>
          <cell r="C3425" t="str">
            <v>M2</v>
          </cell>
          <cell r="E3425" t="str">
            <v>1900</v>
          </cell>
          <cell r="F3425">
            <v>0</v>
          </cell>
        </row>
        <row r="3426">
          <cell r="A3426">
            <v>2751</v>
          </cell>
          <cell r="B3426" t="str">
            <v>ENCHAPE CLASICA MARMOL ROJO ALIC. 30x45  CRNA</v>
          </cell>
          <cell r="C3426" t="str">
            <v>M2</v>
          </cell>
          <cell r="E3426" t="str">
            <v>1900</v>
          </cell>
          <cell r="F3426">
            <v>0</v>
          </cell>
        </row>
        <row r="3427">
          <cell r="A3427">
            <v>2829</v>
          </cell>
          <cell r="B3427" t="str">
            <v>ENCHAPE ANTICADO TICINO 25 x 25 CRNA</v>
          </cell>
          <cell r="C3427" t="str">
            <v>M2</v>
          </cell>
          <cell r="E3427" t="str">
            <v>1900</v>
          </cell>
          <cell r="F3427">
            <v>0</v>
          </cell>
        </row>
        <row r="3428">
          <cell r="A3428">
            <v>2838</v>
          </cell>
          <cell r="B3428" t="str">
            <v>ENCHAPE CLASICA FORLI   25x35 CRNA</v>
          </cell>
          <cell r="C3428" t="str">
            <v>M2</v>
          </cell>
          <cell r="E3428" t="str">
            <v>1900</v>
          </cell>
          <cell r="F3428">
            <v>0</v>
          </cell>
        </row>
        <row r="3429">
          <cell r="A3429">
            <v>2839</v>
          </cell>
          <cell r="B3429" t="str">
            <v>ENCHAPE CLASICA MARMOL AURORA BONE 20x30 CRNA</v>
          </cell>
          <cell r="C3429" t="str">
            <v>M2</v>
          </cell>
          <cell r="E3429" t="str">
            <v>1900</v>
          </cell>
          <cell r="F3429">
            <v>0</v>
          </cell>
        </row>
        <row r="3430">
          <cell r="A3430">
            <v>2859</v>
          </cell>
          <cell r="B3430" t="str">
            <v>ENCHAPE LUMIK 25x35 CRNA</v>
          </cell>
          <cell r="C3430" t="str">
            <v>M2</v>
          </cell>
          <cell r="E3430" t="str">
            <v>1900</v>
          </cell>
          <cell r="F3430">
            <v>0</v>
          </cell>
        </row>
        <row r="3431">
          <cell r="A3431">
            <v>2861</v>
          </cell>
          <cell r="B3431" t="str">
            <v>ENCHAPE CLASICA MARMOL PULPIS 30*45 CRNA</v>
          </cell>
          <cell r="C3431" t="str">
            <v>M2</v>
          </cell>
          <cell r="E3431" t="str">
            <v>1900</v>
          </cell>
          <cell r="F3431">
            <v>0</v>
          </cell>
        </row>
        <row r="3432">
          <cell r="A3432">
            <v>2946</v>
          </cell>
          <cell r="B3432" t="str">
            <v>ENCHAPE EGEO     20.5x20,5 CORONA</v>
          </cell>
          <cell r="C3432" t="str">
            <v>M2</v>
          </cell>
          <cell r="E3432" t="str">
            <v>1900</v>
          </cell>
          <cell r="F3432">
            <v>0</v>
          </cell>
        </row>
        <row r="3433">
          <cell r="A3433">
            <v>3482</v>
          </cell>
          <cell r="B3433" t="str">
            <v>ACABADOS FACHALETA DE PVC</v>
          </cell>
          <cell r="C3433" t="str">
            <v>M2</v>
          </cell>
          <cell r="E3433" t="str">
            <v>1900</v>
          </cell>
          <cell r="F3433">
            <v>0</v>
          </cell>
        </row>
        <row r="3434">
          <cell r="A3434">
            <v>3940</v>
          </cell>
          <cell r="B3434" t="str">
            <v>ENCHAPE PRESTIGIO BALTICO 25x35 ITALIA</v>
          </cell>
          <cell r="C3434" t="str">
            <v>M2</v>
          </cell>
          <cell r="E3434" t="str">
            <v>1900</v>
          </cell>
          <cell r="F3434">
            <v>0</v>
          </cell>
        </row>
        <row r="3435">
          <cell r="A3435">
            <v>3941</v>
          </cell>
          <cell r="B3435" t="str">
            <v>ENCHAPE ELITE ACUARELA 20x 25   ITALIA</v>
          </cell>
          <cell r="C3435" t="str">
            <v>M2</v>
          </cell>
          <cell r="E3435" t="str">
            <v>1900</v>
          </cell>
          <cell r="F3435">
            <v>0</v>
          </cell>
        </row>
        <row r="3436">
          <cell r="A3436">
            <v>100571</v>
          </cell>
          <cell r="B3436" t="str">
            <v>Win aluminio blanco x 6 metros **</v>
          </cell>
          <cell r="C3436" t="str">
            <v>UN</v>
          </cell>
          <cell r="E3436" t="str">
            <v>1900</v>
          </cell>
          <cell r="F3436">
            <v>0</v>
          </cell>
        </row>
        <row r="3437">
          <cell r="A3437">
            <v>100572</v>
          </cell>
          <cell r="B3437" t="str">
            <v>Win aluminio Crudo  x 6 metros **</v>
          </cell>
          <cell r="C3437" t="str">
            <v>UN</v>
          </cell>
          <cell r="D3437">
            <v>44593</v>
          </cell>
          <cell r="E3437" t="str">
            <v>2022</v>
          </cell>
          <cell r="F3437">
            <v>9151</v>
          </cell>
        </row>
        <row r="3438">
          <cell r="A3438">
            <v>101127</v>
          </cell>
          <cell r="B3438" t="str">
            <v>Black out negro **</v>
          </cell>
          <cell r="C3438" t="str">
            <v>M2</v>
          </cell>
          <cell r="E3438" t="str">
            <v>1900</v>
          </cell>
          <cell r="F3438">
            <v>0</v>
          </cell>
        </row>
        <row r="3439">
          <cell r="A3439">
            <v>101164</v>
          </cell>
          <cell r="B3439" t="str">
            <v>Mant. puert. vidrio port. IDRD</v>
          </cell>
          <cell r="C3439" t="str">
            <v>UN</v>
          </cell>
          <cell r="E3439" t="str">
            <v>1900</v>
          </cell>
          <cell r="F3439">
            <v>0</v>
          </cell>
        </row>
        <row r="3440">
          <cell r="A3440">
            <v>101379</v>
          </cell>
          <cell r="B3440" t="str">
            <v>ENCHAPE BLANCO  20.5x30,5 CORONA</v>
          </cell>
          <cell r="C3440" t="str">
            <v>M2</v>
          </cell>
          <cell r="E3440" t="str">
            <v>1900</v>
          </cell>
          <cell r="F3440">
            <v>0</v>
          </cell>
        </row>
        <row r="3441">
          <cell r="A3441">
            <v>101380</v>
          </cell>
          <cell r="B3441" t="str">
            <v>ENCHAPE BLANCO BRILLANTE 20.3x30,5 CORONA/ALFA</v>
          </cell>
          <cell r="C3441" t="str">
            <v>M2</v>
          </cell>
          <cell r="E3441" t="str">
            <v>1900</v>
          </cell>
          <cell r="F3441">
            <v>0</v>
          </cell>
        </row>
        <row r="3442">
          <cell r="A3442">
            <v>102335</v>
          </cell>
          <cell r="B3442" t="str">
            <v>POLIURETANO 3" (2.00 m X 1.00 m)</v>
          </cell>
          <cell r="C3442" t="str">
            <v>M2</v>
          </cell>
          <cell r="E3442" t="str">
            <v>1900</v>
          </cell>
          <cell r="F3442">
            <v>0</v>
          </cell>
        </row>
        <row r="3443">
          <cell r="A3443">
            <v>102443</v>
          </cell>
          <cell r="B3443" t="str">
            <v>ENCHAPE CLASICA MADRID 20*30 CRNA</v>
          </cell>
          <cell r="C3443" t="str">
            <v>M2</v>
          </cell>
          <cell r="E3443" t="str">
            <v>1900</v>
          </cell>
          <cell r="F3443">
            <v>0</v>
          </cell>
        </row>
        <row r="3444">
          <cell r="A3444">
            <v>103650</v>
          </cell>
          <cell r="B3444" t="str">
            <v>CENEFA MARMOL Y VIDRIO MALLA FIX-COLORES (30X30CM)</v>
          </cell>
          <cell r="C3444" t="str">
            <v>UN</v>
          </cell>
          <cell r="E3444" t="str">
            <v>1900</v>
          </cell>
          <cell r="F3444">
            <v>0</v>
          </cell>
        </row>
        <row r="3445">
          <cell r="A3445">
            <v>101568</v>
          </cell>
          <cell r="B3445" t="str">
            <v>Panelex - exteriores f-60 una cara acabado mate roble lineal 1467 CEFE COMETAS</v>
          </cell>
          <cell r="C3445" t="str">
            <v>M2</v>
          </cell>
          <cell r="D3445">
            <v>43728</v>
          </cell>
          <cell r="E3445" t="str">
            <v>2019</v>
          </cell>
          <cell r="F3445">
            <v>529079</v>
          </cell>
        </row>
        <row r="3446">
          <cell r="A3446">
            <v>102228</v>
          </cell>
          <cell r="B3446" t="str">
            <v>ESTRUC PARA LISTONES ACUSTICOS CEFE COMETAS</v>
          </cell>
          <cell r="C3446" t="str">
            <v>M2</v>
          </cell>
          <cell r="D3446">
            <v>43658</v>
          </cell>
          <cell r="E3446" t="str">
            <v>2019</v>
          </cell>
          <cell r="F3446">
            <v>108000</v>
          </cell>
        </row>
        <row r="3447">
          <cell r="A3447">
            <v>291</v>
          </cell>
          <cell r="B3447" t="str">
            <v>GRANO 1-N MELATO 33x33 PRIMERA  ALFA -BALDOSA</v>
          </cell>
          <cell r="C3447" t="str">
            <v>M2</v>
          </cell>
          <cell r="E3447" t="str">
            <v>1900</v>
          </cell>
          <cell r="F3447">
            <v>0</v>
          </cell>
        </row>
        <row r="3448">
          <cell r="A3448">
            <v>313</v>
          </cell>
          <cell r="B3448" t="str">
            <v>MARMOL NEGRO SANGIL CUADREADO ALFA</v>
          </cell>
          <cell r="C3448" t="str">
            <v>M2</v>
          </cell>
          <cell r="E3448" t="str">
            <v>1900</v>
          </cell>
          <cell r="F3448">
            <v>0</v>
          </cell>
        </row>
        <row r="3449">
          <cell r="A3449">
            <v>344</v>
          </cell>
          <cell r="B3449" t="str">
            <v>TABLON SAHARA LISO TUNEZ  ALFA</v>
          </cell>
          <cell r="C3449" t="str">
            <v>M2</v>
          </cell>
          <cell r="E3449" t="str">
            <v>1900</v>
          </cell>
          <cell r="F3449">
            <v>0</v>
          </cell>
        </row>
        <row r="3450">
          <cell r="A3450">
            <v>353</v>
          </cell>
          <cell r="B3450" t="str">
            <v>TABLON LISO TRADICION ROJA ALFA</v>
          </cell>
          <cell r="C3450" t="str">
            <v>M2</v>
          </cell>
          <cell r="E3450" t="str">
            <v>1900</v>
          </cell>
          <cell r="F3450">
            <v>0</v>
          </cell>
        </row>
        <row r="3451">
          <cell r="A3451">
            <v>2133</v>
          </cell>
          <cell r="B3451" t="str">
            <v>PISO SILEX  41X 41 CRNA</v>
          </cell>
          <cell r="C3451" t="str">
            <v>M2</v>
          </cell>
          <cell r="E3451" t="str">
            <v>1900</v>
          </cell>
          <cell r="F3451">
            <v>0</v>
          </cell>
        </row>
        <row r="3452">
          <cell r="A3452">
            <v>2683</v>
          </cell>
          <cell r="B3452" t="str">
            <v>PISO DUROPISO  34x34 CORONA</v>
          </cell>
          <cell r="C3452" t="str">
            <v>M2</v>
          </cell>
          <cell r="D3452">
            <v>44593</v>
          </cell>
          <cell r="E3452" t="str">
            <v>2022</v>
          </cell>
          <cell r="F3452">
            <v>40030.01</v>
          </cell>
        </row>
        <row r="3453">
          <cell r="A3453">
            <v>2938</v>
          </cell>
          <cell r="B3453" t="str">
            <v>PIEDRA CORALINA     30x15</v>
          </cell>
          <cell r="C3453" t="str">
            <v>M2</v>
          </cell>
          <cell r="E3453" t="str">
            <v>1900</v>
          </cell>
          <cell r="F3453">
            <v>0</v>
          </cell>
        </row>
        <row r="3454">
          <cell r="A3454">
            <v>3136</v>
          </cell>
          <cell r="B3454" t="str">
            <v>GRANITO NAT.JASPE 305x305x10</v>
          </cell>
          <cell r="C3454" t="str">
            <v>M2</v>
          </cell>
          <cell r="E3454" t="str">
            <v>1900</v>
          </cell>
          <cell r="F3454">
            <v>0</v>
          </cell>
        </row>
        <row r="3455">
          <cell r="A3455">
            <v>3137</v>
          </cell>
          <cell r="B3455" t="str">
            <v>GRANITO NAT.JASPE (PLACAS A MEDIDA E=20mm)NAL</v>
          </cell>
          <cell r="C3455" t="str">
            <v>M2</v>
          </cell>
          <cell r="E3455" t="str">
            <v>1900</v>
          </cell>
          <cell r="F3455">
            <v>0</v>
          </cell>
        </row>
        <row r="3456">
          <cell r="A3456">
            <v>3138</v>
          </cell>
          <cell r="B3456" t="str">
            <v>GRANITO NAT.GIALLO S. FRANCISCO 305x305x20</v>
          </cell>
          <cell r="C3456" t="str">
            <v>M2</v>
          </cell>
          <cell r="E3456" t="str">
            <v>1900</v>
          </cell>
          <cell r="F3456">
            <v>0</v>
          </cell>
        </row>
        <row r="3457">
          <cell r="A3457">
            <v>3139</v>
          </cell>
          <cell r="B3457" t="str">
            <v>GRANITO NAT.GOLDEN CREAM</v>
          </cell>
          <cell r="C3457" t="str">
            <v>M2</v>
          </cell>
          <cell r="E3457" t="str">
            <v>1900</v>
          </cell>
          <cell r="F3457">
            <v>0</v>
          </cell>
        </row>
        <row r="3458">
          <cell r="A3458">
            <v>3140</v>
          </cell>
          <cell r="B3458" t="str">
            <v>GRANITO NAT.GRIS GUAYANA 305x305x 10</v>
          </cell>
          <cell r="C3458" t="str">
            <v>M2</v>
          </cell>
          <cell r="E3458" t="str">
            <v>1900</v>
          </cell>
          <cell r="F3458">
            <v>0</v>
          </cell>
        </row>
        <row r="3459">
          <cell r="A3459">
            <v>3141</v>
          </cell>
          <cell r="B3459" t="str">
            <v>GRANITO NAT.GRIS GUAYANA CUADREADO</v>
          </cell>
          <cell r="C3459" t="str">
            <v>M2</v>
          </cell>
          <cell r="E3459" t="str">
            <v>1900</v>
          </cell>
          <cell r="F3459">
            <v>0</v>
          </cell>
        </row>
        <row r="3460">
          <cell r="A3460">
            <v>3142</v>
          </cell>
          <cell r="B3460" t="str">
            <v>GRANITO NAT.NEGRO ABSOLUTO 305x305x10</v>
          </cell>
          <cell r="C3460" t="str">
            <v>M2</v>
          </cell>
          <cell r="E3460" t="str">
            <v>1900</v>
          </cell>
          <cell r="F3460">
            <v>0</v>
          </cell>
        </row>
        <row r="3461">
          <cell r="A3461">
            <v>3143</v>
          </cell>
          <cell r="B3461" t="str">
            <v>GRANITO NAT.NEGRO ABSOLUTO (A MEDIDAS x20)</v>
          </cell>
          <cell r="C3461" t="str">
            <v>M2</v>
          </cell>
          <cell r="E3461" t="str">
            <v>1900</v>
          </cell>
          <cell r="F3461">
            <v>0</v>
          </cell>
        </row>
        <row r="3462">
          <cell r="A3462">
            <v>3144</v>
          </cell>
          <cell r="B3462" t="str">
            <v>GRANITO NAT.ROJO GUAYANA 305x305x10</v>
          </cell>
          <cell r="C3462" t="str">
            <v>M2</v>
          </cell>
          <cell r="E3462" t="str">
            <v>1900</v>
          </cell>
          <cell r="F3462">
            <v>0</v>
          </cell>
        </row>
        <row r="3463">
          <cell r="A3463">
            <v>3145</v>
          </cell>
          <cell r="B3463" t="str">
            <v>GRANITO NAT.ROJO GUAYANA (PLACAS A MEDIDA x20)</v>
          </cell>
          <cell r="C3463" t="str">
            <v>M2</v>
          </cell>
          <cell r="E3463" t="str">
            <v>1900</v>
          </cell>
          <cell r="F3463">
            <v>0</v>
          </cell>
        </row>
        <row r="3464">
          <cell r="A3464">
            <v>3146</v>
          </cell>
          <cell r="B3464" t="str">
            <v>GRANITO NAT.ROSA PORRINO 305x305x10</v>
          </cell>
          <cell r="C3464" t="str">
            <v>M2</v>
          </cell>
          <cell r="E3464" t="str">
            <v>1900</v>
          </cell>
          <cell r="F3464">
            <v>0</v>
          </cell>
        </row>
        <row r="3465">
          <cell r="A3465">
            <v>3147</v>
          </cell>
          <cell r="B3465" t="str">
            <v>GRANITO NAT.ROSA PORRINO (PLACAS A MEDIDAx20)</v>
          </cell>
          <cell r="C3465" t="str">
            <v>M2</v>
          </cell>
          <cell r="E3465" t="str">
            <v>1900</v>
          </cell>
          <cell r="F3465">
            <v>0</v>
          </cell>
        </row>
        <row r="3466">
          <cell r="A3466">
            <v>3148</v>
          </cell>
          <cell r="B3466" t="str">
            <v>GRANITO NAT.VERDE UBATUBA (305x305x20)</v>
          </cell>
          <cell r="C3466" t="str">
            <v>M2</v>
          </cell>
          <cell r="E3466" t="str">
            <v>1900</v>
          </cell>
          <cell r="F3466">
            <v>0</v>
          </cell>
        </row>
        <row r="3467">
          <cell r="A3467">
            <v>3149</v>
          </cell>
          <cell r="B3467" t="str">
            <v>GRANITO NAT.VERDE UBATUBA</v>
          </cell>
          <cell r="C3467" t="str">
            <v>M2</v>
          </cell>
          <cell r="E3467" t="str">
            <v>1900</v>
          </cell>
          <cell r="F3467">
            <v>0</v>
          </cell>
        </row>
        <row r="3468">
          <cell r="A3468">
            <v>3151</v>
          </cell>
          <cell r="B3468" t="str">
            <v>MARMOL CAFE PINTA (305x305x10)</v>
          </cell>
          <cell r="C3468" t="str">
            <v>M2</v>
          </cell>
          <cell r="E3468" t="str">
            <v>1900</v>
          </cell>
          <cell r="F3468">
            <v>0</v>
          </cell>
        </row>
        <row r="3469">
          <cell r="A3469">
            <v>3152</v>
          </cell>
          <cell r="B3469" t="str">
            <v>MARMOL CAFE PINTA (ZOCALO 305x73x10)</v>
          </cell>
          <cell r="C3469" t="str">
            <v>UN</v>
          </cell>
          <cell r="E3469" t="str">
            <v>1900</v>
          </cell>
          <cell r="F3469">
            <v>0</v>
          </cell>
        </row>
        <row r="3470">
          <cell r="A3470">
            <v>3170</v>
          </cell>
          <cell r="B3470" t="str">
            <v>MARMOL BOTTICINO FLORITO (305x305x10)</v>
          </cell>
          <cell r="C3470" t="str">
            <v>M2</v>
          </cell>
          <cell r="E3470" t="str">
            <v>1900</v>
          </cell>
          <cell r="F3470">
            <v>0</v>
          </cell>
        </row>
        <row r="3471">
          <cell r="A3471">
            <v>3171</v>
          </cell>
          <cell r="B3471" t="str">
            <v>MARMOL BOTTICINO CLASICO CUADREADO</v>
          </cell>
          <cell r="C3471" t="str">
            <v>M2</v>
          </cell>
          <cell r="E3471" t="str">
            <v>1900</v>
          </cell>
          <cell r="F3471">
            <v>0</v>
          </cell>
        </row>
        <row r="3472">
          <cell r="A3472">
            <v>3172</v>
          </cell>
          <cell r="B3472" t="str">
            <v>MARMOL BOTTICINO CREMO PLACAS</v>
          </cell>
          <cell r="C3472" t="str">
            <v>M2</v>
          </cell>
          <cell r="E3472" t="str">
            <v>1900</v>
          </cell>
          <cell r="F3472">
            <v>0</v>
          </cell>
        </row>
        <row r="3473">
          <cell r="A3473">
            <v>3173</v>
          </cell>
          <cell r="B3473" t="str">
            <v>MARMOL BOTTICINO CLASICO (305x305x20)</v>
          </cell>
          <cell r="C3473" t="str">
            <v>M2</v>
          </cell>
          <cell r="E3473" t="str">
            <v>1900</v>
          </cell>
          <cell r="F3473">
            <v>0</v>
          </cell>
        </row>
        <row r="3474">
          <cell r="A3474">
            <v>100741</v>
          </cell>
          <cell r="B3474" t="str">
            <v>Tableta piedra Cid Negro</v>
          </cell>
          <cell r="C3474" t="str">
            <v>M2</v>
          </cell>
          <cell r="E3474" t="str">
            <v>1900</v>
          </cell>
          <cell r="F3474">
            <v>0</v>
          </cell>
        </row>
        <row r="3475">
          <cell r="A3475">
            <v>101172</v>
          </cell>
          <cell r="B3475" t="str">
            <v>TABLON GRES GRAFILADO(30X30) ALFA</v>
          </cell>
          <cell r="C3475" t="str">
            <v>M2</v>
          </cell>
          <cell r="D3475">
            <v>44593</v>
          </cell>
          <cell r="E3475" t="str">
            <v>2022</v>
          </cell>
          <cell r="F3475">
            <v>29446</v>
          </cell>
        </row>
        <row r="3476">
          <cell r="A3476">
            <v>101173</v>
          </cell>
          <cell r="B3476" t="str">
            <v>TABLON GRES RECOC.ESMALTADO(15X30) ALFA</v>
          </cell>
          <cell r="C3476" t="str">
            <v>M2</v>
          </cell>
          <cell r="E3476" t="str">
            <v>1900</v>
          </cell>
          <cell r="F3476">
            <v>0</v>
          </cell>
        </row>
        <row r="3477">
          <cell r="A3477">
            <v>102318</v>
          </cell>
          <cell r="B3477" t="str">
            <v>Cerámica importada antártica 33x60 **</v>
          </cell>
          <cell r="C3477" t="str">
            <v>M2</v>
          </cell>
          <cell r="E3477" t="str">
            <v>1900</v>
          </cell>
          <cell r="F3477">
            <v>0</v>
          </cell>
        </row>
        <row r="3478">
          <cell r="A3478">
            <v>102319</v>
          </cell>
          <cell r="B3478" t="str">
            <v>Placa negro san gil a medidas (marmol) **</v>
          </cell>
          <cell r="C3478" t="str">
            <v>M2</v>
          </cell>
          <cell r="E3478" t="str">
            <v>1900</v>
          </cell>
          <cell r="F3478">
            <v>0</v>
          </cell>
        </row>
        <row r="3479">
          <cell r="A3479">
            <v>103079</v>
          </cell>
          <cell r="B3479" t="str">
            <v>PISO PIZARRA NEW BLACK **</v>
          </cell>
          <cell r="C3479" t="str">
            <v>M2</v>
          </cell>
          <cell r="D3479">
            <v>44593</v>
          </cell>
          <cell r="E3479" t="str">
            <v>2022</v>
          </cell>
          <cell r="F3479">
            <v>34948</v>
          </cell>
        </row>
        <row r="3480">
          <cell r="A3480">
            <v>103619</v>
          </cell>
          <cell r="B3480" t="str">
            <v>PISO PIZARRA MULTICOLOR (40X40CM)1a; e=7MM</v>
          </cell>
          <cell r="C3480" t="str">
            <v>M2</v>
          </cell>
          <cell r="E3480" t="str">
            <v>1900</v>
          </cell>
          <cell r="F3480">
            <v>0</v>
          </cell>
        </row>
        <row r="3481">
          <cell r="A3481">
            <v>103620</v>
          </cell>
          <cell r="B3481" t="str">
            <v>MARMOL NAL. ADOQUIN NEGRO SAN GIL 12X6X3 **</v>
          </cell>
          <cell r="C3481" t="str">
            <v>M2</v>
          </cell>
          <cell r="E3481" t="str">
            <v>1900</v>
          </cell>
          <cell r="F3481">
            <v>0</v>
          </cell>
        </row>
        <row r="3482">
          <cell r="A3482">
            <v>104587</v>
          </cell>
          <cell r="B3482" t="str">
            <v>TABLON  GRES 0,30 X 0,30 LisoSahara-Tipo. Alfa</v>
          </cell>
          <cell r="C3482" t="str">
            <v>M2</v>
          </cell>
          <cell r="D3482">
            <v>44161</v>
          </cell>
          <cell r="E3482" t="str">
            <v>2020</v>
          </cell>
          <cell r="F3482">
            <v>25237</v>
          </cell>
        </row>
        <row r="3483">
          <cell r="A3483">
            <v>104591</v>
          </cell>
          <cell r="B3483" t="str">
            <v>Baldosa Grano de Marmol 30 x 60 PerlatoClaroAlfa</v>
          </cell>
          <cell r="C3483" t="str">
            <v>M2</v>
          </cell>
          <cell r="D3483">
            <v>43552</v>
          </cell>
          <cell r="E3483" t="str">
            <v>2019</v>
          </cell>
          <cell r="F3483">
            <v>73713</v>
          </cell>
        </row>
        <row r="3484">
          <cell r="A3484">
            <v>104592</v>
          </cell>
          <cell r="B3484" t="str">
            <v>Pizarra Natural Negra 0,60 x 0,30 Tipo Pesado</v>
          </cell>
          <cell r="C3484" t="str">
            <v>M2</v>
          </cell>
          <cell r="E3484" t="str">
            <v>1900</v>
          </cell>
          <cell r="F3484">
            <v>0</v>
          </cell>
        </row>
        <row r="3485">
          <cell r="A3485">
            <v>104594</v>
          </cell>
          <cell r="B3485" t="str">
            <v>PIRLAN EN ALUMINIO</v>
          </cell>
          <cell r="C3485" t="str">
            <v>ML</v>
          </cell>
          <cell r="E3485" t="str">
            <v>1900</v>
          </cell>
          <cell r="F3485">
            <v>0</v>
          </cell>
        </row>
        <row r="3486">
          <cell r="A3486">
            <v>104733</v>
          </cell>
          <cell r="B3486" t="str">
            <v>ESCALGRES ROJO 30.5 X 30.5</v>
          </cell>
          <cell r="C3486" t="str">
            <v>M2</v>
          </cell>
          <cell r="E3486" t="str">
            <v>1900</v>
          </cell>
          <cell r="F3486">
            <v>0</v>
          </cell>
        </row>
        <row r="3487">
          <cell r="A3487">
            <v>104734</v>
          </cell>
          <cell r="B3487" t="str">
            <v>TABLON TRADICION MOCCA 30 X 30</v>
          </cell>
          <cell r="C3487" t="str">
            <v>M2</v>
          </cell>
          <cell r="D3487">
            <v>44161</v>
          </cell>
          <cell r="E3487" t="str">
            <v>2020</v>
          </cell>
          <cell r="F3487">
            <v>31511</v>
          </cell>
        </row>
        <row r="3488">
          <cell r="A3488">
            <v>104881</v>
          </cell>
          <cell r="B3488" t="str">
            <v>PIEDRA LAJA+TRANSPORTE</v>
          </cell>
          <cell r="C3488" t="str">
            <v>M3</v>
          </cell>
          <cell r="E3488" t="str">
            <v>1900</v>
          </cell>
          <cell r="F3488">
            <v>0</v>
          </cell>
        </row>
        <row r="3489">
          <cell r="A3489">
            <v>104968</v>
          </cell>
          <cell r="B3489" t="str">
            <v>BOQUILLA CONCOLOR  5 KG</v>
          </cell>
          <cell r="C3489" t="str">
            <v>KG</v>
          </cell>
          <cell r="D3489">
            <v>44593</v>
          </cell>
          <cell r="E3489" t="str">
            <v>2022</v>
          </cell>
          <cell r="F3489">
            <v>4964</v>
          </cell>
        </row>
        <row r="3490">
          <cell r="A3490">
            <v>104969</v>
          </cell>
          <cell r="B3490" t="str">
            <v>Win aluminio x 3 metros **</v>
          </cell>
          <cell r="C3490" t="str">
            <v>UN</v>
          </cell>
          <cell r="E3490" t="str">
            <v>1900</v>
          </cell>
          <cell r="F3490">
            <v>0</v>
          </cell>
        </row>
        <row r="3491">
          <cell r="A3491">
            <v>105255</v>
          </cell>
          <cell r="B3491" t="str">
            <v>MESON EN GRANITO NATURAL JASPE SERENO (e=20MM)</v>
          </cell>
          <cell r="C3491" t="str">
            <v>ML</v>
          </cell>
          <cell r="D3491">
            <v>43525</v>
          </cell>
          <cell r="E3491" t="str">
            <v>2019</v>
          </cell>
          <cell r="F3491">
            <v>391722</v>
          </cell>
        </row>
        <row r="3492">
          <cell r="A3492">
            <v>105631</v>
          </cell>
          <cell r="B3492" t="str">
            <v>KIT BRILLANTES CON ARENA BLANCO (EMBOQUILLADO)</v>
          </cell>
          <cell r="C3492" t="str">
            <v>KG</v>
          </cell>
          <cell r="E3492" t="str">
            <v>1900</v>
          </cell>
          <cell r="F3492">
            <v>0</v>
          </cell>
        </row>
        <row r="3493">
          <cell r="A3493">
            <v>108221</v>
          </cell>
          <cell r="B3493" t="str">
            <v>BALDOSA GRANO FIRENZA FONDO HABANA 30X30 Brush</v>
          </cell>
          <cell r="C3493" t="str">
            <v>M2</v>
          </cell>
          <cell r="E3493" t="str">
            <v>1900</v>
          </cell>
          <cell r="F3493">
            <v>0</v>
          </cell>
        </row>
        <row r="3494">
          <cell r="A3494">
            <v>101554</v>
          </cell>
          <cell r="B3494" t="str">
            <v>LADRILLO TOLETE GRAN FORM COCOA RUG2C StaFe5x11x39</v>
          </cell>
          <cell r="C3494" t="str">
            <v>UN</v>
          </cell>
          <cell r="D3494">
            <v>43559</v>
          </cell>
          <cell r="E3494" t="str">
            <v>2019</v>
          </cell>
          <cell r="F3494">
            <v>2313</v>
          </cell>
        </row>
        <row r="3495">
          <cell r="A3495">
            <v>18</v>
          </cell>
          <cell r="B3495" t="str">
            <v>Piso NEGRO EMEFLEX (Sum+transp)</v>
          </cell>
          <cell r="C3495" t="str">
            <v>M2</v>
          </cell>
          <cell r="E3495" t="str">
            <v>1900</v>
          </cell>
          <cell r="F3495">
            <v>0</v>
          </cell>
        </row>
        <row r="3496">
          <cell r="A3496">
            <v>89</v>
          </cell>
          <cell r="B3496" t="str">
            <v>TABLETA YOMASA 10x10x2 Fab.</v>
          </cell>
          <cell r="C3496" t="str">
            <v>UN</v>
          </cell>
          <cell r="E3496" t="str">
            <v>1900</v>
          </cell>
          <cell r="F3496">
            <v>0</v>
          </cell>
        </row>
        <row r="3497">
          <cell r="A3497">
            <v>94</v>
          </cell>
          <cell r="B3497" t="str">
            <v>TABLETA YOMASA 10x20x3 Obra</v>
          </cell>
          <cell r="C3497" t="str">
            <v>UN</v>
          </cell>
          <cell r="E3497" t="str">
            <v>1900</v>
          </cell>
          <cell r="F3497">
            <v>0</v>
          </cell>
        </row>
        <row r="3498">
          <cell r="A3498">
            <v>250</v>
          </cell>
          <cell r="B3498" t="str">
            <v>ADOQUIN GRES   10x10x2.5</v>
          </cell>
          <cell r="C3498" t="str">
            <v>M2</v>
          </cell>
          <cell r="E3498" t="str">
            <v>1900</v>
          </cell>
          <cell r="F3498">
            <v>0</v>
          </cell>
        </row>
        <row r="3499">
          <cell r="A3499">
            <v>251</v>
          </cell>
          <cell r="B3499" t="str">
            <v>PISOGRES ESMALTADO BLC 10x20 T.MOORE</v>
          </cell>
          <cell r="C3499" t="str">
            <v>M2</v>
          </cell>
          <cell r="E3499" t="str">
            <v>1900</v>
          </cell>
          <cell r="F3499">
            <v>0</v>
          </cell>
        </row>
        <row r="3500">
          <cell r="A3500">
            <v>267</v>
          </cell>
          <cell r="B3500" t="str">
            <v>ALFOMBRA PAVCO ACUARELA  Inst.</v>
          </cell>
          <cell r="C3500" t="str">
            <v>M2</v>
          </cell>
          <cell r="E3500" t="str">
            <v>1900</v>
          </cell>
          <cell r="F3500">
            <v>0</v>
          </cell>
        </row>
        <row r="3501">
          <cell r="A3501">
            <v>272</v>
          </cell>
          <cell r="B3501" t="str">
            <v>ALFOMBRA PAVCO MAGISTRAL Inst.</v>
          </cell>
          <cell r="C3501" t="str">
            <v>M2</v>
          </cell>
          <cell r="E3501" t="str">
            <v>1900</v>
          </cell>
          <cell r="F3501">
            <v>0</v>
          </cell>
        </row>
        <row r="3502">
          <cell r="A3502">
            <v>273</v>
          </cell>
          <cell r="B3502" t="str">
            <v>ALFOMBRA PAVCO DALTON  Inst.</v>
          </cell>
          <cell r="C3502" t="str">
            <v>M2</v>
          </cell>
          <cell r="E3502" t="str">
            <v>1900</v>
          </cell>
          <cell r="F3502">
            <v>0</v>
          </cell>
        </row>
        <row r="3503">
          <cell r="A3503">
            <v>275</v>
          </cell>
          <cell r="B3503" t="str">
            <v>ALFOMBRA PAVCO MONACO Inst.</v>
          </cell>
          <cell r="C3503" t="str">
            <v>M2</v>
          </cell>
          <cell r="E3503" t="str">
            <v>1900</v>
          </cell>
          <cell r="F3503">
            <v>0</v>
          </cell>
        </row>
        <row r="3504">
          <cell r="A3504">
            <v>276</v>
          </cell>
          <cell r="B3504" t="str">
            <v>ALFOMBRA PAVCO OASIS Inst.</v>
          </cell>
          <cell r="C3504" t="str">
            <v>M2</v>
          </cell>
          <cell r="E3504" t="str">
            <v>1900</v>
          </cell>
          <cell r="F3504">
            <v>0</v>
          </cell>
        </row>
        <row r="3505">
          <cell r="A3505">
            <v>277</v>
          </cell>
          <cell r="B3505" t="str">
            <v>ALFOMBRA PAVCO MINK Inst.</v>
          </cell>
          <cell r="C3505" t="str">
            <v>M2</v>
          </cell>
          <cell r="E3505" t="str">
            <v>1900</v>
          </cell>
          <cell r="F3505">
            <v>0</v>
          </cell>
        </row>
        <row r="3506">
          <cell r="A3506">
            <v>278</v>
          </cell>
          <cell r="B3506" t="str">
            <v>ALFOMBRA PAVCO FLORESTA II Inst.</v>
          </cell>
          <cell r="C3506" t="str">
            <v>M2</v>
          </cell>
          <cell r="E3506" t="str">
            <v>1900</v>
          </cell>
          <cell r="F3506">
            <v>0</v>
          </cell>
        </row>
        <row r="3507">
          <cell r="A3507">
            <v>290</v>
          </cell>
          <cell r="B3507" t="str">
            <v>ALFARJIA GRABADA 12x17x7 obra</v>
          </cell>
          <cell r="C3507" t="str">
            <v>UN</v>
          </cell>
          <cell r="E3507" t="str">
            <v>1900</v>
          </cell>
          <cell r="F3507">
            <v>0</v>
          </cell>
        </row>
        <row r="3508">
          <cell r="A3508">
            <v>292</v>
          </cell>
          <cell r="B3508" t="str">
            <v>ALFARJIA GRABADA 12x17x7 fab</v>
          </cell>
          <cell r="C3508" t="str">
            <v>UN</v>
          </cell>
          <cell r="E3508" t="str">
            <v>1900</v>
          </cell>
          <cell r="F3508">
            <v>0</v>
          </cell>
        </row>
        <row r="3509">
          <cell r="A3509">
            <v>293</v>
          </cell>
          <cell r="B3509" t="str">
            <v>BALDOSIN GRANITO MARMOL Blc.#4 Base blanco 33 x33</v>
          </cell>
          <cell r="C3509" t="str">
            <v>M2</v>
          </cell>
          <cell r="E3509" t="str">
            <v>1900</v>
          </cell>
          <cell r="F3509">
            <v>0</v>
          </cell>
        </row>
        <row r="3510">
          <cell r="A3510">
            <v>294</v>
          </cell>
          <cell r="B3510" t="str">
            <v>BALDOSIN MARMOL GRIS #4 DELTA 30 x 30</v>
          </cell>
          <cell r="C3510" t="str">
            <v>M2</v>
          </cell>
          <cell r="E3510" t="str">
            <v>1900</v>
          </cell>
          <cell r="F3510">
            <v>0</v>
          </cell>
        </row>
        <row r="3511">
          <cell r="A3511">
            <v>302</v>
          </cell>
          <cell r="B3511" t="str">
            <v>CONTRAPASOS ESCALERA Vinisol .Inst PAVCO</v>
          </cell>
          <cell r="C3511" t="str">
            <v>ML</v>
          </cell>
          <cell r="E3511" t="str">
            <v>1900</v>
          </cell>
          <cell r="F3511">
            <v>0</v>
          </cell>
        </row>
        <row r="3512">
          <cell r="A3512">
            <v>306</v>
          </cell>
          <cell r="B3512" t="str">
            <v>EMEFLEX MOZAICO INST.</v>
          </cell>
          <cell r="C3512" t="str">
            <v>M2</v>
          </cell>
          <cell r="E3512" t="str">
            <v>1900</v>
          </cell>
          <cell r="F3512">
            <v>0</v>
          </cell>
        </row>
        <row r="3513">
          <cell r="A3513">
            <v>309</v>
          </cell>
          <cell r="B3513" t="str">
            <v>GUARDAESCOBA  VINISOL 10 Inst PAVCO</v>
          </cell>
          <cell r="C3513" t="str">
            <v>ML</v>
          </cell>
          <cell r="E3513" t="str">
            <v>1900</v>
          </cell>
          <cell r="F3513">
            <v>0</v>
          </cell>
        </row>
        <row r="3514">
          <cell r="A3514">
            <v>310</v>
          </cell>
          <cell r="B3514" t="str">
            <v>GUARDAESCOBA VINISOL 6.8Inst PAVCO</v>
          </cell>
          <cell r="C3514" t="str">
            <v>ML</v>
          </cell>
          <cell r="E3514" t="str">
            <v>1900</v>
          </cell>
          <cell r="F3514">
            <v>0</v>
          </cell>
        </row>
        <row r="3515">
          <cell r="A3515">
            <v>320</v>
          </cell>
          <cell r="B3515" t="str">
            <v>MARMOL RETAL TRAVERTINO VILLA DE LEYVA</v>
          </cell>
          <cell r="C3515" t="str">
            <v>M2</v>
          </cell>
          <cell r="E3515" t="str">
            <v>1900</v>
          </cell>
          <cell r="F3515">
            <v>0</v>
          </cell>
        </row>
        <row r="3516">
          <cell r="A3516">
            <v>323</v>
          </cell>
          <cell r="B3516" t="str">
            <v>PASO 30 cm x 3 mm</v>
          </cell>
          <cell r="C3516" t="str">
            <v>ML</v>
          </cell>
          <cell r="E3516" t="str">
            <v>1900</v>
          </cell>
          <cell r="F3516">
            <v>0</v>
          </cell>
        </row>
        <row r="3517">
          <cell r="A3517">
            <v>324</v>
          </cell>
          <cell r="B3517" t="str">
            <v>PEGACOR  BLANCO  (25kg)</v>
          </cell>
          <cell r="C3517" t="str">
            <v>KG</v>
          </cell>
          <cell r="D3517">
            <v>44593</v>
          </cell>
          <cell r="E3517" t="str">
            <v>2022</v>
          </cell>
          <cell r="F3517">
            <v>1606</v>
          </cell>
        </row>
        <row r="3518">
          <cell r="A3518">
            <v>327</v>
          </cell>
          <cell r="B3518" t="str">
            <v>PIEDRA CORALINA (305x305x16)</v>
          </cell>
          <cell r="C3518" t="str">
            <v>M2</v>
          </cell>
          <cell r="E3518" t="str">
            <v>1900</v>
          </cell>
          <cell r="F3518">
            <v>0</v>
          </cell>
        </row>
        <row r="3519">
          <cell r="A3519">
            <v>330</v>
          </cell>
          <cell r="B3519" t="str">
            <v>POLISEC PAVCO</v>
          </cell>
          <cell r="C3519" t="str">
            <v>M2</v>
          </cell>
          <cell r="D3519">
            <v>43560</v>
          </cell>
          <cell r="E3519" t="str">
            <v>2019</v>
          </cell>
          <cell r="F3519">
            <v>750</v>
          </cell>
        </row>
        <row r="3520">
          <cell r="A3520">
            <v>341</v>
          </cell>
          <cell r="B3520" t="str">
            <v>PULIDA PISO GRANITO(EQUIPO+MdEO)</v>
          </cell>
          <cell r="C3520" t="str">
            <v>M2</v>
          </cell>
          <cell r="D3520">
            <v>44593</v>
          </cell>
          <cell r="E3520" t="str">
            <v>2022</v>
          </cell>
          <cell r="F3520">
            <v>17169</v>
          </cell>
        </row>
        <row r="3521">
          <cell r="A3521">
            <v>342</v>
          </cell>
          <cell r="B3521" t="str">
            <v>PULIDA + LACADA PISO MADERA</v>
          </cell>
          <cell r="C3521" t="str">
            <v>M2</v>
          </cell>
          <cell r="E3521" t="str">
            <v>1900</v>
          </cell>
          <cell r="F3521">
            <v>0</v>
          </cell>
        </row>
        <row r="3522">
          <cell r="A3522">
            <v>348</v>
          </cell>
          <cell r="B3522" t="str">
            <v>TABLETA 10 x 10 NATURAL MOORE</v>
          </cell>
          <cell r="C3522" t="str">
            <v>M2</v>
          </cell>
          <cell r="E3522" t="str">
            <v>1900</v>
          </cell>
          <cell r="F3522">
            <v>0</v>
          </cell>
        </row>
        <row r="3523">
          <cell r="A3523">
            <v>349</v>
          </cell>
          <cell r="B3523" t="str">
            <v>TABLETA 15 x 15 NATURAL MOORE</v>
          </cell>
          <cell r="C3523" t="str">
            <v>M2</v>
          </cell>
          <cell r="E3523" t="str">
            <v>1900</v>
          </cell>
          <cell r="F3523">
            <v>0</v>
          </cell>
        </row>
        <row r="3524">
          <cell r="A3524">
            <v>350</v>
          </cell>
          <cell r="B3524" t="str">
            <v>TABLETA 20 x 10 NATURAL MOORE</v>
          </cell>
          <cell r="C3524" t="str">
            <v>M2</v>
          </cell>
          <cell r="E3524" t="str">
            <v>1900</v>
          </cell>
          <cell r="F3524">
            <v>0</v>
          </cell>
        </row>
        <row r="3525">
          <cell r="A3525">
            <v>351</v>
          </cell>
          <cell r="B3525" t="str">
            <v>MARMOL Trav.VLLaLEIVA 30.5X15.3X1</v>
          </cell>
          <cell r="C3525" t="str">
            <v>M2</v>
          </cell>
          <cell r="E3525" t="str">
            <v>1900</v>
          </cell>
          <cell r="F3525">
            <v>0</v>
          </cell>
        </row>
        <row r="3526">
          <cell r="A3526">
            <v>355</v>
          </cell>
          <cell r="B3526" t="str">
            <v>TABLON DE ½-26 NATURAL MOORE</v>
          </cell>
          <cell r="C3526" t="str">
            <v>M2</v>
          </cell>
          <cell r="E3526" t="str">
            <v>1900</v>
          </cell>
          <cell r="F3526">
            <v>0</v>
          </cell>
        </row>
        <row r="3527">
          <cell r="A3527">
            <v>356</v>
          </cell>
          <cell r="B3527" t="str">
            <v>PISO GERFLOR 1.5mm.Inst.  KONKER</v>
          </cell>
          <cell r="C3527" t="str">
            <v>M2</v>
          </cell>
          <cell r="E3527" t="str">
            <v>1900</v>
          </cell>
          <cell r="F3527">
            <v>0</v>
          </cell>
        </row>
        <row r="3528">
          <cell r="A3528">
            <v>357</v>
          </cell>
          <cell r="B3528" t="str">
            <v>VINISOL 1.6  RESIDENCIAL TERRAZO (sum+ Inst).</v>
          </cell>
          <cell r="C3528" t="str">
            <v>M2</v>
          </cell>
          <cell r="E3528" t="str">
            <v>1900</v>
          </cell>
          <cell r="F3528">
            <v>0</v>
          </cell>
        </row>
        <row r="3529">
          <cell r="A3529">
            <v>358</v>
          </cell>
          <cell r="B3529" t="str">
            <v>VINISOL 2.0  TRAFICO Inst.</v>
          </cell>
          <cell r="C3529" t="str">
            <v>M2</v>
          </cell>
          <cell r="E3529" t="str">
            <v>1900</v>
          </cell>
          <cell r="F3529">
            <v>0</v>
          </cell>
        </row>
        <row r="3530">
          <cell r="A3530">
            <v>359</v>
          </cell>
          <cell r="B3530" t="str">
            <v>VINISOL 3.0 TraficoPesadoTableta (30x30cm)+transp.</v>
          </cell>
          <cell r="C3530" t="str">
            <v>M2</v>
          </cell>
          <cell r="E3530" t="str">
            <v>1900</v>
          </cell>
          <cell r="F3530">
            <v>0</v>
          </cell>
        </row>
        <row r="3531">
          <cell r="A3531">
            <v>362</v>
          </cell>
          <cell r="B3531" t="str">
            <v>ZOCALO Bald.GRANO 5-BHV ALFA</v>
          </cell>
          <cell r="C3531" t="str">
            <v>ML</v>
          </cell>
          <cell r="E3531" t="str">
            <v>1900</v>
          </cell>
          <cell r="F3531">
            <v>0</v>
          </cell>
        </row>
        <row r="3532">
          <cell r="A3532">
            <v>363</v>
          </cell>
          <cell r="B3532" t="str">
            <v>ZOCALO Bald.GRANO 5 MELAT ALFA</v>
          </cell>
          <cell r="C3532" t="str">
            <v>ML</v>
          </cell>
          <cell r="E3532" t="str">
            <v>1900</v>
          </cell>
          <cell r="F3532">
            <v>0</v>
          </cell>
        </row>
        <row r="3533">
          <cell r="A3533">
            <v>365</v>
          </cell>
          <cell r="B3533" t="str">
            <v>PISOGRES  NATURAL 30x30 T.MOORE</v>
          </cell>
          <cell r="C3533" t="str">
            <v>M2</v>
          </cell>
          <cell r="E3533" t="str">
            <v>1900</v>
          </cell>
          <cell r="F3533">
            <v>0</v>
          </cell>
        </row>
        <row r="3534">
          <cell r="A3534">
            <v>437</v>
          </cell>
          <cell r="B3534" t="str">
            <v>PAPEL COLGADURA CINTIA ROLLO 5 M²</v>
          </cell>
          <cell r="C3534" t="str">
            <v>M2</v>
          </cell>
          <cell r="E3534" t="str">
            <v>1900</v>
          </cell>
          <cell r="F3534">
            <v>0</v>
          </cell>
        </row>
        <row r="3535">
          <cell r="A3535">
            <v>507</v>
          </cell>
          <cell r="B3535" t="str">
            <v>GUARDAESCOBA MARMOL 7x33 GRS DELTA</v>
          </cell>
          <cell r="C3535" t="str">
            <v>ML</v>
          </cell>
          <cell r="E3535" t="str">
            <v>1900</v>
          </cell>
          <cell r="F3535">
            <v>0</v>
          </cell>
        </row>
        <row r="3536">
          <cell r="A3536">
            <v>508</v>
          </cell>
          <cell r="B3536" t="str">
            <v>GUARDAESCOBA MARMOL Blc.7x30 DELTA</v>
          </cell>
          <cell r="C3536" t="str">
            <v>ML</v>
          </cell>
          <cell r="E3536" t="str">
            <v>1900</v>
          </cell>
          <cell r="F3536">
            <v>0</v>
          </cell>
        </row>
        <row r="3537">
          <cell r="A3537">
            <v>592</v>
          </cell>
          <cell r="B3537" t="str">
            <v>TABLETA YOMASA 12.5x25x1.8 Obra</v>
          </cell>
          <cell r="C3537" t="str">
            <v>UN</v>
          </cell>
          <cell r="E3537" t="str">
            <v>1900</v>
          </cell>
          <cell r="F3537">
            <v>0</v>
          </cell>
        </row>
        <row r="3538">
          <cell r="A3538">
            <v>674</v>
          </cell>
          <cell r="B3538" t="str">
            <v>PIRLAN PLASTICO TAMAÑO 4.1 cm X 3 mm  Inst.</v>
          </cell>
          <cell r="C3538" t="str">
            <v>ML</v>
          </cell>
          <cell r="E3538" t="str">
            <v>1900</v>
          </cell>
          <cell r="F3538">
            <v>0</v>
          </cell>
        </row>
        <row r="3539">
          <cell r="A3539">
            <v>1771</v>
          </cell>
          <cell r="B3539" t="str">
            <v>ADOQUIN PRECOLOMBINO YOMASA 24x15x3 Mezcl. Obra</v>
          </cell>
          <cell r="C3539" t="str">
            <v>UN</v>
          </cell>
          <cell r="E3539" t="str">
            <v>1900</v>
          </cell>
          <cell r="F3539">
            <v>0</v>
          </cell>
        </row>
        <row r="3540">
          <cell r="A3540">
            <v>1783</v>
          </cell>
          <cell r="B3540" t="str">
            <v>PISO ESCALERA YOMASA 9x7x17 obra</v>
          </cell>
          <cell r="C3540" t="str">
            <v>UN</v>
          </cell>
          <cell r="E3540" t="str">
            <v>1900</v>
          </cell>
          <cell r="F3540">
            <v>0</v>
          </cell>
        </row>
        <row r="3541">
          <cell r="A3541">
            <v>1784</v>
          </cell>
          <cell r="B3541" t="str">
            <v>PISO ESCALERA YOMASA 15.5x10x16 Obra</v>
          </cell>
          <cell r="C3541" t="str">
            <v>UN</v>
          </cell>
          <cell r="E3541" t="str">
            <v>1900</v>
          </cell>
          <cell r="F3541">
            <v>0</v>
          </cell>
        </row>
        <row r="3542">
          <cell r="A3542">
            <v>1822</v>
          </cell>
          <cell r="B3542" t="str">
            <v>TABLETA 10 x 10 Vitrif.  MOORE</v>
          </cell>
          <cell r="C3542" t="str">
            <v>M2</v>
          </cell>
          <cell r="E3542" t="str">
            <v>1900</v>
          </cell>
          <cell r="F3542">
            <v>0</v>
          </cell>
        </row>
        <row r="3543">
          <cell r="A3543">
            <v>1823</v>
          </cell>
          <cell r="B3543" t="str">
            <v>TABLETA 15 x 15 Vitrif. MOORE</v>
          </cell>
          <cell r="C3543" t="str">
            <v>M2</v>
          </cell>
          <cell r="E3543" t="str">
            <v>1900</v>
          </cell>
          <cell r="F3543">
            <v>0</v>
          </cell>
        </row>
        <row r="3544">
          <cell r="A3544">
            <v>1871</v>
          </cell>
          <cell r="B3544" t="str">
            <v>ADOQUIN VEHICULAR SULTANA</v>
          </cell>
          <cell r="C3544" t="str">
            <v>M2</v>
          </cell>
          <cell r="E3544" t="str">
            <v>1900</v>
          </cell>
          <cell r="F3544">
            <v>0</v>
          </cell>
        </row>
        <row r="3545">
          <cell r="A3545">
            <v>1872</v>
          </cell>
          <cell r="B3545" t="str">
            <v>TABLETA 20 x 10 Vitrif. MOORE</v>
          </cell>
          <cell r="C3545" t="str">
            <v>M2</v>
          </cell>
          <cell r="E3545" t="str">
            <v>1900</v>
          </cell>
          <cell r="F3545">
            <v>0</v>
          </cell>
        </row>
        <row r="3546">
          <cell r="A3546">
            <v>1899</v>
          </cell>
          <cell r="B3546" t="str">
            <v>TABLETA 20 x20 Vitrif. MOORE</v>
          </cell>
          <cell r="C3546" t="str">
            <v>M2</v>
          </cell>
          <cell r="E3546" t="str">
            <v>1900</v>
          </cell>
          <cell r="F3546">
            <v>0</v>
          </cell>
        </row>
        <row r="3547">
          <cell r="A3547">
            <v>1900</v>
          </cell>
          <cell r="B3547" t="str">
            <v>TABLETA 20x20 NATURAL MOORE</v>
          </cell>
          <cell r="C3547" t="str">
            <v>M2</v>
          </cell>
          <cell r="E3547" t="str">
            <v>1900</v>
          </cell>
          <cell r="F3547">
            <v>0</v>
          </cell>
        </row>
        <row r="3548">
          <cell r="A3548">
            <v>1923</v>
          </cell>
          <cell r="B3548" t="str">
            <v>TABLON ¼-26-8 Vitrif. MOORE</v>
          </cell>
          <cell r="C3548" t="str">
            <v>M2</v>
          </cell>
          <cell r="E3548" t="str">
            <v>1900</v>
          </cell>
          <cell r="F3548">
            <v>0</v>
          </cell>
        </row>
        <row r="3549">
          <cell r="A3549">
            <v>1924</v>
          </cell>
          <cell r="B3549" t="str">
            <v>TABLON ¼-26-8 NATURAL MOORE</v>
          </cell>
          <cell r="C3549" t="str">
            <v>M2</v>
          </cell>
          <cell r="E3549" t="str">
            <v>1900</v>
          </cell>
          <cell r="F3549">
            <v>0</v>
          </cell>
        </row>
        <row r="3550">
          <cell r="A3550">
            <v>1925</v>
          </cell>
          <cell r="B3550" t="str">
            <v>TABLON ¼-26-6 Vitrif. MOORE</v>
          </cell>
          <cell r="C3550" t="str">
            <v>M2</v>
          </cell>
          <cell r="E3550" t="str">
            <v>1900</v>
          </cell>
          <cell r="F3550">
            <v>0</v>
          </cell>
        </row>
        <row r="3551">
          <cell r="A3551">
            <v>1926</v>
          </cell>
          <cell r="B3551" t="str">
            <v>TABLON ¼-26-6 NATURAL MOORE</v>
          </cell>
          <cell r="C3551" t="str">
            <v>M2</v>
          </cell>
          <cell r="E3551" t="str">
            <v>1900</v>
          </cell>
          <cell r="F3551">
            <v>0</v>
          </cell>
        </row>
        <row r="3552">
          <cell r="A3552">
            <v>1927</v>
          </cell>
          <cell r="B3552" t="str">
            <v>ESQUINERA DE 8 Vitrif. MOORE</v>
          </cell>
          <cell r="C3552" t="str">
            <v>ML</v>
          </cell>
          <cell r="E3552" t="str">
            <v>1900</v>
          </cell>
          <cell r="F3552">
            <v>0</v>
          </cell>
        </row>
        <row r="3553">
          <cell r="A3553">
            <v>1928</v>
          </cell>
          <cell r="B3553" t="str">
            <v>ESQUINERA DE 8 NATURAL MOORE</v>
          </cell>
          <cell r="C3553" t="str">
            <v>ML</v>
          </cell>
          <cell r="E3553" t="str">
            <v>1900</v>
          </cell>
          <cell r="F3553">
            <v>0</v>
          </cell>
        </row>
        <row r="3554">
          <cell r="A3554">
            <v>1929</v>
          </cell>
          <cell r="B3554" t="str">
            <v>ESQUINERA DE 6 Vitrif. MOORE</v>
          </cell>
          <cell r="C3554" t="str">
            <v>ML</v>
          </cell>
          <cell r="E3554" t="str">
            <v>1900</v>
          </cell>
          <cell r="F3554">
            <v>0</v>
          </cell>
        </row>
        <row r="3555">
          <cell r="A3555">
            <v>1930</v>
          </cell>
          <cell r="B3555" t="str">
            <v>ESQUINERA DE 6 NATURAL MOORE</v>
          </cell>
          <cell r="C3555" t="str">
            <v>ML</v>
          </cell>
          <cell r="E3555" t="str">
            <v>1900</v>
          </cell>
          <cell r="F3555">
            <v>0</v>
          </cell>
        </row>
        <row r="3556">
          <cell r="A3556">
            <v>2122</v>
          </cell>
          <cell r="B3556" t="str">
            <v>ALFOMBRA PAVCO MALAGA sahara Inst.</v>
          </cell>
          <cell r="C3556" t="str">
            <v>M2</v>
          </cell>
          <cell r="E3556" t="str">
            <v>1900</v>
          </cell>
          <cell r="F3556">
            <v>0</v>
          </cell>
        </row>
        <row r="3557">
          <cell r="A3557">
            <v>2123</v>
          </cell>
          <cell r="B3557" t="str">
            <v>ALFOMBRA PAVCO IMPERIAL   Inst</v>
          </cell>
          <cell r="C3557" t="str">
            <v>M2</v>
          </cell>
          <cell r="E3557" t="str">
            <v>1900</v>
          </cell>
          <cell r="F3557">
            <v>0</v>
          </cell>
        </row>
        <row r="3558">
          <cell r="A3558">
            <v>2125</v>
          </cell>
          <cell r="B3558" t="str">
            <v>ALFOMBRA PAVCO TUNEZ II Inst.</v>
          </cell>
          <cell r="C3558" t="str">
            <v>M2</v>
          </cell>
          <cell r="E3558" t="str">
            <v>1900</v>
          </cell>
          <cell r="F3558">
            <v>0</v>
          </cell>
        </row>
        <row r="3559">
          <cell r="A3559">
            <v>2126</v>
          </cell>
          <cell r="B3559" t="str">
            <v>ALFOMBRA PAVCO IGUAZU Inst.</v>
          </cell>
          <cell r="C3559" t="str">
            <v>M2</v>
          </cell>
          <cell r="E3559" t="str">
            <v>1900</v>
          </cell>
          <cell r="F3559">
            <v>0</v>
          </cell>
        </row>
        <row r="3560">
          <cell r="A3560">
            <v>2127</v>
          </cell>
          <cell r="B3560" t="str">
            <v>ALFOMBRA PAVCO SOLAR Inst.</v>
          </cell>
          <cell r="C3560" t="str">
            <v>M2</v>
          </cell>
          <cell r="E3560" t="str">
            <v>1900</v>
          </cell>
          <cell r="F3560">
            <v>0</v>
          </cell>
        </row>
        <row r="3561">
          <cell r="A3561">
            <v>2128</v>
          </cell>
          <cell r="B3561" t="str">
            <v>MASTICO LIQUIDO(1 GALON) PAVCO</v>
          </cell>
          <cell r="C3561" t="str">
            <v>UN</v>
          </cell>
          <cell r="E3561" t="str">
            <v>1900</v>
          </cell>
          <cell r="F3561">
            <v>0</v>
          </cell>
        </row>
        <row r="3562">
          <cell r="A3562">
            <v>2129</v>
          </cell>
          <cell r="B3562" t="str">
            <v>MASTICO POLVO  (1 SACO)  PAVCO</v>
          </cell>
          <cell r="C3562" t="str">
            <v>UN</v>
          </cell>
          <cell r="E3562" t="str">
            <v>1900</v>
          </cell>
          <cell r="F3562">
            <v>0</v>
          </cell>
        </row>
        <row r="3563">
          <cell r="A3563">
            <v>2376</v>
          </cell>
          <cell r="B3563" t="str">
            <v>BLOQUE ENCHAPE TPI-16</v>
          </cell>
          <cell r="C3563" t="str">
            <v>UN</v>
          </cell>
          <cell r="E3563" t="str">
            <v>1900</v>
          </cell>
          <cell r="F3563">
            <v>0</v>
          </cell>
        </row>
        <row r="3564">
          <cell r="A3564">
            <v>2377</v>
          </cell>
          <cell r="B3564" t="str">
            <v>BLOQUE ENCHAPE TEI-18</v>
          </cell>
          <cell r="C3564" t="str">
            <v>UN</v>
          </cell>
          <cell r="E3564" t="str">
            <v>1900</v>
          </cell>
          <cell r="F3564">
            <v>0</v>
          </cell>
        </row>
        <row r="3565">
          <cell r="A3565">
            <v>2378</v>
          </cell>
          <cell r="B3565" t="str">
            <v>BLOQUE ENCHAPE EA-10</v>
          </cell>
          <cell r="C3565" t="str">
            <v>UN</v>
          </cell>
          <cell r="E3565" t="str">
            <v>1900</v>
          </cell>
          <cell r="F3565">
            <v>0</v>
          </cell>
        </row>
        <row r="3566">
          <cell r="A3566">
            <v>2449</v>
          </cell>
          <cell r="B3566" t="str">
            <v>FIJA-MIX BOLSA DE 2 KG ALFA</v>
          </cell>
          <cell r="C3566" t="str">
            <v>KG</v>
          </cell>
          <cell r="E3566" t="str">
            <v>1900</v>
          </cell>
          <cell r="F3566">
            <v>0</v>
          </cell>
        </row>
        <row r="3567">
          <cell r="A3567">
            <v>2450</v>
          </cell>
          <cell r="B3567" t="str">
            <v>LISTO BLANCO    (BOLSA 10 KG)  ALFA</v>
          </cell>
          <cell r="C3567" t="str">
            <v>KG</v>
          </cell>
          <cell r="E3567" t="str">
            <v>1900</v>
          </cell>
          <cell r="F3567">
            <v>0</v>
          </cell>
        </row>
        <row r="3568">
          <cell r="A3568">
            <v>2561</v>
          </cell>
          <cell r="B3568" t="str">
            <v>TABLON DE ½-26 VITRIF. MOORE</v>
          </cell>
          <cell r="C3568" t="str">
            <v>M2</v>
          </cell>
          <cell r="E3568" t="str">
            <v>1900</v>
          </cell>
          <cell r="F3568">
            <v>0</v>
          </cell>
        </row>
        <row r="3569">
          <cell r="A3569">
            <v>2724</v>
          </cell>
          <cell r="B3569" t="str">
            <v>PEGACOR I-40 GRIS CRNA</v>
          </cell>
          <cell r="C3569" t="str">
            <v>KG</v>
          </cell>
          <cell r="D3569">
            <v>43528</v>
          </cell>
          <cell r="E3569" t="str">
            <v>2019</v>
          </cell>
          <cell r="F3569">
            <v>1054.99</v>
          </cell>
        </row>
        <row r="3570">
          <cell r="A3570">
            <v>2725</v>
          </cell>
          <cell r="B3570" t="str">
            <v>BOQUILLA CONCOLOR  2 KG  CORONA</v>
          </cell>
          <cell r="C3570" t="str">
            <v>KG</v>
          </cell>
          <cell r="E3570" t="str">
            <v>1900</v>
          </cell>
          <cell r="F3570">
            <v>0</v>
          </cell>
        </row>
        <row r="3571">
          <cell r="A3571">
            <v>2726</v>
          </cell>
          <cell r="B3571" t="str">
            <v>ESTUCOR BLANCO CRNA</v>
          </cell>
          <cell r="C3571" t="str">
            <v>KG</v>
          </cell>
          <cell r="E3571" t="str">
            <v>1900</v>
          </cell>
          <cell r="F3571">
            <v>0</v>
          </cell>
        </row>
        <row r="3572">
          <cell r="A3572">
            <v>2727</v>
          </cell>
          <cell r="B3572" t="str">
            <v>MARMOL RETAL BLANCO Huila.</v>
          </cell>
          <cell r="C3572" t="str">
            <v>M2</v>
          </cell>
          <cell r="E3572" t="str">
            <v>1900</v>
          </cell>
          <cell r="F3572">
            <v>0</v>
          </cell>
        </row>
        <row r="3573">
          <cell r="A3573">
            <v>2728</v>
          </cell>
          <cell r="B3573" t="str">
            <v>MARMOL RETAL GRIS PAYANDE</v>
          </cell>
          <cell r="C3573" t="str">
            <v>M2</v>
          </cell>
          <cell r="E3573" t="str">
            <v>1900</v>
          </cell>
          <cell r="F3573">
            <v>0</v>
          </cell>
        </row>
        <row r="3574">
          <cell r="A3574">
            <v>2729</v>
          </cell>
          <cell r="B3574" t="str">
            <v>MARMOL  RETAL NEGRO CARACOL</v>
          </cell>
          <cell r="C3574" t="str">
            <v>M2</v>
          </cell>
          <cell r="E3574" t="str">
            <v>1900</v>
          </cell>
          <cell r="F3574">
            <v>0</v>
          </cell>
        </row>
        <row r="3575">
          <cell r="A3575">
            <v>2731</v>
          </cell>
          <cell r="B3575" t="str">
            <v>MARMOL RETAL ROSADO HUILA</v>
          </cell>
          <cell r="C3575" t="str">
            <v>M2</v>
          </cell>
          <cell r="E3575" t="str">
            <v>1900</v>
          </cell>
          <cell r="F3575">
            <v>0</v>
          </cell>
        </row>
        <row r="3576">
          <cell r="A3576">
            <v>2732</v>
          </cell>
          <cell r="B3576" t="str">
            <v>MARMOL RETAL IMPORTADOS</v>
          </cell>
          <cell r="C3576" t="str">
            <v>M2</v>
          </cell>
          <cell r="E3576" t="str">
            <v>1900</v>
          </cell>
          <cell r="F3576">
            <v>0</v>
          </cell>
        </row>
        <row r="3577">
          <cell r="A3577">
            <v>2827</v>
          </cell>
          <cell r="B3577" t="str">
            <v>PISO CLASICO CREMA MARFIL 33x33 CRNA</v>
          </cell>
          <cell r="C3577" t="str">
            <v>M2</v>
          </cell>
          <cell r="E3577" t="str">
            <v>1900</v>
          </cell>
          <cell r="F3577">
            <v>0</v>
          </cell>
        </row>
        <row r="3578">
          <cell r="A3578">
            <v>2888</v>
          </cell>
          <cell r="B3578" t="str">
            <v>MARMOL GRIS PAYANDE   30.5 x 30.5 x 1</v>
          </cell>
          <cell r="C3578" t="str">
            <v>M2</v>
          </cell>
          <cell r="E3578" t="str">
            <v>1900</v>
          </cell>
          <cell r="F3578">
            <v>0</v>
          </cell>
        </row>
        <row r="3579">
          <cell r="A3579">
            <v>2892</v>
          </cell>
          <cell r="B3579" t="str">
            <v>MARMOL NEGRO CARACOL  30.5 x 15.3 x 1</v>
          </cell>
          <cell r="C3579" t="str">
            <v>M2</v>
          </cell>
          <cell r="E3579" t="str">
            <v>1900</v>
          </cell>
          <cell r="F3579">
            <v>0</v>
          </cell>
        </row>
        <row r="3580">
          <cell r="A3580">
            <v>2939</v>
          </cell>
          <cell r="B3580" t="str">
            <v>GRANITO NEGRO ABSOLUTO</v>
          </cell>
          <cell r="C3580" t="str">
            <v>M2</v>
          </cell>
          <cell r="E3580" t="str">
            <v>1900</v>
          </cell>
          <cell r="F3580">
            <v>0</v>
          </cell>
        </row>
        <row r="3581">
          <cell r="A3581">
            <v>2940</v>
          </cell>
          <cell r="B3581" t="str">
            <v>GRANITO NEGRO ESTELAR CUADREADO Y BRILLADO</v>
          </cell>
          <cell r="C3581" t="str">
            <v>M2</v>
          </cell>
          <cell r="E3581" t="str">
            <v>1900</v>
          </cell>
          <cell r="F3581">
            <v>0</v>
          </cell>
        </row>
        <row r="3582">
          <cell r="A3582">
            <v>2941</v>
          </cell>
          <cell r="B3582" t="str">
            <v>MARMOL RETAL PIEDRA CORALINA</v>
          </cell>
          <cell r="C3582" t="str">
            <v>M2</v>
          </cell>
          <cell r="E3582" t="str">
            <v>1900</v>
          </cell>
          <cell r="F3582">
            <v>0</v>
          </cell>
        </row>
        <row r="3583">
          <cell r="A3583">
            <v>3053</v>
          </cell>
          <cell r="B3583" t="str">
            <v>BOQUILLA CONCOLOR PORCELANATO</v>
          </cell>
          <cell r="C3583" t="str">
            <v>KG</v>
          </cell>
          <cell r="D3583">
            <v>44593</v>
          </cell>
          <cell r="E3583" t="str">
            <v>2022</v>
          </cell>
          <cell r="F3583">
            <v>5615</v>
          </cell>
        </row>
        <row r="3584">
          <cell r="A3584">
            <v>3054</v>
          </cell>
          <cell r="B3584" t="str">
            <v>PORCELANATO PIEDRA PIZARRA</v>
          </cell>
          <cell r="C3584" t="str">
            <v>M2</v>
          </cell>
          <cell r="E3584" t="str">
            <v>1900</v>
          </cell>
          <cell r="F3584">
            <v>0</v>
          </cell>
        </row>
        <row r="3585">
          <cell r="A3585">
            <v>3069</v>
          </cell>
          <cell r="B3585" t="str">
            <v>PORCELANATO EBRO BEIGE</v>
          </cell>
          <cell r="C3585" t="str">
            <v>M2</v>
          </cell>
          <cell r="E3585" t="str">
            <v>1900</v>
          </cell>
          <cell r="F3585">
            <v>0</v>
          </cell>
        </row>
        <row r="3586">
          <cell r="A3586">
            <v>3106</v>
          </cell>
          <cell r="B3586" t="str">
            <v>MARMOL PIEDRA MUÑECA CUADREADO  e=2cm</v>
          </cell>
          <cell r="C3586" t="str">
            <v>M2</v>
          </cell>
          <cell r="E3586" t="str">
            <v>1900</v>
          </cell>
          <cell r="F3586">
            <v>0</v>
          </cell>
        </row>
        <row r="3587">
          <cell r="A3587">
            <v>3153</v>
          </cell>
          <cell r="B3587" t="str">
            <v>MARMOL CAFE PINTA PLACAS</v>
          </cell>
          <cell r="C3587" t="str">
            <v>M2</v>
          </cell>
          <cell r="E3587" t="str">
            <v>1900</v>
          </cell>
          <cell r="F3587">
            <v>0</v>
          </cell>
        </row>
        <row r="3588">
          <cell r="A3588">
            <v>3154</v>
          </cell>
          <cell r="B3588" t="str">
            <v>MARMOL GRIS RIO CLARO (305x305x10)</v>
          </cell>
          <cell r="C3588" t="str">
            <v>M2</v>
          </cell>
          <cell r="E3588" t="str">
            <v>1900</v>
          </cell>
          <cell r="F3588">
            <v>0</v>
          </cell>
        </row>
        <row r="3589">
          <cell r="A3589">
            <v>3155</v>
          </cell>
          <cell r="B3589" t="str">
            <v>MARMOL GRIS RIO CLARO (ZOCALO 305x73x10)</v>
          </cell>
          <cell r="C3589" t="str">
            <v>UN</v>
          </cell>
          <cell r="E3589" t="str">
            <v>1900</v>
          </cell>
          <cell r="F3589">
            <v>0</v>
          </cell>
        </row>
        <row r="3590">
          <cell r="A3590">
            <v>3156</v>
          </cell>
          <cell r="B3590" t="str">
            <v>MARMOL GRIS PERLA PLACAS</v>
          </cell>
          <cell r="C3590" t="str">
            <v>M2</v>
          </cell>
          <cell r="E3590" t="str">
            <v>1900</v>
          </cell>
          <cell r="F3590">
            <v>0</v>
          </cell>
        </row>
        <row r="3591">
          <cell r="A3591">
            <v>3157</v>
          </cell>
          <cell r="B3591" t="str">
            <v>MARMOL NEGRO CARACOL (305x305x10)</v>
          </cell>
          <cell r="C3591" t="str">
            <v>M2</v>
          </cell>
          <cell r="E3591" t="str">
            <v>1900</v>
          </cell>
          <cell r="F3591">
            <v>0</v>
          </cell>
        </row>
        <row r="3592">
          <cell r="A3592">
            <v>3158</v>
          </cell>
          <cell r="B3592" t="str">
            <v>MARMOL NEGRO CARACOL (ZOCALO 305x73x10)</v>
          </cell>
          <cell r="C3592" t="str">
            <v>UN</v>
          </cell>
          <cell r="E3592" t="str">
            <v>1900</v>
          </cell>
          <cell r="F3592">
            <v>0</v>
          </cell>
        </row>
        <row r="3593">
          <cell r="A3593">
            <v>3159</v>
          </cell>
          <cell r="B3593" t="str">
            <v>MARMOL NEGRO CARACOL PLACAS</v>
          </cell>
          <cell r="C3593" t="str">
            <v>M2</v>
          </cell>
          <cell r="E3593" t="str">
            <v>1900</v>
          </cell>
          <cell r="F3593">
            <v>0</v>
          </cell>
        </row>
        <row r="3594">
          <cell r="A3594">
            <v>3160</v>
          </cell>
          <cell r="B3594" t="str">
            <v>MARMOL VERDE SALTAN (305x305x10)</v>
          </cell>
          <cell r="C3594" t="str">
            <v>M2</v>
          </cell>
          <cell r="E3594" t="str">
            <v>1900</v>
          </cell>
          <cell r="F3594">
            <v>0</v>
          </cell>
        </row>
        <row r="3595">
          <cell r="A3595">
            <v>3163</v>
          </cell>
          <cell r="B3595" t="str">
            <v>MARMOL TRAVERT.VILLA DE LEYVA (305x305x10)</v>
          </cell>
          <cell r="C3595" t="str">
            <v>M2</v>
          </cell>
          <cell r="E3595" t="str">
            <v>1900</v>
          </cell>
          <cell r="F3595">
            <v>0</v>
          </cell>
        </row>
        <row r="3596">
          <cell r="A3596">
            <v>3164</v>
          </cell>
          <cell r="B3596" t="str">
            <v>MARMOL TRAVERT.VILLA DE LEYVA (ZOCALO 305x73x10)</v>
          </cell>
          <cell r="C3596" t="str">
            <v>UN</v>
          </cell>
          <cell r="E3596" t="str">
            <v>1900</v>
          </cell>
          <cell r="F3596">
            <v>0</v>
          </cell>
        </row>
        <row r="3597">
          <cell r="A3597">
            <v>3165</v>
          </cell>
          <cell r="B3597" t="str">
            <v>MARMOL TRAVERT.VILLA DE LEYVA PLACAS</v>
          </cell>
          <cell r="C3597" t="str">
            <v>M2</v>
          </cell>
          <cell r="E3597" t="str">
            <v>1900</v>
          </cell>
          <cell r="F3597">
            <v>0</v>
          </cell>
        </row>
        <row r="3598">
          <cell r="A3598">
            <v>3166</v>
          </cell>
          <cell r="B3598" t="str">
            <v>MARMOL TV.ROMANO  BEIGE (305x305x10)</v>
          </cell>
          <cell r="C3598" t="str">
            <v>M2</v>
          </cell>
          <cell r="E3598" t="str">
            <v>1900</v>
          </cell>
          <cell r="F3598">
            <v>0</v>
          </cell>
        </row>
        <row r="3599">
          <cell r="A3599">
            <v>3167</v>
          </cell>
          <cell r="B3599" t="str">
            <v>MARMOL CREMO TOSCANO (305x305x10)</v>
          </cell>
          <cell r="C3599" t="str">
            <v>M2</v>
          </cell>
          <cell r="E3599" t="str">
            <v>1900</v>
          </cell>
          <cell r="F3599">
            <v>0</v>
          </cell>
        </row>
        <row r="3600">
          <cell r="A3600">
            <v>3174</v>
          </cell>
          <cell r="B3600" t="str">
            <v>MARMOL CREMA MARFIL BEIGE (305x305x10)</v>
          </cell>
          <cell r="C3600" t="str">
            <v>M2</v>
          </cell>
          <cell r="E3600" t="str">
            <v>1900</v>
          </cell>
          <cell r="F3600">
            <v>0</v>
          </cell>
        </row>
        <row r="3601">
          <cell r="A3601">
            <v>3175</v>
          </cell>
          <cell r="B3601" t="str">
            <v>MARMOL CREMA MARFIL BEIGE (153x305x20)</v>
          </cell>
          <cell r="C3601" t="str">
            <v>M2</v>
          </cell>
          <cell r="E3601" t="str">
            <v>1900</v>
          </cell>
          <cell r="F3601">
            <v>0</v>
          </cell>
        </row>
        <row r="3602">
          <cell r="A3602">
            <v>3176</v>
          </cell>
          <cell r="B3602" t="str">
            <v>MARMOL CREMA MARFIL BEIGE PLACAS</v>
          </cell>
          <cell r="C3602" t="str">
            <v>M2</v>
          </cell>
          <cell r="E3602" t="str">
            <v>1900</v>
          </cell>
          <cell r="F3602">
            <v>0</v>
          </cell>
        </row>
        <row r="3603">
          <cell r="A3603">
            <v>3177</v>
          </cell>
          <cell r="B3603" t="str">
            <v>MARMOL CREMA MARFIL BEIGE (305x610x20)</v>
          </cell>
          <cell r="C3603" t="str">
            <v>M2</v>
          </cell>
          <cell r="E3603" t="str">
            <v>1900</v>
          </cell>
          <cell r="F3603">
            <v>0</v>
          </cell>
        </row>
        <row r="3604">
          <cell r="A3604">
            <v>3178</v>
          </cell>
          <cell r="B3604" t="str">
            <v>MARMOL MULATA CAMPIÑA (305x305x10)</v>
          </cell>
          <cell r="C3604" t="str">
            <v>M2</v>
          </cell>
          <cell r="E3604" t="str">
            <v>1900</v>
          </cell>
          <cell r="F3604">
            <v>0</v>
          </cell>
        </row>
        <row r="3605">
          <cell r="A3605">
            <v>3179</v>
          </cell>
          <cell r="B3605" t="str">
            <v>MARMOL MULATA CAMPIÑA PLACAS</v>
          </cell>
          <cell r="C3605" t="str">
            <v>M2</v>
          </cell>
          <cell r="E3605" t="str">
            <v>1900</v>
          </cell>
          <cell r="F3605">
            <v>0</v>
          </cell>
        </row>
        <row r="3606">
          <cell r="A3606">
            <v>3304</v>
          </cell>
          <cell r="B3606" t="str">
            <v>PORCELANATO ANDORA</v>
          </cell>
          <cell r="C3606" t="str">
            <v>M2</v>
          </cell>
          <cell r="D3606">
            <v>44593</v>
          </cell>
          <cell r="E3606" t="str">
            <v>2022</v>
          </cell>
          <cell r="F3606">
            <v>49525</v>
          </cell>
        </row>
        <row r="3607">
          <cell r="A3607">
            <v>9448</v>
          </cell>
          <cell r="B3607" t="str">
            <v>BALDOSIN MARMOL GRIS #4 DELTA 33 x 33</v>
          </cell>
          <cell r="C3607" t="str">
            <v>M2</v>
          </cell>
          <cell r="E3607" t="str">
            <v>1900</v>
          </cell>
          <cell r="F3607">
            <v>0</v>
          </cell>
        </row>
        <row r="3608">
          <cell r="A3608">
            <v>90012</v>
          </cell>
          <cell r="B3608" t="str">
            <v>PEGACOR I-40 GRIS CRNA</v>
          </cell>
          <cell r="C3608" t="str">
            <v>KG</v>
          </cell>
          <cell r="E3608" t="str">
            <v>1900</v>
          </cell>
          <cell r="F3608">
            <v>0</v>
          </cell>
        </row>
        <row r="3609">
          <cell r="A3609">
            <v>100001</v>
          </cell>
          <cell r="B3609" t="str">
            <v>Adoquín de arcilla tipo tolete **</v>
          </cell>
          <cell r="C3609" t="str">
            <v>M2</v>
          </cell>
          <cell r="E3609" t="str">
            <v>1900</v>
          </cell>
          <cell r="F3609">
            <v>0</v>
          </cell>
        </row>
        <row r="3610">
          <cell r="A3610">
            <v>100369</v>
          </cell>
          <cell r="B3610" t="str">
            <v>Bordillo Piedra Muñeca (100x300x1000)</v>
          </cell>
          <cell r="C3610" t="str">
            <v>ML</v>
          </cell>
          <cell r="E3610" t="str">
            <v>1900</v>
          </cell>
          <cell r="F3610">
            <v>0</v>
          </cell>
        </row>
        <row r="3611">
          <cell r="A3611">
            <v>100391</v>
          </cell>
          <cell r="B3611" t="str">
            <v>Loseta concreto tipo IDU A-50 (40x40x6)**</v>
          </cell>
          <cell r="C3611" t="str">
            <v>M2</v>
          </cell>
          <cell r="D3611">
            <v>44593</v>
          </cell>
          <cell r="E3611" t="str">
            <v>2022</v>
          </cell>
          <cell r="F3611">
            <v>48057</v>
          </cell>
        </row>
        <row r="3612">
          <cell r="A3612">
            <v>100474</v>
          </cell>
          <cell r="B3612" t="str">
            <v>Loseta concreto tipo IDU A-30 (60x40x6) **</v>
          </cell>
          <cell r="C3612" t="str">
            <v>UN</v>
          </cell>
          <cell r="E3612" t="str">
            <v>1900</v>
          </cell>
          <cell r="F3612">
            <v>0</v>
          </cell>
        </row>
        <row r="3613">
          <cell r="A3613">
            <v>100475</v>
          </cell>
          <cell r="B3613" t="str">
            <v>Loseta concreto tipo IDU A-40 (60x20x6) **</v>
          </cell>
          <cell r="C3613" t="str">
            <v>M2</v>
          </cell>
          <cell r="D3613">
            <v>44593</v>
          </cell>
          <cell r="E3613" t="str">
            <v>2022</v>
          </cell>
          <cell r="F3613">
            <v>78129</v>
          </cell>
        </row>
        <row r="3614">
          <cell r="A3614">
            <v>100525</v>
          </cell>
          <cell r="B3614" t="str">
            <v>Loseta concreto tipo IDU A-60 (20x40x6)**</v>
          </cell>
          <cell r="C3614" t="str">
            <v>M2</v>
          </cell>
          <cell r="D3614">
            <v>44593</v>
          </cell>
          <cell r="E3614" t="str">
            <v>2022</v>
          </cell>
          <cell r="F3614">
            <v>50697</v>
          </cell>
        </row>
        <row r="3615">
          <cell r="A3615">
            <v>100919</v>
          </cell>
          <cell r="B3615" t="str">
            <v>GramaSintetica50mmFibrilada+UV(Sum+Trnasp+Inst)</v>
          </cell>
          <cell r="C3615" t="str">
            <v>M2</v>
          </cell>
          <cell r="E3615" t="str">
            <v>1900</v>
          </cell>
          <cell r="F3615">
            <v>0</v>
          </cell>
        </row>
        <row r="3616">
          <cell r="A3616">
            <v>100944</v>
          </cell>
          <cell r="B3616" t="str">
            <v>Arcilla **</v>
          </cell>
          <cell r="C3616" t="str">
            <v>M3</v>
          </cell>
          <cell r="E3616" t="str">
            <v>1900</v>
          </cell>
          <cell r="F3616">
            <v>0</v>
          </cell>
        </row>
        <row r="3617">
          <cell r="A3617">
            <v>100997</v>
          </cell>
          <cell r="B3617" t="str">
            <v>BALDOSIN DE  GRANITO BLANCO 33x33     BH-1</v>
          </cell>
          <cell r="C3617" t="str">
            <v>M2</v>
          </cell>
          <cell r="D3617">
            <v>43661</v>
          </cell>
          <cell r="E3617" t="str">
            <v>2019</v>
          </cell>
          <cell r="F3617">
            <v>53200</v>
          </cell>
        </row>
        <row r="3618">
          <cell r="A3618">
            <v>101129</v>
          </cell>
          <cell r="B3618" t="str">
            <v>Celoscreen liso Paso 120 Aluzinc</v>
          </cell>
          <cell r="C3618" t="str">
            <v>M2</v>
          </cell>
          <cell r="E3618" t="str">
            <v>1900</v>
          </cell>
          <cell r="F3618">
            <v>0</v>
          </cell>
        </row>
        <row r="3619">
          <cell r="A3619">
            <v>101298</v>
          </cell>
          <cell r="B3619" t="str">
            <v>PORCELANATO  BLANCO - BEIGE ALFA (60X60)</v>
          </cell>
          <cell r="C3619" t="str">
            <v>M2</v>
          </cell>
          <cell r="D3619">
            <v>44593</v>
          </cell>
          <cell r="E3619" t="str">
            <v>2022</v>
          </cell>
          <cell r="F3619">
            <v>44969.01</v>
          </cell>
        </row>
        <row r="3620">
          <cell r="A3620">
            <v>101345</v>
          </cell>
          <cell r="B3620" t="str">
            <v>PIEDRA MUÑECA     305x15.3x2</v>
          </cell>
          <cell r="C3620" t="str">
            <v>M2</v>
          </cell>
          <cell r="E3620" t="str">
            <v>1900</v>
          </cell>
          <cell r="F3620">
            <v>0</v>
          </cell>
        </row>
        <row r="3621">
          <cell r="A3621">
            <v>101381</v>
          </cell>
          <cell r="B3621" t="str">
            <v>ZOCALO MEDIA CAÑA GRANITO BH1-1 ALFA(h=0.10m)</v>
          </cell>
          <cell r="C3621" t="str">
            <v>ML</v>
          </cell>
          <cell r="D3621">
            <v>43525</v>
          </cell>
          <cell r="E3621" t="str">
            <v>2019</v>
          </cell>
          <cell r="F3621">
            <v>28899.99</v>
          </cell>
        </row>
        <row r="3622">
          <cell r="A3622">
            <v>101408</v>
          </cell>
          <cell r="B3622" t="str">
            <v>Loseta concreto tipo IDU A-55 A-56 (40x40x6)**</v>
          </cell>
          <cell r="C3622" t="str">
            <v>M2</v>
          </cell>
          <cell r="D3622">
            <v>44585</v>
          </cell>
          <cell r="E3622" t="str">
            <v>2022</v>
          </cell>
          <cell r="F3622">
            <v>38245</v>
          </cell>
        </row>
        <row r="3623">
          <cell r="A3623">
            <v>101434</v>
          </cell>
          <cell r="B3623" t="str">
            <v>ADOQUIN GRES BISELADO 20X10X8 CM-VEHIC.EN OBRA</v>
          </cell>
          <cell r="C3623" t="str">
            <v>M2</v>
          </cell>
          <cell r="E3623" t="str">
            <v>1900</v>
          </cell>
          <cell r="F3623">
            <v>0</v>
          </cell>
        </row>
        <row r="3624">
          <cell r="A3624">
            <v>101435</v>
          </cell>
          <cell r="B3624" t="str">
            <v>BALDOSIN GRANITO MARMOL Blc.#4 DELTA</v>
          </cell>
          <cell r="C3624" t="str">
            <v>M2</v>
          </cell>
          <cell r="E3624" t="str">
            <v>1900</v>
          </cell>
          <cell r="F3624">
            <v>0</v>
          </cell>
        </row>
        <row r="3625">
          <cell r="A3625">
            <v>101544</v>
          </cell>
          <cell r="B3625" t="str">
            <v>Baldosa flex 50x50 lisa EPDM 100% color 1.7 cm</v>
          </cell>
          <cell r="C3625" t="str">
            <v>M2</v>
          </cell>
          <cell r="E3625" t="str">
            <v>1900</v>
          </cell>
          <cell r="F3625">
            <v>0</v>
          </cell>
        </row>
        <row r="3626">
          <cell r="A3626">
            <v>101733</v>
          </cell>
          <cell r="B3626" t="str">
            <v>PEGACOR O PEGANTE  GRIS PARA CERÁMICA (POR 25 KG)</v>
          </cell>
          <cell r="C3626" t="str">
            <v>KG</v>
          </cell>
          <cell r="D3626">
            <v>43529</v>
          </cell>
          <cell r="E3626" t="str">
            <v>2019</v>
          </cell>
          <cell r="F3626">
            <v>1054.99</v>
          </cell>
        </row>
        <row r="3627">
          <cell r="A3627">
            <v>101769</v>
          </cell>
          <cell r="B3627" t="str">
            <v>Tierra arcillo-limosa**</v>
          </cell>
          <cell r="C3627" t="str">
            <v>M3</v>
          </cell>
          <cell r="E3627" t="str">
            <v>1900</v>
          </cell>
          <cell r="F3627">
            <v>0</v>
          </cell>
        </row>
        <row r="3628">
          <cell r="A3628">
            <v>102243</v>
          </cell>
          <cell r="B3628" t="str">
            <v>ADOQUIN VEHICULAR 8x10x20 Santafé Español</v>
          </cell>
          <cell r="C3628" t="str">
            <v>M2</v>
          </cell>
          <cell r="E3628" t="str">
            <v>1900</v>
          </cell>
          <cell r="F3628">
            <v>0</v>
          </cell>
        </row>
        <row r="3629">
          <cell r="A3629">
            <v>102244</v>
          </cell>
          <cell r="B3629" t="str">
            <v>ADOQUIN VEHICULARMEDIANO(8x10x20)  Moore Nat.OBRA</v>
          </cell>
          <cell r="C3629" t="str">
            <v>M2</v>
          </cell>
          <cell r="E3629" t="str">
            <v>1900</v>
          </cell>
          <cell r="F3629">
            <v>0</v>
          </cell>
        </row>
        <row r="3630">
          <cell r="A3630">
            <v>102280</v>
          </cell>
          <cell r="B3630" t="str">
            <v>GUARDAESCOBA h=0.10m PAVCO</v>
          </cell>
          <cell r="C3630" t="str">
            <v>ML</v>
          </cell>
          <cell r="E3630" t="str">
            <v>1900</v>
          </cell>
          <cell r="F3630">
            <v>0</v>
          </cell>
        </row>
        <row r="3631">
          <cell r="A3631">
            <v>102419</v>
          </cell>
          <cell r="B3631" t="str">
            <v>BALDOSA GRANO MARMOL GR-5 33.3 x 33.3</v>
          </cell>
          <cell r="C3631" t="str">
            <v>M2</v>
          </cell>
          <cell r="D3631">
            <v>44593</v>
          </cell>
          <cell r="E3631" t="str">
            <v>2022</v>
          </cell>
          <cell r="F3631">
            <v>55303</v>
          </cell>
        </row>
        <row r="3632">
          <cell r="A3632">
            <v>102423</v>
          </cell>
          <cell r="B3632" t="str">
            <v>BALDOSIN DE  GRANITO 33.3x33.3</v>
          </cell>
          <cell r="C3632" t="str">
            <v>M2</v>
          </cell>
          <cell r="E3632" t="str">
            <v>1900</v>
          </cell>
          <cell r="F3632">
            <v>0</v>
          </cell>
        </row>
        <row r="3633">
          <cell r="A3633">
            <v>102610</v>
          </cell>
          <cell r="B3633" t="str">
            <v>LIMO ARCILLOSO INCLUYE TRANS</v>
          </cell>
          <cell r="C3633" t="str">
            <v>M3</v>
          </cell>
          <cell r="D3633">
            <v>44161</v>
          </cell>
          <cell r="E3633" t="str">
            <v>2020</v>
          </cell>
          <cell r="F3633">
            <v>86840</v>
          </cell>
        </row>
        <row r="3634">
          <cell r="A3634">
            <v>102694</v>
          </cell>
          <cell r="B3634" t="str">
            <v>GUARDAESCOBA PVC NEGROh=6CM (Sum+Inst)</v>
          </cell>
          <cell r="C3634" t="str">
            <v>ML</v>
          </cell>
          <cell r="E3634" t="str">
            <v>1900</v>
          </cell>
          <cell r="F3634">
            <v>0</v>
          </cell>
        </row>
        <row r="3635">
          <cell r="A3635">
            <v>102711</v>
          </cell>
          <cell r="B3635" t="str">
            <v>GUARDAESCOBA GRANITO VIBROPRENSADO 7X33</v>
          </cell>
          <cell r="C3635" t="str">
            <v>ML</v>
          </cell>
          <cell r="E3635" t="str">
            <v>1900</v>
          </cell>
          <cell r="F3635">
            <v>0</v>
          </cell>
        </row>
        <row r="3636">
          <cell r="A3636">
            <v>102712</v>
          </cell>
          <cell r="B3636" t="str">
            <v>BOQUILLA BLANCA -1 (Saco de 25 Kg)</v>
          </cell>
          <cell r="C3636" t="str">
            <v>KG</v>
          </cell>
          <cell r="E3636" t="str">
            <v>1900</v>
          </cell>
          <cell r="F3636">
            <v>0</v>
          </cell>
        </row>
        <row r="3637">
          <cell r="A3637">
            <v>102721</v>
          </cell>
          <cell r="B3637" t="str">
            <v>RETAL PIEDRA MUÑECA</v>
          </cell>
          <cell r="C3637" t="str">
            <v>M2</v>
          </cell>
          <cell r="E3637" t="str">
            <v>1900</v>
          </cell>
          <cell r="F3637">
            <v>0</v>
          </cell>
        </row>
        <row r="3638">
          <cell r="A3638">
            <v>102728</v>
          </cell>
          <cell r="B3638" t="str">
            <v>ALFALISTO PLUS (25Kg)</v>
          </cell>
          <cell r="C3638" t="str">
            <v>KG</v>
          </cell>
          <cell r="D3638">
            <v>44593</v>
          </cell>
          <cell r="E3638" t="str">
            <v>2022</v>
          </cell>
          <cell r="F3638">
            <v>1368</v>
          </cell>
        </row>
        <row r="3639">
          <cell r="A3639">
            <v>102729</v>
          </cell>
          <cell r="B3639" t="str">
            <v>ALFACOLOR 1-3 BLANCO (5Kg-1)</v>
          </cell>
          <cell r="C3639" t="str">
            <v>KG</v>
          </cell>
          <cell r="D3639">
            <v>44593</v>
          </cell>
          <cell r="E3639" t="str">
            <v>2022</v>
          </cell>
          <cell r="F3639">
            <v>5302</v>
          </cell>
        </row>
        <row r="3640">
          <cell r="A3640">
            <v>102730</v>
          </cell>
          <cell r="B3640" t="str">
            <v>PORCELANATO BLANCO 46.1X46.1 CAJA X 1.48M2</v>
          </cell>
          <cell r="C3640" t="str">
            <v>CAJA</v>
          </cell>
          <cell r="E3640" t="str">
            <v>1900</v>
          </cell>
          <cell r="F3640">
            <v>0</v>
          </cell>
        </row>
        <row r="3641">
          <cell r="A3641">
            <v>102731</v>
          </cell>
          <cell r="B3641" t="str">
            <v>PORCELANATO BLANCO 46.1X46.1</v>
          </cell>
          <cell r="C3641" t="str">
            <v>M2</v>
          </cell>
          <cell r="E3641" t="str">
            <v>1900</v>
          </cell>
          <cell r="F3641">
            <v>0</v>
          </cell>
        </row>
        <row r="3642">
          <cell r="A3642">
            <v>102732</v>
          </cell>
          <cell r="B3642" t="str">
            <v>GUARDAESCOBA PORCELANATO BLANCO 0.07X0.38M</v>
          </cell>
          <cell r="C3642" t="str">
            <v>ML</v>
          </cell>
          <cell r="E3642" t="str">
            <v>1900</v>
          </cell>
          <cell r="F3642">
            <v>0</v>
          </cell>
        </row>
        <row r="3643">
          <cell r="A3643">
            <v>102844</v>
          </cell>
          <cell r="B3643" t="str">
            <v>ALFOMBRA ALFA ALEGRO 800gr POLIPROPILENO</v>
          </cell>
          <cell r="C3643" t="str">
            <v>M2</v>
          </cell>
          <cell r="E3643" t="str">
            <v>1900</v>
          </cell>
          <cell r="F3643">
            <v>0</v>
          </cell>
        </row>
        <row r="3644">
          <cell r="A3644">
            <v>102905</v>
          </cell>
          <cell r="B3644" t="str">
            <v>GUARDAESCOBA EN GRANADILLO (sum+ins) h=0.1m;e=1CM</v>
          </cell>
          <cell r="C3644" t="str">
            <v>ML</v>
          </cell>
          <cell r="D3644">
            <v>44593</v>
          </cell>
          <cell r="E3644" t="str">
            <v>2022</v>
          </cell>
          <cell r="F3644">
            <v>15843.01</v>
          </cell>
        </row>
        <row r="3645">
          <cell r="A3645">
            <v>103219</v>
          </cell>
          <cell r="B3645" t="str">
            <v>BOQUILLA COLORES Alfagres o similar</v>
          </cell>
          <cell r="C3645" t="str">
            <v>KG</v>
          </cell>
          <cell r="D3645">
            <v>44593</v>
          </cell>
          <cell r="E3645" t="str">
            <v>2022</v>
          </cell>
          <cell r="F3645">
            <v>5804</v>
          </cell>
        </row>
        <row r="3646">
          <cell r="A3646">
            <v>103327</v>
          </cell>
          <cell r="B3646" t="str">
            <v>ENCHAPE MURO NEVADA 45*30 CRNA</v>
          </cell>
          <cell r="C3646" t="str">
            <v>M2</v>
          </cell>
          <cell r="D3646">
            <v>43843</v>
          </cell>
          <cell r="E3646" t="str">
            <v>2020</v>
          </cell>
          <cell r="F3646">
            <v>28128.01</v>
          </cell>
        </row>
        <row r="3647">
          <cell r="A3647">
            <v>103345</v>
          </cell>
          <cell r="B3647" t="str">
            <v>Guardaescoba para piso laminado nacional 8cm **</v>
          </cell>
          <cell r="C3647" t="str">
            <v>ML</v>
          </cell>
          <cell r="E3647" t="str">
            <v>1900</v>
          </cell>
          <cell r="F3647">
            <v>0</v>
          </cell>
        </row>
        <row r="3648">
          <cell r="A3648">
            <v>103346</v>
          </cell>
          <cell r="B3648" t="str">
            <v>Bocel (perfil T) laminado nacional **</v>
          </cell>
          <cell r="C3648" t="str">
            <v>ML</v>
          </cell>
          <cell r="E3648" t="str">
            <v>1900</v>
          </cell>
          <cell r="F3648">
            <v>0</v>
          </cell>
        </row>
        <row r="3649">
          <cell r="A3649">
            <v>103375</v>
          </cell>
          <cell r="B3649" t="str">
            <v>VINISOL 3.2  Trafico Instalado</v>
          </cell>
          <cell r="C3649" t="str">
            <v>M2</v>
          </cell>
          <cell r="E3649" t="str">
            <v>1900</v>
          </cell>
          <cell r="F3649">
            <v>0</v>
          </cell>
        </row>
        <row r="3650">
          <cell r="A3650">
            <v>103376</v>
          </cell>
          <cell r="B3650" t="str">
            <v>VINISOL 3.2  Trafico (Suministro)</v>
          </cell>
          <cell r="C3650" t="str">
            <v>M2</v>
          </cell>
          <cell r="E3650" t="str">
            <v>1900</v>
          </cell>
          <cell r="F3650">
            <v>0</v>
          </cell>
        </row>
        <row r="3651">
          <cell r="A3651">
            <v>103418</v>
          </cell>
          <cell r="B3651" t="str">
            <v>CORTE  Y  BISELADO PARA GUARDAESCOBA</v>
          </cell>
          <cell r="C3651" t="str">
            <v>UN</v>
          </cell>
          <cell r="E3651" t="str">
            <v>1900</v>
          </cell>
          <cell r="F3651">
            <v>0</v>
          </cell>
        </row>
        <row r="3652">
          <cell r="A3652">
            <v>103610</v>
          </cell>
          <cell r="B3652" t="str">
            <v>Enchape blanco 25x40cm brillante**</v>
          </cell>
          <cell r="C3652" t="str">
            <v>M2</v>
          </cell>
          <cell r="D3652">
            <v>43839</v>
          </cell>
          <cell r="E3652" t="str">
            <v>2020</v>
          </cell>
          <cell r="F3652">
            <v>22766</v>
          </cell>
        </row>
        <row r="3653">
          <cell r="A3653">
            <v>103664</v>
          </cell>
          <cell r="B3653" t="str">
            <v>PELICULA FROSTED (SANDBLASTING) PARA VIDRIO SUMIN</v>
          </cell>
          <cell r="C3653" t="str">
            <v>M2</v>
          </cell>
          <cell r="D3653">
            <v>44585</v>
          </cell>
          <cell r="E3653" t="str">
            <v>2022</v>
          </cell>
          <cell r="F3653">
            <v>47529</v>
          </cell>
        </row>
        <row r="3654">
          <cell r="A3654">
            <v>103691</v>
          </cell>
          <cell r="B3654" t="str">
            <v>JUNTA PLUS (BOLSA DE 5 Kg)</v>
          </cell>
          <cell r="C3654" t="str">
            <v>UN</v>
          </cell>
          <cell r="E3654" t="str">
            <v>1900</v>
          </cell>
          <cell r="F3654">
            <v>0</v>
          </cell>
        </row>
        <row r="3655">
          <cell r="A3655">
            <v>103692</v>
          </cell>
          <cell r="B3655" t="str">
            <v>ALFACOLOR 1-5 PLUS NEGRO (5Kg)</v>
          </cell>
          <cell r="C3655" t="str">
            <v>KG</v>
          </cell>
          <cell r="E3655" t="str">
            <v>1900</v>
          </cell>
          <cell r="F3655">
            <v>0</v>
          </cell>
        </row>
        <row r="3656">
          <cell r="A3656">
            <v>103913</v>
          </cell>
          <cell r="B3656" t="str">
            <v>ENCHAPE CRISTANAC</v>
          </cell>
          <cell r="C3656" t="str">
            <v>M2</v>
          </cell>
          <cell r="E3656" t="str">
            <v>1900</v>
          </cell>
          <cell r="F3656">
            <v>0</v>
          </cell>
        </row>
        <row r="3657">
          <cell r="A3657">
            <v>103914</v>
          </cell>
          <cell r="B3657" t="str">
            <v>BOQUILLA  LATEX (ENCHAPES CRISTANAC+OTROS)</v>
          </cell>
          <cell r="C3657" t="str">
            <v>KG</v>
          </cell>
          <cell r="E3657" t="str">
            <v>1900</v>
          </cell>
          <cell r="F3657">
            <v>0</v>
          </cell>
        </row>
        <row r="3658">
          <cell r="A3658">
            <v>103971</v>
          </cell>
          <cell r="B3658" t="str">
            <v>Pegaporcelanato**</v>
          </cell>
          <cell r="C3658" t="str">
            <v>KG</v>
          </cell>
          <cell r="E3658" t="str">
            <v>1900</v>
          </cell>
          <cell r="F3658">
            <v>0</v>
          </cell>
        </row>
        <row r="3659">
          <cell r="A3659">
            <v>103987</v>
          </cell>
          <cell r="B3659" t="str">
            <v>LOSETA PREPULIDA LISTON (30X30)FONDO ROJO</v>
          </cell>
          <cell r="C3659" t="str">
            <v>M2</v>
          </cell>
          <cell r="D3659">
            <v>44593</v>
          </cell>
          <cell r="E3659" t="str">
            <v>2022</v>
          </cell>
          <cell r="F3659">
            <v>67092</v>
          </cell>
        </row>
        <row r="3660">
          <cell r="A3660">
            <v>104007</v>
          </cell>
          <cell r="B3660" t="str">
            <v>GUARDAESCOBA PVC NEGRO h=7.5CM(Sum+Inst)</v>
          </cell>
          <cell r="C3660" t="str">
            <v>ML</v>
          </cell>
          <cell r="E3660" t="str">
            <v>1900</v>
          </cell>
          <cell r="F3660">
            <v>0</v>
          </cell>
        </row>
        <row r="3661">
          <cell r="A3661">
            <v>104102</v>
          </cell>
          <cell r="B3661" t="str">
            <v>MARMOL ROYAL VERDE JP-30X1</v>
          </cell>
          <cell r="C3661" t="str">
            <v>M2</v>
          </cell>
          <cell r="E3661" t="str">
            <v>1900</v>
          </cell>
          <cell r="F3661">
            <v>0</v>
          </cell>
        </row>
        <row r="3662">
          <cell r="A3662">
            <v>104237</v>
          </cell>
          <cell r="B3662" t="str">
            <v>Rejilla Bronce TC 31/2"x3"</v>
          </cell>
          <cell r="C3662" t="str">
            <v>UN</v>
          </cell>
          <cell r="E3662" t="str">
            <v>1900</v>
          </cell>
          <cell r="F3662">
            <v>0</v>
          </cell>
        </row>
        <row r="3663">
          <cell r="A3663">
            <v>104329</v>
          </cell>
          <cell r="B3663" t="str">
            <v>Piedra Pizarra 5-8mm Negro (40x40cm) Suministro</v>
          </cell>
          <cell r="C3663" t="str">
            <v>M2</v>
          </cell>
          <cell r="E3663" t="str">
            <v>1900</v>
          </cell>
          <cell r="F3663">
            <v>0</v>
          </cell>
        </row>
        <row r="3664">
          <cell r="A3664">
            <v>104428</v>
          </cell>
          <cell r="B3664" t="str">
            <v>SELLANTE CORONA PARA BOQUILLA (FRASCO  540CM3)</v>
          </cell>
          <cell r="C3664" t="str">
            <v>UN</v>
          </cell>
          <cell r="E3664" t="str">
            <v>1900</v>
          </cell>
          <cell r="F3664">
            <v>0</v>
          </cell>
        </row>
        <row r="3665">
          <cell r="A3665">
            <v>104429</v>
          </cell>
          <cell r="B3665" t="str">
            <v>ENCHAPE CRISTANAC MOSAICO  CRISTAL COLOR 30X30CM</v>
          </cell>
          <cell r="C3665" t="str">
            <v>M2</v>
          </cell>
          <cell r="E3665" t="str">
            <v>1900</v>
          </cell>
          <cell r="F3665">
            <v>0</v>
          </cell>
        </row>
        <row r="3666">
          <cell r="A3666">
            <v>104484</v>
          </cell>
          <cell r="B3666" t="str">
            <v>GUARDAESCOBA O ZOCALO BH5 (33X7.2-1)</v>
          </cell>
          <cell r="C3666" t="str">
            <v>ML</v>
          </cell>
          <cell r="E3666" t="str">
            <v>1900</v>
          </cell>
          <cell r="F3666">
            <v>0</v>
          </cell>
        </row>
        <row r="3667">
          <cell r="A3667">
            <v>104539</v>
          </cell>
          <cell r="B3667" t="str">
            <v>Grama Sintetica poli 700 Grs + (Sum + trans+ins)</v>
          </cell>
          <cell r="C3667" t="str">
            <v>M2</v>
          </cell>
          <cell r="E3667" t="str">
            <v>1900</v>
          </cell>
          <cell r="F3667">
            <v>0</v>
          </cell>
        </row>
        <row r="3668">
          <cell r="A3668">
            <v>104644</v>
          </cell>
          <cell r="B3668" t="str">
            <v>MADERA LAMINADA  7 mm ( ASAMTEAK HIGH ) ALFA</v>
          </cell>
          <cell r="C3668" t="str">
            <v>M2</v>
          </cell>
          <cell r="E3668" t="str">
            <v>1900</v>
          </cell>
          <cell r="F3668">
            <v>0</v>
          </cell>
        </row>
        <row r="3669">
          <cell r="A3669">
            <v>105162</v>
          </cell>
          <cell r="B3669" t="str">
            <v>Piso CauchoRecicPigment 5cm Sum+Inst</v>
          </cell>
          <cell r="C3669" t="str">
            <v>M2</v>
          </cell>
          <cell r="E3669" t="str">
            <v>1900</v>
          </cell>
          <cell r="F3669">
            <v>0</v>
          </cell>
        </row>
        <row r="3670">
          <cell r="A3670">
            <v>105661</v>
          </cell>
          <cell r="B3670" t="str">
            <v>AIRE ACONDI. DE 56600 BTU TIPO SPLIT (Pisotecho)</v>
          </cell>
          <cell r="C3670" t="str">
            <v>UN</v>
          </cell>
          <cell r="E3670" t="str">
            <v>1900</v>
          </cell>
          <cell r="F3670">
            <v>0</v>
          </cell>
        </row>
        <row r="3671">
          <cell r="A3671">
            <v>106411</v>
          </cell>
          <cell r="B3671" t="str">
            <v>PISO EASYDECK AQUA GRIS 30.48X30.48</v>
          </cell>
          <cell r="C3671" t="str">
            <v>M2</v>
          </cell>
          <cell r="D3671">
            <v>43556</v>
          </cell>
          <cell r="E3671" t="str">
            <v>2019</v>
          </cell>
          <cell r="F3671">
            <v>108500</v>
          </cell>
        </row>
        <row r="3672">
          <cell r="A3672">
            <v>106416</v>
          </cell>
          <cell r="B3672" t="str">
            <v>SOLDADURA PISO VINILO</v>
          </cell>
          <cell r="C3672" t="str">
            <v>ML</v>
          </cell>
          <cell r="E3672" t="str">
            <v>1900</v>
          </cell>
          <cell r="F3672">
            <v>0</v>
          </cell>
        </row>
        <row r="3673">
          <cell r="A3673">
            <v>106417</v>
          </cell>
          <cell r="B3673" t="str">
            <v>MEDIACAÑA PVC</v>
          </cell>
          <cell r="C3673" t="str">
            <v>ML</v>
          </cell>
          <cell r="E3673" t="str">
            <v>1900</v>
          </cell>
          <cell r="F3673">
            <v>0</v>
          </cell>
        </row>
        <row r="3674">
          <cell r="A3674">
            <v>106666</v>
          </cell>
          <cell r="B3674" t="str">
            <v>SumnistroeinstpisoviniloPVC tipoclic0.3micras</v>
          </cell>
          <cell r="C3674" t="str">
            <v>M2</v>
          </cell>
          <cell r="E3674" t="str">
            <v>1900</v>
          </cell>
          <cell r="F3674">
            <v>0</v>
          </cell>
        </row>
        <row r="3675">
          <cell r="A3675">
            <v>107238</v>
          </cell>
          <cell r="B3675" t="str">
            <v>Enchape ceramica 25x25 ref. ticino de corona o equ</v>
          </cell>
          <cell r="C3675" t="str">
            <v>M2</v>
          </cell>
          <cell r="E3675" t="str">
            <v>1900</v>
          </cell>
          <cell r="F3675">
            <v>0</v>
          </cell>
        </row>
        <row r="3676">
          <cell r="A3676">
            <v>107239</v>
          </cell>
          <cell r="B3676" t="str">
            <v>Enchape ceramica color blanco 30x60 ref. egeo de c</v>
          </cell>
          <cell r="C3676" t="str">
            <v>M2</v>
          </cell>
          <cell r="E3676" t="str">
            <v>1900</v>
          </cell>
          <cell r="F3676">
            <v>0</v>
          </cell>
        </row>
        <row r="3677">
          <cell r="A3677">
            <v>107241</v>
          </cell>
          <cell r="B3677" t="str">
            <v>Paneles en madera tipo acustico ref. slit SUM+INST</v>
          </cell>
          <cell r="C3677" t="str">
            <v>M2</v>
          </cell>
          <cell r="E3677" t="str">
            <v>1900</v>
          </cell>
          <cell r="F3677">
            <v>0</v>
          </cell>
        </row>
        <row r="3678">
          <cell r="A3678">
            <v>108640</v>
          </cell>
          <cell r="B3678" t="str">
            <v>Enchape ceramica 25x25 ticino verde corona</v>
          </cell>
          <cell r="C3678" t="str">
            <v>M2</v>
          </cell>
          <cell r="D3678">
            <v>43556</v>
          </cell>
          <cell r="E3678" t="str">
            <v>2019</v>
          </cell>
          <cell r="F3678">
            <v>42199.99</v>
          </cell>
        </row>
        <row r="3679">
          <cell r="A3679">
            <v>108829</v>
          </cell>
          <cell r="B3679" t="str">
            <v>Piso Mikonos Ard 33.8 x 33.8 Corona o Similar</v>
          </cell>
          <cell r="C3679" t="str">
            <v>M2</v>
          </cell>
          <cell r="E3679" t="str">
            <v>1900</v>
          </cell>
          <cell r="F3679">
            <v>0</v>
          </cell>
        </row>
        <row r="3680">
          <cell r="A3680">
            <v>102170</v>
          </cell>
          <cell r="B3680" t="str">
            <v>PISO ACQUAFLOOR CLIC5MM ROBLE TROPICO CEFE COMETAS</v>
          </cell>
          <cell r="C3680" t="str">
            <v>M2</v>
          </cell>
          <cell r="D3680">
            <v>43656</v>
          </cell>
          <cell r="E3680" t="str">
            <v>2019</v>
          </cell>
          <cell r="F3680">
            <v>131500</v>
          </cell>
        </row>
        <row r="3681">
          <cell r="A3681">
            <v>1681</v>
          </cell>
          <cell r="B3681" t="str">
            <v>ENSAYOS DENSIDAD TERRENO DENSIMETRO</v>
          </cell>
          <cell r="C3681" t="str">
            <v>UN</v>
          </cell>
          <cell r="D3681">
            <v>43524</v>
          </cell>
          <cell r="E3681" t="str">
            <v>2019</v>
          </cell>
          <cell r="F3681">
            <v>53012</v>
          </cell>
        </row>
        <row r="3682">
          <cell r="A3682">
            <v>1682</v>
          </cell>
          <cell r="B3682" t="str">
            <v>ENSAYO PROCTOR MODIFICADO</v>
          </cell>
          <cell r="C3682" t="str">
            <v>UN</v>
          </cell>
          <cell r="D3682">
            <v>44593</v>
          </cell>
          <cell r="E3682" t="str">
            <v>2022</v>
          </cell>
          <cell r="F3682">
            <v>176077.01</v>
          </cell>
        </row>
        <row r="3683">
          <cell r="A3683">
            <v>2030</v>
          </cell>
          <cell r="B3683" t="str">
            <v>ENSAYO HORMIGON TIEMPO FRAGUADO DE HORMIGON</v>
          </cell>
          <cell r="C3683" t="str">
            <v>UN</v>
          </cell>
          <cell r="E3683" t="str">
            <v>1900</v>
          </cell>
          <cell r="F3683">
            <v>0</v>
          </cell>
        </row>
        <row r="3684">
          <cell r="A3684">
            <v>2033</v>
          </cell>
          <cell r="B3684" t="str">
            <v>ENSAYO HORMIGON ROTURA POR COMPRESION DE CILINDRO</v>
          </cell>
          <cell r="C3684" t="str">
            <v>UN</v>
          </cell>
          <cell r="D3684">
            <v>43524</v>
          </cell>
          <cell r="E3684" t="str">
            <v>2019</v>
          </cell>
          <cell r="F3684">
            <v>7107</v>
          </cell>
        </row>
        <row r="3685">
          <cell r="A3685">
            <v>2083</v>
          </cell>
          <cell r="B3685" t="str">
            <v>ENSAYO NUCLEO CONC-ROTURA D=4"(PARA MUESTRA CAMPO)</v>
          </cell>
          <cell r="C3685" t="str">
            <v>UN</v>
          </cell>
          <cell r="E3685" t="str">
            <v>1900</v>
          </cell>
          <cell r="F3685">
            <v>0</v>
          </cell>
        </row>
        <row r="3686">
          <cell r="A3686">
            <v>2087</v>
          </cell>
          <cell r="B3686" t="str">
            <v>ENSAYO NUCLEO CONCRETO D=7.6cm  3"</v>
          </cell>
          <cell r="C3686" t="str">
            <v>UN</v>
          </cell>
          <cell r="E3686" t="str">
            <v>1900</v>
          </cell>
          <cell r="F3686">
            <v>0</v>
          </cell>
        </row>
        <row r="3687">
          <cell r="A3687">
            <v>2137</v>
          </cell>
          <cell r="B3687" t="str">
            <v>CONO DE ABRAMS (Alquiler)</v>
          </cell>
          <cell r="C3687" t="str">
            <v>DD</v>
          </cell>
          <cell r="D3687">
            <v>44585</v>
          </cell>
          <cell r="E3687" t="str">
            <v>2022</v>
          </cell>
          <cell r="F3687">
            <v>1479</v>
          </cell>
        </row>
        <row r="3688">
          <cell r="A3688">
            <v>3577</v>
          </cell>
          <cell r="B3688" t="str">
            <v>ENSAYOS HUMEDAD NATURAL</v>
          </cell>
          <cell r="C3688" t="str">
            <v>UN</v>
          </cell>
          <cell r="D3688">
            <v>43524</v>
          </cell>
          <cell r="E3688" t="str">
            <v>2019</v>
          </cell>
          <cell r="F3688">
            <v>9512</v>
          </cell>
        </row>
        <row r="3689">
          <cell r="A3689">
            <v>3578</v>
          </cell>
          <cell r="B3689" t="str">
            <v>GRANULOMETRIA DE SUELO,TAMIZADO,LAVADO</v>
          </cell>
          <cell r="C3689" t="str">
            <v>UN</v>
          </cell>
          <cell r="E3689" t="str">
            <v>1900</v>
          </cell>
          <cell r="F3689">
            <v>0</v>
          </cell>
        </row>
        <row r="3690">
          <cell r="A3690">
            <v>3579</v>
          </cell>
          <cell r="B3690" t="str">
            <v>GRANULOMETRIA POR HIDROMETRO</v>
          </cell>
          <cell r="C3690" t="str">
            <v>UN</v>
          </cell>
          <cell r="E3690" t="str">
            <v>1900</v>
          </cell>
          <cell r="F3690">
            <v>0</v>
          </cell>
        </row>
        <row r="3691">
          <cell r="A3691">
            <v>3580</v>
          </cell>
          <cell r="B3691" t="str">
            <v>EXTRACION MANUAL DE MUESTRA PAVIMENTO ASFALTICO</v>
          </cell>
          <cell r="C3691" t="str">
            <v>UN</v>
          </cell>
          <cell r="E3691" t="str">
            <v>1900</v>
          </cell>
          <cell r="F3691">
            <v>0</v>
          </cell>
        </row>
        <row r="3692">
          <cell r="A3692">
            <v>3581</v>
          </cell>
          <cell r="B3692" t="str">
            <v>ENSAYOS DENSIDAD CEMENTO</v>
          </cell>
          <cell r="C3692" t="str">
            <v>UN</v>
          </cell>
          <cell r="D3692">
            <v>43567</v>
          </cell>
          <cell r="E3692" t="str">
            <v>2019</v>
          </cell>
          <cell r="F3692">
            <v>54085</v>
          </cell>
        </row>
        <row r="3693">
          <cell r="A3693">
            <v>3582</v>
          </cell>
          <cell r="B3693" t="str">
            <v>ENSAYO MORTERO ROTURA POR COMPRESION</v>
          </cell>
          <cell r="C3693" t="str">
            <v>UN</v>
          </cell>
          <cell r="D3693">
            <v>44593</v>
          </cell>
          <cell r="E3693" t="str">
            <v>2022</v>
          </cell>
          <cell r="F3693">
            <v>8269</v>
          </cell>
        </row>
        <row r="3694">
          <cell r="A3694">
            <v>3583</v>
          </cell>
          <cell r="B3694" t="str">
            <v>ENSAYOS DENSIDAD ARENA</v>
          </cell>
          <cell r="C3694" t="str">
            <v>UN</v>
          </cell>
          <cell r="E3694" t="str">
            <v>1900</v>
          </cell>
          <cell r="F3694">
            <v>0</v>
          </cell>
        </row>
        <row r="3695">
          <cell r="A3695">
            <v>3584</v>
          </cell>
          <cell r="B3695" t="str">
            <v>ENSAYOS DENSIDAD GRAVAS</v>
          </cell>
          <cell r="C3695" t="str">
            <v>UN</v>
          </cell>
          <cell r="E3695" t="str">
            <v>1900</v>
          </cell>
          <cell r="F3695">
            <v>0</v>
          </cell>
        </row>
        <row r="3696">
          <cell r="A3696">
            <v>3585</v>
          </cell>
          <cell r="B3696" t="str">
            <v>GRANULOMETRIA DE AGREGADOS HASTA EL TAMIZ .150MM</v>
          </cell>
          <cell r="C3696" t="str">
            <v>UN</v>
          </cell>
          <cell r="E3696" t="str">
            <v>1900</v>
          </cell>
          <cell r="F3696">
            <v>0</v>
          </cell>
        </row>
        <row r="3697">
          <cell r="A3697">
            <v>3586</v>
          </cell>
          <cell r="B3697" t="str">
            <v>ENSAYO DE CILINDRO DE 24 HORAS DE EDAD</v>
          </cell>
          <cell r="C3697" t="str">
            <v>UN</v>
          </cell>
          <cell r="E3697" t="str">
            <v>1900</v>
          </cell>
          <cell r="F3697">
            <v>0</v>
          </cell>
        </row>
        <row r="3698">
          <cell r="A3698">
            <v>3587</v>
          </cell>
          <cell r="B3698" t="str">
            <v>CORTE Y ENSAYO DE NUCLEOS</v>
          </cell>
          <cell r="C3698" t="str">
            <v>UN</v>
          </cell>
          <cell r="E3698" t="str">
            <v>1900</v>
          </cell>
          <cell r="F3698">
            <v>0</v>
          </cell>
        </row>
        <row r="3699">
          <cell r="A3699">
            <v>3588</v>
          </cell>
          <cell r="B3699" t="str">
            <v>ENSAYO NUCLEO DE COMPRESION</v>
          </cell>
          <cell r="C3699" t="str">
            <v>UN</v>
          </cell>
          <cell r="D3699">
            <v>44175</v>
          </cell>
          <cell r="E3699" t="str">
            <v>2020</v>
          </cell>
          <cell r="F3699">
            <v>37960.699999999997</v>
          </cell>
        </row>
        <row r="3700">
          <cell r="A3700">
            <v>3589</v>
          </cell>
          <cell r="B3700" t="str">
            <v>ENSAYO DE DOBLADO EN BARRAS DE ACERO</v>
          </cell>
          <cell r="C3700" t="str">
            <v>UN</v>
          </cell>
          <cell r="D3700">
            <v>44593</v>
          </cell>
          <cell r="E3700" t="str">
            <v>2022</v>
          </cell>
          <cell r="F3700">
            <v>106903</v>
          </cell>
        </row>
        <row r="3701">
          <cell r="A3701">
            <v>3590</v>
          </cell>
          <cell r="B3701" t="str">
            <v>ENSAYO ROTURA POR COMPRESION EN BLOQ. LAD.</v>
          </cell>
          <cell r="C3701" t="str">
            <v>UN</v>
          </cell>
          <cell r="D3701">
            <v>44593</v>
          </cell>
          <cell r="E3701" t="str">
            <v>2022</v>
          </cell>
          <cell r="F3701">
            <v>40220</v>
          </cell>
        </row>
        <row r="3702">
          <cell r="A3702">
            <v>3591</v>
          </cell>
          <cell r="B3702" t="str">
            <v>ENSAYOS POR EL SISTEMA DE ULTRASONIDO Y ELEMENTO</v>
          </cell>
          <cell r="C3702" t="str">
            <v>UN</v>
          </cell>
          <cell r="D3702">
            <v>44593</v>
          </cell>
          <cell r="E3702" t="str">
            <v>2022</v>
          </cell>
          <cell r="F3702">
            <v>150267</v>
          </cell>
        </row>
        <row r="3703">
          <cell r="A3703">
            <v>9474</v>
          </cell>
          <cell r="B3703" t="str">
            <v>DISEÑO DE MEZCLA ASFALTICA, MÉTODO</v>
          </cell>
          <cell r="C3703" t="str">
            <v>UN</v>
          </cell>
          <cell r="E3703" t="str">
            <v>1900</v>
          </cell>
          <cell r="F3703">
            <v>0</v>
          </cell>
        </row>
        <row r="3704">
          <cell r="A3704">
            <v>9475</v>
          </cell>
          <cell r="B3704" t="str">
            <v>DISEÑO DE MEZCLAS DE MORTERO. (CON 1</v>
          </cell>
          <cell r="C3704" t="str">
            <v>UN</v>
          </cell>
          <cell r="E3704" t="str">
            <v>1900</v>
          </cell>
          <cell r="F3704">
            <v>0</v>
          </cell>
        </row>
        <row r="3705">
          <cell r="A3705">
            <v>9476</v>
          </cell>
          <cell r="B3705" t="str">
            <v>DISEÑO DE UNA MEZCLA DE HORMIGON</v>
          </cell>
          <cell r="C3705" t="str">
            <v>UN</v>
          </cell>
          <cell r="E3705" t="str">
            <v>1900</v>
          </cell>
          <cell r="F3705">
            <v>0</v>
          </cell>
        </row>
        <row r="3706">
          <cell r="A3706">
            <v>9477</v>
          </cell>
          <cell r="B3706" t="str">
            <v>CORTE DE NUCLEOS DE CONCRETO</v>
          </cell>
          <cell r="C3706" t="str">
            <v>UN</v>
          </cell>
          <cell r="E3706" t="str">
            <v>1900</v>
          </cell>
          <cell r="F3706">
            <v>0</v>
          </cell>
        </row>
        <row r="3707">
          <cell r="A3707">
            <v>9479</v>
          </cell>
          <cell r="B3707" t="str">
            <v>ENSAYO ABSORCION DE BLOQUES, LADRILLOS Y ADOQUINES</v>
          </cell>
          <cell r="C3707" t="str">
            <v>UN</v>
          </cell>
          <cell r="D3707">
            <v>43656</v>
          </cell>
          <cell r="E3707" t="str">
            <v>2019</v>
          </cell>
          <cell r="F3707">
            <v>27608</v>
          </cell>
        </row>
        <row r="3708">
          <cell r="A3708">
            <v>100826</v>
          </cell>
          <cell r="B3708" t="str">
            <v>Peso Unitario de Suelo</v>
          </cell>
          <cell r="C3708" t="str">
            <v>UN</v>
          </cell>
          <cell r="E3708" t="str">
            <v>1900</v>
          </cell>
          <cell r="F3708">
            <v>0</v>
          </cell>
        </row>
        <row r="3709">
          <cell r="A3709">
            <v>100827</v>
          </cell>
          <cell r="B3709" t="str">
            <v>Extracción de Núcleos de 4" de Pavimento asf.</v>
          </cell>
          <cell r="C3709" t="str">
            <v>UN</v>
          </cell>
          <cell r="E3709" t="str">
            <v>1900</v>
          </cell>
          <cell r="F3709">
            <v>0</v>
          </cell>
        </row>
        <row r="3710">
          <cell r="A3710">
            <v>100828</v>
          </cell>
          <cell r="B3710" t="str">
            <v>Desgaste en la Máquina de los Angeles con trit. IGUAL A 100885</v>
          </cell>
          <cell r="C3710" t="str">
            <v>UN</v>
          </cell>
          <cell r="D3710">
            <v>44593</v>
          </cell>
          <cell r="E3710" t="str">
            <v>2022</v>
          </cell>
          <cell r="F3710">
            <v>144199</v>
          </cell>
        </row>
        <row r="3711">
          <cell r="A3711">
            <v>100829</v>
          </cell>
          <cell r="B3711" t="str">
            <v>Ensayo Densidad del terreno con Densímetro nuclear</v>
          </cell>
          <cell r="C3711" t="str">
            <v>UN</v>
          </cell>
          <cell r="D3711">
            <v>44593</v>
          </cell>
          <cell r="E3711" t="str">
            <v>2022</v>
          </cell>
          <cell r="F3711">
            <v>53157</v>
          </cell>
        </row>
        <row r="3712">
          <cell r="A3712">
            <v>100836</v>
          </cell>
          <cell r="B3712" t="str">
            <v>ENSAYO CALIDAD DEL CONCRETO(COMPRESION)</v>
          </cell>
          <cell r="C3712" t="str">
            <v>UN</v>
          </cell>
          <cell r="D3712">
            <v>44593</v>
          </cell>
          <cell r="E3712" t="str">
            <v>2022</v>
          </cell>
          <cell r="F3712">
            <v>10008</v>
          </cell>
        </row>
        <row r="3713">
          <cell r="A3713">
            <v>100857</v>
          </cell>
          <cell r="B3713" t="str">
            <v>ENSAYO SONDEO MECANICO, suelo blando **</v>
          </cell>
          <cell r="C3713" t="str">
            <v>ML</v>
          </cell>
          <cell r="D3713">
            <v>44616</v>
          </cell>
          <cell r="E3713" t="str">
            <v>2022</v>
          </cell>
          <cell r="F3713">
            <v>238000</v>
          </cell>
        </row>
        <row r="3714">
          <cell r="A3714">
            <v>100858</v>
          </cell>
          <cell r="B3714" t="str">
            <v>ENSAYO PERF. (SONDEO) MANUAL SUELOS BLANDOS</v>
          </cell>
          <cell r="C3714" t="str">
            <v>ML</v>
          </cell>
          <cell r="D3714">
            <v>44616</v>
          </cell>
          <cell r="E3714" t="str">
            <v>2022</v>
          </cell>
          <cell r="F3714">
            <v>209805</v>
          </cell>
        </row>
        <row r="3715">
          <cell r="A3715">
            <v>100859</v>
          </cell>
          <cell r="B3715" t="str">
            <v>APIQUES HASTA 50CM MATERIAL COHESIVO</v>
          </cell>
          <cell r="C3715" t="str">
            <v>UN</v>
          </cell>
          <cell r="D3715">
            <v>44593</v>
          </cell>
          <cell r="E3715" t="str">
            <v>2022</v>
          </cell>
          <cell r="F3715">
            <v>111723</v>
          </cell>
        </row>
        <row r="3716">
          <cell r="A3716">
            <v>100860</v>
          </cell>
          <cell r="B3716" t="str">
            <v>APIQUES HASTA 50CM MATERIAL GRANULAR</v>
          </cell>
          <cell r="C3716" t="str">
            <v>UN</v>
          </cell>
          <cell r="D3716">
            <v>44593</v>
          </cell>
          <cell r="E3716" t="str">
            <v>2022</v>
          </cell>
          <cell r="F3716">
            <v>158835</v>
          </cell>
        </row>
        <row r="3717">
          <cell r="A3717">
            <v>100862</v>
          </cell>
          <cell r="B3717" t="str">
            <v>ENSAYO (Prueba penetración dinámica cono) PDC</v>
          </cell>
          <cell r="C3717" t="str">
            <v>UN</v>
          </cell>
          <cell r="D3717">
            <v>44593</v>
          </cell>
          <cell r="E3717" t="str">
            <v>2022</v>
          </cell>
          <cell r="F3717">
            <v>52968.01</v>
          </cell>
        </row>
        <row r="3718">
          <cell r="A3718">
            <v>100863</v>
          </cell>
          <cell r="B3718" t="str">
            <v>ENSAYO EXPANSION EN EL APARATO DE LAMBE</v>
          </cell>
          <cell r="C3718" t="str">
            <v>UN</v>
          </cell>
          <cell r="D3718">
            <v>44593</v>
          </cell>
          <cell r="E3718" t="str">
            <v>2022</v>
          </cell>
          <cell r="F3718">
            <v>191964.01</v>
          </cell>
        </row>
        <row r="3719">
          <cell r="A3719">
            <v>100864</v>
          </cell>
          <cell r="B3719" t="str">
            <v>ENSAYO CONTENIDO DE MATERIA ORGANICA M. IGNICION</v>
          </cell>
          <cell r="C3719" t="str">
            <v>UN</v>
          </cell>
          <cell r="D3719">
            <v>44593</v>
          </cell>
          <cell r="E3719" t="str">
            <v>2022</v>
          </cell>
          <cell r="F3719">
            <v>47007</v>
          </cell>
        </row>
        <row r="3720">
          <cell r="A3720">
            <v>100866</v>
          </cell>
          <cell r="B3720" t="str">
            <v>ENSAYO TRIAXIAL DINAMICO</v>
          </cell>
          <cell r="C3720" t="str">
            <v>UN</v>
          </cell>
          <cell r="D3720">
            <v>44593</v>
          </cell>
          <cell r="E3720" t="str">
            <v>2022</v>
          </cell>
          <cell r="F3720">
            <v>1055778</v>
          </cell>
        </row>
        <row r="3721">
          <cell r="A3721">
            <v>100867</v>
          </cell>
          <cell r="B3721" t="str">
            <v>ENSAYO COLUMNA RESONANTE</v>
          </cell>
          <cell r="C3721" t="str">
            <v>UN</v>
          </cell>
          <cell r="E3721" t="str">
            <v>1900</v>
          </cell>
          <cell r="F3721">
            <v>0</v>
          </cell>
        </row>
        <row r="3722">
          <cell r="A3722">
            <v>100868</v>
          </cell>
          <cell r="B3722" t="str">
            <v>ENSAYO ACELEROGRAMAS</v>
          </cell>
          <cell r="C3722" t="str">
            <v>UN</v>
          </cell>
          <cell r="E3722" t="str">
            <v>1900</v>
          </cell>
          <cell r="F3722">
            <v>0</v>
          </cell>
        </row>
        <row r="3723">
          <cell r="A3723">
            <v>100869</v>
          </cell>
          <cell r="B3723" t="str">
            <v>ENSAYO CONSULTA SISMICA</v>
          </cell>
          <cell r="C3723" t="str">
            <v>UN</v>
          </cell>
          <cell r="E3723" t="str">
            <v>1900</v>
          </cell>
          <cell r="F3723">
            <v>0</v>
          </cell>
        </row>
        <row r="3724">
          <cell r="A3724">
            <v>100870</v>
          </cell>
          <cell r="B3724" t="str">
            <v>ENSAYO INFORMACION SUBSUELO</v>
          </cell>
          <cell r="C3724" t="str">
            <v>UN</v>
          </cell>
          <cell r="E3724" t="str">
            <v>1900</v>
          </cell>
          <cell r="F3724">
            <v>0</v>
          </cell>
        </row>
        <row r="3725">
          <cell r="A3725">
            <v>100871</v>
          </cell>
          <cell r="B3725" t="str">
            <v>ENSAYO CONSOLIDACION LENTA</v>
          </cell>
          <cell r="C3725" t="str">
            <v>UN</v>
          </cell>
          <cell r="D3725">
            <v>44616</v>
          </cell>
          <cell r="E3725" t="str">
            <v>2022</v>
          </cell>
          <cell r="F3725">
            <v>553022</v>
          </cell>
        </row>
        <row r="3726">
          <cell r="A3726">
            <v>100872</v>
          </cell>
          <cell r="B3726" t="str">
            <v>ENSAYO CONSOLIDACION RAPIDA</v>
          </cell>
          <cell r="C3726" t="str">
            <v>UN</v>
          </cell>
          <cell r="E3726" t="str">
            <v>1900</v>
          </cell>
          <cell r="F3726">
            <v>0</v>
          </cell>
        </row>
        <row r="3727">
          <cell r="A3727">
            <v>100873</v>
          </cell>
          <cell r="B3727" t="str">
            <v>ENSAYO COMPRESION INCONFINADA EN ARCILLA</v>
          </cell>
          <cell r="C3727" t="str">
            <v>UN</v>
          </cell>
          <cell r="D3727">
            <v>44616</v>
          </cell>
          <cell r="E3727" t="str">
            <v>2022</v>
          </cell>
          <cell r="F3727">
            <v>68811</v>
          </cell>
        </row>
        <row r="3728">
          <cell r="A3728">
            <v>100874</v>
          </cell>
          <cell r="B3728" t="str">
            <v>ENSAYO COMPRESION INCONFINADA EN ROCA</v>
          </cell>
          <cell r="C3728" t="str">
            <v>UN</v>
          </cell>
          <cell r="D3728">
            <v>43537</v>
          </cell>
          <cell r="E3728" t="str">
            <v>2019</v>
          </cell>
          <cell r="F3728">
            <v>73501</v>
          </cell>
        </row>
        <row r="3729">
          <cell r="A3729">
            <v>100875</v>
          </cell>
          <cell r="B3729" t="str">
            <v>ENSAYO HUMEDAD NATURAL</v>
          </cell>
          <cell r="C3729" t="str">
            <v>UN</v>
          </cell>
          <cell r="D3729">
            <v>44616</v>
          </cell>
          <cell r="E3729" t="str">
            <v>2022</v>
          </cell>
          <cell r="F3729">
            <v>11437.01</v>
          </cell>
        </row>
        <row r="3730">
          <cell r="A3730">
            <v>100876</v>
          </cell>
          <cell r="B3730" t="str">
            <v>ENSAYO PESO UNITARIO DE SUELOS</v>
          </cell>
          <cell r="C3730" t="str">
            <v>UN</v>
          </cell>
          <cell r="D3730">
            <v>44616</v>
          </cell>
          <cell r="E3730" t="str">
            <v>2022</v>
          </cell>
          <cell r="F3730">
            <v>33930.01</v>
          </cell>
        </row>
        <row r="3731">
          <cell r="A3731">
            <v>100877</v>
          </cell>
          <cell r="B3731" t="str">
            <v>ENSAYO LIMITES DE CONSISTENCIA ATTERBERG</v>
          </cell>
          <cell r="C3731" t="str">
            <v>UN</v>
          </cell>
          <cell r="D3731">
            <v>44616</v>
          </cell>
          <cell r="E3731" t="str">
            <v>2022</v>
          </cell>
          <cell r="F3731">
            <v>63297</v>
          </cell>
        </row>
        <row r="3732">
          <cell r="A3732">
            <v>100878</v>
          </cell>
          <cell r="B3732" t="str">
            <v>ENSAYO GRANULOMETRIA POR TAMIZADO SIN LAVADO</v>
          </cell>
          <cell r="C3732" t="str">
            <v>UN</v>
          </cell>
          <cell r="D3732">
            <v>44593</v>
          </cell>
          <cell r="E3732" t="str">
            <v>2022</v>
          </cell>
          <cell r="F3732">
            <v>72388</v>
          </cell>
        </row>
        <row r="3733">
          <cell r="A3733">
            <v>100879</v>
          </cell>
          <cell r="B3733" t="str">
            <v>ENSAYO ANÁLISIS COMPACTACIÓN SUELO (Curva de compa</v>
          </cell>
          <cell r="C3733" t="str">
            <v>UN</v>
          </cell>
          <cell r="D3733">
            <v>44593</v>
          </cell>
          <cell r="E3733" t="str">
            <v>2022</v>
          </cell>
          <cell r="F3733">
            <v>143664</v>
          </cell>
        </row>
        <row r="3734">
          <cell r="A3734">
            <v>100880</v>
          </cell>
          <cell r="B3734" t="str">
            <v>ENSAYO ANGULO DE FRICCION Y COHESION (ver Des.Tec)</v>
          </cell>
          <cell r="C3734" t="str">
            <v>UN</v>
          </cell>
          <cell r="E3734" t="str">
            <v>1900</v>
          </cell>
          <cell r="F3734">
            <v>0</v>
          </cell>
        </row>
        <row r="3735">
          <cell r="A3735">
            <v>100881</v>
          </cell>
          <cell r="B3735" t="str">
            <v>ENSAYO CBR MUESTRA INALTERADA CON INMERSION</v>
          </cell>
          <cell r="C3735" t="str">
            <v>UN</v>
          </cell>
          <cell r="D3735">
            <v>44616</v>
          </cell>
          <cell r="E3735" t="str">
            <v>2022</v>
          </cell>
          <cell r="F3735">
            <v>154887</v>
          </cell>
        </row>
        <row r="3736">
          <cell r="A3736">
            <v>100882</v>
          </cell>
          <cell r="B3736" t="str">
            <v>ENSAYO CBR MUESTRA INALTERADA SIN INMERSION</v>
          </cell>
          <cell r="C3736" t="str">
            <v>UN</v>
          </cell>
          <cell r="D3736">
            <v>44593</v>
          </cell>
          <cell r="E3736" t="str">
            <v>2022</v>
          </cell>
          <cell r="F3736">
            <v>100550</v>
          </cell>
        </row>
        <row r="3737">
          <cell r="A3737">
            <v>100883</v>
          </cell>
          <cell r="B3737" t="str">
            <v>ENSAYO CBR MATERIAL GRANULAR INCLUYE PROCTOR</v>
          </cell>
          <cell r="C3737" t="str">
            <v>UN</v>
          </cell>
          <cell r="D3737">
            <v>44593</v>
          </cell>
          <cell r="E3737" t="str">
            <v>2022</v>
          </cell>
          <cell r="F3737">
            <v>404844</v>
          </cell>
        </row>
        <row r="3738">
          <cell r="A3738">
            <v>100884</v>
          </cell>
          <cell r="B3738" t="str">
            <v>ENSAYO EQUIVALENTE DE ARENA</v>
          </cell>
          <cell r="C3738" t="str">
            <v>UN</v>
          </cell>
          <cell r="D3738">
            <v>44593</v>
          </cell>
          <cell r="E3738" t="str">
            <v>2022</v>
          </cell>
          <cell r="F3738">
            <v>87559</v>
          </cell>
        </row>
        <row r="3739">
          <cell r="A3739">
            <v>100885</v>
          </cell>
          <cell r="B3739" t="str">
            <v>ENSAYO DESGASTE MAQUINA DE LOS ANGELES CON TRITURA IGUAL A 100828</v>
          </cell>
          <cell r="C3739" t="str">
            <v>UN</v>
          </cell>
          <cell r="D3739">
            <v>44593</v>
          </cell>
          <cell r="E3739" t="str">
            <v>2022</v>
          </cell>
          <cell r="F3739">
            <v>144199</v>
          </cell>
        </row>
        <row r="3740">
          <cell r="A3740">
            <v>100886</v>
          </cell>
          <cell r="B3740" t="str">
            <v>ENSAYO EXPANSION LIBRE EN PROBETA</v>
          </cell>
          <cell r="C3740" t="str">
            <v>UN</v>
          </cell>
          <cell r="E3740" t="str">
            <v>1900</v>
          </cell>
          <cell r="F3740">
            <v>0</v>
          </cell>
        </row>
        <row r="3741">
          <cell r="A3741">
            <v>100887</v>
          </cell>
          <cell r="B3741" t="str">
            <v>ENSAYO CBR EN CAMPO</v>
          </cell>
          <cell r="C3741" t="str">
            <v>UN</v>
          </cell>
          <cell r="D3741">
            <v>44593</v>
          </cell>
          <cell r="E3741" t="str">
            <v>2022</v>
          </cell>
          <cell r="F3741">
            <v>242309</v>
          </cell>
        </row>
        <row r="3742">
          <cell r="A3742">
            <v>100888</v>
          </cell>
          <cell r="B3742" t="str">
            <v>EXTRACCION DE NUCLEOS 4" DE PAVIMENTO ASF.</v>
          </cell>
          <cell r="C3742" t="str">
            <v>UN</v>
          </cell>
          <cell r="E3742" t="str">
            <v>1900</v>
          </cell>
          <cell r="F3742">
            <v>0</v>
          </cell>
        </row>
        <row r="3743">
          <cell r="A3743">
            <v>100889</v>
          </cell>
          <cell r="B3743" t="str">
            <v>ENSAYO MODULO DE ROTURA SOBRE VIGUETAS</v>
          </cell>
          <cell r="C3743" t="str">
            <v>UN</v>
          </cell>
          <cell r="D3743">
            <v>43532</v>
          </cell>
          <cell r="E3743" t="str">
            <v>2019</v>
          </cell>
          <cell r="F3743">
            <v>27233</v>
          </cell>
        </row>
        <row r="3744">
          <cell r="A3744">
            <v>100890</v>
          </cell>
          <cell r="B3744" t="str">
            <v>ENSAYO CONTENIDO DE ASFALTO Y GRANULOMETRIA</v>
          </cell>
          <cell r="C3744" t="str">
            <v>UN</v>
          </cell>
          <cell r="D3744">
            <v>44593</v>
          </cell>
          <cell r="E3744" t="str">
            <v>2022</v>
          </cell>
          <cell r="F3744">
            <v>201296</v>
          </cell>
        </row>
        <row r="3745">
          <cell r="A3745">
            <v>100891</v>
          </cell>
          <cell r="B3745" t="str">
            <v>ENSAYO PUNTO DE LLAMA E IGNICION</v>
          </cell>
          <cell r="C3745" t="str">
            <v>UN</v>
          </cell>
          <cell r="D3745">
            <v>44166</v>
          </cell>
          <cell r="E3745" t="str">
            <v>2020</v>
          </cell>
          <cell r="F3745">
            <v>85571.69</v>
          </cell>
        </row>
        <row r="3746">
          <cell r="A3746">
            <v>100892</v>
          </cell>
          <cell r="B3746" t="str">
            <v>ENSAYO ESTABILIDAD MARSHALL</v>
          </cell>
          <cell r="C3746" t="str">
            <v>UN</v>
          </cell>
          <cell r="D3746">
            <v>44593</v>
          </cell>
          <cell r="E3746" t="str">
            <v>2022</v>
          </cell>
          <cell r="F3746">
            <v>82915</v>
          </cell>
        </row>
        <row r="3747">
          <cell r="A3747">
            <v>100893</v>
          </cell>
          <cell r="B3747" t="str">
            <v>ENSAYO PUNTO DE ABLANDAMIENTO</v>
          </cell>
          <cell r="C3747" t="str">
            <v>UN</v>
          </cell>
          <cell r="E3747" t="str">
            <v>1900</v>
          </cell>
          <cell r="F3747">
            <v>0</v>
          </cell>
        </row>
        <row r="3748">
          <cell r="A3748">
            <v>100894</v>
          </cell>
          <cell r="B3748" t="str">
            <v>DISEÑO DE MEZCLAS ASFALTICAS, Mét. Marshall</v>
          </cell>
          <cell r="C3748" t="str">
            <v>UN</v>
          </cell>
          <cell r="D3748">
            <v>43656</v>
          </cell>
          <cell r="E3748" t="str">
            <v>2019</v>
          </cell>
          <cell r="F3748">
            <v>1026752</v>
          </cell>
        </row>
        <row r="3749">
          <cell r="A3749">
            <v>100896</v>
          </cell>
          <cell r="B3749" t="str">
            <v>ENSAYO PESO ESPECIFICO DE ASFALTOS SOLIDOS O LIQUI</v>
          </cell>
          <cell r="C3749" t="str">
            <v>UN</v>
          </cell>
          <cell r="D3749">
            <v>44593</v>
          </cell>
          <cell r="E3749" t="str">
            <v>2022</v>
          </cell>
          <cell r="F3749">
            <v>69845</v>
          </cell>
        </row>
        <row r="3750">
          <cell r="A3750">
            <v>100897</v>
          </cell>
          <cell r="B3750" t="str">
            <v>ENSAYO CALIDAD DEL ACERO &lt;= 1"</v>
          </cell>
          <cell r="C3750" t="str">
            <v>UN</v>
          </cell>
          <cell r="D3750">
            <v>44593</v>
          </cell>
          <cell r="E3750" t="str">
            <v>2022</v>
          </cell>
          <cell r="F3750">
            <v>121083</v>
          </cell>
        </row>
        <row r="3751">
          <cell r="A3751">
            <v>100898</v>
          </cell>
          <cell r="B3751" t="str">
            <v>ENSAYO CALIDAD DEL ADOQUIN(MODULO DE ROTURA)</v>
          </cell>
          <cell r="C3751" t="str">
            <v>UN</v>
          </cell>
          <cell r="D3751">
            <v>44593</v>
          </cell>
          <cell r="E3751" t="str">
            <v>2022</v>
          </cell>
          <cell r="F3751">
            <v>37284</v>
          </cell>
        </row>
        <row r="3752">
          <cell r="A3752">
            <v>100899</v>
          </cell>
          <cell r="B3752" t="str">
            <v>TRANSPORTE DE MUESTRAS CILINDROS</v>
          </cell>
          <cell r="C3752" t="str">
            <v>UN</v>
          </cell>
          <cell r="D3752">
            <v>44593</v>
          </cell>
          <cell r="E3752" t="str">
            <v>2022</v>
          </cell>
          <cell r="F3752">
            <v>4175</v>
          </cell>
        </row>
        <row r="3753">
          <cell r="A3753">
            <v>100900</v>
          </cell>
          <cell r="B3753" t="str">
            <v>ENSAYO compresión de muretes (superior a una un)</v>
          </cell>
          <cell r="C3753" t="str">
            <v>UN</v>
          </cell>
          <cell r="D3753">
            <v>43524</v>
          </cell>
          <cell r="E3753" t="str">
            <v>2019</v>
          </cell>
          <cell r="F3753">
            <v>92175</v>
          </cell>
        </row>
        <row r="3754">
          <cell r="A3754">
            <v>100901</v>
          </cell>
          <cell r="B3754" t="str">
            <v>ENSAYO MORTERO DE INYECCION-(NTC-4043-2000)</v>
          </cell>
          <cell r="C3754" t="str">
            <v>UN</v>
          </cell>
          <cell r="D3754">
            <v>44593</v>
          </cell>
          <cell r="E3754" t="str">
            <v>2022</v>
          </cell>
          <cell r="F3754">
            <v>15998</v>
          </cell>
        </row>
        <row r="3755">
          <cell r="A3755">
            <v>100902</v>
          </cell>
          <cell r="B3755" t="str">
            <v>ENSAYO DE CARBONATACION</v>
          </cell>
          <cell r="C3755" t="str">
            <v>UN</v>
          </cell>
          <cell r="D3755">
            <v>44593</v>
          </cell>
          <cell r="E3755" t="str">
            <v>2022</v>
          </cell>
          <cell r="F3755">
            <v>52414</v>
          </cell>
        </row>
        <row r="3756">
          <cell r="A3756">
            <v>100903</v>
          </cell>
          <cell r="B3756" t="str">
            <v>ENSAYO DENSIDAD EN ARENAS Y GRAVAS</v>
          </cell>
          <cell r="C3756" t="str">
            <v>UN</v>
          </cell>
          <cell r="D3756">
            <v>43532</v>
          </cell>
          <cell r="E3756" t="str">
            <v>2019</v>
          </cell>
          <cell r="F3756">
            <v>33558</v>
          </cell>
        </row>
        <row r="3757">
          <cell r="A3757">
            <v>100904</v>
          </cell>
          <cell r="B3757" t="str">
            <v>ENSAYO CONTENIDO DE ARCILLA</v>
          </cell>
          <cell r="C3757" t="str">
            <v>UN</v>
          </cell>
          <cell r="D3757">
            <v>43532</v>
          </cell>
          <cell r="E3757" t="str">
            <v>2019</v>
          </cell>
          <cell r="F3757">
            <v>34510</v>
          </cell>
        </row>
        <row r="3758">
          <cell r="A3758">
            <v>100905</v>
          </cell>
          <cell r="B3758" t="str">
            <v>ENSAYO CONTENIDO DE MATERIA ORGANICA M. COLORIMETR</v>
          </cell>
          <cell r="C3758" t="str">
            <v>UN</v>
          </cell>
          <cell r="D3758">
            <v>44593</v>
          </cell>
          <cell r="E3758" t="str">
            <v>2022</v>
          </cell>
          <cell r="F3758">
            <v>31580.01</v>
          </cell>
        </row>
        <row r="3759">
          <cell r="A3759">
            <v>100906</v>
          </cell>
          <cell r="B3759" t="str">
            <v>ENSAYO DESGASTE MAQUINA DE LOS ANGELES SIN TRITURA</v>
          </cell>
          <cell r="C3759" t="str">
            <v>UN</v>
          </cell>
          <cell r="D3759">
            <v>44593</v>
          </cell>
          <cell r="E3759" t="str">
            <v>2022</v>
          </cell>
          <cell r="F3759">
            <v>133856</v>
          </cell>
        </row>
        <row r="3760">
          <cell r="A3760">
            <v>100907</v>
          </cell>
          <cell r="B3760" t="str">
            <v>ENSAYO GRANULOMETRIA POR TAMIZADO CON LAVADO</v>
          </cell>
          <cell r="C3760" t="str">
            <v>UN</v>
          </cell>
          <cell r="D3760">
            <v>44616</v>
          </cell>
          <cell r="E3760" t="str">
            <v>2022</v>
          </cell>
          <cell r="F3760">
            <v>94424</v>
          </cell>
        </row>
        <row r="3761">
          <cell r="A3761">
            <v>100908</v>
          </cell>
          <cell r="B3761" t="str">
            <v>ENSAYO RESISTENCIA A LOS SULFATOS</v>
          </cell>
          <cell r="C3761" t="str">
            <v>UN</v>
          </cell>
          <cell r="E3761" t="str">
            <v>1900</v>
          </cell>
          <cell r="F3761">
            <v>0</v>
          </cell>
        </row>
        <row r="3762">
          <cell r="A3762">
            <v>100909</v>
          </cell>
          <cell r="B3762" t="str">
            <v>ENSAYO INDICE DE PARTICULAS PLANAS Y ALARGADAS</v>
          </cell>
          <cell r="C3762" t="str">
            <v>UN</v>
          </cell>
          <cell r="D3762">
            <v>43567</v>
          </cell>
          <cell r="E3762" t="str">
            <v>2019</v>
          </cell>
          <cell r="F3762">
            <v>83942.01</v>
          </cell>
        </row>
        <row r="3763">
          <cell r="A3763">
            <v>100910</v>
          </cell>
          <cell r="B3763" t="str">
            <v>ENSAYO INDICE DE CARAS FRACTURADAS</v>
          </cell>
          <cell r="C3763" t="str">
            <v>UN</v>
          </cell>
          <cell r="E3763" t="str">
            <v>1900</v>
          </cell>
          <cell r="F3763">
            <v>0</v>
          </cell>
        </row>
        <row r="3764">
          <cell r="A3764">
            <v>100911</v>
          </cell>
          <cell r="B3764" t="str">
            <v>DISEÑO DE MEZCLAS DE CONCRETO</v>
          </cell>
          <cell r="C3764" t="str">
            <v>UN</v>
          </cell>
          <cell r="D3764">
            <v>44593</v>
          </cell>
          <cell r="E3764" t="str">
            <v>2022</v>
          </cell>
          <cell r="F3764">
            <v>555192</v>
          </cell>
        </row>
        <row r="3765">
          <cell r="A3765">
            <v>100912</v>
          </cell>
          <cell r="B3765" t="str">
            <v>Diseño de mezclas de mortero (1 agregado)</v>
          </cell>
          <cell r="C3765" t="str">
            <v>UN</v>
          </cell>
          <cell r="D3765">
            <v>43528</v>
          </cell>
          <cell r="E3765" t="str">
            <v>2019</v>
          </cell>
          <cell r="F3765">
            <v>393691</v>
          </cell>
        </row>
        <row r="3766">
          <cell r="A3766">
            <v>100913</v>
          </cell>
          <cell r="B3766" t="str">
            <v>ENSAYO COMPRESION EN BLOQUES HUECOS</v>
          </cell>
          <cell r="C3766" t="str">
            <v>UN</v>
          </cell>
          <cell r="D3766">
            <v>44593</v>
          </cell>
          <cell r="E3766" t="str">
            <v>2022</v>
          </cell>
          <cell r="F3766">
            <v>40220</v>
          </cell>
        </row>
        <row r="3767">
          <cell r="A3767">
            <v>100914</v>
          </cell>
          <cell r="B3767" t="str">
            <v>ENSAYO ABSORCION EN BLOQUES HUECOS</v>
          </cell>
          <cell r="C3767" t="str">
            <v>UN</v>
          </cell>
          <cell r="D3767">
            <v>44166</v>
          </cell>
          <cell r="E3767" t="str">
            <v>2020</v>
          </cell>
          <cell r="F3767">
            <v>35124.879999999997</v>
          </cell>
        </row>
        <row r="3768">
          <cell r="A3768">
            <v>100916</v>
          </cell>
          <cell r="B3768" t="str">
            <v>ALQUILER DE CAMISAS 6" X 12"</v>
          </cell>
          <cell r="C3768" t="str">
            <v>DD</v>
          </cell>
          <cell r="D3768">
            <v>44585</v>
          </cell>
          <cell r="E3768" t="str">
            <v>2022</v>
          </cell>
          <cell r="F3768">
            <v>1338</v>
          </cell>
        </row>
        <row r="3769">
          <cell r="A3769">
            <v>100917</v>
          </cell>
          <cell r="B3769" t="str">
            <v>ALQUILER DE CAMISA 4" X 8" (UN)</v>
          </cell>
          <cell r="C3769" t="str">
            <v>DD</v>
          </cell>
          <cell r="E3769" t="str">
            <v>1900</v>
          </cell>
          <cell r="F3769">
            <v>0</v>
          </cell>
        </row>
        <row r="3770">
          <cell r="A3770">
            <v>100918</v>
          </cell>
          <cell r="B3770" t="str">
            <v>ALQUILER DE CAMISA 3" X 6"  (UN)</v>
          </cell>
          <cell r="C3770" t="str">
            <v>DD</v>
          </cell>
          <cell r="E3770" t="str">
            <v>1900</v>
          </cell>
          <cell r="F3770">
            <v>0</v>
          </cell>
        </row>
        <row r="3771">
          <cell r="A3771">
            <v>100920</v>
          </cell>
          <cell r="B3771" t="str">
            <v>EXTRACCION DE NUCLEO DE 6"X12" CONC. (15cm x 30cm)</v>
          </cell>
          <cell r="C3771" t="str">
            <v>UN</v>
          </cell>
          <cell r="E3771" t="str">
            <v>1900</v>
          </cell>
          <cell r="F3771">
            <v>0</v>
          </cell>
        </row>
        <row r="3772">
          <cell r="A3772">
            <v>100921</v>
          </cell>
          <cell r="B3772" t="str">
            <v>EXTRACCION DE NUCLEO DE 4" X 8"CONC. (10cm x 20cm)</v>
          </cell>
          <cell r="C3772" t="str">
            <v>UN</v>
          </cell>
          <cell r="E3772" t="str">
            <v>1900</v>
          </cell>
          <cell r="F3772">
            <v>0</v>
          </cell>
        </row>
        <row r="3773">
          <cell r="A3773">
            <v>100922</v>
          </cell>
          <cell r="B3773" t="str">
            <v>EXTRACCION DE NUCLEO DE 3"X6" CONC.(Corte+Ensayo)</v>
          </cell>
          <cell r="C3773" t="str">
            <v>UN</v>
          </cell>
          <cell r="D3773">
            <v>44593</v>
          </cell>
          <cell r="E3773" t="str">
            <v>2022</v>
          </cell>
          <cell r="F3773">
            <v>269278</v>
          </cell>
        </row>
        <row r="3774">
          <cell r="A3774">
            <v>100923</v>
          </cell>
          <cell r="B3774" t="str">
            <v>EXTRACCION DE NUCLEO DE 2" X 4" CONC. (5cm x 10cm)</v>
          </cell>
          <cell r="C3774" t="str">
            <v>UN</v>
          </cell>
          <cell r="D3774">
            <v>44593</v>
          </cell>
          <cell r="E3774" t="str">
            <v>2022</v>
          </cell>
          <cell r="F3774">
            <v>161599</v>
          </cell>
        </row>
        <row r="3775">
          <cell r="A3775">
            <v>100925</v>
          </cell>
          <cell r="B3775" t="str">
            <v>ENSAYO DE NUCLEOS DE CONCRETO (ROTURA)</v>
          </cell>
          <cell r="C3775" t="str">
            <v>UN</v>
          </cell>
          <cell r="D3775">
            <v>44594</v>
          </cell>
          <cell r="E3775" t="str">
            <v>2022</v>
          </cell>
          <cell r="F3775">
            <v>34147</v>
          </cell>
        </row>
        <row r="3776">
          <cell r="A3776">
            <v>100926</v>
          </cell>
          <cell r="B3776" t="str">
            <v>ENSAYO RECUPERACION DE POLVO DE CONCRETO</v>
          </cell>
          <cell r="C3776" t="str">
            <v>UN</v>
          </cell>
          <cell r="E3776" t="str">
            <v>1900</v>
          </cell>
          <cell r="F3776">
            <v>0</v>
          </cell>
        </row>
        <row r="3777">
          <cell r="A3777">
            <v>100927</v>
          </cell>
          <cell r="B3777" t="str">
            <v>ENSAYO RELLENO DE HUECO NUCLEO EXTRAIDO</v>
          </cell>
          <cell r="C3777" t="str">
            <v>UN</v>
          </cell>
          <cell r="D3777">
            <v>44594</v>
          </cell>
          <cell r="E3777" t="str">
            <v>2022</v>
          </cell>
          <cell r="F3777">
            <v>60228.01</v>
          </cell>
        </row>
        <row r="3778">
          <cell r="A3778">
            <v>100928</v>
          </cell>
          <cell r="B3778" t="str">
            <v>ESCLEROMETRO (MINIMO 5 ELEMENTOS)</v>
          </cell>
          <cell r="C3778" t="str">
            <v>UN</v>
          </cell>
          <cell r="E3778" t="str">
            <v>1900</v>
          </cell>
          <cell r="F3778">
            <v>0</v>
          </cell>
        </row>
        <row r="3779">
          <cell r="A3779">
            <v>100929</v>
          </cell>
          <cell r="B3779" t="str">
            <v>ENSAYO DENSIDAD CONCRETO</v>
          </cell>
          <cell r="C3779" t="str">
            <v>UN</v>
          </cell>
          <cell r="D3779">
            <v>43571</v>
          </cell>
          <cell r="E3779" t="str">
            <v>2019</v>
          </cell>
          <cell r="F3779">
            <v>25349</v>
          </cell>
        </row>
        <row r="3780">
          <cell r="A3780">
            <v>100930</v>
          </cell>
          <cell r="B3780" t="str">
            <v>ENSAYO DE POROSIDAD CONCRETO</v>
          </cell>
          <cell r="C3780" t="str">
            <v>UN</v>
          </cell>
          <cell r="E3780" t="str">
            <v>1900</v>
          </cell>
          <cell r="F3780">
            <v>0</v>
          </cell>
        </row>
        <row r="3781">
          <cell r="A3781">
            <v>100931</v>
          </cell>
          <cell r="B3781" t="str">
            <v>ENSAYO MEDICION EN CAMPO CON FERROSCAN (&lt;40Pts) IGUAL A 106358</v>
          </cell>
          <cell r="C3781" t="str">
            <v>UN</v>
          </cell>
          <cell r="D3781">
            <v>44594</v>
          </cell>
          <cell r="E3781" t="str">
            <v>2022</v>
          </cell>
          <cell r="F3781">
            <v>1415613</v>
          </cell>
        </row>
        <row r="3782">
          <cell r="A3782">
            <v>100932</v>
          </cell>
          <cell r="B3782" t="str">
            <v>REGATAS DETECCION DE REFUERZO (EQUIP.FERROSCAN)</v>
          </cell>
          <cell r="C3782" t="str">
            <v>UN</v>
          </cell>
          <cell r="D3782">
            <v>44594</v>
          </cell>
          <cell r="E3782" t="str">
            <v>2022</v>
          </cell>
          <cell r="F3782">
            <v>69491</v>
          </cell>
        </row>
        <row r="3783">
          <cell r="A3783">
            <v>100933</v>
          </cell>
          <cell r="B3783" t="str">
            <v>ENSAYO ADHERENCIA A TENSION  pintura</v>
          </cell>
          <cell r="C3783" t="str">
            <v>UN</v>
          </cell>
          <cell r="D3783">
            <v>44166</v>
          </cell>
          <cell r="E3783" t="str">
            <v>2020</v>
          </cell>
          <cell r="F3783">
            <v>74306.27</v>
          </cell>
        </row>
        <row r="3784">
          <cell r="A3784">
            <v>100934</v>
          </cell>
          <cell r="B3784" t="str">
            <v>ENSAYO DENSIDAD EN TERRENO CON DENSIMETRO</v>
          </cell>
          <cell r="C3784" t="str">
            <v>UN</v>
          </cell>
          <cell r="D3784">
            <v>44594</v>
          </cell>
          <cell r="E3784" t="str">
            <v>2022</v>
          </cell>
          <cell r="F3784">
            <v>60203</v>
          </cell>
        </row>
        <row r="3785">
          <cell r="A3785">
            <v>101271</v>
          </cell>
          <cell r="B3785" t="str">
            <v>CORTE DE VARILLA LISA</v>
          </cell>
          <cell r="C3785" t="str">
            <v>KG</v>
          </cell>
          <cell r="E3785" t="str">
            <v>1900</v>
          </cell>
          <cell r="F3785">
            <v>0</v>
          </cell>
        </row>
        <row r="3786">
          <cell r="A3786">
            <v>101382</v>
          </cell>
          <cell r="B3786" t="str">
            <v>ENSAYO DOWN HOLE (0-50m) uniandes</v>
          </cell>
          <cell r="C3786" t="str">
            <v>UN</v>
          </cell>
          <cell r="E3786" t="str">
            <v>1900</v>
          </cell>
          <cell r="F3786">
            <v>0</v>
          </cell>
        </row>
        <row r="3787">
          <cell r="A3787">
            <v>101383</v>
          </cell>
          <cell r="B3787" t="str">
            <v>ENSAYO DOWN HOLE (50-100m) uniandes</v>
          </cell>
          <cell r="C3787" t="str">
            <v>UN</v>
          </cell>
          <cell r="E3787" t="str">
            <v>1900</v>
          </cell>
          <cell r="F3787">
            <v>0</v>
          </cell>
        </row>
        <row r="3788">
          <cell r="A3788">
            <v>101395</v>
          </cell>
          <cell r="B3788" t="str">
            <v>ENSAYO CORTE DIRECTO M. COHESIVO CU 3P-NO DRENADO</v>
          </cell>
          <cell r="C3788" t="str">
            <v>UN</v>
          </cell>
          <cell r="D3788">
            <v>44594</v>
          </cell>
          <cell r="E3788" t="str">
            <v>2022</v>
          </cell>
          <cell r="F3788">
            <v>629442</v>
          </cell>
        </row>
        <row r="3789">
          <cell r="A3789">
            <v>101396</v>
          </cell>
          <cell r="B3789" t="str">
            <v>ENSAYO CORTE DIRECTO M. COHESIVO CD 3P-DRENADO</v>
          </cell>
          <cell r="C3789" t="str">
            <v>UN</v>
          </cell>
          <cell r="D3789">
            <v>43537</v>
          </cell>
          <cell r="E3789" t="str">
            <v>2019</v>
          </cell>
          <cell r="F3789">
            <v>575252</v>
          </cell>
        </row>
        <row r="3790">
          <cell r="A3790">
            <v>101397</v>
          </cell>
          <cell r="B3790" t="str">
            <v>ENSAYO CORTE DIRECTO M. COHESIVO UU 3P</v>
          </cell>
          <cell r="C3790" t="str">
            <v>UN</v>
          </cell>
          <cell r="E3790" t="str">
            <v>1900</v>
          </cell>
          <cell r="F3790">
            <v>0</v>
          </cell>
        </row>
        <row r="3791">
          <cell r="A3791">
            <v>101428</v>
          </cell>
          <cell r="B3791" t="str">
            <v>GRANULOMETRIA CON HIDROMETRO</v>
          </cell>
          <cell r="C3791" t="str">
            <v>UN</v>
          </cell>
          <cell r="E3791" t="str">
            <v>1900</v>
          </cell>
          <cell r="F3791">
            <v>0</v>
          </cell>
        </row>
        <row r="3792">
          <cell r="A3792">
            <v>101429</v>
          </cell>
          <cell r="B3792" t="str">
            <v>ENSAYO LIMITES DE CONTRACCION</v>
          </cell>
          <cell r="C3792" t="str">
            <v>UN</v>
          </cell>
          <cell r="D3792">
            <v>44594</v>
          </cell>
          <cell r="E3792" t="str">
            <v>2022</v>
          </cell>
          <cell r="F3792">
            <v>88193.01</v>
          </cell>
        </row>
        <row r="3793">
          <cell r="A3793">
            <v>101430</v>
          </cell>
          <cell r="B3793" t="str">
            <v>ENSAYO TRIAXIAL ESTATICO CD. Monotónico (3 Puntos)</v>
          </cell>
          <cell r="C3793" t="str">
            <v>UN</v>
          </cell>
          <cell r="D3793">
            <v>43537</v>
          </cell>
          <cell r="E3793" t="str">
            <v>2019</v>
          </cell>
          <cell r="F3793">
            <v>1922590</v>
          </cell>
        </row>
        <row r="3794">
          <cell r="A3794">
            <v>101431</v>
          </cell>
          <cell r="B3794" t="str">
            <v>ENSAYO ULTRASONIDO POR ELEMENTO</v>
          </cell>
          <cell r="C3794" t="str">
            <v>UN</v>
          </cell>
          <cell r="E3794" t="str">
            <v>1900</v>
          </cell>
          <cell r="F3794">
            <v>0</v>
          </cell>
        </row>
        <row r="3795">
          <cell r="A3795">
            <v>101454</v>
          </cell>
          <cell r="B3795" t="str">
            <v>ENSAYO-MED EN CAMPOconFERROSCAN (NoUsar) **</v>
          </cell>
          <cell r="C3795" t="str">
            <v>UN</v>
          </cell>
          <cell r="E3795" t="str">
            <v>1900</v>
          </cell>
          <cell r="F3795">
            <v>0</v>
          </cell>
        </row>
        <row r="3796">
          <cell r="A3796">
            <v>101455</v>
          </cell>
          <cell r="B3796" t="str">
            <v>ENSAYO ESTABILIDAD Y FLUJO</v>
          </cell>
          <cell r="C3796" t="str">
            <v>UN</v>
          </cell>
          <cell r="D3796">
            <v>43825</v>
          </cell>
          <cell r="E3796" t="str">
            <v>2019</v>
          </cell>
          <cell r="F3796">
            <v>53800</v>
          </cell>
        </row>
        <row r="3797">
          <cell r="A3797">
            <v>101456</v>
          </cell>
          <cell r="B3797" t="str">
            <v>ENSAYO SOLIDEZ 5 CICLOS(RESIST.SULFATOS)</v>
          </cell>
          <cell r="C3797" t="str">
            <v>UN</v>
          </cell>
          <cell r="E3797" t="str">
            <v>1900</v>
          </cell>
          <cell r="F3797">
            <v>0</v>
          </cell>
        </row>
        <row r="3798">
          <cell r="A3798">
            <v>101457</v>
          </cell>
          <cell r="B3798" t="str">
            <v>ENSAYO COMP. 1 PROBETA ESTAB. MARSHALL</v>
          </cell>
          <cell r="C3798" t="str">
            <v>UN</v>
          </cell>
          <cell r="E3798" t="str">
            <v>1900</v>
          </cell>
          <cell r="F3798">
            <v>0</v>
          </cell>
        </row>
        <row r="3799">
          <cell r="A3799">
            <v>101520</v>
          </cell>
          <cell r="B3799" t="str">
            <v>ENSAYO ADHERENCIA  PINTURA CON CINTA**</v>
          </cell>
          <cell r="C3799" t="str">
            <v>UN</v>
          </cell>
          <cell r="D3799">
            <v>44166</v>
          </cell>
          <cell r="E3799" t="str">
            <v>2020</v>
          </cell>
          <cell r="F3799">
            <v>78458.27</v>
          </cell>
        </row>
        <row r="3800">
          <cell r="A3800">
            <v>101525</v>
          </cell>
          <cell r="B3800" t="str">
            <v>ENSAYO ECOMETRO ESPESOR  PINTURA **</v>
          </cell>
          <cell r="C3800" t="str">
            <v>UN</v>
          </cell>
          <cell r="E3800" t="str">
            <v>1900</v>
          </cell>
          <cell r="F3800">
            <v>0</v>
          </cell>
        </row>
        <row r="3801">
          <cell r="A3801">
            <v>102236</v>
          </cell>
          <cell r="B3801" t="str">
            <v>Extracción de Núcleos Concreto 3 "L=20cm**</v>
          </cell>
          <cell r="C3801" t="str">
            <v>UN</v>
          </cell>
          <cell r="E3801" t="str">
            <v>1900</v>
          </cell>
          <cell r="F3801">
            <v>0</v>
          </cell>
        </row>
        <row r="3802">
          <cell r="A3802">
            <v>102237</v>
          </cell>
          <cell r="B3802" t="str">
            <v>Extracción de Núcleos Concreto 3 "L=21-30cm**</v>
          </cell>
          <cell r="C3802" t="str">
            <v>UN</v>
          </cell>
          <cell r="E3802" t="str">
            <v>1900</v>
          </cell>
          <cell r="F3802">
            <v>0</v>
          </cell>
        </row>
        <row r="3803">
          <cell r="A3803">
            <v>102238</v>
          </cell>
          <cell r="B3803" t="str">
            <v>Extracción de Núcleos Concreto 3"L=31-40cm</v>
          </cell>
          <cell r="C3803" t="str">
            <v>UN</v>
          </cell>
          <cell r="E3803" t="str">
            <v>1900</v>
          </cell>
          <cell r="F3803">
            <v>0</v>
          </cell>
        </row>
        <row r="3804">
          <cell r="A3804">
            <v>102240</v>
          </cell>
          <cell r="B3804" t="str">
            <v>Extracción de Núcleos Concreto 3"L=41-50cm</v>
          </cell>
          <cell r="C3804" t="str">
            <v>UN</v>
          </cell>
          <cell r="E3804" t="str">
            <v>1900</v>
          </cell>
          <cell r="F3804">
            <v>0</v>
          </cell>
        </row>
        <row r="3805">
          <cell r="A3805">
            <v>102241</v>
          </cell>
          <cell r="B3805" t="str">
            <v>Extracción de Núcleos Concreto 3"L=51-60cm</v>
          </cell>
          <cell r="C3805" t="str">
            <v>UN</v>
          </cell>
          <cell r="E3805" t="str">
            <v>1900</v>
          </cell>
          <cell r="F3805">
            <v>0</v>
          </cell>
        </row>
        <row r="3806">
          <cell r="A3806">
            <v>102242</v>
          </cell>
          <cell r="B3806" t="str">
            <v>Extracción de Núcleos Concreto 3"L=61-65cm</v>
          </cell>
          <cell r="C3806" t="str">
            <v>UN</v>
          </cell>
          <cell r="E3806" t="str">
            <v>1900</v>
          </cell>
          <cell r="F3806">
            <v>0</v>
          </cell>
        </row>
        <row r="3807">
          <cell r="A3807">
            <v>104197</v>
          </cell>
          <cell r="B3807" t="str">
            <v>ENSAYO (Prueba estandar de penetración) SPT **</v>
          </cell>
          <cell r="C3807" t="str">
            <v>UN</v>
          </cell>
          <cell r="D3807">
            <v>44616</v>
          </cell>
          <cell r="E3807" t="str">
            <v>2022</v>
          </cell>
          <cell r="F3807">
            <v>77763</v>
          </cell>
        </row>
        <row r="3808">
          <cell r="A3808">
            <v>104198</v>
          </cell>
          <cell r="B3808" t="str">
            <v>ENSAYO (Prueba corte directo con veleta) SVT **</v>
          </cell>
          <cell r="C3808" t="str">
            <v>UN</v>
          </cell>
          <cell r="D3808">
            <v>44594</v>
          </cell>
          <cell r="E3808" t="str">
            <v>2022</v>
          </cell>
          <cell r="F3808">
            <v>51658</v>
          </cell>
        </row>
        <row r="3809">
          <cell r="A3809">
            <v>104315</v>
          </cell>
          <cell r="B3809" t="str">
            <v>ANÁLISIS DE SUELO AGRONOMICO COMPLETO</v>
          </cell>
          <cell r="C3809" t="str">
            <v>UN</v>
          </cell>
          <cell r="D3809">
            <v>44594</v>
          </cell>
          <cell r="E3809" t="str">
            <v>2022</v>
          </cell>
          <cell r="F3809">
            <v>194816.01</v>
          </cell>
        </row>
        <row r="3810">
          <cell r="A3810">
            <v>104316</v>
          </cell>
          <cell r="B3810" t="str">
            <v>ANÁLISIS FITOSANITARIO (microbiologico)</v>
          </cell>
          <cell r="C3810" t="str">
            <v>UN</v>
          </cell>
          <cell r="D3810">
            <v>44594</v>
          </cell>
          <cell r="E3810" t="str">
            <v>2022</v>
          </cell>
          <cell r="F3810">
            <v>206014</v>
          </cell>
        </row>
        <row r="3811">
          <cell r="A3811">
            <v>104317</v>
          </cell>
          <cell r="B3811" t="str">
            <v>ANÁLISIS DE PERMEABILIDAD CABEZA VARIABLE</v>
          </cell>
          <cell r="C3811" t="str">
            <v>UN</v>
          </cell>
          <cell r="D3811">
            <v>44594</v>
          </cell>
          <cell r="E3811" t="str">
            <v>2022</v>
          </cell>
          <cell r="F3811">
            <v>382221</v>
          </cell>
        </row>
        <row r="3812">
          <cell r="A3812">
            <v>104393</v>
          </cell>
          <cell r="B3812" t="str">
            <v>ENSAYO DE DENSIDAD EN NUCLEO DE ASFALTO</v>
          </cell>
          <cell r="C3812" t="str">
            <v>UN</v>
          </cell>
          <cell r="D3812">
            <v>44594</v>
          </cell>
          <cell r="E3812" t="str">
            <v>2022</v>
          </cell>
          <cell r="F3812">
            <v>39425</v>
          </cell>
        </row>
        <row r="3813">
          <cell r="A3813">
            <v>104395</v>
          </cell>
          <cell r="B3813" t="str">
            <v>ENSAYO DE FLEXION EN ADOQUIN</v>
          </cell>
          <cell r="C3813" t="str">
            <v>UN</v>
          </cell>
          <cell r="D3813">
            <v>44594</v>
          </cell>
          <cell r="E3813" t="str">
            <v>2022</v>
          </cell>
          <cell r="F3813">
            <v>66702</v>
          </cell>
        </row>
        <row r="3814">
          <cell r="A3814">
            <v>104396</v>
          </cell>
          <cell r="B3814" t="str">
            <v>ENSAYO DE COMPRESIÓN EN ADOQUIN</v>
          </cell>
          <cell r="C3814" t="str">
            <v>UN</v>
          </cell>
          <cell r="D3814">
            <v>44585</v>
          </cell>
          <cell r="E3814" t="str">
            <v>2022</v>
          </cell>
          <cell r="F3814">
            <v>47529</v>
          </cell>
        </row>
        <row r="3815">
          <cell r="A3815">
            <v>104401</v>
          </cell>
          <cell r="B3815" t="str">
            <v>ENSAYO DE PERMEABILIDAD EN CAMPO Y LABORATORIO</v>
          </cell>
          <cell r="C3815" t="str">
            <v>UN</v>
          </cell>
          <cell r="D3815">
            <v>44616</v>
          </cell>
          <cell r="E3815" t="str">
            <v>2022</v>
          </cell>
          <cell r="F3815">
            <v>153459</v>
          </cell>
        </row>
        <row r="3816">
          <cell r="A3816">
            <v>104402</v>
          </cell>
          <cell r="B3816" t="str">
            <v>ENSAYO DE VELOCIDAD DE INFILTRACIÓN EN CAMPO</v>
          </cell>
          <cell r="C3816" t="str">
            <v>UN</v>
          </cell>
          <cell r="D3816">
            <v>44594</v>
          </cell>
          <cell r="E3816" t="str">
            <v>2022</v>
          </cell>
          <cell r="F3816">
            <v>295366</v>
          </cell>
        </row>
        <row r="3817">
          <cell r="A3817">
            <v>104406</v>
          </cell>
          <cell r="B3817" t="str">
            <v>TRANSPORTE DE MUESTRAS(VIAJEXCADA CUATRO PARQUES)</v>
          </cell>
          <cell r="C3817" t="str">
            <v>VJ</v>
          </cell>
          <cell r="E3817" t="str">
            <v>1900</v>
          </cell>
          <cell r="F3817">
            <v>0</v>
          </cell>
        </row>
        <row r="3818">
          <cell r="A3818">
            <v>104989</v>
          </cell>
          <cell r="B3818" t="str">
            <v>Ensayo azul de metileno (cantidad arcilla)</v>
          </cell>
          <cell r="C3818" t="str">
            <v>UN</v>
          </cell>
          <cell r="D3818">
            <v>44594</v>
          </cell>
          <cell r="E3818" t="str">
            <v>2022</v>
          </cell>
          <cell r="F3818">
            <v>152505</v>
          </cell>
        </row>
        <row r="3819">
          <cell r="A3819">
            <v>105128</v>
          </cell>
          <cell r="B3819" t="str">
            <v>CONDUCTIVIDAD Análisis Aguas Superficiales Piscina</v>
          </cell>
          <cell r="C3819" t="str">
            <v>UN</v>
          </cell>
          <cell r="D3819">
            <v>44594</v>
          </cell>
          <cell r="E3819" t="str">
            <v>2022</v>
          </cell>
          <cell r="F3819">
            <v>25645</v>
          </cell>
        </row>
        <row r="3820">
          <cell r="A3820">
            <v>105130</v>
          </cell>
          <cell r="B3820" t="str">
            <v>ALUMINIO Análisis Aguas Superficiales Piscina</v>
          </cell>
          <cell r="C3820" t="str">
            <v>UN</v>
          </cell>
          <cell r="D3820">
            <v>44594</v>
          </cell>
          <cell r="E3820" t="str">
            <v>2022</v>
          </cell>
          <cell r="F3820">
            <v>34069</v>
          </cell>
        </row>
        <row r="3821">
          <cell r="A3821">
            <v>105469</v>
          </cell>
          <cell r="B3821" t="str">
            <v>ANALISIS A-CIANURO TOTAL</v>
          </cell>
          <cell r="C3821" t="str">
            <v>UN</v>
          </cell>
          <cell r="D3821">
            <v>44594</v>
          </cell>
          <cell r="E3821" t="str">
            <v>2022</v>
          </cell>
          <cell r="F3821">
            <v>49065</v>
          </cell>
        </row>
        <row r="3822">
          <cell r="A3822">
            <v>105470</v>
          </cell>
          <cell r="B3822" t="str">
            <v>ANALISIS PH (mant. piscinas)</v>
          </cell>
          <cell r="C3822" t="str">
            <v>UN</v>
          </cell>
          <cell r="D3822">
            <v>44594</v>
          </cell>
          <cell r="E3822" t="str">
            <v>2022</v>
          </cell>
          <cell r="F3822">
            <v>15530</v>
          </cell>
        </row>
        <row r="3823">
          <cell r="A3823">
            <v>105471</v>
          </cell>
          <cell r="B3823" t="str">
            <v>ANALISIS TURBIDEZ (mante. piscinas)</v>
          </cell>
          <cell r="C3823" t="str">
            <v>UN</v>
          </cell>
          <cell r="D3823">
            <v>44594</v>
          </cell>
          <cell r="E3823" t="str">
            <v>2022</v>
          </cell>
          <cell r="F3823">
            <v>16067</v>
          </cell>
        </row>
        <row r="3824">
          <cell r="A3824">
            <v>105472</v>
          </cell>
          <cell r="B3824" t="str">
            <v>ANALISIS ALCALINIDAD TOTAL (Mant. piscinas)</v>
          </cell>
          <cell r="C3824" t="str">
            <v>UN</v>
          </cell>
          <cell r="D3824">
            <v>44594</v>
          </cell>
          <cell r="E3824" t="str">
            <v>2022</v>
          </cell>
          <cell r="F3824">
            <v>25136</v>
          </cell>
        </row>
        <row r="3825">
          <cell r="A3825">
            <v>105473</v>
          </cell>
          <cell r="B3825" t="str">
            <v>ANALISIS DUREZA TOTAL (Mant. piscinas)</v>
          </cell>
          <cell r="C3825" t="str">
            <v>UN</v>
          </cell>
          <cell r="D3825">
            <v>44594</v>
          </cell>
          <cell r="E3825" t="str">
            <v>2022</v>
          </cell>
          <cell r="F3825">
            <v>26111</v>
          </cell>
        </row>
        <row r="3826">
          <cell r="A3826">
            <v>105474</v>
          </cell>
          <cell r="B3826" t="str">
            <v>ANALISIS CLORO RESIDUAL LIBRE</v>
          </cell>
          <cell r="C3826" t="str">
            <v>UN</v>
          </cell>
          <cell r="D3826">
            <v>44594</v>
          </cell>
          <cell r="E3826" t="str">
            <v>2022</v>
          </cell>
          <cell r="F3826">
            <v>26468</v>
          </cell>
        </row>
        <row r="3827">
          <cell r="A3827">
            <v>105475</v>
          </cell>
          <cell r="B3827" t="str">
            <v>ANALISIS CLORO RESIDUAL TOTAL (Mant. piscinas)</v>
          </cell>
          <cell r="C3827" t="str">
            <v>UN</v>
          </cell>
          <cell r="D3827">
            <v>44594</v>
          </cell>
          <cell r="E3827" t="str">
            <v>2022</v>
          </cell>
          <cell r="F3827">
            <v>24701</v>
          </cell>
        </row>
        <row r="3828">
          <cell r="A3828">
            <v>105476</v>
          </cell>
          <cell r="B3828" t="str">
            <v>ANALISIS HONGO LEVADURAS Y DERMATOFITOS</v>
          </cell>
          <cell r="C3828" t="str">
            <v>UN</v>
          </cell>
          <cell r="D3828">
            <v>44594</v>
          </cell>
          <cell r="E3828" t="str">
            <v>2022</v>
          </cell>
          <cell r="F3828">
            <v>42183</v>
          </cell>
        </row>
        <row r="3829">
          <cell r="A3829">
            <v>105497</v>
          </cell>
          <cell r="B3829" t="str">
            <v>DBO (Demanda bioquimica de oxigeno)</v>
          </cell>
          <cell r="C3829" t="str">
            <v>UN</v>
          </cell>
          <cell r="E3829" t="str">
            <v>1900</v>
          </cell>
          <cell r="F3829">
            <v>0</v>
          </cell>
        </row>
        <row r="3830">
          <cell r="A3830">
            <v>105498</v>
          </cell>
          <cell r="B3830" t="str">
            <v>DQO (Demanda quimica de oxigeno)</v>
          </cell>
          <cell r="C3830" t="str">
            <v>UN</v>
          </cell>
          <cell r="E3830" t="str">
            <v>1900</v>
          </cell>
          <cell r="F3830">
            <v>0</v>
          </cell>
        </row>
        <row r="3831">
          <cell r="A3831">
            <v>105499</v>
          </cell>
          <cell r="B3831" t="str">
            <v>OXIGENO DISUELTO</v>
          </cell>
          <cell r="C3831" t="str">
            <v>UN</v>
          </cell>
          <cell r="E3831" t="str">
            <v>1900</v>
          </cell>
          <cell r="F3831">
            <v>0</v>
          </cell>
        </row>
        <row r="3832">
          <cell r="A3832">
            <v>105500</v>
          </cell>
          <cell r="B3832" t="str">
            <v>COLIFORMES FECALES</v>
          </cell>
          <cell r="C3832" t="str">
            <v>UN</v>
          </cell>
          <cell r="E3832" t="str">
            <v>1900</v>
          </cell>
          <cell r="F3832">
            <v>0</v>
          </cell>
        </row>
        <row r="3833">
          <cell r="A3833">
            <v>105501</v>
          </cell>
          <cell r="B3833" t="str">
            <v>TEMPERATURA</v>
          </cell>
          <cell r="C3833" t="str">
            <v>UN</v>
          </cell>
          <cell r="E3833" t="str">
            <v>1900</v>
          </cell>
          <cell r="F3833">
            <v>0</v>
          </cell>
        </row>
        <row r="3834">
          <cell r="A3834">
            <v>105502</v>
          </cell>
          <cell r="B3834" t="str">
            <v>FOSFORO TOTAL</v>
          </cell>
          <cell r="C3834" t="str">
            <v>UN</v>
          </cell>
          <cell r="E3834" t="str">
            <v>1900</v>
          </cell>
          <cell r="F3834">
            <v>0</v>
          </cell>
        </row>
        <row r="3835">
          <cell r="A3835">
            <v>105503</v>
          </cell>
          <cell r="B3835" t="str">
            <v>NITROGENO TOTAL</v>
          </cell>
          <cell r="C3835" t="str">
            <v>UN</v>
          </cell>
          <cell r="E3835" t="str">
            <v>1900</v>
          </cell>
          <cell r="F3835">
            <v>0</v>
          </cell>
        </row>
        <row r="3836">
          <cell r="A3836">
            <v>105504</v>
          </cell>
          <cell r="B3836" t="str">
            <v>NITRATOS</v>
          </cell>
          <cell r="C3836" t="str">
            <v>UN</v>
          </cell>
          <cell r="E3836" t="str">
            <v>1900</v>
          </cell>
          <cell r="F3836">
            <v>0</v>
          </cell>
        </row>
        <row r="3837">
          <cell r="A3837">
            <v>105505</v>
          </cell>
          <cell r="B3837" t="str">
            <v>NITRITOS</v>
          </cell>
          <cell r="C3837" t="str">
            <v>UN</v>
          </cell>
          <cell r="E3837" t="str">
            <v>1900</v>
          </cell>
          <cell r="F3837">
            <v>0</v>
          </cell>
        </row>
        <row r="3838">
          <cell r="A3838">
            <v>105506</v>
          </cell>
          <cell r="B3838" t="str">
            <v>SOLIDOS SUSPENDIDOS TOTALES</v>
          </cell>
          <cell r="C3838" t="str">
            <v>UN</v>
          </cell>
          <cell r="E3838" t="str">
            <v>1900</v>
          </cell>
          <cell r="F3838">
            <v>0</v>
          </cell>
        </row>
        <row r="3839">
          <cell r="A3839">
            <v>105507</v>
          </cell>
          <cell r="B3839" t="str">
            <v>SOLIDOS DISUELTOS TOTALES</v>
          </cell>
          <cell r="C3839" t="str">
            <v>UN</v>
          </cell>
          <cell r="E3839" t="str">
            <v>1900</v>
          </cell>
          <cell r="F3839">
            <v>0</v>
          </cell>
        </row>
        <row r="3840">
          <cell r="A3840">
            <v>105508</v>
          </cell>
          <cell r="B3840" t="str">
            <v>GRASAS Y ACEITES</v>
          </cell>
          <cell r="C3840" t="str">
            <v>UN</v>
          </cell>
          <cell r="E3840" t="str">
            <v>1900</v>
          </cell>
          <cell r="F3840">
            <v>0</v>
          </cell>
        </row>
        <row r="3841">
          <cell r="A3841">
            <v>105518</v>
          </cell>
          <cell r="B3841" t="str">
            <v>TENSOACTIVOS</v>
          </cell>
          <cell r="C3841" t="str">
            <v>UN</v>
          </cell>
          <cell r="E3841" t="str">
            <v>1900</v>
          </cell>
          <cell r="F3841">
            <v>0</v>
          </cell>
        </row>
        <row r="3842">
          <cell r="A3842">
            <v>105520</v>
          </cell>
          <cell r="B3842" t="str">
            <v>COLOR</v>
          </cell>
          <cell r="C3842" t="str">
            <v>UN</v>
          </cell>
          <cell r="E3842" t="str">
            <v>1900</v>
          </cell>
          <cell r="F3842">
            <v>0</v>
          </cell>
        </row>
        <row r="3843">
          <cell r="A3843">
            <v>105521</v>
          </cell>
          <cell r="B3843" t="str">
            <v>MERCURIO</v>
          </cell>
          <cell r="C3843" t="str">
            <v>UN</v>
          </cell>
          <cell r="E3843" t="str">
            <v>1900</v>
          </cell>
          <cell r="F3843">
            <v>0</v>
          </cell>
        </row>
        <row r="3844">
          <cell r="A3844">
            <v>105522</v>
          </cell>
          <cell r="B3844" t="str">
            <v>PLOMO</v>
          </cell>
          <cell r="C3844" t="str">
            <v>UN</v>
          </cell>
          <cell r="E3844" t="str">
            <v>1900</v>
          </cell>
          <cell r="F3844">
            <v>0</v>
          </cell>
        </row>
        <row r="3845">
          <cell r="A3845">
            <v>105523</v>
          </cell>
          <cell r="B3845" t="str">
            <v>CADMIO</v>
          </cell>
          <cell r="C3845" t="str">
            <v>UN</v>
          </cell>
          <cell r="E3845" t="str">
            <v>1900</v>
          </cell>
          <cell r="F3845">
            <v>0</v>
          </cell>
        </row>
        <row r="3846">
          <cell r="A3846">
            <v>105524</v>
          </cell>
          <cell r="B3846" t="str">
            <v>COBRE</v>
          </cell>
          <cell r="C3846" t="str">
            <v>UN</v>
          </cell>
          <cell r="E3846" t="str">
            <v>1900</v>
          </cell>
          <cell r="F3846">
            <v>0</v>
          </cell>
        </row>
        <row r="3847">
          <cell r="A3847">
            <v>105526</v>
          </cell>
          <cell r="B3847" t="str">
            <v>ZINC</v>
          </cell>
          <cell r="C3847" t="str">
            <v>UN</v>
          </cell>
          <cell r="E3847" t="str">
            <v>1900</v>
          </cell>
          <cell r="F3847">
            <v>0</v>
          </cell>
        </row>
        <row r="3848">
          <cell r="A3848">
            <v>105527</v>
          </cell>
          <cell r="B3848" t="str">
            <v>NIQUEL</v>
          </cell>
          <cell r="C3848" t="str">
            <v>UN</v>
          </cell>
          <cell r="E3848" t="str">
            <v>1900</v>
          </cell>
          <cell r="F3848">
            <v>0</v>
          </cell>
        </row>
        <row r="3849">
          <cell r="A3849">
            <v>105529</v>
          </cell>
          <cell r="B3849" t="str">
            <v>CROMO TOTAL</v>
          </cell>
          <cell r="C3849" t="str">
            <v>UN</v>
          </cell>
          <cell r="E3849" t="str">
            <v>1900</v>
          </cell>
          <cell r="F3849">
            <v>0</v>
          </cell>
        </row>
        <row r="3850">
          <cell r="A3850">
            <v>105530</v>
          </cell>
          <cell r="B3850" t="str">
            <v>TOMA DE MUESTRAS (Analisis Fisicoquimicos)</v>
          </cell>
          <cell r="C3850" t="str">
            <v>UN</v>
          </cell>
          <cell r="D3850">
            <v>44594</v>
          </cell>
          <cell r="E3850" t="str">
            <v>2022</v>
          </cell>
          <cell r="F3850">
            <v>70134.009999999995</v>
          </cell>
        </row>
        <row r="3851">
          <cell r="A3851">
            <v>105739</v>
          </cell>
          <cell r="B3851" t="str">
            <v>M-RECUENTO DE ESCHERICHIA COLI</v>
          </cell>
          <cell r="C3851" t="str">
            <v>UN</v>
          </cell>
          <cell r="E3851" t="str">
            <v>1900</v>
          </cell>
          <cell r="F3851">
            <v>0</v>
          </cell>
        </row>
        <row r="3852">
          <cell r="A3852">
            <v>105783</v>
          </cell>
          <cell r="B3852" t="str">
            <v>CONCEPTUALIZACION GEOTECNICA  (NO USAR)</v>
          </cell>
          <cell r="C3852" t="str">
            <v>UN</v>
          </cell>
          <cell r="E3852" t="str">
            <v>1900</v>
          </cell>
          <cell r="F3852">
            <v>0</v>
          </cell>
        </row>
        <row r="3853">
          <cell r="A3853">
            <v>106358</v>
          </cell>
          <cell r="B3853" t="str">
            <v>FERROSCAN SERVICIO DIA (MAX- 40 PUNTOS) IGUAL A 100931</v>
          </cell>
          <cell r="C3853" t="str">
            <v>UN</v>
          </cell>
          <cell r="D3853">
            <v>44588</v>
          </cell>
          <cell r="E3853" t="str">
            <v>2022</v>
          </cell>
          <cell r="F3853">
            <v>1415613</v>
          </cell>
        </row>
        <row r="3854">
          <cell r="A3854">
            <v>106637</v>
          </cell>
          <cell r="B3854" t="str">
            <v>Ensayo Laboratorio Cancha Grama sintetica Futbol 5</v>
          </cell>
          <cell r="C3854" t="str">
            <v>UN</v>
          </cell>
          <cell r="D3854">
            <v>44594</v>
          </cell>
          <cell r="E3854" t="str">
            <v>2022</v>
          </cell>
          <cell r="F3854">
            <v>2199536</v>
          </cell>
        </row>
        <row r="3855">
          <cell r="A3855">
            <v>106638</v>
          </cell>
          <cell r="B3855" t="str">
            <v>Ensayo Laboratorio Cancha Grama sintetica Futbol 8</v>
          </cell>
          <cell r="C3855" t="str">
            <v>UN</v>
          </cell>
          <cell r="D3855">
            <v>44585</v>
          </cell>
          <cell r="E3855" t="str">
            <v>2022</v>
          </cell>
          <cell r="F3855">
            <v>3142195</v>
          </cell>
        </row>
        <row r="3856">
          <cell r="A3856">
            <v>106776</v>
          </cell>
          <cell r="B3856" t="str">
            <v>Certificacion Parque Infantil - Zona de Juegos con superficie en caucho - NTC 5600 - NTC 5176</v>
          </cell>
          <cell r="C3856" t="str">
            <v>UN</v>
          </cell>
          <cell r="D3856">
            <v>44594</v>
          </cell>
          <cell r="E3856" t="str">
            <v>2022</v>
          </cell>
          <cell r="F3856">
            <v>7287780</v>
          </cell>
        </row>
        <row r="3857">
          <cell r="A3857">
            <v>106789</v>
          </cell>
          <cell r="B3857" t="str">
            <v>Certif.Parque Infantil Norma NTC-5.600 y NTC 5176</v>
          </cell>
          <cell r="C3857" t="str">
            <v>UN</v>
          </cell>
          <cell r="D3857">
            <v>44274</v>
          </cell>
          <cell r="E3857" t="str">
            <v>2021</v>
          </cell>
          <cell r="F3857">
            <v>6900000</v>
          </cell>
        </row>
        <row r="3858">
          <cell r="A3858">
            <v>102388</v>
          </cell>
          <cell r="B3858" t="str">
            <v>ENSAYO ESTUDIO REFRACCION SISMICA 100 M CON MASW</v>
          </cell>
          <cell r="C3858" t="str">
            <v>UN</v>
          </cell>
          <cell r="D3858">
            <v>44616</v>
          </cell>
          <cell r="E3858" t="str">
            <v>2022</v>
          </cell>
          <cell r="F3858">
            <v>1633044</v>
          </cell>
        </row>
        <row r="3859">
          <cell r="A3859">
            <v>12780</v>
          </cell>
          <cell r="B3859" t="str">
            <v>ENSAYO INSPECCIÓN MEDIANTE LA TÉCNICA DE LÍQUIDOS PENETRANTES</v>
          </cell>
          <cell r="C3859" t="str">
            <v>DD</v>
          </cell>
          <cell r="D3859">
            <v>44594</v>
          </cell>
          <cell r="E3859" t="str">
            <v>2022</v>
          </cell>
          <cell r="F3859">
            <v>1508254</v>
          </cell>
        </row>
        <row r="3860">
          <cell r="A3860">
            <v>12781</v>
          </cell>
          <cell r="B3860" t="str">
            <v xml:space="preserve">ENSAYO INSPECCIÓN MEDIANTE LA TÉCNICA DE PARTÍCULAS MAGNÉTICAS      </v>
          </cell>
          <cell r="C3860" t="str">
            <v>DD</v>
          </cell>
          <cell r="D3860">
            <v>44594</v>
          </cell>
          <cell r="E3860" t="str">
            <v>2022</v>
          </cell>
          <cell r="F3860">
            <v>991677</v>
          </cell>
        </row>
        <row r="3861">
          <cell r="A3861">
            <v>12782</v>
          </cell>
          <cell r="B3861" t="str">
            <v>EXTRACCION MEDICIÓN DE RECUBRIMIENTO DE PINTURA (días de 8 horas según rendimiento promedio)</v>
          </cell>
          <cell r="C3861" t="str">
            <v>DD</v>
          </cell>
          <cell r="D3861">
            <v>44594</v>
          </cell>
          <cell r="E3861" t="str">
            <v>2022</v>
          </cell>
          <cell r="F3861">
            <v>1168953.01</v>
          </cell>
        </row>
        <row r="3862">
          <cell r="A3862">
            <v>12783</v>
          </cell>
          <cell r="B3862" t="str">
            <v xml:space="preserve">ENSAYO INSPECCIÓN MEDIANTE TÉCNICA DE ULTRASONIDO para estructuras metálicas CON ELEMENTOS SOLDADOS </v>
          </cell>
          <cell r="C3862" t="str">
            <v>DD</v>
          </cell>
          <cell r="D3862">
            <v>44594</v>
          </cell>
          <cell r="E3862" t="str">
            <v>2022</v>
          </cell>
          <cell r="F3862">
            <v>1168953.01</v>
          </cell>
        </row>
        <row r="3863">
          <cell r="A3863">
            <v>12784</v>
          </cell>
          <cell r="B3863" t="str">
            <v>PACHÓMETRO - DETECCIÓN DE ARMADURAS DE ACERO</v>
          </cell>
          <cell r="C3863" t="str">
            <v>DD</v>
          </cell>
          <cell r="D3863">
            <v>44594</v>
          </cell>
          <cell r="E3863" t="str">
            <v>2022</v>
          </cell>
          <cell r="F3863">
            <v>74005.009999999995</v>
          </cell>
        </row>
        <row r="3864">
          <cell r="A3864">
            <v>12788</v>
          </cell>
          <cell r="B3864" t="str">
            <v>PACHOMETRO - DETECTOR DE ARMADURAS EN ACERO (POR ELEMENTO)</v>
          </cell>
          <cell r="C3864" t="str">
            <v>UN</v>
          </cell>
          <cell r="D3864">
            <v>44588</v>
          </cell>
          <cell r="E3864" t="str">
            <v>2022</v>
          </cell>
          <cell r="F3864">
            <v>125688</v>
          </cell>
        </row>
        <row r="3865">
          <cell r="A3865">
            <v>12872</v>
          </cell>
          <cell r="B3865" t="str">
            <v xml:space="preserve">CONSTRUCCIÓN DE POZO DE MONITOREO ASTM D5092-04 (7m profundidad) (Medición de VOC´s in situ) </v>
          </cell>
          <cell r="C3865" t="str">
            <v>UN</v>
          </cell>
          <cell r="D3865">
            <v>44594</v>
          </cell>
          <cell r="E3865" t="str">
            <v>2022</v>
          </cell>
          <cell r="F3865">
            <v>10400461</v>
          </cell>
        </row>
        <row r="3866">
          <cell r="A3866">
            <v>12873</v>
          </cell>
          <cell r="B3866" t="str">
            <v>ENSAYO AGUA: Naftaleno, Benzo(a)antraceno, Benzo(a)pireno, Benzo(b)fluoranteno, Benzo(k)fluoranteno</v>
          </cell>
          <cell r="C3866" t="str">
            <v>UN</v>
          </cell>
          <cell r="D3866">
            <v>44594</v>
          </cell>
          <cell r="E3866" t="str">
            <v>2022</v>
          </cell>
          <cell r="F3866">
            <v>943756</v>
          </cell>
        </row>
        <row r="3867">
          <cell r="A3867">
            <v>12874</v>
          </cell>
          <cell r="B3867" t="str">
            <v xml:space="preserve">ENSAYO AGUA:  BTEX (Benceno, Tolueno, Etilbenceno y Xilenos) </v>
          </cell>
          <cell r="C3867" t="str">
            <v>UN</v>
          </cell>
          <cell r="D3867">
            <v>44594</v>
          </cell>
          <cell r="E3867" t="str">
            <v>2022</v>
          </cell>
          <cell r="F3867">
            <v>720743</v>
          </cell>
        </row>
        <row r="3868">
          <cell r="A3868">
            <v>12875</v>
          </cell>
          <cell r="B3868" t="str">
            <v xml:space="preserve">PRUEBAS SLUG ASTM D4044 / D4044M-15 </v>
          </cell>
          <cell r="C3868" t="str">
            <v>UN</v>
          </cell>
          <cell r="D3868">
            <v>44594</v>
          </cell>
          <cell r="E3868" t="str">
            <v>2022</v>
          </cell>
          <cell r="F3868">
            <v>480984.01</v>
          </cell>
        </row>
        <row r="3869">
          <cell r="A3869">
            <v>12877</v>
          </cell>
          <cell r="B3869" t="str">
            <v xml:space="preserve">MONITOREO NIVELES FRATICOS (9 pozos) </v>
          </cell>
          <cell r="C3869" t="str">
            <v>UN</v>
          </cell>
          <cell r="D3869">
            <v>44594</v>
          </cell>
          <cell r="E3869" t="str">
            <v>2022</v>
          </cell>
          <cell r="F3869">
            <v>436841</v>
          </cell>
        </row>
        <row r="3870">
          <cell r="A3870">
            <v>12878</v>
          </cell>
          <cell r="B3870" t="str">
            <v xml:space="preserve">ANALISIS RBCA (TIER 1 Y TIER 2) </v>
          </cell>
          <cell r="C3870" t="str">
            <v>UN</v>
          </cell>
          <cell r="D3870">
            <v>44594</v>
          </cell>
          <cell r="E3870" t="str">
            <v>2022</v>
          </cell>
          <cell r="F3870">
            <v>9371962</v>
          </cell>
        </row>
        <row r="3871">
          <cell r="A3871">
            <v>138</v>
          </cell>
          <cell r="B3871" t="str">
            <v>VIBROCOMPACTADOR DOBLE RODILLO 3 TON + OPERARIO</v>
          </cell>
          <cell r="C3871" t="str">
            <v>HR</v>
          </cell>
          <cell r="D3871">
            <v>44585</v>
          </cell>
          <cell r="E3871" t="str">
            <v>2022</v>
          </cell>
          <cell r="F3871">
            <v>51388</v>
          </cell>
        </row>
        <row r="3872">
          <cell r="A3872">
            <v>151</v>
          </cell>
          <cell r="B3872" t="str">
            <v>PLUMA ELECTRICA Trif.</v>
          </cell>
          <cell r="C3872" t="str">
            <v>DD</v>
          </cell>
          <cell r="D3872">
            <v>44449</v>
          </cell>
          <cell r="E3872" t="str">
            <v>2021</v>
          </cell>
          <cell r="F3872">
            <v>28427.01</v>
          </cell>
        </row>
        <row r="3873">
          <cell r="A3873">
            <v>220</v>
          </cell>
          <cell r="B3873" t="str">
            <v>MEZCLADORA PARA CONCRETO 1 BULTO   ELECTRICO</v>
          </cell>
          <cell r="C3873" t="str">
            <v>MES</v>
          </cell>
          <cell r="E3873" t="str">
            <v>1900</v>
          </cell>
          <cell r="F3873">
            <v>0</v>
          </cell>
        </row>
        <row r="3874">
          <cell r="A3874">
            <v>258</v>
          </cell>
          <cell r="B3874" t="str">
            <v>PLUMA GRUA MOTOR A GASOLINA</v>
          </cell>
          <cell r="C3874" t="str">
            <v>DD</v>
          </cell>
          <cell r="E3874" t="str">
            <v>1900</v>
          </cell>
          <cell r="F3874">
            <v>0</v>
          </cell>
        </row>
        <row r="3875">
          <cell r="A3875">
            <v>326</v>
          </cell>
          <cell r="B3875" t="str">
            <v>CERCHA METALICA DE 3MT</v>
          </cell>
          <cell r="C3875" t="str">
            <v>SMN</v>
          </cell>
          <cell r="E3875" t="str">
            <v>1900</v>
          </cell>
          <cell r="F3875">
            <v>0</v>
          </cell>
        </row>
        <row r="3876">
          <cell r="A3876">
            <v>329</v>
          </cell>
          <cell r="B3876" t="str">
            <v>CRUCETAS CORTAS</v>
          </cell>
          <cell r="C3876" t="str">
            <v>SMN</v>
          </cell>
          <cell r="E3876" t="str">
            <v>1900</v>
          </cell>
          <cell r="F3876">
            <v>0</v>
          </cell>
        </row>
        <row r="3877">
          <cell r="A3877">
            <v>354</v>
          </cell>
          <cell r="B3877" t="str">
            <v>PLANCHONES MADERA (A=0.30M;e=4CM,L=3M.)</v>
          </cell>
          <cell r="C3877" t="str">
            <v>SMN</v>
          </cell>
          <cell r="E3877" t="str">
            <v>1900</v>
          </cell>
          <cell r="F3877">
            <v>0</v>
          </cell>
        </row>
        <row r="3878">
          <cell r="A3878">
            <v>367</v>
          </cell>
          <cell r="B3878" t="str">
            <v>ANDAMIO COLGANTE 40mt.</v>
          </cell>
          <cell r="C3878" t="str">
            <v>DD</v>
          </cell>
          <cell r="E3878" t="str">
            <v>1900</v>
          </cell>
          <cell r="F3878">
            <v>0</v>
          </cell>
        </row>
        <row r="3879">
          <cell r="A3879">
            <v>368</v>
          </cell>
          <cell r="B3879" t="str">
            <v>ANDAMIO TUBULAR (SECC:1.5X1.5M.)</v>
          </cell>
          <cell r="C3879" t="str">
            <v>DD</v>
          </cell>
          <cell r="D3879">
            <v>44585</v>
          </cell>
          <cell r="E3879" t="str">
            <v>2022</v>
          </cell>
          <cell r="F3879">
            <v>1056.01</v>
          </cell>
        </row>
        <row r="3880">
          <cell r="A3880">
            <v>369</v>
          </cell>
          <cell r="B3880" t="str">
            <v>AUTOBOMBA PARA CONCRETO</v>
          </cell>
          <cell r="C3880" t="str">
            <v>M3</v>
          </cell>
          <cell r="D3880">
            <v>44585</v>
          </cell>
          <cell r="E3880" t="str">
            <v>2022</v>
          </cell>
          <cell r="F3880">
            <v>49672</v>
          </cell>
        </row>
        <row r="3881">
          <cell r="A3881">
            <v>371</v>
          </cell>
          <cell r="B3881" t="str">
            <v>BOMBA ESTACIONARIA DE CONCRETO</v>
          </cell>
          <cell r="C3881" t="str">
            <v>M3</v>
          </cell>
          <cell r="D3881">
            <v>44585</v>
          </cell>
          <cell r="E3881" t="str">
            <v>2022</v>
          </cell>
          <cell r="F3881">
            <v>49622</v>
          </cell>
        </row>
        <row r="3882">
          <cell r="A3882">
            <v>372</v>
          </cell>
          <cell r="B3882" t="str">
            <v>BULLDOZER D-6 CATERPILLAR (Operario+Combustible)</v>
          </cell>
          <cell r="C3882" t="str">
            <v>DD</v>
          </cell>
          <cell r="E3882" t="str">
            <v>1900</v>
          </cell>
          <cell r="F3882">
            <v>0</v>
          </cell>
        </row>
        <row r="3883">
          <cell r="A3883">
            <v>373</v>
          </cell>
          <cell r="B3883" t="str">
            <v>CARGADOR .40 M3 SOBRE LLANTAS</v>
          </cell>
          <cell r="C3883" t="str">
            <v>MES</v>
          </cell>
          <cell r="E3883" t="str">
            <v>1900</v>
          </cell>
          <cell r="F3883">
            <v>0</v>
          </cell>
        </row>
        <row r="3884">
          <cell r="A3884">
            <v>375</v>
          </cell>
          <cell r="B3884" t="str">
            <v>RODILLO  VIBRATORIO "BENITIN" 1TON+ Operario</v>
          </cell>
          <cell r="C3884" t="str">
            <v>DD</v>
          </cell>
          <cell r="E3884" t="str">
            <v>1900</v>
          </cell>
          <cell r="F3884">
            <v>0</v>
          </cell>
        </row>
        <row r="3885">
          <cell r="A3885">
            <v>378</v>
          </cell>
          <cell r="B3885" t="str">
            <v>CORTADORA DE LADRILLO GASOLINA (sin disco)</v>
          </cell>
          <cell r="C3885" t="str">
            <v>DD</v>
          </cell>
          <cell r="D3885">
            <v>44585</v>
          </cell>
          <cell r="E3885" t="str">
            <v>2022</v>
          </cell>
          <cell r="F3885">
            <v>33624</v>
          </cell>
        </row>
        <row r="3886">
          <cell r="A3886">
            <v>381</v>
          </cell>
          <cell r="B3886" t="str">
            <v>FORM CLAMPS (UN)</v>
          </cell>
          <cell r="C3886" t="str">
            <v>DD</v>
          </cell>
          <cell r="D3886">
            <v>44585</v>
          </cell>
          <cell r="E3886" t="str">
            <v>2022</v>
          </cell>
          <cell r="F3886">
            <v>85</v>
          </cell>
        </row>
        <row r="3887">
          <cell r="A3887">
            <v>382</v>
          </cell>
          <cell r="B3887" t="str">
            <v>FORMALETA ENTREPISO M2 (paral corto 1,5-2,5 mts)</v>
          </cell>
          <cell r="C3887" t="str">
            <v>MES</v>
          </cell>
          <cell r="D3887">
            <v>44585</v>
          </cell>
          <cell r="E3887" t="str">
            <v>2022</v>
          </cell>
          <cell r="F3887">
            <v>7822</v>
          </cell>
        </row>
        <row r="3888">
          <cell r="A3888">
            <v>383</v>
          </cell>
          <cell r="B3888" t="str">
            <v>FORMALETA ENTREPISO M2 (paral largo 3-4,5 mts)</v>
          </cell>
          <cell r="C3888" t="str">
            <v>MES</v>
          </cell>
          <cell r="D3888">
            <v>44585</v>
          </cell>
          <cell r="E3888" t="str">
            <v>2022</v>
          </cell>
          <cell r="F3888">
            <v>9511</v>
          </cell>
        </row>
        <row r="3889">
          <cell r="A3889">
            <v>384</v>
          </cell>
          <cell r="B3889" t="str">
            <v>CRUCETAS  LARGAS</v>
          </cell>
          <cell r="C3889" t="str">
            <v>DD</v>
          </cell>
          <cell r="D3889">
            <v>44585</v>
          </cell>
          <cell r="E3889" t="str">
            <v>2022</v>
          </cell>
          <cell r="F3889">
            <v>44.01</v>
          </cell>
        </row>
        <row r="3890">
          <cell r="A3890">
            <v>386</v>
          </cell>
          <cell r="B3890" t="str">
            <v>FORMALETA SARDINEL- (45x240) / ML</v>
          </cell>
          <cell r="C3890" t="str">
            <v>DD</v>
          </cell>
          <cell r="D3890">
            <v>44585</v>
          </cell>
          <cell r="E3890" t="str">
            <v>2022</v>
          </cell>
          <cell r="F3890">
            <v>399</v>
          </cell>
        </row>
        <row r="3891">
          <cell r="A3891">
            <v>388</v>
          </cell>
          <cell r="B3891" t="str">
            <v>MEZCLADORA DE CONCRETO 2 BULTOS GASOLINA</v>
          </cell>
          <cell r="C3891" t="str">
            <v>DD</v>
          </cell>
          <cell r="D3891">
            <v>43508</v>
          </cell>
          <cell r="E3891" t="str">
            <v>2019</v>
          </cell>
          <cell r="F3891">
            <v>35006</v>
          </cell>
        </row>
        <row r="3892">
          <cell r="A3892">
            <v>390</v>
          </cell>
          <cell r="B3892" t="str">
            <v>MORDAZAS EN PLATINA CON CUÑA</v>
          </cell>
          <cell r="C3892" t="str">
            <v>DD</v>
          </cell>
          <cell r="D3892">
            <v>44585</v>
          </cell>
          <cell r="E3892" t="str">
            <v>2022</v>
          </cell>
          <cell r="F3892">
            <v>64</v>
          </cell>
        </row>
        <row r="3893">
          <cell r="A3893">
            <v>391</v>
          </cell>
          <cell r="B3893" t="str">
            <v>MOTOBOMBAS TRIFASICA DE 2"SUMERGIBLE</v>
          </cell>
          <cell r="C3893" t="str">
            <v>DD</v>
          </cell>
          <cell r="D3893">
            <v>44585</v>
          </cell>
          <cell r="E3893" t="str">
            <v>2022</v>
          </cell>
          <cell r="F3893">
            <v>32346</v>
          </cell>
        </row>
        <row r="3894">
          <cell r="A3894">
            <v>393</v>
          </cell>
          <cell r="B3894" t="str">
            <v>PARALES - SEMANA (2 - 3.5m)</v>
          </cell>
          <cell r="C3894" t="str">
            <v>UN</v>
          </cell>
          <cell r="D3894">
            <v>44585</v>
          </cell>
          <cell r="E3894" t="str">
            <v>2022</v>
          </cell>
          <cell r="F3894">
            <v>1127</v>
          </cell>
        </row>
        <row r="3895">
          <cell r="A3895">
            <v>394</v>
          </cell>
          <cell r="B3895" t="str">
            <v>PARALES - MES</v>
          </cell>
          <cell r="C3895" t="str">
            <v>UN</v>
          </cell>
          <cell r="D3895">
            <v>44585</v>
          </cell>
          <cell r="E3895" t="str">
            <v>2022</v>
          </cell>
          <cell r="F3895">
            <v>4095</v>
          </cell>
        </row>
        <row r="3896">
          <cell r="A3896">
            <v>395</v>
          </cell>
          <cell r="B3896" t="str">
            <v>PESCANTE PARA ANDAMIO COLGANTE</v>
          </cell>
          <cell r="C3896" t="str">
            <v>SMN</v>
          </cell>
          <cell r="E3896" t="str">
            <v>1900</v>
          </cell>
          <cell r="F3896">
            <v>0</v>
          </cell>
        </row>
        <row r="3897">
          <cell r="A3897">
            <v>396</v>
          </cell>
          <cell r="B3897" t="str">
            <v>PLANCHONESa=0.30M,e=4CM,l=3.00 M ALQUILER</v>
          </cell>
          <cell r="C3897" t="str">
            <v>DD</v>
          </cell>
          <cell r="E3897" t="str">
            <v>1900</v>
          </cell>
          <cell r="F3897">
            <v>0</v>
          </cell>
        </row>
        <row r="3898">
          <cell r="A3898">
            <v>400</v>
          </cell>
          <cell r="B3898" t="str">
            <v>VIBRADOR A GASOLINA</v>
          </cell>
          <cell r="C3898" t="str">
            <v>DD</v>
          </cell>
          <cell r="D3898">
            <v>44585</v>
          </cell>
          <cell r="E3898" t="str">
            <v>2022</v>
          </cell>
          <cell r="F3898">
            <v>39272</v>
          </cell>
        </row>
        <row r="3899">
          <cell r="A3899">
            <v>401</v>
          </cell>
          <cell r="B3899" t="str">
            <v>RANA A GASOLINA DE 50X75 CM</v>
          </cell>
          <cell r="C3899" t="str">
            <v>DD</v>
          </cell>
          <cell r="D3899">
            <v>44585</v>
          </cell>
          <cell r="E3899" t="str">
            <v>2022</v>
          </cell>
          <cell r="F3899">
            <v>50293.01</v>
          </cell>
        </row>
        <row r="3900">
          <cell r="A3900">
            <v>460</v>
          </cell>
          <cell r="B3900" t="str">
            <v>PLUMA GRUA MOTOR A GASOLINA</v>
          </cell>
          <cell r="C3900" t="str">
            <v>MES</v>
          </cell>
          <cell r="E3900" t="str">
            <v>1900</v>
          </cell>
          <cell r="F3900">
            <v>0</v>
          </cell>
        </row>
        <row r="3901">
          <cell r="A3901">
            <v>620</v>
          </cell>
          <cell r="B3901" t="str">
            <v>MEZCLADORA A GASOLINA (1-1/2 BULTO)</v>
          </cell>
          <cell r="C3901" t="str">
            <v>MES</v>
          </cell>
          <cell r="E3901" t="str">
            <v>1900</v>
          </cell>
          <cell r="F3901">
            <v>0</v>
          </cell>
        </row>
        <row r="3902">
          <cell r="A3902">
            <v>720</v>
          </cell>
          <cell r="B3902" t="str">
            <v>VIBRADOR ELECTRICO</v>
          </cell>
          <cell r="C3902" t="str">
            <v>DD</v>
          </cell>
          <cell r="E3902" t="str">
            <v>1900</v>
          </cell>
          <cell r="F3902">
            <v>0</v>
          </cell>
        </row>
        <row r="3903">
          <cell r="A3903">
            <v>814</v>
          </cell>
          <cell r="B3903" t="str">
            <v>ESTACION TOTAL TOPOGRAFICA</v>
          </cell>
          <cell r="C3903" t="str">
            <v>MES</v>
          </cell>
          <cell r="D3903">
            <v>44585</v>
          </cell>
          <cell r="E3903" t="str">
            <v>2022</v>
          </cell>
          <cell r="F3903">
            <v>2055473.01</v>
          </cell>
        </row>
        <row r="3904">
          <cell r="A3904">
            <v>922</v>
          </cell>
          <cell r="B3904" t="str">
            <v>ESCALERILLA Trans. VERTICAL</v>
          </cell>
          <cell r="C3904" t="str">
            <v>DD</v>
          </cell>
          <cell r="E3904" t="str">
            <v>1900</v>
          </cell>
          <cell r="F3904">
            <v>0</v>
          </cell>
        </row>
        <row r="3905">
          <cell r="A3905">
            <v>949</v>
          </cell>
          <cell r="B3905" t="str">
            <v>CINTURON DE SEGURIDAD</v>
          </cell>
          <cell r="C3905" t="str">
            <v>DD</v>
          </cell>
          <cell r="E3905" t="str">
            <v>1900</v>
          </cell>
          <cell r="F3905">
            <v>0</v>
          </cell>
        </row>
        <row r="3906">
          <cell r="A3906">
            <v>950</v>
          </cell>
          <cell r="B3906" t="str">
            <v>PARAL TELESCOPICO CORTO (UN)</v>
          </cell>
          <cell r="C3906" t="str">
            <v>DD</v>
          </cell>
          <cell r="D3906">
            <v>44585</v>
          </cell>
          <cell r="E3906" t="str">
            <v>2022</v>
          </cell>
          <cell r="F3906">
            <v>119</v>
          </cell>
        </row>
        <row r="3907">
          <cell r="A3907">
            <v>961</v>
          </cell>
          <cell r="B3907" t="str">
            <v>VIBRADOR ELECTRICO</v>
          </cell>
          <cell r="C3907" t="str">
            <v>DD</v>
          </cell>
          <cell r="D3907">
            <v>43839</v>
          </cell>
          <cell r="E3907" t="str">
            <v>2020</v>
          </cell>
          <cell r="F3907">
            <v>45460</v>
          </cell>
        </row>
        <row r="3908">
          <cell r="A3908">
            <v>968</v>
          </cell>
          <cell r="B3908" t="str">
            <v>VIBRADOR ELECTRICO</v>
          </cell>
          <cell r="C3908" t="str">
            <v>MES</v>
          </cell>
          <cell r="D3908">
            <v>43542</v>
          </cell>
          <cell r="E3908" t="str">
            <v>2019</v>
          </cell>
          <cell r="F3908">
            <v>434765</v>
          </cell>
        </row>
        <row r="3909">
          <cell r="A3909">
            <v>972</v>
          </cell>
          <cell r="B3909" t="str">
            <v>VIBROCOMPACTADOR (TIPO RANA)GASOLINA(50X75CM)</v>
          </cell>
          <cell r="C3909" t="str">
            <v>MES</v>
          </cell>
          <cell r="E3909" t="str">
            <v>1900</v>
          </cell>
          <cell r="F3909">
            <v>0</v>
          </cell>
        </row>
        <row r="3910">
          <cell r="A3910">
            <v>976</v>
          </cell>
          <cell r="B3910" t="str">
            <v>VIBROCOMPACTADOR (TIPO RANA) ELECTRICO(50X75CM)</v>
          </cell>
          <cell r="C3910" t="str">
            <v>MES</v>
          </cell>
          <cell r="E3910" t="str">
            <v>1900</v>
          </cell>
          <cell r="F3910">
            <v>0</v>
          </cell>
        </row>
        <row r="3911">
          <cell r="A3911">
            <v>977</v>
          </cell>
          <cell r="B3911" t="str">
            <v>MOTOBOMBA DE 3" MOTOR A GASOLINA AUTOCEBANTE</v>
          </cell>
          <cell r="C3911" t="str">
            <v>DD</v>
          </cell>
          <cell r="E3911" t="str">
            <v>1900</v>
          </cell>
          <cell r="F3911">
            <v>0</v>
          </cell>
        </row>
        <row r="3912">
          <cell r="A3912">
            <v>1012</v>
          </cell>
          <cell r="B3912" t="str">
            <v>MOTOBOMBA DE 3" MOTOR A GASOLINA</v>
          </cell>
          <cell r="C3912" t="str">
            <v>MES</v>
          </cell>
          <cell r="E3912" t="str">
            <v>1900</v>
          </cell>
          <cell r="F3912">
            <v>0</v>
          </cell>
        </row>
        <row r="3913">
          <cell r="A3913">
            <v>1215</v>
          </cell>
          <cell r="B3913" t="str">
            <v>MOTOBOMBA DE 3" SUMERGIBLE MOTOR ELECTRICO</v>
          </cell>
          <cell r="C3913" t="str">
            <v>DD</v>
          </cell>
          <cell r="D3913">
            <v>44585</v>
          </cell>
          <cell r="E3913" t="str">
            <v>2022</v>
          </cell>
          <cell r="F3913">
            <v>56560</v>
          </cell>
        </row>
        <row r="3914">
          <cell r="A3914">
            <v>1638</v>
          </cell>
          <cell r="B3914" t="str">
            <v>ANDAMIO TUBULAR (SECC/MES)</v>
          </cell>
          <cell r="C3914" t="str">
            <v>MES</v>
          </cell>
          <cell r="D3914">
            <v>44585</v>
          </cell>
          <cell r="E3914" t="str">
            <v>2022</v>
          </cell>
          <cell r="F3914">
            <v>26394</v>
          </cell>
        </row>
        <row r="3915">
          <cell r="A3915">
            <v>1652</v>
          </cell>
          <cell r="B3915" t="str">
            <v>TABLERO EN PINO PATULA USADO</v>
          </cell>
          <cell r="C3915" t="str">
            <v>DD</v>
          </cell>
          <cell r="E3915" t="str">
            <v>1900</v>
          </cell>
          <cell r="F3915">
            <v>0</v>
          </cell>
        </row>
        <row r="3916">
          <cell r="A3916">
            <v>1653</v>
          </cell>
          <cell r="B3916" t="str">
            <v>LLAVES TENSORA (ALQUILER)</v>
          </cell>
          <cell r="C3916" t="str">
            <v>DD</v>
          </cell>
          <cell r="D3916">
            <v>43504</v>
          </cell>
          <cell r="E3916" t="str">
            <v>2019</v>
          </cell>
          <cell r="F3916">
            <v>427</v>
          </cell>
        </row>
        <row r="3917">
          <cell r="A3917">
            <v>1655</v>
          </cell>
          <cell r="B3917" t="str">
            <v>PERROS GALVANIZADO  1/2"</v>
          </cell>
          <cell r="C3917" t="str">
            <v>DD</v>
          </cell>
          <cell r="E3917" t="str">
            <v>1900</v>
          </cell>
          <cell r="F3917">
            <v>0</v>
          </cell>
        </row>
        <row r="3918">
          <cell r="A3918">
            <v>1656</v>
          </cell>
          <cell r="B3918" t="str">
            <v>CILINDRO PRUEBA CONCRETO (Alq)</v>
          </cell>
          <cell r="C3918" t="str">
            <v>MES</v>
          </cell>
          <cell r="E3918" t="str">
            <v>1900</v>
          </cell>
          <cell r="F3918">
            <v>0</v>
          </cell>
        </row>
        <row r="3919">
          <cell r="A3919">
            <v>1657</v>
          </cell>
          <cell r="B3919" t="str">
            <v>TABLERO METALICO (1.40 x 0.60)</v>
          </cell>
          <cell r="C3919" t="str">
            <v>DD</v>
          </cell>
          <cell r="E3919" t="str">
            <v>1900</v>
          </cell>
          <cell r="F3919">
            <v>0</v>
          </cell>
        </row>
        <row r="3920">
          <cell r="A3920">
            <v>1666</v>
          </cell>
          <cell r="B3920" t="str">
            <v>RUEDAS PARA ANDAMIO TUBULAR (Juego x 4)</v>
          </cell>
          <cell r="C3920" t="str">
            <v>DD</v>
          </cell>
          <cell r="D3920">
            <v>44585</v>
          </cell>
          <cell r="E3920" t="str">
            <v>2022</v>
          </cell>
          <cell r="F3920">
            <v>2112</v>
          </cell>
        </row>
        <row r="3921">
          <cell r="A3921">
            <v>1671</v>
          </cell>
          <cell r="B3921" t="str">
            <v>MOTOBOMBA DE 3" SUMERGIBLE MOTOR ELECTRICO</v>
          </cell>
          <cell r="C3921" t="str">
            <v>MES</v>
          </cell>
          <cell r="E3921" t="str">
            <v>1900</v>
          </cell>
          <cell r="F3921">
            <v>0</v>
          </cell>
        </row>
        <row r="3922">
          <cell r="A3922">
            <v>1672</v>
          </cell>
          <cell r="B3922" t="str">
            <v>CORTADORA DE LADRILLO MOTOR ELECTRICO (sin disco)</v>
          </cell>
          <cell r="C3922" t="str">
            <v>DD</v>
          </cell>
          <cell r="D3922">
            <v>44585</v>
          </cell>
          <cell r="E3922" t="str">
            <v>2022</v>
          </cell>
          <cell r="F3922">
            <v>29815</v>
          </cell>
        </row>
        <row r="3923">
          <cell r="A3923">
            <v>1695</v>
          </cell>
          <cell r="B3923" t="str">
            <v>ANDAMIOS GANCHO COLGANTE</v>
          </cell>
          <cell r="C3923" t="str">
            <v>DD</v>
          </cell>
          <cell r="E3923" t="str">
            <v>1900</v>
          </cell>
          <cell r="F3923">
            <v>0</v>
          </cell>
        </row>
        <row r="3924">
          <cell r="A3924">
            <v>1715</v>
          </cell>
          <cell r="B3924" t="str">
            <v>PLUMA GRUA  ELECTRICA Trif:</v>
          </cell>
          <cell r="C3924" t="str">
            <v>MES</v>
          </cell>
          <cell r="D3924">
            <v>43553</v>
          </cell>
          <cell r="E3924" t="str">
            <v>2019</v>
          </cell>
          <cell r="F3924">
            <v>392700</v>
          </cell>
        </row>
        <row r="3925">
          <cell r="A3925">
            <v>2162</v>
          </cell>
          <cell r="B3925" t="str">
            <v>FORMALETA ENTREPISO 1 SEMANA</v>
          </cell>
          <cell r="C3925" t="str">
            <v>M2</v>
          </cell>
          <cell r="D3925">
            <v>44585</v>
          </cell>
          <cell r="E3925" t="str">
            <v>2022</v>
          </cell>
          <cell r="F3925">
            <v>1965</v>
          </cell>
        </row>
        <row r="3926">
          <cell r="A3926">
            <v>2406</v>
          </cell>
          <cell r="B3926" t="str">
            <v>MEZCLADORA DE CONCRETO 2 BULTOS GASOLINA</v>
          </cell>
          <cell r="C3926" t="str">
            <v>MES</v>
          </cell>
          <cell r="E3926" t="str">
            <v>1900</v>
          </cell>
          <cell r="F3926">
            <v>0</v>
          </cell>
        </row>
        <row r="3927">
          <cell r="A3927">
            <v>2445</v>
          </cell>
          <cell r="B3927" t="str">
            <v>RANA O VIBROCOMPACTADOR GASOLIN(50X75CM)</v>
          </cell>
          <cell r="C3927" t="str">
            <v>MES</v>
          </cell>
          <cell r="D3927">
            <v>44585</v>
          </cell>
          <cell r="E3927" t="str">
            <v>2022</v>
          </cell>
          <cell r="F3927">
            <v>795184</v>
          </cell>
        </row>
        <row r="3928">
          <cell r="A3928">
            <v>2446</v>
          </cell>
          <cell r="B3928" t="str">
            <v>CAMION DE 9.0 TONELADAS</v>
          </cell>
          <cell r="C3928" t="str">
            <v>VJ</v>
          </cell>
          <cell r="D3928">
            <v>43815</v>
          </cell>
          <cell r="E3928" t="str">
            <v>2019</v>
          </cell>
          <cell r="F3928">
            <v>198202</v>
          </cell>
        </row>
        <row r="3929">
          <cell r="A3929">
            <v>2447</v>
          </cell>
          <cell r="B3929" t="str">
            <v>CAMION DE 4.5 TONELADAS</v>
          </cell>
          <cell r="C3929" t="str">
            <v>VJ</v>
          </cell>
          <cell r="D3929">
            <v>44596</v>
          </cell>
          <cell r="E3929" t="str">
            <v>2022</v>
          </cell>
          <cell r="F3929">
            <v>195827</v>
          </cell>
        </row>
        <row r="3930">
          <cell r="A3930">
            <v>2475</v>
          </cell>
          <cell r="B3930" t="str">
            <v>JUEGO DE RUEDAS PARA ANDAMIO(4)</v>
          </cell>
          <cell r="C3930" t="str">
            <v>SMN</v>
          </cell>
          <cell r="E3930" t="str">
            <v>1900</v>
          </cell>
          <cell r="F3930">
            <v>0</v>
          </cell>
        </row>
        <row r="3931">
          <cell r="A3931">
            <v>2476</v>
          </cell>
          <cell r="B3931" t="str">
            <v>BANDA PARA REMOVER ESCOMBROS 20 MTS</v>
          </cell>
          <cell r="C3931" t="str">
            <v>MES</v>
          </cell>
          <cell r="E3931" t="str">
            <v>1900</v>
          </cell>
          <cell r="F3931">
            <v>0</v>
          </cell>
        </row>
        <row r="3932">
          <cell r="A3932">
            <v>2497</v>
          </cell>
          <cell r="B3932" t="str">
            <v>PALA DRAGA 320H 25 M PLUMA SOBRE ORUGA</v>
          </cell>
          <cell r="C3932" t="str">
            <v>HR</v>
          </cell>
          <cell r="E3932" t="str">
            <v>1900</v>
          </cell>
          <cell r="F3932">
            <v>0</v>
          </cell>
        </row>
        <row r="3933">
          <cell r="A3933">
            <v>2504</v>
          </cell>
          <cell r="B3933" t="str">
            <v>GRUA POTAIN 428 BRAZO 40 MTS</v>
          </cell>
          <cell r="C3933" t="str">
            <v>MES</v>
          </cell>
          <cell r="E3933" t="str">
            <v>1900</v>
          </cell>
          <cell r="F3933">
            <v>0</v>
          </cell>
        </row>
        <row r="3934">
          <cell r="A3934">
            <v>2632</v>
          </cell>
          <cell r="B3934" t="str">
            <v>ELEVADOR  1000 KILOS</v>
          </cell>
          <cell r="C3934" t="str">
            <v>MES</v>
          </cell>
          <cell r="E3934" t="str">
            <v>1900</v>
          </cell>
          <cell r="F3934">
            <v>0</v>
          </cell>
        </row>
        <row r="3935">
          <cell r="A3935">
            <v>2634</v>
          </cell>
          <cell r="B3935" t="str">
            <v>MINICARGADOR BOBCAT+Oper C/Comb</v>
          </cell>
          <cell r="C3935" t="str">
            <v>HR</v>
          </cell>
          <cell r="D3935">
            <v>44585</v>
          </cell>
          <cell r="E3935" t="str">
            <v>2022</v>
          </cell>
          <cell r="F3935">
            <v>74476</v>
          </cell>
        </row>
        <row r="3936">
          <cell r="A3936">
            <v>2636</v>
          </cell>
          <cell r="B3936" t="str">
            <v>EXCAVADORA HIDRAUL.PC-307+Oper+Comb</v>
          </cell>
          <cell r="C3936" t="str">
            <v>HR</v>
          </cell>
          <cell r="E3936" t="str">
            <v>1900</v>
          </cell>
          <cell r="F3936">
            <v>0</v>
          </cell>
        </row>
        <row r="3937">
          <cell r="A3937">
            <v>2720</v>
          </cell>
          <cell r="B3937" t="str">
            <v>APISONADOR CANGURO GASOLINA (MES)</v>
          </cell>
          <cell r="C3937" t="str">
            <v>MES</v>
          </cell>
          <cell r="D3937">
            <v>44585</v>
          </cell>
          <cell r="E3937" t="str">
            <v>2022</v>
          </cell>
          <cell r="F3937">
            <v>1305855</v>
          </cell>
        </row>
        <row r="3938">
          <cell r="A3938">
            <v>2721</v>
          </cell>
          <cell r="B3938" t="str">
            <v>MOTOBOMBA ELECTRICA DE 2" GASOLINA</v>
          </cell>
          <cell r="C3938" t="str">
            <v>MES</v>
          </cell>
          <cell r="E3938" t="str">
            <v>1900</v>
          </cell>
          <cell r="F3938">
            <v>0</v>
          </cell>
        </row>
        <row r="3939">
          <cell r="A3939">
            <v>3237</v>
          </cell>
          <cell r="B3939" t="str">
            <v>VIBROCOMPACTADORA ELECTRICA(RANA)40X70CM</v>
          </cell>
          <cell r="C3939" t="str">
            <v>DD</v>
          </cell>
          <cell r="E3939" t="str">
            <v>1900</v>
          </cell>
          <cell r="F3939">
            <v>0</v>
          </cell>
        </row>
        <row r="3940">
          <cell r="A3940">
            <v>3238</v>
          </cell>
          <cell r="B3940" t="str">
            <v>VIBROCOMPACTADORA ELECTRICA (RANA)40X70CM</v>
          </cell>
          <cell r="C3940" t="str">
            <v>MES</v>
          </cell>
          <cell r="E3940" t="str">
            <v>1900</v>
          </cell>
          <cell r="F3940">
            <v>0</v>
          </cell>
        </row>
        <row r="3941">
          <cell r="A3941">
            <v>3239</v>
          </cell>
          <cell r="B3941" t="str">
            <v>CORTADORA CONCRETO SIN DISCO</v>
          </cell>
          <cell r="C3941" t="str">
            <v>DD</v>
          </cell>
          <cell r="E3941" t="str">
            <v>1900</v>
          </cell>
          <cell r="F3941">
            <v>0</v>
          </cell>
        </row>
        <row r="3942">
          <cell r="A3942">
            <v>3240</v>
          </cell>
          <cell r="B3942" t="str">
            <v>CORTADORA CONCRETO SIN DISCO</v>
          </cell>
          <cell r="C3942" t="str">
            <v>MES</v>
          </cell>
          <cell r="E3942" t="str">
            <v>1900</v>
          </cell>
          <cell r="F3942">
            <v>0</v>
          </cell>
        </row>
        <row r="3943">
          <cell r="A3943">
            <v>3241</v>
          </cell>
          <cell r="B3943" t="str">
            <v>PULIDORA MANUAL SIN DISCO 9"</v>
          </cell>
          <cell r="C3943" t="str">
            <v>DD</v>
          </cell>
          <cell r="D3943">
            <v>44585</v>
          </cell>
          <cell r="E3943" t="str">
            <v>2022</v>
          </cell>
          <cell r="F3943">
            <v>21446</v>
          </cell>
        </row>
        <row r="3944">
          <cell r="A3944">
            <v>3242</v>
          </cell>
          <cell r="B3944" t="str">
            <v>PULIDORA MANUAL SIN DISCO</v>
          </cell>
          <cell r="C3944" t="str">
            <v>MES</v>
          </cell>
          <cell r="E3944" t="str">
            <v>1900</v>
          </cell>
          <cell r="F3944">
            <v>0</v>
          </cell>
        </row>
        <row r="3945">
          <cell r="A3945">
            <v>3243</v>
          </cell>
          <cell r="B3945" t="str">
            <v>TALADRO ROTOPERCUTOR HASTA 3/4" SIN</v>
          </cell>
          <cell r="C3945" t="str">
            <v>DD</v>
          </cell>
          <cell r="D3945">
            <v>44585</v>
          </cell>
          <cell r="E3945" t="str">
            <v>2022</v>
          </cell>
          <cell r="F3945">
            <v>42525</v>
          </cell>
        </row>
        <row r="3946">
          <cell r="A3946">
            <v>3244</v>
          </cell>
          <cell r="B3946" t="str">
            <v>TALADRO ROTOPERCUTOR HASTA 3/4" SIN</v>
          </cell>
          <cell r="C3946" t="str">
            <v>MES</v>
          </cell>
          <cell r="E3946" t="str">
            <v>1900</v>
          </cell>
          <cell r="F3946">
            <v>0</v>
          </cell>
        </row>
        <row r="3947">
          <cell r="A3947">
            <v>3245</v>
          </cell>
          <cell r="B3947" t="str">
            <v>ESCALERA EXTENSIBLE EN ALUMINIO DE 3.5 A 7 m</v>
          </cell>
          <cell r="C3947" t="str">
            <v>DD</v>
          </cell>
          <cell r="E3947" t="str">
            <v>1900</v>
          </cell>
          <cell r="F3947">
            <v>0</v>
          </cell>
        </row>
        <row r="3948">
          <cell r="A3948">
            <v>3256</v>
          </cell>
          <cell r="B3948" t="str">
            <v>MONTACARGAS 3.5 TON (OPER+COMB) CERTIFICADO</v>
          </cell>
          <cell r="C3948" t="str">
            <v>HR</v>
          </cell>
          <cell r="D3948">
            <v>44585</v>
          </cell>
          <cell r="E3948" t="str">
            <v>2022</v>
          </cell>
          <cell r="F3948">
            <v>61316</v>
          </cell>
        </row>
        <row r="3949">
          <cell r="A3949">
            <v>3333</v>
          </cell>
          <cell r="B3949" t="str">
            <v>CORTABALDOSA 400 MM</v>
          </cell>
          <cell r="C3949" t="str">
            <v>DD</v>
          </cell>
          <cell r="D3949">
            <v>44596</v>
          </cell>
          <cell r="E3949" t="str">
            <v>2022</v>
          </cell>
          <cell r="F3949">
            <v>15031</v>
          </cell>
        </row>
        <row r="3950">
          <cell r="A3950">
            <v>3371</v>
          </cell>
          <cell r="B3950" t="str">
            <v>EXCAVACION MECANICA  Y RETIRO (TIERRA) 4VJ/DD</v>
          </cell>
          <cell r="C3950" t="str">
            <v>M3</v>
          </cell>
          <cell r="D3950">
            <v>44585</v>
          </cell>
          <cell r="E3950" t="str">
            <v>2022</v>
          </cell>
          <cell r="F3950">
            <v>36100.01</v>
          </cell>
        </row>
        <row r="3951">
          <cell r="A3951">
            <v>3565</v>
          </cell>
          <cell r="B3951" t="str">
            <v>ELEVADOR  250 KILOS</v>
          </cell>
          <cell r="C3951" t="str">
            <v>MES</v>
          </cell>
          <cell r="E3951" t="str">
            <v>1900</v>
          </cell>
          <cell r="F3951">
            <v>0</v>
          </cell>
        </row>
        <row r="3952">
          <cell r="A3952">
            <v>3706</v>
          </cell>
          <cell r="B3952" t="str">
            <v>CAMION 3 TONELADAS</v>
          </cell>
          <cell r="C3952" t="str">
            <v>DD</v>
          </cell>
          <cell r="D3952">
            <v>44585</v>
          </cell>
          <cell r="E3952" t="str">
            <v>2022</v>
          </cell>
          <cell r="F3952">
            <v>367476</v>
          </cell>
        </row>
        <row r="3953">
          <cell r="A3953">
            <v>3745</v>
          </cell>
          <cell r="B3953" t="str">
            <v>CAMPERO</v>
          </cell>
          <cell r="C3953" t="str">
            <v>HR</v>
          </cell>
          <cell r="E3953" t="str">
            <v>1900</v>
          </cell>
          <cell r="F3953">
            <v>0</v>
          </cell>
        </row>
        <row r="3954">
          <cell r="A3954">
            <v>3785</v>
          </cell>
          <cell r="B3954" t="str">
            <v>TRINQUETE</v>
          </cell>
          <cell r="C3954" t="str">
            <v>DD</v>
          </cell>
          <cell r="E3954" t="str">
            <v>1900</v>
          </cell>
          <cell r="F3954">
            <v>0</v>
          </cell>
        </row>
        <row r="3955">
          <cell r="A3955">
            <v>3786</v>
          </cell>
          <cell r="B3955" t="str">
            <v>JUEGO POLEAS ANTENAYA</v>
          </cell>
          <cell r="C3955" t="str">
            <v>UN</v>
          </cell>
          <cell r="E3955" t="str">
            <v>1900</v>
          </cell>
          <cell r="F3955">
            <v>0</v>
          </cell>
        </row>
        <row r="3956">
          <cell r="A3956">
            <v>3792</v>
          </cell>
          <cell r="B3956" t="str">
            <v>GRUA HIDRAULICA (CARRO)</v>
          </cell>
          <cell r="C3956" t="str">
            <v>MES</v>
          </cell>
          <cell r="E3956" t="str">
            <v>1900</v>
          </cell>
          <cell r="F3956">
            <v>0</v>
          </cell>
        </row>
        <row r="3957">
          <cell r="A3957">
            <v>3802</v>
          </cell>
          <cell r="B3957" t="str">
            <v>TRAYLER O GATO PARA CABLES</v>
          </cell>
          <cell r="C3957" t="str">
            <v>DD</v>
          </cell>
          <cell r="E3957" t="str">
            <v>1900</v>
          </cell>
          <cell r="F3957">
            <v>0</v>
          </cell>
        </row>
        <row r="3958">
          <cell r="A3958">
            <v>3803</v>
          </cell>
          <cell r="B3958" t="str">
            <v>RODILLO D/PINTAS Y SONDEO</v>
          </cell>
          <cell r="C3958" t="str">
            <v>DD</v>
          </cell>
          <cell r="E3958" t="str">
            <v>1900</v>
          </cell>
          <cell r="F3958">
            <v>0</v>
          </cell>
        </row>
        <row r="3959">
          <cell r="A3959">
            <v>3807</v>
          </cell>
          <cell r="B3959" t="str">
            <v>PISON DE MANO</v>
          </cell>
          <cell r="C3959" t="str">
            <v>UN</v>
          </cell>
          <cell r="E3959" t="str">
            <v>1900</v>
          </cell>
          <cell r="F3959">
            <v>0</v>
          </cell>
        </row>
        <row r="3960">
          <cell r="A3960">
            <v>3808</v>
          </cell>
          <cell r="B3960" t="str">
            <v>BARANDA PROTECTORA /CAMARA</v>
          </cell>
          <cell r="C3960" t="str">
            <v>DD</v>
          </cell>
          <cell r="E3960" t="str">
            <v>1900</v>
          </cell>
          <cell r="F3960">
            <v>0</v>
          </cell>
        </row>
        <row r="3961">
          <cell r="A3961">
            <v>3976</v>
          </cell>
          <cell r="B3961" t="str">
            <v>TALADRO  ½" (ALQUILER)</v>
          </cell>
          <cell r="C3961" t="str">
            <v>DD</v>
          </cell>
          <cell r="D3961">
            <v>44585</v>
          </cell>
          <cell r="E3961" t="str">
            <v>2022</v>
          </cell>
          <cell r="F3961">
            <v>23209</v>
          </cell>
        </row>
        <row r="3962">
          <cell r="A3962">
            <v>3977</v>
          </cell>
          <cell r="B3962" t="str">
            <v>TALADRO PERCUTOR 3/4"</v>
          </cell>
          <cell r="C3962" t="str">
            <v>DD</v>
          </cell>
          <cell r="D3962">
            <v>44585</v>
          </cell>
          <cell r="E3962" t="str">
            <v>2022</v>
          </cell>
          <cell r="F3962">
            <v>23083</v>
          </cell>
        </row>
        <row r="3963">
          <cell r="A3963">
            <v>4036</v>
          </cell>
          <cell r="B3963" t="str">
            <v>MORDAZA 0.50 mt CON CUÑA</v>
          </cell>
          <cell r="C3963" t="str">
            <v>MES</v>
          </cell>
          <cell r="E3963" t="str">
            <v>1900</v>
          </cell>
          <cell r="F3963">
            <v>0</v>
          </cell>
        </row>
        <row r="3964">
          <cell r="A3964">
            <v>4037</v>
          </cell>
          <cell r="B3964" t="str">
            <v>MORDAZA 0.80 mt CON CUÑA</v>
          </cell>
          <cell r="C3964" t="str">
            <v>MES</v>
          </cell>
          <cell r="E3964" t="str">
            <v>1900</v>
          </cell>
          <cell r="F3964">
            <v>0</v>
          </cell>
        </row>
        <row r="3965">
          <cell r="A3965">
            <v>4038</v>
          </cell>
          <cell r="B3965" t="str">
            <v>MORDAZA 1.10 mt CON CUÑA</v>
          </cell>
          <cell r="C3965" t="str">
            <v>MES</v>
          </cell>
          <cell r="E3965" t="str">
            <v>1900</v>
          </cell>
          <cell r="F3965">
            <v>0</v>
          </cell>
        </row>
        <row r="3966">
          <cell r="A3966">
            <v>4039</v>
          </cell>
          <cell r="B3966" t="str">
            <v>MORDAZA 1.85 mt CON CUÑA</v>
          </cell>
          <cell r="C3966" t="str">
            <v>MES</v>
          </cell>
          <cell r="E3966" t="str">
            <v>1900</v>
          </cell>
          <cell r="F3966">
            <v>0</v>
          </cell>
        </row>
        <row r="3967">
          <cell r="A3967">
            <v>4040</v>
          </cell>
          <cell r="B3967" t="str">
            <v>BALDE PARA PLUMA ADICIONAL</v>
          </cell>
          <cell r="C3967" t="str">
            <v>MES</v>
          </cell>
          <cell r="E3967" t="str">
            <v>1900</v>
          </cell>
          <cell r="F3967">
            <v>0</v>
          </cell>
        </row>
        <row r="3968">
          <cell r="A3968">
            <v>4041</v>
          </cell>
          <cell r="B3968" t="str">
            <v>ALQUILER PLUMA GRUA - 500 KG</v>
          </cell>
          <cell r="C3968" t="str">
            <v>MES</v>
          </cell>
          <cell r="D3968">
            <v>43843</v>
          </cell>
          <cell r="E3968" t="str">
            <v>2020</v>
          </cell>
          <cell r="F3968">
            <v>1551149.99</v>
          </cell>
        </row>
        <row r="3969">
          <cell r="A3969">
            <v>9484</v>
          </cell>
          <cell r="B3969" t="str">
            <v>EXCAVACION MECANICA  Y RETIRO (ROCA)</v>
          </cell>
          <cell r="C3969" t="str">
            <v>M3</v>
          </cell>
          <cell r="E3969" t="str">
            <v>1900</v>
          </cell>
          <cell r="F3969">
            <v>0</v>
          </cell>
        </row>
        <row r="3970">
          <cell r="A3970">
            <v>9789</v>
          </cell>
          <cell r="B3970" t="str">
            <v>PALA DRAGA NORWEST 3/4 DE YARDA 14 M S/O</v>
          </cell>
          <cell r="C3970" t="str">
            <v>HR</v>
          </cell>
          <cell r="E3970" t="str">
            <v>1900</v>
          </cell>
          <cell r="F3970">
            <v>0</v>
          </cell>
        </row>
        <row r="3971">
          <cell r="A3971">
            <v>31918</v>
          </cell>
          <cell r="B3971" t="str">
            <v>CRUCETAS CORTAS</v>
          </cell>
          <cell r="C3971" t="str">
            <v>DD</v>
          </cell>
          <cell r="D3971">
            <v>44585</v>
          </cell>
          <cell r="E3971" t="str">
            <v>2022</v>
          </cell>
          <cell r="F3971">
            <v>53</v>
          </cell>
        </row>
        <row r="3972">
          <cell r="A3972">
            <v>100399</v>
          </cell>
          <cell r="B3972" t="str">
            <v>Baranda Cerrami.Patinodromo Barrio(Tub.Negro)</v>
          </cell>
          <cell r="C3972" t="str">
            <v>ML</v>
          </cell>
          <cell r="E3972" t="str">
            <v>1900</v>
          </cell>
          <cell r="F3972">
            <v>0</v>
          </cell>
        </row>
        <row r="3973">
          <cell r="A3973">
            <v>100400</v>
          </cell>
          <cell r="B3973" t="str">
            <v>Baranda Cerrami. Patinodromo Profesion(Tub.Galv.)</v>
          </cell>
          <cell r="C3973" t="str">
            <v>ML</v>
          </cell>
          <cell r="D3973">
            <v>44596</v>
          </cell>
          <cell r="E3973" t="str">
            <v>2022</v>
          </cell>
          <cell r="F3973">
            <v>187302</v>
          </cell>
        </row>
        <row r="3974">
          <cell r="A3974">
            <v>100674</v>
          </cell>
          <cell r="B3974" t="str">
            <v>Fibra  para refuerzo de concreto **</v>
          </cell>
          <cell r="C3974" t="str">
            <v>M3</v>
          </cell>
          <cell r="E3974" t="str">
            <v>1900</v>
          </cell>
          <cell r="F3974">
            <v>0</v>
          </cell>
        </row>
        <row r="3975">
          <cell r="A3975">
            <v>100746</v>
          </cell>
          <cell r="B3975" t="str">
            <v>EQUIPO DE TOPOGRAFIA</v>
          </cell>
          <cell r="C3975" t="str">
            <v>DD</v>
          </cell>
          <cell r="E3975" t="str">
            <v>1900</v>
          </cell>
          <cell r="F3975">
            <v>0</v>
          </cell>
        </row>
        <row r="3976">
          <cell r="A3976">
            <v>100766</v>
          </cell>
          <cell r="B3976" t="str">
            <v>Alquiler de Contenedor para almacende obra(20Pies)</v>
          </cell>
          <cell r="C3976" t="str">
            <v>MES</v>
          </cell>
          <cell r="D3976">
            <v>44596</v>
          </cell>
          <cell r="E3976" t="str">
            <v>2022</v>
          </cell>
          <cell r="F3976">
            <v>439907</v>
          </cell>
        </row>
        <row r="3977">
          <cell r="A3977">
            <v>100775</v>
          </cell>
          <cell r="B3977" t="str">
            <v>Alquiler de Contenedor para almacende obra(40Pies)</v>
          </cell>
          <cell r="C3977" t="str">
            <v>MES</v>
          </cell>
          <cell r="D3977">
            <v>43508</v>
          </cell>
          <cell r="E3977" t="str">
            <v>2019</v>
          </cell>
          <cell r="F3977">
            <v>507654</v>
          </cell>
        </row>
        <row r="3978">
          <cell r="A3978">
            <v>100804</v>
          </cell>
          <cell r="B3978" t="str">
            <v>Cargue y Descargue Contenedor (40pies)para obra</v>
          </cell>
          <cell r="C3978" t="str">
            <v>UN</v>
          </cell>
          <cell r="D3978">
            <v>43510</v>
          </cell>
          <cell r="E3978" t="str">
            <v>2019</v>
          </cell>
          <cell r="F3978">
            <v>752000</v>
          </cell>
        </row>
        <row r="3979">
          <cell r="A3979">
            <v>100834</v>
          </cell>
          <cell r="B3979" t="str">
            <v>Vehículo de transporte de 1300 a 2000cc.</v>
          </cell>
          <cell r="C3979" t="str">
            <v>MES</v>
          </cell>
          <cell r="E3979" t="str">
            <v>1900</v>
          </cell>
          <cell r="F3979">
            <v>0</v>
          </cell>
        </row>
        <row r="3980">
          <cell r="A3980">
            <v>100845</v>
          </cell>
          <cell r="B3980" t="str">
            <v>Vehículo de transporte Mayores a 2000cc.</v>
          </cell>
          <cell r="C3980" t="str">
            <v>MES</v>
          </cell>
          <cell r="E3980" t="str">
            <v>1900</v>
          </cell>
          <cell r="F3980">
            <v>0</v>
          </cell>
        </row>
        <row r="3981">
          <cell r="A3981">
            <v>100846</v>
          </cell>
          <cell r="B3981" t="str">
            <v>Vehículo con Capacidad Mayor a 3 Ton.</v>
          </cell>
          <cell r="C3981" t="str">
            <v>MES</v>
          </cell>
          <cell r="E3981" t="str">
            <v>1900</v>
          </cell>
          <cell r="F3981">
            <v>0</v>
          </cell>
        </row>
        <row r="3982">
          <cell r="A3982">
            <v>100847</v>
          </cell>
          <cell r="B3982" t="str">
            <v>Transito, Nivel y Otros</v>
          </cell>
          <cell r="C3982" t="str">
            <v>MES</v>
          </cell>
          <cell r="E3982" t="str">
            <v>1900</v>
          </cell>
          <cell r="F3982">
            <v>0</v>
          </cell>
        </row>
        <row r="3983">
          <cell r="A3983">
            <v>100848</v>
          </cell>
          <cell r="B3983" t="str">
            <v>Distanciometro</v>
          </cell>
          <cell r="C3983" t="str">
            <v>MES</v>
          </cell>
          <cell r="E3983" t="str">
            <v>1900</v>
          </cell>
          <cell r="F3983">
            <v>0</v>
          </cell>
        </row>
        <row r="3984">
          <cell r="A3984">
            <v>100849</v>
          </cell>
          <cell r="B3984" t="str">
            <v>Estación Total Topografia  (mes) **</v>
          </cell>
          <cell r="C3984" t="str">
            <v>MES</v>
          </cell>
          <cell r="D3984">
            <v>44587</v>
          </cell>
          <cell r="E3984" t="str">
            <v>2022</v>
          </cell>
          <cell r="F3984">
            <v>2220342</v>
          </cell>
        </row>
        <row r="3985">
          <cell r="A3985">
            <v>100936</v>
          </cell>
          <cell r="B3985" t="str">
            <v>CORTADORA PAV. CONCRETO - Gasolina (sin disco)</v>
          </cell>
          <cell r="C3985" t="str">
            <v>DD</v>
          </cell>
          <cell r="D3985">
            <v>44587</v>
          </cell>
          <cell r="E3985" t="str">
            <v>2022</v>
          </cell>
          <cell r="F3985">
            <v>40646</v>
          </cell>
        </row>
        <row r="3986">
          <cell r="A3986">
            <v>100937</v>
          </cell>
          <cell r="B3986" t="str">
            <v>BULLDOZER NUEVO D-6M CATERPILLAR(Oper+Comb.)</v>
          </cell>
          <cell r="C3986" t="str">
            <v>HR</v>
          </cell>
          <cell r="D3986">
            <v>44160</v>
          </cell>
          <cell r="E3986" t="str">
            <v>2020</v>
          </cell>
          <cell r="F3986">
            <v>162041</v>
          </cell>
        </row>
        <row r="3987">
          <cell r="A3987">
            <v>100939</v>
          </cell>
          <cell r="B3987" t="str">
            <v>BAÑO PORTATIL (IVA+TRANSP+ 2 ASEOS) Min 15 Dias</v>
          </cell>
          <cell r="C3987" t="str">
            <v>DD</v>
          </cell>
          <cell r="E3987" t="str">
            <v>1900</v>
          </cell>
          <cell r="F3987">
            <v>0</v>
          </cell>
        </row>
        <row r="3988">
          <cell r="A3988">
            <v>100943</v>
          </cell>
          <cell r="B3988" t="str">
            <v>CAMIONETA PICKUP</v>
          </cell>
          <cell r="C3988" t="str">
            <v>DD</v>
          </cell>
          <cell r="D3988">
            <v>44616</v>
          </cell>
          <cell r="E3988" t="str">
            <v>2022</v>
          </cell>
          <cell r="F3988">
            <v>456098</v>
          </cell>
        </row>
        <row r="3989">
          <cell r="A3989">
            <v>100946</v>
          </cell>
          <cell r="B3989" t="str">
            <v>GPS+operador+vigilancia  **</v>
          </cell>
          <cell r="C3989" t="str">
            <v>DD</v>
          </cell>
          <cell r="D3989">
            <v>44616</v>
          </cell>
          <cell r="E3989" t="str">
            <v>2022</v>
          </cell>
          <cell r="F3989">
            <v>299379.01</v>
          </cell>
        </row>
        <row r="3990">
          <cell r="A3990">
            <v>100947</v>
          </cell>
          <cell r="B3990" t="str">
            <v>MEZCLADORA  A GASOLINA(1-1/2 Bulto)</v>
          </cell>
          <cell r="C3990" t="str">
            <v>DD</v>
          </cell>
          <cell r="E3990" t="str">
            <v>1900</v>
          </cell>
          <cell r="F3990">
            <v>0</v>
          </cell>
        </row>
        <row r="3991">
          <cell r="A3991">
            <v>100976</v>
          </cell>
          <cell r="B3991" t="str">
            <v>Estación Total Topografia (dia)   **</v>
          </cell>
          <cell r="C3991" t="str">
            <v>DD</v>
          </cell>
          <cell r="D3991">
            <v>44616</v>
          </cell>
          <cell r="E3991" t="str">
            <v>2022</v>
          </cell>
          <cell r="F3991">
            <v>69542.009999999995</v>
          </cell>
        </row>
        <row r="3992">
          <cell r="A3992">
            <v>100983</v>
          </cell>
          <cell r="B3992" t="str">
            <v>FORMALETA METALICA (Tableros +chapetas+otros)-mes</v>
          </cell>
          <cell r="C3992" t="str">
            <v>M2/MES</v>
          </cell>
          <cell r="D3992">
            <v>44588</v>
          </cell>
          <cell r="E3992" t="str">
            <v>2022</v>
          </cell>
          <cell r="F3992">
            <v>44761.01</v>
          </cell>
        </row>
        <row r="3993">
          <cell r="A3993">
            <v>101012</v>
          </cell>
          <cell r="B3993" t="str">
            <v>PULIDORA 9" ( CON DISCO DE CORTE)</v>
          </cell>
          <cell r="C3993" t="str">
            <v>DD</v>
          </cell>
          <cell r="D3993">
            <v>44588</v>
          </cell>
          <cell r="E3993" t="str">
            <v>2022</v>
          </cell>
          <cell r="F3993">
            <v>31422</v>
          </cell>
        </row>
        <row r="3994">
          <cell r="A3994">
            <v>101015</v>
          </cell>
          <cell r="B3994" t="str">
            <v>CARGADOR  FRONTAL 930(1.7M3)Min 15 dias</v>
          </cell>
          <cell r="C3994" t="str">
            <v>DD</v>
          </cell>
          <cell r="E3994" t="str">
            <v>1900</v>
          </cell>
          <cell r="F3994">
            <v>0</v>
          </cell>
        </row>
        <row r="3995">
          <cell r="A3995">
            <v>101027</v>
          </cell>
          <cell r="B3995" t="str">
            <v>Alquiler de Contenedor para oficina obra (20 Pies)</v>
          </cell>
          <cell r="C3995" t="str">
            <v>MES</v>
          </cell>
          <cell r="D3995">
            <v>44596</v>
          </cell>
          <cell r="E3995" t="str">
            <v>2022</v>
          </cell>
          <cell r="F3995">
            <v>595983</v>
          </cell>
        </row>
        <row r="3996">
          <cell r="A3996">
            <v>101031</v>
          </cell>
          <cell r="B3996" t="str">
            <v>Transporte Contenedor oficina (20Pies)ida y regres</v>
          </cell>
          <cell r="C3996" t="str">
            <v>UN</v>
          </cell>
          <cell r="D3996">
            <v>44596</v>
          </cell>
          <cell r="E3996" t="str">
            <v>2022</v>
          </cell>
          <cell r="F3996">
            <v>682284</v>
          </cell>
        </row>
        <row r="3997">
          <cell r="A3997">
            <v>101048</v>
          </cell>
          <cell r="B3997" t="str">
            <v>ALQ.BAÑO PORTATIL(TRANSP+8 ASEOS+INSUM)S/DESC-TECN</v>
          </cell>
          <cell r="C3997" t="str">
            <v>MES</v>
          </cell>
          <cell r="D3997">
            <v>44585</v>
          </cell>
          <cell r="E3997" t="str">
            <v>2022</v>
          </cell>
          <cell r="F3997">
            <v>398250.01</v>
          </cell>
        </row>
        <row r="3998">
          <cell r="A3998">
            <v>101103</v>
          </cell>
          <cell r="B3998" t="str">
            <v>PULIDORA (ICLUYE COPA)D=7" TRABAJ-PESADO</v>
          </cell>
          <cell r="C3998" t="str">
            <v>DD</v>
          </cell>
          <cell r="D3998">
            <v>44588</v>
          </cell>
          <cell r="E3998" t="str">
            <v>2022</v>
          </cell>
          <cell r="F3998">
            <v>20467</v>
          </cell>
        </row>
        <row r="3999">
          <cell r="A3999">
            <v>101107</v>
          </cell>
          <cell r="B3999" t="str">
            <v>Hidrolavadora 2600 psi Gasolina</v>
          </cell>
          <cell r="C3999" t="str">
            <v>UN</v>
          </cell>
          <cell r="D3999">
            <v>44588</v>
          </cell>
          <cell r="E3999" t="str">
            <v>2022</v>
          </cell>
          <cell r="F3999">
            <v>6321.01</v>
          </cell>
        </row>
        <row r="4000">
          <cell r="A4000">
            <v>101119</v>
          </cell>
          <cell r="B4000" t="str">
            <v>EQUIPO DE TOPOGRAFIA</v>
          </cell>
          <cell r="C4000" t="str">
            <v>HR</v>
          </cell>
          <cell r="E4000" t="str">
            <v>1900</v>
          </cell>
          <cell r="F4000">
            <v>0</v>
          </cell>
        </row>
        <row r="4001">
          <cell r="A4001">
            <v>101122</v>
          </cell>
          <cell r="B4001" t="str">
            <v>ALQUILER TORRE GRUA (Inc. Operario)</v>
          </cell>
          <cell r="C4001" t="str">
            <v>MES</v>
          </cell>
          <cell r="D4001">
            <v>44585</v>
          </cell>
          <cell r="E4001" t="str">
            <v>2022</v>
          </cell>
          <cell r="F4001">
            <v>8720093</v>
          </cell>
        </row>
        <row r="4002">
          <cell r="A4002">
            <v>101123</v>
          </cell>
          <cell r="B4002" t="str">
            <v>DESARMADO DE  TORRE GRUA</v>
          </cell>
          <cell r="C4002" t="str">
            <v>UN</v>
          </cell>
          <cell r="E4002" t="str">
            <v>1900</v>
          </cell>
          <cell r="F4002">
            <v>0</v>
          </cell>
        </row>
        <row r="4003">
          <cell r="A4003">
            <v>101124</v>
          </cell>
          <cell r="B4003" t="str">
            <v>TRASLADO  DE  TORRE GRUA</v>
          </cell>
          <cell r="C4003" t="str">
            <v>UN</v>
          </cell>
          <cell r="E4003" t="str">
            <v>1900</v>
          </cell>
          <cell r="F4003">
            <v>0</v>
          </cell>
        </row>
        <row r="4004">
          <cell r="A4004">
            <v>101131</v>
          </cell>
          <cell r="B4004" t="str">
            <v>Baranda Met. Escalera Palacio de Los Deportes**</v>
          </cell>
          <cell r="C4004" t="str">
            <v>UN</v>
          </cell>
          <cell r="E4004" t="str">
            <v>1900</v>
          </cell>
          <cell r="F4004">
            <v>0</v>
          </cell>
        </row>
        <row r="4005">
          <cell r="A4005">
            <v>101211</v>
          </cell>
          <cell r="B4005" t="str">
            <v>Cerram. M-70 (Tubo 1x1".)S/Dis M.U.(Sum+Inst) **</v>
          </cell>
          <cell r="C4005" t="str">
            <v>ML</v>
          </cell>
          <cell r="E4005" t="str">
            <v>1900</v>
          </cell>
          <cell r="F4005">
            <v>0</v>
          </cell>
        </row>
        <row r="4006">
          <cell r="A4006">
            <v>101240</v>
          </cell>
          <cell r="B4006" t="str">
            <v>APISONADOR CANGURO GASOLINA (DIA)</v>
          </cell>
          <cell r="C4006" t="str">
            <v>DD</v>
          </cell>
          <cell r="D4006">
            <v>44586</v>
          </cell>
          <cell r="E4006" t="str">
            <v>2022</v>
          </cell>
          <cell r="F4006">
            <v>58289</v>
          </cell>
        </row>
        <row r="4007">
          <cell r="A4007">
            <v>101241</v>
          </cell>
          <cell r="B4007" t="str">
            <v>CORTADORA PAV. CONCRETO-Gasolina(sin disco)</v>
          </cell>
          <cell r="C4007" t="str">
            <v>MES</v>
          </cell>
          <cell r="E4007" t="str">
            <v>1900</v>
          </cell>
          <cell r="F4007">
            <v>0</v>
          </cell>
        </row>
        <row r="4008">
          <cell r="A4008">
            <v>101244</v>
          </cell>
          <cell r="B4008" t="str">
            <v>REGLA VIBRATORIA  TIPO ESCALERA GASOLINA</v>
          </cell>
          <cell r="C4008" t="str">
            <v>DD</v>
          </cell>
          <cell r="D4008">
            <v>43817</v>
          </cell>
          <cell r="E4008" t="str">
            <v>2019</v>
          </cell>
          <cell r="F4008">
            <v>26180</v>
          </cell>
        </row>
        <row r="4009">
          <cell r="A4009">
            <v>101245</v>
          </cell>
          <cell r="B4009" t="str">
            <v>TALADRO  ROMPEDOR - DEMOLEDOR-11/4" ELECT.</v>
          </cell>
          <cell r="C4009" t="str">
            <v>DD</v>
          </cell>
          <cell r="E4009" t="str">
            <v>1900</v>
          </cell>
          <cell r="F4009">
            <v>0</v>
          </cell>
        </row>
        <row r="4010">
          <cell r="A4010">
            <v>101247</v>
          </cell>
          <cell r="B4010" t="str">
            <v>TABLERO EN PINO PATULA NUEVO (1.4x0.7m)</v>
          </cell>
          <cell r="C4010" t="str">
            <v>DD</v>
          </cell>
          <cell r="E4010" t="str">
            <v>1900</v>
          </cell>
          <cell r="F4010">
            <v>0</v>
          </cell>
        </row>
        <row r="4011">
          <cell r="A4011">
            <v>101254</v>
          </cell>
          <cell r="B4011" t="str">
            <v>CAMPERO PASAJEROS</v>
          </cell>
          <cell r="C4011" t="str">
            <v>HR</v>
          </cell>
          <cell r="E4011" t="str">
            <v>1900</v>
          </cell>
          <cell r="F4011">
            <v>0</v>
          </cell>
        </row>
        <row r="4012">
          <cell r="A4012">
            <v>101259</v>
          </cell>
          <cell r="B4012" t="str">
            <v>BULLDOZER D-6D CAT. O SIMILAR(Oper+Comb)</v>
          </cell>
          <cell r="C4012" t="str">
            <v>DD</v>
          </cell>
          <cell r="E4012" t="str">
            <v>1900</v>
          </cell>
          <cell r="F4012">
            <v>0</v>
          </cell>
        </row>
        <row r="4013">
          <cell r="A4013">
            <v>101260</v>
          </cell>
          <cell r="B4013" t="str">
            <v>BULLDOZER D-6D CATERPILLAR(Oper+Comb)</v>
          </cell>
          <cell r="C4013" t="str">
            <v>HR</v>
          </cell>
          <cell r="E4013" t="str">
            <v>1900</v>
          </cell>
          <cell r="F4013">
            <v>0</v>
          </cell>
        </row>
        <row r="4014">
          <cell r="A4014">
            <v>101284</v>
          </cell>
          <cell r="B4014" t="str">
            <v>PARAL EN MADERA ORDINARIO 3M</v>
          </cell>
          <cell r="C4014" t="str">
            <v>ML</v>
          </cell>
          <cell r="E4014" t="str">
            <v>1900</v>
          </cell>
          <cell r="F4014">
            <v>0</v>
          </cell>
        </row>
        <row r="4015">
          <cell r="A4015">
            <v>101376</v>
          </cell>
          <cell r="B4015" t="str">
            <v>Baranda Jockey/ o patinaje **</v>
          </cell>
          <cell r="C4015" t="str">
            <v>M2</v>
          </cell>
          <cell r="E4015" t="str">
            <v>1900</v>
          </cell>
          <cell r="F4015">
            <v>0</v>
          </cell>
        </row>
        <row r="4016">
          <cell r="A4016">
            <v>101481</v>
          </cell>
          <cell r="B4016" t="str">
            <v>FORMAL.METALICA vaciado kaisson D=1.20 H=1.0m</v>
          </cell>
          <cell r="C4016" t="str">
            <v>UN</v>
          </cell>
          <cell r="E4016" t="str">
            <v>1900</v>
          </cell>
          <cell r="F4016">
            <v>0</v>
          </cell>
        </row>
        <row r="4017">
          <cell r="A4017">
            <v>101784</v>
          </cell>
          <cell r="B4017" t="str">
            <v>VIBROCOMP. BENITIN 1.5TON(Oper+Comb)**</v>
          </cell>
          <cell r="C4017" t="str">
            <v>HR</v>
          </cell>
          <cell r="D4017">
            <v>44588</v>
          </cell>
          <cell r="E4017" t="str">
            <v>2022</v>
          </cell>
          <cell r="F4017">
            <v>43576</v>
          </cell>
        </row>
        <row r="4018">
          <cell r="A4018">
            <v>101812</v>
          </cell>
          <cell r="B4018" t="str">
            <v>APISONADOR MANUAL METALICO (TUBO+PLATINA DE 20X20)</v>
          </cell>
          <cell r="C4018" t="str">
            <v>DD</v>
          </cell>
          <cell r="E4018" t="str">
            <v>1900</v>
          </cell>
          <cell r="F4018">
            <v>0</v>
          </cell>
        </row>
        <row r="4019">
          <cell r="A4019">
            <v>102208</v>
          </cell>
          <cell r="B4019" t="str">
            <v>Guadañadora gasolina (Oper+Comb) **</v>
          </cell>
          <cell r="C4019" t="str">
            <v>HR</v>
          </cell>
          <cell r="D4019">
            <v>44588</v>
          </cell>
          <cell r="E4019" t="str">
            <v>2022</v>
          </cell>
          <cell r="F4019">
            <v>13467</v>
          </cell>
        </row>
        <row r="4020">
          <cell r="A4020">
            <v>102217</v>
          </cell>
          <cell r="B4020" t="str">
            <v>SACAPANTA MECÁNICA (NO UTILIZAR)</v>
          </cell>
          <cell r="C4020" t="str">
            <v>HR</v>
          </cell>
          <cell r="E4020" t="str">
            <v>1900</v>
          </cell>
          <cell r="F4020">
            <v>0</v>
          </cell>
        </row>
        <row r="4021">
          <cell r="A4021">
            <v>102223</v>
          </cell>
          <cell r="B4021" t="str">
            <v>CAMION18 T-Transp.Bogotá-Sumapaz(Carg+Desc) **</v>
          </cell>
          <cell r="C4021" t="str">
            <v>TN</v>
          </cell>
          <cell r="E4021" t="str">
            <v>1900</v>
          </cell>
          <cell r="F4021">
            <v>0</v>
          </cell>
        </row>
        <row r="4022">
          <cell r="A4022">
            <v>102227</v>
          </cell>
          <cell r="B4022" t="str">
            <v>Tablero Nuevo en Pino (1.40x0.70m)</v>
          </cell>
          <cell r="C4022" t="str">
            <v>DD</v>
          </cell>
          <cell r="E4022" t="str">
            <v>1900</v>
          </cell>
          <cell r="F4022">
            <v>0</v>
          </cell>
        </row>
        <row r="4023">
          <cell r="A4023">
            <v>102253</v>
          </cell>
          <cell r="B4023" t="str">
            <v>FUMIGADORA  DE ESPALDA</v>
          </cell>
          <cell r="C4023" t="str">
            <v>DD</v>
          </cell>
          <cell r="E4023" t="str">
            <v>1900</v>
          </cell>
          <cell r="F4023">
            <v>0</v>
          </cell>
        </row>
        <row r="4024">
          <cell r="A4024">
            <v>102412</v>
          </cell>
          <cell r="B4024" t="str">
            <v>VOLQUETA (VIAJE 6M3 Max.3O KM)</v>
          </cell>
          <cell r="C4024" t="str">
            <v>VJ</v>
          </cell>
          <cell r="D4024">
            <v>44596</v>
          </cell>
          <cell r="E4024" t="str">
            <v>2022</v>
          </cell>
          <cell r="F4024">
            <v>237411</v>
          </cell>
        </row>
        <row r="4025">
          <cell r="A4025">
            <v>102454</v>
          </cell>
          <cell r="B4025" t="str">
            <v>FORMALETA METALICA PARA VIGAS</v>
          </cell>
          <cell r="C4025" t="str">
            <v>M2</v>
          </cell>
          <cell r="D4025">
            <v>43542</v>
          </cell>
          <cell r="E4025" t="str">
            <v>2019</v>
          </cell>
          <cell r="F4025">
            <v>1094</v>
          </cell>
        </row>
        <row r="4026">
          <cell r="A4026">
            <v>102482</v>
          </cell>
          <cell r="B4026" t="str">
            <v>Máquina de Costura Fibra en lona</v>
          </cell>
          <cell r="C4026" t="str">
            <v>DD</v>
          </cell>
          <cell r="E4026" t="str">
            <v>1900</v>
          </cell>
          <cell r="F4026">
            <v>0</v>
          </cell>
        </row>
        <row r="4027">
          <cell r="A4027">
            <v>102486</v>
          </cell>
          <cell r="B4027" t="str">
            <v>EQUIPO SOLDADURA 220 AMP ELECTRICO</v>
          </cell>
          <cell r="C4027" t="str">
            <v>DD</v>
          </cell>
          <cell r="D4027">
            <v>44587</v>
          </cell>
          <cell r="E4027" t="str">
            <v>2022</v>
          </cell>
          <cell r="F4027">
            <v>39647</v>
          </cell>
        </row>
        <row r="4028">
          <cell r="A4028">
            <v>102488</v>
          </cell>
          <cell r="B4028" t="str">
            <v>DOBLADORA (Alquiler)</v>
          </cell>
          <cell r="C4028" t="str">
            <v>DD</v>
          </cell>
          <cell r="D4028">
            <v>44587</v>
          </cell>
          <cell r="E4028" t="str">
            <v>2022</v>
          </cell>
          <cell r="F4028">
            <v>166463</v>
          </cell>
        </row>
        <row r="4029">
          <cell r="A4029">
            <v>102493</v>
          </cell>
          <cell r="B4029" t="str">
            <v>EQUIPO DE CORTE OXICORTE</v>
          </cell>
          <cell r="C4029" t="str">
            <v>DD</v>
          </cell>
          <cell r="D4029">
            <v>44587</v>
          </cell>
          <cell r="E4029" t="str">
            <v>2022</v>
          </cell>
          <cell r="F4029">
            <v>58740.01</v>
          </cell>
        </row>
        <row r="4030">
          <cell r="A4030">
            <v>102515</v>
          </cell>
          <cell r="B4030" t="str">
            <v>ANDAMIO METALICO 1 SECCION</v>
          </cell>
          <cell r="C4030" t="str">
            <v>HR</v>
          </cell>
          <cell r="D4030">
            <v>44586</v>
          </cell>
          <cell r="E4030" t="str">
            <v>2022</v>
          </cell>
          <cell r="F4030">
            <v>133.01</v>
          </cell>
        </row>
        <row r="4031">
          <cell r="A4031">
            <v>102535</v>
          </cell>
          <cell r="B4031" t="str">
            <v>Alquiler de Vactor (Solo Lavado)**</v>
          </cell>
          <cell r="C4031" t="str">
            <v>HR</v>
          </cell>
          <cell r="D4031">
            <v>44585</v>
          </cell>
          <cell r="E4031" t="str">
            <v>2022</v>
          </cell>
          <cell r="F4031">
            <v>329105</v>
          </cell>
        </row>
        <row r="4032">
          <cell r="A4032">
            <v>102536</v>
          </cell>
          <cell r="B4032" t="str">
            <v>MOTOBOMBA ALTA PRESIÓN 2-3" (SUMERG)</v>
          </cell>
          <cell r="C4032" t="str">
            <v>HR</v>
          </cell>
          <cell r="D4032">
            <v>44588</v>
          </cell>
          <cell r="E4032" t="str">
            <v>2022</v>
          </cell>
          <cell r="F4032">
            <v>5132.01</v>
          </cell>
        </row>
        <row r="4033">
          <cell r="A4033">
            <v>102537</v>
          </cell>
          <cell r="B4033" t="str">
            <v>RODILLO  ARRASTRE MANUAL</v>
          </cell>
          <cell r="C4033" t="str">
            <v>DD</v>
          </cell>
          <cell r="D4033">
            <v>44588</v>
          </cell>
          <cell r="E4033" t="str">
            <v>2022</v>
          </cell>
          <cell r="F4033">
            <v>139801</v>
          </cell>
        </row>
        <row r="4034">
          <cell r="A4034">
            <v>102580</v>
          </cell>
          <cell r="B4034" t="str">
            <v>Equipo Fumigador de Bomba**</v>
          </cell>
          <cell r="C4034" t="str">
            <v>HR</v>
          </cell>
          <cell r="E4034" t="str">
            <v>1900</v>
          </cell>
          <cell r="F4034">
            <v>0</v>
          </cell>
        </row>
        <row r="4035">
          <cell r="A4035">
            <v>102656</v>
          </cell>
          <cell r="B4035" t="str">
            <v>FORMALETA METÁLICA</v>
          </cell>
          <cell r="C4035" t="str">
            <v>DD</v>
          </cell>
          <cell r="E4035" t="str">
            <v>1900</v>
          </cell>
          <cell r="F4035">
            <v>0</v>
          </cell>
        </row>
        <row r="4036">
          <cell r="A4036">
            <v>102708</v>
          </cell>
          <cell r="B4036" t="str">
            <v>EQUIPO CORTE ACETILENO</v>
          </cell>
          <cell r="C4036" t="str">
            <v>DD</v>
          </cell>
          <cell r="E4036" t="str">
            <v>1900</v>
          </cell>
          <cell r="F4036">
            <v>0</v>
          </cell>
        </row>
        <row r="4037">
          <cell r="A4037">
            <v>102713</v>
          </cell>
          <cell r="B4037" t="str">
            <v>TRANSP. CAMION 18TN BOGOTA-SUMAPAZ(CARG Y DESC)</v>
          </cell>
          <cell r="C4037" t="str">
            <v>TN</v>
          </cell>
          <cell r="E4037" t="str">
            <v>1900</v>
          </cell>
          <cell r="F4037">
            <v>0</v>
          </cell>
        </row>
        <row r="4038">
          <cell r="A4038">
            <v>102887</v>
          </cell>
          <cell r="B4038" t="str">
            <v>ROLADORA (Alquiler)</v>
          </cell>
          <cell r="C4038" t="str">
            <v>DD</v>
          </cell>
          <cell r="E4038" t="str">
            <v>1900</v>
          </cell>
          <cell r="F4038">
            <v>0</v>
          </cell>
        </row>
        <row r="4039">
          <cell r="A4039">
            <v>103090</v>
          </cell>
          <cell r="B4039" t="str">
            <v>TALADRO  1/2"</v>
          </cell>
          <cell r="C4039" t="str">
            <v>HR</v>
          </cell>
          <cell r="E4039" t="str">
            <v>1900</v>
          </cell>
          <cell r="F4039">
            <v>0</v>
          </cell>
        </row>
        <row r="4040">
          <cell r="A4040">
            <v>103103</v>
          </cell>
          <cell r="B4040" t="str">
            <v>PULIDORA MANUAL 9"</v>
          </cell>
          <cell r="C4040" t="str">
            <v>HR</v>
          </cell>
          <cell r="E4040" t="str">
            <v>1900</v>
          </cell>
          <cell r="F4040">
            <v>0</v>
          </cell>
        </row>
        <row r="4041">
          <cell r="A4041">
            <v>103328</v>
          </cell>
          <cell r="B4041" t="str">
            <v>FORMALETA SUPER T (M2)</v>
          </cell>
          <cell r="C4041" t="str">
            <v>DD</v>
          </cell>
          <cell r="E4041" t="str">
            <v>1900</v>
          </cell>
          <cell r="F4041">
            <v>0</v>
          </cell>
        </row>
        <row r="4042">
          <cell r="A4042">
            <v>103355</v>
          </cell>
          <cell r="B4042" t="str">
            <v>ALLANADORA HELICOPT.MECAN.GASOLINA SIN ASPAS</v>
          </cell>
          <cell r="C4042" t="str">
            <v>DD</v>
          </cell>
          <cell r="D4042">
            <v>44161</v>
          </cell>
          <cell r="E4042" t="str">
            <v>2020</v>
          </cell>
          <cell r="F4042">
            <v>39698</v>
          </cell>
        </row>
        <row r="4043">
          <cell r="A4043">
            <v>103408</v>
          </cell>
          <cell r="B4043" t="str">
            <v>ANDAMIO CERTIFICADO 7 SECCIONES</v>
          </cell>
          <cell r="C4043" t="str">
            <v>DD</v>
          </cell>
          <cell r="D4043">
            <v>44585</v>
          </cell>
          <cell r="E4043" t="str">
            <v>2022</v>
          </cell>
          <cell r="F4043">
            <v>137949</v>
          </cell>
        </row>
        <row r="4044">
          <cell r="A4044">
            <v>103493</v>
          </cell>
          <cell r="B4044" t="str">
            <v>Retroexcavadora (200m3/Dia)</v>
          </cell>
          <cell r="C4044" t="str">
            <v>DD</v>
          </cell>
          <cell r="D4044">
            <v>44588</v>
          </cell>
          <cell r="E4044" t="str">
            <v>2022</v>
          </cell>
          <cell r="F4044">
            <v>977261</v>
          </cell>
        </row>
        <row r="4045">
          <cell r="A4045">
            <v>103494</v>
          </cell>
          <cell r="B4045" t="str">
            <v>ESCALERA DE TIJERA (8  PASOS)</v>
          </cell>
          <cell r="C4045" t="str">
            <v>DD</v>
          </cell>
          <cell r="D4045">
            <v>44587</v>
          </cell>
          <cell r="E4045" t="str">
            <v>2022</v>
          </cell>
          <cell r="F4045">
            <v>17206</v>
          </cell>
        </row>
        <row r="4046">
          <cell r="A4046">
            <v>103979</v>
          </cell>
          <cell r="B4046" t="str">
            <v>ALQUILER DE FINISHER</v>
          </cell>
          <cell r="C4046" t="str">
            <v>DD</v>
          </cell>
          <cell r="D4046">
            <v>44596</v>
          </cell>
          <cell r="E4046" t="str">
            <v>2022</v>
          </cell>
          <cell r="F4046">
            <v>159827</v>
          </cell>
        </row>
        <row r="4047">
          <cell r="A4047">
            <v>104008</v>
          </cell>
          <cell r="B4047" t="str">
            <v>PLATAFORMA METALICA  (UN)</v>
          </cell>
          <cell r="C4047" t="str">
            <v>DD</v>
          </cell>
          <cell r="E4047" t="str">
            <v>1900</v>
          </cell>
          <cell r="F4047">
            <v>0</v>
          </cell>
        </row>
        <row r="4048">
          <cell r="A4048">
            <v>104105</v>
          </cell>
          <cell r="B4048" t="str">
            <v>TRANSPORTE CAMABAJA</v>
          </cell>
          <cell r="C4048" t="str">
            <v>VJ</v>
          </cell>
          <cell r="D4048">
            <v>44596</v>
          </cell>
          <cell r="E4048" t="str">
            <v>2022</v>
          </cell>
          <cell r="F4048">
            <v>479899</v>
          </cell>
        </row>
        <row r="4049">
          <cell r="A4049">
            <v>104134</v>
          </cell>
          <cell r="B4049" t="str">
            <v>MONTACARGA (2.5 Ton.)</v>
          </cell>
          <cell r="C4049" t="str">
            <v>DD</v>
          </cell>
          <cell r="D4049">
            <v>44588</v>
          </cell>
          <cell r="E4049" t="str">
            <v>2022</v>
          </cell>
          <cell r="F4049">
            <v>369966</v>
          </cell>
        </row>
        <row r="4050">
          <cell r="A4050">
            <v>104219</v>
          </cell>
          <cell r="B4050" t="str">
            <v>RETROEXCAVADORA SOBRE ORUGAS TIPO 235</v>
          </cell>
          <cell r="C4050" t="str">
            <v>HR</v>
          </cell>
          <cell r="D4050">
            <v>43537</v>
          </cell>
          <cell r="E4050" t="str">
            <v>2019</v>
          </cell>
          <cell r="F4050">
            <v>214200</v>
          </cell>
        </row>
        <row r="4051">
          <cell r="A4051">
            <v>104233</v>
          </cell>
          <cell r="B4051" t="str">
            <v>TRANSITO (6 SEGUNDOS)</v>
          </cell>
          <cell r="C4051" t="str">
            <v>MES</v>
          </cell>
          <cell r="E4051" t="str">
            <v>1900</v>
          </cell>
          <cell r="F4051">
            <v>0</v>
          </cell>
        </row>
        <row r="4052">
          <cell r="A4052">
            <v>104234</v>
          </cell>
          <cell r="B4052" t="str">
            <v>NIVEL (AUTOMATICO)TOPOGRAFIA</v>
          </cell>
          <cell r="C4052" t="str">
            <v>MES</v>
          </cell>
          <cell r="D4052">
            <v>44616</v>
          </cell>
          <cell r="E4052" t="str">
            <v>2022</v>
          </cell>
          <cell r="F4052">
            <v>519228</v>
          </cell>
        </row>
        <row r="4053">
          <cell r="A4053">
            <v>104235</v>
          </cell>
          <cell r="B4053" t="str">
            <v>CALADORA</v>
          </cell>
          <cell r="C4053" t="str">
            <v>DD</v>
          </cell>
          <cell r="E4053" t="str">
            <v>1900</v>
          </cell>
          <cell r="F4053">
            <v>0</v>
          </cell>
        </row>
        <row r="4054">
          <cell r="A4054">
            <v>104238</v>
          </cell>
          <cell r="B4054" t="str">
            <v>COMPACTADOR DINAPAC  2 TON (Oper+Comb)</v>
          </cell>
          <cell r="C4054" t="str">
            <v>DD</v>
          </cell>
          <cell r="E4054" t="str">
            <v>1900</v>
          </cell>
          <cell r="F4054">
            <v>0</v>
          </cell>
        </row>
        <row r="4055">
          <cell r="A4055">
            <v>104239</v>
          </cell>
          <cell r="B4055" t="str">
            <v>COMPACTADOR DINAPAC  1 TON (Oper+Comb)</v>
          </cell>
          <cell r="C4055" t="str">
            <v>DD</v>
          </cell>
          <cell r="E4055" t="str">
            <v>1900</v>
          </cell>
          <cell r="F4055">
            <v>0</v>
          </cell>
        </row>
        <row r="4056">
          <cell r="A4056">
            <v>104240</v>
          </cell>
          <cell r="B4056" t="str">
            <v>COMPACTADOR DINAPAC  1/2 TON (Oper+Comb)</v>
          </cell>
          <cell r="C4056" t="str">
            <v>DD</v>
          </cell>
          <cell r="E4056" t="str">
            <v>1900</v>
          </cell>
          <cell r="F4056">
            <v>0</v>
          </cell>
        </row>
        <row r="4057">
          <cell r="A4057">
            <v>104244</v>
          </cell>
          <cell r="B4057" t="str">
            <v>TRANSPORTE VIBROC.DOBLE RODILL.3TON.(IDA Y REGRES)</v>
          </cell>
          <cell r="C4057" t="str">
            <v>UN</v>
          </cell>
          <cell r="E4057" t="str">
            <v>1900</v>
          </cell>
          <cell r="F4057">
            <v>0</v>
          </cell>
        </row>
        <row r="4058">
          <cell r="A4058">
            <v>104245</v>
          </cell>
          <cell r="B4058" t="str">
            <v>TRANSPORTE VIBROC.DOBLE RODILL.7TON.(IDA Y REGRES)</v>
          </cell>
          <cell r="C4058" t="str">
            <v>UN</v>
          </cell>
          <cell r="E4058" t="str">
            <v>1900</v>
          </cell>
          <cell r="F4058">
            <v>0</v>
          </cell>
        </row>
        <row r="4059">
          <cell r="A4059">
            <v>104246</v>
          </cell>
          <cell r="B4059" t="str">
            <v>TRANSPORTE VIBROC.DOBLE RODILL.11/2TON.(IDA Y REGR</v>
          </cell>
          <cell r="C4059" t="str">
            <v>UN</v>
          </cell>
          <cell r="E4059" t="str">
            <v>1900</v>
          </cell>
          <cell r="F4059">
            <v>0</v>
          </cell>
        </row>
        <row r="4060">
          <cell r="A4060">
            <v>104247</v>
          </cell>
          <cell r="B4060" t="str">
            <v>TRANSPORTE VIBROC.DOBLE RODILL.800KG.(IDA Y REGR</v>
          </cell>
          <cell r="C4060" t="str">
            <v>UN</v>
          </cell>
          <cell r="E4060" t="str">
            <v>1900</v>
          </cell>
          <cell r="F4060">
            <v>0</v>
          </cell>
        </row>
        <row r="4061">
          <cell r="A4061">
            <v>104248</v>
          </cell>
          <cell r="B4061" t="str">
            <v>MONOCILINDRO UN RODILLO 800 KILOS (SIN OPERARIO)</v>
          </cell>
          <cell r="C4061" t="str">
            <v>DD</v>
          </cell>
          <cell r="E4061" t="str">
            <v>1900</v>
          </cell>
          <cell r="F4061">
            <v>0</v>
          </cell>
        </row>
        <row r="4062">
          <cell r="A4062">
            <v>104275</v>
          </cell>
          <cell r="B4062" t="str">
            <v>GRUA TELESCOPICA  P&amp;H (50 TON)</v>
          </cell>
          <cell r="C4062" t="str">
            <v>DD</v>
          </cell>
          <cell r="E4062" t="str">
            <v>1900</v>
          </cell>
          <cell r="F4062">
            <v>0</v>
          </cell>
        </row>
        <row r="4063">
          <cell r="A4063">
            <v>104279</v>
          </cell>
          <cell r="B4063" t="str">
            <v>PARAL TELESCOPICO LARGO (UN) 3.00ML A 5.00 ML</v>
          </cell>
          <cell r="C4063" t="str">
            <v>DD</v>
          </cell>
          <cell r="D4063">
            <v>43843</v>
          </cell>
          <cell r="E4063" t="str">
            <v>2020</v>
          </cell>
          <cell r="F4063">
            <v>123</v>
          </cell>
        </row>
        <row r="4064">
          <cell r="A4064">
            <v>104282</v>
          </cell>
          <cell r="B4064" t="str">
            <v>ALQUILER DE TRONZADORA PARA METAL</v>
          </cell>
          <cell r="C4064" t="str">
            <v>DD</v>
          </cell>
          <cell r="D4064">
            <v>43843</v>
          </cell>
          <cell r="E4064" t="str">
            <v>2020</v>
          </cell>
          <cell r="F4064">
            <v>26887</v>
          </cell>
        </row>
        <row r="4065">
          <cell r="A4065">
            <v>104301</v>
          </cell>
          <cell r="B4065" t="str">
            <v>EQUIPO PARA SOLDADURA MIG(Pinza+Antorcha+Manguera)</v>
          </cell>
          <cell r="C4065" t="str">
            <v>MES</v>
          </cell>
          <cell r="E4065" t="str">
            <v>1900</v>
          </cell>
          <cell r="F4065">
            <v>0</v>
          </cell>
        </row>
        <row r="4066">
          <cell r="A4066">
            <v>104325</v>
          </cell>
          <cell r="B4066" t="str">
            <v>MONTACARGAS (1-2 TON)</v>
          </cell>
          <cell r="C4066" t="str">
            <v>HR</v>
          </cell>
          <cell r="D4066">
            <v>43663</v>
          </cell>
          <cell r="E4066" t="str">
            <v>2019</v>
          </cell>
          <cell r="F4066">
            <v>49498</v>
          </cell>
        </row>
        <row r="4067">
          <cell r="A4067">
            <v>104389</v>
          </cell>
          <cell r="B4067" t="str">
            <v>PLATAFORMA TRABAJO ALTURA (Sobre camión)20m</v>
          </cell>
          <cell r="C4067" t="str">
            <v>HR</v>
          </cell>
          <cell r="D4067">
            <v>44588</v>
          </cell>
          <cell r="E4067" t="str">
            <v>2022</v>
          </cell>
          <cell r="F4067">
            <v>157390</v>
          </cell>
        </row>
        <row r="4068">
          <cell r="A4068">
            <v>104415</v>
          </cell>
          <cell r="B4068" t="str">
            <v>CAMILLA EN MADERA PARA FORMALETA (UN)</v>
          </cell>
          <cell r="C4068" t="str">
            <v>SMN</v>
          </cell>
          <cell r="E4068" t="str">
            <v>1900</v>
          </cell>
          <cell r="F4068">
            <v>0</v>
          </cell>
        </row>
        <row r="4069">
          <cell r="A4069">
            <v>104495</v>
          </cell>
          <cell r="B4069" t="str">
            <v>GRUA TELESCOPICA  40 TON</v>
          </cell>
          <cell r="C4069" t="str">
            <v>HR</v>
          </cell>
          <cell r="D4069">
            <v>44588</v>
          </cell>
          <cell r="E4069" t="str">
            <v>2022</v>
          </cell>
          <cell r="F4069">
            <v>335876</v>
          </cell>
        </row>
        <row r="4070">
          <cell r="A4070">
            <v>104666</v>
          </cell>
          <cell r="B4070" t="str">
            <v>VIBROCOMP. BENITIN 1.TON(Oper+Comb)**</v>
          </cell>
          <cell r="C4070" t="str">
            <v>DD</v>
          </cell>
          <cell r="D4070">
            <v>44588</v>
          </cell>
          <cell r="E4070" t="str">
            <v>2022</v>
          </cell>
          <cell r="F4070">
            <v>220130</v>
          </cell>
        </row>
        <row r="4071">
          <cell r="A4071">
            <v>104936</v>
          </cell>
          <cell r="B4071" t="str">
            <v>HIDRO BLASTING (EST. METÁLICA)</v>
          </cell>
          <cell r="C4071" t="str">
            <v>KG</v>
          </cell>
          <cell r="D4071">
            <v>44596</v>
          </cell>
          <cell r="E4071" t="str">
            <v>2022</v>
          </cell>
          <cell r="F4071">
            <v>1835</v>
          </cell>
        </row>
        <row r="4072">
          <cell r="A4072">
            <v>104939</v>
          </cell>
          <cell r="B4072" t="str">
            <v>EXTENSION ELECTRICA -30M</v>
          </cell>
          <cell r="C4072" t="str">
            <v>DD</v>
          </cell>
          <cell r="D4072">
            <v>44588</v>
          </cell>
          <cell r="E4072" t="str">
            <v>2022</v>
          </cell>
          <cell r="F4072">
            <v>11833</v>
          </cell>
        </row>
        <row r="4073">
          <cell r="A4073">
            <v>105166</v>
          </cell>
          <cell r="B4073" t="str">
            <v>ANDAMIO CERTIFICADO H=9Mts + PLATAFORMA</v>
          </cell>
          <cell r="C4073" t="str">
            <v>DD</v>
          </cell>
          <cell r="D4073">
            <v>43612</v>
          </cell>
          <cell r="E4073" t="str">
            <v>2019</v>
          </cell>
          <cell r="F4073">
            <v>52102</v>
          </cell>
        </row>
        <row r="4074">
          <cell r="A4074">
            <v>105267</v>
          </cell>
          <cell r="B4074" t="str">
            <v>FORMALETA CIRCULAR Ø=0.30M;H=0.60M-SECC</v>
          </cell>
          <cell r="C4074" t="str">
            <v>DD</v>
          </cell>
          <cell r="E4074" t="str">
            <v>1900</v>
          </cell>
          <cell r="F4074">
            <v>0</v>
          </cell>
        </row>
        <row r="4075">
          <cell r="A4075">
            <v>105309</v>
          </cell>
          <cell r="B4075" t="str">
            <v>Llanta Ref. 18,4 de 6 lonas Tipo R-1 - Suministro</v>
          </cell>
          <cell r="C4075" t="str">
            <v>UN</v>
          </cell>
          <cell r="E4075" t="str">
            <v>1900</v>
          </cell>
          <cell r="F4075">
            <v>0</v>
          </cell>
        </row>
        <row r="4076">
          <cell r="A4076">
            <v>105310</v>
          </cell>
          <cell r="B4076" t="str">
            <v>Suministro Neumatico Ref. 18,4 x 30 TRACTOR</v>
          </cell>
          <cell r="C4076" t="str">
            <v>UN</v>
          </cell>
          <cell r="E4076" t="str">
            <v>1900</v>
          </cell>
          <cell r="F4076">
            <v>0</v>
          </cell>
        </row>
        <row r="4077">
          <cell r="A4077">
            <v>105785</v>
          </cell>
          <cell r="B4077" t="str">
            <v>Retroexcavadora (350-450M3/dia) Hasta(30)días.</v>
          </cell>
          <cell r="C4077" t="str">
            <v>DD</v>
          </cell>
          <cell r="D4077">
            <v>43537</v>
          </cell>
          <cell r="E4077" t="str">
            <v>2019</v>
          </cell>
          <cell r="F4077">
            <v>834730</v>
          </cell>
        </row>
        <row r="4078">
          <cell r="A4078">
            <v>105836</v>
          </cell>
          <cell r="B4078" t="str">
            <v>MEZCLADORA PARA CONCRETO 3 BULTOS ELECTRICO</v>
          </cell>
          <cell r="C4078" t="str">
            <v>DD</v>
          </cell>
          <cell r="E4078" t="str">
            <v>1900</v>
          </cell>
          <cell r="F4078">
            <v>0</v>
          </cell>
        </row>
        <row r="4079">
          <cell r="A4079">
            <v>106023</v>
          </cell>
          <cell r="B4079" t="str">
            <v>CAMION GRUA BRAZO O TELESCOPICA (22-25 TON)</v>
          </cell>
          <cell r="C4079" t="str">
            <v>DD</v>
          </cell>
          <cell r="D4079">
            <v>43738</v>
          </cell>
          <cell r="E4079" t="str">
            <v>2019</v>
          </cell>
          <cell r="F4079">
            <v>2892226</v>
          </cell>
        </row>
        <row r="4080">
          <cell r="A4080">
            <v>106024</v>
          </cell>
          <cell r="B4080" t="str">
            <v>TRAILER CAMA ALTA (CAPACIDAD 25 TONELADAS)</v>
          </cell>
          <cell r="C4080" t="str">
            <v>VJ</v>
          </cell>
          <cell r="E4080" t="str">
            <v>1900</v>
          </cell>
          <cell r="F4080">
            <v>0</v>
          </cell>
        </row>
        <row r="4081">
          <cell r="A4081">
            <v>106090</v>
          </cell>
          <cell r="B4081" t="str">
            <v>PLATAFORMA TRABAJO EN ALTURA BRAZO ART. OPERARIO</v>
          </cell>
          <cell r="C4081" t="str">
            <v>HR</v>
          </cell>
          <cell r="D4081">
            <v>44588</v>
          </cell>
          <cell r="E4081" t="str">
            <v>2022</v>
          </cell>
          <cell r="F4081">
            <v>162940</v>
          </cell>
        </row>
        <row r="4082">
          <cell r="A4082">
            <v>106109</v>
          </cell>
          <cell r="B4082" t="str">
            <v>GRUA TELESCOPICA 30 TON (ALQUILER)</v>
          </cell>
          <cell r="C4082" t="str">
            <v>DD</v>
          </cell>
          <cell r="D4082">
            <v>44588</v>
          </cell>
          <cell r="E4082" t="str">
            <v>2022</v>
          </cell>
          <cell r="F4082">
            <v>2064289</v>
          </cell>
        </row>
        <row r="4083">
          <cell r="A4083">
            <v>106920</v>
          </cell>
          <cell r="B4083" t="str">
            <v>FORMALETA METALICA COLUMNA Ø 0.75x3.00</v>
          </cell>
          <cell r="C4083" t="str">
            <v>DD</v>
          </cell>
          <cell r="D4083">
            <v>43572</v>
          </cell>
          <cell r="E4083" t="str">
            <v>2019</v>
          </cell>
          <cell r="F4083">
            <v>24034</v>
          </cell>
        </row>
        <row r="4084">
          <cell r="A4084">
            <v>106986</v>
          </cell>
          <cell r="B4084" t="str">
            <v>FORMALETA LOSA DOBLE ALTURA  M2</v>
          </cell>
          <cell r="C4084" t="str">
            <v>DD</v>
          </cell>
          <cell r="E4084" t="str">
            <v>1900</v>
          </cell>
          <cell r="F4084">
            <v>0</v>
          </cell>
        </row>
        <row r="4085">
          <cell r="A4085">
            <v>106987</v>
          </cell>
          <cell r="B4085" t="str">
            <v>FORMALETA METALICA BORDE LOSA - M2</v>
          </cell>
          <cell r="C4085" t="str">
            <v>DD</v>
          </cell>
          <cell r="D4085">
            <v>43686</v>
          </cell>
          <cell r="E4085" t="str">
            <v>2019</v>
          </cell>
          <cell r="F4085">
            <v>714</v>
          </cell>
        </row>
        <row r="4086">
          <cell r="A4086">
            <v>108036</v>
          </cell>
          <cell r="B4086" t="str">
            <v>FORMALETA LOSA ALIGERADA VIGAS DESCOLGADAS M2</v>
          </cell>
          <cell r="C4086" t="str">
            <v>DD</v>
          </cell>
          <cell r="E4086" t="str">
            <v>1900</v>
          </cell>
          <cell r="F4086">
            <v>0</v>
          </cell>
        </row>
        <row r="4087">
          <cell r="A4087">
            <v>108430</v>
          </cell>
          <cell r="B4087" t="str">
            <v>FORMALETA METALICA COLUMNA Ø 0.90x3.00</v>
          </cell>
          <cell r="C4087" t="str">
            <v>DD</v>
          </cell>
          <cell r="E4087" t="str">
            <v>1900</v>
          </cell>
          <cell r="F4087">
            <v>0</v>
          </cell>
        </row>
        <row r="4088">
          <cell r="A4088">
            <v>101370</v>
          </cell>
          <cell r="B4088" t="str">
            <v>BOMBA INYECCION LECHADA ANCLAJE CEFE COMETA</v>
          </cell>
          <cell r="C4088" t="str">
            <v>HR</v>
          </cell>
          <cell r="D4088">
            <v>43557</v>
          </cell>
          <cell r="E4088" t="str">
            <v>2019</v>
          </cell>
          <cell r="F4088">
            <v>15387</v>
          </cell>
        </row>
        <row r="4089">
          <cell r="A4089">
            <v>12481</v>
          </cell>
          <cell r="B4089" t="str">
            <v>ANDAMIO ESTRUCTURAL DE CARGA</v>
          </cell>
          <cell r="C4089" t="str">
            <v>M2/MES</v>
          </cell>
          <cell r="D4089">
            <v>43740</v>
          </cell>
          <cell r="E4089" t="str">
            <v>2019</v>
          </cell>
          <cell r="F4089">
            <v>690262</v>
          </cell>
        </row>
        <row r="4090">
          <cell r="A4090">
            <v>12483</v>
          </cell>
          <cell r="B4090" t="str">
            <v>Alquiler de terraja 1/2 a 2"</v>
          </cell>
          <cell r="C4090" t="str">
            <v>DD</v>
          </cell>
          <cell r="D4090">
            <v>43738</v>
          </cell>
          <cell r="E4090" t="str">
            <v>2019</v>
          </cell>
          <cell r="F4090">
            <v>17850</v>
          </cell>
        </row>
        <row r="4091">
          <cell r="A4091">
            <v>12490</v>
          </cell>
          <cell r="B4091" t="str">
            <v>Transporte + Disposicion Final Escombros M3/KM  -  CEFE COMETAS</v>
          </cell>
          <cell r="C4091" t="str">
            <v>M3/KM</v>
          </cell>
          <cell r="D4091">
            <v>43745</v>
          </cell>
          <cell r="E4091" t="str">
            <v>2019</v>
          </cell>
          <cell r="F4091">
            <v>995.01</v>
          </cell>
        </row>
        <row r="4092">
          <cell r="A4092">
            <v>12822</v>
          </cell>
          <cell r="B4092" t="str">
            <v>GRUA PH (Capacidad de 90 Ton, izaje luminarias y estructura 4.5 t a altura de 45 m y radio 5m CAMPIN</v>
          </cell>
          <cell r="C4092" t="str">
            <v>DD</v>
          </cell>
          <cell r="D4092">
            <v>44123</v>
          </cell>
          <cell r="E4092" t="str">
            <v>2020</v>
          </cell>
          <cell r="F4092">
            <v>10591000</v>
          </cell>
        </row>
        <row r="4093">
          <cell r="A4093">
            <v>12857</v>
          </cell>
          <cell r="B4093" t="str">
            <v>ALQUILER PLANTA ELECTRICA TRIFASICADE 100 KVA (INCLUYE OPERADOR DE EQUIPO, COMBUSTIBLE Y TRANSPORTE)</v>
          </cell>
          <cell r="C4093" t="str">
            <v>DD</v>
          </cell>
          <cell r="D4093">
            <v>44596</v>
          </cell>
          <cell r="E4093" t="str">
            <v>2022</v>
          </cell>
          <cell r="F4093">
            <v>1445410</v>
          </cell>
        </row>
        <row r="4094">
          <cell r="A4094">
            <v>12981</v>
          </cell>
          <cell r="B4094" t="str">
            <v>GENERADOR 70 KVA  - Incl. transporte, operario y combustible.</v>
          </cell>
          <cell r="C4094" t="str">
            <v>DD</v>
          </cell>
          <cell r="D4094">
            <v>44588</v>
          </cell>
          <cell r="E4094" t="str">
            <v>2022</v>
          </cell>
          <cell r="F4094">
            <v>1058920</v>
          </cell>
        </row>
        <row r="4095">
          <cell r="A4095">
            <v>12982</v>
          </cell>
          <cell r="B4095" t="str">
            <v>GENERADOR 125 KVA  - Incl. transporte, operario y combustible.</v>
          </cell>
          <cell r="C4095" t="str">
            <v>DD</v>
          </cell>
          <cell r="D4095">
            <v>44588</v>
          </cell>
          <cell r="E4095" t="str">
            <v>2022</v>
          </cell>
          <cell r="F4095">
            <v>1419558</v>
          </cell>
        </row>
        <row r="4096">
          <cell r="A4096">
            <v>146</v>
          </cell>
          <cell r="B4096" t="str">
            <v>Extintor a base de polvo químico seco 10 libras tipo ABC multipropósito - Suministro</v>
          </cell>
          <cell r="C4096" t="str">
            <v>UN</v>
          </cell>
          <cell r="D4096">
            <v>44585</v>
          </cell>
          <cell r="E4096" t="str">
            <v>2022</v>
          </cell>
          <cell r="F4096">
            <v>61048</v>
          </cell>
        </row>
        <row r="4097">
          <cell r="A4097">
            <v>147</v>
          </cell>
          <cell r="B4097" t="str">
            <v>Extintor a base de polvo químico seco 20 libras tipo ABC multipropósito - Suministro</v>
          </cell>
          <cell r="C4097" t="str">
            <v>UN</v>
          </cell>
          <cell r="D4097">
            <v>44585</v>
          </cell>
          <cell r="E4097" t="str">
            <v>2022</v>
          </cell>
          <cell r="F4097">
            <v>82258</v>
          </cell>
        </row>
        <row r="4098">
          <cell r="A4098">
            <v>439</v>
          </cell>
          <cell r="B4098" t="str">
            <v>EXTINTOR 30 LbS. CLASE ABC</v>
          </cell>
          <cell r="C4098" t="str">
            <v>UN</v>
          </cell>
          <cell r="E4098" t="str">
            <v>1900</v>
          </cell>
          <cell r="F4098">
            <v>0</v>
          </cell>
        </row>
        <row r="4099">
          <cell r="A4099">
            <v>1245</v>
          </cell>
          <cell r="B4099" t="str">
            <v>CASCO ARSEG  10096R</v>
          </cell>
          <cell r="C4099" t="str">
            <v>UN</v>
          </cell>
          <cell r="E4099" t="str">
            <v>1900</v>
          </cell>
          <cell r="F4099">
            <v>0</v>
          </cell>
        </row>
        <row r="4100">
          <cell r="A4100">
            <v>1246</v>
          </cell>
          <cell r="B4100" t="str">
            <v>CASCO ARSEG  TIPO CAPITAN</v>
          </cell>
          <cell r="C4100" t="str">
            <v>UN</v>
          </cell>
          <cell r="E4100" t="str">
            <v>1900</v>
          </cell>
          <cell r="F4100">
            <v>0</v>
          </cell>
        </row>
        <row r="4101">
          <cell r="A4101">
            <v>1247</v>
          </cell>
          <cell r="B4101" t="str">
            <v>CASCO VENEZOLANO</v>
          </cell>
          <cell r="C4101" t="str">
            <v>UN</v>
          </cell>
          <cell r="E4101" t="str">
            <v>1900</v>
          </cell>
          <cell r="F4101">
            <v>0</v>
          </cell>
        </row>
        <row r="4102">
          <cell r="A4102">
            <v>1256</v>
          </cell>
          <cell r="B4102" t="str">
            <v>CHALECO REFLECTIVO</v>
          </cell>
          <cell r="C4102" t="str">
            <v>UN</v>
          </cell>
          <cell r="E4102" t="str">
            <v>1900</v>
          </cell>
          <cell r="F4102">
            <v>0</v>
          </cell>
        </row>
        <row r="4103">
          <cell r="A4103">
            <v>1270</v>
          </cell>
          <cell r="B4103" t="str">
            <v>GUANTE CARNAZA CORTO REFORZADO</v>
          </cell>
          <cell r="C4103" t="str">
            <v>UN</v>
          </cell>
          <cell r="E4103" t="str">
            <v>1900</v>
          </cell>
          <cell r="F4103">
            <v>0</v>
          </cell>
        </row>
        <row r="4104">
          <cell r="A4104">
            <v>1271</v>
          </cell>
          <cell r="B4104" t="str">
            <v>GUANTE CARNAZA CORTO REFORZADO VAQUETA</v>
          </cell>
          <cell r="C4104" t="str">
            <v>PAR</v>
          </cell>
          <cell r="D4104">
            <v>43815</v>
          </cell>
          <cell r="E4104" t="str">
            <v>2019</v>
          </cell>
          <cell r="F4104">
            <v>5307</v>
          </cell>
        </row>
        <row r="4105">
          <cell r="A4105">
            <v>1272</v>
          </cell>
          <cell r="B4105" t="str">
            <v>GUANTE CARNAZA REFORZADO EN VAQUETA LARGO</v>
          </cell>
          <cell r="C4105" t="str">
            <v>PAR</v>
          </cell>
          <cell r="E4105" t="str">
            <v>1900</v>
          </cell>
          <cell r="F4105">
            <v>0</v>
          </cell>
        </row>
        <row r="4106">
          <cell r="A4106">
            <v>1273</v>
          </cell>
          <cell r="B4106" t="str">
            <v>GUANTE CAUCHO C-35</v>
          </cell>
          <cell r="C4106" t="str">
            <v>PAR</v>
          </cell>
          <cell r="E4106" t="str">
            <v>1900</v>
          </cell>
          <cell r="F4106">
            <v>0</v>
          </cell>
        </row>
        <row r="4107">
          <cell r="A4107">
            <v>2119</v>
          </cell>
          <cell r="B4107" t="str">
            <v>MONOGAFA CON MONTURA</v>
          </cell>
          <cell r="C4107" t="str">
            <v>UN</v>
          </cell>
          <cell r="D4107">
            <v>44596</v>
          </cell>
          <cell r="E4107" t="str">
            <v>2022</v>
          </cell>
          <cell r="F4107">
            <v>9821</v>
          </cell>
        </row>
        <row r="4108">
          <cell r="A4108">
            <v>2120</v>
          </cell>
          <cell r="B4108" t="str">
            <v>ANTEOJO DE Seg. COPA    ARSEG</v>
          </cell>
          <cell r="C4108" t="str">
            <v>UN</v>
          </cell>
          <cell r="E4108" t="str">
            <v>1900</v>
          </cell>
          <cell r="F4108">
            <v>0</v>
          </cell>
        </row>
        <row r="4109">
          <cell r="A4109">
            <v>2121</v>
          </cell>
          <cell r="B4109" t="str">
            <v>ANTEOJO TIPO COPA   ARSEG</v>
          </cell>
          <cell r="C4109" t="str">
            <v>UN</v>
          </cell>
          <cell r="E4109" t="str">
            <v>1900</v>
          </cell>
          <cell r="F4109">
            <v>0</v>
          </cell>
        </row>
        <row r="4110">
          <cell r="A4110">
            <v>2389</v>
          </cell>
          <cell r="B4110" t="str">
            <v>MASCARILLA DESCHABLE</v>
          </cell>
          <cell r="C4110" t="str">
            <v>UN</v>
          </cell>
          <cell r="E4110" t="str">
            <v>1900</v>
          </cell>
          <cell r="F4110">
            <v>0</v>
          </cell>
        </row>
        <row r="4111">
          <cell r="A4111">
            <v>2390</v>
          </cell>
          <cell r="B4111" t="str">
            <v>CINTURON DE Seg. FAJA ANGOSTA</v>
          </cell>
          <cell r="C4111" t="str">
            <v>UN</v>
          </cell>
          <cell r="E4111" t="str">
            <v>1900</v>
          </cell>
          <cell r="F4111">
            <v>0</v>
          </cell>
        </row>
        <row r="4112">
          <cell r="A4112">
            <v>2391</v>
          </cell>
          <cell r="B4112" t="str">
            <v>CINTURON DE Seg. FAJA ANCHA</v>
          </cell>
          <cell r="C4112" t="str">
            <v>UN</v>
          </cell>
          <cell r="E4112" t="str">
            <v>1900</v>
          </cell>
          <cell r="F4112">
            <v>0</v>
          </cell>
        </row>
        <row r="4113">
          <cell r="A4113">
            <v>2392</v>
          </cell>
          <cell r="B4113" t="str">
            <v>GUANTE (NITRILO)  DE 13"  ANSELL EDMONT(PAR)</v>
          </cell>
          <cell r="C4113" t="str">
            <v>UN</v>
          </cell>
          <cell r="D4113">
            <v>44585</v>
          </cell>
          <cell r="E4113" t="str">
            <v>2022</v>
          </cell>
          <cell r="F4113">
            <v>6586</v>
          </cell>
        </row>
        <row r="4114">
          <cell r="A4114">
            <v>2393</v>
          </cell>
          <cell r="B4114" t="str">
            <v>CINTURON P/HERRAMIENTA.</v>
          </cell>
          <cell r="C4114" t="str">
            <v>UN</v>
          </cell>
          <cell r="D4114">
            <v>44585</v>
          </cell>
          <cell r="E4114" t="str">
            <v>2022</v>
          </cell>
          <cell r="F4114">
            <v>88721</v>
          </cell>
        </row>
        <row r="4115">
          <cell r="A4115">
            <v>2394</v>
          </cell>
          <cell r="B4115" t="str">
            <v>CARETA PROTECTORA  FACIAL VISOR CLARO</v>
          </cell>
          <cell r="C4115" t="str">
            <v>UN</v>
          </cell>
          <cell r="D4115">
            <v>44596</v>
          </cell>
          <cell r="E4115" t="str">
            <v>2022</v>
          </cell>
          <cell r="F4115">
            <v>25248</v>
          </cell>
        </row>
        <row r="4116">
          <cell r="A4116">
            <v>2924</v>
          </cell>
          <cell r="B4116" t="str">
            <v>EXTINTOR MOD. PQS-M20 MANG. ABC</v>
          </cell>
          <cell r="C4116" t="str">
            <v>UN</v>
          </cell>
          <cell r="E4116" t="str">
            <v>1900</v>
          </cell>
          <cell r="F4116">
            <v>0</v>
          </cell>
        </row>
        <row r="4117">
          <cell r="A4117">
            <v>2925</v>
          </cell>
          <cell r="B4117" t="str">
            <v>PQS M20- BC MANGUERA</v>
          </cell>
          <cell r="C4117" t="str">
            <v>UN</v>
          </cell>
          <cell r="E4117" t="str">
            <v>1900</v>
          </cell>
          <cell r="F4117">
            <v>0</v>
          </cell>
        </row>
        <row r="4118">
          <cell r="A4118">
            <v>2926</v>
          </cell>
          <cell r="B4118" t="str">
            <v>Extintor a base agua penetrante a presión modelo 2.5 galones tipo A - Suministro</v>
          </cell>
          <cell r="C4118" t="str">
            <v>UN</v>
          </cell>
          <cell r="E4118" t="str">
            <v>1900</v>
          </cell>
          <cell r="F4118">
            <v>0</v>
          </cell>
        </row>
        <row r="4119">
          <cell r="A4119">
            <v>3794</v>
          </cell>
          <cell r="B4119" t="str">
            <v>CHALECO REFLECTIVO DE ALTA VISIBILIDAD</v>
          </cell>
          <cell r="C4119" t="str">
            <v>UN</v>
          </cell>
          <cell r="D4119">
            <v>44596</v>
          </cell>
          <cell r="E4119" t="str">
            <v>2022</v>
          </cell>
          <cell r="F4119">
            <v>14769.01</v>
          </cell>
        </row>
        <row r="4120">
          <cell r="A4120">
            <v>3795</v>
          </cell>
          <cell r="B4120" t="str">
            <v>CINTA  PROTECTORA /SEGURIDAD (500M)</v>
          </cell>
          <cell r="C4120" t="str">
            <v>RLL</v>
          </cell>
          <cell r="D4120">
            <v>44596</v>
          </cell>
          <cell r="E4120" t="str">
            <v>2022</v>
          </cell>
          <cell r="F4120">
            <v>28845.01</v>
          </cell>
        </row>
        <row r="4121">
          <cell r="A4121">
            <v>3796</v>
          </cell>
          <cell r="B4121" t="str">
            <v>ESTOPEROL  REDUCTOR VELOCIDAD 11X3CM.</v>
          </cell>
          <cell r="C4121" t="str">
            <v>UN</v>
          </cell>
          <cell r="D4121">
            <v>44187</v>
          </cell>
          <cell r="E4121" t="str">
            <v>2020</v>
          </cell>
          <cell r="F4121">
            <v>1954</v>
          </cell>
        </row>
        <row r="4122">
          <cell r="A4122">
            <v>3797</v>
          </cell>
          <cell r="B4122" t="str">
            <v>MALLA CALATEX 150X120 cm</v>
          </cell>
          <cell r="C4122" t="str">
            <v>UN</v>
          </cell>
          <cell r="D4122">
            <v>44187</v>
          </cell>
          <cell r="E4122" t="str">
            <v>2020</v>
          </cell>
          <cell r="F4122">
            <v>8332</v>
          </cell>
        </row>
        <row r="4123">
          <cell r="A4123">
            <v>3798</v>
          </cell>
          <cell r="B4123" t="str">
            <v>PROTECTOR PARA OIDO  CONTRA RUIDO</v>
          </cell>
          <cell r="C4123" t="str">
            <v>UN</v>
          </cell>
          <cell r="E4123" t="str">
            <v>1900</v>
          </cell>
          <cell r="F4123">
            <v>0</v>
          </cell>
        </row>
        <row r="4124">
          <cell r="A4124">
            <v>3799</v>
          </cell>
          <cell r="B4124" t="str">
            <v>RESPIRADOR CONTRA POLVO  ARSEG</v>
          </cell>
          <cell r="C4124" t="str">
            <v>UN</v>
          </cell>
          <cell r="E4124" t="str">
            <v>1900</v>
          </cell>
          <cell r="F4124">
            <v>0</v>
          </cell>
        </row>
        <row r="4125">
          <cell r="A4125">
            <v>3805</v>
          </cell>
          <cell r="B4125" t="str">
            <v>CONO SEÑALIZACION H = 0.90 ML</v>
          </cell>
          <cell r="C4125" t="str">
            <v>UN</v>
          </cell>
          <cell r="D4125">
            <v>44187</v>
          </cell>
          <cell r="E4125" t="str">
            <v>2020</v>
          </cell>
          <cell r="F4125">
            <v>63234.01</v>
          </cell>
        </row>
        <row r="4126">
          <cell r="A4126">
            <v>3806</v>
          </cell>
          <cell r="B4126" t="str">
            <v>PALETA PARE SIGA 30cm</v>
          </cell>
          <cell r="C4126" t="str">
            <v>UN</v>
          </cell>
          <cell r="E4126" t="str">
            <v>1900</v>
          </cell>
          <cell r="F4126">
            <v>0</v>
          </cell>
        </row>
        <row r="4127">
          <cell r="A4127">
            <v>3937</v>
          </cell>
          <cell r="B4127" t="str">
            <v>GUANTE CARNAZA REFORZADO LARGO</v>
          </cell>
          <cell r="C4127" t="str">
            <v>PAR</v>
          </cell>
          <cell r="D4127">
            <v>44596</v>
          </cell>
          <cell r="E4127" t="str">
            <v>2022</v>
          </cell>
          <cell r="F4127">
            <v>6337</v>
          </cell>
        </row>
        <row r="4128">
          <cell r="A4128">
            <v>100012</v>
          </cell>
          <cell r="B4128" t="str">
            <v>Escalera de tijera 8 pasos en fibra de vidrio</v>
          </cell>
          <cell r="C4128" t="str">
            <v>UN</v>
          </cell>
          <cell r="D4128">
            <v>44585</v>
          </cell>
          <cell r="E4128" t="str">
            <v>2022</v>
          </cell>
          <cell r="F4128">
            <v>559786</v>
          </cell>
        </row>
        <row r="4129">
          <cell r="A4129">
            <v>100940</v>
          </cell>
          <cell r="B4129" t="str">
            <v>CINTA SEÑALIZACION (A=0,10M)Negro+Amarillo(100m)</v>
          </cell>
          <cell r="C4129" t="str">
            <v>ML</v>
          </cell>
          <cell r="D4129">
            <v>44596</v>
          </cell>
          <cell r="E4129" t="str">
            <v>2022</v>
          </cell>
          <cell r="F4129">
            <v>63</v>
          </cell>
        </row>
        <row r="4130">
          <cell r="A4130">
            <v>100941</v>
          </cell>
          <cell r="B4130" t="str">
            <v>ALQUILER CONO SEÑALIZACION  H=0,60M</v>
          </cell>
          <cell r="C4130" t="str">
            <v>DD</v>
          </cell>
          <cell r="D4130">
            <v>44585</v>
          </cell>
          <cell r="E4130" t="str">
            <v>2022</v>
          </cell>
          <cell r="F4130">
            <v>205</v>
          </cell>
        </row>
        <row r="4131">
          <cell r="A4131">
            <v>100942</v>
          </cell>
          <cell r="B4131" t="str">
            <v>ALQUILER COLOMBINA DE SEÑALIZACION</v>
          </cell>
          <cell r="C4131" t="str">
            <v>DD</v>
          </cell>
          <cell r="D4131">
            <v>44585</v>
          </cell>
          <cell r="E4131" t="str">
            <v>2022</v>
          </cell>
          <cell r="F4131">
            <v>180</v>
          </cell>
        </row>
        <row r="4132">
          <cell r="A4132">
            <v>101145</v>
          </cell>
          <cell r="B4132" t="str">
            <v>ELEMENTOS DE SEGURIDAD(Casc+visor+masc+guant)</v>
          </cell>
          <cell r="C4132" t="str">
            <v>UN</v>
          </cell>
          <cell r="E4132" t="str">
            <v>1900</v>
          </cell>
          <cell r="F4132">
            <v>0</v>
          </cell>
        </row>
        <row r="4133">
          <cell r="A4133">
            <v>102414</v>
          </cell>
          <cell r="B4133" t="str">
            <v>EQUIPO DE SEGURIDAD</v>
          </cell>
          <cell r="C4133" t="str">
            <v>UN</v>
          </cell>
          <cell r="E4133" t="str">
            <v>1900</v>
          </cell>
          <cell r="F4133">
            <v>0</v>
          </cell>
        </row>
        <row r="4134">
          <cell r="A4134">
            <v>103073</v>
          </cell>
          <cell r="B4134" t="str">
            <v>Barrera LLenable L=1.45m;H=0.60; Ab=0.45m</v>
          </cell>
          <cell r="C4134" t="str">
            <v>UN</v>
          </cell>
          <cell r="E4134" t="str">
            <v>1900</v>
          </cell>
          <cell r="F4134">
            <v>0</v>
          </cell>
        </row>
        <row r="4135">
          <cell r="A4135">
            <v>103074</v>
          </cell>
          <cell r="B4135" t="str">
            <v>Barrera LLenableH=0.60m;L=1.45m;Ab=0.45m.Sin Cinta</v>
          </cell>
          <cell r="C4135" t="str">
            <v>UN</v>
          </cell>
          <cell r="E4135" t="str">
            <v>1900</v>
          </cell>
          <cell r="F4135">
            <v>0</v>
          </cell>
        </row>
        <row r="4136">
          <cell r="A4136">
            <v>103144</v>
          </cell>
          <cell r="B4136" t="str">
            <v>CINTA ANTIDESLIZANTE MINERAL FUNDIDO ESCALERAS 1"</v>
          </cell>
          <cell r="C4136" t="str">
            <v>ML</v>
          </cell>
          <cell r="D4136">
            <v>44596</v>
          </cell>
          <cell r="E4136" t="str">
            <v>2022</v>
          </cell>
          <cell r="F4136">
            <v>30364</v>
          </cell>
        </row>
        <row r="4137">
          <cell r="A4137">
            <v>103446</v>
          </cell>
          <cell r="B4137" t="str">
            <v>GABINETE CONTRA INCENDIO TIPO3 Valv.certificada</v>
          </cell>
          <cell r="C4137" t="str">
            <v>UN</v>
          </cell>
          <cell r="D4137">
            <v>43839</v>
          </cell>
          <cell r="E4137" t="str">
            <v>2020</v>
          </cell>
          <cell r="F4137">
            <v>1050764</v>
          </cell>
        </row>
        <row r="4138">
          <cell r="A4138">
            <v>103562</v>
          </cell>
          <cell r="B4138" t="str">
            <v>CINTA DE SEÑALIZACION DE 4" POR 500 MTS-CAL.2.5</v>
          </cell>
          <cell r="C4138" t="str">
            <v>RLL</v>
          </cell>
          <cell r="D4138">
            <v>44596</v>
          </cell>
          <cell r="E4138" t="str">
            <v>2022</v>
          </cell>
          <cell r="F4138">
            <v>21367</v>
          </cell>
        </row>
        <row r="4139">
          <cell r="A4139">
            <v>104089</v>
          </cell>
          <cell r="B4139" t="str">
            <v>ARNES+LINEA+ESLINGA</v>
          </cell>
          <cell r="C4139" t="str">
            <v>DD</v>
          </cell>
          <cell r="D4139">
            <v>44587</v>
          </cell>
          <cell r="E4139" t="str">
            <v>2022</v>
          </cell>
          <cell r="F4139">
            <v>12156</v>
          </cell>
        </row>
        <row r="4140">
          <cell r="A4140">
            <v>104540</v>
          </cell>
          <cell r="B4140" t="str">
            <v>EXTINTOR SOKAFLAN 123 (3.700GR)+ soporte pared</v>
          </cell>
          <cell r="C4140" t="str">
            <v>UN</v>
          </cell>
          <cell r="D4140">
            <v>44130</v>
          </cell>
          <cell r="E4140" t="str">
            <v>2020</v>
          </cell>
          <cell r="F4140">
            <v>197803</v>
          </cell>
        </row>
        <row r="4141">
          <cell r="A4141">
            <v>104929</v>
          </cell>
          <cell r="B4141" t="str">
            <v>peldaño en fibra de vidrio</v>
          </cell>
          <cell r="C4141" t="str">
            <v>UN</v>
          </cell>
          <cell r="E4141" t="str">
            <v>1900</v>
          </cell>
          <cell r="F4141">
            <v>0</v>
          </cell>
        </row>
        <row r="4142">
          <cell r="A4142">
            <v>105483</v>
          </cell>
          <cell r="B4142" t="str">
            <v>OVEROL 2 PIEZAS EN DRIL MANGA LARGA</v>
          </cell>
          <cell r="C4142" t="str">
            <v>UN</v>
          </cell>
          <cell r="E4142" t="str">
            <v>1900</v>
          </cell>
          <cell r="F4142">
            <v>0</v>
          </cell>
        </row>
        <row r="4143">
          <cell r="A4143">
            <v>105484</v>
          </cell>
          <cell r="B4143" t="str">
            <v>TAPABOCA INDUSTRIAL DESECHABLE</v>
          </cell>
          <cell r="C4143" t="str">
            <v>UN</v>
          </cell>
          <cell r="E4143" t="str">
            <v>1900</v>
          </cell>
          <cell r="F4143">
            <v>0</v>
          </cell>
        </row>
        <row r="4144">
          <cell r="A4144">
            <v>105490</v>
          </cell>
          <cell r="B4144" t="str">
            <v>OVEROL FONTANERO IMPERMEABLE</v>
          </cell>
          <cell r="C4144" t="str">
            <v>UN</v>
          </cell>
          <cell r="E4144" t="str">
            <v>1900</v>
          </cell>
          <cell r="F4144">
            <v>0</v>
          </cell>
        </row>
        <row r="4145">
          <cell r="A4145">
            <v>105491</v>
          </cell>
          <cell r="B4145" t="str">
            <v>GUANTES MOSQUETERO</v>
          </cell>
          <cell r="C4145" t="str">
            <v>UN</v>
          </cell>
          <cell r="E4145" t="str">
            <v>1900</v>
          </cell>
          <cell r="F4145">
            <v>0</v>
          </cell>
        </row>
        <row r="4146">
          <cell r="A4146">
            <v>105492</v>
          </cell>
          <cell r="B4146" t="str">
            <v>GUANTES DE CAUCHO PEQUEÑO CAL.35 (PAR)</v>
          </cell>
          <cell r="C4146" t="str">
            <v>UN</v>
          </cell>
          <cell r="E4146" t="str">
            <v>1900</v>
          </cell>
          <cell r="F4146">
            <v>0</v>
          </cell>
        </row>
        <row r="4147">
          <cell r="A4147">
            <v>105493</v>
          </cell>
          <cell r="B4147" t="str">
            <v>GUANTE LANA</v>
          </cell>
          <cell r="C4147" t="str">
            <v>UN</v>
          </cell>
          <cell r="E4147" t="str">
            <v>1900</v>
          </cell>
          <cell r="F4147">
            <v>0</v>
          </cell>
        </row>
        <row r="4148">
          <cell r="A4148">
            <v>105494</v>
          </cell>
          <cell r="B4148" t="str">
            <v>GORRO INDUSTRIAL CON POLERA (TIPO CHAVO)</v>
          </cell>
          <cell r="C4148" t="str">
            <v>UN</v>
          </cell>
          <cell r="E4148" t="str">
            <v>1900</v>
          </cell>
          <cell r="F4148">
            <v>0</v>
          </cell>
        </row>
        <row r="4149">
          <cell r="A4149">
            <v>105727</v>
          </cell>
          <cell r="B4149" t="str">
            <v>GUANTE MOSQUETERO  CAUCHO CAL. 65 - PAR</v>
          </cell>
          <cell r="C4149" t="str">
            <v>UN</v>
          </cell>
          <cell r="E4149" t="str">
            <v>1900</v>
          </cell>
          <cell r="F4149">
            <v>0</v>
          </cell>
        </row>
        <row r="4150">
          <cell r="A4150">
            <v>105728</v>
          </cell>
          <cell r="B4150" t="str">
            <v>GUANTE DE HILAZA MULTIPROPÓSITO</v>
          </cell>
          <cell r="C4150" t="str">
            <v>UN</v>
          </cell>
          <cell r="E4150" t="str">
            <v>1900</v>
          </cell>
          <cell r="F4150">
            <v>0</v>
          </cell>
        </row>
        <row r="4151">
          <cell r="A4151">
            <v>106627</v>
          </cell>
          <cell r="B4151" t="str">
            <v>BOTA DE CUERO SIN PUNTERA</v>
          </cell>
          <cell r="C4151" t="str">
            <v>UN</v>
          </cell>
          <cell r="E4151" t="str">
            <v>1900</v>
          </cell>
          <cell r="F4151">
            <v>0</v>
          </cell>
        </row>
        <row r="4152">
          <cell r="A4152">
            <v>106628</v>
          </cell>
          <cell r="B4152" t="str">
            <v>IMPERMEABLE DE DOS PIEZAS</v>
          </cell>
          <cell r="C4152" t="str">
            <v>UN</v>
          </cell>
          <cell r="E4152" t="str">
            <v>1900</v>
          </cell>
          <cell r="F4152">
            <v>0</v>
          </cell>
        </row>
        <row r="4153">
          <cell r="A4153">
            <v>106629</v>
          </cell>
          <cell r="B4153" t="str">
            <v>BOTAS DE SEGURIDAD EN CUERO CON PUNTA DE ACERO</v>
          </cell>
          <cell r="C4153" t="str">
            <v>UN</v>
          </cell>
          <cell r="E4153" t="str">
            <v>1900</v>
          </cell>
          <cell r="F4153">
            <v>0</v>
          </cell>
        </row>
        <row r="4154">
          <cell r="A4154">
            <v>106631</v>
          </cell>
          <cell r="B4154" t="str">
            <v>CHALECO EN DRIL DOTACION</v>
          </cell>
          <cell r="C4154" t="str">
            <v>UN</v>
          </cell>
          <cell r="E4154" t="str">
            <v>1900</v>
          </cell>
          <cell r="F4154">
            <v>0</v>
          </cell>
        </row>
        <row r="4155">
          <cell r="A4155">
            <v>12692</v>
          </cell>
          <cell r="B4155" t="str">
            <v>Extintor a base de polvo químico seco 20 libras tipo ABC multipropósito - Carga y mantenimiento</v>
          </cell>
          <cell r="C4155" t="str">
            <v>UN</v>
          </cell>
          <cell r="D4155">
            <v>44130</v>
          </cell>
          <cell r="E4155" t="str">
            <v>2020</v>
          </cell>
          <cell r="F4155">
            <v>16090</v>
          </cell>
        </row>
        <row r="4156">
          <cell r="A4156">
            <v>12693</v>
          </cell>
          <cell r="B4156" t="str">
            <v>Extintor a base de polvo químico seco 10 libras tipo ABC multipropósito - Carga y mantenimiento</v>
          </cell>
          <cell r="C4156" t="str">
            <v>UN</v>
          </cell>
          <cell r="D4156">
            <v>44130</v>
          </cell>
          <cell r="E4156" t="str">
            <v>2020</v>
          </cell>
          <cell r="F4156">
            <v>11389</v>
          </cell>
        </row>
        <row r="4157">
          <cell r="A4157">
            <v>12694</v>
          </cell>
          <cell r="B4157" t="str">
            <v>Extintor a base agua penetrante a presión modelo 2.5 galones tipo A - Carga y Mantenimiento</v>
          </cell>
          <cell r="C4157" t="str">
            <v>UN</v>
          </cell>
          <cell r="D4157">
            <v>44130</v>
          </cell>
          <cell r="E4157" t="str">
            <v>2020</v>
          </cell>
          <cell r="F4157">
            <v>12582</v>
          </cell>
        </row>
        <row r="4158">
          <cell r="A4158">
            <v>12695</v>
          </cell>
          <cell r="B4158" t="str">
            <v>Extintor a base de polvo químico seco 10 libras tipo BC multipropósito - Carga y mantenimiento</v>
          </cell>
          <cell r="C4158" t="str">
            <v>UN</v>
          </cell>
          <cell r="D4158">
            <v>44130</v>
          </cell>
          <cell r="E4158" t="str">
            <v>2020</v>
          </cell>
          <cell r="F4158">
            <v>10906</v>
          </cell>
        </row>
        <row r="4159">
          <cell r="A4159">
            <v>12696</v>
          </cell>
          <cell r="B4159" t="str">
            <v>Extintor a base de polvo químico seco 20 libras tipo BC multipropósito - Carga y mantenimiento</v>
          </cell>
          <cell r="C4159" t="str">
            <v>UN</v>
          </cell>
          <cell r="D4159">
            <v>44130</v>
          </cell>
          <cell r="E4159" t="str">
            <v>2020</v>
          </cell>
          <cell r="F4159">
            <v>15559</v>
          </cell>
        </row>
        <row r="4160">
          <cell r="A4160">
            <v>12697</v>
          </cell>
          <cell r="B4160" t="str">
            <v>Extintor a base de polvo químico seco 5 libras tipo BC multipropósito - Carga y mantenimiento</v>
          </cell>
          <cell r="C4160" t="str">
            <v>UN</v>
          </cell>
          <cell r="D4160">
            <v>44130</v>
          </cell>
          <cell r="E4160" t="str">
            <v>2020</v>
          </cell>
          <cell r="F4160">
            <v>9844</v>
          </cell>
        </row>
        <row r="4161">
          <cell r="A4161">
            <v>12698</v>
          </cell>
          <cell r="B4161" t="str">
            <v>Extintor contra incendios a base de agente limpio 123 modelo 9.000 gramos AC - Revisión y mantenimie</v>
          </cell>
          <cell r="C4161" t="str">
            <v>UN</v>
          </cell>
          <cell r="D4161">
            <v>44130</v>
          </cell>
          <cell r="E4161" t="str">
            <v>2020</v>
          </cell>
          <cell r="F4161">
            <v>22625.01</v>
          </cell>
        </row>
        <row r="4162">
          <cell r="A4162">
            <v>12699</v>
          </cell>
          <cell r="B4162" t="str">
            <v>Extintor contra incendios a base de agente limpio 123 modelo 3.700 gramos AC - Revisión y mantenimie</v>
          </cell>
          <cell r="C4162" t="str">
            <v>UN</v>
          </cell>
          <cell r="D4162">
            <v>44130</v>
          </cell>
          <cell r="E4162" t="str">
            <v>2020</v>
          </cell>
          <cell r="F4162">
            <v>23106</v>
          </cell>
        </row>
        <row r="4163">
          <cell r="A4163">
            <v>12700</v>
          </cell>
          <cell r="B4163" t="str">
            <v>Extintor contra incendios a base de gas carbónico modelo 20 libras tipo BC - Revisión y mantenimient</v>
          </cell>
          <cell r="C4163" t="str">
            <v>UN</v>
          </cell>
          <cell r="D4163">
            <v>44130</v>
          </cell>
          <cell r="E4163" t="str">
            <v>2020</v>
          </cell>
          <cell r="F4163">
            <v>38318</v>
          </cell>
        </row>
        <row r="4164">
          <cell r="A4164">
            <v>12701</v>
          </cell>
          <cell r="B4164" t="str">
            <v>Extintor contra incendios a base de agente limpio 123 modelo 9.000 gramos AC - Carga y mantenimiento</v>
          </cell>
          <cell r="C4164" t="str">
            <v>UN</v>
          </cell>
          <cell r="D4164">
            <v>44130</v>
          </cell>
          <cell r="E4164" t="str">
            <v>2020</v>
          </cell>
          <cell r="F4164">
            <v>202206</v>
          </cell>
        </row>
        <row r="4165">
          <cell r="A4165">
            <v>12702</v>
          </cell>
          <cell r="B4165" t="str">
            <v>Extintor contra incendios a base de agente limpio 123 modelo 3.700 gramos AC - Carga y mantenimiento</v>
          </cell>
          <cell r="C4165" t="str">
            <v>UN</v>
          </cell>
          <cell r="D4165">
            <v>44130</v>
          </cell>
          <cell r="E4165" t="str">
            <v>2020</v>
          </cell>
          <cell r="F4165">
            <v>100328</v>
          </cell>
        </row>
        <row r="4166">
          <cell r="A4166">
            <v>12703</v>
          </cell>
          <cell r="B4166" t="str">
            <v>Extintor contra incendios a base de gas carbónico modelo 20 libras tipo BC - Carga y mantenimient</v>
          </cell>
          <cell r="C4166" t="str">
            <v>UN</v>
          </cell>
          <cell r="D4166">
            <v>44130</v>
          </cell>
          <cell r="E4166" t="str">
            <v>2020</v>
          </cell>
          <cell r="F4166">
            <v>67873.009999999995</v>
          </cell>
        </row>
        <row r="4167">
          <cell r="A4167">
            <v>12794</v>
          </cell>
          <cell r="B4167" t="str">
            <v>Andamio colgante eléctrico 4 A 6 Ml</v>
          </cell>
          <cell r="C4167" t="str">
            <v>MES</v>
          </cell>
          <cell r="D4167">
            <v>44585</v>
          </cell>
          <cell r="E4167" t="str">
            <v>2022</v>
          </cell>
          <cell r="F4167">
            <v>4949405.01</v>
          </cell>
        </row>
        <row r="4168">
          <cell r="A4168">
            <v>12816</v>
          </cell>
          <cell r="B4168" t="str">
            <v>Extintor contra incendios a base de agente limpio 123 HCHC  3700 gramos - Suministro</v>
          </cell>
          <cell r="C4168" t="str">
            <v>UN</v>
          </cell>
          <cell r="D4168">
            <v>44596</v>
          </cell>
          <cell r="E4168" t="str">
            <v>2022</v>
          </cell>
          <cell r="F4168">
            <v>272057</v>
          </cell>
        </row>
        <row r="4169">
          <cell r="A4169">
            <v>12819</v>
          </cell>
          <cell r="B4169" t="str">
            <v>Extintor contra incendios a base de gas carbónico modelo 5 libras tipo BC - Suministro</v>
          </cell>
          <cell r="C4169" t="str">
            <v>UN</v>
          </cell>
          <cell r="D4169">
            <v>44596</v>
          </cell>
          <cell r="E4169" t="str">
            <v>2022</v>
          </cell>
          <cell r="F4169">
            <v>188532</v>
          </cell>
        </row>
        <row r="4170">
          <cell r="A4170">
            <v>12820</v>
          </cell>
          <cell r="B4170" t="str">
            <v>Soporte de piso tipo pedestal para extintor</v>
          </cell>
          <cell r="C4170" t="str">
            <v>UN</v>
          </cell>
          <cell r="D4170">
            <v>44596</v>
          </cell>
          <cell r="E4170" t="str">
            <v>2022</v>
          </cell>
          <cell r="F4170">
            <v>40136</v>
          </cell>
        </row>
        <row r="4171">
          <cell r="A4171" t="str">
            <v>002390_1</v>
          </cell>
          <cell r="B4171" t="str">
            <v>CINTURON DE SEGURIDAD FAJA ANGOSTA</v>
          </cell>
          <cell r="C4171" t="str">
            <v>UN</v>
          </cell>
          <cell r="D4171">
            <v>44449</v>
          </cell>
          <cell r="E4171" t="str">
            <v>2021</v>
          </cell>
          <cell r="F4171">
            <v>42200.01</v>
          </cell>
        </row>
        <row r="4172">
          <cell r="A4172">
            <v>105996</v>
          </cell>
          <cell r="B4172" t="str">
            <v>SISTEMA ELECTRÓNICO FOTO FINISH+CRONOMET AUTOMÁTIC</v>
          </cell>
          <cell r="C4172" t="str">
            <v>JGO</v>
          </cell>
          <cell r="E4172" t="str">
            <v>1900</v>
          </cell>
          <cell r="F4172">
            <v>0</v>
          </cell>
        </row>
        <row r="4173">
          <cell r="A4173">
            <v>105998</v>
          </cell>
          <cell r="B4173" t="str">
            <v>SISTEMA ELECTRÓNICO DE MARCADORES Y MEDIDOR DE CAR</v>
          </cell>
          <cell r="C4173" t="str">
            <v>JGO</v>
          </cell>
          <cell r="E4173" t="str">
            <v>1900</v>
          </cell>
          <cell r="F4173">
            <v>0</v>
          </cell>
        </row>
        <row r="4174">
          <cell r="A4174">
            <v>105999</v>
          </cell>
          <cell r="B4174" t="str">
            <v>SISTEMA DE DETECCIÓN DE ARRANQUE EN FALSO</v>
          </cell>
          <cell r="C4174" t="str">
            <v>JGO</v>
          </cell>
          <cell r="E4174" t="str">
            <v>1900</v>
          </cell>
          <cell r="F4174">
            <v>0</v>
          </cell>
        </row>
        <row r="4175">
          <cell r="A4175">
            <v>106026</v>
          </cell>
          <cell r="B4175" t="str">
            <v>Saltometro Salto  Altura, requerimiientos IAAF</v>
          </cell>
          <cell r="C4175" t="str">
            <v>JGO</v>
          </cell>
          <cell r="E4175" t="str">
            <v>1900</v>
          </cell>
          <cell r="F4175">
            <v>0</v>
          </cell>
        </row>
        <row r="4176">
          <cell r="A4176">
            <v>376</v>
          </cell>
          <cell r="B4176" t="str">
            <v>COMPRESOR 2 MARTILLOS 185 PCM-OPER+COMB</v>
          </cell>
          <cell r="C4176" t="str">
            <v>HR</v>
          </cell>
          <cell r="D4176">
            <v>44585</v>
          </cell>
          <cell r="E4176" t="str">
            <v>2022</v>
          </cell>
          <cell r="F4176">
            <v>45200</v>
          </cell>
        </row>
        <row r="4177">
          <cell r="A4177">
            <v>688</v>
          </cell>
          <cell r="B4177" t="str">
            <v>MICRO AIRINCLUSOR DE AIRE</v>
          </cell>
          <cell r="C4177" t="str">
            <v>LT</v>
          </cell>
          <cell r="E4177" t="str">
            <v>1900</v>
          </cell>
          <cell r="F4177">
            <v>0</v>
          </cell>
        </row>
        <row r="4178">
          <cell r="A4178">
            <v>1650</v>
          </cell>
          <cell r="B4178" t="str">
            <v>COMPRESOR Oper. sin Combustible</v>
          </cell>
          <cell r="C4178" t="str">
            <v>HR</v>
          </cell>
          <cell r="E4178" t="str">
            <v>1900</v>
          </cell>
          <cell r="F4178">
            <v>0</v>
          </cell>
        </row>
        <row r="4179">
          <cell r="A4179">
            <v>1658</v>
          </cell>
          <cell r="B4179" t="str">
            <v>COMPRESOR Oper.sin Combustible</v>
          </cell>
          <cell r="C4179" t="str">
            <v>DD</v>
          </cell>
          <cell r="E4179" t="str">
            <v>1900</v>
          </cell>
          <cell r="F4179">
            <v>0</v>
          </cell>
        </row>
        <row r="4180">
          <cell r="A4180">
            <v>1659</v>
          </cell>
          <cell r="B4180" t="str">
            <v>COMPRESOR Oper.+Comb</v>
          </cell>
          <cell r="C4180" t="str">
            <v>MES</v>
          </cell>
          <cell r="E4180" t="str">
            <v>1900</v>
          </cell>
          <cell r="F4180">
            <v>0</v>
          </cell>
        </row>
        <row r="4181">
          <cell r="A4181">
            <v>2468</v>
          </cell>
          <cell r="B4181" t="str">
            <v>COMPRESOR 250 PCM</v>
          </cell>
          <cell r="C4181" t="str">
            <v>HR</v>
          </cell>
          <cell r="E4181" t="str">
            <v>1900</v>
          </cell>
          <cell r="F4181">
            <v>0</v>
          </cell>
        </row>
        <row r="4182">
          <cell r="A4182">
            <v>2745</v>
          </cell>
          <cell r="B4182" t="str">
            <v>GRUA EXTENSION PARA POSTES</v>
          </cell>
          <cell r="C4182" t="str">
            <v>HR</v>
          </cell>
          <cell r="D4182">
            <v>44585</v>
          </cell>
          <cell r="E4182" t="str">
            <v>2022</v>
          </cell>
          <cell r="F4182">
            <v>147868</v>
          </cell>
        </row>
        <row r="4183">
          <cell r="A4183">
            <v>2837</v>
          </cell>
          <cell r="B4183" t="str">
            <v>COMPRESOR 2 MARTILLOS 185 PCM-PER+COMB</v>
          </cell>
          <cell r="C4183" t="str">
            <v>DD</v>
          </cell>
          <cell r="E4183" t="str">
            <v>1900</v>
          </cell>
          <cell r="F4183">
            <v>0</v>
          </cell>
        </row>
        <row r="4184">
          <cell r="A4184">
            <v>3233</v>
          </cell>
          <cell r="B4184" t="str">
            <v>COMPRESOR DE 185 CFM</v>
          </cell>
          <cell r="C4184" t="str">
            <v>DD</v>
          </cell>
          <cell r="D4184">
            <v>44585</v>
          </cell>
          <cell r="E4184" t="str">
            <v>2022</v>
          </cell>
          <cell r="F4184">
            <v>435602</v>
          </cell>
        </row>
        <row r="4185">
          <cell r="A4185">
            <v>3235</v>
          </cell>
          <cell r="B4185" t="str">
            <v>COMPRESOR DE 750 CPM S/C</v>
          </cell>
          <cell r="C4185" t="str">
            <v>MES</v>
          </cell>
          <cell r="E4185" t="str">
            <v>1900</v>
          </cell>
          <cell r="F4185">
            <v>0</v>
          </cell>
        </row>
        <row r="4186">
          <cell r="A4186">
            <v>3251</v>
          </cell>
          <cell r="B4186" t="str">
            <v>MARTILLO ROTATORIO SDS MAX COMBINADO (D25404 SDS PLUS 4.8 1/8PULG-GR:4.9KG</v>
          </cell>
          <cell r="C4186" t="str">
            <v>DD</v>
          </cell>
          <cell r="D4186">
            <v>43851</v>
          </cell>
          <cell r="E4186" t="str">
            <v>2020</v>
          </cell>
          <cell r="F4186">
            <v>39612.01</v>
          </cell>
        </row>
        <row r="4187">
          <cell r="A4187">
            <v>3252</v>
          </cell>
          <cell r="B4187" t="str">
            <v>MARTILLO ROMPEDOR</v>
          </cell>
          <cell r="C4187" t="str">
            <v>DD</v>
          </cell>
          <cell r="E4187" t="str">
            <v>1900</v>
          </cell>
          <cell r="F4187">
            <v>0</v>
          </cell>
        </row>
        <row r="4188">
          <cell r="A4188">
            <v>100843</v>
          </cell>
          <cell r="B4188" t="str">
            <v>COMPRESOR DE AIRE</v>
          </cell>
          <cell r="C4188" t="str">
            <v>HR</v>
          </cell>
          <cell r="D4188">
            <v>44587</v>
          </cell>
          <cell r="E4188" t="str">
            <v>2022</v>
          </cell>
          <cell r="F4188">
            <v>5173</v>
          </cell>
        </row>
        <row r="4189">
          <cell r="A4189">
            <v>100971</v>
          </cell>
          <cell r="B4189" t="str">
            <v>COMPRESOR DE AIRE 1HP + pistola para pintura</v>
          </cell>
          <cell r="C4189" t="str">
            <v>DD</v>
          </cell>
          <cell r="D4189">
            <v>44587</v>
          </cell>
          <cell r="E4189" t="str">
            <v>2022</v>
          </cell>
          <cell r="F4189">
            <v>40136</v>
          </cell>
        </row>
        <row r="4190">
          <cell r="A4190">
            <v>101807</v>
          </cell>
          <cell r="B4190" t="str">
            <v>ROTOMARTILLO 23SDS PLUS 2.4 JLS</v>
          </cell>
          <cell r="C4190" t="str">
            <v>DD</v>
          </cell>
          <cell r="D4190">
            <v>43843</v>
          </cell>
          <cell r="E4190" t="str">
            <v>2020</v>
          </cell>
          <cell r="F4190">
            <v>31023</v>
          </cell>
        </row>
        <row r="4191">
          <cell r="A4191">
            <v>101808</v>
          </cell>
          <cell r="B4191" t="str">
            <v>EXPANSIVO QUIMICO PARA ROCA (POLVORA)**</v>
          </cell>
          <cell r="C4191" t="str">
            <v>KG</v>
          </cell>
          <cell r="E4191" t="str">
            <v>1900</v>
          </cell>
          <cell r="F4191">
            <v>0</v>
          </cell>
        </row>
        <row r="4192">
          <cell r="A4192">
            <v>102224</v>
          </cell>
          <cell r="B4192" t="str">
            <v>EXPLOSIVO QUIMICO PARA ROCA **</v>
          </cell>
          <cell r="C4192" t="str">
            <v>KG</v>
          </cell>
          <cell r="E4192" t="str">
            <v>1900</v>
          </cell>
          <cell r="F4192">
            <v>0</v>
          </cell>
        </row>
        <row r="4193">
          <cell r="A4193">
            <v>102231</v>
          </cell>
          <cell r="B4193" t="str">
            <v>EQUIPO REACTOR EXP2 GRACO (POLIUREA)</v>
          </cell>
          <cell r="C4193" t="str">
            <v>DD</v>
          </cell>
          <cell r="D4193">
            <v>44587</v>
          </cell>
          <cell r="E4193" t="str">
            <v>2022</v>
          </cell>
          <cell r="F4193">
            <v>165929.01</v>
          </cell>
        </row>
        <row r="4194">
          <cell r="A4194">
            <v>102313</v>
          </cell>
          <cell r="B4194" t="str">
            <v>Soplete a gas</v>
          </cell>
          <cell r="C4194" t="str">
            <v>DD</v>
          </cell>
          <cell r="E4194" t="str">
            <v>1900</v>
          </cell>
          <cell r="F4194">
            <v>0</v>
          </cell>
        </row>
        <row r="4195">
          <cell r="A4195">
            <v>102724</v>
          </cell>
          <cell r="B4195" t="str">
            <v>Soplete a gas para calentar 3 boquillas (Discover)</v>
          </cell>
          <cell r="C4195" t="str">
            <v>UN</v>
          </cell>
          <cell r="E4195" t="str">
            <v>1900</v>
          </cell>
          <cell r="F4195">
            <v>0</v>
          </cell>
        </row>
        <row r="4196">
          <cell r="A4196">
            <v>103374</v>
          </cell>
          <cell r="B4196" t="str">
            <v>Soplete + Cilindro a gas</v>
          </cell>
          <cell r="C4196" t="str">
            <v>DD</v>
          </cell>
          <cell r="E4196" t="str">
            <v>1900</v>
          </cell>
          <cell r="F4196">
            <v>0</v>
          </cell>
        </row>
        <row r="4197">
          <cell r="A4197">
            <v>105840</v>
          </cell>
          <cell r="B4197" t="str">
            <v>GRAPADORA NEUMATICA</v>
          </cell>
          <cell r="C4197" t="str">
            <v>DD</v>
          </cell>
          <cell r="D4197">
            <v>44596</v>
          </cell>
          <cell r="E4197" t="str">
            <v>2022</v>
          </cell>
          <cell r="F4197">
            <v>14989</v>
          </cell>
        </row>
        <row r="4198">
          <cell r="A4198">
            <v>101394</v>
          </cell>
          <cell r="B4198" t="str">
            <v>BOMBA PARA GATO TENSONAMIENTO CEFE COMETAS</v>
          </cell>
          <cell r="C4198" t="str">
            <v>HR</v>
          </cell>
          <cell r="D4198">
            <v>43557</v>
          </cell>
          <cell r="E4198" t="str">
            <v>2019</v>
          </cell>
          <cell r="F4198">
            <v>49189</v>
          </cell>
        </row>
        <row r="4199">
          <cell r="A4199">
            <v>101411</v>
          </cell>
          <cell r="B4199" t="str">
            <v>GATO TENSONAMIENTO 200TN-aTens=314cm2 CEFE COMETAS</v>
          </cell>
          <cell r="C4199" t="str">
            <v>HR</v>
          </cell>
          <cell r="D4199">
            <v>43557</v>
          </cell>
          <cell r="E4199" t="str">
            <v>2019</v>
          </cell>
          <cell r="F4199">
            <v>152612</v>
          </cell>
        </row>
        <row r="4200">
          <cell r="A4200">
            <v>12466</v>
          </cell>
          <cell r="B4200" t="str">
            <v>Anemómetro Termómetro Digital  CEFE COMETAS</v>
          </cell>
          <cell r="C4200" t="str">
            <v>UN</v>
          </cell>
          <cell r="D4200">
            <v>43733</v>
          </cell>
          <cell r="E4200" t="str">
            <v>2019</v>
          </cell>
          <cell r="F4200">
            <v>292900</v>
          </cell>
        </row>
        <row r="4201">
          <cell r="A4201">
            <v>12467</v>
          </cell>
          <cell r="B4201" t="str">
            <v>Multímetro De Pinzas Digitales Meterk 4000  CEFE COMETAS</v>
          </cell>
          <cell r="C4201" t="str">
            <v>UN</v>
          </cell>
          <cell r="D4201">
            <v>44596</v>
          </cell>
          <cell r="E4201" t="str">
            <v>2022</v>
          </cell>
          <cell r="F4201">
            <v>284646</v>
          </cell>
        </row>
        <row r="4202">
          <cell r="A4202">
            <v>12487</v>
          </cell>
          <cell r="B4202" t="str">
            <v>REJILLAS DE RETORNO DE AIRE RRA-03 (44"x6")  SUM+INST - CRDC-COMETAS</v>
          </cell>
          <cell r="C4202" t="str">
            <v>UN</v>
          </cell>
          <cell r="D4202">
            <v>43741</v>
          </cell>
          <cell r="E4202" t="str">
            <v>2019</v>
          </cell>
          <cell r="F4202">
            <v>126500</v>
          </cell>
        </row>
        <row r="4203">
          <cell r="A4203" t="str">
            <v>102231_1</v>
          </cell>
          <cell r="B4203" t="str">
            <v>EQUIPO REACTOR XP2 GRACO (POLIURETANO)</v>
          </cell>
          <cell r="C4203" t="str">
            <v>DD</v>
          </cell>
          <cell r="D4203">
            <v>44449</v>
          </cell>
          <cell r="E4203" t="str">
            <v>2021</v>
          </cell>
          <cell r="F4203">
            <v>157100</v>
          </cell>
        </row>
        <row r="4204">
          <cell r="A4204">
            <v>11778</v>
          </cell>
          <cell r="B4204" t="str">
            <v>Aire acondicionado piso techo tipo mini split de 18000 btu/h 220 v.</v>
          </cell>
          <cell r="C4204" t="str">
            <v>UN</v>
          </cell>
          <cell r="D4204">
            <v>44585</v>
          </cell>
          <cell r="E4204" t="str">
            <v>2022</v>
          </cell>
          <cell r="F4204">
            <v>1901160.01</v>
          </cell>
        </row>
        <row r="4205">
          <cell r="A4205">
            <v>3232</v>
          </cell>
          <cell r="B4205" t="str">
            <v>EQUIPO DE COMPACTACION CANGURO WACKER</v>
          </cell>
          <cell r="C4205" t="str">
            <v>MES</v>
          </cell>
          <cell r="D4205">
            <v>43655</v>
          </cell>
          <cell r="E4205" t="str">
            <v>2019</v>
          </cell>
          <cell r="F4205">
            <v>1130500</v>
          </cell>
        </row>
        <row r="4206">
          <cell r="A4206">
            <v>3246</v>
          </cell>
          <cell r="B4206" t="str">
            <v>VIBRO DYNAPAC 2.5 TONELADAS</v>
          </cell>
          <cell r="C4206" t="str">
            <v>HR</v>
          </cell>
          <cell r="E4206" t="str">
            <v>1900</v>
          </cell>
          <cell r="F4206">
            <v>0</v>
          </cell>
        </row>
        <row r="4207">
          <cell r="A4207">
            <v>3247</v>
          </cell>
          <cell r="B4207" t="str">
            <v>VIBRO DYNAPAC 2.5 TONELADAS</v>
          </cell>
          <cell r="C4207" t="str">
            <v>MES</v>
          </cell>
          <cell r="E4207" t="str">
            <v>1900</v>
          </cell>
          <cell r="F4207">
            <v>0</v>
          </cell>
        </row>
        <row r="4208">
          <cell r="A4208">
            <v>3248</v>
          </cell>
          <cell r="B4208" t="str">
            <v>VIBROCOMPACT.DOBLE RODILLO 3 TON (OPER+COMB)</v>
          </cell>
          <cell r="C4208" t="str">
            <v>HR</v>
          </cell>
          <cell r="D4208">
            <v>44585</v>
          </cell>
          <cell r="E4208" t="str">
            <v>2022</v>
          </cell>
          <cell r="F4208">
            <v>51961</v>
          </cell>
        </row>
        <row r="4209">
          <cell r="A4209">
            <v>3250</v>
          </cell>
          <cell r="B4209" t="str">
            <v>VIBRO REX 7 TONELADAS</v>
          </cell>
          <cell r="C4209" t="str">
            <v>DD</v>
          </cell>
          <cell r="E4209" t="str">
            <v>1900</v>
          </cell>
          <cell r="F4209">
            <v>0</v>
          </cell>
        </row>
        <row r="4210">
          <cell r="A4210">
            <v>3305</v>
          </cell>
          <cell r="B4210" t="str">
            <v>BENITIN DE 2.5 TONELADAS</v>
          </cell>
          <cell r="C4210" t="str">
            <v>HR</v>
          </cell>
          <cell r="E4210" t="str">
            <v>1900</v>
          </cell>
          <cell r="F4210">
            <v>0</v>
          </cell>
        </row>
        <row r="4211">
          <cell r="A4211">
            <v>3308</v>
          </cell>
          <cell r="B4211" t="str">
            <v>VIBROCOMPACTADOR 2 TON (Oper+Comb)</v>
          </cell>
          <cell r="C4211" t="str">
            <v>HR</v>
          </cell>
          <cell r="D4211">
            <v>44585</v>
          </cell>
          <cell r="E4211" t="str">
            <v>2022</v>
          </cell>
          <cell r="F4211">
            <v>39578</v>
          </cell>
        </row>
        <row r="4212">
          <cell r="A4212">
            <v>101242</v>
          </cell>
          <cell r="B4212" t="str">
            <v>BENITIN DE 2. TONELADAS (Oper+Comb)</v>
          </cell>
          <cell r="C4212" t="str">
            <v>DD</v>
          </cell>
          <cell r="E4212" t="str">
            <v>1900</v>
          </cell>
          <cell r="F4212">
            <v>0</v>
          </cell>
        </row>
        <row r="4213">
          <cell r="A4213">
            <v>101263</v>
          </cell>
          <cell r="B4213" t="str">
            <v>VIBRO CMPACTA (7.0 TON).Dynapac o Simil.(ope+Comb)</v>
          </cell>
          <cell r="C4213" t="str">
            <v>HR</v>
          </cell>
          <cell r="E4213" t="str">
            <v>1900</v>
          </cell>
          <cell r="F4213">
            <v>0</v>
          </cell>
        </row>
        <row r="4214">
          <cell r="A4214">
            <v>105085</v>
          </cell>
          <cell r="B4214" t="str">
            <v>BENITIN DE 1. TONELADAS (Oper+Comb)</v>
          </cell>
          <cell r="C4214" t="str">
            <v>DD</v>
          </cell>
          <cell r="D4214">
            <v>44587</v>
          </cell>
          <cell r="E4214" t="str">
            <v>2022</v>
          </cell>
          <cell r="F4214">
            <v>228429</v>
          </cell>
        </row>
        <row r="4215">
          <cell r="A4215">
            <v>12691</v>
          </cell>
          <cell r="B4215" t="str">
            <v>Motoazada para arado y descompactación de tierra</v>
          </cell>
          <cell r="C4215" t="str">
            <v>DD</v>
          </cell>
          <cell r="D4215">
            <v>44467</v>
          </cell>
          <cell r="E4215" t="str">
            <v>2021</v>
          </cell>
          <cell r="F4215">
            <v>16095</v>
          </cell>
        </row>
        <row r="4216">
          <cell r="A4216">
            <v>3253</v>
          </cell>
          <cell r="B4216" t="str">
            <v>EXCAVADORA  - Hyundai 200(Oper+Comb)Oruga</v>
          </cell>
          <cell r="C4216" t="str">
            <v>HR</v>
          </cell>
          <cell r="D4216">
            <v>44585</v>
          </cell>
          <cell r="E4216" t="str">
            <v>2022</v>
          </cell>
          <cell r="F4216">
            <v>144027</v>
          </cell>
        </row>
        <row r="4217">
          <cell r="A4217">
            <v>3255</v>
          </cell>
          <cell r="B4217" t="str">
            <v>MINICARGADOR BOBCAT(OPER+COMB)</v>
          </cell>
          <cell r="C4217" t="str">
            <v>DD</v>
          </cell>
          <cell r="D4217">
            <v>43542</v>
          </cell>
          <cell r="E4217" t="str">
            <v>2019</v>
          </cell>
          <cell r="F4217">
            <v>423513</v>
          </cell>
        </row>
        <row r="4218">
          <cell r="A4218">
            <v>100000</v>
          </cell>
          <cell r="B4218" t="str">
            <v>MOTONIVELADORA (Oper+Com)</v>
          </cell>
          <cell r="C4218" t="str">
            <v>HR</v>
          </cell>
          <cell r="D4218">
            <v>44585</v>
          </cell>
          <cell r="E4218" t="str">
            <v>2022</v>
          </cell>
          <cell r="F4218">
            <v>148969</v>
          </cell>
        </row>
        <row r="4219">
          <cell r="A4219">
            <v>100816</v>
          </cell>
          <cell r="B4219" t="str">
            <v>RETROEXCAVADORA 331 de Oruga Inc. Oper+comb.</v>
          </cell>
          <cell r="C4219" t="str">
            <v>HR</v>
          </cell>
          <cell r="E4219" t="str">
            <v>1900</v>
          </cell>
          <cell r="F4219">
            <v>0</v>
          </cell>
        </row>
        <row r="4220">
          <cell r="A4220">
            <v>100817</v>
          </cell>
          <cell r="B4220" t="str">
            <v>TRANSP. DE RETROEX. PC 40 (Oruga)  Ida y  regreso.</v>
          </cell>
          <cell r="C4220" t="str">
            <v>UN</v>
          </cell>
          <cell r="E4220" t="str">
            <v>1900</v>
          </cell>
          <cell r="F4220">
            <v>0</v>
          </cell>
        </row>
        <row r="4221">
          <cell r="A4221">
            <v>100851</v>
          </cell>
          <cell r="B4221" t="str">
            <v>MINICARGADOR BOBCAT-15DIAS(Inc. Oper+comb+tansp)</v>
          </cell>
          <cell r="C4221" t="str">
            <v>DD</v>
          </cell>
          <cell r="E4221" t="str">
            <v>1900</v>
          </cell>
          <cell r="F4221">
            <v>0</v>
          </cell>
        </row>
        <row r="4222">
          <cell r="A4222">
            <v>100852</v>
          </cell>
          <cell r="B4222" t="str">
            <v>TRANSPORTE- RETROEXC.PC40(Oruga)2 Escolt Ida yReg</v>
          </cell>
          <cell r="C4222" t="str">
            <v>UN</v>
          </cell>
          <cell r="D4222">
            <v>43537</v>
          </cell>
          <cell r="E4222" t="str">
            <v>2019</v>
          </cell>
          <cell r="F4222">
            <v>1300000</v>
          </cell>
        </row>
        <row r="4223">
          <cell r="A4223">
            <v>100853</v>
          </cell>
          <cell r="B4223" t="str">
            <v>TRANSPORTE- RETROEXCAV.J.D.510 (Ida y regreso)</v>
          </cell>
          <cell r="C4223" t="str">
            <v>UN</v>
          </cell>
          <cell r="D4223">
            <v>44588</v>
          </cell>
          <cell r="E4223" t="str">
            <v>2022</v>
          </cell>
          <cell r="F4223">
            <v>368257</v>
          </cell>
        </row>
        <row r="4224">
          <cell r="A4224">
            <v>100945</v>
          </cell>
          <cell r="B4224" t="str">
            <v>TRANSPORTE-MAQUINARIA PESADA(Ida y regreso)Escolta</v>
          </cell>
          <cell r="C4224" t="str">
            <v>UN</v>
          </cell>
          <cell r="D4224">
            <v>43537</v>
          </cell>
          <cell r="E4224" t="str">
            <v>2019</v>
          </cell>
          <cell r="F4224">
            <v>1299999.99</v>
          </cell>
        </row>
        <row r="4225">
          <cell r="A4225">
            <v>101046</v>
          </cell>
          <cell r="B4225" t="str">
            <v>TRANSPORTE EN GRUA PLANCHÓN (Ida y regreso).</v>
          </cell>
          <cell r="C4225" t="str">
            <v>UN</v>
          </cell>
          <cell r="D4225">
            <v>44588</v>
          </cell>
          <cell r="E4225" t="str">
            <v>2022</v>
          </cell>
          <cell r="F4225">
            <v>321017.01</v>
          </cell>
        </row>
        <row r="4226">
          <cell r="A4226">
            <v>101255</v>
          </cell>
          <cell r="B4226" t="str">
            <v>TRANSPORTE  MOTONIVELADORA-C.BAJA (Con Escolta)</v>
          </cell>
          <cell r="C4226" t="str">
            <v>VJ</v>
          </cell>
          <cell r="E4226" t="str">
            <v>1900</v>
          </cell>
          <cell r="F4226">
            <v>0</v>
          </cell>
        </row>
        <row r="4227">
          <cell r="A4227">
            <v>101261</v>
          </cell>
          <cell r="B4227" t="str">
            <v>EXCAVADORA  KOMATSU PC-200</v>
          </cell>
          <cell r="C4227" t="str">
            <v>HR</v>
          </cell>
          <cell r="E4227" t="str">
            <v>1900</v>
          </cell>
          <cell r="F4227">
            <v>0</v>
          </cell>
        </row>
        <row r="4228">
          <cell r="A4228">
            <v>101268</v>
          </cell>
          <cell r="B4228" t="str">
            <v>RETROEXCAVADORA   CAT 420-2006 (Oper+Comb)</v>
          </cell>
          <cell r="C4228" t="str">
            <v>HR</v>
          </cell>
          <cell r="E4228" t="str">
            <v>1900</v>
          </cell>
          <cell r="F4228">
            <v>0</v>
          </cell>
        </row>
        <row r="4229">
          <cell r="A4229">
            <v>101785</v>
          </cell>
          <cell r="B4229" t="str">
            <v>RETROEXCAVADORA JHON DEERE 610B (Oper+Comb)**.</v>
          </cell>
          <cell r="C4229" t="str">
            <v>HR</v>
          </cell>
          <cell r="D4229">
            <v>44588</v>
          </cell>
          <cell r="E4229" t="str">
            <v>2022</v>
          </cell>
          <cell r="F4229">
            <v>115432</v>
          </cell>
        </row>
        <row r="4230">
          <cell r="A4230">
            <v>102572</v>
          </cell>
          <cell r="B4230" t="str">
            <v>Tractor (Para poda o cepillado) (Oper+Comb)</v>
          </cell>
          <cell r="C4230" t="str">
            <v>HR</v>
          </cell>
          <cell r="D4230">
            <v>44588</v>
          </cell>
          <cell r="E4230" t="str">
            <v>2022</v>
          </cell>
          <cell r="F4230">
            <v>179519</v>
          </cell>
        </row>
        <row r="4231">
          <cell r="A4231">
            <v>102573</v>
          </cell>
          <cell r="B4231" t="str">
            <v>TRANSPORTE-TRACTOR EN GRUA PLANCHON (ida y vuelta)</v>
          </cell>
          <cell r="C4231" t="str">
            <v>UN</v>
          </cell>
          <cell r="D4231">
            <v>44588</v>
          </cell>
          <cell r="E4231" t="str">
            <v>2022</v>
          </cell>
          <cell r="F4231">
            <v>308007</v>
          </cell>
        </row>
        <row r="4232">
          <cell r="A4232">
            <v>102575</v>
          </cell>
          <cell r="B4232" t="str">
            <v>Zanjadora Autopropulsada Oruga(Oper+Comb)**</v>
          </cell>
          <cell r="C4232" t="str">
            <v>HR</v>
          </cell>
          <cell r="D4232">
            <v>44588</v>
          </cell>
          <cell r="E4232" t="str">
            <v>2022</v>
          </cell>
          <cell r="F4232">
            <v>83258</v>
          </cell>
        </row>
        <row r="4233">
          <cell r="A4233">
            <v>102576</v>
          </cell>
          <cell r="B4233" t="str">
            <v>Zanjadora Autopropulsada llanta(Oper+Comb)**</v>
          </cell>
          <cell r="C4233" t="str">
            <v>HR</v>
          </cell>
          <cell r="E4233" t="str">
            <v>1900</v>
          </cell>
          <cell r="F4233">
            <v>0</v>
          </cell>
        </row>
        <row r="4234">
          <cell r="A4234">
            <v>102609</v>
          </cell>
          <cell r="B4234" t="str">
            <v>MINIRETRO (331)-ORUGA(OPERARIO+COMBUSTIBLE)</v>
          </cell>
          <cell r="C4234" t="str">
            <v>HR</v>
          </cell>
          <cell r="E4234" t="str">
            <v>1900</v>
          </cell>
          <cell r="F4234">
            <v>0</v>
          </cell>
        </row>
        <row r="4235">
          <cell r="A4235">
            <v>104555</v>
          </cell>
          <cell r="B4235" t="str">
            <v>MALACATE 300 KG.</v>
          </cell>
          <cell r="C4235" t="str">
            <v>DD</v>
          </cell>
          <cell r="D4235">
            <v>44588</v>
          </cell>
          <cell r="E4235" t="str">
            <v>2022</v>
          </cell>
          <cell r="F4235">
            <v>69323</v>
          </cell>
        </row>
        <row r="4236">
          <cell r="A4236">
            <v>105775</v>
          </cell>
          <cell r="B4236" t="str">
            <v>VOLQUETA ( VIAJE DE 15 M3)MAX 30 KM</v>
          </cell>
          <cell r="C4236" t="str">
            <v>VJ</v>
          </cell>
          <cell r="D4236">
            <v>44588</v>
          </cell>
          <cell r="E4236" t="str">
            <v>2022</v>
          </cell>
          <cell r="F4236">
            <v>408485</v>
          </cell>
        </row>
        <row r="4237">
          <cell r="A4237">
            <v>105835</v>
          </cell>
          <cell r="B4237" t="str">
            <v>PILOTEADORA OPERARIO+COMBUSTIBLE</v>
          </cell>
          <cell r="C4237" t="str">
            <v>HR</v>
          </cell>
          <cell r="E4237" t="str">
            <v>1900</v>
          </cell>
          <cell r="F4237">
            <v>0</v>
          </cell>
        </row>
        <row r="4238">
          <cell r="A4238">
            <v>9411</v>
          </cell>
          <cell r="B4238" t="str">
            <v>INTERNET ANCHO BANDA 700 kbps + paquete de t.v.</v>
          </cell>
          <cell r="C4238" t="str">
            <v>UN</v>
          </cell>
          <cell r="E4238" t="str">
            <v>1900</v>
          </cell>
          <cell r="F4238">
            <v>0</v>
          </cell>
        </row>
        <row r="4239">
          <cell r="A4239">
            <v>9412</v>
          </cell>
          <cell r="B4239" t="str">
            <v>INTERNET ANCHO BANDA 300 kbps</v>
          </cell>
          <cell r="C4239" t="str">
            <v>UN</v>
          </cell>
          <cell r="E4239" t="str">
            <v>1900</v>
          </cell>
          <cell r="F4239">
            <v>0</v>
          </cell>
        </row>
        <row r="4240">
          <cell r="A4240">
            <v>9413</v>
          </cell>
          <cell r="B4240" t="str">
            <v>INTERNET ANCHO BANDA 500 kbps</v>
          </cell>
          <cell r="C4240" t="str">
            <v>UN</v>
          </cell>
          <cell r="E4240" t="str">
            <v>1900</v>
          </cell>
          <cell r="F4240">
            <v>0</v>
          </cell>
        </row>
        <row r="4241">
          <cell r="A4241">
            <v>100965</v>
          </cell>
          <cell r="B4241" t="str">
            <v>ALQUILER DE COMPUTADOR</v>
          </cell>
          <cell r="C4241" t="str">
            <v>DD</v>
          </cell>
          <cell r="D4241">
            <v>44616</v>
          </cell>
          <cell r="E4241" t="str">
            <v>2022</v>
          </cell>
          <cell r="F4241">
            <v>9389</v>
          </cell>
        </row>
        <row r="4242">
          <cell r="A4242">
            <v>101075</v>
          </cell>
          <cell r="B4242" t="str">
            <v>SistContraIncendioListadoUL/FMTurbinVert(BMX2aEtap</v>
          </cell>
          <cell r="C4242" t="str">
            <v>UN</v>
          </cell>
          <cell r="D4242">
            <v>43533</v>
          </cell>
          <cell r="E4242" t="str">
            <v>2019</v>
          </cell>
          <cell r="F4242">
            <v>171719202</v>
          </cell>
        </row>
        <row r="4243">
          <cell r="A4243">
            <v>101076</v>
          </cell>
          <cell r="B4243" t="str">
            <v>EquipoBombeoAguasfiltradasEyectoras(BMX2aEtapa)</v>
          </cell>
          <cell r="C4243" t="str">
            <v>UN</v>
          </cell>
          <cell r="D4243">
            <v>43533</v>
          </cell>
          <cell r="E4243" t="str">
            <v>2019</v>
          </cell>
          <cell r="F4243">
            <v>16268165</v>
          </cell>
        </row>
        <row r="4244">
          <cell r="A4244">
            <v>101567</v>
          </cell>
          <cell r="B4244" t="str">
            <v>MEMBRANA BUTYL PARA TANQUE HIDRONEUMATICO DE 500 L</v>
          </cell>
          <cell r="C4244" t="str">
            <v>UN</v>
          </cell>
          <cell r="D4244">
            <v>44588</v>
          </cell>
          <cell r="E4244" t="str">
            <v>2022</v>
          </cell>
          <cell r="F4244">
            <v>785549</v>
          </cell>
        </row>
        <row r="4245">
          <cell r="A4245">
            <v>101634</v>
          </cell>
          <cell r="B4245" t="str">
            <v>Manometro marca winters, ver descripcion tecnica</v>
          </cell>
          <cell r="C4245" t="str">
            <v>UN</v>
          </cell>
          <cell r="D4245">
            <v>43738</v>
          </cell>
          <cell r="E4245" t="str">
            <v>2019</v>
          </cell>
          <cell r="F4245">
            <v>179572</v>
          </cell>
        </row>
        <row r="4246">
          <cell r="A4246">
            <v>101678</v>
          </cell>
          <cell r="B4246" t="str">
            <v>CONTACTOR 100044618 3RT 1025-1AN24 17AMP 220V</v>
          </cell>
          <cell r="C4246" t="str">
            <v>UN</v>
          </cell>
          <cell r="D4246">
            <v>44588</v>
          </cell>
          <cell r="E4246" t="str">
            <v>2022</v>
          </cell>
          <cell r="F4246">
            <v>215452</v>
          </cell>
        </row>
        <row r="4247">
          <cell r="A4247">
            <v>101681</v>
          </cell>
          <cell r="B4247" t="str">
            <v>RELE 100015968 MULTIRRANGO 3RP1525-1AP30</v>
          </cell>
          <cell r="C4247" t="str">
            <v>UN</v>
          </cell>
          <cell r="E4247" t="str">
            <v>1900</v>
          </cell>
          <cell r="F4247">
            <v>0</v>
          </cell>
        </row>
        <row r="4248">
          <cell r="A4248">
            <v>102500</v>
          </cell>
          <cell r="B4248" t="str">
            <v>Mesa controladoralp ptz Controller 3d Sdk95</v>
          </cell>
          <cell r="C4248" t="str">
            <v>UN</v>
          </cell>
          <cell r="E4248" t="str">
            <v>1900</v>
          </cell>
          <cell r="F4248">
            <v>0</v>
          </cell>
        </row>
        <row r="4249">
          <cell r="A4249">
            <v>102542</v>
          </cell>
          <cell r="B4249" t="str">
            <v>Computador Alquiler con Software Autocad</v>
          </cell>
          <cell r="C4249" t="str">
            <v>MES</v>
          </cell>
          <cell r="D4249">
            <v>44588</v>
          </cell>
          <cell r="E4249" t="str">
            <v>2022</v>
          </cell>
          <cell r="F4249">
            <v>746924</v>
          </cell>
        </row>
        <row r="4250">
          <cell r="A4250">
            <v>104327</v>
          </cell>
          <cell r="B4250" t="str">
            <v>GABINETE CONTRA INCENDIO TIPO-1COMPLETO</v>
          </cell>
          <cell r="C4250" t="str">
            <v>UN</v>
          </cell>
          <cell r="E4250" t="str">
            <v>1900</v>
          </cell>
          <cell r="F4250">
            <v>0</v>
          </cell>
        </row>
        <row r="4251">
          <cell r="A4251">
            <v>104931</v>
          </cell>
          <cell r="B4251" t="str">
            <v>jUEGO DE PASAMANOS DE 1 1/2"</v>
          </cell>
          <cell r="C4251" t="str">
            <v>UN</v>
          </cell>
          <cell r="E4251" t="str">
            <v>1900</v>
          </cell>
          <cell r="F4251">
            <v>0</v>
          </cell>
        </row>
        <row r="4252">
          <cell r="A4252">
            <v>105094</v>
          </cell>
          <cell r="B4252" t="str">
            <v>EQUIPO DE PRESIÓN AGUA POTABLE 120 GPM 7.5hp</v>
          </cell>
          <cell r="C4252" t="str">
            <v>UN</v>
          </cell>
          <cell r="D4252">
            <v>43528</v>
          </cell>
          <cell r="E4252" t="str">
            <v>2019</v>
          </cell>
          <cell r="F4252">
            <v>13373088.01</v>
          </cell>
        </row>
        <row r="4253">
          <cell r="A4253">
            <v>105095</v>
          </cell>
          <cell r="B4253" t="str">
            <v>EQUIPO DE PRESIÓN AGUA RIEGO(S/DESCRIPC-TECN)</v>
          </cell>
          <cell r="C4253" t="str">
            <v>UN</v>
          </cell>
          <cell r="E4253" t="str">
            <v>1900</v>
          </cell>
          <cell r="F4253">
            <v>0</v>
          </cell>
        </row>
        <row r="4254">
          <cell r="A4254">
            <v>105140</v>
          </cell>
          <cell r="B4254" t="str">
            <v>Hidrolavadora grande 10.7 HP</v>
          </cell>
          <cell r="C4254" t="str">
            <v>UN</v>
          </cell>
          <cell r="E4254" t="str">
            <v>1900</v>
          </cell>
          <cell r="F4254">
            <v>0</v>
          </cell>
        </row>
        <row r="4255">
          <cell r="A4255">
            <v>105144</v>
          </cell>
          <cell r="B4255" t="str">
            <v>Hidrolavadora grande 8.2 HP</v>
          </cell>
          <cell r="C4255" t="str">
            <v>UN</v>
          </cell>
          <cell r="E4255" t="str">
            <v>1900</v>
          </cell>
          <cell r="F4255">
            <v>0</v>
          </cell>
        </row>
        <row r="4256">
          <cell r="A4256">
            <v>105232</v>
          </cell>
          <cell r="B4256" t="str">
            <v>Gradería Metalica Galvanizada para 54 puestos</v>
          </cell>
          <cell r="C4256" t="str">
            <v>UN</v>
          </cell>
          <cell r="E4256" t="str">
            <v>1900</v>
          </cell>
          <cell r="F4256">
            <v>0</v>
          </cell>
        </row>
        <row r="4257">
          <cell r="A4257">
            <v>105234</v>
          </cell>
          <cell r="B4257" t="str">
            <v>Gradería Metalica Galvanizada para 60 puestos</v>
          </cell>
          <cell r="C4257" t="str">
            <v>UN</v>
          </cell>
          <cell r="D4257">
            <v>43545</v>
          </cell>
          <cell r="E4257" t="str">
            <v>2019</v>
          </cell>
          <cell r="F4257">
            <v>21199783</v>
          </cell>
        </row>
        <row r="4258">
          <cell r="A4258">
            <v>105235</v>
          </cell>
          <cell r="B4258" t="str">
            <v>Mueble Camerino+Caja Seguridad Squash (Sum+Inst)</v>
          </cell>
          <cell r="C4258" t="str">
            <v>UN</v>
          </cell>
          <cell r="E4258" t="str">
            <v>1900</v>
          </cell>
          <cell r="F4258">
            <v>0</v>
          </cell>
        </row>
        <row r="4259">
          <cell r="A4259">
            <v>105236</v>
          </cell>
          <cell r="B4259" t="str">
            <v>Locker láminaPuerta Microper 0.40X0.80X0.30(Sum+In</v>
          </cell>
          <cell r="C4259" t="str">
            <v>UN</v>
          </cell>
          <cell r="E4259" t="str">
            <v>1900</v>
          </cell>
          <cell r="F4259">
            <v>0</v>
          </cell>
        </row>
        <row r="4260">
          <cell r="A4260">
            <v>105237</v>
          </cell>
          <cell r="B4260" t="str">
            <v>Banca LockerMadera Zapán+Estructura Met (Sum+Inst)</v>
          </cell>
          <cell r="C4260" t="str">
            <v>ML</v>
          </cell>
          <cell r="E4260" t="str">
            <v>1900</v>
          </cell>
          <cell r="F4260">
            <v>0</v>
          </cell>
        </row>
        <row r="4261">
          <cell r="A4261">
            <v>105269</v>
          </cell>
          <cell r="B4261" t="str">
            <v>Amplificador de cuatro canales 4x100w</v>
          </cell>
          <cell r="C4261" t="str">
            <v>UN</v>
          </cell>
          <cell r="E4261" t="str">
            <v>1900</v>
          </cell>
          <cell r="F4261">
            <v>0</v>
          </cell>
        </row>
        <row r="4262">
          <cell r="A4262">
            <v>105270</v>
          </cell>
          <cell r="B4262" t="str">
            <v>Instalacion Amplificador de cuatro canales 4x100w</v>
          </cell>
          <cell r="C4262" t="str">
            <v>UN</v>
          </cell>
          <cell r="E4262" t="str">
            <v>1900</v>
          </cell>
          <cell r="F4262">
            <v>0</v>
          </cell>
        </row>
        <row r="4263">
          <cell r="A4263">
            <v>105271</v>
          </cell>
          <cell r="B4263" t="str">
            <v>Suministro e instalacion Amplificador de cuatro ca</v>
          </cell>
          <cell r="C4263" t="str">
            <v>UN</v>
          </cell>
          <cell r="E4263" t="str">
            <v>1900</v>
          </cell>
          <cell r="F4263">
            <v>0</v>
          </cell>
        </row>
        <row r="4264">
          <cell r="A4264">
            <v>105283</v>
          </cell>
          <cell r="B4264" t="str">
            <v>Peinado de gabinetes en centros de. Estadio el cam</v>
          </cell>
          <cell r="C4264" t="str">
            <v>UN</v>
          </cell>
          <cell r="E4264" t="str">
            <v>1900</v>
          </cell>
          <cell r="F4264">
            <v>0</v>
          </cell>
        </row>
        <row r="4265">
          <cell r="A4265">
            <v>105284</v>
          </cell>
          <cell r="B4265" t="str">
            <v>Remarcacion de identificación de. estadio el campi</v>
          </cell>
          <cell r="C4265" t="str">
            <v>UN</v>
          </cell>
          <cell r="E4265" t="str">
            <v>1900</v>
          </cell>
          <cell r="F4265">
            <v>0</v>
          </cell>
        </row>
        <row r="4266">
          <cell r="A4266">
            <v>105285</v>
          </cell>
          <cell r="B4266" t="str">
            <v>Limpieza de swich estadio el campin</v>
          </cell>
          <cell r="C4266" t="str">
            <v>UN</v>
          </cell>
          <cell r="E4266" t="str">
            <v>1900</v>
          </cell>
          <cell r="F4266">
            <v>0</v>
          </cell>
        </row>
        <row r="4267">
          <cell r="A4267">
            <v>105286</v>
          </cell>
          <cell r="B4267" t="str">
            <v>pruebas y entrega mant. voz y datos estadio el cam</v>
          </cell>
          <cell r="C4267" t="str">
            <v>UN</v>
          </cell>
          <cell r="E4267" t="str">
            <v>1900</v>
          </cell>
          <cell r="F4267">
            <v>0</v>
          </cell>
        </row>
        <row r="4268">
          <cell r="A4268">
            <v>105287</v>
          </cell>
          <cell r="B4268" t="str">
            <v>Readecuación de acces point. estadio el campim</v>
          </cell>
          <cell r="C4268" t="str">
            <v>UN</v>
          </cell>
          <cell r="E4268" t="str">
            <v>1900</v>
          </cell>
          <cell r="F4268">
            <v>0</v>
          </cell>
        </row>
        <row r="4269">
          <cell r="A4269">
            <v>105288</v>
          </cell>
          <cell r="B4269" t="str">
            <v>Power injector bridge wifi tribuna norte. estadio</v>
          </cell>
          <cell r="C4269" t="str">
            <v>UN</v>
          </cell>
          <cell r="E4269" t="str">
            <v>1900</v>
          </cell>
          <cell r="F4269">
            <v>0</v>
          </cell>
        </row>
        <row r="4270">
          <cell r="A4270">
            <v>105289</v>
          </cell>
          <cell r="B4270" t="str">
            <v>Mante. Preven. y correct. UPS trifasica de 160 KVA</v>
          </cell>
          <cell r="C4270" t="str">
            <v>UN</v>
          </cell>
          <cell r="E4270" t="str">
            <v>1900</v>
          </cell>
          <cell r="F4270">
            <v>0</v>
          </cell>
        </row>
        <row r="4271">
          <cell r="A4271">
            <v>105290</v>
          </cell>
          <cell r="B4271" t="str">
            <v>Mante. Preven. y correct. UPS trifasica de 40 KVA</v>
          </cell>
          <cell r="C4271" t="str">
            <v>UN</v>
          </cell>
          <cell r="E4271" t="str">
            <v>1900</v>
          </cell>
          <cell r="F4271">
            <v>0</v>
          </cell>
        </row>
        <row r="4272">
          <cell r="A4272">
            <v>105291</v>
          </cell>
          <cell r="B4272" t="str">
            <v>Mante. Preven. y correct. UPS bifasica de 10 KVA</v>
          </cell>
          <cell r="C4272" t="str">
            <v>UN</v>
          </cell>
          <cell r="E4272" t="str">
            <v>1900</v>
          </cell>
          <cell r="F4272">
            <v>0</v>
          </cell>
        </row>
        <row r="4273">
          <cell r="A4273">
            <v>105292</v>
          </cell>
          <cell r="B4273" t="str">
            <v>Mante. Preven. y correct. UPS monofasica de 3 KVA</v>
          </cell>
          <cell r="C4273" t="str">
            <v>UN</v>
          </cell>
          <cell r="E4273" t="str">
            <v>1900</v>
          </cell>
          <cell r="F4273">
            <v>0</v>
          </cell>
        </row>
        <row r="4274">
          <cell r="A4274">
            <v>105293</v>
          </cell>
          <cell r="B4274" t="str">
            <v>Revisión, limpieza física y virtual de servidor CCTV Campín</v>
          </cell>
          <cell r="C4274" t="str">
            <v>UN</v>
          </cell>
          <cell r="E4274" t="str">
            <v>1900</v>
          </cell>
          <cell r="F4274">
            <v>0</v>
          </cell>
        </row>
        <row r="4275">
          <cell r="A4275">
            <v>105294</v>
          </cell>
          <cell r="B4275" t="str">
            <v>Limpieza de domo movil, estadio el campim</v>
          </cell>
          <cell r="C4275" t="str">
            <v>UN</v>
          </cell>
          <cell r="E4275" t="str">
            <v>1900</v>
          </cell>
          <cell r="F4275">
            <v>0</v>
          </cell>
        </row>
        <row r="4276">
          <cell r="A4276">
            <v>105295</v>
          </cell>
          <cell r="B4276" t="str">
            <v>Limpieza camara fija, estadio el campim</v>
          </cell>
          <cell r="C4276" t="str">
            <v>UN</v>
          </cell>
          <cell r="E4276" t="str">
            <v>1900</v>
          </cell>
          <cell r="F4276">
            <v>0</v>
          </cell>
        </row>
        <row r="4277">
          <cell r="A4277">
            <v>105296</v>
          </cell>
          <cell r="B4277" t="str">
            <v>Limpieza, peinado  y remarcacion de cables y equip</v>
          </cell>
          <cell r="C4277" t="str">
            <v>UN</v>
          </cell>
          <cell r="E4277" t="str">
            <v>1900</v>
          </cell>
          <cell r="F4277">
            <v>0</v>
          </cell>
        </row>
        <row r="4278">
          <cell r="A4278">
            <v>105297</v>
          </cell>
          <cell r="B4278" t="str">
            <v>Marcacion de camaras en patch panel, estadio el ca</v>
          </cell>
          <cell r="C4278" t="str">
            <v>UN</v>
          </cell>
          <cell r="E4278" t="str">
            <v>1900</v>
          </cell>
          <cell r="F4278">
            <v>0</v>
          </cell>
        </row>
        <row r="4279">
          <cell r="A4279">
            <v>105298</v>
          </cell>
          <cell r="B4279" t="str">
            <v>Pruebas y entrega, estadio el campim</v>
          </cell>
          <cell r="C4279" t="str">
            <v>UN</v>
          </cell>
          <cell r="E4279" t="str">
            <v>1900</v>
          </cell>
          <cell r="F4279">
            <v>0</v>
          </cell>
        </row>
        <row r="4280">
          <cell r="A4280">
            <v>105299</v>
          </cell>
          <cell r="B4280" t="str">
            <v>Limpieza y peinado de cables en amplificadores est</v>
          </cell>
          <cell r="C4280" t="str">
            <v>UN</v>
          </cell>
          <cell r="E4280" t="str">
            <v>1900</v>
          </cell>
          <cell r="F4280">
            <v>0</v>
          </cell>
        </row>
        <row r="4281">
          <cell r="A4281">
            <v>105300</v>
          </cell>
          <cell r="B4281" t="str">
            <v>Limpieza y peinado de cables en plataformas IP, Es</v>
          </cell>
          <cell r="C4281" t="str">
            <v>UN</v>
          </cell>
          <cell r="E4281" t="str">
            <v>1900</v>
          </cell>
          <cell r="F4281">
            <v>0</v>
          </cell>
        </row>
        <row r="4282">
          <cell r="A4282">
            <v>105301</v>
          </cell>
          <cell r="B4282" t="str">
            <v>Limpieza y reorientación de parlantes cubierta Est</v>
          </cell>
          <cell r="C4282" t="str">
            <v>UN</v>
          </cell>
          <cell r="E4282" t="str">
            <v>1900</v>
          </cell>
          <cell r="F4282">
            <v>0</v>
          </cell>
        </row>
        <row r="4283">
          <cell r="A4283">
            <v>105302</v>
          </cell>
          <cell r="B4283" t="str">
            <v>Limpieza y reorientación de parlantes de muro Est</v>
          </cell>
          <cell r="C4283" t="str">
            <v>UN</v>
          </cell>
          <cell r="E4283" t="str">
            <v>1900</v>
          </cell>
          <cell r="F4283">
            <v>0</v>
          </cell>
        </row>
        <row r="4284">
          <cell r="A4284">
            <v>105303</v>
          </cell>
          <cell r="B4284" t="str">
            <v>Limpieza y revisión de parlantes de techo Estadio el Campin</v>
          </cell>
          <cell r="C4284" t="str">
            <v>UN</v>
          </cell>
          <cell r="E4284" t="str">
            <v>1900</v>
          </cell>
          <cell r="F4284">
            <v>0</v>
          </cell>
        </row>
        <row r="4285">
          <cell r="A4285">
            <v>105304</v>
          </cell>
          <cell r="B4285" t="str">
            <v>Limpieza peinado y remarcacion de cables y equi Es</v>
          </cell>
          <cell r="C4285" t="str">
            <v>UN</v>
          </cell>
          <cell r="E4285" t="str">
            <v>1900</v>
          </cell>
          <cell r="F4285">
            <v>0</v>
          </cell>
        </row>
        <row r="4286">
          <cell r="A4286">
            <v>105305</v>
          </cell>
          <cell r="B4286" t="str">
            <v>Retorqueado, resoldado y remarcado de conecto. Est</v>
          </cell>
          <cell r="C4286" t="str">
            <v>UN</v>
          </cell>
          <cell r="E4286" t="str">
            <v>1900</v>
          </cell>
          <cell r="F4286">
            <v>0</v>
          </cell>
        </row>
        <row r="4287">
          <cell r="A4287">
            <v>105306</v>
          </cell>
          <cell r="B4287" t="str">
            <v>Revisión, limpieza física y virtual de servidor sonido Estadio el Campin</v>
          </cell>
          <cell r="C4287" t="str">
            <v>UN</v>
          </cell>
          <cell r="E4287" t="str">
            <v>1900</v>
          </cell>
          <cell r="F4287">
            <v>0</v>
          </cell>
        </row>
        <row r="4288">
          <cell r="A4288">
            <v>105307</v>
          </cell>
          <cell r="B4288" t="str">
            <v>Pruebas y entrega Mant. sistema sonido Est</v>
          </cell>
          <cell r="C4288" t="str">
            <v>UN</v>
          </cell>
          <cell r="E4288" t="str">
            <v>1900</v>
          </cell>
          <cell r="F4288">
            <v>0</v>
          </cell>
        </row>
        <row r="4289">
          <cell r="A4289">
            <v>105311</v>
          </cell>
          <cell r="B4289" t="str">
            <v>Limpieza y revisión del panel de incendio. Estadio el Campin</v>
          </cell>
          <cell r="C4289" t="str">
            <v>UN</v>
          </cell>
          <cell r="E4289" t="str">
            <v>1900</v>
          </cell>
          <cell r="F4289">
            <v>0</v>
          </cell>
        </row>
        <row r="4290">
          <cell r="A4290">
            <v>105312</v>
          </cell>
          <cell r="B4290" t="str">
            <v>Revisión de detectores, estaciones manuales, Estad</v>
          </cell>
          <cell r="C4290" t="str">
            <v>UN</v>
          </cell>
          <cell r="E4290" t="str">
            <v>1900</v>
          </cell>
          <cell r="F4290">
            <v>0</v>
          </cell>
        </row>
        <row r="4291">
          <cell r="A4291">
            <v>105313</v>
          </cell>
          <cell r="B4291" t="str">
            <v>Pruebas y entrega detencion de incendio Estadio</v>
          </cell>
          <cell r="C4291" t="str">
            <v>UN</v>
          </cell>
          <cell r="E4291" t="str">
            <v>1900</v>
          </cell>
          <cell r="F4291">
            <v>0</v>
          </cell>
        </row>
        <row r="4292">
          <cell r="A4292">
            <v>105360</v>
          </cell>
          <cell r="B4292" t="str">
            <v>Mant.  preventivo aire acondicionado Mini split</v>
          </cell>
          <cell r="C4292" t="str">
            <v>UN</v>
          </cell>
          <cell r="E4292" t="str">
            <v>1900</v>
          </cell>
          <cell r="F4292">
            <v>0</v>
          </cell>
        </row>
        <row r="4293">
          <cell r="A4293">
            <v>105361</v>
          </cell>
          <cell r="B4293" t="str">
            <v>Mant. preventivo aire acondicionado piso techo</v>
          </cell>
          <cell r="C4293" t="str">
            <v>UN</v>
          </cell>
          <cell r="E4293" t="str">
            <v>1900</v>
          </cell>
          <cell r="F4293">
            <v>0</v>
          </cell>
        </row>
        <row r="4294">
          <cell r="A4294">
            <v>105362</v>
          </cell>
          <cell r="B4294" t="str">
            <v>Mant. preventivo aire acondicionado tipo casset</v>
          </cell>
          <cell r="C4294" t="str">
            <v>UN</v>
          </cell>
          <cell r="E4294" t="str">
            <v>1900</v>
          </cell>
          <cell r="F4294">
            <v>0</v>
          </cell>
        </row>
        <row r="4295">
          <cell r="A4295">
            <v>105363</v>
          </cell>
          <cell r="B4295" t="str">
            <v>Mant. preventivo condensadores Multi V,</v>
          </cell>
          <cell r="C4295" t="str">
            <v>UN</v>
          </cell>
          <cell r="E4295" t="str">
            <v>1900</v>
          </cell>
          <cell r="F4295">
            <v>0</v>
          </cell>
        </row>
        <row r="4296">
          <cell r="A4296">
            <v>105374</v>
          </cell>
          <cell r="B4296" t="str">
            <v>Piscina olimpica, cambio de PLC Easy</v>
          </cell>
          <cell r="C4296" t="str">
            <v>UN</v>
          </cell>
          <cell r="E4296" t="str">
            <v>1900</v>
          </cell>
          <cell r="F4296">
            <v>0</v>
          </cell>
        </row>
        <row r="4297">
          <cell r="A4297">
            <v>105377</v>
          </cell>
          <cell r="B4297" t="str">
            <v>Piscina niños cambio transductor MESCON</v>
          </cell>
          <cell r="C4297" t="str">
            <v>UN</v>
          </cell>
          <cell r="E4297" t="str">
            <v>1900</v>
          </cell>
          <cell r="F4297">
            <v>0</v>
          </cell>
        </row>
        <row r="4298">
          <cell r="A4298">
            <v>105378</v>
          </cell>
          <cell r="B4298" t="str">
            <v>PT100  piscinas complejo acuatico</v>
          </cell>
          <cell r="C4298" t="str">
            <v>UN</v>
          </cell>
          <cell r="E4298" t="str">
            <v>1900</v>
          </cell>
          <cell r="F4298">
            <v>0</v>
          </cell>
        </row>
        <row r="4299">
          <cell r="A4299">
            <v>105379</v>
          </cell>
          <cell r="B4299" t="str">
            <v>Lampara de señalización piscina complejo acuatico</v>
          </cell>
          <cell r="C4299" t="str">
            <v>UN</v>
          </cell>
          <cell r="E4299" t="str">
            <v>1900</v>
          </cell>
          <cell r="F4299">
            <v>0</v>
          </cell>
        </row>
        <row r="4300">
          <cell r="A4300">
            <v>105539</v>
          </cell>
          <cell r="B4300" t="str">
            <v>EQUIPO FUMIGADOR MANUAL DE ESPALDA – TANQUE 20 LTS</v>
          </cell>
          <cell r="C4300" t="str">
            <v>UN</v>
          </cell>
          <cell r="D4300">
            <v>44588</v>
          </cell>
          <cell r="E4300" t="str">
            <v>2022</v>
          </cell>
          <cell r="F4300">
            <v>272607</v>
          </cell>
        </row>
        <row r="4301">
          <cell r="A4301">
            <v>105660</v>
          </cell>
          <cell r="B4301" t="str">
            <v>MANTENIMIENTO PREVENTIVO UPS 160 K (Emerson)</v>
          </cell>
          <cell r="C4301" t="str">
            <v>UN</v>
          </cell>
          <cell r="E4301" t="str">
            <v>1900</v>
          </cell>
          <cell r="F4301">
            <v>0</v>
          </cell>
        </row>
        <row r="4302">
          <cell r="A4302">
            <v>105871</v>
          </cell>
          <cell r="B4302" t="str">
            <v>Bateria para planta electrica 8dt 1600</v>
          </cell>
          <cell r="C4302" t="str">
            <v>UN</v>
          </cell>
          <cell r="E4302" t="str">
            <v>1900</v>
          </cell>
          <cell r="F4302">
            <v>0</v>
          </cell>
        </row>
        <row r="4303">
          <cell r="A4303">
            <v>105937</v>
          </cell>
          <cell r="B4303" t="str">
            <v>MOTOBOMBA CENTRIFUGA TRIFASICA 7.5HP</v>
          </cell>
          <cell r="C4303" t="str">
            <v>UN</v>
          </cell>
          <cell r="E4303" t="str">
            <v>1900</v>
          </cell>
          <cell r="F4303">
            <v>0</v>
          </cell>
        </row>
        <row r="4304">
          <cell r="A4304">
            <v>105938</v>
          </cell>
          <cell r="B4304" t="str">
            <v>ARRANCADOR TERMOMAGNETICO directo</v>
          </cell>
          <cell r="C4304" t="str">
            <v>UN</v>
          </cell>
          <cell r="E4304" t="str">
            <v>1900</v>
          </cell>
          <cell r="F4304">
            <v>0</v>
          </cell>
        </row>
        <row r="4305">
          <cell r="A4305">
            <v>105939</v>
          </cell>
          <cell r="B4305" t="str">
            <v>CONEXION DE SUCCION</v>
          </cell>
          <cell r="C4305" t="str">
            <v>GL</v>
          </cell>
          <cell r="E4305" t="str">
            <v>1900</v>
          </cell>
          <cell r="F4305">
            <v>0</v>
          </cell>
        </row>
        <row r="4306">
          <cell r="A4306">
            <v>105940</v>
          </cell>
          <cell r="B4306" t="str">
            <v>CONEXION DE DESCARGA</v>
          </cell>
          <cell r="C4306" t="str">
            <v>GL</v>
          </cell>
          <cell r="E4306" t="str">
            <v>1900</v>
          </cell>
          <cell r="F4306">
            <v>0</v>
          </cell>
        </row>
        <row r="4307">
          <cell r="A4307">
            <v>105941</v>
          </cell>
          <cell r="B4307" t="str">
            <v>FILTRO DE MALLA 2"</v>
          </cell>
          <cell r="C4307" t="str">
            <v>UN</v>
          </cell>
          <cell r="E4307" t="str">
            <v>1900</v>
          </cell>
          <cell r="F4307">
            <v>0</v>
          </cell>
        </row>
        <row r="4308">
          <cell r="A4308">
            <v>105942</v>
          </cell>
          <cell r="B4308" t="str">
            <v>SALIDA DE AIRE 1" (Inc. Dos Válulas)</v>
          </cell>
          <cell r="C4308" t="str">
            <v>JGO</v>
          </cell>
          <cell r="E4308" t="str">
            <v>1900</v>
          </cell>
          <cell r="F4308">
            <v>0</v>
          </cell>
        </row>
        <row r="4309">
          <cell r="A4309">
            <v>105943</v>
          </cell>
          <cell r="B4309" t="str">
            <v>CONTROLADOR DE 4 ESTACIONES (rain bird) sim</v>
          </cell>
          <cell r="C4309" t="str">
            <v>UN</v>
          </cell>
          <cell r="E4309" t="str">
            <v>1900</v>
          </cell>
          <cell r="F4309">
            <v>0</v>
          </cell>
        </row>
        <row r="4310">
          <cell r="A4310">
            <v>105944</v>
          </cell>
          <cell r="B4310" t="str">
            <v>RELEVO ENCENDIDO AUTOMATICO MOTOBOM</v>
          </cell>
          <cell r="C4310" t="str">
            <v>UN</v>
          </cell>
          <cell r="E4310" t="str">
            <v>1900</v>
          </cell>
          <cell r="F4310">
            <v>0</v>
          </cell>
        </row>
        <row r="4311">
          <cell r="A4311">
            <v>105946</v>
          </cell>
          <cell r="B4311" t="str">
            <v>VALVULA SOLENOIDES DE 2"</v>
          </cell>
          <cell r="C4311" t="str">
            <v>UN</v>
          </cell>
          <cell r="E4311" t="str">
            <v>1900</v>
          </cell>
          <cell r="F4311">
            <v>0</v>
          </cell>
        </row>
        <row r="4312">
          <cell r="A4312">
            <v>105948</v>
          </cell>
          <cell r="B4312" t="str">
            <v>ASPERSOR ROTOR</v>
          </cell>
          <cell r="C4312" t="str">
            <v>UN</v>
          </cell>
          <cell r="E4312" t="str">
            <v>1900</v>
          </cell>
          <cell r="F4312">
            <v>0</v>
          </cell>
        </row>
        <row r="4313">
          <cell r="A4313">
            <v>105951</v>
          </cell>
          <cell r="B4313" t="str">
            <v>TANQUE DE ALMACENAMIENTO</v>
          </cell>
          <cell r="C4313" t="str">
            <v>UN</v>
          </cell>
          <cell r="E4313" t="str">
            <v>1900</v>
          </cell>
          <cell r="F4313">
            <v>0</v>
          </cell>
        </row>
        <row r="4314">
          <cell r="A4314">
            <v>105956</v>
          </cell>
          <cell r="B4314" t="str">
            <v>ESTACION METEOROLOGICA INALAMBRICA</v>
          </cell>
          <cell r="C4314" t="str">
            <v>UN</v>
          </cell>
          <cell r="E4314" t="str">
            <v>1900</v>
          </cell>
          <cell r="F4314">
            <v>0</v>
          </cell>
        </row>
        <row r="4315">
          <cell r="A4315">
            <v>106124</v>
          </cell>
          <cell r="B4315" t="str">
            <v>INTERCAMBIADOR DE CALOR PLACA INICIAL</v>
          </cell>
          <cell r="C4315" t="str">
            <v>UN</v>
          </cell>
          <cell r="E4315" t="str">
            <v>1900</v>
          </cell>
          <cell r="F4315">
            <v>0</v>
          </cell>
        </row>
        <row r="4316">
          <cell r="A4316">
            <v>106125</v>
          </cell>
          <cell r="B4316" t="str">
            <v>INTERCAMBIADOR DE CALOR PLACA FINAL</v>
          </cell>
          <cell r="C4316" t="str">
            <v>UN</v>
          </cell>
          <cell r="E4316" t="str">
            <v>1900</v>
          </cell>
          <cell r="F4316">
            <v>0</v>
          </cell>
        </row>
        <row r="4317">
          <cell r="A4317">
            <v>106126</v>
          </cell>
          <cell r="B4317" t="str">
            <v>INTERCAMBIADOR DE CALOR PLACA CANAL</v>
          </cell>
          <cell r="C4317" t="str">
            <v>UN</v>
          </cell>
          <cell r="E4317" t="str">
            <v>1900</v>
          </cell>
          <cell r="F4317">
            <v>0</v>
          </cell>
        </row>
        <row r="4318">
          <cell r="A4318">
            <v>106127</v>
          </cell>
          <cell r="B4318" t="str">
            <v>INTERCAMBIADOR DE CALOR JUNTA PLACA</v>
          </cell>
          <cell r="C4318" t="str">
            <v>UN</v>
          </cell>
          <cell r="E4318" t="str">
            <v>1900</v>
          </cell>
          <cell r="F4318">
            <v>0</v>
          </cell>
        </row>
        <row r="4319">
          <cell r="A4319">
            <v>106128</v>
          </cell>
          <cell r="B4319" t="str">
            <v>INTERCAMBIADOR DE CALOR (CALDERA M MUIRA DE 50BPH</v>
          </cell>
          <cell r="C4319" t="str">
            <v>UN</v>
          </cell>
          <cell r="E4319" t="str">
            <v>1900</v>
          </cell>
          <cell r="F4319">
            <v>0</v>
          </cell>
        </row>
        <row r="4320">
          <cell r="A4320">
            <v>106422</v>
          </cell>
          <cell r="B4320" t="str">
            <v>Poste PolipropilenoAltaResist(8x2cm) A=61cm F=38cm</v>
          </cell>
          <cell r="C4320" t="str">
            <v>UN</v>
          </cell>
          <cell r="E4320" t="str">
            <v>1900</v>
          </cell>
          <cell r="F4320">
            <v>0</v>
          </cell>
        </row>
        <row r="4321">
          <cell r="A4321">
            <v>106836</v>
          </cell>
          <cell r="B4321" t="str">
            <v>Licencia de Programas Computacionales Especiales</v>
          </cell>
          <cell r="C4321" t="str">
            <v>MES</v>
          </cell>
          <cell r="D4321">
            <v>44173</v>
          </cell>
          <cell r="E4321" t="str">
            <v>2020</v>
          </cell>
          <cell r="F4321">
            <v>437053</v>
          </cell>
        </row>
        <row r="4322">
          <cell r="A4322">
            <v>106837</v>
          </cell>
          <cell r="B4322" t="str">
            <v>Impresora ( Mínimo: LaserJet 27ppm resolucion 1200</v>
          </cell>
          <cell r="C4322" t="str">
            <v>MES</v>
          </cell>
          <cell r="D4322">
            <v>44588</v>
          </cell>
          <cell r="E4322" t="str">
            <v>2022</v>
          </cell>
          <cell r="F4322">
            <v>407599</v>
          </cell>
        </row>
        <row r="4323">
          <cell r="A4323">
            <v>107102</v>
          </cell>
          <cell r="B4323" t="str">
            <v>Derechos y legalización de redes</v>
          </cell>
          <cell r="C4323" t="str">
            <v>UN</v>
          </cell>
          <cell r="E4323" t="str">
            <v>1900</v>
          </cell>
          <cell r="F4323">
            <v>0</v>
          </cell>
        </row>
        <row r="4324">
          <cell r="A4324">
            <v>108842</v>
          </cell>
          <cell r="B4324" t="str">
            <v>Equipo de presión preensamblado agua potable A</v>
          </cell>
          <cell r="C4324" t="str">
            <v>UN</v>
          </cell>
          <cell r="E4324" t="str">
            <v>1900</v>
          </cell>
          <cell r="F4324">
            <v>0</v>
          </cell>
        </row>
        <row r="4325">
          <cell r="A4325">
            <v>108941</v>
          </cell>
          <cell r="B4325" t="str">
            <v>Equipo de presión preensamblado agua potable  B</v>
          </cell>
          <cell r="C4325" t="str">
            <v>UN</v>
          </cell>
          <cell r="E4325" t="str">
            <v>1900</v>
          </cell>
          <cell r="F4325">
            <v>0</v>
          </cell>
        </row>
        <row r="4326">
          <cell r="A4326">
            <v>101891</v>
          </cell>
          <cell r="B4326" t="str">
            <v>GRUPO ELECTRÓGENO 500KVA FP 0.8, 440V/254V (CEFE COMETAS)</v>
          </cell>
          <cell r="C4326" t="str">
            <v>UN</v>
          </cell>
          <cell r="D4326">
            <v>43579</v>
          </cell>
          <cell r="E4326" t="str">
            <v>2019</v>
          </cell>
          <cell r="F4326">
            <v>105900480</v>
          </cell>
        </row>
        <row r="4327">
          <cell r="A4327">
            <v>101904</v>
          </cell>
          <cell r="B4327" t="str">
            <v>REJILLA DE FONDO ANTIATRAPAMIENTO DE 9"X9"</v>
          </cell>
          <cell r="C4327" t="str">
            <v>UN</v>
          </cell>
          <cell r="D4327">
            <v>43584</v>
          </cell>
          <cell r="E4327" t="str">
            <v>2019</v>
          </cell>
          <cell r="F4327">
            <v>245147</v>
          </cell>
        </row>
        <row r="4328">
          <cell r="A4328">
            <v>101906</v>
          </cell>
          <cell r="B4328" t="str">
            <v>COMPRESOR AIRE LUBRICADO 2H 108 Lt 125 Psi Max</v>
          </cell>
          <cell r="C4328" t="str">
            <v>UN</v>
          </cell>
          <cell r="D4328">
            <v>43595</v>
          </cell>
          <cell r="E4328" t="str">
            <v>2019</v>
          </cell>
          <cell r="F4328">
            <v>2059822</v>
          </cell>
        </row>
        <row r="4329">
          <cell r="A4329">
            <v>102066</v>
          </cell>
          <cell r="B4329" t="str">
            <v>UND EXTRACCI T.HONGO D.HORIZ UEH-H-01 CEFE COMETAS</v>
          </cell>
          <cell r="C4329" t="str">
            <v>UN</v>
          </cell>
          <cell r="D4329">
            <v>43734</v>
          </cell>
          <cell r="E4329" t="str">
            <v>2019</v>
          </cell>
          <cell r="F4329">
            <v>6580200.2000000002</v>
          </cell>
        </row>
        <row r="4330">
          <cell r="A4330">
            <v>102070</v>
          </cell>
          <cell r="B4330" t="str">
            <v>UND EXTRACCI T.HONGO D.HORIZ UEH-H-01A CEFE COMETA</v>
          </cell>
          <cell r="C4330" t="str">
            <v>UN</v>
          </cell>
          <cell r="D4330">
            <v>43734</v>
          </cell>
          <cell r="E4330" t="str">
            <v>2019</v>
          </cell>
          <cell r="F4330">
            <v>3689797.3</v>
          </cell>
        </row>
        <row r="4331">
          <cell r="A4331">
            <v>102071</v>
          </cell>
          <cell r="B4331" t="str">
            <v>EXTRACTOR CENTRIFUGO EN LINEA  TRANSM CEFE COMETAS</v>
          </cell>
          <cell r="C4331" t="str">
            <v>UN</v>
          </cell>
          <cell r="D4331">
            <v>43734</v>
          </cell>
          <cell r="E4331" t="str">
            <v>2019</v>
          </cell>
          <cell r="F4331">
            <v>15821348</v>
          </cell>
        </row>
        <row r="4332">
          <cell r="A4332">
            <v>102073</v>
          </cell>
          <cell r="B4332" t="str">
            <v>UNIDAD PAQUETE CON RECUPERADOR R-410A CEFE COMETAS</v>
          </cell>
          <cell r="C4332" t="str">
            <v>UN</v>
          </cell>
          <cell r="D4332">
            <v>43651</v>
          </cell>
          <cell r="E4332" t="str">
            <v>2019</v>
          </cell>
          <cell r="F4332">
            <v>177722813</v>
          </cell>
        </row>
        <row r="4333">
          <cell r="A4333">
            <v>102078</v>
          </cell>
          <cell r="B4333" t="str">
            <v>TABLERO CONTROL SISTEMA DE EXTRACCIÓN CEFE COMETAS</v>
          </cell>
          <cell r="C4333" t="str">
            <v>UN</v>
          </cell>
          <cell r="D4333">
            <v>43651</v>
          </cell>
          <cell r="E4333" t="str">
            <v>2019</v>
          </cell>
          <cell r="F4333">
            <v>8508500</v>
          </cell>
        </row>
        <row r="4334">
          <cell r="A4334">
            <v>102081</v>
          </cell>
          <cell r="B4334" t="str">
            <v>PARTIDOR SALIDA A.I PLATAFORMA CEFE COMETAS</v>
          </cell>
          <cell r="C4334" t="str">
            <v>UN</v>
          </cell>
          <cell r="D4334">
            <v>43651</v>
          </cell>
          <cell r="E4334" t="str">
            <v>2019</v>
          </cell>
          <cell r="F4334">
            <v>4500000.01</v>
          </cell>
        </row>
        <row r="4335">
          <cell r="A4335">
            <v>12644</v>
          </cell>
          <cell r="B4335" t="str">
            <v xml:space="preserve">Suministro e Instalacion CHIMENEA EN DUCTO LÁMINA CAL 12 DIAM 26", </v>
          </cell>
          <cell r="C4335" t="str">
            <v>ML</v>
          </cell>
          <cell r="D4335">
            <v>44026</v>
          </cell>
          <cell r="E4335" t="str">
            <v>2020</v>
          </cell>
          <cell r="F4335">
            <v>2804999</v>
          </cell>
        </row>
        <row r="4336">
          <cell r="A4336">
            <v>12791</v>
          </cell>
          <cell r="B4336" t="str">
            <v>EQUIPO RED CONTRAINCENDIO Y BOMBA JOCKEY</v>
          </cell>
          <cell r="C4336" t="str">
            <v>UN</v>
          </cell>
          <cell r="D4336">
            <v>44588</v>
          </cell>
          <cell r="E4336" t="str">
            <v>2022</v>
          </cell>
          <cell r="F4336">
            <v>200673098</v>
          </cell>
        </row>
        <row r="4337">
          <cell r="A4337">
            <v>13037</v>
          </cell>
          <cell r="B4337" t="str">
            <v>MEMBRANA BUTYL PARA TANQUE HIDRONEUMATICO DE 200 L</v>
          </cell>
          <cell r="C4337" t="str">
            <v>UN</v>
          </cell>
          <cell r="D4337">
            <v>44588</v>
          </cell>
          <cell r="E4337" t="str">
            <v>2022</v>
          </cell>
          <cell r="F4337">
            <v>603957</v>
          </cell>
        </row>
        <row r="4338">
          <cell r="A4338">
            <v>13058</v>
          </cell>
          <cell r="B4338" t="str">
            <v>DESMONTE  EQ DE SISTEMAS DE VIDEOVIGILANCIA UBICADOS EN EL CAMPIN</v>
          </cell>
          <cell r="C4338" t="str">
            <v>UN</v>
          </cell>
          <cell r="D4338">
            <v>44588</v>
          </cell>
          <cell r="E4338" t="str">
            <v>2022</v>
          </cell>
          <cell r="F4338">
            <v>4094757</v>
          </cell>
        </row>
        <row r="4339">
          <cell r="A4339">
            <v>102529</v>
          </cell>
          <cell r="B4339" t="str">
            <v>ROTOVACTOR (OPER+COMB).</v>
          </cell>
          <cell r="C4339" t="str">
            <v>HR</v>
          </cell>
          <cell r="D4339">
            <v>44588</v>
          </cell>
          <cell r="E4339" t="str">
            <v>2022</v>
          </cell>
          <cell r="F4339">
            <v>78479</v>
          </cell>
        </row>
        <row r="4340">
          <cell r="A4340">
            <v>105480</v>
          </cell>
          <cell r="B4340" t="str">
            <v>GUADAÑADORA PARA CESPED 43 cc. 2,5HP(TRAB.PESADO)</v>
          </cell>
          <cell r="C4340" t="str">
            <v>UN</v>
          </cell>
          <cell r="E4340" t="str">
            <v>1900</v>
          </cell>
          <cell r="F4340">
            <v>0</v>
          </cell>
        </row>
        <row r="4341">
          <cell r="A4341">
            <v>105838</v>
          </cell>
          <cell r="B4341" t="str">
            <v>LLANTA TRASERA, 18,4 X 30 – 10 LONAS – R1 TACO BAJ</v>
          </cell>
          <cell r="C4341" t="str">
            <v>UN</v>
          </cell>
          <cell r="E4341" t="str">
            <v>1900</v>
          </cell>
          <cell r="F4341">
            <v>0</v>
          </cell>
        </row>
        <row r="4342">
          <cell r="A4342">
            <v>105839</v>
          </cell>
          <cell r="B4342" t="str">
            <v>LLANTA TRASERA, 12,4 X 24,8 – 8 LONAS – R1 TACO BA</v>
          </cell>
          <cell r="C4342" t="str">
            <v>UN</v>
          </cell>
          <cell r="E4342" t="str">
            <v>1900</v>
          </cell>
          <cell r="F4342">
            <v>0</v>
          </cell>
        </row>
        <row r="4343">
          <cell r="A4343">
            <v>106756</v>
          </cell>
          <cell r="B4343" t="str">
            <v>CAMION CAPACIDAD 6 TONELADAS DENTRO DE LA CIUDAD</v>
          </cell>
          <cell r="C4343" t="str">
            <v>VJ</v>
          </cell>
          <cell r="E4343" t="str">
            <v>1900</v>
          </cell>
          <cell r="F4343">
            <v>0</v>
          </cell>
        </row>
        <row r="4344">
          <cell r="A4344">
            <v>87</v>
          </cell>
          <cell r="B4344" t="str">
            <v>COCINA SIST.1  51x150 AMERICAN</v>
          </cell>
          <cell r="C4344" t="str">
            <v>UN</v>
          </cell>
          <cell r="E4344" t="str">
            <v>1900</v>
          </cell>
          <cell r="F4344">
            <v>0</v>
          </cell>
        </row>
        <row r="4345">
          <cell r="A4345">
            <v>88</v>
          </cell>
          <cell r="B4345" t="str">
            <v>CAMPANA EXTRAC.44cm.  AMERICAN</v>
          </cell>
          <cell r="C4345" t="str">
            <v>UN</v>
          </cell>
          <cell r="E4345" t="str">
            <v>1900</v>
          </cell>
          <cell r="F4345">
            <v>0</v>
          </cell>
        </row>
        <row r="4346">
          <cell r="A4346">
            <v>143</v>
          </cell>
          <cell r="B4346" t="str">
            <v>LAVADERO GRANITO 80x60</v>
          </cell>
          <cell r="C4346" t="str">
            <v>UN</v>
          </cell>
          <cell r="E4346" t="str">
            <v>1900</v>
          </cell>
          <cell r="F4346">
            <v>0</v>
          </cell>
        </row>
        <row r="4347">
          <cell r="A4347">
            <v>415</v>
          </cell>
          <cell r="B4347" t="str">
            <v>CAMPANA EXTRAC.57cm. AMERICAN</v>
          </cell>
          <cell r="C4347" t="str">
            <v>UN</v>
          </cell>
          <cell r="E4347" t="str">
            <v>1900</v>
          </cell>
          <cell r="F4347">
            <v>0</v>
          </cell>
        </row>
        <row r="4348">
          <cell r="A4348">
            <v>432</v>
          </cell>
          <cell r="B4348" t="str">
            <v>ESTUFA GAS Color  3 Ptos.ALMENDRA</v>
          </cell>
          <cell r="C4348" t="str">
            <v>UN</v>
          </cell>
          <cell r="E4348" t="str">
            <v>1900</v>
          </cell>
          <cell r="F4348">
            <v>0</v>
          </cell>
        </row>
        <row r="4349">
          <cell r="A4349">
            <v>433</v>
          </cell>
          <cell r="B4349" t="str">
            <v>ESTUFA GAS Cr. 2 Ptos. INDUC.</v>
          </cell>
          <cell r="C4349" t="str">
            <v>UN</v>
          </cell>
          <cell r="E4349" t="str">
            <v>1900</v>
          </cell>
          <cell r="F4349">
            <v>0</v>
          </cell>
        </row>
        <row r="4350">
          <cell r="A4350">
            <v>434</v>
          </cell>
          <cell r="B4350" t="str">
            <v>ESTUFA GAS  4 Ptos   ECONOMICA</v>
          </cell>
          <cell r="C4350" t="str">
            <v>UN</v>
          </cell>
          <cell r="E4350" t="str">
            <v>1900</v>
          </cell>
          <cell r="F4350">
            <v>0</v>
          </cell>
        </row>
        <row r="4351">
          <cell r="A4351">
            <v>435</v>
          </cell>
          <cell r="B4351" t="str">
            <v>ESTUFA Gas                                HACEB</v>
          </cell>
          <cell r="C4351" t="str">
            <v>UN</v>
          </cell>
          <cell r="E4351" t="str">
            <v>1900</v>
          </cell>
          <cell r="F4351">
            <v>0</v>
          </cell>
        </row>
        <row r="4352">
          <cell r="A4352">
            <v>436</v>
          </cell>
          <cell r="B4352" t="str">
            <v>ESTUFA MIXTA                            HACEB</v>
          </cell>
          <cell r="C4352" t="str">
            <v>UN</v>
          </cell>
          <cell r="E4352" t="str">
            <v>1900</v>
          </cell>
          <cell r="F4352">
            <v>0</v>
          </cell>
        </row>
        <row r="4353">
          <cell r="A4353">
            <v>441</v>
          </cell>
          <cell r="B4353" t="str">
            <v>COCINA EUROSEL.51x171 AMERICAN</v>
          </cell>
          <cell r="C4353" t="str">
            <v>UN</v>
          </cell>
          <cell r="E4353" t="str">
            <v>1900</v>
          </cell>
          <cell r="F4353">
            <v>0</v>
          </cell>
        </row>
        <row r="4354">
          <cell r="A4354">
            <v>442</v>
          </cell>
          <cell r="B4354" t="str">
            <v>COCINA ERA 21. 51x209 AMERICAN</v>
          </cell>
          <cell r="C4354" t="str">
            <v>UN</v>
          </cell>
          <cell r="E4354" t="str">
            <v>1900</v>
          </cell>
          <cell r="F4354">
            <v>0</v>
          </cell>
        </row>
        <row r="4355">
          <cell r="A4355">
            <v>446</v>
          </cell>
          <cell r="B4355" t="str">
            <v>LAVADERO GRANITO 50x60X0.9 FLAUTA</v>
          </cell>
          <cell r="C4355" t="str">
            <v>UN</v>
          </cell>
          <cell r="E4355" t="str">
            <v>1900</v>
          </cell>
          <cell r="F4355">
            <v>0</v>
          </cell>
        </row>
        <row r="4356">
          <cell r="A4356">
            <v>449</v>
          </cell>
          <cell r="B4356" t="str">
            <v>LAVADERO L=.75x.60 con flauta</v>
          </cell>
          <cell r="C4356" t="str">
            <v>UN</v>
          </cell>
          <cell r="E4356" t="str">
            <v>1900</v>
          </cell>
          <cell r="F4356">
            <v>0</v>
          </cell>
        </row>
        <row r="4357">
          <cell r="A4357">
            <v>450</v>
          </cell>
          <cell r="B4357" t="str">
            <v>LAVAPLATOS 60 x 40 Esmaltado</v>
          </cell>
          <cell r="C4357" t="str">
            <v>UN</v>
          </cell>
          <cell r="E4357" t="str">
            <v>1900</v>
          </cell>
          <cell r="F4357">
            <v>0</v>
          </cell>
        </row>
        <row r="4358">
          <cell r="A4358">
            <v>453</v>
          </cell>
          <cell r="B4358" t="str">
            <v>COCINA ERA 21. 51x171 AMERICAN</v>
          </cell>
          <cell r="C4358" t="str">
            <v>UN</v>
          </cell>
          <cell r="E4358" t="str">
            <v>1900</v>
          </cell>
          <cell r="F4358">
            <v>0</v>
          </cell>
        </row>
        <row r="4359">
          <cell r="A4359">
            <v>545</v>
          </cell>
          <cell r="B4359" t="str">
            <v>CALENTADOR 15 GN                     HACEB</v>
          </cell>
          <cell r="C4359" t="str">
            <v>UN</v>
          </cell>
          <cell r="E4359" t="str">
            <v>1900</v>
          </cell>
          <cell r="F4359">
            <v>0</v>
          </cell>
        </row>
        <row r="4360">
          <cell r="A4360">
            <v>546</v>
          </cell>
          <cell r="B4360" t="str">
            <v>CALENTADOR 20 GN                     HACEB</v>
          </cell>
          <cell r="C4360" t="str">
            <v>UN</v>
          </cell>
          <cell r="E4360" t="str">
            <v>1900</v>
          </cell>
          <cell r="F4360">
            <v>0</v>
          </cell>
        </row>
        <row r="4361">
          <cell r="A4361">
            <v>561</v>
          </cell>
          <cell r="B4361" t="str">
            <v>COCINA EUROSEL.51x209 AMERICAN</v>
          </cell>
          <cell r="C4361" t="str">
            <v>UN</v>
          </cell>
          <cell r="E4361" t="str">
            <v>1900</v>
          </cell>
          <cell r="F4361">
            <v>0</v>
          </cell>
        </row>
        <row r="4362">
          <cell r="A4362">
            <v>1866</v>
          </cell>
          <cell r="B4362" t="str">
            <v>ESTUFA GAS Esmlt. 2Ptos</v>
          </cell>
          <cell r="C4362" t="str">
            <v>UN</v>
          </cell>
          <cell r="E4362" t="str">
            <v>1900</v>
          </cell>
          <cell r="F4362">
            <v>0</v>
          </cell>
        </row>
        <row r="4363">
          <cell r="A4363">
            <v>1867</v>
          </cell>
          <cell r="B4363" t="str">
            <v>ESTUFA GAS Cr. 3 Ptos. INDUC.</v>
          </cell>
          <cell r="C4363" t="str">
            <v>UN</v>
          </cell>
          <cell r="E4363" t="str">
            <v>1900</v>
          </cell>
          <cell r="F4363">
            <v>0</v>
          </cell>
        </row>
        <row r="4364">
          <cell r="A4364">
            <v>1868</v>
          </cell>
          <cell r="B4364" t="str">
            <v>ESTUFA GAS .Piso Gabinete</v>
          </cell>
          <cell r="C4364" t="str">
            <v>UN</v>
          </cell>
          <cell r="E4364" t="str">
            <v>1900</v>
          </cell>
          <cell r="F4364">
            <v>0</v>
          </cell>
        </row>
        <row r="4365">
          <cell r="A4365">
            <v>1869</v>
          </cell>
          <cell r="B4365" t="str">
            <v>ESTUFA GAS Cr.Piso INDUC</v>
          </cell>
          <cell r="C4365" t="str">
            <v>UN</v>
          </cell>
          <cell r="E4365" t="str">
            <v>1900</v>
          </cell>
          <cell r="F4365">
            <v>0</v>
          </cell>
        </row>
        <row r="4366">
          <cell r="A4366">
            <v>1870</v>
          </cell>
          <cell r="B4366" t="str">
            <v>ESTUFA GAS 4 Ptos</v>
          </cell>
          <cell r="C4366" t="str">
            <v>UN</v>
          </cell>
          <cell r="E4366" t="str">
            <v>1900</v>
          </cell>
          <cell r="F4366">
            <v>0</v>
          </cell>
        </row>
        <row r="4367">
          <cell r="A4367">
            <v>1937</v>
          </cell>
          <cell r="B4367" t="str">
            <v>NEVERA  NE 8                              HACEB</v>
          </cell>
          <cell r="C4367" t="str">
            <v>UN</v>
          </cell>
          <cell r="E4367" t="str">
            <v>1900</v>
          </cell>
          <cell r="F4367">
            <v>0</v>
          </cell>
        </row>
        <row r="4368">
          <cell r="A4368">
            <v>1939</v>
          </cell>
          <cell r="B4368" t="str">
            <v>NEVERA  NE10                             HACEB</v>
          </cell>
          <cell r="C4368" t="str">
            <v>UN</v>
          </cell>
          <cell r="E4368" t="str">
            <v>1900</v>
          </cell>
          <cell r="F4368">
            <v>0</v>
          </cell>
        </row>
        <row r="4369">
          <cell r="A4369">
            <v>1940</v>
          </cell>
          <cell r="B4369" t="str">
            <v>NEVERA  NE12  HACEB</v>
          </cell>
          <cell r="C4369" t="str">
            <v>UN</v>
          </cell>
          <cell r="E4369" t="str">
            <v>1900</v>
          </cell>
          <cell r="F4369">
            <v>0</v>
          </cell>
        </row>
        <row r="4370">
          <cell r="A4370">
            <v>2606</v>
          </cell>
          <cell r="B4370" t="str">
            <v>LAVAPLATOS MOEN</v>
          </cell>
          <cell r="C4370" t="str">
            <v>UN</v>
          </cell>
          <cell r="E4370" t="str">
            <v>1900</v>
          </cell>
          <cell r="F4370">
            <v>0</v>
          </cell>
        </row>
        <row r="4371">
          <cell r="A4371">
            <v>3648</v>
          </cell>
          <cell r="B4371" t="str">
            <v>MESA PARA COCINERO -DL</v>
          </cell>
          <cell r="C4371" t="str">
            <v>UN</v>
          </cell>
          <cell r="E4371" t="str">
            <v>1900</v>
          </cell>
          <cell r="F4371">
            <v>0</v>
          </cell>
        </row>
        <row r="4372">
          <cell r="A4372">
            <v>3649</v>
          </cell>
          <cell r="B4372" t="str">
            <v>MAQUINA LAVAPLATOS.MARCA INOX</v>
          </cell>
          <cell r="C4372" t="str">
            <v>UN</v>
          </cell>
          <cell r="E4372" t="str">
            <v>1900</v>
          </cell>
          <cell r="F4372">
            <v>0</v>
          </cell>
        </row>
        <row r="4373">
          <cell r="A4373">
            <v>3650</v>
          </cell>
          <cell r="B4373" t="str">
            <v>ESTUFA INDUSTRIAL A GAS MARCA INOX</v>
          </cell>
          <cell r="C4373" t="str">
            <v>UN</v>
          </cell>
          <cell r="E4373" t="str">
            <v>1900</v>
          </cell>
          <cell r="F4373">
            <v>0</v>
          </cell>
        </row>
        <row r="4374">
          <cell r="A4374">
            <v>3651</v>
          </cell>
          <cell r="B4374" t="str">
            <v>MARMITA A GAS.MARCA INOX</v>
          </cell>
          <cell r="C4374" t="str">
            <v>UN</v>
          </cell>
          <cell r="E4374" t="str">
            <v>1900</v>
          </cell>
          <cell r="F4374">
            <v>0</v>
          </cell>
        </row>
        <row r="4375">
          <cell r="A4375">
            <v>3652</v>
          </cell>
          <cell r="B4375" t="str">
            <v>REPISA SENCILLA TIPO CONTRA PARED</v>
          </cell>
          <cell r="C4375" t="str">
            <v>UN</v>
          </cell>
          <cell r="E4375" t="str">
            <v>1900</v>
          </cell>
          <cell r="F4375">
            <v>0</v>
          </cell>
        </row>
        <row r="4376">
          <cell r="A4376">
            <v>3655</v>
          </cell>
          <cell r="B4376" t="str">
            <v>CAMPANA EXTRACTORA  TIPO CAJON DL</v>
          </cell>
          <cell r="C4376" t="str">
            <v>UN</v>
          </cell>
          <cell r="E4376" t="str">
            <v>1900</v>
          </cell>
          <cell r="F4376">
            <v>0</v>
          </cell>
        </row>
        <row r="4377">
          <cell r="A4377">
            <v>3656</v>
          </cell>
          <cell r="B4377" t="str">
            <v>BARRA DE ENSALADAS</v>
          </cell>
          <cell r="C4377" t="str">
            <v>UN</v>
          </cell>
          <cell r="E4377" t="str">
            <v>1900</v>
          </cell>
          <cell r="F4377">
            <v>0</v>
          </cell>
        </row>
        <row r="4378">
          <cell r="A4378">
            <v>3657</v>
          </cell>
          <cell r="B4378" t="str">
            <v>FREIDORA A GAS</v>
          </cell>
          <cell r="C4378" t="str">
            <v>UN</v>
          </cell>
          <cell r="E4378" t="str">
            <v>1900</v>
          </cell>
          <cell r="F4378">
            <v>0</v>
          </cell>
        </row>
        <row r="4379">
          <cell r="A4379">
            <v>3658</v>
          </cell>
          <cell r="B4379" t="str">
            <v>MARMITA A GAS</v>
          </cell>
          <cell r="C4379" t="str">
            <v>UN</v>
          </cell>
          <cell r="E4379" t="str">
            <v>1900</v>
          </cell>
          <cell r="F4379">
            <v>0</v>
          </cell>
        </row>
        <row r="4380">
          <cell r="A4380">
            <v>3659</v>
          </cell>
          <cell r="B4380" t="str">
            <v>ESTUFA INDUSTRIAL A GAS</v>
          </cell>
          <cell r="C4380" t="str">
            <v>UN</v>
          </cell>
          <cell r="E4380" t="str">
            <v>1900</v>
          </cell>
          <cell r="F4380">
            <v>0</v>
          </cell>
        </row>
        <row r="4381">
          <cell r="A4381">
            <v>3661</v>
          </cell>
          <cell r="B4381" t="str">
            <v>PLANCHA A GAS CON GABINETE</v>
          </cell>
          <cell r="C4381" t="str">
            <v>UN</v>
          </cell>
          <cell r="E4381" t="str">
            <v>1900</v>
          </cell>
          <cell r="F4381">
            <v>0</v>
          </cell>
        </row>
        <row r="4382">
          <cell r="A4382">
            <v>105651</v>
          </cell>
          <cell r="B4382" t="str">
            <v>Decapar (limpieza mecanica abrasiva)</v>
          </cell>
          <cell r="C4382" t="str">
            <v>M2</v>
          </cell>
          <cell r="E4382" t="str">
            <v>1900</v>
          </cell>
          <cell r="F4382">
            <v>0</v>
          </cell>
        </row>
        <row r="4383">
          <cell r="A4383">
            <v>107768</v>
          </cell>
          <cell r="B4383" t="str">
            <v>ESTANTERÍA SÓLIDA</v>
          </cell>
          <cell r="C4383" t="str">
            <v>UN</v>
          </cell>
          <cell r="E4383" t="str">
            <v>1900</v>
          </cell>
          <cell r="F4383">
            <v>0</v>
          </cell>
        </row>
        <row r="4384">
          <cell r="A4384">
            <v>107771</v>
          </cell>
          <cell r="B4384" t="str">
            <v>REJILLAS Y BANDEJAS PARA CARCAMOS</v>
          </cell>
          <cell r="C4384" t="str">
            <v>UN</v>
          </cell>
          <cell r="E4384" t="str">
            <v>1900</v>
          </cell>
          <cell r="F4384">
            <v>0</v>
          </cell>
        </row>
        <row r="4385">
          <cell r="A4385">
            <v>107772</v>
          </cell>
          <cell r="B4385" t="str">
            <v>REFRIGERADOR VERTICAL, CAP. 50 PIES</v>
          </cell>
          <cell r="C4385" t="str">
            <v>UN</v>
          </cell>
          <cell r="E4385" t="str">
            <v>1900</v>
          </cell>
          <cell r="F4385">
            <v>0</v>
          </cell>
        </row>
        <row r="4386">
          <cell r="A4386">
            <v>107773</v>
          </cell>
          <cell r="B4386" t="str">
            <v>CONGELADOR VERTICAL DE 23 PIES</v>
          </cell>
          <cell r="C4386" t="str">
            <v>UN</v>
          </cell>
          <cell r="E4386" t="str">
            <v>1900</v>
          </cell>
          <cell r="F4386">
            <v>0</v>
          </cell>
        </row>
        <row r="4387">
          <cell r="A4387">
            <v>107774</v>
          </cell>
          <cell r="B4387" t="str">
            <v>LICUADORA INDUSTRIAL VOLCABLE</v>
          </cell>
          <cell r="C4387" t="str">
            <v>UN</v>
          </cell>
          <cell r="E4387" t="str">
            <v>1900</v>
          </cell>
          <cell r="F4387">
            <v>0</v>
          </cell>
        </row>
        <row r="4388">
          <cell r="A4388">
            <v>107775</v>
          </cell>
          <cell r="B4388" t="str">
            <v>MESA DE TRABAJO TIPO SOBRE PARED POCETA</v>
          </cell>
          <cell r="C4388" t="str">
            <v>UN</v>
          </cell>
          <cell r="E4388" t="str">
            <v>1900</v>
          </cell>
          <cell r="F4388">
            <v>0</v>
          </cell>
        </row>
        <row r="4389">
          <cell r="A4389">
            <v>107777</v>
          </cell>
          <cell r="B4389" t="str">
            <v>TANQUE O POCETA PARA ZONAS PREPARACION</v>
          </cell>
          <cell r="C4389" t="str">
            <v>UN</v>
          </cell>
          <cell r="E4389" t="str">
            <v>1900</v>
          </cell>
          <cell r="F4389">
            <v>0</v>
          </cell>
        </row>
        <row r="4390">
          <cell r="A4390">
            <v>107778</v>
          </cell>
          <cell r="B4390" t="str">
            <v>PLACA PARA PICAR EN ULTRAPOL</v>
          </cell>
          <cell r="C4390" t="str">
            <v>UN</v>
          </cell>
          <cell r="E4390" t="str">
            <v>1900</v>
          </cell>
          <cell r="F4390">
            <v>0</v>
          </cell>
        </row>
        <row r="4391">
          <cell r="A4391">
            <v>107779</v>
          </cell>
          <cell r="B4391" t="str">
            <v>MAQUINA PELADORA DE TUBÉRCULOS</v>
          </cell>
          <cell r="C4391" t="str">
            <v>UN</v>
          </cell>
          <cell r="E4391" t="str">
            <v>1900</v>
          </cell>
          <cell r="F4391">
            <v>0</v>
          </cell>
        </row>
        <row r="4392">
          <cell r="A4392">
            <v>107780</v>
          </cell>
          <cell r="B4392" t="str">
            <v>LAVAMANOS QUIRÚRGICO A PARED</v>
          </cell>
          <cell r="C4392" t="str">
            <v>UN</v>
          </cell>
          <cell r="E4392" t="str">
            <v>1900</v>
          </cell>
          <cell r="F4392">
            <v>0</v>
          </cell>
        </row>
        <row r="4393">
          <cell r="A4393">
            <v>107781</v>
          </cell>
          <cell r="B4393" t="str">
            <v>CUELLO DE GANSO DE SOBRE MESA. ENCORE</v>
          </cell>
          <cell r="C4393" t="str">
            <v>UN</v>
          </cell>
          <cell r="E4393" t="str">
            <v>1900</v>
          </cell>
          <cell r="F4393">
            <v>0</v>
          </cell>
        </row>
        <row r="4394">
          <cell r="A4394">
            <v>107785</v>
          </cell>
          <cell r="B4394" t="str">
            <v>VÁLVULA DE PEDAL PARA (2) AGUAS</v>
          </cell>
          <cell r="C4394" t="str">
            <v>UN</v>
          </cell>
          <cell r="E4394" t="str">
            <v>1900</v>
          </cell>
          <cell r="F4394">
            <v>0</v>
          </cell>
        </row>
        <row r="4395">
          <cell r="A4395">
            <v>107786</v>
          </cell>
          <cell r="B4395" t="str">
            <v>KIT DE MANGUERAS PARA (2) AGUAS</v>
          </cell>
          <cell r="C4395" t="str">
            <v>UN</v>
          </cell>
          <cell r="E4395" t="str">
            <v>1900</v>
          </cell>
          <cell r="F4395">
            <v>0</v>
          </cell>
        </row>
        <row r="4396">
          <cell r="A4396">
            <v>107787</v>
          </cell>
          <cell r="B4396" t="str">
            <v>PROCESADOR DE VEGETALES CL 50 ULTRA 1 SPEED</v>
          </cell>
          <cell r="C4396" t="str">
            <v>UN</v>
          </cell>
          <cell r="E4396" t="str">
            <v>1900</v>
          </cell>
          <cell r="F4396">
            <v>0</v>
          </cell>
        </row>
        <row r="4397">
          <cell r="A4397">
            <v>107788</v>
          </cell>
          <cell r="B4397" t="str">
            <v>KIT DE 8 DISCOS PARA PROCESADORES</v>
          </cell>
          <cell r="C4397" t="str">
            <v>UN</v>
          </cell>
          <cell r="E4397" t="str">
            <v>1900</v>
          </cell>
          <cell r="F4397">
            <v>0</v>
          </cell>
        </row>
        <row r="4398">
          <cell r="A4398">
            <v>107789</v>
          </cell>
          <cell r="B4398" t="str">
            <v>HORNO SELF COOKING CENTER</v>
          </cell>
          <cell r="C4398" t="str">
            <v>UN</v>
          </cell>
          <cell r="E4398" t="str">
            <v>1900</v>
          </cell>
          <cell r="F4398">
            <v>0</v>
          </cell>
        </row>
        <row r="4399">
          <cell r="A4399">
            <v>107790</v>
          </cell>
          <cell r="B4399" t="str">
            <v>KIT CONEXIÓN PARA HORNO RATIONAL</v>
          </cell>
          <cell r="C4399" t="str">
            <v>UN</v>
          </cell>
          <cell r="E4399" t="str">
            <v>1900</v>
          </cell>
          <cell r="F4399">
            <v>0</v>
          </cell>
        </row>
        <row r="4400">
          <cell r="A4400">
            <v>107791</v>
          </cell>
          <cell r="B4400" t="str">
            <v>PASTILLAS CARE CONTROL RATIONAL</v>
          </cell>
          <cell r="C4400" t="str">
            <v>UN</v>
          </cell>
          <cell r="E4400" t="str">
            <v>1900</v>
          </cell>
          <cell r="F4400">
            <v>0</v>
          </cell>
        </row>
        <row r="4401">
          <cell r="A4401">
            <v>107792</v>
          </cell>
          <cell r="B4401" t="str">
            <v>PASTILLAS DE DETERGENTE RATIONAL</v>
          </cell>
          <cell r="C4401" t="str">
            <v>UN</v>
          </cell>
          <cell r="E4401" t="str">
            <v>1900</v>
          </cell>
          <cell r="F4401">
            <v>0</v>
          </cell>
        </row>
        <row r="4402">
          <cell r="A4402">
            <v>107793</v>
          </cell>
          <cell r="B4402" t="str">
            <v>PARRILLA PARA ASADOS EN ACERO INOXIDABLE.</v>
          </cell>
          <cell r="C4402" t="str">
            <v>UN</v>
          </cell>
          <cell r="E4402" t="str">
            <v>1900</v>
          </cell>
          <cell r="F4402">
            <v>0</v>
          </cell>
        </row>
        <row r="4403">
          <cell r="A4403">
            <v>107794</v>
          </cell>
          <cell r="B4403" t="str">
            <v>PARRILLA COMBIGRILL 1/1</v>
          </cell>
          <cell r="C4403" t="str">
            <v>UN</v>
          </cell>
          <cell r="E4403" t="str">
            <v>1900</v>
          </cell>
          <cell r="F4403">
            <v>0</v>
          </cell>
        </row>
        <row r="4404">
          <cell r="A4404">
            <v>107795</v>
          </cell>
          <cell r="B4404" t="str">
            <v>COMBIFRY</v>
          </cell>
          <cell r="C4404" t="str">
            <v>UN</v>
          </cell>
          <cell r="E4404" t="str">
            <v>1900</v>
          </cell>
          <cell r="F4404">
            <v>0</v>
          </cell>
        </row>
        <row r="4405">
          <cell r="A4405">
            <v>107796</v>
          </cell>
          <cell r="B4405" t="str">
            <v>SUPERSPIKE PARA 8 POLLOS (2.9 LB).</v>
          </cell>
          <cell r="C4405" t="str">
            <v>UN</v>
          </cell>
          <cell r="E4405" t="str">
            <v>1900</v>
          </cell>
          <cell r="F4405">
            <v>0</v>
          </cell>
        </row>
        <row r="4406">
          <cell r="A4406">
            <v>107797</v>
          </cell>
          <cell r="B4406" t="str">
            <v>AZAFATES Ó FUENTES EN ACERO INOX</v>
          </cell>
          <cell r="C4406" t="str">
            <v>UN</v>
          </cell>
          <cell r="E4406" t="str">
            <v>1900</v>
          </cell>
          <cell r="F4406">
            <v>0</v>
          </cell>
        </row>
        <row r="4407">
          <cell r="A4407">
            <v>107798</v>
          </cell>
          <cell r="B4407" t="str">
            <v>AZAFATE PERFORADO GN2/3</v>
          </cell>
          <cell r="C4407" t="str">
            <v>UN</v>
          </cell>
          <cell r="E4407" t="str">
            <v>1900</v>
          </cell>
          <cell r="F4407">
            <v>0</v>
          </cell>
        </row>
        <row r="4408">
          <cell r="A4408">
            <v>107799</v>
          </cell>
          <cell r="B4408" t="str">
            <v>MUEBLE BASE PARA EQUIPOS</v>
          </cell>
          <cell r="C4408" t="str">
            <v>UN</v>
          </cell>
          <cell r="E4408" t="str">
            <v>1900</v>
          </cell>
          <cell r="F4408">
            <v>0</v>
          </cell>
        </row>
        <row r="4409">
          <cell r="A4409">
            <v>107800</v>
          </cell>
          <cell r="B4409" t="str">
            <v>MESA DE APOYO TIPO ESCABILADERO</v>
          </cell>
          <cell r="C4409" t="str">
            <v>UN</v>
          </cell>
          <cell r="E4409" t="str">
            <v>1900</v>
          </cell>
          <cell r="F4409">
            <v>0</v>
          </cell>
        </row>
        <row r="4410">
          <cell r="A4410">
            <v>107801</v>
          </cell>
          <cell r="B4410" t="str">
            <v>PLANCHA ASADORA A GAS</v>
          </cell>
          <cell r="C4410" t="str">
            <v>UN</v>
          </cell>
          <cell r="E4410" t="str">
            <v>1900</v>
          </cell>
          <cell r="F4410">
            <v>0</v>
          </cell>
        </row>
        <row r="4411">
          <cell r="A4411">
            <v>107802</v>
          </cell>
          <cell r="B4411" t="str">
            <v>ESTUFA A GAS 4 FOGONES</v>
          </cell>
          <cell r="C4411" t="str">
            <v>UN</v>
          </cell>
          <cell r="E4411" t="str">
            <v>1900</v>
          </cell>
          <cell r="F4411">
            <v>0</v>
          </cell>
        </row>
        <row r="4412">
          <cell r="A4412">
            <v>107803</v>
          </cell>
          <cell r="B4412" t="str">
            <v>ESTUFA A GAS TIPO ENANA</v>
          </cell>
          <cell r="C4412" t="str">
            <v>UN</v>
          </cell>
          <cell r="E4412" t="str">
            <v>1900</v>
          </cell>
          <cell r="F4412">
            <v>0</v>
          </cell>
        </row>
        <row r="4413">
          <cell r="A4413">
            <v>107804</v>
          </cell>
          <cell r="B4413" t="str">
            <v>SARTEN VOLCABLE A GAS</v>
          </cell>
          <cell r="C4413" t="str">
            <v>UN</v>
          </cell>
          <cell r="E4413" t="str">
            <v>1900</v>
          </cell>
          <cell r="F4413">
            <v>0</v>
          </cell>
        </row>
        <row r="4414">
          <cell r="A4414">
            <v>107805</v>
          </cell>
          <cell r="B4414" t="str">
            <v>CAMPANA EXTRACTORA TIPO PLAFÓN</v>
          </cell>
          <cell r="C4414" t="str">
            <v>UN</v>
          </cell>
          <cell r="E4414" t="str">
            <v>1900</v>
          </cell>
          <cell r="F4414">
            <v>0</v>
          </cell>
        </row>
        <row r="4415">
          <cell r="A4415">
            <v>107806</v>
          </cell>
          <cell r="B4415" t="str">
            <v>FILTRO PARA CAMPANAS DE EXTRACCIÓN</v>
          </cell>
          <cell r="C4415" t="str">
            <v>UN</v>
          </cell>
          <cell r="E4415" t="str">
            <v>1900</v>
          </cell>
          <cell r="F4415">
            <v>0</v>
          </cell>
        </row>
        <row r="4416">
          <cell r="A4416">
            <v>107807</v>
          </cell>
          <cell r="B4416" t="str">
            <v>LAMPARA TIPO MARINO INDUSTRIAL</v>
          </cell>
          <cell r="C4416" t="str">
            <v>UN</v>
          </cell>
          <cell r="E4416" t="str">
            <v>1900</v>
          </cell>
          <cell r="F4416">
            <v>0</v>
          </cell>
        </row>
        <row r="4417">
          <cell r="A4417">
            <v>107808</v>
          </cell>
          <cell r="B4417" t="str">
            <v>EXTRACTOR CENTRÍFUGO</v>
          </cell>
          <cell r="C4417" t="str">
            <v>UN</v>
          </cell>
          <cell r="E4417" t="str">
            <v>1900</v>
          </cell>
          <cell r="F4417">
            <v>0</v>
          </cell>
        </row>
        <row r="4418">
          <cell r="A4418">
            <v>107809</v>
          </cell>
          <cell r="B4418" t="str">
            <v>DUCTOS ESPECIALES PARA CONEXIÓN CAMPANA 20"</v>
          </cell>
          <cell r="C4418" t="str">
            <v>UN</v>
          </cell>
          <cell r="E4418" t="str">
            <v>1900</v>
          </cell>
          <cell r="F4418">
            <v>0</v>
          </cell>
        </row>
        <row r="4419">
          <cell r="A4419">
            <v>107810</v>
          </cell>
          <cell r="B4419" t="str">
            <v>SISTEMA DE ARRANQUE, PARADA Y CONTROL</v>
          </cell>
          <cell r="C4419" t="str">
            <v>UN</v>
          </cell>
          <cell r="E4419" t="str">
            <v>1900</v>
          </cell>
          <cell r="F4419">
            <v>0</v>
          </cell>
        </row>
        <row r="4420">
          <cell r="A4420">
            <v>107811</v>
          </cell>
          <cell r="B4420" t="str">
            <v>SECCIÓN BANDEJERO CUBIERTERO.</v>
          </cell>
          <cell r="C4420" t="str">
            <v>UN</v>
          </cell>
          <cell r="E4420" t="str">
            <v>1900</v>
          </cell>
          <cell r="F4420">
            <v>0</v>
          </cell>
        </row>
        <row r="4421">
          <cell r="A4421">
            <v>107812</v>
          </cell>
          <cell r="B4421" t="str">
            <v>MOSTRADOR DE AUTOSERVICIO</v>
          </cell>
          <cell r="C4421" t="str">
            <v>UN</v>
          </cell>
          <cell r="E4421" t="str">
            <v>1900</v>
          </cell>
          <cell r="F4421">
            <v>0</v>
          </cell>
        </row>
        <row r="4422">
          <cell r="A4422">
            <v>107813</v>
          </cell>
          <cell r="B4422" t="str">
            <v>SECCIÓN CALIENTE CON CALEFACCIÓN</v>
          </cell>
          <cell r="C4422" t="str">
            <v>UN</v>
          </cell>
          <cell r="E4422" t="str">
            <v>1900</v>
          </cell>
          <cell r="F4422">
            <v>0</v>
          </cell>
        </row>
        <row r="4423">
          <cell r="A4423">
            <v>107814</v>
          </cell>
          <cell r="B4423" t="str">
            <v>REPISA DE SOBRE MESA SENCILLO</v>
          </cell>
          <cell r="C4423" t="str">
            <v>UN</v>
          </cell>
          <cell r="E4423" t="str">
            <v>1900</v>
          </cell>
          <cell r="F4423">
            <v>0</v>
          </cell>
        </row>
        <row r="4424">
          <cell r="A4424">
            <v>107815</v>
          </cell>
          <cell r="B4424" t="str">
            <v>SECCIÓN REFRIGERADA.</v>
          </cell>
          <cell r="C4424" t="str">
            <v>UN</v>
          </cell>
          <cell r="E4424" t="str">
            <v>1900</v>
          </cell>
          <cell r="F4424">
            <v>0</v>
          </cell>
        </row>
        <row r="4425">
          <cell r="A4425">
            <v>107816</v>
          </cell>
          <cell r="B4425" t="str">
            <v>REPISA DE SOBRE MESA DOBLE</v>
          </cell>
          <cell r="C4425" t="str">
            <v>UN</v>
          </cell>
          <cell r="E4425" t="str">
            <v>1900</v>
          </cell>
          <cell r="F4425">
            <v>0</v>
          </cell>
        </row>
        <row r="4426">
          <cell r="A4426">
            <v>107817</v>
          </cell>
          <cell r="B4426" t="str">
            <v>DISPENSADOR DE BEBIDAS FRÍAS</v>
          </cell>
          <cell r="C4426" t="str">
            <v>UN</v>
          </cell>
          <cell r="E4426" t="str">
            <v>1900</v>
          </cell>
          <cell r="F4426">
            <v>0</v>
          </cell>
        </row>
        <row r="4427">
          <cell r="A4427">
            <v>107818</v>
          </cell>
          <cell r="B4427" t="str">
            <v>SECCIÓN CUBIERTERO DE SOBRE MESA.</v>
          </cell>
          <cell r="C4427" t="str">
            <v>UN</v>
          </cell>
          <cell r="E4427" t="str">
            <v>1900</v>
          </cell>
          <cell r="F4427">
            <v>0</v>
          </cell>
        </row>
        <row r="4428">
          <cell r="A4428">
            <v>107819</v>
          </cell>
          <cell r="B4428" t="str">
            <v>DESLIZADOR DE BANDEJAS</v>
          </cell>
          <cell r="C4428" t="str">
            <v>UN</v>
          </cell>
          <cell r="E4428" t="str">
            <v>1900</v>
          </cell>
          <cell r="F4428">
            <v>0</v>
          </cell>
        </row>
        <row r="4429">
          <cell r="A4429">
            <v>107820</v>
          </cell>
          <cell r="B4429" t="str">
            <v>TANQUE O POCETA PARA LAVADO</v>
          </cell>
          <cell r="C4429" t="str">
            <v>UN</v>
          </cell>
          <cell r="E4429" t="str">
            <v>1900</v>
          </cell>
          <cell r="F4429">
            <v>0</v>
          </cell>
        </row>
        <row r="4430">
          <cell r="A4430">
            <v>107821</v>
          </cell>
          <cell r="B4430" t="str">
            <v>REPISA DE SOBRE PARED</v>
          </cell>
          <cell r="C4430" t="str">
            <v>UN</v>
          </cell>
          <cell r="E4430" t="str">
            <v>1900</v>
          </cell>
          <cell r="F4430">
            <v>0</v>
          </cell>
        </row>
        <row r="4431">
          <cell r="A4431">
            <v>107822</v>
          </cell>
          <cell r="B4431" t="str">
            <v>SHUT EN NEOPRENO.</v>
          </cell>
          <cell r="C4431" t="str">
            <v>UN</v>
          </cell>
          <cell r="E4431" t="str">
            <v>1900</v>
          </cell>
          <cell r="F4431">
            <v>0</v>
          </cell>
        </row>
        <row r="4432">
          <cell r="A4432">
            <v>107823</v>
          </cell>
          <cell r="B4432" t="str">
            <v>TRAMPA PARA GRASAS</v>
          </cell>
          <cell r="C4432" t="str">
            <v>UN</v>
          </cell>
          <cell r="E4432" t="str">
            <v>1900</v>
          </cell>
          <cell r="F4432">
            <v>0</v>
          </cell>
        </row>
        <row r="4433">
          <cell r="A4433">
            <v>107824</v>
          </cell>
          <cell r="B4433" t="str">
            <v>LAVAVAJILLAS ELECTRICO LC900</v>
          </cell>
          <cell r="C4433" t="str">
            <v>UN</v>
          </cell>
          <cell r="E4433" t="str">
            <v>1900</v>
          </cell>
          <cell r="F4433">
            <v>0</v>
          </cell>
        </row>
        <row r="4434">
          <cell r="A4434">
            <v>107825</v>
          </cell>
          <cell r="B4434" t="str">
            <v>CAMPANA EXTRACTORA</v>
          </cell>
          <cell r="C4434" t="str">
            <v>UN</v>
          </cell>
          <cell r="E4434" t="str">
            <v>1900</v>
          </cell>
          <cell r="F4434">
            <v>0</v>
          </cell>
        </row>
        <row r="4435">
          <cell r="A4435">
            <v>107826</v>
          </cell>
          <cell r="B4435" t="str">
            <v>DUCTOS ESPECIALES PARA CONEXIÓN CAMPANA 15"</v>
          </cell>
          <cell r="C4435" t="str">
            <v>UN</v>
          </cell>
          <cell r="E4435" t="str">
            <v>1900</v>
          </cell>
          <cell r="F4435">
            <v>0</v>
          </cell>
        </row>
        <row r="4436">
          <cell r="A4436">
            <v>107827</v>
          </cell>
          <cell r="B4436" t="str">
            <v>ESTANTERIA VENTILADA EN ACERO</v>
          </cell>
          <cell r="C4436" t="str">
            <v>UN</v>
          </cell>
          <cell r="E4436" t="str">
            <v>1900</v>
          </cell>
          <cell r="F4436">
            <v>0</v>
          </cell>
        </row>
        <row r="4437">
          <cell r="A4437">
            <v>107828</v>
          </cell>
          <cell r="B4437" t="str">
            <v>VENTANA PLEGABLE</v>
          </cell>
          <cell r="C4437" t="str">
            <v>UN</v>
          </cell>
          <cell r="E4437" t="str">
            <v>1900</v>
          </cell>
          <cell r="F4437">
            <v>0</v>
          </cell>
        </row>
        <row r="4438">
          <cell r="A4438">
            <v>107829</v>
          </cell>
          <cell r="B4438" t="str">
            <v>VENTANA PLEGABLE</v>
          </cell>
          <cell r="C4438" t="str">
            <v>UN</v>
          </cell>
          <cell r="E4438" t="str">
            <v>1900</v>
          </cell>
          <cell r="F4438">
            <v>0</v>
          </cell>
        </row>
        <row r="4439">
          <cell r="A4439">
            <v>107830</v>
          </cell>
          <cell r="B4439" t="str">
            <v>CANECAS PLÁSTICAS CON TAPA DE SEGURIDAD.</v>
          </cell>
          <cell r="C4439" t="str">
            <v>UN</v>
          </cell>
          <cell r="E4439" t="str">
            <v>1900</v>
          </cell>
          <cell r="F4439">
            <v>0</v>
          </cell>
        </row>
        <row r="4440">
          <cell r="A4440">
            <v>107831</v>
          </cell>
          <cell r="B4440" t="str">
            <v>DUCHA DE MESA CON SOPORTE A PARED</v>
          </cell>
          <cell r="C4440" t="str">
            <v>UN</v>
          </cell>
          <cell r="E4440" t="str">
            <v>1900</v>
          </cell>
          <cell r="F4440">
            <v>0</v>
          </cell>
        </row>
        <row r="4441">
          <cell r="A4441">
            <v>107832</v>
          </cell>
          <cell r="B4441" t="str">
            <v>MEZCLADOR A MESA DE 8" Y CUELLO DE 10</v>
          </cell>
          <cell r="C4441" t="str">
            <v>UN</v>
          </cell>
          <cell r="E4441" t="str">
            <v>1900</v>
          </cell>
          <cell r="F4441">
            <v>0</v>
          </cell>
        </row>
        <row r="4442">
          <cell r="A4442">
            <v>107833</v>
          </cell>
          <cell r="B4442" t="str">
            <v>CANASTILLA DE PALANCA 4" TS.</v>
          </cell>
          <cell r="C4442" t="str">
            <v>UN</v>
          </cell>
          <cell r="E4442" t="str">
            <v>1900</v>
          </cell>
          <cell r="F4442">
            <v>0</v>
          </cell>
        </row>
        <row r="4443">
          <cell r="A4443">
            <v>107834</v>
          </cell>
          <cell r="B4443" t="str">
            <v>SIFON INDUSTRIAL EN ALUMINIO DE 1 ½'</v>
          </cell>
          <cell r="C4443" t="str">
            <v>UN</v>
          </cell>
          <cell r="E4443" t="str">
            <v>1900</v>
          </cell>
          <cell r="F4443">
            <v>0</v>
          </cell>
        </row>
        <row r="4444">
          <cell r="A4444">
            <v>107835</v>
          </cell>
          <cell r="B4444" t="str">
            <v>MANGUERA PARA GAS ACOPLES RÁPIDOS.</v>
          </cell>
          <cell r="C4444" t="str">
            <v>UN</v>
          </cell>
          <cell r="E4444" t="str">
            <v>1900</v>
          </cell>
          <cell r="F4444">
            <v>0</v>
          </cell>
        </row>
        <row r="4445">
          <cell r="A4445">
            <v>107836</v>
          </cell>
          <cell r="B4445" t="str">
            <v>JUEGO DE 4 RUEDAS DE 4". IMSA</v>
          </cell>
          <cell r="C4445" t="str">
            <v>UN</v>
          </cell>
          <cell r="E4445" t="str">
            <v>1900</v>
          </cell>
          <cell r="F4445">
            <v>0</v>
          </cell>
        </row>
        <row r="4446">
          <cell r="A4446">
            <v>107837</v>
          </cell>
          <cell r="B4446" t="str">
            <v>TRANSPORTE, IZAJE, INSTALACION</v>
          </cell>
          <cell r="C4446" t="str">
            <v>UN</v>
          </cell>
          <cell r="E4446" t="str">
            <v>1900</v>
          </cell>
          <cell r="F4446">
            <v>0</v>
          </cell>
        </row>
        <row r="4447">
          <cell r="A4447">
            <v>108233</v>
          </cell>
          <cell r="B4447" t="str">
            <v>MESA DE TRABAJO TIPO SOBRE PARED</v>
          </cell>
          <cell r="C4447" t="str">
            <v>UN</v>
          </cell>
          <cell r="E4447" t="str">
            <v>1900</v>
          </cell>
          <cell r="F4447">
            <v>0</v>
          </cell>
        </row>
        <row r="4448">
          <cell r="A4448">
            <v>108234</v>
          </cell>
          <cell r="B4448" t="str">
            <v>MESA DE TRABAJO LAVADO TIPO SOBRE PARED</v>
          </cell>
          <cell r="C4448" t="str">
            <v>UN</v>
          </cell>
          <cell r="E4448" t="str">
            <v>1900</v>
          </cell>
          <cell r="F4448">
            <v>0</v>
          </cell>
        </row>
        <row r="4449">
          <cell r="A4449">
            <v>12759</v>
          </cell>
          <cell r="B4449" t="str">
            <v>MESON LAVAPLATOS ACERO INOXIDABLE 304 CAL 18 1,50*0,60*0.80 M</v>
          </cell>
          <cell r="C4449" t="str">
            <v>UN</v>
          </cell>
          <cell r="D4449">
            <v>44175</v>
          </cell>
          <cell r="E4449" t="str">
            <v>2020</v>
          </cell>
          <cell r="F4449">
            <v>1312510.5</v>
          </cell>
        </row>
        <row r="4450">
          <cell r="A4450">
            <v>12760</v>
          </cell>
          <cell r="B4450" t="str">
            <v>TRAMPA DE GRASA 90 LT ACERO INOXIDABLE 304 CAL 18 0,80*0,35 M H: 0,35 M</v>
          </cell>
          <cell r="C4450" t="str">
            <v>UN</v>
          </cell>
          <cell r="D4450">
            <v>44175</v>
          </cell>
          <cell r="E4450" t="str">
            <v>2020</v>
          </cell>
          <cell r="F4450">
            <v>921060</v>
          </cell>
        </row>
        <row r="4451">
          <cell r="A4451">
            <v>12774</v>
          </cell>
          <cell r="B4451" t="str">
            <v>MESON ACERO INOXIDABLE 304 CAL 18 Largo 1 m Ancho 0.5 m x Alto 0.8 m</v>
          </cell>
          <cell r="C4451" t="str">
            <v>UN</v>
          </cell>
          <cell r="D4451">
            <v>44588</v>
          </cell>
          <cell r="E4451" t="str">
            <v>2022</v>
          </cell>
          <cell r="F4451">
            <v>1068874.01</v>
          </cell>
        </row>
        <row r="4452">
          <cell r="A4452">
            <v>12775</v>
          </cell>
          <cell r="B4452" t="str">
            <v>TRAMPA DE GRASA 49 LT ACERO INOXIDABLE 304 CAL 18 Largo 45 cm Ancho 30 cm Alto 32 cm</v>
          </cell>
          <cell r="C4452" t="str">
            <v>UN</v>
          </cell>
          <cell r="D4452">
            <v>44585</v>
          </cell>
          <cell r="E4452" t="str">
            <v>2022</v>
          </cell>
          <cell r="F4452">
            <v>792150</v>
          </cell>
        </row>
        <row r="4453">
          <cell r="A4453">
            <v>12842</v>
          </cell>
          <cell r="B4453" t="str">
            <v>CARTUCHO PARA FILTRO PURIFICADOR DE AGUA (ETAPA 1)</v>
          </cell>
          <cell r="C4453" t="str">
            <v>UN</v>
          </cell>
          <cell r="D4453">
            <v>44588</v>
          </cell>
          <cell r="E4453" t="str">
            <v>2022</v>
          </cell>
          <cell r="F4453">
            <v>33820</v>
          </cell>
        </row>
        <row r="4454">
          <cell r="A4454">
            <v>12843</v>
          </cell>
          <cell r="B4454" t="str">
            <v xml:space="preserve">CARTUCHO PARA FILTRO PURIFICADOR AGUA (ETAPA 2) </v>
          </cell>
          <cell r="C4454" t="str">
            <v>UN</v>
          </cell>
          <cell r="D4454">
            <v>44588</v>
          </cell>
          <cell r="E4454" t="str">
            <v>2022</v>
          </cell>
          <cell r="F4454">
            <v>38917</v>
          </cell>
        </row>
        <row r="4455">
          <cell r="A4455">
            <v>12844</v>
          </cell>
          <cell r="B4455" t="str">
            <v>CARTUCHO PARA FILTRO PURIFICADOR DE AGUA (ETAPA 3)</v>
          </cell>
          <cell r="C4455" t="str">
            <v>UN</v>
          </cell>
          <cell r="D4455">
            <v>44588</v>
          </cell>
          <cell r="E4455" t="str">
            <v>2022</v>
          </cell>
          <cell r="F4455">
            <v>41837</v>
          </cell>
        </row>
        <row r="4456">
          <cell r="A4456">
            <v>408</v>
          </cell>
          <cell r="B4456" t="str">
            <v>BOMBA A/NEGRAS 3" 2HP SUMERGIB</v>
          </cell>
          <cell r="C4456" t="str">
            <v>UN</v>
          </cell>
          <cell r="E4456" t="str">
            <v>1900</v>
          </cell>
          <cell r="F4456">
            <v>0</v>
          </cell>
        </row>
        <row r="4457">
          <cell r="A4457">
            <v>429</v>
          </cell>
          <cell r="B4457" t="str">
            <v>HI-PRESS 1 HP</v>
          </cell>
          <cell r="C4457" t="str">
            <v>UN</v>
          </cell>
          <cell r="E4457" t="str">
            <v>1900</v>
          </cell>
          <cell r="F4457">
            <v>0</v>
          </cell>
        </row>
        <row r="4458">
          <cell r="A4458">
            <v>1683</v>
          </cell>
          <cell r="B4458" t="str">
            <v>EQUIPOS DE PRESION MOD.15H-3TW-L200H</v>
          </cell>
          <cell r="C4458" t="str">
            <v>UN</v>
          </cell>
          <cell r="E4458" t="str">
            <v>1900</v>
          </cell>
          <cell r="F4458">
            <v>0</v>
          </cell>
        </row>
        <row r="4459">
          <cell r="A4459">
            <v>1972</v>
          </cell>
          <cell r="B4459" t="str">
            <v>BOMBA SUMERGIBLE POZO 4" 1HP</v>
          </cell>
          <cell r="C4459" t="str">
            <v>UN</v>
          </cell>
          <cell r="E4459" t="str">
            <v>1900</v>
          </cell>
          <cell r="F4459">
            <v>0</v>
          </cell>
        </row>
        <row r="4460">
          <cell r="A4460">
            <v>2014</v>
          </cell>
          <cell r="B4460" t="str">
            <v>MOTOBOMBA JET 1HP</v>
          </cell>
          <cell r="C4460" t="str">
            <v>UN</v>
          </cell>
          <cell r="E4460" t="str">
            <v>1900</v>
          </cell>
          <cell r="F4460">
            <v>0</v>
          </cell>
        </row>
        <row r="4461">
          <cell r="A4461">
            <v>2021</v>
          </cell>
          <cell r="B4461" t="str">
            <v>BOMBA ALTA PRESION 3 HP</v>
          </cell>
          <cell r="C4461" t="str">
            <v>UN</v>
          </cell>
          <cell r="E4461" t="str">
            <v>1900</v>
          </cell>
          <cell r="F4461">
            <v>0</v>
          </cell>
        </row>
        <row r="4462">
          <cell r="A4462">
            <v>2024</v>
          </cell>
          <cell r="B4462" t="str">
            <v>HI-PRESS 9 HP</v>
          </cell>
          <cell r="C4462" t="str">
            <v>UN</v>
          </cell>
          <cell r="E4462" t="str">
            <v>1900</v>
          </cell>
          <cell r="F4462">
            <v>0</v>
          </cell>
        </row>
        <row r="4463">
          <cell r="A4463">
            <v>2388</v>
          </cell>
          <cell r="B4463" t="str">
            <v>BOMBA A/NEGRAS 3" 1HP SUMERGIB</v>
          </cell>
          <cell r="C4463" t="str">
            <v>UN</v>
          </cell>
          <cell r="E4463" t="str">
            <v>1900</v>
          </cell>
          <cell r="F4463">
            <v>0</v>
          </cell>
        </row>
        <row r="4464">
          <cell r="A4464">
            <v>3070</v>
          </cell>
          <cell r="B4464" t="str">
            <v>MOTOBOMBAS CENTRIFUGAS MOD.ABA-1W</v>
          </cell>
          <cell r="C4464" t="str">
            <v>UN</v>
          </cell>
          <cell r="E4464" t="str">
            <v>1900</v>
          </cell>
          <cell r="F4464">
            <v>0</v>
          </cell>
        </row>
        <row r="4465">
          <cell r="A4465">
            <v>3080</v>
          </cell>
          <cell r="B4465" t="str">
            <v>MOTOBOMBAS CENTRIFUGAS  ABA 1.5W</v>
          </cell>
          <cell r="C4465" t="str">
            <v>UN</v>
          </cell>
          <cell r="E4465" t="str">
            <v>1900</v>
          </cell>
          <cell r="F4465">
            <v>0</v>
          </cell>
        </row>
        <row r="4466">
          <cell r="A4466">
            <v>3081</v>
          </cell>
          <cell r="B4466" t="str">
            <v>EQUIPOS DE PRESION MOD.20H-6W-L300</v>
          </cell>
          <cell r="C4466" t="str">
            <v>UN</v>
          </cell>
          <cell r="E4466" t="str">
            <v>1900</v>
          </cell>
          <cell r="F4466">
            <v>0</v>
          </cell>
        </row>
        <row r="4467">
          <cell r="A4467">
            <v>3082</v>
          </cell>
          <cell r="B4467" t="str">
            <v>EQUIPOS DE PRESION MOD.20H-7.5W-L300</v>
          </cell>
          <cell r="C4467" t="str">
            <v>UN</v>
          </cell>
          <cell r="E4467" t="str">
            <v>1900</v>
          </cell>
          <cell r="F4467">
            <v>0</v>
          </cell>
        </row>
        <row r="4468">
          <cell r="A4468">
            <v>3083</v>
          </cell>
          <cell r="B4468" t="str">
            <v>EQUIPOS DE PRESION MOD.20H-6W- L500</v>
          </cell>
          <cell r="C4468" t="str">
            <v>UN</v>
          </cell>
          <cell r="E4468" t="str">
            <v>1900</v>
          </cell>
          <cell r="F4468">
            <v>0</v>
          </cell>
        </row>
        <row r="4469">
          <cell r="A4469">
            <v>3084</v>
          </cell>
          <cell r="B4469" t="str">
            <v>EQUIPOS DE  PRESION MOD.20A-5TW-L300</v>
          </cell>
          <cell r="C4469" t="str">
            <v>UN</v>
          </cell>
          <cell r="E4469" t="str">
            <v>1900</v>
          </cell>
          <cell r="F4469">
            <v>0</v>
          </cell>
        </row>
        <row r="4470">
          <cell r="A4470">
            <v>3085</v>
          </cell>
          <cell r="B4470" t="str">
            <v>EQUIPOS DE PRESION MOD.20A- 6W - L500</v>
          </cell>
          <cell r="C4470" t="str">
            <v>UN</v>
          </cell>
          <cell r="E4470" t="str">
            <v>1900</v>
          </cell>
          <cell r="F4470">
            <v>0</v>
          </cell>
        </row>
        <row r="4471">
          <cell r="A4471">
            <v>3086</v>
          </cell>
          <cell r="B4471" t="str">
            <v>MOTOBOMBAS CENTRIFUGAS MOD.ABA-2.MW</v>
          </cell>
          <cell r="C4471" t="str">
            <v>UN</v>
          </cell>
          <cell r="E4471" t="str">
            <v>1900</v>
          </cell>
          <cell r="F4471">
            <v>0</v>
          </cell>
        </row>
        <row r="4472">
          <cell r="A4472">
            <v>3087</v>
          </cell>
          <cell r="B4472" t="str">
            <v>MOTOBOMBAS SUMERGIBLES MOD.SRM4M1C</v>
          </cell>
          <cell r="C4472" t="str">
            <v>UN</v>
          </cell>
          <cell r="E4472" t="str">
            <v>1900</v>
          </cell>
          <cell r="F4472">
            <v>0</v>
          </cell>
        </row>
        <row r="4473">
          <cell r="A4473">
            <v>3088</v>
          </cell>
          <cell r="B4473" t="str">
            <v>MOTOBOMBAS SUMERGIBLES MOD.MW150 - 23</v>
          </cell>
          <cell r="C4473" t="str">
            <v>UN</v>
          </cell>
          <cell r="E4473" t="str">
            <v>1900</v>
          </cell>
          <cell r="F4473">
            <v>0</v>
          </cell>
        </row>
        <row r="4474">
          <cell r="A4474">
            <v>3089</v>
          </cell>
          <cell r="B4474" t="str">
            <v>MOTOBOMBAS SUMERGIBLES MOD.MW200 - 23</v>
          </cell>
          <cell r="C4474" t="str">
            <v>UN</v>
          </cell>
          <cell r="E4474" t="str">
            <v>1900</v>
          </cell>
          <cell r="F4474">
            <v>0</v>
          </cell>
        </row>
        <row r="4475">
          <cell r="A4475">
            <v>3093</v>
          </cell>
          <cell r="B4475" t="str">
            <v>MOTOBOMBAS CENTRIFUGAS HY-FLO - 1 ETAPA</v>
          </cell>
          <cell r="C4475" t="str">
            <v>UN</v>
          </cell>
          <cell r="E4475" t="str">
            <v>1900</v>
          </cell>
          <cell r="F4475">
            <v>0</v>
          </cell>
        </row>
        <row r="4476">
          <cell r="A4476">
            <v>3095</v>
          </cell>
          <cell r="B4476" t="str">
            <v>MOTOBOMBAS CENTRIFUGAS HY-FLO  6 - 1 ETAPA</v>
          </cell>
          <cell r="C4476" t="str">
            <v>UN</v>
          </cell>
          <cell r="E4476" t="str">
            <v>1900</v>
          </cell>
          <cell r="F4476">
            <v>0</v>
          </cell>
        </row>
        <row r="4477">
          <cell r="A4477">
            <v>3096</v>
          </cell>
          <cell r="B4477" t="str">
            <v>MOTOBOMBAS CENTRIFUGAS HY-FLO 10 - 1 ETAPA</v>
          </cell>
          <cell r="C4477" t="str">
            <v>UN</v>
          </cell>
          <cell r="E4477" t="str">
            <v>1900</v>
          </cell>
          <cell r="F4477">
            <v>0</v>
          </cell>
        </row>
        <row r="4478">
          <cell r="A4478">
            <v>3101</v>
          </cell>
          <cell r="B4478" t="str">
            <v>MOTOBOMBAS CENTRIFUGAS HY-FLO - 2 ETAPAS</v>
          </cell>
          <cell r="C4478" t="str">
            <v>UN</v>
          </cell>
          <cell r="E4478" t="str">
            <v>1900</v>
          </cell>
          <cell r="F4478">
            <v>0</v>
          </cell>
        </row>
        <row r="4479">
          <cell r="A4479">
            <v>3104</v>
          </cell>
          <cell r="B4479" t="str">
            <v>BOMBA AUTOCEBANTE  3.5HP GASOLINA</v>
          </cell>
          <cell r="C4479" t="str">
            <v>UN</v>
          </cell>
          <cell r="E4479" t="str">
            <v>1900</v>
          </cell>
          <cell r="F4479">
            <v>0</v>
          </cell>
        </row>
        <row r="4480">
          <cell r="A4480">
            <v>3108</v>
          </cell>
          <cell r="B4480" t="str">
            <v>BOMBA JET MULTIETAPAS  3.6 HP</v>
          </cell>
          <cell r="C4480" t="str">
            <v>UN</v>
          </cell>
          <cell r="E4480" t="str">
            <v>1900</v>
          </cell>
          <cell r="F4480">
            <v>0</v>
          </cell>
        </row>
        <row r="4481">
          <cell r="A4481">
            <v>3110</v>
          </cell>
          <cell r="B4481" t="str">
            <v>BOMBA JET MULTIETAPAS  6.6HP</v>
          </cell>
          <cell r="C4481" t="str">
            <v>UN</v>
          </cell>
          <cell r="E4481" t="str">
            <v>1900</v>
          </cell>
          <cell r="F4481">
            <v>0</v>
          </cell>
        </row>
        <row r="4482">
          <cell r="A4482">
            <v>3111</v>
          </cell>
          <cell r="B4482" t="str">
            <v>BOMBA JET MULTIETAPAS  9.0 HP</v>
          </cell>
          <cell r="C4482" t="str">
            <v>UN</v>
          </cell>
          <cell r="E4482" t="str">
            <v>1900</v>
          </cell>
          <cell r="F4482">
            <v>0</v>
          </cell>
        </row>
        <row r="4483">
          <cell r="A4483">
            <v>3112</v>
          </cell>
          <cell r="B4483" t="str">
            <v>BOMBA CARACOL 1/4HP  EC - 2S</v>
          </cell>
          <cell r="C4483" t="str">
            <v>UN</v>
          </cell>
          <cell r="E4483" t="str">
            <v>1900</v>
          </cell>
          <cell r="F4483">
            <v>0</v>
          </cell>
        </row>
        <row r="4484">
          <cell r="A4484">
            <v>3113</v>
          </cell>
          <cell r="B4484" t="str">
            <v>BOMBA CARACOL 1HP   EC - 210 - S</v>
          </cell>
          <cell r="C4484" t="str">
            <v>UN</v>
          </cell>
          <cell r="E4484" t="str">
            <v>1900</v>
          </cell>
          <cell r="F4484">
            <v>0</v>
          </cell>
        </row>
        <row r="4485">
          <cell r="A4485">
            <v>3114</v>
          </cell>
          <cell r="B4485" t="str">
            <v>BOMBA CARACOL 2HP   EC - 220 - S</v>
          </cell>
          <cell r="C4485" t="str">
            <v>UN</v>
          </cell>
          <cell r="E4485" t="str">
            <v>1900</v>
          </cell>
          <cell r="F4485">
            <v>0</v>
          </cell>
        </row>
        <row r="4486">
          <cell r="A4486">
            <v>3115</v>
          </cell>
          <cell r="B4486" t="str">
            <v>BOMBA AUTOCEBANTE 6.5 HP</v>
          </cell>
          <cell r="C4486" t="str">
            <v>UN</v>
          </cell>
          <cell r="E4486" t="str">
            <v>1900</v>
          </cell>
          <cell r="F4486">
            <v>0</v>
          </cell>
        </row>
        <row r="4487">
          <cell r="A4487">
            <v>3116</v>
          </cell>
          <cell r="B4487" t="str">
            <v>BOMBA AUTOCEBANTE 16HP</v>
          </cell>
          <cell r="C4487" t="str">
            <v>UN</v>
          </cell>
          <cell r="E4487" t="str">
            <v>1900</v>
          </cell>
          <cell r="F4487">
            <v>0</v>
          </cell>
        </row>
        <row r="4488">
          <cell r="A4488">
            <v>3117</v>
          </cell>
          <cell r="B4488" t="str">
            <v>BOMBA AUTOCEBANTE DIESEL 11.0 HP</v>
          </cell>
          <cell r="C4488" t="str">
            <v>UN</v>
          </cell>
          <cell r="E4488" t="str">
            <v>1900</v>
          </cell>
          <cell r="F4488">
            <v>0</v>
          </cell>
        </row>
        <row r="4489">
          <cell r="A4489">
            <v>3118</v>
          </cell>
          <cell r="B4489" t="str">
            <v>BOMBA ALTA PRESION 5HP</v>
          </cell>
          <cell r="C4489" t="str">
            <v>UN</v>
          </cell>
          <cell r="E4489" t="str">
            <v>1900</v>
          </cell>
          <cell r="F4489">
            <v>0</v>
          </cell>
        </row>
        <row r="4490">
          <cell r="A4490">
            <v>3119</v>
          </cell>
          <cell r="B4490" t="str">
            <v>BOMBA ALTA PRESION 6.6HP</v>
          </cell>
          <cell r="C4490" t="str">
            <v>UN</v>
          </cell>
          <cell r="E4490" t="str">
            <v>1900</v>
          </cell>
          <cell r="F4490">
            <v>0</v>
          </cell>
        </row>
        <row r="4491">
          <cell r="A4491">
            <v>3120</v>
          </cell>
          <cell r="B4491" t="str">
            <v>BOMBA ALTA PRESION 7.5HP</v>
          </cell>
          <cell r="C4491" t="str">
            <v>UN</v>
          </cell>
          <cell r="D4491">
            <v>44585</v>
          </cell>
          <cell r="E4491" t="str">
            <v>2022</v>
          </cell>
          <cell r="F4491">
            <v>2708258</v>
          </cell>
        </row>
        <row r="4492">
          <cell r="A4492">
            <v>3122</v>
          </cell>
          <cell r="B4492" t="str">
            <v>BOMBA ALTA PRESION 10HP (suministro + transporte)</v>
          </cell>
          <cell r="C4492" t="str">
            <v>UN</v>
          </cell>
          <cell r="D4492">
            <v>44585</v>
          </cell>
          <cell r="E4492" t="str">
            <v>2022</v>
          </cell>
          <cell r="F4492">
            <v>3437590</v>
          </cell>
        </row>
        <row r="4493">
          <cell r="A4493">
            <v>3124</v>
          </cell>
          <cell r="B4493" t="str">
            <v>HI-PRESS ½HP</v>
          </cell>
          <cell r="C4493" t="str">
            <v>UN</v>
          </cell>
          <cell r="E4493" t="str">
            <v>1900</v>
          </cell>
          <cell r="F4493">
            <v>0</v>
          </cell>
        </row>
        <row r="4494">
          <cell r="A4494">
            <v>3125</v>
          </cell>
          <cell r="B4494" t="str">
            <v>HI-PRESS 3/4HP</v>
          </cell>
          <cell r="C4494" t="str">
            <v>UN</v>
          </cell>
          <cell r="E4494" t="str">
            <v>1900</v>
          </cell>
          <cell r="F4494">
            <v>0</v>
          </cell>
        </row>
        <row r="4495">
          <cell r="A4495">
            <v>3129</v>
          </cell>
          <cell r="B4495" t="str">
            <v>HI-PRESS 2HP</v>
          </cell>
          <cell r="C4495" t="str">
            <v>UN</v>
          </cell>
          <cell r="E4495" t="str">
            <v>1900</v>
          </cell>
          <cell r="F4495">
            <v>0</v>
          </cell>
        </row>
        <row r="4496">
          <cell r="A4496">
            <v>3130</v>
          </cell>
          <cell r="B4496" t="str">
            <v>HI-PRESS 3HP</v>
          </cell>
          <cell r="C4496" t="str">
            <v>UN</v>
          </cell>
          <cell r="E4496" t="str">
            <v>1900</v>
          </cell>
          <cell r="F4496">
            <v>0</v>
          </cell>
        </row>
        <row r="4497">
          <cell r="A4497">
            <v>3132</v>
          </cell>
          <cell r="B4497" t="str">
            <v>HI-PRESS 3.6HP</v>
          </cell>
          <cell r="C4497" t="str">
            <v>UN</v>
          </cell>
          <cell r="E4497" t="str">
            <v>1900</v>
          </cell>
          <cell r="F4497">
            <v>0</v>
          </cell>
        </row>
        <row r="4498">
          <cell r="A4498">
            <v>3134</v>
          </cell>
          <cell r="B4498" t="str">
            <v>HI-PRESS 5HP</v>
          </cell>
          <cell r="C4498" t="str">
            <v>UN</v>
          </cell>
          <cell r="E4498" t="str">
            <v>1900</v>
          </cell>
          <cell r="F4498">
            <v>0</v>
          </cell>
        </row>
        <row r="4499">
          <cell r="A4499">
            <v>3135</v>
          </cell>
          <cell r="B4499" t="str">
            <v>HI-PRESS 6.6HP</v>
          </cell>
          <cell r="C4499" t="str">
            <v>UN</v>
          </cell>
          <cell r="E4499" t="str">
            <v>1900</v>
          </cell>
          <cell r="F4499">
            <v>0</v>
          </cell>
        </row>
        <row r="4500">
          <cell r="A4500">
            <v>100998</v>
          </cell>
          <cell r="B4500" t="str">
            <v>BOMBA EQUIPO PRESION 2.4 HP</v>
          </cell>
          <cell r="C4500" t="str">
            <v>UN</v>
          </cell>
          <cell r="E4500" t="str">
            <v>1900</v>
          </cell>
          <cell r="F4500">
            <v>0</v>
          </cell>
        </row>
        <row r="4501">
          <cell r="A4501">
            <v>102109</v>
          </cell>
          <cell r="B4501" t="str">
            <v>BOMBA SUMERGIBLE AGUAS NEGRAS 1HP</v>
          </cell>
          <cell r="C4501" t="str">
            <v>UN</v>
          </cell>
          <cell r="E4501" t="str">
            <v>1900</v>
          </cell>
          <cell r="F4501">
            <v>0</v>
          </cell>
        </row>
        <row r="4502">
          <cell r="A4502">
            <v>102225</v>
          </cell>
          <cell r="B4502" t="str">
            <v>EQUIPO INYECTOR PARA SUBMURACION**</v>
          </cell>
          <cell r="C4502" t="str">
            <v>HR</v>
          </cell>
          <cell r="E4502" t="str">
            <v>1900</v>
          </cell>
          <cell r="F4502">
            <v>0</v>
          </cell>
        </row>
        <row r="4503">
          <cell r="A4503">
            <v>102239</v>
          </cell>
          <cell r="B4503" t="str">
            <v>BOMBA ALTA PRESION 25HP</v>
          </cell>
          <cell r="C4503" t="str">
            <v>UN</v>
          </cell>
          <cell r="E4503" t="str">
            <v>1900</v>
          </cell>
          <cell r="F4503">
            <v>0</v>
          </cell>
        </row>
        <row r="4504">
          <cell r="A4504">
            <v>102444</v>
          </cell>
          <cell r="B4504" t="str">
            <v>BOMBA SUMERGIBLE AGUAS NEGRAS 0.4HP</v>
          </cell>
          <cell r="C4504" t="str">
            <v>UN</v>
          </cell>
          <cell r="E4504" t="str">
            <v>1900</v>
          </cell>
          <cell r="F4504">
            <v>0</v>
          </cell>
        </row>
        <row r="4505">
          <cell r="A4505">
            <v>102445</v>
          </cell>
          <cell r="B4505" t="str">
            <v>BOMBA SUMERGIBLE AGUAS NEGRAS 2HP</v>
          </cell>
          <cell r="C4505" t="str">
            <v>UN</v>
          </cell>
          <cell r="E4505" t="str">
            <v>1900</v>
          </cell>
          <cell r="F4505">
            <v>0</v>
          </cell>
        </row>
        <row r="4506">
          <cell r="A4506">
            <v>102446</v>
          </cell>
          <cell r="B4506" t="str">
            <v>BOMBA SUMERGIBLE AGUAS NEGRAS 3/4 HP</v>
          </cell>
          <cell r="C4506" t="str">
            <v>UN</v>
          </cell>
          <cell r="E4506" t="str">
            <v>1900</v>
          </cell>
          <cell r="F4506">
            <v>0</v>
          </cell>
        </row>
        <row r="4507">
          <cell r="A4507">
            <v>103048</v>
          </cell>
          <cell r="B4507" t="str">
            <v>Hidroflo(Bomba5HP+Tanque300lt)+Instal-Techo(51 Pto</v>
          </cell>
          <cell r="C4507" t="str">
            <v>UN</v>
          </cell>
          <cell r="E4507" t="str">
            <v>1900</v>
          </cell>
          <cell r="F4507">
            <v>0</v>
          </cell>
        </row>
        <row r="4508">
          <cell r="A4508">
            <v>103222</v>
          </cell>
          <cell r="B4508" t="str">
            <v>Equip.Hidroneum.Capac.50gal/min.Presión 44-64PSI.</v>
          </cell>
          <cell r="C4508" t="str">
            <v>UN</v>
          </cell>
          <cell r="E4508" t="str">
            <v>1900</v>
          </cell>
          <cell r="F4508">
            <v>0</v>
          </cell>
        </row>
        <row r="4509">
          <cell r="A4509">
            <v>104684</v>
          </cell>
          <cell r="B4509" t="str">
            <v>Escalera de Gato A. Inox. 10 pasos para tanque</v>
          </cell>
          <cell r="C4509" t="str">
            <v>UN</v>
          </cell>
          <cell r="D4509">
            <v>43545</v>
          </cell>
          <cell r="E4509" t="str">
            <v>2019</v>
          </cell>
          <cell r="F4509">
            <v>725730</v>
          </cell>
        </row>
        <row r="4510">
          <cell r="A4510">
            <v>104964</v>
          </cell>
          <cell r="B4510" t="str">
            <v>Equipo contra incendio -(S/Descripcion Técnica)</v>
          </cell>
          <cell r="C4510" t="str">
            <v>UN</v>
          </cell>
          <cell r="E4510" t="str">
            <v>1900</v>
          </cell>
          <cell r="F4510">
            <v>0</v>
          </cell>
        </row>
        <row r="4511">
          <cell r="A4511">
            <v>104965</v>
          </cell>
          <cell r="B4511" t="str">
            <v>EQUIPO DE PRESIÓN AGUA POTABLE S/ 85 GPM 7.5 HP</v>
          </cell>
          <cell r="C4511" t="str">
            <v>UN</v>
          </cell>
          <cell r="E4511" t="str">
            <v>1900</v>
          </cell>
          <cell r="F4511">
            <v>0</v>
          </cell>
        </row>
        <row r="4512">
          <cell r="A4512">
            <v>105160</v>
          </cell>
          <cell r="B4512" t="str">
            <v>SISTEMA DE PRESION (Motobomba 10HP) Instal. y sumi</v>
          </cell>
          <cell r="C4512" t="str">
            <v>UN</v>
          </cell>
          <cell r="E4512" t="str">
            <v>1900</v>
          </cell>
          <cell r="F4512">
            <v>0</v>
          </cell>
        </row>
        <row r="4513">
          <cell r="A4513">
            <v>105553</v>
          </cell>
          <cell r="B4513" t="str">
            <v>Equip.PresiónAguaPotable(Sist.Presurizacion N°1)</v>
          </cell>
          <cell r="C4513" t="str">
            <v>UN</v>
          </cell>
          <cell r="D4513">
            <v>44452</v>
          </cell>
          <cell r="E4513" t="str">
            <v>2021</v>
          </cell>
          <cell r="F4513">
            <v>13361344</v>
          </cell>
        </row>
        <row r="4514">
          <cell r="A4514">
            <v>105555</v>
          </cell>
          <cell r="B4514" t="str">
            <v>Equip.PresiónAguaPotable(Sist.Presurización N°2)</v>
          </cell>
          <cell r="C4514" t="str">
            <v>UN</v>
          </cell>
          <cell r="E4514" t="str">
            <v>1900</v>
          </cell>
          <cell r="F4514">
            <v>0</v>
          </cell>
        </row>
        <row r="4515">
          <cell r="A4515">
            <v>105556</v>
          </cell>
          <cell r="B4515" t="str">
            <v>Equip.PresiónAguaPotable(Sist.Presurización N°3)</v>
          </cell>
          <cell r="C4515" t="str">
            <v>UN</v>
          </cell>
          <cell r="D4515">
            <v>43543</v>
          </cell>
          <cell r="E4515" t="str">
            <v>2019</v>
          </cell>
          <cell r="F4515">
            <v>13179469</v>
          </cell>
        </row>
        <row r="4516">
          <cell r="A4516">
            <v>105557</v>
          </cell>
          <cell r="B4516" t="str">
            <v>Equipos Sistema  Eyector Automático N°1</v>
          </cell>
          <cell r="C4516" t="str">
            <v>UN</v>
          </cell>
          <cell r="E4516" t="str">
            <v>1900</v>
          </cell>
          <cell r="F4516">
            <v>0</v>
          </cell>
        </row>
        <row r="4517">
          <cell r="A4517">
            <v>105558</v>
          </cell>
          <cell r="B4517" t="str">
            <v>Equipos Sistema  Eyector Automático N°2</v>
          </cell>
          <cell r="C4517" t="str">
            <v>UN</v>
          </cell>
          <cell r="E4517" t="str">
            <v>1900</v>
          </cell>
          <cell r="F4517">
            <v>0</v>
          </cell>
        </row>
        <row r="4518">
          <cell r="A4518">
            <v>105647</v>
          </cell>
          <cell r="B4518" t="str">
            <v>Equipo Contra Incendio Coliseo Eduardo Santos</v>
          </cell>
          <cell r="C4518" t="str">
            <v>UN</v>
          </cell>
          <cell r="E4518" t="str">
            <v>1900</v>
          </cell>
          <cell r="F4518">
            <v>0</v>
          </cell>
        </row>
        <row r="4519">
          <cell r="A4519">
            <v>101406</v>
          </cell>
          <cell r="B4519" t="str">
            <v>EquipoBombeoAguapo(DE-3-75 o similar. 3x7.5HP)+hidroacum+tablero+accesoriosCefe Cometas(Sum+inst)</v>
          </cell>
          <cell r="C4519" t="str">
            <v>UN</v>
          </cell>
          <cell r="D4519">
            <v>43746</v>
          </cell>
          <cell r="E4519" t="str">
            <v>2019</v>
          </cell>
          <cell r="F4519">
            <v>44081943.630000003</v>
          </cell>
        </row>
        <row r="4520">
          <cell r="A4520">
            <v>101555</v>
          </cell>
          <cell r="B4520" t="str">
            <v>Equipo Bombeo Red Contra incendio-Cefe-Cometas</v>
          </cell>
          <cell r="C4520" t="str">
            <v>UN</v>
          </cell>
          <cell r="D4520">
            <v>43738</v>
          </cell>
          <cell r="E4520" t="str">
            <v>2019</v>
          </cell>
          <cell r="F4520">
            <v>156836396.71000001</v>
          </cell>
        </row>
        <row r="4521">
          <cell r="A4521">
            <v>101834</v>
          </cell>
          <cell r="B4521" t="str">
            <v>EquipoBombeoAguapo(12.22HP)+Tanque presión Menbrana -CefeCometas(Sum+inst)</v>
          </cell>
          <cell r="C4521" t="str">
            <v>UN</v>
          </cell>
          <cell r="D4521">
            <v>43738</v>
          </cell>
          <cell r="E4521" t="str">
            <v>2019</v>
          </cell>
          <cell r="F4521">
            <v>47927747.490000002</v>
          </cell>
        </row>
        <row r="4522">
          <cell r="A4522">
            <v>101852</v>
          </cell>
          <cell r="B4522" t="str">
            <v>EquipoBombeoPozoEyector-1.0HP(Sum)Cefe-Cometas</v>
          </cell>
          <cell r="C4522" t="str">
            <v>UN</v>
          </cell>
          <cell r="D4522">
            <v>43746</v>
          </cell>
          <cell r="E4522" t="str">
            <v>2019</v>
          </cell>
          <cell r="F4522">
            <v>7168667.21</v>
          </cell>
        </row>
        <row r="4523">
          <cell r="A4523">
            <v>102281</v>
          </cell>
          <cell r="B4523" t="str">
            <v>BOMBA ESPECIAL RECIRCULACION ENTRE TANQUE Y CALDERINES CEFE COMETAS</v>
          </cell>
          <cell r="C4523" t="str">
            <v>UN</v>
          </cell>
          <cell r="D4523">
            <v>43661</v>
          </cell>
          <cell r="E4523" t="str">
            <v>2019</v>
          </cell>
          <cell r="F4523">
            <v>1681034</v>
          </cell>
        </row>
        <row r="4524">
          <cell r="A4524">
            <v>102282</v>
          </cell>
          <cell r="B4524" t="str">
            <v>BOMBA ESPECIAL PARA LA COLUMNA RECIRCULACION - CEFE COMETAS</v>
          </cell>
          <cell r="C4524" t="str">
            <v>UN</v>
          </cell>
          <cell r="D4524">
            <v>43661</v>
          </cell>
          <cell r="E4524" t="str">
            <v>2019</v>
          </cell>
          <cell r="F4524">
            <v>2291379</v>
          </cell>
        </row>
        <row r="4525">
          <cell r="A4525">
            <v>102283</v>
          </cell>
          <cell r="B4525" t="str">
            <v>AQUASTATO PARA CONTROL TEMPERATURA DE COLUMNA DE RECIRCULACIÓN - CEFE COMETAS</v>
          </cell>
          <cell r="C4525" t="str">
            <v>UN</v>
          </cell>
          <cell r="D4525">
            <v>43661</v>
          </cell>
          <cell r="E4525" t="str">
            <v>2019</v>
          </cell>
          <cell r="F4525">
            <v>387931.03</v>
          </cell>
        </row>
        <row r="4526">
          <cell r="A4526">
            <v>102325</v>
          </cell>
          <cell r="B4526" t="str">
            <v>AQUASTATO PARA CONTROL TEMPERATURA DEL TANQUE - CEFE COMETAS</v>
          </cell>
          <cell r="C4526" t="str">
            <v>UN</v>
          </cell>
          <cell r="D4526">
            <v>43661</v>
          </cell>
          <cell r="E4526" t="str">
            <v>2019</v>
          </cell>
          <cell r="F4526">
            <v>387931</v>
          </cell>
        </row>
        <row r="4527">
          <cell r="A4527">
            <v>102326</v>
          </cell>
          <cell r="B4527" t="str">
            <v>MANOMETRO REGISTRO PRESIÓN TANQUE AGUA - CEFE COMETA</v>
          </cell>
          <cell r="C4527" t="str">
            <v>UN</v>
          </cell>
          <cell r="D4527">
            <v>43661</v>
          </cell>
          <cell r="E4527" t="str">
            <v>2019</v>
          </cell>
          <cell r="F4527">
            <v>103448</v>
          </cell>
        </row>
        <row r="4528">
          <cell r="A4528">
            <v>102327</v>
          </cell>
          <cell r="B4528" t="str">
            <v>TERMOMETRO PARA REGISTRO TEMPERATURA DEL TANQUE - CEFE COMETAS</v>
          </cell>
          <cell r="C4528" t="str">
            <v>UN</v>
          </cell>
          <cell r="D4528">
            <v>43661</v>
          </cell>
          <cell r="E4528" t="str">
            <v>2019</v>
          </cell>
          <cell r="F4528">
            <v>108621</v>
          </cell>
        </row>
        <row r="4529">
          <cell r="A4529">
            <v>102328</v>
          </cell>
          <cell r="B4529" t="str">
            <v>VÁLVULA DE ALIVIO PARA EL TANQUE - CEFE COMETAS</v>
          </cell>
          <cell r="C4529" t="str">
            <v>UN</v>
          </cell>
          <cell r="D4529">
            <v>43661</v>
          </cell>
          <cell r="E4529" t="str">
            <v>2019</v>
          </cell>
          <cell r="F4529">
            <v>267241</v>
          </cell>
        </row>
        <row r="4530">
          <cell r="A4530">
            <v>12687</v>
          </cell>
          <cell r="B4530" t="str">
            <v>Tanque Hidroflo 300 litros solo suministro tanque</v>
          </cell>
          <cell r="C4530" t="str">
            <v>UN</v>
          </cell>
          <cell r="D4530">
            <v>44588</v>
          </cell>
          <cell r="E4530" t="str">
            <v>2022</v>
          </cell>
          <cell r="F4530">
            <v>1802405</v>
          </cell>
        </row>
        <row r="4531">
          <cell r="A4531">
            <v>13038</v>
          </cell>
          <cell r="B4531" t="str">
            <v>Manómetro con caratula de 4”de 0-150 psi</v>
          </cell>
          <cell r="C4531" t="str">
            <v>UN</v>
          </cell>
          <cell r="D4531">
            <v>44588</v>
          </cell>
          <cell r="E4531" t="str">
            <v>2022</v>
          </cell>
          <cell r="F4531">
            <v>105147</v>
          </cell>
        </row>
        <row r="4532">
          <cell r="A4532">
            <v>13039</v>
          </cell>
          <cell r="B4532" t="str">
            <v>Manómetro Dial 2” presión 0-160 PSI en glicerina</v>
          </cell>
          <cell r="C4532" t="str">
            <v>UN</v>
          </cell>
          <cell r="D4532">
            <v>44588</v>
          </cell>
          <cell r="E4532" t="str">
            <v>2022</v>
          </cell>
          <cell r="F4532">
            <v>62970</v>
          </cell>
        </row>
        <row r="4533">
          <cell r="A4533">
            <v>1037</v>
          </cell>
          <cell r="B4533" t="str">
            <v>ESMALTE DOMESTICO(interior)</v>
          </cell>
          <cell r="C4533" t="str">
            <v>GLN</v>
          </cell>
          <cell r="D4533">
            <v>44588</v>
          </cell>
          <cell r="E4533" t="str">
            <v>2022</v>
          </cell>
          <cell r="F4533">
            <v>49457</v>
          </cell>
        </row>
        <row r="4534">
          <cell r="A4534">
            <v>1038</v>
          </cell>
          <cell r="B4534" t="str">
            <v>ESMALTE MATE SUPERSINTETICO Tipo-1 Exterior</v>
          </cell>
          <cell r="C4534" t="str">
            <v>GLN</v>
          </cell>
          <cell r="D4534">
            <v>44588</v>
          </cell>
          <cell r="E4534" t="str">
            <v>2022</v>
          </cell>
          <cell r="F4534">
            <v>48934</v>
          </cell>
        </row>
        <row r="4535">
          <cell r="A4535">
            <v>1039</v>
          </cell>
          <cell r="B4535" t="str">
            <v>ESMALTE SINTETICO UNICOLOR BLANCO PHILAAC 2171</v>
          </cell>
          <cell r="C4535" t="str">
            <v>GLN</v>
          </cell>
          <cell r="D4535">
            <v>44588</v>
          </cell>
          <cell r="E4535" t="str">
            <v>2022</v>
          </cell>
          <cell r="F4535">
            <v>74035.009999999995</v>
          </cell>
        </row>
        <row r="4536">
          <cell r="A4536">
            <v>1040</v>
          </cell>
          <cell r="B4536" t="str">
            <v>ESMALTE SEMI-Brillante</v>
          </cell>
          <cell r="C4536" t="str">
            <v>GLN</v>
          </cell>
          <cell r="D4536">
            <v>44588</v>
          </cell>
          <cell r="E4536" t="str">
            <v>2022</v>
          </cell>
          <cell r="F4536">
            <v>52282</v>
          </cell>
        </row>
        <row r="4537">
          <cell r="A4537">
            <v>1765</v>
          </cell>
          <cell r="B4537" t="str">
            <v>ESMALTE Sint. UNIHOGAR BLANCO PHILAAC 2201</v>
          </cell>
          <cell r="C4537" t="str">
            <v>GLN</v>
          </cell>
          <cell r="D4537">
            <v>44588</v>
          </cell>
          <cell r="E4537" t="str">
            <v>2022</v>
          </cell>
          <cell r="F4537">
            <v>61858</v>
          </cell>
        </row>
        <row r="4538">
          <cell r="A4538">
            <v>1811</v>
          </cell>
          <cell r="B4538" t="str">
            <v>ESMALTE SINTETICO BRILLANTE (Cuñete de 5Gal)</v>
          </cell>
          <cell r="C4538" t="str">
            <v>GLN</v>
          </cell>
          <cell r="D4538">
            <v>44588</v>
          </cell>
          <cell r="E4538" t="str">
            <v>2022</v>
          </cell>
          <cell r="F4538">
            <v>68729</v>
          </cell>
        </row>
        <row r="4539">
          <cell r="A4539">
            <v>1824</v>
          </cell>
          <cell r="B4539" t="str">
            <v>ESMALTE BRILLANTE SINTÉTICO INT. Y EXTERIOR</v>
          </cell>
          <cell r="C4539" t="str">
            <v>GLN</v>
          </cell>
          <cell r="D4539">
            <v>44588</v>
          </cell>
          <cell r="E4539" t="str">
            <v>2022</v>
          </cell>
          <cell r="F4539">
            <v>71915</v>
          </cell>
        </row>
        <row r="4540">
          <cell r="A4540">
            <v>1826</v>
          </cell>
          <cell r="B4540" t="str">
            <v>ESMALTE BRILLANTE COLOR (POR 5 GL)</v>
          </cell>
          <cell r="C4540" t="str">
            <v>GLN</v>
          </cell>
          <cell r="D4540">
            <v>44588</v>
          </cell>
          <cell r="E4540" t="str">
            <v>2022</v>
          </cell>
          <cell r="F4540">
            <v>49728.01</v>
          </cell>
        </row>
        <row r="4541">
          <cell r="A4541">
            <v>1827</v>
          </cell>
          <cell r="B4541" t="str">
            <v>ESMALTE ICOMATE BLANCO ICO</v>
          </cell>
          <cell r="C4541" t="str">
            <v>GLN</v>
          </cell>
          <cell r="E4541" t="str">
            <v>1900</v>
          </cell>
          <cell r="F4541">
            <v>0</v>
          </cell>
        </row>
        <row r="4542">
          <cell r="A4542">
            <v>1828</v>
          </cell>
          <cell r="B4542" t="str">
            <v>ESMALTE ICOMATE NEGRO ICO</v>
          </cell>
          <cell r="C4542" t="str">
            <v>GLN</v>
          </cell>
          <cell r="E4542" t="str">
            <v>1900</v>
          </cell>
          <cell r="F4542">
            <v>0</v>
          </cell>
        </row>
        <row r="4543">
          <cell r="A4543">
            <v>1850</v>
          </cell>
          <cell r="B4543" t="str">
            <v>ESMALTE HORNEABLE BLANCO ICO</v>
          </cell>
          <cell r="C4543" t="str">
            <v>GLN</v>
          </cell>
          <cell r="E4543" t="str">
            <v>1900</v>
          </cell>
          <cell r="F4543">
            <v>0</v>
          </cell>
        </row>
        <row r="4544">
          <cell r="A4544">
            <v>1851</v>
          </cell>
          <cell r="B4544" t="str">
            <v>ESMALTE HORNEABLE NEGRO ICO</v>
          </cell>
          <cell r="C4544" t="str">
            <v>GLN</v>
          </cell>
          <cell r="E4544" t="str">
            <v>1900</v>
          </cell>
          <cell r="F4544">
            <v>0</v>
          </cell>
        </row>
        <row r="4545">
          <cell r="A4545">
            <v>1853</v>
          </cell>
          <cell r="B4545" t="str">
            <v>ESMALTE MARTILLADO azul real ICO</v>
          </cell>
          <cell r="C4545" t="str">
            <v>GLN</v>
          </cell>
          <cell r="E4545" t="str">
            <v>1900</v>
          </cell>
          <cell r="F4545">
            <v>0</v>
          </cell>
        </row>
        <row r="4546">
          <cell r="A4546">
            <v>1854</v>
          </cell>
          <cell r="B4546" t="str">
            <v>ESMALTE MARTILLADO G/PLATA ICO</v>
          </cell>
          <cell r="C4546" t="str">
            <v>GLN</v>
          </cell>
          <cell r="E4546" t="str">
            <v>1900</v>
          </cell>
          <cell r="F4546">
            <v>0</v>
          </cell>
        </row>
        <row r="4547">
          <cell r="A4547">
            <v>101109</v>
          </cell>
          <cell r="B4547" t="str">
            <v>SINTETICO RESYROCK</v>
          </cell>
          <cell r="C4547" t="str">
            <v>KG</v>
          </cell>
          <cell r="E4547" t="str">
            <v>1900</v>
          </cell>
          <cell r="F4547">
            <v>0</v>
          </cell>
        </row>
        <row r="4548">
          <cell r="A4548">
            <v>102904</v>
          </cell>
          <cell r="B4548" t="str">
            <v>ESMALTE  SINTÉTICO DOMÉSTICO INTERIOR</v>
          </cell>
          <cell r="C4548" t="str">
            <v>GLN</v>
          </cell>
          <cell r="D4548">
            <v>44588</v>
          </cell>
          <cell r="E4548" t="str">
            <v>2022</v>
          </cell>
          <cell r="F4548">
            <v>52745</v>
          </cell>
        </row>
        <row r="4549">
          <cell r="A4549">
            <v>103152</v>
          </cell>
          <cell r="B4549" t="str">
            <v>PINTURA ESMALTE</v>
          </cell>
          <cell r="C4549" t="str">
            <v>GLN</v>
          </cell>
          <cell r="D4549">
            <v>43763</v>
          </cell>
          <cell r="E4549" t="str">
            <v>2019</v>
          </cell>
          <cell r="F4549">
            <v>42138.99</v>
          </cell>
        </row>
        <row r="4550">
          <cell r="A4550">
            <v>104553</v>
          </cell>
          <cell r="B4550" t="str">
            <v>ESMALTE ACRILICO PINTUCO</v>
          </cell>
          <cell r="C4550" t="str">
            <v>GLN</v>
          </cell>
          <cell r="E4550" t="str">
            <v>1900</v>
          </cell>
          <cell r="F4550">
            <v>0</v>
          </cell>
        </row>
        <row r="4551">
          <cell r="A4551">
            <v>104874</v>
          </cell>
          <cell r="B4551" t="str">
            <v>PINTURA ESMALTE ALQUIDICO(GRIS PLATA)</v>
          </cell>
          <cell r="C4551" t="str">
            <v>GLN</v>
          </cell>
          <cell r="D4551">
            <v>44588</v>
          </cell>
          <cell r="E4551" t="str">
            <v>2022</v>
          </cell>
          <cell r="F4551">
            <v>79109</v>
          </cell>
        </row>
        <row r="4552">
          <cell r="A4552">
            <v>104932</v>
          </cell>
          <cell r="B4552" t="str">
            <v>PINTURA TRAFICO AMARILLO</v>
          </cell>
          <cell r="C4552" t="str">
            <v>GLN</v>
          </cell>
          <cell r="D4552">
            <v>44588</v>
          </cell>
          <cell r="E4552" t="str">
            <v>2022</v>
          </cell>
          <cell r="F4552">
            <v>104458</v>
          </cell>
        </row>
        <row r="4553">
          <cell r="A4553">
            <v>105043</v>
          </cell>
          <cell r="B4553" t="str">
            <v>ANTICORROSIVO CROMATO DE ZINC VERDE</v>
          </cell>
          <cell r="C4553" t="str">
            <v>GLN</v>
          </cell>
          <cell r="D4553">
            <v>44588</v>
          </cell>
          <cell r="E4553" t="str">
            <v>2022</v>
          </cell>
          <cell r="F4553">
            <v>64850</v>
          </cell>
        </row>
        <row r="4554">
          <cell r="A4554">
            <v>105178</v>
          </cell>
          <cell r="B4554" t="str">
            <v>PINTURA ANRICORROSIVA PINTUCO (505)</v>
          </cell>
          <cell r="C4554" t="str">
            <v>GLN</v>
          </cell>
          <cell r="E4554" t="str">
            <v>1900</v>
          </cell>
          <cell r="F4554">
            <v>0</v>
          </cell>
        </row>
        <row r="4555">
          <cell r="A4555">
            <v>105179</v>
          </cell>
          <cell r="B4555" t="str">
            <v>PINTURA ALQUIDICA PINTUCO (271)</v>
          </cell>
          <cell r="C4555" t="str">
            <v>GLN</v>
          </cell>
          <cell r="E4555" t="str">
            <v>1900</v>
          </cell>
          <cell r="F4555">
            <v>0</v>
          </cell>
        </row>
        <row r="4556">
          <cell r="A4556">
            <v>726</v>
          </cell>
          <cell r="B4556" t="str">
            <v>ESTUFA 3 pts. PRECISA 5000 CHLLG</v>
          </cell>
          <cell r="C4556" t="str">
            <v>UN</v>
          </cell>
          <cell r="E4556" t="str">
            <v>1900</v>
          </cell>
          <cell r="F4556">
            <v>0</v>
          </cell>
        </row>
        <row r="4557">
          <cell r="A4557">
            <v>987</v>
          </cell>
          <cell r="B4557" t="str">
            <v>ESTUFA GAS 4 pts. Compact 6000 CHLLG</v>
          </cell>
          <cell r="C4557" t="str">
            <v>UN</v>
          </cell>
          <cell r="E4557" t="str">
            <v>1900</v>
          </cell>
          <cell r="F4557">
            <v>0</v>
          </cell>
        </row>
        <row r="4558">
          <cell r="A4558">
            <v>994</v>
          </cell>
          <cell r="B4558" t="str">
            <v>ESTUFA MIXTA 5 pts. INOX Classic             CHLLG</v>
          </cell>
          <cell r="C4558" t="str">
            <v>UN</v>
          </cell>
          <cell r="E4558" t="str">
            <v>1900</v>
          </cell>
          <cell r="F4558">
            <v>0</v>
          </cell>
        </row>
        <row r="4559">
          <cell r="A4559">
            <v>1013</v>
          </cell>
          <cell r="B4559" t="str">
            <v>ESTUFA MIXTA 4 pts.DELTA CHLLG</v>
          </cell>
          <cell r="C4559" t="str">
            <v>UN</v>
          </cell>
          <cell r="E4559" t="str">
            <v>1900</v>
          </cell>
          <cell r="F4559">
            <v>0</v>
          </cell>
        </row>
        <row r="4560">
          <cell r="A4560">
            <v>1014</v>
          </cell>
          <cell r="B4560" t="str">
            <v>ESTUFA GAS 2 pts. PRECISA                CHLLG</v>
          </cell>
          <cell r="C4560" t="str">
            <v>UN</v>
          </cell>
          <cell r="E4560" t="str">
            <v>1900</v>
          </cell>
          <cell r="F4560">
            <v>0</v>
          </cell>
        </row>
        <row r="4561">
          <cell r="A4561">
            <v>1097</v>
          </cell>
          <cell r="B4561" t="str">
            <v>ESTUFA GAS 4 pts. CORNING GLASS             CHLLG</v>
          </cell>
          <cell r="C4561" t="str">
            <v>UN</v>
          </cell>
          <cell r="E4561" t="str">
            <v>1900</v>
          </cell>
          <cell r="F4561">
            <v>0</v>
          </cell>
        </row>
        <row r="4562">
          <cell r="A4562">
            <v>1098</v>
          </cell>
          <cell r="B4562" t="str">
            <v>ESTUFA GAS 4 pts, CORNING GLASS           CHLLG</v>
          </cell>
          <cell r="C4562" t="str">
            <v>UN</v>
          </cell>
          <cell r="E4562" t="str">
            <v>1900</v>
          </cell>
          <cell r="F4562">
            <v>0</v>
          </cell>
        </row>
        <row r="4563">
          <cell r="A4563">
            <v>1127</v>
          </cell>
          <cell r="B4563" t="str">
            <v>ESTUFA MIXTA 4 pts. Cristal               CHLLG</v>
          </cell>
          <cell r="C4563" t="str">
            <v>UN</v>
          </cell>
          <cell r="E4563" t="str">
            <v>1900</v>
          </cell>
          <cell r="F4563">
            <v>0</v>
          </cell>
        </row>
        <row r="4564">
          <cell r="A4564">
            <v>2754</v>
          </cell>
          <cell r="B4564" t="str">
            <v>ESTUFA MIXTA 6Pts        CIMSA</v>
          </cell>
          <cell r="C4564" t="str">
            <v>UN</v>
          </cell>
          <cell r="E4564" t="str">
            <v>1900</v>
          </cell>
          <cell r="F4564">
            <v>0</v>
          </cell>
        </row>
        <row r="4565">
          <cell r="A4565">
            <v>3257</v>
          </cell>
          <cell r="B4565" t="str">
            <v>ESTUFA MIXTA 4 pts. 6000               CHLLG</v>
          </cell>
          <cell r="C4565" t="str">
            <v>UN</v>
          </cell>
          <cell r="E4565" t="str">
            <v>1900</v>
          </cell>
          <cell r="F4565">
            <v>0</v>
          </cell>
        </row>
        <row r="4566">
          <cell r="A4566">
            <v>3258</v>
          </cell>
          <cell r="B4566" t="str">
            <v>ESTUFA GAS 4pts. Classic                 CHLLG</v>
          </cell>
          <cell r="C4566" t="str">
            <v>UN</v>
          </cell>
          <cell r="E4566" t="str">
            <v>1900</v>
          </cell>
          <cell r="F4566">
            <v>0</v>
          </cell>
        </row>
        <row r="4567">
          <cell r="A4567">
            <v>3260</v>
          </cell>
          <cell r="B4567" t="str">
            <v>ESTUFA MIXTA 4 pts. enc. e/tronic Classic CHLLG.</v>
          </cell>
          <cell r="C4567" t="str">
            <v>UN</v>
          </cell>
          <cell r="E4567" t="str">
            <v>1900</v>
          </cell>
          <cell r="F4567">
            <v>0</v>
          </cell>
        </row>
        <row r="4568">
          <cell r="A4568">
            <v>9455</v>
          </cell>
          <cell r="B4568" t="str">
            <v>ESTUFA GAS 3 pts. PRECISA                CHLLG</v>
          </cell>
          <cell r="C4568" t="str">
            <v>UN</v>
          </cell>
          <cell r="E4568" t="str">
            <v>1900</v>
          </cell>
          <cell r="F4568">
            <v>0</v>
          </cell>
        </row>
        <row r="4569">
          <cell r="A4569">
            <v>101074</v>
          </cell>
          <cell r="B4569" t="str">
            <v>CortasolCeloscreen+RevestimiScreenPanelBMX2aEtapa</v>
          </cell>
          <cell r="C4569" t="str">
            <v>M2</v>
          </cell>
          <cell r="D4569">
            <v>43533</v>
          </cell>
          <cell r="E4569" t="str">
            <v>2019</v>
          </cell>
          <cell r="F4569">
            <v>401651</v>
          </cell>
        </row>
        <row r="4570">
          <cell r="A4570">
            <v>104736</v>
          </cell>
          <cell r="B4570" t="str">
            <v>LAMINA SOFTWAVE 25 LISA (SIN ESTRUC+TRANS+ACCES)</v>
          </cell>
          <cell r="C4570" t="str">
            <v>M2</v>
          </cell>
          <cell r="E4570" t="str">
            <v>1900</v>
          </cell>
          <cell r="F4570">
            <v>0</v>
          </cell>
        </row>
        <row r="4571">
          <cell r="A4571">
            <v>108830</v>
          </cell>
          <cell r="B4571" t="str">
            <v>M.O. Especializada Fachada DANPAL (Herram+Andamio)</v>
          </cell>
          <cell r="C4571" t="str">
            <v>M2</v>
          </cell>
          <cell r="E4571" t="str">
            <v>1900</v>
          </cell>
          <cell r="F4571">
            <v>0</v>
          </cell>
        </row>
        <row r="4572">
          <cell r="A4572">
            <v>108831</v>
          </cell>
          <cell r="B4572" t="str">
            <v>Fachada NM Avanzada Danpal incly Panel 16mm gold</v>
          </cell>
          <cell r="C4572" t="str">
            <v>M2</v>
          </cell>
          <cell r="E4572" t="str">
            <v>1900</v>
          </cell>
          <cell r="F4572">
            <v>0</v>
          </cell>
        </row>
        <row r="4573">
          <cell r="A4573">
            <v>91</v>
          </cell>
          <cell r="B4573" t="str">
            <v>MALLA Protec.10mmx10mm 2M.Anch</v>
          </cell>
          <cell r="C4573" t="str">
            <v>ML</v>
          </cell>
          <cell r="E4573" t="str">
            <v>1900</v>
          </cell>
          <cell r="F4573">
            <v>0</v>
          </cell>
        </row>
        <row r="4574">
          <cell r="A4574">
            <v>167</v>
          </cell>
          <cell r="B4574" t="str">
            <v>GRAPAS PARA CASETON 1¼"  15unidades</v>
          </cell>
          <cell r="C4574" t="str">
            <v>CAJA</v>
          </cell>
          <cell r="E4574" t="str">
            <v>1900</v>
          </cell>
          <cell r="F4574">
            <v>0</v>
          </cell>
        </row>
        <row r="4575">
          <cell r="A4575">
            <v>340</v>
          </cell>
          <cell r="B4575" t="str">
            <v>BISAGRA DE HIERRO</v>
          </cell>
          <cell r="C4575" t="str">
            <v>PAR</v>
          </cell>
          <cell r="E4575" t="str">
            <v>1900</v>
          </cell>
          <cell r="F4575">
            <v>0</v>
          </cell>
        </row>
        <row r="4576">
          <cell r="A4576">
            <v>465</v>
          </cell>
          <cell r="B4576" t="str">
            <v>ALMADENA 10 LIBRAS CON CABO</v>
          </cell>
          <cell r="C4576" t="str">
            <v>UN</v>
          </cell>
          <cell r="D4576">
            <v>44588</v>
          </cell>
          <cell r="E4576" t="str">
            <v>2022</v>
          </cell>
          <cell r="F4576">
            <v>59486.01</v>
          </cell>
        </row>
        <row r="4577">
          <cell r="A4577">
            <v>472</v>
          </cell>
          <cell r="B4577" t="str">
            <v>BISAGRA EN COBRE CABEZA PLANA 3"</v>
          </cell>
          <cell r="C4577" t="str">
            <v>UN</v>
          </cell>
          <cell r="D4577">
            <v>44589</v>
          </cell>
          <cell r="E4577" t="str">
            <v>2022</v>
          </cell>
          <cell r="F4577">
            <v>12111</v>
          </cell>
        </row>
        <row r="4578">
          <cell r="A4578">
            <v>473</v>
          </cell>
          <cell r="B4578" t="str">
            <v>BISAGRA NUDO 2 1/2"  EN COBRE CABEZA PLANA</v>
          </cell>
          <cell r="C4578" t="str">
            <v>UN</v>
          </cell>
          <cell r="D4578">
            <v>44589</v>
          </cell>
          <cell r="E4578" t="str">
            <v>2022</v>
          </cell>
          <cell r="F4578">
            <v>2359</v>
          </cell>
        </row>
        <row r="4579">
          <cell r="A4579">
            <v>474</v>
          </cell>
          <cell r="B4579" t="str">
            <v>BISAGRA CAPSULA ½"   PAR</v>
          </cell>
          <cell r="C4579" t="str">
            <v>UN</v>
          </cell>
          <cell r="D4579">
            <v>44588</v>
          </cell>
          <cell r="E4579" t="str">
            <v>2022</v>
          </cell>
          <cell r="F4579">
            <v>1436</v>
          </cell>
        </row>
        <row r="4580">
          <cell r="A4580">
            <v>475</v>
          </cell>
          <cell r="B4580" t="str">
            <v>BISAGRA CAPSULA 3/4" PAR</v>
          </cell>
          <cell r="C4580" t="str">
            <v>UN</v>
          </cell>
          <cell r="E4580" t="str">
            <v>1900</v>
          </cell>
          <cell r="F4580">
            <v>0</v>
          </cell>
        </row>
        <row r="4581">
          <cell r="A4581">
            <v>476</v>
          </cell>
          <cell r="B4581" t="str">
            <v>BROCA HSS ¼" (Para metal)</v>
          </cell>
          <cell r="C4581" t="str">
            <v>UN</v>
          </cell>
          <cell r="D4581">
            <v>44589</v>
          </cell>
          <cell r="E4581" t="str">
            <v>2022</v>
          </cell>
          <cell r="F4581">
            <v>5366</v>
          </cell>
        </row>
        <row r="4582">
          <cell r="A4582">
            <v>483</v>
          </cell>
          <cell r="B4582" t="str">
            <v>CHAZOS PLASTICO 1/4 x 31/2" impacto concreto</v>
          </cell>
          <cell r="C4582" t="str">
            <v>UN</v>
          </cell>
          <cell r="D4582">
            <v>44590</v>
          </cell>
          <cell r="E4582" t="str">
            <v>2022</v>
          </cell>
          <cell r="F4582">
            <v>555</v>
          </cell>
        </row>
        <row r="4583">
          <cell r="A4583">
            <v>500</v>
          </cell>
          <cell r="B4583" t="str">
            <v>LLAVE DE TUBO 18" TRABAJO PESADO</v>
          </cell>
          <cell r="C4583" t="str">
            <v>UN</v>
          </cell>
          <cell r="E4583" t="str">
            <v>1900</v>
          </cell>
          <cell r="F4583">
            <v>0</v>
          </cell>
        </row>
        <row r="4584">
          <cell r="A4584">
            <v>504</v>
          </cell>
          <cell r="B4584" t="str">
            <v>MANIJA ALUMINIO VENTANA</v>
          </cell>
          <cell r="C4584" t="str">
            <v>UN</v>
          </cell>
          <cell r="D4584">
            <v>44590</v>
          </cell>
          <cell r="E4584" t="str">
            <v>2022</v>
          </cell>
          <cell r="F4584">
            <v>4562</v>
          </cell>
        </row>
        <row r="4585">
          <cell r="A4585">
            <v>514</v>
          </cell>
          <cell r="B4585" t="str">
            <v>LIJA MADERA CAR 12</v>
          </cell>
          <cell r="C4585" t="str">
            <v>UN</v>
          </cell>
          <cell r="E4585" t="str">
            <v>1900</v>
          </cell>
          <cell r="F4585">
            <v>0</v>
          </cell>
        </row>
        <row r="4586">
          <cell r="A4586">
            <v>520</v>
          </cell>
          <cell r="B4586" t="str">
            <v>PLATINA COBRE 1/8" x   3/4"</v>
          </cell>
          <cell r="C4586" t="str">
            <v>ML</v>
          </cell>
          <cell r="E4586" t="str">
            <v>1900</v>
          </cell>
          <cell r="F4586">
            <v>0</v>
          </cell>
        </row>
        <row r="4587">
          <cell r="A4587">
            <v>521</v>
          </cell>
          <cell r="B4587" t="str">
            <v>PLATINA COBRE 1/8" x 1 1/2"</v>
          </cell>
          <cell r="C4587" t="str">
            <v>ML</v>
          </cell>
          <cell r="E4587" t="str">
            <v>1900</v>
          </cell>
          <cell r="F4587">
            <v>0</v>
          </cell>
        </row>
        <row r="4588">
          <cell r="A4588">
            <v>522</v>
          </cell>
          <cell r="B4588" t="str">
            <v>PORTACANDADO NEGRO No. 4</v>
          </cell>
          <cell r="C4588" t="str">
            <v>UN</v>
          </cell>
          <cell r="D4588">
            <v>44591</v>
          </cell>
          <cell r="E4588" t="str">
            <v>2022</v>
          </cell>
          <cell r="F4588">
            <v>29345</v>
          </cell>
        </row>
        <row r="4589">
          <cell r="A4589">
            <v>524</v>
          </cell>
          <cell r="B4589" t="str">
            <v>PUNTILLA 1" CON CABEZA</v>
          </cell>
          <cell r="C4589" t="str">
            <v>LB</v>
          </cell>
          <cell r="D4589">
            <v>44591</v>
          </cell>
          <cell r="E4589" t="str">
            <v>2022</v>
          </cell>
          <cell r="F4589">
            <v>4794</v>
          </cell>
        </row>
        <row r="4590">
          <cell r="A4590">
            <v>525</v>
          </cell>
          <cell r="B4590" t="str">
            <v>PUNTILLA 2" CON CABEZA</v>
          </cell>
          <cell r="C4590" t="str">
            <v>LB</v>
          </cell>
          <cell r="D4590">
            <v>44591</v>
          </cell>
          <cell r="E4590" t="str">
            <v>2022</v>
          </cell>
          <cell r="F4590">
            <v>4066</v>
          </cell>
        </row>
        <row r="4591">
          <cell r="A4591">
            <v>527</v>
          </cell>
          <cell r="B4591" t="str">
            <v>PUNTILLA 1" SIN CABEZA</v>
          </cell>
          <cell r="C4591" t="str">
            <v>LB</v>
          </cell>
          <cell r="D4591">
            <v>44591</v>
          </cell>
          <cell r="E4591" t="str">
            <v>2022</v>
          </cell>
          <cell r="F4591">
            <v>4794</v>
          </cell>
        </row>
        <row r="4592">
          <cell r="A4592">
            <v>528</v>
          </cell>
          <cell r="B4592" t="str">
            <v>PUNTILLA 2" SIN CABEZA</v>
          </cell>
          <cell r="C4592" t="str">
            <v>LB</v>
          </cell>
          <cell r="D4592">
            <v>44591</v>
          </cell>
          <cell r="E4592" t="str">
            <v>2022</v>
          </cell>
          <cell r="F4592">
            <v>4465</v>
          </cell>
        </row>
        <row r="4593">
          <cell r="A4593">
            <v>532</v>
          </cell>
          <cell r="B4593" t="str">
            <v>LIJA DE AGUA  50-100</v>
          </cell>
          <cell r="C4593" t="str">
            <v>UN</v>
          </cell>
          <cell r="D4593">
            <v>44590</v>
          </cell>
          <cell r="E4593" t="str">
            <v>2022</v>
          </cell>
          <cell r="F4593">
            <v>1243</v>
          </cell>
        </row>
        <row r="4594">
          <cell r="A4594">
            <v>534</v>
          </cell>
          <cell r="B4594" t="str">
            <v>TORNILLO GOLOSO      1" x 8</v>
          </cell>
          <cell r="C4594" t="str">
            <v>UN</v>
          </cell>
          <cell r="D4594">
            <v>44591</v>
          </cell>
          <cell r="E4594" t="str">
            <v>2022</v>
          </cell>
          <cell r="F4594">
            <v>40</v>
          </cell>
        </row>
        <row r="4595">
          <cell r="A4595">
            <v>535</v>
          </cell>
          <cell r="B4595" t="str">
            <v>TORNILLO PARA MADERA  8 x 2"</v>
          </cell>
          <cell r="C4595" t="str">
            <v>UN</v>
          </cell>
          <cell r="D4595">
            <v>44591</v>
          </cell>
          <cell r="E4595" t="str">
            <v>2022</v>
          </cell>
          <cell r="F4595">
            <v>83</v>
          </cell>
        </row>
        <row r="4596">
          <cell r="A4596">
            <v>740</v>
          </cell>
          <cell r="B4596" t="str">
            <v>PERNO 5/8"  X 24</v>
          </cell>
          <cell r="C4596" t="str">
            <v>UN</v>
          </cell>
          <cell r="E4596" t="str">
            <v>1900</v>
          </cell>
          <cell r="F4596">
            <v>0</v>
          </cell>
        </row>
        <row r="4597">
          <cell r="A4597">
            <v>793</v>
          </cell>
          <cell r="B4597" t="str">
            <v>MALLA Protec. fachada POLITEX</v>
          </cell>
          <cell r="C4597" t="str">
            <v>M2</v>
          </cell>
          <cell r="E4597" t="str">
            <v>1900</v>
          </cell>
          <cell r="F4597">
            <v>0</v>
          </cell>
        </row>
        <row r="4598">
          <cell r="A4598">
            <v>1238</v>
          </cell>
          <cell r="B4598" t="str">
            <v>CANDADO DE 40 mm EGRETT</v>
          </cell>
          <cell r="C4598" t="str">
            <v>UN</v>
          </cell>
          <cell r="E4598" t="str">
            <v>1900</v>
          </cell>
          <cell r="F4598">
            <v>0</v>
          </cell>
        </row>
        <row r="4599">
          <cell r="A4599">
            <v>1239</v>
          </cell>
          <cell r="B4599" t="str">
            <v>CANDADO DE 60 mm EGRET  o similar</v>
          </cell>
          <cell r="C4599" t="str">
            <v>UN</v>
          </cell>
          <cell r="D4599">
            <v>44589</v>
          </cell>
          <cell r="E4599" t="str">
            <v>2022</v>
          </cell>
          <cell r="F4599">
            <v>34010</v>
          </cell>
        </row>
        <row r="4600">
          <cell r="A4600">
            <v>1240</v>
          </cell>
          <cell r="B4600" t="str">
            <v>CANDADO YALE 110-40</v>
          </cell>
          <cell r="C4600" t="str">
            <v>UN</v>
          </cell>
          <cell r="E4600" t="str">
            <v>1900</v>
          </cell>
          <cell r="F4600">
            <v>0</v>
          </cell>
        </row>
        <row r="4601">
          <cell r="A4601">
            <v>1241</v>
          </cell>
          <cell r="B4601" t="str">
            <v>CANDADO YALE 110-50</v>
          </cell>
          <cell r="C4601" t="str">
            <v>UN</v>
          </cell>
          <cell r="E4601" t="str">
            <v>1900</v>
          </cell>
          <cell r="F4601">
            <v>0</v>
          </cell>
        </row>
        <row r="4602">
          <cell r="A4602">
            <v>1242</v>
          </cell>
          <cell r="B4602" t="str">
            <v>CANDADO YALE 870</v>
          </cell>
          <cell r="C4602" t="str">
            <v>UN</v>
          </cell>
          <cell r="E4602" t="str">
            <v>1900</v>
          </cell>
          <cell r="F4602">
            <v>0</v>
          </cell>
        </row>
        <row r="4603">
          <cell r="A4603">
            <v>1243</v>
          </cell>
          <cell r="B4603" t="str">
            <v>CANDADO YALE 850</v>
          </cell>
          <cell r="C4603" t="str">
            <v>UN</v>
          </cell>
          <cell r="E4603" t="str">
            <v>1900</v>
          </cell>
          <cell r="F4603">
            <v>0</v>
          </cell>
        </row>
        <row r="4604">
          <cell r="A4604">
            <v>1287</v>
          </cell>
          <cell r="B4604" t="str">
            <v>LLAVE BRISTOL   11/6 a 3/8</v>
          </cell>
          <cell r="C4604" t="str">
            <v>UN</v>
          </cell>
          <cell r="E4604" t="str">
            <v>1900</v>
          </cell>
          <cell r="F4604">
            <v>0</v>
          </cell>
        </row>
        <row r="4605">
          <cell r="A4605">
            <v>1288</v>
          </cell>
          <cell r="B4605" t="str">
            <v>LLAVE PARA TUBO STANLEY No 12</v>
          </cell>
          <cell r="C4605" t="str">
            <v>UN</v>
          </cell>
          <cell r="E4605" t="str">
            <v>1900</v>
          </cell>
          <cell r="F4605">
            <v>0</v>
          </cell>
        </row>
        <row r="4606">
          <cell r="A4606">
            <v>1289</v>
          </cell>
          <cell r="B4606" t="str">
            <v>LLAVE PARA TUBO  No 14 STANLEY  O SIMILAR</v>
          </cell>
          <cell r="C4606" t="str">
            <v>UN</v>
          </cell>
          <cell r="E4606" t="str">
            <v>1900</v>
          </cell>
          <cell r="F4606">
            <v>0</v>
          </cell>
        </row>
        <row r="4607">
          <cell r="A4607">
            <v>1971</v>
          </cell>
          <cell r="B4607" t="str">
            <v>ALMADENA  4 lbs S/cabo HERRAGRO</v>
          </cell>
          <cell r="C4607" t="str">
            <v>LB</v>
          </cell>
          <cell r="E4607" t="str">
            <v>1900</v>
          </cell>
          <cell r="F4607">
            <v>0</v>
          </cell>
        </row>
        <row r="4608">
          <cell r="A4608">
            <v>1984</v>
          </cell>
          <cell r="B4608" t="str">
            <v>MANGUERA 1/2" TRANSP.C-40(ROLLO 100M)**</v>
          </cell>
          <cell r="C4608" t="str">
            <v>ML</v>
          </cell>
          <cell r="D4608">
            <v>44590</v>
          </cell>
          <cell r="E4608" t="str">
            <v>2022</v>
          </cell>
          <cell r="F4608">
            <v>1311</v>
          </cell>
        </row>
        <row r="4609">
          <cell r="A4609">
            <v>1987</v>
          </cell>
          <cell r="B4609" t="str">
            <v>PUNTILLA CON CABEZA 4"</v>
          </cell>
          <cell r="C4609" t="str">
            <v>LB</v>
          </cell>
          <cell r="D4609">
            <v>44591</v>
          </cell>
          <cell r="E4609" t="str">
            <v>2022</v>
          </cell>
          <cell r="F4609">
            <v>6337</v>
          </cell>
        </row>
        <row r="4610">
          <cell r="A4610">
            <v>2142</v>
          </cell>
          <cell r="B4610" t="str">
            <v>CANDADO T.italiano 5x7,8cm   YALE</v>
          </cell>
          <cell r="C4610" t="str">
            <v>UN</v>
          </cell>
          <cell r="D4610">
            <v>44585</v>
          </cell>
          <cell r="E4610" t="str">
            <v>2022</v>
          </cell>
          <cell r="F4610">
            <v>52704.01</v>
          </cell>
        </row>
        <row r="4611">
          <cell r="A4611">
            <v>2146</v>
          </cell>
          <cell r="B4611" t="str">
            <v>CANDADO T.italiano 4x6,2cm   YALE</v>
          </cell>
          <cell r="C4611" t="str">
            <v>UN</v>
          </cell>
          <cell r="D4611">
            <v>44585</v>
          </cell>
          <cell r="E4611" t="str">
            <v>2022</v>
          </cell>
          <cell r="F4611">
            <v>42459</v>
          </cell>
        </row>
        <row r="4612">
          <cell r="A4612">
            <v>2147</v>
          </cell>
          <cell r="B4612" t="str">
            <v>CANDADO T.alem. 5,5x7,8cm YALE</v>
          </cell>
          <cell r="C4612" t="str">
            <v>UN</v>
          </cell>
          <cell r="E4612" t="str">
            <v>1900</v>
          </cell>
          <cell r="F4612">
            <v>0</v>
          </cell>
        </row>
        <row r="4613">
          <cell r="A4613">
            <v>2154</v>
          </cell>
          <cell r="B4613" t="str">
            <v>CANDADO T.alem. 6,5x9,1cm YALE</v>
          </cell>
          <cell r="C4613" t="str">
            <v>UN</v>
          </cell>
          <cell r="E4613" t="str">
            <v>1900</v>
          </cell>
          <cell r="F4613">
            <v>0</v>
          </cell>
        </row>
        <row r="4614">
          <cell r="A4614">
            <v>2478</v>
          </cell>
          <cell r="B4614" t="str">
            <v>GRAPAS PARA CASETON 1½"</v>
          </cell>
          <cell r="C4614" t="str">
            <v>CAJA</v>
          </cell>
          <cell r="E4614" t="str">
            <v>1900</v>
          </cell>
          <cell r="F4614">
            <v>0</v>
          </cell>
        </row>
        <row r="4615">
          <cell r="A4615">
            <v>2506</v>
          </cell>
          <cell r="B4615" t="str">
            <v>MANILA NYLON 1/2" (POLIPROPILENO-ROLLO DE 200M)</v>
          </cell>
          <cell r="C4615" t="str">
            <v>ML</v>
          </cell>
          <cell r="D4615">
            <v>44585</v>
          </cell>
          <cell r="E4615" t="str">
            <v>2022</v>
          </cell>
          <cell r="F4615">
            <v>1384.01</v>
          </cell>
        </row>
        <row r="4616">
          <cell r="A4616">
            <v>2518</v>
          </cell>
          <cell r="B4616" t="str">
            <v>MANILA 5/8" (POLIPROPILENO)</v>
          </cell>
          <cell r="C4616" t="str">
            <v>ML</v>
          </cell>
          <cell r="D4616">
            <v>44590</v>
          </cell>
          <cell r="E4616" t="str">
            <v>2022</v>
          </cell>
          <cell r="F4616">
            <v>2527</v>
          </cell>
        </row>
        <row r="4617">
          <cell r="A4617">
            <v>3561</v>
          </cell>
          <cell r="B4617" t="str">
            <v>TORNILLO PARA  LAMINA D= 3/8" LC #18</v>
          </cell>
          <cell r="C4617" t="str">
            <v>UN</v>
          </cell>
          <cell r="D4617">
            <v>44591</v>
          </cell>
          <cell r="E4617" t="str">
            <v>2022</v>
          </cell>
          <cell r="F4617">
            <v>69</v>
          </cell>
        </row>
        <row r="4618">
          <cell r="A4618">
            <v>3636</v>
          </cell>
          <cell r="B4618" t="str">
            <v>TELA  VERDE LONA CERRAMIENTO</v>
          </cell>
          <cell r="C4618" t="str">
            <v>M2</v>
          </cell>
          <cell r="D4618">
            <v>44591</v>
          </cell>
          <cell r="E4618" t="str">
            <v>2022</v>
          </cell>
          <cell r="F4618">
            <v>1811</v>
          </cell>
        </row>
        <row r="4619">
          <cell r="A4619">
            <v>3694</v>
          </cell>
          <cell r="B4619" t="str">
            <v>TORNILLO ACERO 5/8 X 7"</v>
          </cell>
          <cell r="C4619" t="str">
            <v>UN</v>
          </cell>
          <cell r="E4619" t="str">
            <v>1900</v>
          </cell>
          <cell r="F4619">
            <v>0</v>
          </cell>
        </row>
        <row r="4620">
          <cell r="A4620">
            <v>3697</v>
          </cell>
          <cell r="B4620" t="str">
            <v>TORNILLO 5/8 x 1 1/4 "</v>
          </cell>
          <cell r="C4620" t="str">
            <v>UN</v>
          </cell>
          <cell r="E4620" t="str">
            <v>1900</v>
          </cell>
          <cell r="F4620">
            <v>0</v>
          </cell>
        </row>
        <row r="4621">
          <cell r="A4621">
            <v>3703</v>
          </cell>
          <cell r="B4621" t="str">
            <v>TORNILLO ACERO 5/8 X 1 1/2" HEXAGONAL</v>
          </cell>
          <cell r="C4621" t="str">
            <v>UN</v>
          </cell>
          <cell r="D4621">
            <v>44591</v>
          </cell>
          <cell r="E4621" t="str">
            <v>2022</v>
          </cell>
          <cell r="F4621">
            <v>1310</v>
          </cell>
        </row>
        <row r="4622">
          <cell r="A4622">
            <v>3704</v>
          </cell>
          <cell r="B4622" t="str">
            <v>TORNILLO ACERO 5/8 X 8" GRADO 5</v>
          </cell>
          <cell r="C4622" t="str">
            <v>UN</v>
          </cell>
          <cell r="D4622">
            <v>43740</v>
          </cell>
          <cell r="E4622" t="str">
            <v>2019</v>
          </cell>
          <cell r="F4622">
            <v>5062.26</v>
          </cell>
        </row>
        <row r="4623">
          <cell r="A4623">
            <v>3708</v>
          </cell>
          <cell r="B4623" t="str">
            <v>ESPARRAGO 5/8x20 "+ TUERCAS</v>
          </cell>
          <cell r="C4623" t="str">
            <v>UN</v>
          </cell>
          <cell r="D4623">
            <v>44590</v>
          </cell>
          <cell r="E4623" t="str">
            <v>2022</v>
          </cell>
          <cell r="F4623">
            <v>9424</v>
          </cell>
        </row>
        <row r="4624">
          <cell r="A4624">
            <v>3712</v>
          </cell>
          <cell r="B4624" t="str">
            <v>TUERCA OJO ALARGADO 5/8"</v>
          </cell>
          <cell r="C4624" t="str">
            <v>UN</v>
          </cell>
          <cell r="D4624">
            <v>44591</v>
          </cell>
          <cell r="E4624" t="str">
            <v>2022</v>
          </cell>
          <cell r="F4624">
            <v>8095</v>
          </cell>
        </row>
        <row r="4625">
          <cell r="A4625">
            <v>3725</v>
          </cell>
          <cell r="B4625" t="str">
            <v>PERNO DE OJO 5/8" x 8" MAQUINA</v>
          </cell>
          <cell r="C4625" t="str">
            <v>UN</v>
          </cell>
          <cell r="D4625">
            <v>44591</v>
          </cell>
          <cell r="E4625" t="str">
            <v>2022</v>
          </cell>
          <cell r="F4625">
            <v>4510</v>
          </cell>
        </row>
        <row r="4626">
          <cell r="A4626">
            <v>3737</v>
          </cell>
          <cell r="B4626" t="str">
            <v>TORNILLO TIRAFONDO DE 4X 3/8 "</v>
          </cell>
          <cell r="C4626" t="str">
            <v>UN</v>
          </cell>
          <cell r="D4626">
            <v>44591</v>
          </cell>
          <cell r="E4626" t="str">
            <v>2022</v>
          </cell>
          <cell r="F4626">
            <v>1426</v>
          </cell>
        </row>
        <row r="4627">
          <cell r="A4627">
            <v>3738</v>
          </cell>
          <cell r="B4627" t="str">
            <v>TAPA TROQUEL PARA CANALETA 10X4 METAL 2 ORIF.</v>
          </cell>
          <cell r="C4627" t="str">
            <v>UN</v>
          </cell>
          <cell r="D4627">
            <v>44591</v>
          </cell>
          <cell r="E4627" t="str">
            <v>2022</v>
          </cell>
          <cell r="F4627">
            <v>5388</v>
          </cell>
        </row>
        <row r="4628">
          <cell r="A4628">
            <v>3756</v>
          </cell>
          <cell r="B4628" t="str">
            <v>BISAGRA PISTON O PIVOTE LARGA DIAM 1" X LONG 4"</v>
          </cell>
          <cell r="C4628" t="str">
            <v>UN</v>
          </cell>
          <cell r="D4628">
            <v>44589</v>
          </cell>
          <cell r="E4628" t="str">
            <v>2022</v>
          </cell>
          <cell r="F4628">
            <v>5495</v>
          </cell>
        </row>
        <row r="4629">
          <cell r="A4629">
            <v>3838</v>
          </cell>
          <cell r="B4629" t="str">
            <v>TORNILLO  1¼" X ½"  Abellanado-Bristol-Negro</v>
          </cell>
          <cell r="C4629" t="str">
            <v>UN</v>
          </cell>
          <cell r="D4629">
            <v>44591</v>
          </cell>
          <cell r="E4629" t="str">
            <v>2022</v>
          </cell>
          <cell r="F4629">
            <v>509</v>
          </cell>
        </row>
        <row r="4630">
          <cell r="A4630">
            <v>3846</v>
          </cell>
          <cell r="B4630" t="str">
            <v>ABRAZADERA PLASTICA 5/8"</v>
          </cell>
          <cell r="C4630" t="str">
            <v>UN</v>
          </cell>
          <cell r="E4630" t="str">
            <v>1900</v>
          </cell>
          <cell r="F4630">
            <v>0</v>
          </cell>
        </row>
        <row r="4631">
          <cell r="A4631">
            <v>3849</v>
          </cell>
          <cell r="B4631" t="str">
            <v>ABRAZADERA PLASTICA 3/8"PARA TUBO COBRE</v>
          </cell>
          <cell r="C4631" t="str">
            <v>UN</v>
          </cell>
          <cell r="E4631" t="str">
            <v>1900</v>
          </cell>
          <cell r="F4631">
            <v>0</v>
          </cell>
        </row>
        <row r="4632">
          <cell r="A4632">
            <v>3950</v>
          </cell>
          <cell r="B4632" t="str">
            <v>TORNILLO HEXAGONAL PUNTA BROCA 10X1"</v>
          </cell>
          <cell r="C4632" t="str">
            <v>UN</v>
          </cell>
          <cell r="D4632">
            <v>44591</v>
          </cell>
          <cell r="E4632" t="str">
            <v>2022</v>
          </cell>
          <cell r="F4632">
            <v>65</v>
          </cell>
        </row>
        <row r="4633">
          <cell r="A4633">
            <v>3973</v>
          </cell>
          <cell r="B4633" t="str">
            <v>SOLDADURA DE 1/8 Electrica Ref. 6010</v>
          </cell>
          <cell r="C4633" t="str">
            <v>KG</v>
          </cell>
          <cell r="D4633">
            <v>44591</v>
          </cell>
          <cell r="E4633" t="str">
            <v>2022</v>
          </cell>
          <cell r="F4633">
            <v>11824.01</v>
          </cell>
        </row>
        <row r="4634">
          <cell r="A4634">
            <v>4023</v>
          </cell>
          <cell r="B4634" t="str">
            <v>TORNILLO 6X3/4"  PARA AGLOMERADO AUTOPERFORANTE</v>
          </cell>
          <cell r="C4634" t="str">
            <v>UN</v>
          </cell>
          <cell r="D4634">
            <v>44591</v>
          </cell>
          <cell r="E4634" t="str">
            <v>2022</v>
          </cell>
          <cell r="F4634">
            <v>23</v>
          </cell>
        </row>
        <row r="4635">
          <cell r="A4635">
            <v>100025</v>
          </cell>
          <cell r="B4635" t="str">
            <v>Lamina acero inoxidable304 e=1.2(1.22X2.44M) **</v>
          </cell>
          <cell r="C4635" t="str">
            <v>UN</v>
          </cell>
          <cell r="E4635" t="str">
            <v>1900</v>
          </cell>
          <cell r="F4635">
            <v>0</v>
          </cell>
        </row>
        <row r="4636">
          <cell r="A4636">
            <v>100078</v>
          </cell>
          <cell r="B4636" t="str">
            <v>Tornillo grado 3 d=3/4"x2" con wasa y arandela **</v>
          </cell>
          <cell r="C4636" t="str">
            <v>UN</v>
          </cell>
          <cell r="E4636" t="str">
            <v>1900</v>
          </cell>
          <cell r="F4636">
            <v>0</v>
          </cell>
        </row>
        <row r="4637">
          <cell r="A4637">
            <v>100839</v>
          </cell>
          <cell r="B4637" t="str">
            <v>BISAGRA CAPSULADA 1"</v>
          </cell>
          <cell r="C4637" t="str">
            <v>PAR</v>
          </cell>
          <cell r="D4637">
            <v>44588</v>
          </cell>
          <cell r="E4637" t="str">
            <v>2022</v>
          </cell>
          <cell r="F4637">
            <v>19016</v>
          </cell>
        </row>
        <row r="4638">
          <cell r="A4638">
            <v>100961</v>
          </cell>
          <cell r="B4638" t="str">
            <v>BISAGRA  3" Tipo Muñeca</v>
          </cell>
          <cell r="C4638" t="str">
            <v>UN</v>
          </cell>
          <cell r="E4638" t="str">
            <v>1900</v>
          </cell>
          <cell r="F4638">
            <v>0</v>
          </cell>
        </row>
        <row r="4639">
          <cell r="A4639">
            <v>100968</v>
          </cell>
          <cell r="B4639" t="str">
            <v>CHAZO DE EXPANSION DE1/4" x 2 1/4"</v>
          </cell>
          <cell r="C4639" t="str">
            <v>UN</v>
          </cell>
          <cell r="D4639">
            <v>44590</v>
          </cell>
          <cell r="E4639" t="str">
            <v>2022</v>
          </cell>
          <cell r="F4639">
            <v>358</v>
          </cell>
        </row>
        <row r="4640">
          <cell r="A4640">
            <v>100999</v>
          </cell>
          <cell r="B4640" t="str">
            <v>Ventana Alum. Natural1.40x1.60Vidrio templado,Sanb</v>
          </cell>
          <cell r="C4640" t="str">
            <v>UN</v>
          </cell>
          <cell r="E4640" t="str">
            <v>1900</v>
          </cell>
          <cell r="F4640">
            <v>0</v>
          </cell>
        </row>
        <row r="4641">
          <cell r="A4641">
            <v>101010</v>
          </cell>
          <cell r="B4641" t="str">
            <v>SOLDADURA ELECTRICA DE 1/8 Ref. E-6013</v>
          </cell>
          <cell r="C4641" t="str">
            <v>KG</v>
          </cell>
          <cell r="D4641">
            <v>44591</v>
          </cell>
          <cell r="E4641" t="str">
            <v>2022</v>
          </cell>
          <cell r="F4641">
            <v>15083</v>
          </cell>
        </row>
        <row r="4642">
          <cell r="A4642">
            <v>101126</v>
          </cell>
          <cell r="B4642" t="str">
            <v>GRAPA  1"</v>
          </cell>
          <cell r="C4642" t="str">
            <v>KG</v>
          </cell>
          <cell r="E4642" t="str">
            <v>1900</v>
          </cell>
          <cell r="F4642">
            <v>0</v>
          </cell>
        </row>
        <row r="4643">
          <cell r="A4643">
            <v>101163</v>
          </cell>
          <cell r="B4643" t="str">
            <v>SOLDADURA DE 3/32 Ref. 6013</v>
          </cell>
          <cell r="C4643" t="str">
            <v>KG</v>
          </cell>
          <cell r="D4643">
            <v>44591</v>
          </cell>
          <cell r="E4643" t="str">
            <v>2022</v>
          </cell>
          <cell r="F4643">
            <v>15864</v>
          </cell>
        </row>
        <row r="4644">
          <cell r="A4644">
            <v>101177</v>
          </cell>
          <cell r="B4644" t="str">
            <v>CLIPS DE FIJACION PARA FORTIMALLA</v>
          </cell>
          <cell r="C4644" t="str">
            <v>UN</v>
          </cell>
          <cell r="D4644">
            <v>44590</v>
          </cell>
          <cell r="E4644" t="str">
            <v>2022</v>
          </cell>
          <cell r="F4644">
            <v>861</v>
          </cell>
        </row>
        <row r="4645">
          <cell r="A4645">
            <v>101206</v>
          </cell>
          <cell r="B4645" t="str">
            <v>TORNILLO AUTOPERFORANTE SELLO NEOPRENO (Sum+Inst.)</v>
          </cell>
          <cell r="C4645" t="str">
            <v>UN</v>
          </cell>
          <cell r="E4645" t="str">
            <v>1900</v>
          </cell>
          <cell r="F4645">
            <v>0</v>
          </cell>
        </row>
        <row r="4646">
          <cell r="A4646">
            <v>101222</v>
          </cell>
          <cell r="B4646" t="str">
            <v>TORNILLO,PUNTILLAS Y ELEMENTOS FIJACIÓN</v>
          </cell>
          <cell r="C4646" t="str">
            <v>UN</v>
          </cell>
          <cell r="E4646" t="str">
            <v>1900</v>
          </cell>
          <cell r="F4646">
            <v>0</v>
          </cell>
        </row>
        <row r="4647">
          <cell r="A4647">
            <v>101313</v>
          </cell>
          <cell r="B4647" t="str">
            <v>Broca SDS  5/8" x 6" x 8" (Para muro) Dewalt o sim</v>
          </cell>
          <cell r="C4647" t="str">
            <v>UN</v>
          </cell>
          <cell r="D4647">
            <v>44589</v>
          </cell>
          <cell r="E4647" t="str">
            <v>2022</v>
          </cell>
          <cell r="F4647">
            <v>11974.01</v>
          </cell>
        </row>
        <row r="4648">
          <cell r="A4648">
            <v>101711</v>
          </cell>
          <cell r="B4648" t="str">
            <v>SOLDADURA 1/8" Ref. 7018</v>
          </cell>
          <cell r="C4648" t="str">
            <v>KG</v>
          </cell>
          <cell r="D4648">
            <v>44591</v>
          </cell>
          <cell r="E4648" t="str">
            <v>2022</v>
          </cell>
          <cell r="F4648">
            <v>10472</v>
          </cell>
        </row>
        <row r="4649">
          <cell r="A4649">
            <v>101721</v>
          </cell>
          <cell r="B4649" t="str">
            <v>TROQUEL SAL. MOMOFASICA VOZ DATOS**</v>
          </cell>
          <cell r="C4649" t="str">
            <v>UN</v>
          </cell>
          <cell r="E4649" t="str">
            <v>1900</v>
          </cell>
          <cell r="F4649">
            <v>0</v>
          </cell>
        </row>
        <row r="4650">
          <cell r="A4650">
            <v>101846</v>
          </cell>
          <cell r="B4650" t="str">
            <v>ABRAZADERA 1/2" a 3/4" Tub. HG**</v>
          </cell>
          <cell r="C4650" t="str">
            <v>UN</v>
          </cell>
          <cell r="D4650">
            <v>44588</v>
          </cell>
          <cell r="E4650" t="str">
            <v>2022</v>
          </cell>
          <cell r="F4650">
            <v>2394.0100000000002</v>
          </cell>
        </row>
        <row r="4651">
          <cell r="A4651">
            <v>101847</v>
          </cell>
          <cell r="B4651" t="str">
            <v>TORNILLO  Y CHAZO PLASTICO  DE 1/4"**</v>
          </cell>
          <cell r="C4651" t="str">
            <v>UN</v>
          </cell>
          <cell r="D4651">
            <v>44591</v>
          </cell>
          <cell r="E4651" t="str">
            <v>2022</v>
          </cell>
          <cell r="F4651">
            <v>164.01</v>
          </cell>
        </row>
        <row r="4652">
          <cell r="A4652">
            <v>102232</v>
          </cell>
          <cell r="B4652" t="str">
            <v>MANGUERAS - PISTOLA FUSIÓN POLIUREA</v>
          </cell>
          <cell r="C4652" t="str">
            <v>DD</v>
          </cell>
          <cell r="D4652">
            <v>44588</v>
          </cell>
          <cell r="E4652" t="str">
            <v>2022</v>
          </cell>
          <cell r="F4652">
            <v>69003.009999999995</v>
          </cell>
        </row>
        <row r="4653">
          <cell r="A4653">
            <v>102261</v>
          </cell>
          <cell r="B4653" t="str">
            <v>TORNILLO ACERO INOX.1/2X4" GRADO 8</v>
          </cell>
          <cell r="C4653" t="str">
            <v>UN</v>
          </cell>
          <cell r="D4653">
            <v>43843</v>
          </cell>
          <cell r="E4653" t="str">
            <v>2020</v>
          </cell>
          <cell r="F4653">
            <v>2526</v>
          </cell>
        </row>
        <row r="4654">
          <cell r="A4654">
            <v>102352</v>
          </cell>
          <cell r="B4654" t="str">
            <v>TORNILLO PARA LÁMINA 8X9/16"</v>
          </cell>
          <cell r="C4654" t="str">
            <v>UN</v>
          </cell>
          <cell r="E4654" t="str">
            <v>1900</v>
          </cell>
          <cell r="F4654">
            <v>0</v>
          </cell>
        </row>
        <row r="4655">
          <cell r="A4655">
            <v>102436</v>
          </cell>
          <cell r="B4655" t="str">
            <v>PERNOS CONSOLA</v>
          </cell>
          <cell r="C4655" t="str">
            <v>UN</v>
          </cell>
          <cell r="E4655" t="str">
            <v>1900</v>
          </cell>
          <cell r="F4655">
            <v>0</v>
          </cell>
        </row>
        <row r="4656">
          <cell r="A4656">
            <v>102499</v>
          </cell>
          <cell r="B4656" t="str">
            <v>PUNTILLA 3" CON CABEZA</v>
          </cell>
          <cell r="C4656" t="str">
            <v>LB</v>
          </cell>
          <cell r="D4656">
            <v>44585</v>
          </cell>
          <cell r="E4656" t="str">
            <v>2022</v>
          </cell>
          <cell r="F4656">
            <v>4172</v>
          </cell>
        </row>
        <row r="4657">
          <cell r="A4657">
            <v>102654</v>
          </cell>
          <cell r="B4657" t="str">
            <v>PERNO DE OJO 1/4"X6 PULGADAS</v>
          </cell>
          <cell r="C4657" t="str">
            <v>UN</v>
          </cell>
          <cell r="D4657">
            <v>44591</v>
          </cell>
          <cell r="E4657" t="str">
            <v>2022</v>
          </cell>
          <cell r="F4657">
            <v>4960</v>
          </cell>
        </row>
        <row r="4658">
          <cell r="A4658">
            <v>102741</v>
          </cell>
          <cell r="B4658" t="str">
            <v>TAPA SEMIESFERICA**</v>
          </cell>
          <cell r="C4658" t="str">
            <v>UN</v>
          </cell>
          <cell r="E4658" t="str">
            <v>1900</v>
          </cell>
          <cell r="F4658">
            <v>0</v>
          </cell>
        </row>
        <row r="4659">
          <cell r="A4659">
            <v>102742</v>
          </cell>
          <cell r="B4659" t="str">
            <v>TORNILLO MET GALV BRISTOL 1/2"X1" GR-5</v>
          </cell>
          <cell r="C4659" t="str">
            <v>UN</v>
          </cell>
          <cell r="D4659">
            <v>43516</v>
          </cell>
          <cell r="E4659" t="str">
            <v>2019</v>
          </cell>
          <cell r="F4659">
            <v>889</v>
          </cell>
        </row>
        <row r="4660">
          <cell r="A4660">
            <v>102746</v>
          </cell>
          <cell r="B4660" t="str">
            <v>Tensor Banner 3/8 x 6"**</v>
          </cell>
          <cell r="C4660" t="str">
            <v>UN</v>
          </cell>
          <cell r="D4660">
            <v>43517</v>
          </cell>
          <cell r="E4660" t="str">
            <v>2019</v>
          </cell>
          <cell r="F4660">
            <v>4354</v>
          </cell>
        </row>
        <row r="4661">
          <cell r="A4661">
            <v>102799</v>
          </cell>
          <cell r="B4661" t="str">
            <v>REMACHE PARA SEÑAL</v>
          </cell>
          <cell r="C4661" t="str">
            <v>UN</v>
          </cell>
          <cell r="D4661">
            <v>44452</v>
          </cell>
          <cell r="E4661" t="str">
            <v>2021</v>
          </cell>
          <cell r="F4661">
            <v>42</v>
          </cell>
        </row>
        <row r="4662">
          <cell r="A4662">
            <v>102848</v>
          </cell>
          <cell r="B4662" t="str">
            <v>TUERCA y ARANDELA 3/4""</v>
          </cell>
          <cell r="C4662" t="str">
            <v>UN</v>
          </cell>
          <cell r="E4662" t="str">
            <v>1900</v>
          </cell>
          <cell r="F4662">
            <v>0</v>
          </cell>
        </row>
        <row r="4663">
          <cell r="A4663">
            <v>102849</v>
          </cell>
          <cell r="B4663" t="str">
            <v>SOLDADURA INOX 308- 1/8 WEST ARCO**</v>
          </cell>
          <cell r="C4663" t="str">
            <v>KG</v>
          </cell>
          <cell r="E4663" t="str">
            <v>1900</v>
          </cell>
          <cell r="F4663">
            <v>0</v>
          </cell>
        </row>
        <row r="4664">
          <cell r="A4664">
            <v>102888</v>
          </cell>
          <cell r="B4664" t="str">
            <v>Lamina acero inoxidable304Cal.20 (0.9mm)</v>
          </cell>
          <cell r="C4664" t="str">
            <v>M2</v>
          </cell>
          <cell r="E4664" t="str">
            <v>1900</v>
          </cell>
          <cell r="F4664">
            <v>0</v>
          </cell>
        </row>
        <row r="4665">
          <cell r="A4665">
            <v>102921</v>
          </cell>
          <cell r="B4665" t="str">
            <v>CHAZO EXPANSIVO 21/2"X3/8"</v>
          </cell>
          <cell r="C4665" t="str">
            <v>UN</v>
          </cell>
          <cell r="D4665">
            <v>44590</v>
          </cell>
          <cell r="E4665" t="str">
            <v>2022</v>
          </cell>
          <cell r="F4665">
            <v>682</v>
          </cell>
        </row>
        <row r="4666">
          <cell r="A4666">
            <v>102923</v>
          </cell>
          <cell r="B4666" t="str">
            <v>TORNILLO CABEZA PLANA **</v>
          </cell>
          <cell r="C4666" t="str">
            <v>UN</v>
          </cell>
          <cell r="E4666" t="str">
            <v>1900</v>
          </cell>
          <cell r="F4666">
            <v>0</v>
          </cell>
        </row>
        <row r="4667">
          <cell r="A4667">
            <v>102931</v>
          </cell>
          <cell r="B4667" t="str">
            <v>REMACHE 3/16  X 1"  caja x 250 un</v>
          </cell>
          <cell r="C4667" t="str">
            <v>UN</v>
          </cell>
          <cell r="D4667">
            <v>44591</v>
          </cell>
          <cell r="E4667" t="str">
            <v>2022</v>
          </cell>
          <cell r="F4667">
            <v>80</v>
          </cell>
        </row>
        <row r="4668">
          <cell r="A4668">
            <v>102934</v>
          </cell>
          <cell r="B4668" t="str">
            <v>BROCA HSS 3/16" (Para metal)</v>
          </cell>
          <cell r="C4668" t="str">
            <v>UN</v>
          </cell>
          <cell r="D4668">
            <v>44589</v>
          </cell>
          <cell r="E4668" t="str">
            <v>2022</v>
          </cell>
          <cell r="F4668">
            <v>2746</v>
          </cell>
        </row>
        <row r="4669">
          <cell r="A4669">
            <v>102953</v>
          </cell>
          <cell r="B4669" t="str">
            <v>TORNILLO  1/2" X 2 ½"</v>
          </cell>
          <cell r="C4669" t="str">
            <v>UN</v>
          </cell>
          <cell r="D4669">
            <v>44591</v>
          </cell>
          <cell r="E4669" t="str">
            <v>2022</v>
          </cell>
          <cell r="F4669">
            <v>747</v>
          </cell>
        </row>
        <row r="4670">
          <cell r="A4670">
            <v>102958</v>
          </cell>
          <cell r="B4670" t="str">
            <v>Tornillo Hexagonal G-2 R.O. 1/4 X 3" Doble arandel</v>
          </cell>
          <cell r="C4670" t="str">
            <v>UN</v>
          </cell>
          <cell r="D4670">
            <v>44591</v>
          </cell>
          <cell r="E4670" t="str">
            <v>2022</v>
          </cell>
          <cell r="F4670">
            <v>278</v>
          </cell>
        </row>
        <row r="4671">
          <cell r="A4671">
            <v>102964</v>
          </cell>
          <cell r="B4671" t="str">
            <v>TORNILLO  1/4 X 4" (incluye arandela y tuerca seg)</v>
          </cell>
          <cell r="C4671" t="str">
            <v>UN</v>
          </cell>
          <cell r="D4671">
            <v>44591</v>
          </cell>
          <cell r="E4671" t="str">
            <v>2022</v>
          </cell>
          <cell r="F4671">
            <v>445</v>
          </cell>
        </row>
        <row r="4672">
          <cell r="A4672">
            <v>102969</v>
          </cell>
          <cell r="B4672" t="str">
            <v>TORNILLO  1/4 X 6"(Incluye arandela y tuerca seg.)</v>
          </cell>
          <cell r="C4672" t="str">
            <v>UN</v>
          </cell>
          <cell r="E4672" t="str">
            <v>1900</v>
          </cell>
          <cell r="F4672">
            <v>0</v>
          </cell>
        </row>
        <row r="4673">
          <cell r="A4673">
            <v>102972</v>
          </cell>
          <cell r="B4673" t="str">
            <v>TORNILLO  1/4 X 9"</v>
          </cell>
          <cell r="C4673" t="str">
            <v>UN</v>
          </cell>
          <cell r="E4673" t="str">
            <v>1900</v>
          </cell>
          <cell r="F4673">
            <v>0</v>
          </cell>
        </row>
        <row r="4674">
          <cell r="A4674">
            <v>102974</v>
          </cell>
          <cell r="B4674" t="str">
            <v>BROCA HSS 3/4" (Para metal)</v>
          </cell>
          <cell r="C4674" t="str">
            <v>UN</v>
          </cell>
          <cell r="D4674">
            <v>44589</v>
          </cell>
          <cell r="E4674" t="str">
            <v>2022</v>
          </cell>
          <cell r="F4674">
            <v>67505</v>
          </cell>
        </row>
        <row r="4675">
          <cell r="A4675">
            <v>102982</v>
          </cell>
          <cell r="B4675" t="str">
            <v>TORNILLO HEXAGONAL ZINC 1/4 X 1"</v>
          </cell>
          <cell r="C4675" t="str">
            <v>UN</v>
          </cell>
          <cell r="D4675">
            <v>44591</v>
          </cell>
          <cell r="E4675" t="str">
            <v>2022</v>
          </cell>
          <cell r="F4675">
            <v>231</v>
          </cell>
        </row>
        <row r="4676">
          <cell r="A4676">
            <v>103005</v>
          </cell>
          <cell r="B4676" t="str">
            <v>PERNO 3/8 X 3/4 "EXPANSIVO</v>
          </cell>
          <cell r="C4676" t="str">
            <v>UN</v>
          </cell>
          <cell r="D4676">
            <v>43538</v>
          </cell>
          <cell r="E4676" t="str">
            <v>2019</v>
          </cell>
          <cell r="F4676">
            <v>1512</v>
          </cell>
        </row>
        <row r="4677">
          <cell r="A4677">
            <v>103006</v>
          </cell>
          <cell r="B4677" t="str">
            <v>TORNILLO 1/4 X 2 CARRIAJE "</v>
          </cell>
          <cell r="C4677" t="str">
            <v>UN</v>
          </cell>
          <cell r="D4677">
            <v>44591</v>
          </cell>
          <cell r="E4677" t="str">
            <v>2022</v>
          </cell>
          <cell r="F4677">
            <v>1021</v>
          </cell>
        </row>
        <row r="4678">
          <cell r="A4678">
            <v>103014</v>
          </cell>
          <cell r="B4678" t="str">
            <v>Perro para cable de 1/8"(Tipo Liviano)</v>
          </cell>
          <cell r="C4678" t="str">
            <v>UN</v>
          </cell>
          <cell r="D4678">
            <v>44591</v>
          </cell>
          <cell r="E4678" t="str">
            <v>2022</v>
          </cell>
          <cell r="F4678">
            <v>887</v>
          </cell>
        </row>
        <row r="4679">
          <cell r="A4679">
            <v>103015</v>
          </cell>
          <cell r="B4679" t="str">
            <v>TORNILLO 1/4"-3-16</v>
          </cell>
          <cell r="C4679" t="str">
            <v>UN</v>
          </cell>
          <cell r="E4679" t="str">
            <v>1900</v>
          </cell>
          <cell r="F4679">
            <v>0</v>
          </cell>
        </row>
        <row r="4680">
          <cell r="A4680">
            <v>103017</v>
          </cell>
          <cell r="B4680" t="str">
            <v>MANILA POLIPROPILENO DE 1/2" (rollo 200m)</v>
          </cell>
          <cell r="C4680" t="str">
            <v>ML</v>
          </cell>
          <cell r="D4680">
            <v>44590</v>
          </cell>
          <cell r="E4680" t="str">
            <v>2022</v>
          </cell>
          <cell r="F4680">
            <v>1384.01</v>
          </cell>
        </row>
        <row r="4681">
          <cell r="A4681">
            <v>103018</v>
          </cell>
          <cell r="B4681" t="str">
            <v>TORNILLO Ø3/4"X6" AUTORROSCANTE</v>
          </cell>
          <cell r="C4681" t="str">
            <v>UN</v>
          </cell>
          <cell r="E4681" t="str">
            <v>1900</v>
          </cell>
          <cell r="F4681">
            <v>0</v>
          </cell>
        </row>
        <row r="4682">
          <cell r="A4682">
            <v>103023</v>
          </cell>
          <cell r="B4682" t="str">
            <v>TORNILLO ACERO 5/8 X 7"</v>
          </cell>
          <cell r="C4682" t="str">
            <v>UN</v>
          </cell>
          <cell r="E4682" t="str">
            <v>1900</v>
          </cell>
          <cell r="F4682">
            <v>0</v>
          </cell>
        </row>
        <row r="4683">
          <cell r="A4683">
            <v>103024</v>
          </cell>
          <cell r="B4683" t="str">
            <v>TORNILLO  6(4mm) X2"</v>
          </cell>
          <cell r="C4683" t="str">
            <v>UN</v>
          </cell>
          <cell r="E4683" t="str">
            <v>1900</v>
          </cell>
          <cell r="F4683">
            <v>0</v>
          </cell>
        </row>
        <row r="4684">
          <cell r="A4684">
            <v>103041</v>
          </cell>
          <cell r="B4684" t="str">
            <v>GRAPA DE FIJACIÓN TIPO CLIP</v>
          </cell>
          <cell r="C4684" t="str">
            <v>UN</v>
          </cell>
          <cell r="D4684">
            <v>43734</v>
          </cell>
          <cell r="E4684" t="str">
            <v>2019</v>
          </cell>
          <cell r="F4684">
            <v>5527.55</v>
          </cell>
        </row>
        <row r="4685">
          <cell r="A4685">
            <v>103053</v>
          </cell>
          <cell r="B4685" t="str">
            <v>TORNILLO CABEZA LENTEJA PUNTA BROCA 8X1</v>
          </cell>
          <cell r="C4685" t="str">
            <v>UN</v>
          </cell>
          <cell r="D4685">
            <v>44591</v>
          </cell>
          <cell r="E4685" t="str">
            <v>2022</v>
          </cell>
          <cell r="F4685">
            <v>70</v>
          </cell>
        </row>
        <row r="4686">
          <cell r="A4686">
            <v>103058</v>
          </cell>
          <cell r="B4686" t="str">
            <v>BROCA ACERO HSS DE 5/16 (PÁSTICO-METAL-MADERA)</v>
          </cell>
          <cell r="C4686" t="str">
            <v>UN</v>
          </cell>
          <cell r="D4686">
            <v>44589</v>
          </cell>
          <cell r="E4686" t="str">
            <v>2022</v>
          </cell>
          <cell r="F4686">
            <v>6337</v>
          </cell>
        </row>
        <row r="4687">
          <cell r="A4687">
            <v>103101</v>
          </cell>
          <cell r="B4687" t="str">
            <v>CHAZO DE 1/4 COLAPS+TORNILLO"**</v>
          </cell>
          <cell r="C4687" t="str">
            <v>UN</v>
          </cell>
          <cell r="D4687">
            <v>44590</v>
          </cell>
          <cell r="E4687" t="str">
            <v>2022</v>
          </cell>
          <cell r="F4687">
            <v>134.01</v>
          </cell>
        </row>
        <row r="4688">
          <cell r="A4688">
            <v>103543</v>
          </cell>
          <cell r="B4688" t="str">
            <v>MANILA POLIPROPILENO DE 1"</v>
          </cell>
          <cell r="C4688" t="str">
            <v>ML</v>
          </cell>
          <cell r="E4688" t="str">
            <v>1900</v>
          </cell>
          <cell r="F4688">
            <v>0</v>
          </cell>
        </row>
        <row r="4689">
          <cell r="A4689">
            <v>103555</v>
          </cell>
          <cell r="B4689" t="str">
            <v>TORNILLO  PARA AGLOMERADO AUTOPERFORANTE</v>
          </cell>
          <cell r="C4689" t="str">
            <v>UN</v>
          </cell>
          <cell r="E4689" t="str">
            <v>1900</v>
          </cell>
          <cell r="F4689">
            <v>0</v>
          </cell>
        </row>
        <row r="4690">
          <cell r="A4690">
            <v>103814</v>
          </cell>
          <cell r="B4690" t="str">
            <v>TORNILLOS BUTTON</v>
          </cell>
          <cell r="C4690" t="str">
            <v>UN</v>
          </cell>
          <cell r="D4690">
            <v>43521</v>
          </cell>
          <cell r="E4690" t="str">
            <v>2019</v>
          </cell>
          <cell r="F4690">
            <v>13977</v>
          </cell>
        </row>
        <row r="4691">
          <cell r="A4691">
            <v>103829</v>
          </cell>
          <cell r="B4691" t="str">
            <v>TORNILLO HEX G2 ZINC 1/2 X10"+2arandela+tuerca seg</v>
          </cell>
          <cell r="C4691" t="str">
            <v>UN</v>
          </cell>
          <cell r="D4691">
            <v>44591</v>
          </cell>
          <cell r="E4691" t="str">
            <v>2022</v>
          </cell>
          <cell r="F4691">
            <v>3668</v>
          </cell>
        </row>
        <row r="4692">
          <cell r="A4692">
            <v>103976</v>
          </cell>
          <cell r="B4692" t="str">
            <v>ANCLAJE COLAPSIBLE 3/8X3" concreto expansivo</v>
          </cell>
          <cell r="C4692" t="str">
            <v>UN</v>
          </cell>
          <cell r="D4692">
            <v>44588</v>
          </cell>
          <cell r="E4692" t="str">
            <v>2022</v>
          </cell>
          <cell r="F4692">
            <v>1238</v>
          </cell>
        </row>
        <row r="4693">
          <cell r="A4693">
            <v>104011</v>
          </cell>
          <cell r="B4693" t="str">
            <v>TORNILLO AUTOPERF AVELLANADO 8"X11/4"  PUNTA BROCA</v>
          </cell>
          <cell r="C4693" t="str">
            <v>UN</v>
          </cell>
          <cell r="D4693">
            <v>44591</v>
          </cell>
          <cell r="E4693" t="str">
            <v>2022</v>
          </cell>
          <cell r="F4693">
            <v>67</v>
          </cell>
        </row>
        <row r="4694">
          <cell r="A4694">
            <v>104019</v>
          </cell>
          <cell r="B4694" t="str">
            <v>Perro Galvanizado 5/16"</v>
          </cell>
          <cell r="C4694" t="str">
            <v>UN</v>
          </cell>
          <cell r="D4694">
            <v>44591</v>
          </cell>
          <cell r="E4694" t="str">
            <v>2022</v>
          </cell>
          <cell r="F4694">
            <v>2339</v>
          </cell>
        </row>
        <row r="4695">
          <cell r="A4695">
            <v>104049</v>
          </cell>
          <cell r="B4695" t="str">
            <v>Perno expansivo 3/8" X 3"  CAMISA</v>
          </cell>
          <cell r="C4695" t="str">
            <v>UN</v>
          </cell>
          <cell r="D4695">
            <v>44591</v>
          </cell>
          <cell r="E4695" t="str">
            <v>2022</v>
          </cell>
          <cell r="F4695">
            <v>607</v>
          </cell>
        </row>
        <row r="4696">
          <cell r="A4696">
            <v>104335</v>
          </cell>
          <cell r="B4696" t="str">
            <v>Tornillo 1/2*6"</v>
          </cell>
          <cell r="C4696" t="str">
            <v>UN</v>
          </cell>
          <cell r="D4696">
            <v>44591</v>
          </cell>
          <cell r="E4696" t="str">
            <v>2022</v>
          </cell>
          <cell r="F4696">
            <v>1667</v>
          </cell>
        </row>
        <row r="4697">
          <cell r="A4697">
            <v>104512</v>
          </cell>
          <cell r="B4697" t="str">
            <v>Tubo Estrctur.Negro redond Ø 6" (e=6mm)</v>
          </cell>
          <cell r="C4697" t="str">
            <v>ML</v>
          </cell>
          <cell r="E4697" t="str">
            <v>1900</v>
          </cell>
          <cell r="F4697">
            <v>0</v>
          </cell>
        </row>
        <row r="4698">
          <cell r="A4698">
            <v>104513</v>
          </cell>
          <cell r="B4698" t="str">
            <v>Tubo Estrctur.Negro redond Ø 4" (e=3mm)</v>
          </cell>
          <cell r="C4698" t="str">
            <v>ML</v>
          </cell>
          <cell r="E4698" t="str">
            <v>1900</v>
          </cell>
          <cell r="F4698">
            <v>0</v>
          </cell>
        </row>
        <row r="4699">
          <cell r="A4699">
            <v>104532</v>
          </cell>
          <cell r="B4699" t="str">
            <v>PUNTILLA LISA EN ACERO PARA CONCRETO  (75MM)</v>
          </cell>
          <cell r="C4699" t="str">
            <v>LB</v>
          </cell>
          <cell r="D4699">
            <v>44591</v>
          </cell>
          <cell r="E4699" t="str">
            <v>2022</v>
          </cell>
          <cell r="F4699">
            <v>5148</v>
          </cell>
        </row>
        <row r="4700">
          <cell r="A4700">
            <v>104541</v>
          </cell>
          <cell r="B4700" t="str">
            <v>CINTA AISLANTE COLOR NEGRO-19MM POR (20 M) COMUN</v>
          </cell>
          <cell r="C4700" t="str">
            <v>UN</v>
          </cell>
          <cell r="D4700">
            <v>44590</v>
          </cell>
          <cell r="E4700" t="str">
            <v>2022</v>
          </cell>
          <cell r="F4700">
            <v>2247.0100000000002</v>
          </cell>
        </row>
        <row r="4701">
          <cell r="A4701">
            <v>104620</v>
          </cell>
          <cell r="B4701" t="str">
            <v>POLIETILENO BAJA DENS.CAL.6; A=6.00M</v>
          </cell>
          <cell r="C4701" t="str">
            <v>ML</v>
          </cell>
          <cell r="E4701" t="str">
            <v>1900</v>
          </cell>
          <cell r="F4701">
            <v>0</v>
          </cell>
        </row>
        <row r="4702">
          <cell r="A4702">
            <v>104672</v>
          </cell>
          <cell r="B4702" t="str">
            <v>TORNILLO HEXAG-(GR-8)3/8"L=0.30M+ARAND+GUASA+TUERC</v>
          </cell>
          <cell r="C4702" t="str">
            <v>UN</v>
          </cell>
          <cell r="E4702" t="str">
            <v>1900</v>
          </cell>
          <cell r="F4702">
            <v>0</v>
          </cell>
        </row>
        <row r="4703">
          <cell r="A4703">
            <v>104731</v>
          </cell>
          <cell r="B4703" t="str">
            <v>DISCO MULTIPROPÓSITO-9"(CONC/ASFALTO) GROZ</v>
          </cell>
          <cell r="C4703" t="str">
            <v>UN</v>
          </cell>
          <cell r="E4703" t="str">
            <v>1900</v>
          </cell>
          <cell r="F4703">
            <v>0</v>
          </cell>
        </row>
        <row r="4704">
          <cell r="A4704">
            <v>104732</v>
          </cell>
          <cell r="B4704" t="str">
            <v>DISCO DIAMANTADO 9" ASFALTO</v>
          </cell>
          <cell r="C4704" t="str">
            <v>UN</v>
          </cell>
          <cell r="E4704" t="str">
            <v>1900</v>
          </cell>
          <cell r="F4704">
            <v>0</v>
          </cell>
        </row>
        <row r="4705">
          <cell r="A4705">
            <v>104737</v>
          </cell>
          <cell r="B4705" t="str">
            <v>BOQUILLA CONCOLOR FLEX /STON MIX-LATEX</v>
          </cell>
          <cell r="C4705" t="str">
            <v>KG</v>
          </cell>
          <cell r="E4705" t="str">
            <v>1900</v>
          </cell>
          <cell r="F4705">
            <v>0</v>
          </cell>
        </row>
        <row r="4706">
          <cell r="A4706">
            <v>104804</v>
          </cell>
          <cell r="B4706" t="str">
            <v>TORNILLO EXPANSION 3/8" X 3"</v>
          </cell>
          <cell r="C4706" t="str">
            <v>UN</v>
          </cell>
          <cell r="E4706" t="str">
            <v>1900</v>
          </cell>
          <cell r="F4706">
            <v>0</v>
          </cell>
        </row>
        <row r="4707">
          <cell r="A4707">
            <v>104847</v>
          </cell>
          <cell r="B4707" t="str">
            <v>Malla Gallinero (11/4")TripTors.H=0.90m.L=36mCal22</v>
          </cell>
          <cell r="C4707" t="str">
            <v>UN</v>
          </cell>
          <cell r="E4707" t="str">
            <v>1900</v>
          </cell>
          <cell r="F4707">
            <v>0</v>
          </cell>
        </row>
        <row r="4708">
          <cell r="A4708">
            <v>104869</v>
          </cell>
          <cell r="B4708" t="str">
            <v>CHAZO PUNTILLA 2 7/8" X 1/4"</v>
          </cell>
          <cell r="C4708" t="str">
            <v>UN</v>
          </cell>
          <cell r="E4708" t="str">
            <v>1900</v>
          </cell>
          <cell r="F4708">
            <v>0</v>
          </cell>
        </row>
        <row r="4709">
          <cell r="A4709">
            <v>104886</v>
          </cell>
          <cell r="B4709" t="str">
            <v>BROCA TUNGSTENO 1/4X4" (Para muro)</v>
          </cell>
          <cell r="C4709" t="str">
            <v>UN</v>
          </cell>
          <cell r="D4709">
            <v>44589</v>
          </cell>
          <cell r="E4709" t="str">
            <v>2022</v>
          </cell>
          <cell r="F4709">
            <v>5017</v>
          </cell>
        </row>
        <row r="4710">
          <cell r="A4710">
            <v>104959</v>
          </cell>
          <cell r="B4710" t="str">
            <v>ANCLAJE COLAPSIBLE 3/8X3" concreto expansivo</v>
          </cell>
          <cell r="C4710" t="str">
            <v>UN</v>
          </cell>
          <cell r="D4710">
            <v>44588</v>
          </cell>
          <cell r="E4710" t="str">
            <v>2022</v>
          </cell>
          <cell r="F4710">
            <v>1237.01</v>
          </cell>
        </row>
        <row r="4711">
          <cell r="A4711">
            <v>104994</v>
          </cell>
          <cell r="B4711" t="str">
            <v>TORNILLO+ARANDELA+CAPUCHON (5") TEJA</v>
          </cell>
          <cell r="C4711" t="str">
            <v>UN</v>
          </cell>
          <cell r="D4711">
            <v>44591</v>
          </cell>
          <cell r="E4711" t="str">
            <v>2022</v>
          </cell>
          <cell r="F4711">
            <v>925</v>
          </cell>
        </row>
        <row r="4712">
          <cell r="A4712">
            <v>105005</v>
          </cell>
          <cell r="B4712" t="str">
            <v>TORNILLO ACERO 5/8 X 10"</v>
          </cell>
          <cell r="C4712" t="str">
            <v>UN</v>
          </cell>
          <cell r="D4712">
            <v>44591</v>
          </cell>
          <cell r="E4712" t="str">
            <v>2022</v>
          </cell>
          <cell r="F4712">
            <v>3492</v>
          </cell>
        </row>
        <row r="4713">
          <cell r="A4713">
            <v>105006</v>
          </cell>
          <cell r="B4713" t="str">
            <v>TORNILLO ACERO 5/8 X 5"</v>
          </cell>
          <cell r="C4713" t="str">
            <v>UN</v>
          </cell>
          <cell r="D4713">
            <v>44591</v>
          </cell>
          <cell r="E4713" t="str">
            <v>2022</v>
          </cell>
          <cell r="F4713">
            <v>4337.01</v>
          </cell>
        </row>
        <row r="4714">
          <cell r="A4714">
            <v>105009</v>
          </cell>
          <cell r="B4714" t="str">
            <v>PERNO DE OJO 5/8" x 4 " ABIERTO</v>
          </cell>
          <cell r="C4714" t="str">
            <v>UN</v>
          </cell>
          <cell r="D4714">
            <v>44591</v>
          </cell>
          <cell r="E4714" t="str">
            <v>2022</v>
          </cell>
          <cell r="F4714">
            <v>4054</v>
          </cell>
        </row>
        <row r="4715">
          <cell r="A4715">
            <v>105018</v>
          </cell>
          <cell r="B4715" t="str">
            <v>TORNILLO CARRIAJE 5/8" X 1 1/2"</v>
          </cell>
          <cell r="C4715" t="str">
            <v>UN</v>
          </cell>
          <cell r="D4715">
            <v>44591</v>
          </cell>
          <cell r="E4715" t="str">
            <v>2022</v>
          </cell>
          <cell r="F4715">
            <v>2030</v>
          </cell>
        </row>
        <row r="4716">
          <cell r="A4716">
            <v>105031</v>
          </cell>
          <cell r="B4716" t="str">
            <v>Perro (1/8") Tipo Pesado</v>
          </cell>
          <cell r="C4716" t="str">
            <v>UN</v>
          </cell>
          <cell r="D4716">
            <v>44591</v>
          </cell>
          <cell r="E4716" t="str">
            <v>2022</v>
          </cell>
          <cell r="F4716">
            <v>703</v>
          </cell>
        </row>
        <row r="4717">
          <cell r="A4717">
            <v>105033</v>
          </cell>
          <cell r="B4717" t="str">
            <v>Guaya en Acero (1/8")</v>
          </cell>
          <cell r="C4717" t="str">
            <v>ML</v>
          </cell>
          <cell r="D4717">
            <v>44590</v>
          </cell>
          <cell r="E4717" t="str">
            <v>2022</v>
          </cell>
          <cell r="F4717">
            <v>754</v>
          </cell>
        </row>
        <row r="4718">
          <cell r="A4718">
            <v>105034</v>
          </cell>
          <cell r="B4718" t="str">
            <v>NYLON CRUDO  (N°2)</v>
          </cell>
          <cell r="C4718" t="str">
            <v>ML</v>
          </cell>
          <cell r="D4718">
            <v>44590</v>
          </cell>
          <cell r="E4718" t="str">
            <v>2022</v>
          </cell>
          <cell r="F4718">
            <v>155</v>
          </cell>
        </row>
        <row r="4719">
          <cell r="A4719">
            <v>105046</v>
          </cell>
          <cell r="B4719" t="str">
            <v>Dilatación Plástica A=2.4cm;E=.51cm L=2m</v>
          </cell>
          <cell r="C4719" t="str">
            <v>UN</v>
          </cell>
          <cell r="D4719">
            <v>44590</v>
          </cell>
          <cell r="E4719" t="str">
            <v>2022</v>
          </cell>
          <cell r="F4719">
            <v>3576</v>
          </cell>
        </row>
        <row r="4720">
          <cell r="A4720">
            <v>105063</v>
          </cell>
          <cell r="B4720" t="str">
            <v>CANAL "U" (3/8"X1/2") ALUMINIO CRUDO</v>
          </cell>
          <cell r="C4720" t="str">
            <v>ML</v>
          </cell>
          <cell r="E4720" t="str">
            <v>1900</v>
          </cell>
          <cell r="F4720">
            <v>0</v>
          </cell>
        </row>
        <row r="4721">
          <cell r="A4721">
            <v>105066</v>
          </cell>
          <cell r="B4721" t="str">
            <v>ANCLAJE/CHAZO NYLON IMPACT 5/16 X 4"</v>
          </cell>
          <cell r="C4721" t="str">
            <v>UN</v>
          </cell>
          <cell r="D4721">
            <v>44588</v>
          </cell>
          <cell r="E4721" t="str">
            <v>2022</v>
          </cell>
          <cell r="F4721">
            <v>890</v>
          </cell>
        </row>
        <row r="4722">
          <cell r="A4722">
            <v>105109</v>
          </cell>
          <cell r="B4722" t="str">
            <v>TORNILLO DE 5/8"X2" EXAGONAL ZINCADO</v>
          </cell>
          <cell r="C4722" t="str">
            <v>UN</v>
          </cell>
          <cell r="E4722" t="str">
            <v>1900</v>
          </cell>
          <cell r="F4722">
            <v>0</v>
          </cell>
        </row>
        <row r="4723">
          <cell r="A4723">
            <v>105191</v>
          </cell>
          <cell r="B4723" t="str">
            <v>TUBO NEGRO ESTRUCT.CUADDRADO(75X75MM)e=4.0MM</v>
          </cell>
          <cell r="C4723" t="str">
            <v>ML</v>
          </cell>
          <cell r="D4723">
            <v>44591</v>
          </cell>
          <cell r="E4723" t="str">
            <v>2022</v>
          </cell>
          <cell r="F4723">
            <v>70863</v>
          </cell>
        </row>
        <row r="4724">
          <cell r="A4724">
            <v>105241</v>
          </cell>
          <cell r="B4724" t="str">
            <v>CHAZO PLASTICO 3/8"X2"</v>
          </cell>
          <cell r="C4724" t="str">
            <v>UN</v>
          </cell>
          <cell r="D4724">
            <v>44590</v>
          </cell>
          <cell r="E4724" t="str">
            <v>2022</v>
          </cell>
          <cell r="F4724">
            <v>54</v>
          </cell>
        </row>
        <row r="4725">
          <cell r="A4725">
            <v>105256</v>
          </cell>
          <cell r="B4725" t="str">
            <v>GRAPA DOBLE OREJA PARA TUBO METALICO (Ø3/4")</v>
          </cell>
          <cell r="C4725" t="str">
            <v>UN</v>
          </cell>
          <cell r="D4725">
            <v>44590</v>
          </cell>
          <cell r="E4725" t="str">
            <v>2022</v>
          </cell>
          <cell r="F4725">
            <v>439</v>
          </cell>
        </row>
        <row r="4726">
          <cell r="A4726">
            <v>105257</v>
          </cell>
          <cell r="B4726" t="str">
            <v>GRAPA DOBLE OREJA PARA TUBO METALICO (Ø11/2")</v>
          </cell>
          <cell r="C4726" t="str">
            <v>UN</v>
          </cell>
          <cell r="D4726">
            <v>44590</v>
          </cell>
          <cell r="E4726" t="str">
            <v>2022</v>
          </cell>
          <cell r="F4726">
            <v>431.01</v>
          </cell>
        </row>
        <row r="4727">
          <cell r="A4727">
            <v>105258</v>
          </cell>
          <cell r="B4727" t="str">
            <v>GRAPA DOBLE OREJA PARA TUBO METALICO (Ø2")</v>
          </cell>
          <cell r="C4727" t="str">
            <v>UN</v>
          </cell>
          <cell r="D4727">
            <v>44590</v>
          </cell>
          <cell r="E4727" t="str">
            <v>2022</v>
          </cell>
          <cell r="F4727">
            <v>2936</v>
          </cell>
        </row>
        <row r="4728">
          <cell r="A4728">
            <v>105534</v>
          </cell>
          <cell r="B4728" t="str">
            <v>CAÑAMO (SEDAL)   VER DESCRIPCION TECNICA</v>
          </cell>
          <cell r="C4728" t="str">
            <v>ML</v>
          </cell>
          <cell r="D4728">
            <v>44589</v>
          </cell>
          <cell r="E4728" t="str">
            <v>2022</v>
          </cell>
          <cell r="F4728">
            <v>1154</v>
          </cell>
        </row>
        <row r="4729">
          <cell r="A4729">
            <v>105537</v>
          </cell>
          <cell r="B4729" t="str">
            <v>PAÑOS DESENGRASANTES PAQ. x 100 UNDS</v>
          </cell>
          <cell r="C4729" t="str">
            <v>UN</v>
          </cell>
          <cell r="E4729" t="str">
            <v>1900</v>
          </cell>
          <cell r="F4729">
            <v>0</v>
          </cell>
        </row>
        <row r="4730">
          <cell r="A4730">
            <v>105541</v>
          </cell>
          <cell r="B4730" t="str">
            <v>PISTOLA DE CALAFATEO ALUMINIO-PROFESIONAL  9"</v>
          </cell>
          <cell r="C4730" t="str">
            <v>UN</v>
          </cell>
          <cell r="D4730">
            <v>44591</v>
          </cell>
          <cell r="E4730" t="str">
            <v>2022</v>
          </cell>
          <cell r="F4730">
            <v>29735.01</v>
          </cell>
        </row>
        <row r="4731">
          <cell r="A4731">
            <v>105638</v>
          </cell>
          <cell r="B4731" t="str">
            <v>SOLDADURA MIG (0.35) ROLLO DE 15 KG</v>
          </cell>
          <cell r="C4731" t="str">
            <v>KG</v>
          </cell>
          <cell r="E4731" t="str">
            <v>1900</v>
          </cell>
          <cell r="F4731">
            <v>0</v>
          </cell>
        </row>
        <row r="4732">
          <cell r="A4732">
            <v>105641</v>
          </cell>
          <cell r="B4732" t="str">
            <v>CABLE EN ACERO GALVANIZADO Ø1/8"(7X7) POR 100ML</v>
          </cell>
          <cell r="C4732" t="str">
            <v>ML</v>
          </cell>
          <cell r="E4732" t="str">
            <v>1900</v>
          </cell>
          <cell r="F4732">
            <v>0</v>
          </cell>
        </row>
        <row r="4733">
          <cell r="A4733">
            <v>105846</v>
          </cell>
          <cell r="B4733" t="str">
            <v>TORNILLO ZINCADO ROSCADO (1/2"X5")</v>
          </cell>
          <cell r="C4733" t="str">
            <v>UN</v>
          </cell>
          <cell r="D4733">
            <v>43516</v>
          </cell>
          <cell r="E4733" t="str">
            <v>2019</v>
          </cell>
          <cell r="F4733">
            <v>1053</v>
          </cell>
        </row>
        <row r="4734">
          <cell r="A4734">
            <v>105850</v>
          </cell>
          <cell r="B4734" t="str">
            <v>SOLDADURA  7018 - 3/16"</v>
          </cell>
          <cell r="C4734" t="str">
            <v>KG</v>
          </cell>
          <cell r="D4734">
            <v>44591</v>
          </cell>
          <cell r="E4734" t="str">
            <v>2022</v>
          </cell>
          <cell r="F4734">
            <v>12932</v>
          </cell>
        </row>
        <row r="4735">
          <cell r="A4735">
            <v>105851</v>
          </cell>
          <cell r="B4735" t="str">
            <v>REMACHE DE 1/8"X3/4"</v>
          </cell>
          <cell r="C4735" t="str">
            <v>UN</v>
          </cell>
          <cell r="D4735">
            <v>44591</v>
          </cell>
          <cell r="E4735" t="str">
            <v>2022</v>
          </cell>
          <cell r="F4735">
            <v>63</v>
          </cell>
        </row>
        <row r="4736">
          <cell r="A4736">
            <v>105852</v>
          </cell>
          <cell r="B4736" t="str">
            <v>ZUNCHO METALICO Ø3/8" (Bnad-it)</v>
          </cell>
          <cell r="C4736" t="str">
            <v>ML</v>
          </cell>
          <cell r="E4736" t="str">
            <v>1900</v>
          </cell>
          <cell r="F4736">
            <v>0</v>
          </cell>
        </row>
        <row r="4737">
          <cell r="A4737">
            <v>105854</v>
          </cell>
          <cell r="B4737" t="str">
            <v>GRAPA PARA ZUNCHO O CINTA MET. Ø3/8"</v>
          </cell>
          <cell r="C4737" t="str">
            <v>UN</v>
          </cell>
          <cell r="D4737">
            <v>44590</v>
          </cell>
          <cell r="E4737" t="str">
            <v>2022</v>
          </cell>
          <cell r="F4737">
            <v>249</v>
          </cell>
        </row>
        <row r="4738">
          <cell r="A4738">
            <v>106164</v>
          </cell>
          <cell r="B4738" t="str">
            <v>Abrazadaera Uacero inox.de 5/16"para Ø 2"+tuerca3</v>
          </cell>
          <cell r="C4738" t="str">
            <v>UN</v>
          </cell>
          <cell r="E4738" t="str">
            <v>1900</v>
          </cell>
          <cell r="F4738">
            <v>0</v>
          </cell>
        </row>
        <row r="4739">
          <cell r="A4739">
            <v>106165</v>
          </cell>
          <cell r="B4739" t="str">
            <v>Abrazadera Uacero inox.de 1/4"para Ø 1"+tuerca</v>
          </cell>
          <cell r="C4739" t="str">
            <v>UN</v>
          </cell>
          <cell r="D4739">
            <v>44588</v>
          </cell>
          <cell r="E4739" t="str">
            <v>2022</v>
          </cell>
          <cell r="F4739">
            <v>856</v>
          </cell>
        </row>
        <row r="4740">
          <cell r="A4740">
            <v>106166</v>
          </cell>
          <cell r="B4740" t="str">
            <v>Abrazadera Uacero inox.de 1/4"para Ø 11/4"+tuerca</v>
          </cell>
          <cell r="C4740" t="str">
            <v>UN</v>
          </cell>
          <cell r="E4740" t="str">
            <v>1900</v>
          </cell>
          <cell r="F4740">
            <v>0</v>
          </cell>
        </row>
        <row r="4741">
          <cell r="A4741">
            <v>106167</v>
          </cell>
          <cell r="B4741" t="str">
            <v>Abrazadera Uacero inox.de 1/4"para Ø 11/2"+tuerca</v>
          </cell>
          <cell r="C4741" t="str">
            <v>UN</v>
          </cell>
          <cell r="E4741" t="str">
            <v>1900</v>
          </cell>
          <cell r="F4741">
            <v>0</v>
          </cell>
        </row>
        <row r="4742">
          <cell r="A4742">
            <v>106168</v>
          </cell>
          <cell r="B4742" t="str">
            <v>Abrazadera Uacero inox.de 5/16"para Ø 2"+tuerca</v>
          </cell>
          <cell r="C4742" t="str">
            <v>UN</v>
          </cell>
          <cell r="E4742" t="str">
            <v>1900</v>
          </cell>
          <cell r="F4742">
            <v>0</v>
          </cell>
        </row>
        <row r="4743">
          <cell r="A4743">
            <v>106169</v>
          </cell>
          <cell r="B4743" t="str">
            <v>Abrazadera Uacero inox.de 5/16"para Ø 3"+tuerca</v>
          </cell>
          <cell r="C4743" t="str">
            <v>UN</v>
          </cell>
          <cell r="E4743" t="str">
            <v>1900</v>
          </cell>
          <cell r="F4743">
            <v>0</v>
          </cell>
        </row>
        <row r="4744">
          <cell r="A4744">
            <v>106189</v>
          </cell>
          <cell r="B4744" t="str">
            <v>Abrazadera Uacero inox.de 5/16"para Ø 6"+tuerca</v>
          </cell>
          <cell r="C4744" t="str">
            <v>UN</v>
          </cell>
          <cell r="E4744" t="str">
            <v>1900</v>
          </cell>
          <cell r="F4744">
            <v>0</v>
          </cell>
        </row>
        <row r="4745">
          <cell r="A4745">
            <v>106281</v>
          </cell>
          <cell r="B4745" t="str">
            <v>SOLDADURA ESTAÑO(95%)-PLATA(5%)</v>
          </cell>
          <cell r="C4745" t="str">
            <v>LB</v>
          </cell>
          <cell r="D4745">
            <v>44591</v>
          </cell>
          <cell r="E4745" t="str">
            <v>2022</v>
          </cell>
          <cell r="F4745">
            <v>77211</v>
          </cell>
        </row>
        <row r="4746">
          <cell r="A4746">
            <v>106298</v>
          </cell>
          <cell r="B4746" t="str">
            <v>ABRAZADERA  EN U ACERO INOX-5/16"PARA Ø6"+TUERCA</v>
          </cell>
          <cell r="C4746" t="str">
            <v>UN</v>
          </cell>
          <cell r="D4746">
            <v>43495</v>
          </cell>
          <cell r="E4746" t="str">
            <v>2019</v>
          </cell>
          <cell r="F4746">
            <v>9805.01</v>
          </cell>
        </row>
        <row r="4747">
          <cell r="A4747">
            <v>106360</v>
          </cell>
          <cell r="B4747" t="str">
            <v>Tuerca Hexagonal y Arandela Ø3/8"</v>
          </cell>
          <cell r="C4747" t="str">
            <v>UN</v>
          </cell>
          <cell r="D4747">
            <v>44591</v>
          </cell>
          <cell r="E4747" t="str">
            <v>2022</v>
          </cell>
          <cell r="F4747">
            <v>377</v>
          </cell>
        </row>
        <row r="4748">
          <cell r="A4748">
            <v>106362</v>
          </cell>
          <cell r="B4748" t="str">
            <v>ADHESIVO-80 EN SPRAY (19 ONZAS)</v>
          </cell>
          <cell r="C4748" t="str">
            <v>UN</v>
          </cell>
          <cell r="E4748" t="str">
            <v>1900</v>
          </cell>
          <cell r="F4748">
            <v>0</v>
          </cell>
        </row>
        <row r="4749">
          <cell r="A4749">
            <v>106389</v>
          </cell>
          <cell r="B4749" t="str">
            <v>SELLADOR ETERNA A-53 (1/8) GAL</v>
          </cell>
          <cell r="C4749" t="str">
            <v>UN</v>
          </cell>
          <cell r="E4749" t="str">
            <v>1900</v>
          </cell>
          <cell r="F4749">
            <v>0</v>
          </cell>
        </row>
        <row r="4750">
          <cell r="A4750">
            <v>106421</v>
          </cell>
          <cell r="B4750" t="str">
            <v>TORNILLO 5/16" X 3 1/2""</v>
          </cell>
          <cell r="C4750" t="str">
            <v>UN</v>
          </cell>
          <cell r="E4750" t="str">
            <v>1900</v>
          </cell>
          <cell r="F4750">
            <v>0</v>
          </cell>
        </row>
        <row r="4751">
          <cell r="A4751">
            <v>106423</v>
          </cell>
          <cell r="B4751" t="str">
            <v>Bisagra Perno Anticada 3x2.5pgCal.2.5mm</v>
          </cell>
          <cell r="C4751" t="str">
            <v>UN</v>
          </cell>
          <cell r="E4751" t="str">
            <v>1900</v>
          </cell>
          <cell r="F4751">
            <v>0</v>
          </cell>
        </row>
        <row r="4752">
          <cell r="A4752">
            <v>106425</v>
          </cell>
          <cell r="B4752" t="str">
            <v>CERROJO DOBLE SATINADO</v>
          </cell>
          <cell r="C4752" t="str">
            <v>UN</v>
          </cell>
          <cell r="E4752" t="str">
            <v>1900</v>
          </cell>
          <cell r="F4752">
            <v>0</v>
          </cell>
        </row>
        <row r="4753">
          <cell r="A4753">
            <v>106475</v>
          </cell>
          <cell r="B4753" t="str">
            <v>CANDADO DE 40 mm TIPO ITALIANO</v>
          </cell>
          <cell r="C4753" t="str">
            <v>UN</v>
          </cell>
          <cell r="D4753">
            <v>44589</v>
          </cell>
          <cell r="E4753" t="str">
            <v>2022</v>
          </cell>
          <cell r="F4753">
            <v>27703</v>
          </cell>
        </row>
        <row r="4754">
          <cell r="A4754">
            <v>106477</v>
          </cell>
          <cell r="B4754" t="str">
            <v>BROCHA DE NYLON  5" PROFESIONAL</v>
          </cell>
          <cell r="C4754" t="str">
            <v>UN</v>
          </cell>
          <cell r="D4754">
            <v>44589</v>
          </cell>
          <cell r="E4754" t="str">
            <v>2022</v>
          </cell>
          <cell r="F4754">
            <v>25246</v>
          </cell>
        </row>
        <row r="4755">
          <cell r="A4755">
            <v>106480</v>
          </cell>
          <cell r="B4755" t="str">
            <v>BISAGRA REDONDA  (CÁPSULA O PISTON)  DE 5/8" HIERR</v>
          </cell>
          <cell r="C4755" t="str">
            <v>UN</v>
          </cell>
          <cell r="E4755" t="str">
            <v>1900</v>
          </cell>
          <cell r="F4755">
            <v>0</v>
          </cell>
        </row>
        <row r="4756">
          <cell r="A4756">
            <v>106481</v>
          </cell>
          <cell r="B4756" t="str">
            <v>CAJA PORTA HERRAMIENTAS 24" PLASTICO</v>
          </cell>
          <cell r="C4756" t="str">
            <v>UN</v>
          </cell>
          <cell r="E4756" t="str">
            <v>1900</v>
          </cell>
          <cell r="F4756">
            <v>0</v>
          </cell>
        </row>
        <row r="4757">
          <cell r="A4757">
            <v>106482</v>
          </cell>
          <cell r="B4757" t="str">
            <v>CERRADURA CARTELERA CORREDERA mueble vitrina nique</v>
          </cell>
          <cell r="C4757" t="str">
            <v>UN</v>
          </cell>
          <cell r="D4757">
            <v>44589</v>
          </cell>
          <cell r="E4757" t="str">
            <v>2022</v>
          </cell>
          <cell r="F4757">
            <v>9506.01</v>
          </cell>
        </row>
        <row r="4758">
          <cell r="A4758">
            <v>106484</v>
          </cell>
          <cell r="B4758" t="str">
            <v>CERRADURA DE EMBUTIR  PICO LORO DOBLE  854</v>
          </cell>
          <cell r="C4758" t="str">
            <v>UN</v>
          </cell>
          <cell r="D4758">
            <v>44589</v>
          </cell>
          <cell r="E4758" t="str">
            <v>2022</v>
          </cell>
          <cell r="F4758">
            <v>59147</v>
          </cell>
        </row>
        <row r="4759">
          <cell r="A4759">
            <v>106485</v>
          </cell>
          <cell r="B4759" t="str">
            <v>CERRADURA TIPO POMO MADERA EXTERIOR</v>
          </cell>
          <cell r="C4759" t="str">
            <v>UN</v>
          </cell>
          <cell r="D4759">
            <v>44590</v>
          </cell>
          <cell r="E4759" t="str">
            <v>2022</v>
          </cell>
          <cell r="F4759">
            <v>31033</v>
          </cell>
        </row>
        <row r="4760">
          <cell r="A4760">
            <v>106486</v>
          </cell>
          <cell r="B4760" t="str">
            <v>CERRADURA TIPO POMO INTERIOR</v>
          </cell>
          <cell r="C4760" t="str">
            <v>UN</v>
          </cell>
          <cell r="E4760" t="str">
            <v>1900</v>
          </cell>
          <cell r="F4760">
            <v>0</v>
          </cell>
        </row>
        <row r="4761">
          <cell r="A4761">
            <v>106487</v>
          </cell>
          <cell r="B4761" t="str">
            <v>CHAPA ESCRITORIO mueble cajón 20 - 25 mm</v>
          </cell>
          <cell r="C4761" t="str">
            <v>UN</v>
          </cell>
          <cell r="D4761">
            <v>44590</v>
          </cell>
          <cell r="E4761" t="str">
            <v>2022</v>
          </cell>
          <cell r="F4761">
            <v>11090</v>
          </cell>
        </row>
        <row r="4762">
          <cell r="A4762">
            <v>106488</v>
          </cell>
          <cell r="B4762" t="str">
            <v>GRAPAS PARA ANCLAR LAVAMANOS (PLASTICA)</v>
          </cell>
          <cell r="C4762" t="str">
            <v>UN</v>
          </cell>
          <cell r="E4762" t="str">
            <v>1900</v>
          </cell>
          <cell r="F4762">
            <v>0</v>
          </cell>
        </row>
        <row r="4763">
          <cell r="A4763">
            <v>106489</v>
          </cell>
          <cell r="B4763" t="str">
            <v>CERRADURA MUEBLE PESTILLO VERTICAL 2044 YALE O SIM</v>
          </cell>
          <cell r="C4763" t="str">
            <v>UN</v>
          </cell>
          <cell r="D4763">
            <v>44590</v>
          </cell>
          <cell r="E4763" t="str">
            <v>2022</v>
          </cell>
          <cell r="F4763">
            <v>30524</v>
          </cell>
        </row>
        <row r="4764">
          <cell r="A4764">
            <v>106492</v>
          </cell>
          <cell r="B4764" t="str">
            <v>Cerradura Mueble Pestillo Horizontal 2045.</v>
          </cell>
          <cell r="C4764" t="str">
            <v>UN</v>
          </cell>
          <cell r="D4764">
            <v>44589</v>
          </cell>
          <cell r="E4764" t="str">
            <v>2022</v>
          </cell>
          <cell r="F4764">
            <v>27461</v>
          </cell>
        </row>
        <row r="4765">
          <cell r="A4765">
            <v>106493</v>
          </cell>
          <cell r="B4765" t="str">
            <v>CHAZO PLASTICO NEGRO ESTRIADO 5/16</v>
          </cell>
          <cell r="C4765" t="str">
            <v>UN</v>
          </cell>
          <cell r="D4765">
            <v>44590</v>
          </cell>
          <cell r="E4765" t="str">
            <v>2022</v>
          </cell>
          <cell r="F4765">
            <v>123</v>
          </cell>
        </row>
        <row r="4766">
          <cell r="A4766">
            <v>106498</v>
          </cell>
          <cell r="B4766" t="str">
            <v>LLANA METÁLICA Lisa 11x5 MANGO PLASTICO</v>
          </cell>
          <cell r="C4766" t="str">
            <v>UN</v>
          </cell>
          <cell r="D4766">
            <v>44590</v>
          </cell>
          <cell r="E4766" t="str">
            <v>2022</v>
          </cell>
          <cell r="F4766">
            <v>12674</v>
          </cell>
        </row>
        <row r="4767">
          <cell r="A4767">
            <v>106501</v>
          </cell>
          <cell r="B4767" t="str">
            <v>MANILA LONA ¼</v>
          </cell>
          <cell r="C4767" t="str">
            <v>ML</v>
          </cell>
          <cell r="E4767" t="str">
            <v>1900</v>
          </cell>
          <cell r="F4767">
            <v>0</v>
          </cell>
        </row>
        <row r="4768">
          <cell r="A4768">
            <v>106504</v>
          </cell>
          <cell r="B4768" t="str">
            <v>PASADOR PUERTA DE BAÑO SATINADO 2"</v>
          </cell>
          <cell r="C4768" t="str">
            <v>UN</v>
          </cell>
          <cell r="D4768">
            <v>44590</v>
          </cell>
          <cell r="E4768" t="str">
            <v>2022</v>
          </cell>
          <cell r="F4768">
            <v>8978</v>
          </cell>
        </row>
        <row r="4769">
          <cell r="A4769">
            <v>106508</v>
          </cell>
          <cell r="B4769" t="str">
            <v>REMACHE POP 3/16 X 1/2" (BOLSA X 100)</v>
          </cell>
          <cell r="C4769" t="str">
            <v>UN</v>
          </cell>
          <cell r="D4769">
            <v>44591</v>
          </cell>
          <cell r="E4769" t="str">
            <v>2022</v>
          </cell>
          <cell r="F4769">
            <v>8838</v>
          </cell>
        </row>
        <row r="4770">
          <cell r="A4770">
            <v>106509</v>
          </cell>
          <cell r="B4770" t="str">
            <v>REMACHE POP 5/32 X 5/8 (BOLSA X 100)</v>
          </cell>
          <cell r="C4770" t="str">
            <v>UN</v>
          </cell>
          <cell r="D4770">
            <v>44591</v>
          </cell>
          <cell r="E4770" t="str">
            <v>2022</v>
          </cell>
          <cell r="F4770">
            <v>7393.01</v>
          </cell>
        </row>
        <row r="4771">
          <cell r="A4771">
            <v>106510</v>
          </cell>
          <cell r="B4771" t="str">
            <v>REMACHE POP 5/32" X 3/4 " (BOLSA X 100)</v>
          </cell>
          <cell r="C4771" t="str">
            <v>UN</v>
          </cell>
          <cell r="E4771" t="str">
            <v>1900</v>
          </cell>
          <cell r="F4771">
            <v>0</v>
          </cell>
        </row>
        <row r="4772">
          <cell r="A4772">
            <v>106511</v>
          </cell>
          <cell r="B4772" t="str">
            <v>TARRO ADHESIVO INSTANTÁNEO UNIV PRECISION X 5GR</v>
          </cell>
          <cell r="C4772" t="str">
            <v>UN</v>
          </cell>
          <cell r="E4772" t="str">
            <v>1900</v>
          </cell>
          <cell r="F4772">
            <v>0</v>
          </cell>
        </row>
        <row r="4773">
          <cell r="A4773">
            <v>106514</v>
          </cell>
          <cell r="B4773" t="str">
            <v>TORNILLO AUTOROSCANTE DE 6 X1" (BOLSA X 100)</v>
          </cell>
          <cell r="C4773" t="str">
            <v>UN</v>
          </cell>
          <cell r="E4773" t="str">
            <v>1900</v>
          </cell>
          <cell r="F4773">
            <v>0</v>
          </cell>
        </row>
        <row r="4774">
          <cell r="A4774">
            <v>106515</v>
          </cell>
          <cell r="B4774" t="str">
            <v>TORNILLO AUTOROSCANTE DE 6X2 (BOLSA X 100)</v>
          </cell>
          <cell r="C4774" t="str">
            <v>UN</v>
          </cell>
          <cell r="E4774" t="str">
            <v>1900</v>
          </cell>
          <cell r="F4774">
            <v>0</v>
          </cell>
        </row>
        <row r="4775">
          <cell r="A4775">
            <v>106516</v>
          </cell>
          <cell r="B4775" t="str">
            <v>TORNILLO DE 8 X 1 1/2 PULG. DRYWALL PUNTA DE BROCA</v>
          </cell>
          <cell r="C4775" t="str">
            <v>UN</v>
          </cell>
          <cell r="E4775" t="str">
            <v>1900</v>
          </cell>
          <cell r="F4775">
            <v>0</v>
          </cell>
        </row>
        <row r="4776">
          <cell r="A4776">
            <v>106517</v>
          </cell>
          <cell r="B4776" t="str">
            <v>TORNILLO HEXAGONAL  ZINCADO 3/8X1</v>
          </cell>
          <cell r="C4776" t="str">
            <v>UN</v>
          </cell>
          <cell r="E4776" t="str">
            <v>1900</v>
          </cell>
          <cell r="F4776">
            <v>0</v>
          </cell>
        </row>
        <row r="4777">
          <cell r="A4777">
            <v>106518</v>
          </cell>
          <cell r="B4777" t="str">
            <v>TUERCA HEXAGONAL  INOXIDABLE  304 DE 1/2</v>
          </cell>
          <cell r="C4777" t="str">
            <v>UN</v>
          </cell>
          <cell r="E4777" t="str">
            <v>1900</v>
          </cell>
          <cell r="F4777">
            <v>0</v>
          </cell>
        </row>
        <row r="4778">
          <cell r="A4778">
            <v>106519</v>
          </cell>
          <cell r="B4778" t="str">
            <v>CORREDERA METALICA (ZINC )  CAJON X 40CMS 40KG</v>
          </cell>
          <cell r="C4778" t="str">
            <v>UN</v>
          </cell>
          <cell r="E4778" t="str">
            <v>1900</v>
          </cell>
          <cell r="F4778">
            <v>0</v>
          </cell>
        </row>
        <row r="4779">
          <cell r="A4779">
            <v>106520</v>
          </cell>
          <cell r="B4779" t="str">
            <v>CLAVO CONCRETO ACERO DE 1" CON CABEZA X 500GR</v>
          </cell>
          <cell r="C4779" t="str">
            <v>LB</v>
          </cell>
          <cell r="D4779">
            <v>44590</v>
          </cell>
          <cell r="E4779" t="str">
            <v>2022</v>
          </cell>
          <cell r="F4779">
            <v>7230</v>
          </cell>
        </row>
        <row r="4780">
          <cell r="A4780">
            <v>106521</v>
          </cell>
          <cell r="B4780" t="str">
            <v>CLAVO CONCRETO ACERO DE 2" CON CABEZA X 500GR</v>
          </cell>
          <cell r="C4780" t="str">
            <v>LB</v>
          </cell>
          <cell r="D4780">
            <v>44590</v>
          </cell>
          <cell r="E4780" t="str">
            <v>2022</v>
          </cell>
          <cell r="F4780">
            <v>7230</v>
          </cell>
        </row>
        <row r="4781">
          <cell r="A4781">
            <v>106522</v>
          </cell>
          <cell r="B4781" t="str">
            <v>CLAVO ACERO LISO DE 3/4" X 500GR</v>
          </cell>
          <cell r="C4781" t="str">
            <v>LB</v>
          </cell>
          <cell r="D4781">
            <v>44590</v>
          </cell>
          <cell r="E4781" t="str">
            <v>2022</v>
          </cell>
          <cell r="F4781">
            <v>8530</v>
          </cell>
        </row>
        <row r="4782">
          <cell r="A4782">
            <v>106525</v>
          </cell>
          <cell r="B4782" t="str">
            <v>ACOPLES-BRONCE MACHO Y HEMBRA TIPO CONVENCIONAL</v>
          </cell>
          <cell r="C4782" t="str">
            <v>UN</v>
          </cell>
          <cell r="E4782" t="str">
            <v>1900</v>
          </cell>
          <cell r="F4782">
            <v>0</v>
          </cell>
        </row>
        <row r="4783">
          <cell r="A4783">
            <v>106526</v>
          </cell>
          <cell r="B4783" t="str">
            <v>LLAVE ABASTO PLASTICO C/ACOPLE LAVAMANOS</v>
          </cell>
          <cell r="C4783" t="str">
            <v>UN</v>
          </cell>
          <cell r="E4783" t="str">
            <v>1900</v>
          </cell>
          <cell r="F4783">
            <v>0</v>
          </cell>
        </row>
        <row r="4784">
          <cell r="A4784">
            <v>106529</v>
          </cell>
          <cell r="B4784" t="str">
            <v>SIKASIL C  CARTUCHO DE  300 CC O SIMILAR</v>
          </cell>
          <cell r="C4784" t="str">
            <v>UN</v>
          </cell>
          <cell r="E4784" t="str">
            <v>1900</v>
          </cell>
          <cell r="F4784">
            <v>0</v>
          </cell>
        </row>
        <row r="4785">
          <cell r="A4785">
            <v>106530</v>
          </cell>
          <cell r="B4785" t="str">
            <v>SILICONA GRUESA en barra para pistola de 1/2"x10"</v>
          </cell>
          <cell r="C4785" t="str">
            <v>UN</v>
          </cell>
          <cell r="D4785">
            <v>44591</v>
          </cell>
          <cell r="E4785" t="str">
            <v>2022</v>
          </cell>
          <cell r="F4785">
            <v>441</v>
          </cell>
        </row>
        <row r="4786">
          <cell r="A4786">
            <v>106531</v>
          </cell>
          <cell r="B4786" t="str">
            <v>PISTOLA METÁLICA PARA MANGUERA DE 1/2"</v>
          </cell>
          <cell r="C4786" t="str">
            <v>UN</v>
          </cell>
          <cell r="D4786">
            <v>44591</v>
          </cell>
          <cell r="E4786" t="str">
            <v>2022</v>
          </cell>
          <cell r="F4786">
            <v>27356.01</v>
          </cell>
        </row>
        <row r="4787">
          <cell r="A4787">
            <v>106555</v>
          </cell>
          <cell r="B4787" t="str">
            <v>CINTA DE ENMASCARAR DE 2" (ROLLO X 40 Mts)</v>
          </cell>
          <cell r="C4787" t="str">
            <v>UN</v>
          </cell>
          <cell r="E4787" t="str">
            <v>1900</v>
          </cell>
          <cell r="F4787">
            <v>0</v>
          </cell>
        </row>
        <row r="4788">
          <cell r="A4788">
            <v>106559</v>
          </cell>
          <cell r="B4788" t="str">
            <v>TOMA PATATRABADA 2X20 AMP.</v>
          </cell>
          <cell r="C4788" t="str">
            <v>UN</v>
          </cell>
          <cell r="E4788" t="str">
            <v>1900</v>
          </cell>
          <cell r="F4788">
            <v>0</v>
          </cell>
        </row>
        <row r="4789">
          <cell r="A4789">
            <v>106560</v>
          </cell>
          <cell r="B4789" t="str">
            <v>TOMA EN T ELÉCTRICA 15-20 AMP</v>
          </cell>
          <cell r="C4789" t="str">
            <v>UN</v>
          </cell>
          <cell r="E4789" t="str">
            <v>1900</v>
          </cell>
          <cell r="F4789">
            <v>0</v>
          </cell>
        </row>
        <row r="4790">
          <cell r="A4790">
            <v>106561</v>
          </cell>
          <cell r="B4790" t="str">
            <v>TOMA BIFASICA INCRUSTAR 220 AMP</v>
          </cell>
          <cell r="C4790" t="str">
            <v>UN</v>
          </cell>
          <cell r="E4790" t="str">
            <v>1900</v>
          </cell>
          <cell r="F4790">
            <v>0</v>
          </cell>
        </row>
        <row r="4791">
          <cell r="A4791">
            <v>106562</v>
          </cell>
          <cell r="B4791" t="str">
            <v>PILA RECARGABLE TRIPLE A X CUATRO (4)</v>
          </cell>
          <cell r="C4791" t="str">
            <v>PAR</v>
          </cell>
          <cell r="D4791">
            <v>44591</v>
          </cell>
          <cell r="E4791" t="str">
            <v>2022</v>
          </cell>
          <cell r="F4791">
            <v>37342</v>
          </cell>
        </row>
        <row r="4792">
          <cell r="A4792">
            <v>106563</v>
          </cell>
          <cell r="B4792" t="str">
            <v>PILA RECARGABLE AAX(2) -VARTA, ENERGIZER -SIMILAR</v>
          </cell>
          <cell r="C4792" t="str">
            <v>PAR</v>
          </cell>
          <cell r="D4792">
            <v>44591</v>
          </cell>
          <cell r="E4792" t="str">
            <v>2022</v>
          </cell>
          <cell r="F4792">
            <v>21053</v>
          </cell>
        </row>
        <row r="4793">
          <cell r="A4793">
            <v>106564</v>
          </cell>
          <cell r="B4793" t="str">
            <v>PILA P/TELÉFONO INHALAMBRICO DE 3.6 VOLTIOS</v>
          </cell>
          <cell r="C4793" t="str">
            <v>UN</v>
          </cell>
          <cell r="E4793" t="str">
            <v>1900</v>
          </cell>
          <cell r="F4793">
            <v>0</v>
          </cell>
        </row>
        <row r="4794">
          <cell r="A4794">
            <v>106565</v>
          </cell>
          <cell r="B4794" t="str">
            <v>PILA DE 9V RECARGABLES  (CUADRADA)</v>
          </cell>
          <cell r="C4794" t="str">
            <v>PAR</v>
          </cell>
          <cell r="D4794">
            <v>44591</v>
          </cell>
          <cell r="E4794" t="str">
            <v>2022</v>
          </cell>
          <cell r="F4794">
            <v>36822</v>
          </cell>
        </row>
        <row r="4795">
          <cell r="A4795">
            <v>106566</v>
          </cell>
          <cell r="B4795" t="str">
            <v>PILA CUADRADA ALKALINA  9V.</v>
          </cell>
          <cell r="C4795" t="str">
            <v>PAR</v>
          </cell>
          <cell r="D4795">
            <v>44591</v>
          </cell>
          <cell r="E4795" t="str">
            <v>2022</v>
          </cell>
          <cell r="F4795">
            <v>15515.01</v>
          </cell>
        </row>
        <row r="4796">
          <cell r="A4796">
            <v>106567</v>
          </cell>
          <cell r="B4796" t="str">
            <v>PILA ALKALINA TRIPLE AAA (PAR)</v>
          </cell>
          <cell r="C4796" t="str">
            <v>PAR</v>
          </cell>
          <cell r="D4796">
            <v>44591</v>
          </cell>
          <cell r="E4796" t="str">
            <v>2022</v>
          </cell>
          <cell r="F4796">
            <v>6865</v>
          </cell>
        </row>
        <row r="4797">
          <cell r="A4797">
            <v>106568</v>
          </cell>
          <cell r="B4797" t="str">
            <v>PILA ALKALINA DOBLE AA (PAR)</v>
          </cell>
          <cell r="C4797" t="str">
            <v>UN</v>
          </cell>
          <cell r="D4797">
            <v>44591</v>
          </cell>
          <cell r="E4797" t="str">
            <v>2022</v>
          </cell>
          <cell r="F4797">
            <v>3487</v>
          </cell>
        </row>
        <row r="4798">
          <cell r="A4798">
            <v>106569</v>
          </cell>
          <cell r="B4798" t="str">
            <v>MULTITOMA 6 SALIDAS SUPRESOR DE PICO CON FUSIBLE</v>
          </cell>
          <cell r="C4798" t="str">
            <v>UN</v>
          </cell>
          <cell r="E4798" t="str">
            <v>1900</v>
          </cell>
          <cell r="F4798">
            <v>0</v>
          </cell>
        </row>
        <row r="4799">
          <cell r="A4799">
            <v>106570</v>
          </cell>
          <cell r="B4799" t="str">
            <v>CINTA AISLANTE-SUPER33-19 mm ANCHO/20 M LARGO</v>
          </cell>
          <cell r="C4799" t="str">
            <v>RLL</v>
          </cell>
          <cell r="D4799">
            <v>44590</v>
          </cell>
          <cell r="E4799" t="str">
            <v>2022</v>
          </cell>
          <cell r="F4799">
            <v>14359</v>
          </cell>
        </row>
        <row r="4800">
          <cell r="A4800">
            <v>106571</v>
          </cell>
          <cell r="B4800" t="str">
            <v>CAUTIN ELECTRICO TIPO LAPIZ  25 A 50 W PARA SOLDAR</v>
          </cell>
          <cell r="C4800" t="str">
            <v>UN</v>
          </cell>
          <cell r="E4800" t="str">
            <v>1900</v>
          </cell>
          <cell r="F4800">
            <v>0</v>
          </cell>
        </row>
        <row r="4801">
          <cell r="A4801">
            <v>106572</v>
          </cell>
          <cell r="B4801" t="str">
            <v>CARGADOR PARA PILAS AAA-AA (4 PUESTOS)</v>
          </cell>
          <cell r="C4801" t="str">
            <v>UN</v>
          </cell>
          <cell r="D4801">
            <v>44589</v>
          </cell>
          <cell r="E4801" t="str">
            <v>2022</v>
          </cell>
          <cell r="F4801">
            <v>21601</v>
          </cell>
        </row>
        <row r="4802">
          <cell r="A4802">
            <v>106576</v>
          </cell>
          <cell r="B4802" t="str">
            <v>CANDADO TIPO ALEMAN DE 40 mm</v>
          </cell>
          <cell r="C4802" t="str">
            <v>UN</v>
          </cell>
          <cell r="D4802">
            <v>44589</v>
          </cell>
          <cell r="E4802" t="str">
            <v>2022</v>
          </cell>
          <cell r="F4802">
            <v>41713</v>
          </cell>
        </row>
        <row r="4803">
          <cell r="A4803">
            <v>106577</v>
          </cell>
          <cell r="B4803" t="str">
            <v>CANDADO TIPO ALEMAN DE 70 mm</v>
          </cell>
          <cell r="C4803" t="str">
            <v>UN</v>
          </cell>
          <cell r="D4803">
            <v>44589</v>
          </cell>
          <cell r="E4803" t="str">
            <v>2022</v>
          </cell>
          <cell r="F4803">
            <v>69271.009999999995</v>
          </cell>
        </row>
        <row r="4804">
          <cell r="A4804">
            <v>106579</v>
          </cell>
          <cell r="B4804" t="str">
            <v>LINTERNA 18 LUCES TIPO LED RECARGABLE-INDUSTRIAL</v>
          </cell>
          <cell r="C4804" t="str">
            <v>UN</v>
          </cell>
          <cell r="E4804" t="str">
            <v>1900</v>
          </cell>
          <cell r="F4804">
            <v>0</v>
          </cell>
        </row>
        <row r="4805">
          <cell r="A4805">
            <v>106580</v>
          </cell>
          <cell r="B4805" t="str">
            <v>DUCHA ELÉCTRICA — 110V — 220 V</v>
          </cell>
          <cell r="C4805" t="str">
            <v>UN</v>
          </cell>
          <cell r="D4805">
            <v>44590</v>
          </cell>
          <cell r="E4805" t="str">
            <v>2022</v>
          </cell>
          <cell r="F4805">
            <v>76122</v>
          </cell>
        </row>
        <row r="4806">
          <cell r="A4806">
            <v>106581</v>
          </cell>
          <cell r="B4806" t="str">
            <v>DESTORNILLADOR ESTRELLA 6" X ¼ (LARGO 150 mm)</v>
          </cell>
          <cell r="C4806" t="str">
            <v>UN</v>
          </cell>
          <cell r="D4806">
            <v>44590</v>
          </cell>
          <cell r="E4806" t="str">
            <v>2022</v>
          </cell>
          <cell r="F4806">
            <v>15843.01</v>
          </cell>
        </row>
        <row r="4807">
          <cell r="A4807">
            <v>106582</v>
          </cell>
          <cell r="B4807" t="str">
            <v>DESTORNILLADOR ESTRELLA 1/4" X 4"</v>
          </cell>
          <cell r="C4807" t="str">
            <v>UN</v>
          </cell>
          <cell r="E4807" t="str">
            <v>1900</v>
          </cell>
          <cell r="F4807">
            <v>0</v>
          </cell>
        </row>
        <row r="4808">
          <cell r="A4808">
            <v>106583</v>
          </cell>
          <cell r="B4808" t="str">
            <v>CINTA AUTO ADHESIVA DOBLE FAZ ( 3/4"-ROLLO X 5M)</v>
          </cell>
          <cell r="C4808" t="str">
            <v>RLL</v>
          </cell>
          <cell r="D4808">
            <v>44590</v>
          </cell>
          <cell r="E4808" t="str">
            <v>2022</v>
          </cell>
          <cell r="F4808">
            <v>5596</v>
          </cell>
        </row>
        <row r="4809">
          <cell r="A4809">
            <v>106594</v>
          </cell>
          <cell r="B4809" t="str">
            <v>NIVELADOR  CON TORNILLO PLANO 3/8</v>
          </cell>
          <cell r="C4809" t="str">
            <v>UN</v>
          </cell>
          <cell r="E4809" t="str">
            <v>1900</v>
          </cell>
          <cell r="F4809">
            <v>0</v>
          </cell>
        </row>
        <row r="4810">
          <cell r="A4810">
            <v>106760</v>
          </cell>
          <cell r="B4810" t="str">
            <v>PERNO 5/8" X 545MM</v>
          </cell>
          <cell r="C4810" t="str">
            <v>UN</v>
          </cell>
          <cell r="D4810">
            <v>43663</v>
          </cell>
          <cell r="E4810" t="str">
            <v>2019</v>
          </cell>
          <cell r="F4810">
            <v>8450</v>
          </cell>
        </row>
        <row r="4811">
          <cell r="A4811">
            <v>106761</v>
          </cell>
          <cell r="B4811" t="str">
            <v>ESPARRAGO DE 578X18" + TUERCAS</v>
          </cell>
          <cell r="C4811" t="str">
            <v>UN</v>
          </cell>
          <cell r="E4811" t="str">
            <v>1900</v>
          </cell>
          <cell r="F4811">
            <v>0</v>
          </cell>
        </row>
        <row r="4812">
          <cell r="A4812">
            <v>106841</v>
          </cell>
          <cell r="B4812" t="str">
            <v>TORNILLO 5/32"X1/2" Cabeza Redonda</v>
          </cell>
          <cell r="C4812" t="str">
            <v>UN</v>
          </cell>
          <cell r="D4812">
            <v>44591</v>
          </cell>
          <cell r="E4812" t="str">
            <v>2022</v>
          </cell>
          <cell r="F4812">
            <v>115</v>
          </cell>
        </row>
        <row r="4813">
          <cell r="A4813">
            <v>109187</v>
          </cell>
          <cell r="B4813" t="str">
            <v>CARRETILLA METALICA LLANTA ANTIPINCHAZO</v>
          </cell>
          <cell r="C4813" t="str">
            <v>UN</v>
          </cell>
          <cell r="D4813">
            <v>44589</v>
          </cell>
          <cell r="E4813" t="str">
            <v>2022</v>
          </cell>
          <cell r="F4813">
            <v>226238</v>
          </cell>
        </row>
        <row r="4814">
          <cell r="A4814">
            <v>109188</v>
          </cell>
          <cell r="B4814" t="str">
            <v>ESCALERA TIPO TIJERA INDUSTRIAL 4 PASOS</v>
          </cell>
          <cell r="C4814" t="str">
            <v>UN</v>
          </cell>
          <cell r="E4814" t="str">
            <v>1900</v>
          </cell>
          <cell r="F4814">
            <v>0</v>
          </cell>
        </row>
        <row r="4815">
          <cell r="A4815">
            <v>101415</v>
          </cell>
          <cell r="B4815" t="str">
            <v>Candado anticizalla 90mm (suministro)</v>
          </cell>
          <cell r="C4815" t="str">
            <v>UN</v>
          </cell>
          <cell r="D4815">
            <v>44589</v>
          </cell>
          <cell r="E4815" t="str">
            <v>2022</v>
          </cell>
          <cell r="F4815">
            <v>95700</v>
          </cell>
        </row>
        <row r="4816">
          <cell r="A4816">
            <v>101425</v>
          </cell>
          <cell r="B4816" t="str">
            <v>GUAYA ACERADA X METRO ENCAUCHETADA DE 1/8</v>
          </cell>
          <cell r="C4816" t="str">
            <v>ML</v>
          </cell>
          <cell r="D4816">
            <v>43558</v>
          </cell>
          <cell r="E4816" t="str">
            <v>2019</v>
          </cell>
          <cell r="F4816">
            <v>1625</v>
          </cell>
        </row>
        <row r="4817">
          <cell r="A4817">
            <v>101427</v>
          </cell>
          <cell r="B4817" t="str">
            <v>BOMBILLO LED DE INCRUSTAR 3W 270 LUMENS A 120V 2,5</v>
          </cell>
          <cell r="C4817" t="str">
            <v>UN</v>
          </cell>
          <cell r="D4817">
            <v>43558</v>
          </cell>
          <cell r="E4817" t="str">
            <v>2019</v>
          </cell>
          <cell r="F4817">
            <v>18180</v>
          </cell>
        </row>
        <row r="4818">
          <cell r="A4818">
            <v>101463</v>
          </cell>
          <cell r="B4818" t="str">
            <v>CLAVIJA ELECTRICA 15 AMP 110V</v>
          </cell>
          <cell r="C4818" t="str">
            <v>UN</v>
          </cell>
          <cell r="D4818">
            <v>44590</v>
          </cell>
          <cell r="E4818" t="str">
            <v>2022</v>
          </cell>
          <cell r="F4818">
            <v>5600</v>
          </cell>
        </row>
        <row r="4819">
          <cell r="A4819">
            <v>101466</v>
          </cell>
          <cell r="B4819" t="str">
            <v>LAMINA DE ZINC LISA 2,24 X 0,90 M CALIBRE 34</v>
          </cell>
          <cell r="C4819" t="str">
            <v>UN</v>
          </cell>
          <cell r="D4819">
            <v>44590</v>
          </cell>
          <cell r="E4819" t="str">
            <v>2022</v>
          </cell>
          <cell r="F4819">
            <v>29468.01</v>
          </cell>
        </row>
        <row r="4820">
          <cell r="A4820">
            <v>101468</v>
          </cell>
          <cell r="B4820" t="str">
            <v>SELLANTE JUNTA METALICA HOL MAX 0,25 MM *50 ML</v>
          </cell>
          <cell r="C4820" t="str">
            <v>UN</v>
          </cell>
          <cell r="D4820">
            <v>43558</v>
          </cell>
          <cell r="E4820" t="str">
            <v>2019</v>
          </cell>
          <cell r="F4820">
            <v>30485</v>
          </cell>
        </row>
        <row r="4821">
          <cell r="A4821">
            <v>101637</v>
          </cell>
          <cell r="B4821" t="str">
            <v>DISCO DIAMANTADO TURBO 7 PULGADAS</v>
          </cell>
          <cell r="C4821" t="str">
            <v>UN</v>
          </cell>
          <cell r="D4821">
            <v>44590</v>
          </cell>
          <cell r="E4821" t="str">
            <v>2022</v>
          </cell>
          <cell r="F4821">
            <v>44460.01</v>
          </cell>
        </row>
        <row r="4822">
          <cell r="A4822">
            <v>101885</v>
          </cell>
          <cell r="B4822" t="str">
            <v>ESLABÓN DE ENGANCHE, PASADOR Y OJAL CDRC Cometas</v>
          </cell>
          <cell r="C4822" t="str">
            <v>UN</v>
          </cell>
          <cell r="D4822">
            <v>44590</v>
          </cell>
          <cell r="E4822" t="str">
            <v>2022</v>
          </cell>
          <cell r="F4822">
            <v>13657</v>
          </cell>
        </row>
        <row r="4823">
          <cell r="A4823">
            <v>101886</v>
          </cell>
          <cell r="B4823" t="str">
            <v>ESPARRAGO GALVANIZADO DE 5/8" X 18" CDRC Cometas</v>
          </cell>
          <cell r="C4823" t="str">
            <v>UN</v>
          </cell>
          <cell r="D4823">
            <v>44590</v>
          </cell>
          <cell r="E4823" t="str">
            <v>2022</v>
          </cell>
          <cell r="F4823">
            <v>8704.01</v>
          </cell>
        </row>
        <row r="4824">
          <cell r="A4824">
            <v>102044</v>
          </cell>
          <cell r="B4824" t="str">
            <v>HOMBRE SOLO RECTO 10"</v>
          </cell>
          <cell r="C4824" t="str">
            <v>UN</v>
          </cell>
          <cell r="D4824">
            <v>44590</v>
          </cell>
          <cell r="E4824" t="str">
            <v>2022</v>
          </cell>
          <cell r="F4824">
            <v>46207</v>
          </cell>
        </row>
        <row r="4825">
          <cell r="A4825">
            <v>102049</v>
          </cell>
          <cell r="B4825" t="str">
            <v>TAPA TOMA DOBLE NARANJA AÍSLA TIERRA</v>
          </cell>
          <cell r="C4825" t="str">
            <v>UN</v>
          </cell>
          <cell r="D4825">
            <v>44591</v>
          </cell>
          <cell r="E4825" t="str">
            <v>2022</v>
          </cell>
          <cell r="F4825">
            <v>4273</v>
          </cell>
        </row>
        <row r="4826">
          <cell r="A4826">
            <v>102051</v>
          </cell>
          <cell r="B4826" t="str">
            <v>DISCO ABRASIVO CORTE METAL 4 1/2 X 1/8 REF DW44820</v>
          </cell>
          <cell r="C4826" t="str">
            <v>UN</v>
          </cell>
          <cell r="D4826">
            <v>44590</v>
          </cell>
          <cell r="E4826" t="str">
            <v>2022</v>
          </cell>
          <cell r="F4826">
            <v>5334</v>
          </cell>
        </row>
        <row r="4827">
          <cell r="A4827">
            <v>102052</v>
          </cell>
          <cell r="B4827" t="str">
            <v>CAJA HERRAMIENTAS 19 PULGADAS NEWMILLENIUM BANDEJA</v>
          </cell>
          <cell r="C4827" t="str">
            <v>UN</v>
          </cell>
          <cell r="D4827">
            <v>44589</v>
          </cell>
          <cell r="E4827" t="str">
            <v>2022</v>
          </cell>
          <cell r="F4827">
            <v>55369</v>
          </cell>
        </row>
        <row r="4828">
          <cell r="A4828">
            <v>102068</v>
          </cell>
          <cell r="B4828" t="str">
            <v>GRAPA 1" DOBLE OREJA X 10UND GALVANIZADA</v>
          </cell>
          <cell r="C4828" t="str">
            <v>UN</v>
          </cell>
          <cell r="D4828">
            <v>43651</v>
          </cell>
          <cell r="E4828" t="str">
            <v>2019</v>
          </cell>
          <cell r="F4828">
            <v>2637</v>
          </cell>
        </row>
        <row r="4829">
          <cell r="A4829">
            <v>102069</v>
          </cell>
          <cell r="B4829" t="str">
            <v>GRAPA 1/2 DOBLE OREJA X 10UND GALVANIZADA</v>
          </cell>
          <cell r="C4829" t="str">
            <v>UN</v>
          </cell>
          <cell r="D4829">
            <v>44590</v>
          </cell>
          <cell r="E4829" t="str">
            <v>2022</v>
          </cell>
          <cell r="F4829">
            <v>547</v>
          </cell>
        </row>
        <row r="4830">
          <cell r="A4830">
            <v>102083</v>
          </cell>
          <cell r="B4830" t="str">
            <v>UNIÓN CANALETA PARA PISO 60X13</v>
          </cell>
          <cell r="C4830" t="str">
            <v>UN</v>
          </cell>
          <cell r="D4830">
            <v>44591</v>
          </cell>
          <cell r="E4830" t="str">
            <v>2022</v>
          </cell>
          <cell r="F4830">
            <v>2793</v>
          </cell>
        </row>
        <row r="4831">
          <cell r="A4831">
            <v>102084</v>
          </cell>
          <cell r="B4831" t="str">
            <v>ALICATE 12 PULGADAS PELÍCANO PC980-3</v>
          </cell>
          <cell r="C4831" t="str">
            <v>UN</v>
          </cell>
          <cell r="D4831">
            <v>44588</v>
          </cell>
          <cell r="E4831" t="str">
            <v>2022</v>
          </cell>
          <cell r="F4831">
            <v>29530</v>
          </cell>
        </row>
        <row r="4832">
          <cell r="A4832">
            <v>102085</v>
          </cell>
          <cell r="B4832" t="str">
            <v>ATORNILLADOR IMPACTO 1/4 6.35MM V.V.R. ATORNILLAR</v>
          </cell>
          <cell r="C4832" t="str">
            <v>UN</v>
          </cell>
          <cell r="D4832">
            <v>44588</v>
          </cell>
          <cell r="E4832" t="str">
            <v>2022</v>
          </cell>
          <cell r="F4832">
            <v>401250</v>
          </cell>
        </row>
        <row r="4833">
          <cell r="A4833">
            <v>102086</v>
          </cell>
          <cell r="B4833" t="str">
            <v>Cortafrios Diagonal Aislado 1000V 6.1/4 Pulgadas</v>
          </cell>
          <cell r="C4833" t="str">
            <v>UN</v>
          </cell>
          <cell r="D4833">
            <v>44590</v>
          </cell>
          <cell r="E4833" t="str">
            <v>2022</v>
          </cell>
          <cell r="F4833">
            <v>53692</v>
          </cell>
        </row>
        <row r="4834">
          <cell r="A4834">
            <v>102087</v>
          </cell>
          <cell r="B4834" t="str">
            <v>CORTAFRIOS PROF FRONTAL AISLADO 1000V 8 PULGADAS A</v>
          </cell>
          <cell r="C4834" t="str">
            <v>UN</v>
          </cell>
          <cell r="D4834">
            <v>44590</v>
          </cell>
          <cell r="E4834" t="str">
            <v>2022</v>
          </cell>
          <cell r="F4834">
            <v>47114</v>
          </cell>
        </row>
        <row r="4835">
          <cell r="A4835">
            <v>102088</v>
          </cell>
          <cell r="B4835" t="str">
            <v>DESTORNILLADOR TESTER 100V - 500V 150 MM LARGO -MA</v>
          </cell>
          <cell r="C4835" t="str">
            <v>UN</v>
          </cell>
          <cell r="D4835">
            <v>44590</v>
          </cell>
          <cell r="E4835" t="str">
            <v>2022</v>
          </cell>
          <cell r="F4835">
            <v>7288</v>
          </cell>
        </row>
        <row r="4836">
          <cell r="A4836">
            <v>102092</v>
          </cell>
          <cell r="B4836" t="str">
            <v>DISCO ABRASIVO CORTE METAL 7 X 0.055 PULGADAS REF</v>
          </cell>
          <cell r="C4836" t="str">
            <v>UN</v>
          </cell>
          <cell r="D4836">
            <v>44590</v>
          </cell>
          <cell r="E4836" t="str">
            <v>2022</v>
          </cell>
          <cell r="F4836">
            <v>7437</v>
          </cell>
        </row>
        <row r="4837">
          <cell r="A4837">
            <v>102094</v>
          </cell>
          <cell r="B4837" t="str">
            <v>DISCO ABRASIVO CORTE METAL 7 X 1/8 REF DW44840</v>
          </cell>
          <cell r="C4837" t="str">
            <v>UN</v>
          </cell>
          <cell r="D4837">
            <v>44590</v>
          </cell>
          <cell r="E4837" t="str">
            <v>2022</v>
          </cell>
          <cell r="F4837">
            <v>8397</v>
          </cell>
        </row>
        <row r="4838">
          <cell r="A4838">
            <v>102095</v>
          </cell>
          <cell r="B4838" t="str">
            <v>DISCO MADERA 12 PULGADAS 60DIENTES REF DW03140</v>
          </cell>
          <cell r="C4838" t="str">
            <v>UN</v>
          </cell>
          <cell r="D4838">
            <v>44590</v>
          </cell>
          <cell r="E4838" t="str">
            <v>2022</v>
          </cell>
          <cell r="F4838">
            <v>178675</v>
          </cell>
        </row>
        <row r="4839">
          <cell r="A4839">
            <v>102096</v>
          </cell>
          <cell r="B4839" t="str">
            <v>DISCO PARA MADERA 7-1/4 PULGADA 40 DIENTES B725A40</v>
          </cell>
          <cell r="C4839" t="str">
            <v>UN</v>
          </cell>
          <cell r="D4839">
            <v>44590</v>
          </cell>
          <cell r="E4839" t="str">
            <v>2022</v>
          </cell>
          <cell r="F4839">
            <v>47548</v>
          </cell>
        </row>
        <row r="4840">
          <cell r="A4840">
            <v>102101</v>
          </cell>
          <cell r="B4840" t="str">
            <v>DISCO SIERRA CIRCULAR ECO 184MM 7 1/4 PULGADAS 24D</v>
          </cell>
          <cell r="C4840" t="str">
            <v>UN</v>
          </cell>
          <cell r="D4840">
            <v>44590</v>
          </cell>
          <cell r="E4840" t="str">
            <v>2022</v>
          </cell>
          <cell r="F4840">
            <v>42001</v>
          </cell>
        </row>
        <row r="4841">
          <cell r="A4841">
            <v>102104</v>
          </cell>
          <cell r="B4841" t="str">
            <v>ESCALERA MULTIPROPÓSITO 3.5MT 12 PASOS</v>
          </cell>
          <cell r="C4841" t="str">
            <v>UN</v>
          </cell>
          <cell r="D4841">
            <v>44590</v>
          </cell>
          <cell r="E4841" t="str">
            <v>2022</v>
          </cell>
          <cell r="F4841">
            <v>316754</v>
          </cell>
        </row>
        <row r="4842">
          <cell r="A4842">
            <v>102105</v>
          </cell>
          <cell r="B4842" t="str">
            <v>HOMBRESOLO 8 PULGADAS HOJALATERO REF 84-398</v>
          </cell>
          <cell r="C4842" t="str">
            <v>UN</v>
          </cell>
          <cell r="D4842">
            <v>44590</v>
          </cell>
          <cell r="E4842" t="str">
            <v>2022</v>
          </cell>
          <cell r="F4842">
            <v>40807</v>
          </cell>
        </row>
        <row r="4843">
          <cell r="A4843">
            <v>102106</v>
          </cell>
          <cell r="B4843" t="str">
            <v>HOMBRESOLO DE CADENA DE 19"</v>
          </cell>
          <cell r="C4843" t="str">
            <v>UN</v>
          </cell>
          <cell r="D4843">
            <v>44585</v>
          </cell>
          <cell r="E4843" t="str">
            <v>2022</v>
          </cell>
          <cell r="F4843">
            <v>47529</v>
          </cell>
        </row>
        <row r="4844">
          <cell r="A4844">
            <v>102107</v>
          </cell>
          <cell r="B4844" t="str">
            <v>SIKA MULTISEAL 15CM X 10M</v>
          </cell>
          <cell r="C4844" t="str">
            <v>UN</v>
          </cell>
          <cell r="D4844">
            <v>44591</v>
          </cell>
          <cell r="E4844" t="str">
            <v>2022</v>
          </cell>
          <cell r="F4844">
            <v>70621</v>
          </cell>
        </row>
        <row r="4845">
          <cell r="A4845">
            <v>102108</v>
          </cell>
          <cell r="B4845" t="str">
            <v>SIKA-2  (2,5KG)</v>
          </cell>
          <cell r="C4845" t="str">
            <v>UN</v>
          </cell>
          <cell r="D4845">
            <v>44591</v>
          </cell>
          <cell r="E4845" t="str">
            <v>2022</v>
          </cell>
          <cell r="F4845">
            <v>74609</v>
          </cell>
        </row>
        <row r="4846">
          <cell r="A4846">
            <v>102110</v>
          </cell>
          <cell r="B4846" t="str">
            <v>Pistola Para Aplicar Silicona gruesa. De 10W.</v>
          </cell>
          <cell r="C4846" t="str">
            <v>UN</v>
          </cell>
          <cell r="D4846">
            <v>44585</v>
          </cell>
          <cell r="E4846" t="str">
            <v>2022</v>
          </cell>
          <cell r="F4846">
            <v>21124</v>
          </cell>
        </row>
        <row r="4847">
          <cell r="A4847">
            <v>102113</v>
          </cell>
          <cell r="B4847" t="str">
            <v>Epoxibonder Transparente 25 GramosLoctite</v>
          </cell>
          <cell r="C4847" t="str">
            <v>UN</v>
          </cell>
          <cell r="D4847">
            <v>44590</v>
          </cell>
          <cell r="E4847" t="str">
            <v>2022</v>
          </cell>
          <cell r="F4847">
            <v>18167</v>
          </cell>
        </row>
        <row r="4848">
          <cell r="A4848">
            <v>102344</v>
          </cell>
          <cell r="B4848" t="str">
            <v>CANDADO BARRILITO 60MM</v>
          </cell>
          <cell r="C4848" t="str">
            <v>UN</v>
          </cell>
          <cell r="D4848">
            <v>44585</v>
          </cell>
          <cell r="E4848" t="str">
            <v>2022</v>
          </cell>
          <cell r="F4848">
            <v>52810</v>
          </cell>
        </row>
        <row r="4849">
          <cell r="A4849">
            <v>102345</v>
          </cell>
          <cell r="B4849" t="str">
            <v>CANDADO INTEMPERIE 50MM CUBIERTO</v>
          </cell>
          <cell r="C4849" t="str">
            <v>UN</v>
          </cell>
          <cell r="D4849">
            <v>44589</v>
          </cell>
          <cell r="E4849" t="str">
            <v>2022</v>
          </cell>
          <cell r="F4849">
            <v>62950</v>
          </cell>
        </row>
        <row r="4850">
          <cell r="A4850">
            <v>102439</v>
          </cell>
          <cell r="B4850" t="str">
            <v>CABUYA 41 M GRUESA FIQUE FIBRA NATURAL</v>
          </cell>
          <cell r="C4850" t="str">
            <v>ML</v>
          </cell>
          <cell r="D4850">
            <v>44589</v>
          </cell>
          <cell r="E4850" t="str">
            <v>2022</v>
          </cell>
          <cell r="F4850">
            <v>206</v>
          </cell>
        </row>
        <row r="4851">
          <cell r="A4851">
            <v>102440</v>
          </cell>
          <cell r="B4851" t="str">
            <v>CAJA DE CONVERSION DE HDMI A RCA</v>
          </cell>
          <cell r="C4851" t="str">
            <v>UN</v>
          </cell>
          <cell r="D4851">
            <v>44589</v>
          </cell>
          <cell r="E4851" t="str">
            <v>2022</v>
          </cell>
          <cell r="F4851">
            <v>41509</v>
          </cell>
        </row>
        <row r="4852">
          <cell r="A4852">
            <v>102441</v>
          </cell>
          <cell r="B4852" t="str">
            <v>GUANTE CAUCHO NEGRO CORRUGADO TODAS LAS TALLAS</v>
          </cell>
          <cell r="C4852" t="str">
            <v>PAR</v>
          </cell>
          <cell r="D4852">
            <v>44590</v>
          </cell>
          <cell r="E4852" t="str">
            <v>2022</v>
          </cell>
          <cell r="F4852">
            <v>34071</v>
          </cell>
        </row>
        <row r="4853">
          <cell r="A4853">
            <v>102448</v>
          </cell>
          <cell r="B4853" t="str">
            <v>GUANTE MULTIFLEX POLIESTER NITRILO TALLA S-M-L</v>
          </cell>
          <cell r="C4853" t="str">
            <v>PAR</v>
          </cell>
          <cell r="D4853">
            <v>44590</v>
          </cell>
          <cell r="E4853" t="str">
            <v>2022</v>
          </cell>
          <cell r="F4853">
            <v>6058</v>
          </cell>
        </row>
        <row r="4854">
          <cell r="A4854">
            <v>102449</v>
          </cell>
          <cell r="B4854" t="str">
            <v>GUANTE POLIESTER PU FLEX POLY -TODAS LAS TALLAS</v>
          </cell>
          <cell r="C4854" t="str">
            <v>PAR</v>
          </cell>
          <cell r="D4854">
            <v>44590</v>
          </cell>
          <cell r="E4854" t="str">
            <v>2022</v>
          </cell>
          <cell r="F4854">
            <v>5832</v>
          </cell>
        </row>
        <row r="4855">
          <cell r="A4855">
            <v>102450</v>
          </cell>
          <cell r="B4855" t="str">
            <v>KIT REPUESTO RESPIRADOR PINTURA 6022P</v>
          </cell>
          <cell r="C4855" t="str">
            <v>KIT</v>
          </cell>
          <cell r="D4855">
            <v>44590</v>
          </cell>
          <cell r="E4855" t="str">
            <v>2022</v>
          </cell>
          <cell r="F4855">
            <v>50198</v>
          </cell>
        </row>
        <row r="4856">
          <cell r="A4856">
            <v>102451</v>
          </cell>
          <cell r="B4856" t="str">
            <v>KIT RESPIRADOR PINTURA 2 VÍAS 6211P</v>
          </cell>
          <cell r="C4856" t="str">
            <v>KIT</v>
          </cell>
          <cell r="D4856">
            <v>44590</v>
          </cell>
          <cell r="E4856" t="str">
            <v>2022</v>
          </cell>
          <cell r="F4856">
            <v>107906</v>
          </cell>
        </row>
        <row r="4857">
          <cell r="A4857">
            <v>102452</v>
          </cell>
          <cell r="B4857" t="str">
            <v>SOGA POLIPROPILENO SÓLIDA CAL 12MM X 20M</v>
          </cell>
          <cell r="C4857" t="str">
            <v>ML</v>
          </cell>
          <cell r="D4857">
            <v>44591</v>
          </cell>
          <cell r="E4857" t="str">
            <v>2022</v>
          </cell>
          <cell r="F4857">
            <v>1838</v>
          </cell>
        </row>
        <row r="4858">
          <cell r="A4858">
            <v>102416</v>
          </cell>
          <cell r="B4858" t="str">
            <v>SPLITTER HDMI 1X2 4K 1 ENTRADA 2 SALIDAS</v>
          </cell>
          <cell r="C4858" t="str">
            <v>UN</v>
          </cell>
          <cell r="D4858">
            <v>44591</v>
          </cell>
          <cell r="E4858" t="str">
            <v>2022</v>
          </cell>
          <cell r="F4858">
            <v>52457</v>
          </cell>
        </row>
        <row r="4859">
          <cell r="A4859">
            <v>102453</v>
          </cell>
          <cell r="B4859" t="str">
            <v>VÁLVULA DE COMPUERTA 1 PULGADA</v>
          </cell>
          <cell r="C4859" t="str">
            <v>UN</v>
          </cell>
          <cell r="D4859">
            <v>44591</v>
          </cell>
          <cell r="E4859" t="str">
            <v>2022</v>
          </cell>
          <cell r="F4859">
            <v>39027</v>
          </cell>
        </row>
        <row r="4860">
          <cell r="A4860">
            <v>102455</v>
          </cell>
          <cell r="B4860" t="str">
            <v>VÁLVULA DE COMPUERTA DIÁMETRO 1/2"</v>
          </cell>
          <cell r="C4860" t="str">
            <v>UN</v>
          </cell>
          <cell r="D4860">
            <v>44591</v>
          </cell>
          <cell r="E4860" t="str">
            <v>2022</v>
          </cell>
          <cell r="F4860">
            <v>20596</v>
          </cell>
        </row>
        <row r="4861">
          <cell r="A4861">
            <v>102458</v>
          </cell>
          <cell r="B4861" t="str">
            <v>ROLLO CARTÓN CORRUGADO 24M2</v>
          </cell>
          <cell r="C4861" t="str">
            <v>M2</v>
          </cell>
          <cell r="D4861">
            <v>44591</v>
          </cell>
          <cell r="E4861" t="str">
            <v>2022</v>
          </cell>
          <cell r="F4861">
            <v>3163</v>
          </cell>
        </row>
        <row r="4862">
          <cell r="A4862">
            <v>102459</v>
          </cell>
          <cell r="B4862" t="str">
            <v>MADERA FLOR MORADO ACHAPO RUSTICO 12 CM X 12 CM</v>
          </cell>
          <cell r="C4862" t="str">
            <v>UN</v>
          </cell>
          <cell r="D4862">
            <v>44590</v>
          </cell>
          <cell r="E4862" t="str">
            <v>2022</v>
          </cell>
          <cell r="F4862">
            <v>152304.01</v>
          </cell>
        </row>
        <row r="4863">
          <cell r="A4863">
            <v>102460</v>
          </cell>
          <cell r="B4863" t="str">
            <v>MADERA FLOR MORADO ACHAPO RUSTICO  30 CM X 3 CM</v>
          </cell>
          <cell r="C4863" t="str">
            <v>UN</v>
          </cell>
          <cell r="D4863">
            <v>44590</v>
          </cell>
          <cell r="E4863" t="str">
            <v>2022</v>
          </cell>
          <cell r="F4863">
            <v>60256</v>
          </cell>
        </row>
        <row r="4864">
          <cell r="A4864">
            <v>102461</v>
          </cell>
          <cell r="B4864" t="str">
            <v>CANDADO BARRILITO 30MM</v>
          </cell>
          <cell r="C4864" t="str">
            <v>UN</v>
          </cell>
          <cell r="D4864">
            <v>44589</v>
          </cell>
          <cell r="E4864" t="str">
            <v>2022</v>
          </cell>
          <cell r="F4864">
            <v>17895.009999999998</v>
          </cell>
        </row>
        <row r="4865">
          <cell r="A4865">
            <v>102481</v>
          </cell>
          <cell r="B4865" t="str">
            <v>CANDADO CUELLO ALTO 20MM</v>
          </cell>
          <cell r="C4865" t="str">
            <v>UN</v>
          </cell>
          <cell r="D4865">
            <v>44585</v>
          </cell>
          <cell r="E4865" t="str">
            <v>2022</v>
          </cell>
          <cell r="F4865">
            <v>21124</v>
          </cell>
        </row>
        <row r="4866">
          <cell r="A4866">
            <v>102492</v>
          </cell>
          <cell r="B4866" t="str">
            <v>CANDADO CUELLO ALTO 40MM</v>
          </cell>
          <cell r="C4866" t="str">
            <v>UN</v>
          </cell>
          <cell r="D4866">
            <v>44589</v>
          </cell>
          <cell r="E4866" t="str">
            <v>2022</v>
          </cell>
          <cell r="F4866">
            <v>19962</v>
          </cell>
        </row>
        <row r="4867">
          <cell r="A4867">
            <v>102505</v>
          </cell>
          <cell r="B4867" t="str">
            <v>CANDADO INTEMPERIE 60MM CUBIERTO</v>
          </cell>
          <cell r="C4867" t="str">
            <v>UN</v>
          </cell>
          <cell r="D4867">
            <v>44589</v>
          </cell>
          <cell r="E4867" t="str">
            <v>2022</v>
          </cell>
          <cell r="F4867">
            <v>67597</v>
          </cell>
        </row>
        <row r="4868">
          <cell r="A4868">
            <v>102756</v>
          </cell>
          <cell r="B4868" t="str">
            <v>GRAPA 1" DOBLE OREJA X 10UND GALVANIZADA</v>
          </cell>
          <cell r="C4868" t="str">
            <v>UN</v>
          </cell>
          <cell r="D4868">
            <v>44590</v>
          </cell>
          <cell r="E4868" t="str">
            <v>2022</v>
          </cell>
          <cell r="F4868">
            <v>724</v>
          </cell>
        </row>
        <row r="4869">
          <cell r="A4869">
            <v>102757</v>
          </cell>
          <cell r="B4869" t="str">
            <v>GRAPA 1/2 DOBLE OREJA X 10UND GALVANIZADA</v>
          </cell>
          <cell r="C4869" t="str">
            <v>UN</v>
          </cell>
          <cell r="D4869">
            <v>44590</v>
          </cell>
          <cell r="E4869" t="str">
            <v>2022</v>
          </cell>
          <cell r="F4869">
            <v>458</v>
          </cell>
        </row>
        <row r="4870">
          <cell r="A4870">
            <v>101666</v>
          </cell>
          <cell r="B4870" t="str">
            <v>SIERRA COPA MADERA 38 MM</v>
          </cell>
          <cell r="C4870" t="str">
            <v>UN</v>
          </cell>
          <cell r="D4870">
            <v>44591</v>
          </cell>
          <cell r="E4870" t="str">
            <v>2022</v>
          </cell>
          <cell r="F4870">
            <v>39079.01</v>
          </cell>
        </row>
        <row r="4871">
          <cell r="A4871">
            <v>102780</v>
          </cell>
          <cell r="B4871" t="str">
            <v>SIERRA COPA MADERA 48 MM</v>
          </cell>
          <cell r="C4871" t="str">
            <v>UN</v>
          </cell>
          <cell r="D4871">
            <v>44591</v>
          </cell>
          <cell r="E4871" t="str">
            <v>2022</v>
          </cell>
          <cell r="F4871">
            <v>36040.01</v>
          </cell>
        </row>
        <row r="4872">
          <cell r="A4872">
            <v>102781</v>
          </cell>
          <cell r="B4872" t="str">
            <v>ZORRA 250KG 130X55CM BANDEJA 22X35CM</v>
          </cell>
          <cell r="C4872" t="str">
            <v>UN</v>
          </cell>
          <cell r="D4872">
            <v>44591</v>
          </cell>
          <cell r="E4872" t="str">
            <v>2022</v>
          </cell>
          <cell r="F4872">
            <v>202121</v>
          </cell>
        </row>
        <row r="4873">
          <cell r="A4873">
            <v>102782</v>
          </cell>
          <cell r="B4873" t="str">
            <v>IMPERMEABILIZANTE PARAGUAS BLANCO TERRAZA CUBIERTA</v>
          </cell>
          <cell r="C4873" t="str">
            <v>CÑT</v>
          </cell>
          <cell r="D4873">
            <v>44590</v>
          </cell>
          <cell r="E4873" t="str">
            <v>2022</v>
          </cell>
          <cell r="F4873">
            <v>485905</v>
          </cell>
        </row>
        <row r="4874">
          <cell r="A4874">
            <v>102783</v>
          </cell>
          <cell r="B4874" t="str">
            <v>SUPER BONDER 5 GRAMOS PRECISIÓN</v>
          </cell>
          <cell r="C4874" t="str">
            <v>UN</v>
          </cell>
          <cell r="D4874">
            <v>44591</v>
          </cell>
          <cell r="E4874" t="str">
            <v>2022</v>
          </cell>
          <cell r="F4874">
            <v>9732</v>
          </cell>
        </row>
        <row r="4875">
          <cell r="A4875">
            <v>102786</v>
          </cell>
          <cell r="B4875" t="str">
            <v>PILA TIPO MONEDA LITHIUM GP CR 2032 DE 3 V</v>
          </cell>
          <cell r="C4875" t="str">
            <v>PAR</v>
          </cell>
          <cell r="D4875">
            <v>44591</v>
          </cell>
          <cell r="E4875" t="str">
            <v>2022</v>
          </cell>
          <cell r="F4875">
            <v>3169.01</v>
          </cell>
        </row>
        <row r="4876">
          <cell r="A4876">
            <v>102787</v>
          </cell>
          <cell r="B4876" t="str">
            <v>BISAGRA DE ALA GALVANIZADA 3PG 2UND</v>
          </cell>
          <cell r="C4876" t="str">
            <v>UN</v>
          </cell>
          <cell r="D4876">
            <v>44588</v>
          </cell>
          <cell r="E4876" t="str">
            <v>2022</v>
          </cell>
          <cell r="F4876">
            <v>5228</v>
          </cell>
        </row>
        <row r="4877">
          <cell r="A4877">
            <v>102789</v>
          </cell>
          <cell r="B4877" t="str">
            <v>BISAGRA OMEGA PUERTA 3PULG DORADA X 3UND</v>
          </cell>
          <cell r="C4877" t="str">
            <v>UN</v>
          </cell>
          <cell r="D4877">
            <v>44589</v>
          </cell>
          <cell r="E4877" t="str">
            <v>2022</v>
          </cell>
          <cell r="F4877">
            <v>2464</v>
          </cell>
        </row>
        <row r="4878">
          <cell r="A4878">
            <v>102800</v>
          </cell>
          <cell r="B4878" t="str">
            <v>BISAGRA PARCHE RECTA 26MM 2UND 95GRADOS</v>
          </cell>
          <cell r="C4878" t="str">
            <v>UN</v>
          </cell>
          <cell r="D4878">
            <v>44589</v>
          </cell>
          <cell r="E4878" t="str">
            <v>2022</v>
          </cell>
          <cell r="F4878">
            <v>2689</v>
          </cell>
        </row>
        <row r="4879">
          <cell r="A4879">
            <v>102804</v>
          </cell>
          <cell r="B4879" t="str">
            <v>BISAGRA T 5PG GALVANIZADA 2UND</v>
          </cell>
          <cell r="C4879" t="str">
            <v>UN</v>
          </cell>
          <cell r="D4879">
            <v>44589</v>
          </cell>
          <cell r="E4879" t="str">
            <v>2022</v>
          </cell>
          <cell r="F4879">
            <v>4700</v>
          </cell>
        </row>
        <row r="4880">
          <cell r="A4880">
            <v>102805</v>
          </cell>
          <cell r="B4880" t="str">
            <v>REMACHE POP 4-2 1/8X1/4 100UN</v>
          </cell>
          <cell r="C4880" t="str">
            <v>PAQUE</v>
          </cell>
          <cell r="D4880">
            <v>44591</v>
          </cell>
          <cell r="E4880" t="str">
            <v>2022</v>
          </cell>
          <cell r="F4880">
            <v>6443.01</v>
          </cell>
        </row>
        <row r="4881">
          <cell r="A4881">
            <v>102806</v>
          </cell>
          <cell r="B4881" t="str">
            <v>REMACHE POP 4-3 1/8X5/16 100UN</v>
          </cell>
          <cell r="C4881" t="str">
            <v>PAQUE</v>
          </cell>
          <cell r="D4881">
            <v>44591</v>
          </cell>
          <cell r="E4881" t="str">
            <v>2022</v>
          </cell>
          <cell r="F4881">
            <v>5809</v>
          </cell>
        </row>
        <row r="4882">
          <cell r="A4882">
            <v>102807</v>
          </cell>
          <cell r="B4882" t="str">
            <v>REMACHE POP 4-4 1/8X3/8 100UN</v>
          </cell>
          <cell r="C4882" t="str">
            <v>PAQUE</v>
          </cell>
          <cell r="D4882">
            <v>44591</v>
          </cell>
          <cell r="E4882" t="str">
            <v>2022</v>
          </cell>
          <cell r="F4882">
            <v>5809</v>
          </cell>
        </row>
        <row r="4883">
          <cell r="A4883">
            <v>102809</v>
          </cell>
          <cell r="B4883" t="str">
            <v>REMACHE POP 5-4 5/32X3/8 100UN</v>
          </cell>
          <cell r="C4883" t="str">
            <v>PAQUE</v>
          </cell>
          <cell r="D4883">
            <v>44591</v>
          </cell>
          <cell r="E4883" t="str">
            <v>2022</v>
          </cell>
          <cell r="F4883">
            <v>8344.01</v>
          </cell>
        </row>
        <row r="4884">
          <cell r="A4884">
            <v>102810</v>
          </cell>
          <cell r="B4884" t="str">
            <v>TAPA DILATADOR ALUMINIO 1-1/2PGX6MM</v>
          </cell>
          <cell r="C4884" t="str">
            <v>UN</v>
          </cell>
          <cell r="D4884">
            <v>44591</v>
          </cell>
          <cell r="E4884" t="str">
            <v>2022</v>
          </cell>
          <cell r="F4884">
            <v>10208</v>
          </cell>
        </row>
        <row r="4885">
          <cell r="A4885">
            <v>102811</v>
          </cell>
          <cell r="B4885" t="str">
            <v>TORNILLO AGLOMERADO AUTOPERFORANTE 8X1-1/4 100UN</v>
          </cell>
          <cell r="C4885" t="str">
            <v>PAQUE</v>
          </cell>
          <cell r="D4885">
            <v>44591</v>
          </cell>
          <cell r="E4885" t="str">
            <v>2022</v>
          </cell>
          <cell r="F4885">
            <v>52</v>
          </cell>
        </row>
        <row r="4886">
          <cell r="A4886">
            <v>102812</v>
          </cell>
          <cell r="B4886" t="str">
            <v>TORNILLO LÁMINA PAN PHILIPS ZINCADO 6X3/8 100UN</v>
          </cell>
          <cell r="C4886" t="str">
            <v>PAQUE</v>
          </cell>
          <cell r="D4886">
            <v>44591</v>
          </cell>
          <cell r="E4886" t="str">
            <v>2022</v>
          </cell>
          <cell r="F4886">
            <v>5281.01</v>
          </cell>
        </row>
        <row r="4887">
          <cell r="A4887">
            <v>102813</v>
          </cell>
          <cell r="B4887" t="str">
            <v>ADAPTADOR PRESION MACHOROSCADOPVC 3"</v>
          </cell>
          <cell r="C4887" t="str">
            <v>UN</v>
          </cell>
          <cell r="D4887">
            <v>44588</v>
          </cell>
          <cell r="E4887" t="str">
            <v>2022</v>
          </cell>
          <cell r="F4887">
            <v>24019</v>
          </cell>
        </row>
        <row r="4888">
          <cell r="A4888">
            <v>102814</v>
          </cell>
          <cell r="B4888" t="str">
            <v>SIFÓN PLÁSTICO FLEXIBLE BLANCO 86CM LVP/LVM</v>
          </cell>
          <cell r="C4888" t="str">
            <v>UN</v>
          </cell>
          <cell r="D4888">
            <v>44591</v>
          </cell>
          <cell r="E4888" t="str">
            <v>2022</v>
          </cell>
          <cell r="F4888">
            <v>16828</v>
          </cell>
        </row>
        <row r="4889">
          <cell r="A4889">
            <v>102815</v>
          </cell>
          <cell r="B4889" t="str">
            <v>DIAFRAGMA PARA FLUXOMETRO ELECTRONICO</v>
          </cell>
          <cell r="C4889" t="str">
            <v>UN</v>
          </cell>
          <cell r="D4889">
            <v>44590</v>
          </cell>
          <cell r="E4889" t="str">
            <v>2022</v>
          </cell>
          <cell r="F4889">
            <v>88625</v>
          </cell>
        </row>
        <row r="4890">
          <cell r="A4890">
            <v>102831</v>
          </cell>
          <cell r="B4890" t="str">
            <v>LIJA BANDA 4X24 PULGADA GR60 CAR 79 77696027471</v>
          </cell>
          <cell r="C4890" t="str">
            <v>UN</v>
          </cell>
          <cell r="D4890">
            <v>44590</v>
          </cell>
          <cell r="E4890" t="str">
            <v>2022</v>
          </cell>
          <cell r="F4890">
            <v>6812</v>
          </cell>
        </row>
        <row r="4891">
          <cell r="A4891">
            <v>102832</v>
          </cell>
          <cell r="B4891" t="str">
            <v>PERROS PARA CABLE GALVANIZADO 1/4 PULGADA</v>
          </cell>
          <cell r="C4891" t="str">
            <v>UN</v>
          </cell>
          <cell r="D4891">
            <v>44591</v>
          </cell>
          <cell r="E4891" t="str">
            <v>2022</v>
          </cell>
          <cell r="F4891">
            <v>1082</v>
          </cell>
        </row>
        <row r="4892">
          <cell r="A4892">
            <v>102833</v>
          </cell>
          <cell r="B4892" t="str">
            <v>CINTA DE ENMASCARAR 48 MM x 40 MT</v>
          </cell>
          <cell r="C4892" t="str">
            <v>RLL</v>
          </cell>
          <cell r="D4892">
            <v>44590</v>
          </cell>
          <cell r="E4892" t="str">
            <v>2022</v>
          </cell>
          <cell r="F4892">
            <v>13565</v>
          </cell>
        </row>
        <row r="4893">
          <cell r="A4893">
            <v>102834</v>
          </cell>
          <cell r="B4893" t="str">
            <v>TORNILLO PANEL DRYWALL PTA AGUDA 6X1 100UN</v>
          </cell>
          <cell r="C4893" t="str">
            <v>UN</v>
          </cell>
          <cell r="D4893">
            <v>44591</v>
          </cell>
          <cell r="E4893" t="str">
            <v>2022</v>
          </cell>
          <cell r="F4893">
            <v>35</v>
          </cell>
        </row>
        <row r="4894">
          <cell r="A4894">
            <v>102835</v>
          </cell>
          <cell r="B4894" t="str">
            <v>LINTERNA METALICA RECARGABLE CON ZOOM ALCANCE 100M</v>
          </cell>
          <cell r="C4894" t="str">
            <v>UN</v>
          </cell>
          <cell r="D4894">
            <v>44590</v>
          </cell>
          <cell r="E4894" t="str">
            <v>2022</v>
          </cell>
          <cell r="F4894">
            <v>116025</v>
          </cell>
        </row>
        <row r="4895">
          <cell r="A4895">
            <v>12567</v>
          </cell>
          <cell r="B4895" t="str">
            <v>Amarre  Plastico 4.8mm , L=20 cm x 100 Un.</v>
          </cell>
          <cell r="C4895" t="str">
            <v>UN</v>
          </cell>
          <cell r="D4895">
            <v>44588</v>
          </cell>
          <cell r="E4895" t="str">
            <v>2022</v>
          </cell>
          <cell r="F4895">
            <v>75.010000000000005</v>
          </cell>
        </row>
        <row r="4896">
          <cell r="A4896">
            <v>12830</v>
          </cell>
          <cell r="B4896" t="str">
            <v>ROLLO DE VINIPEL TRANSPARENTE CALIBRE 6 - 50CM X 500 ML</v>
          </cell>
          <cell r="C4896" t="str">
            <v>RLL</v>
          </cell>
          <cell r="D4896">
            <v>44591</v>
          </cell>
          <cell r="E4896" t="str">
            <v>2022</v>
          </cell>
          <cell r="F4896">
            <v>62844</v>
          </cell>
        </row>
        <row r="4897">
          <cell r="A4897">
            <v>12834</v>
          </cell>
          <cell r="B4897" t="str">
            <v xml:space="preserve">ESCUADRA REGLA MULTIFUNCIONAL  LARGA </v>
          </cell>
          <cell r="C4897" t="str">
            <v>UN</v>
          </cell>
          <cell r="D4897">
            <v>44590</v>
          </cell>
          <cell r="E4897" t="str">
            <v>2022</v>
          </cell>
          <cell r="F4897">
            <v>25340</v>
          </cell>
        </row>
        <row r="4898">
          <cell r="A4898">
            <v>12838</v>
          </cell>
          <cell r="B4898" t="str">
            <v>CORTADOR DE TUBO PVC HASTA 1-5/8"</v>
          </cell>
          <cell r="C4898" t="str">
            <v>UN</v>
          </cell>
          <cell r="D4898">
            <v>44590</v>
          </cell>
          <cell r="E4898" t="str">
            <v>2022</v>
          </cell>
          <cell r="F4898">
            <v>25183.01</v>
          </cell>
        </row>
        <row r="4899">
          <cell r="A4899">
            <v>12840</v>
          </cell>
          <cell r="B4899" t="str">
            <v>LIJA ROJA # 220</v>
          </cell>
          <cell r="C4899" t="str">
            <v>UN</v>
          </cell>
          <cell r="D4899">
            <v>44590</v>
          </cell>
          <cell r="E4899" t="str">
            <v>2022</v>
          </cell>
          <cell r="F4899">
            <v>1420</v>
          </cell>
        </row>
        <row r="4900">
          <cell r="A4900">
            <v>12846</v>
          </cell>
          <cell r="B4900" t="str">
            <v>ROLLO DE CINTA MULTISEAL 15CMX10MTS</v>
          </cell>
          <cell r="C4900" t="str">
            <v>RLL</v>
          </cell>
          <cell r="D4900">
            <v>44591</v>
          </cell>
          <cell r="E4900" t="str">
            <v>2022</v>
          </cell>
          <cell r="F4900">
            <v>146706</v>
          </cell>
        </row>
        <row r="4901">
          <cell r="A4901">
            <v>12891</v>
          </cell>
          <cell r="B4901" t="str">
            <v>TUBO CERR  NEGRO 2" ( 2,00 MM)</v>
          </cell>
          <cell r="C4901" t="str">
            <v>ML</v>
          </cell>
          <cell r="D4901">
            <v>44591</v>
          </cell>
          <cell r="E4901" t="str">
            <v>2022</v>
          </cell>
          <cell r="F4901">
            <v>24270</v>
          </cell>
        </row>
        <row r="4902">
          <cell r="A4902">
            <v>477</v>
          </cell>
          <cell r="B4902" t="str">
            <v>CANECA VACIA DE 55 GALONES</v>
          </cell>
          <cell r="C4902" t="str">
            <v>UN</v>
          </cell>
          <cell r="E4902" t="str">
            <v>1900</v>
          </cell>
          <cell r="F4902">
            <v>0</v>
          </cell>
        </row>
        <row r="4903">
          <cell r="A4903">
            <v>480</v>
          </cell>
          <cell r="B4903" t="str">
            <v>CANECA 55 GL.  METALICA</v>
          </cell>
          <cell r="C4903" t="str">
            <v>UN</v>
          </cell>
          <cell r="E4903" t="str">
            <v>1900</v>
          </cell>
          <cell r="F4903">
            <v>0</v>
          </cell>
        </row>
        <row r="4904">
          <cell r="A4904">
            <v>489</v>
          </cell>
          <cell r="B4904" t="str">
            <v>DILATACION BRONCE ML</v>
          </cell>
          <cell r="C4904" t="str">
            <v>ML</v>
          </cell>
          <cell r="D4904">
            <v>44590</v>
          </cell>
          <cell r="E4904" t="str">
            <v>2022</v>
          </cell>
          <cell r="F4904">
            <v>9357.01</v>
          </cell>
        </row>
        <row r="4905">
          <cell r="A4905">
            <v>496</v>
          </cell>
          <cell r="B4905" t="str">
            <v>FORMON 5/8" STANLEY</v>
          </cell>
          <cell r="C4905" t="str">
            <v>UN</v>
          </cell>
          <cell r="E4905" t="str">
            <v>1900</v>
          </cell>
          <cell r="F4905">
            <v>0</v>
          </cell>
        </row>
        <row r="4906">
          <cell r="A4906">
            <v>499</v>
          </cell>
          <cell r="B4906" t="str">
            <v>LLANA DENTADA 25500</v>
          </cell>
          <cell r="C4906" t="str">
            <v>UN</v>
          </cell>
          <cell r="E4906" t="str">
            <v>1900</v>
          </cell>
          <cell r="F4906">
            <v>0</v>
          </cell>
        </row>
        <row r="4907">
          <cell r="A4907">
            <v>503</v>
          </cell>
          <cell r="B4907" t="str">
            <v>MANGUERA DE NIVEL 3/8" CAL 30</v>
          </cell>
          <cell r="C4907" t="str">
            <v>ML</v>
          </cell>
          <cell r="D4907">
            <v>44590</v>
          </cell>
          <cell r="E4907" t="str">
            <v>2022</v>
          </cell>
          <cell r="F4907">
            <v>1181</v>
          </cell>
        </row>
        <row r="4908">
          <cell r="A4908">
            <v>515</v>
          </cell>
          <cell r="B4908" t="str">
            <v>PIRLAN ALUMINIO DORADO</v>
          </cell>
          <cell r="C4908" t="str">
            <v>ML</v>
          </cell>
          <cell r="E4908" t="str">
            <v>1900</v>
          </cell>
          <cell r="F4908">
            <v>0</v>
          </cell>
        </row>
        <row r="4909">
          <cell r="A4909">
            <v>1264</v>
          </cell>
          <cell r="B4909" t="str">
            <v>ESTOPA CORRIENTE</v>
          </cell>
          <cell r="C4909" t="str">
            <v>UN</v>
          </cell>
          <cell r="E4909" t="str">
            <v>1900</v>
          </cell>
          <cell r="F4909">
            <v>0</v>
          </cell>
        </row>
        <row r="4910">
          <cell r="A4910">
            <v>1265</v>
          </cell>
          <cell r="B4910" t="str">
            <v>ESTOPA BLANCA PEINADA</v>
          </cell>
          <cell r="C4910" t="str">
            <v>UN</v>
          </cell>
          <cell r="E4910" t="str">
            <v>1900</v>
          </cell>
          <cell r="F4910">
            <v>0</v>
          </cell>
        </row>
        <row r="4911">
          <cell r="A4911">
            <v>1284</v>
          </cell>
          <cell r="B4911" t="str">
            <v>LIJA DE AGUA GRANO 120.150.180</v>
          </cell>
          <cell r="C4911" t="str">
            <v>UN</v>
          </cell>
          <cell r="D4911">
            <v>44590</v>
          </cell>
          <cell r="E4911" t="str">
            <v>2022</v>
          </cell>
          <cell r="F4911">
            <v>992</v>
          </cell>
        </row>
        <row r="4912">
          <cell r="A4912">
            <v>1285</v>
          </cell>
          <cell r="B4912" t="str">
            <v>LIJA ROJA # 100 PLIEGO</v>
          </cell>
          <cell r="C4912" t="str">
            <v>UN</v>
          </cell>
          <cell r="D4912">
            <v>44590</v>
          </cell>
          <cell r="E4912" t="str">
            <v>2022</v>
          </cell>
          <cell r="F4912">
            <v>1362</v>
          </cell>
        </row>
        <row r="4913">
          <cell r="A4913">
            <v>1981</v>
          </cell>
          <cell r="B4913" t="str">
            <v>ESTOPA No.4 (250 Grs)</v>
          </cell>
          <cell r="C4913" t="str">
            <v>UN</v>
          </cell>
          <cell r="E4913" t="str">
            <v>1900</v>
          </cell>
          <cell r="F4913">
            <v>0</v>
          </cell>
        </row>
        <row r="4914">
          <cell r="A4914">
            <v>1982</v>
          </cell>
          <cell r="B4914" t="str">
            <v>GUANTES CARNAZA CORTOS/SENCILLOS</v>
          </cell>
          <cell r="C4914" t="str">
            <v>UN</v>
          </cell>
          <cell r="D4914">
            <v>44590</v>
          </cell>
          <cell r="E4914" t="str">
            <v>2022</v>
          </cell>
          <cell r="F4914">
            <v>6126</v>
          </cell>
        </row>
        <row r="4915">
          <cell r="A4915">
            <v>1983</v>
          </cell>
          <cell r="B4915" t="str">
            <v>No 8 GUANTE CAUCHO NEGRO C-35 PROTEX</v>
          </cell>
          <cell r="C4915" t="str">
            <v>UN</v>
          </cell>
          <cell r="E4915" t="str">
            <v>1900</v>
          </cell>
          <cell r="F4915">
            <v>0</v>
          </cell>
        </row>
        <row r="4916">
          <cell r="A4916">
            <v>2017</v>
          </cell>
          <cell r="B4916" t="str">
            <v>ESCOBA FIBRA PLASTICA DURA MANGO DE MADERA</v>
          </cell>
          <cell r="C4916" t="str">
            <v>UN</v>
          </cell>
          <cell r="D4916">
            <v>44585</v>
          </cell>
          <cell r="E4916" t="str">
            <v>2022</v>
          </cell>
          <cell r="F4916">
            <v>4818</v>
          </cell>
        </row>
        <row r="4917">
          <cell r="A4917">
            <v>2117</v>
          </cell>
          <cell r="B4917" t="str">
            <v>CASCO DE SEGURIDAD DIELECTRICO CON RATCHET</v>
          </cell>
          <cell r="C4917" t="str">
            <v>UN</v>
          </cell>
          <cell r="D4917">
            <v>44589</v>
          </cell>
          <cell r="E4917" t="str">
            <v>2022</v>
          </cell>
          <cell r="F4917">
            <v>22867</v>
          </cell>
        </row>
        <row r="4918">
          <cell r="A4918">
            <v>3456</v>
          </cell>
          <cell r="B4918" t="str">
            <v>LIJA  Nº-120 PLIEGO</v>
          </cell>
          <cell r="C4918" t="str">
            <v>UN</v>
          </cell>
          <cell r="D4918">
            <v>44590</v>
          </cell>
          <cell r="E4918" t="str">
            <v>2022</v>
          </cell>
          <cell r="F4918">
            <v>1085.01</v>
          </cell>
        </row>
        <row r="4919">
          <cell r="A4919">
            <v>3468</v>
          </cell>
          <cell r="B4919" t="str">
            <v>TORNILLO CORTO6x1-1/4" PUNTA AGUDA - DRY WALL</v>
          </cell>
          <cell r="C4919" t="str">
            <v>UN</v>
          </cell>
          <cell r="D4919">
            <v>44591</v>
          </cell>
          <cell r="E4919" t="str">
            <v>2022</v>
          </cell>
          <cell r="F4919">
            <v>22</v>
          </cell>
        </row>
        <row r="4920">
          <cell r="A4920">
            <v>3469</v>
          </cell>
          <cell r="B4920" t="str">
            <v>TORNILLO LAMINA DRAYWALL 6X1" PUNTA AGUDA -</v>
          </cell>
          <cell r="C4920" t="str">
            <v>UN</v>
          </cell>
          <cell r="D4920">
            <v>44591</v>
          </cell>
          <cell r="E4920" t="str">
            <v>2022</v>
          </cell>
          <cell r="F4920">
            <v>18</v>
          </cell>
        </row>
        <row r="4921">
          <cell r="A4921">
            <v>3517</v>
          </cell>
          <cell r="B4921" t="str">
            <v>ANCLAJE CHAZO METALICO EXP. 1/2 x 2 3/4"</v>
          </cell>
          <cell r="C4921" t="str">
            <v>UN</v>
          </cell>
          <cell r="D4921">
            <v>44588</v>
          </cell>
          <cell r="E4921" t="str">
            <v>2022</v>
          </cell>
          <cell r="F4921">
            <v>1035</v>
          </cell>
        </row>
        <row r="4922">
          <cell r="A4922">
            <v>3700</v>
          </cell>
          <cell r="B4922" t="str">
            <v>COLLARIN UNA SALIDA 5-6"</v>
          </cell>
          <cell r="C4922" t="str">
            <v>UN</v>
          </cell>
          <cell r="D4922">
            <v>44590</v>
          </cell>
          <cell r="E4922" t="str">
            <v>2022</v>
          </cell>
          <cell r="F4922">
            <v>17163</v>
          </cell>
        </row>
        <row r="4923">
          <cell r="A4923">
            <v>3793</v>
          </cell>
          <cell r="B4923" t="str">
            <v>BOTA CAUCHO SEGURIDAD EN PVC CON PUNTERA</v>
          </cell>
          <cell r="C4923" t="str">
            <v>UN</v>
          </cell>
          <cell r="D4923">
            <v>44589</v>
          </cell>
          <cell r="E4923" t="str">
            <v>2022</v>
          </cell>
          <cell r="F4923">
            <v>51235</v>
          </cell>
        </row>
        <row r="4924">
          <cell r="A4924">
            <v>3837</v>
          </cell>
          <cell r="B4924" t="str">
            <v>Silicona transparente 300 ml</v>
          </cell>
          <cell r="C4924" t="str">
            <v>UN</v>
          </cell>
          <cell r="D4924">
            <v>44591</v>
          </cell>
          <cell r="E4924" t="str">
            <v>2022</v>
          </cell>
          <cell r="F4924">
            <v>11130</v>
          </cell>
        </row>
        <row r="4925">
          <cell r="A4925">
            <v>100865</v>
          </cell>
          <cell r="B4925" t="str">
            <v>CINTA TEFLON  INDUSTRIAL-ROLLO(3/4")X15M</v>
          </cell>
          <cell r="C4925" t="str">
            <v>RLL</v>
          </cell>
          <cell r="D4925">
            <v>44590</v>
          </cell>
          <cell r="E4925" t="str">
            <v>2022</v>
          </cell>
          <cell r="F4925">
            <v>3522</v>
          </cell>
        </row>
        <row r="4926">
          <cell r="A4926">
            <v>101052</v>
          </cell>
          <cell r="B4926" t="str">
            <v>Saco Polip(Lona Blanca)(72gr.)(A=0.40m;L=0.76m).</v>
          </cell>
          <cell r="C4926" t="str">
            <v>UN</v>
          </cell>
          <cell r="E4926" t="str">
            <v>1900</v>
          </cell>
          <cell r="F4926">
            <v>0</v>
          </cell>
        </row>
        <row r="4927">
          <cell r="A4927">
            <v>102546</v>
          </cell>
          <cell r="B4927" t="str">
            <v>MANGUERA 3"POLIETILENO NEGRA(ROLLO 50 ML)Cal.-40</v>
          </cell>
          <cell r="C4927" t="str">
            <v>ML</v>
          </cell>
          <cell r="D4927">
            <v>44590</v>
          </cell>
          <cell r="E4927" t="str">
            <v>2022</v>
          </cell>
          <cell r="F4927">
            <v>14454</v>
          </cell>
        </row>
        <row r="4928">
          <cell r="A4928">
            <v>102547</v>
          </cell>
          <cell r="B4928" t="str">
            <v>MANGUERA Ø2" TRANSP-CAL.40(ROLLO 50 ML)</v>
          </cell>
          <cell r="C4928" t="str">
            <v>ML</v>
          </cell>
          <cell r="D4928">
            <v>44590</v>
          </cell>
          <cell r="E4928" t="str">
            <v>2022</v>
          </cell>
          <cell r="F4928">
            <v>11281</v>
          </cell>
        </row>
        <row r="4929">
          <cell r="A4929">
            <v>102548</v>
          </cell>
          <cell r="B4929" t="str">
            <v>MANGUERA Ø11/2" TRANSP-CAL.40(ROLLO 50 ML)</v>
          </cell>
          <cell r="C4929" t="str">
            <v>ML</v>
          </cell>
          <cell r="D4929">
            <v>44590</v>
          </cell>
          <cell r="E4929" t="str">
            <v>2022</v>
          </cell>
          <cell r="F4929">
            <v>5821</v>
          </cell>
        </row>
        <row r="4930">
          <cell r="A4930">
            <v>102549</v>
          </cell>
          <cell r="B4930" t="str">
            <v>MANGUERA CAUCHO NEGRA RIEGO 1"(100m)CAL-40</v>
          </cell>
          <cell r="C4930" t="str">
            <v>ML</v>
          </cell>
          <cell r="D4930">
            <v>44590</v>
          </cell>
          <cell r="E4930" t="str">
            <v>2022</v>
          </cell>
          <cell r="F4930">
            <v>2598</v>
          </cell>
        </row>
        <row r="4931">
          <cell r="A4931">
            <v>102550</v>
          </cell>
          <cell r="B4931" t="str">
            <v>MANGUERA CAUCHO NEGRA RIEGO3/4"(100m)CAL-40</v>
          </cell>
          <cell r="C4931" t="str">
            <v>ML</v>
          </cell>
          <cell r="D4931">
            <v>44590</v>
          </cell>
          <cell r="E4931" t="str">
            <v>2022</v>
          </cell>
          <cell r="F4931">
            <v>4210.01</v>
          </cell>
        </row>
        <row r="4932">
          <cell r="A4932">
            <v>102605</v>
          </cell>
          <cell r="B4932" t="str">
            <v>RASTRILLO DE 16 DIENTES CON MANGO DE MADERA</v>
          </cell>
          <cell r="C4932" t="str">
            <v>UN</v>
          </cell>
          <cell r="E4932" t="str">
            <v>1900</v>
          </cell>
          <cell r="F4932">
            <v>0</v>
          </cell>
        </row>
        <row r="4933">
          <cell r="A4933">
            <v>102738</v>
          </cell>
          <cell r="B4933" t="str">
            <v>ESQUINERO BLANCO X 2.40M -  PVC</v>
          </cell>
          <cell r="C4933" t="str">
            <v>UN</v>
          </cell>
          <cell r="D4933">
            <v>44590</v>
          </cell>
          <cell r="E4933" t="str">
            <v>2022</v>
          </cell>
          <cell r="F4933">
            <v>1342</v>
          </cell>
        </row>
        <row r="4934">
          <cell r="A4934">
            <v>102863</v>
          </cell>
          <cell r="B4934" t="str">
            <v>Silicona transparente (Tubo de 11 onzas)***</v>
          </cell>
          <cell r="C4934" t="str">
            <v>UN</v>
          </cell>
          <cell r="D4934">
            <v>44591</v>
          </cell>
          <cell r="E4934" t="str">
            <v>2022</v>
          </cell>
          <cell r="F4934">
            <v>10347</v>
          </cell>
        </row>
        <row r="4935">
          <cell r="A4935">
            <v>102882</v>
          </cell>
          <cell r="B4935" t="str">
            <v>Tornillo Estructura Punta Broca 8 x 1/2"***</v>
          </cell>
          <cell r="C4935" t="str">
            <v>UN</v>
          </cell>
          <cell r="D4935">
            <v>44591</v>
          </cell>
          <cell r="E4935" t="str">
            <v>2022</v>
          </cell>
          <cell r="F4935">
            <v>52</v>
          </cell>
        </row>
        <row r="4936">
          <cell r="A4936">
            <v>102924</v>
          </cell>
          <cell r="B4936" t="str">
            <v>ESTOPA (1 Kg) **</v>
          </cell>
          <cell r="C4936" t="str">
            <v>KG</v>
          </cell>
          <cell r="D4936">
            <v>44590</v>
          </cell>
          <cell r="E4936" t="str">
            <v>2022</v>
          </cell>
          <cell r="F4936">
            <v>7544.01</v>
          </cell>
        </row>
        <row r="4937">
          <cell r="A4937">
            <v>102977</v>
          </cell>
          <cell r="B4937" t="str">
            <v>Escalera 3, pasos en aluminio/metal plegable 150kg</v>
          </cell>
          <cell r="C4937" t="str">
            <v>UN</v>
          </cell>
          <cell r="D4937">
            <v>44590</v>
          </cell>
          <cell r="E4937" t="str">
            <v>2022</v>
          </cell>
          <cell r="F4937">
            <v>158373.01</v>
          </cell>
        </row>
        <row r="4938">
          <cell r="A4938">
            <v>102979</v>
          </cell>
          <cell r="B4938" t="str">
            <v>DESTORNILLADORES X 6 PIEZAS PALA Y  ESTRELLA</v>
          </cell>
          <cell r="C4938" t="str">
            <v>JGO</v>
          </cell>
          <cell r="E4938" t="str">
            <v>1900</v>
          </cell>
          <cell r="F4938">
            <v>0</v>
          </cell>
        </row>
        <row r="4939">
          <cell r="A4939">
            <v>102980</v>
          </cell>
          <cell r="B4939" t="str">
            <v>PUNTERO HOJA DE RESORTE L= 35 cm **</v>
          </cell>
          <cell r="C4939" t="str">
            <v>UN</v>
          </cell>
          <cell r="E4939" t="str">
            <v>1900</v>
          </cell>
          <cell r="F4939">
            <v>0</v>
          </cell>
        </row>
        <row r="4940">
          <cell r="A4940">
            <v>102981</v>
          </cell>
          <cell r="B4940" t="str">
            <v>TALADRO PERCUTOR DE 1/2" - 600W - VEL.VAR.REV **</v>
          </cell>
          <cell r="C4940" t="str">
            <v>UN</v>
          </cell>
          <cell r="E4940" t="str">
            <v>1900</v>
          </cell>
          <cell r="F4940">
            <v>0</v>
          </cell>
        </row>
        <row r="4941">
          <cell r="A4941">
            <v>102983</v>
          </cell>
          <cell r="B4941" t="str">
            <v>BROCAS CON PUNTA EN TUNGSTENO 8 PZS 3-10mm **</v>
          </cell>
          <cell r="C4941" t="str">
            <v>JGO</v>
          </cell>
          <cell r="E4941" t="str">
            <v>1900</v>
          </cell>
          <cell r="F4941">
            <v>0</v>
          </cell>
        </row>
        <row r="4942">
          <cell r="A4942">
            <v>102984</v>
          </cell>
          <cell r="B4942" t="str">
            <v>CAJA PARA HERRAMIENTAS 18" NEGRO **</v>
          </cell>
          <cell r="C4942" t="str">
            <v>UN</v>
          </cell>
          <cell r="E4942" t="str">
            <v>1900</v>
          </cell>
          <cell r="F4942">
            <v>0</v>
          </cell>
        </row>
        <row r="4943">
          <cell r="A4943">
            <v>102985</v>
          </cell>
          <cell r="B4943" t="str">
            <v>MARTILLO DE UÑA- 20 ONZAS  MANGO EN FIBRA O CAUCHO</v>
          </cell>
          <cell r="C4943" t="str">
            <v>UN</v>
          </cell>
          <cell r="D4943">
            <v>44590</v>
          </cell>
          <cell r="E4943" t="str">
            <v>2022</v>
          </cell>
          <cell r="F4943">
            <v>27356.01</v>
          </cell>
        </row>
        <row r="4944">
          <cell r="A4944">
            <v>102986</v>
          </cell>
          <cell r="B4944" t="str">
            <v>LLAVE PARA TUBO DE 12" **  STANLEY O SIMILAR</v>
          </cell>
          <cell r="C4944" t="str">
            <v>UN</v>
          </cell>
          <cell r="E4944" t="str">
            <v>1900</v>
          </cell>
          <cell r="F4944">
            <v>0</v>
          </cell>
        </row>
        <row r="4945">
          <cell r="A4945">
            <v>102988</v>
          </cell>
          <cell r="B4945" t="str">
            <v>BROCAS AR 1.5mm A 6.5mm CALID. IND. JUEGO 13 pzs**</v>
          </cell>
          <cell r="C4945" t="str">
            <v>JGO</v>
          </cell>
          <cell r="E4945" t="str">
            <v>1900</v>
          </cell>
          <cell r="F4945">
            <v>0</v>
          </cell>
        </row>
        <row r="4946">
          <cell r="A4946">
            <v>102989</v>
          </cell>
          <cell r="B4946" t="str">
            <v>LLAVE PARA TUBO DE 8" ** STANLEY  O SIMILAR</v>
          </cell>
          <cell r="C4946" t="str">
            <v>UN</v>
          </cell>
          <cell r="D4946">
            <v>44590</v>
          </cell>
          <cell r="E4946" t="str">
            <v>2022</v>
          </cell>
          <cell r="F4946">
            <v>35805.01</v>
          </cell>
        </row>
        <row r="4947">
          <cell r="A4947">
            <v>102990</v>
          </cell>
          <cell r="B4947" t="str">
            <v>MACETA CON CABO DE 2LB **</v>
          </cell>
          <cell r="C4947" t="str">
            <v>UN</v>
          </cell>
          <cell r="E4947" t="str">
            <v>1900</v>
          </cell>
          <cell r="F4947">
            <v>0</v>
          </cell>
        </row>
        <row r="4948">
          <cell r="A4948">
            <v>102991</v>
          </cell>
          <cell r="B4948" t="str">
            <v>MARCO PARA SEGUETA  FIJO METALICO DE 12"</v>
          </cell>
          <cell r="C4948" t="str">
            <v>UN</v>
          </cell>
          <cell r="D4948">
            <v>44590</v>
          </cell>
          <cell r="E4948" t="str">
            <v>2022</v>
          </cell>
          <cell r="F4948">
            <v>22075</v>
          </cell>
        </row>
        <row r="4949">
          <cell r="A4949">
            <v>102993</v>
          </cell>
          <cell r="B4949" t="str">
            <v>ALICATE ELECTRICISTA DE 8" - LEGITIMO **</v>
          </cell>
          <cell r="C4949" t="str">
            <v>UN</v>
          </cell>
          <cell r="D4949">
            <v>44588</v>
          </cell>
          <cell r="E4949" t="str">
            <v>2022</v>
          </cell>
          <cell r="F4949">
            <v>44534</v>
          </cell>
        </row>
        <row r="4950">
          <cell r="A4950">
            <v>102995</v>
          </cell>
          <cell r="B4950" t="str">
            <v>LLAVES COPA 10mm A 19mm JGO 11 CUADRANTE 1/2" **</v>
          </cell>
          <cell r="C4950" t="str">
            <v>JGO</v>
          </cell>
          <cell r="E4950" t="str">
            <v>1900</v>
          </cell>
          <cell r="F4950">
            <v>0</v>
          </cell>
        </row>
        <row r="4951">
          <cell r="A4951">
            <v>102996</v>
          </cell>
          <cell r="B4951" t="str">
            <v>ESCALERA TIPO EXTENSION DE 4.88MT A 9.17MT 32 PASO</v>
          </cell>
          <cell r="C4951" t="str">
            <v>UN</v>
          </cell>
          <cell r="D4951">
            <v>44590</v>
          </cell>
          <cell r="E4951" t="str">
            <v>2022</v>
          </cell>
          <cell r="F4951">
            <v>1839087</v>
          </cell>
        </row>
        <row r="4952">
          <cell r="A4952">
            <v>102998</v>
          </cell>
          <cell r="B4952" t="str">
            <v>Generador de tonos **</v>
          </cell>
          <cell r="C4952" t="str">
            <v>UN</v>
          </cell>
          <cell r="E4952" t="str">
            <v>1900</v>
          </cell>
          <cell r="F4952">
            <v>0</v>
          </cell>
        </row>
        <row r="4953">
          <cell r="A4953">
            <v>102999</v>
          </cell>
          <cell r="B4953" t="str">
            <v>Bocina de prueba de tonos **</v>
          </cell>
          <cell r="C4953" t="str">
            <v>UN</v>
          </cell>
          <cell r="E4953" t="str">
            <v>1900</v>
          </cell>
          <cell r="F4953">
            <v>0</v>
          </cell>
        </row>
        <row r="4954">
          <cell r="A4954">
            <v>103003</v>
          </cell>
          <cell r="B4954" t="str">
            <v>Colchonetas espuma rosada, forro cordobán3.5x0.4**</v>
          </cell>
          <cell r="C4954" t="str">
            <v>UN</v>
          </cell>
          <cell r="E4954" t="str">
            <v>1900</v>
          </cell>
          <cell r="F4954">
            <v>0</v>
          </cell>
        </row>
        <row r="4955">
          <cell r="A4955">
            <v>103007</v>
          </cell>
          <cell r="B4955" t="str">
            <v>Batería tractor 22NFIS-440 **</v>
          </cell>
          <cell r="C4955" t="str">
            <v>UN</v>
          </cell>
          <cell r="E4955" t="str">
            <v>1900</v>
          </cell>
          <cell r="F4955">
            <v>0</v>
          </cell>
        </row>
        <row r="4956">
          <cell r="A4956">
            <v>103009</v>
          </cell>
          <cell r="B4956" t="str">
            <v>Reactancia 1000W incl. condensador y arrancador **</v>
          </cell>
          <cell r="C4956" t="str">
            <v>UN</v>
          </cell>
          <cell r="E4956" t="str">
            <v>1900</v>
          </cell>
          <cell r="F4956">
            <v>0</v>
          </cell>
        </row>
        <row r="4957">
          <cell r="A4957">
            <v>103010</v>
          </cell>
          <cell r="B4957" t="str">
            <v>Canal U 4" x 6m **</v>
          </cell>
          <cell r="C4957" t="str">
            <v>UN</v>
          </cell>
          <cell r="E4957" t="str">
            <v>1900</v>
          </cell>
          <cell r="F4957">
            <v>0</v>
          </cell>
        </row>
        <row r="4958">
          <cell r="A4958">
            <v>103063</v>
          </cell>
          <cell r="B4958" t="str">
            <v>LIJA  ROJA # 150 PLIEGO</v>
          </cell>
          <cell r="C4958" t="str">
            <v>UN</v>
          </cell>
          <cell r="D4958">
            <v>44590</v>
          </cell>
          <cell r="E4958" t="str">
            <v>2022</v>
          </cell>
          <cell r="F4958">
            <v>1362</v>
          </cell>
        </row>
        <row r="4959">
          <cell r="A4959">
            <v>103117</v>
          </cell>
          <cell r="B4959" t="str">
            <v>CHAZO+TORNILLO MULTIUSO 1/4"</v>
          </cell>
          <cell r="C4959" t="str">
            <v>UN</v>
          </cell>
          <cell r="D4959">
            <v>44590</v>
          </cell>
          <cell r="E4959" t="str">
            <v>2022</v>
          </cell>
          <cell r="F4959">
            <v>410</v>
          </cell>
        </row>
        <row r="4960">
          <cell r="A4960">
            <v>103124</v>
          </cell>
          <cell r="B4960" t="str">
            <v>DILATACION EN COBRE (NO USAR)</v>
          </cell>
          <cell r="C4960" t="str">
            <v>ML</v>
          </cell>
          <cell r="E4960" t="str">
            <v>1900</v>
          </cell>
          <cell r="F4960">
            <v>0</v>
          </cell>
        </row>
        <row r="4961">
          <cell r="A4961">
            <v>103154</v>
          </cell>
          <cell r="B4961" t="str">
            <v>DISCO DE CORTE 9" DIAMANT-SEGMENT-CONC.DURO</v>
          </cell>
          <cell r="C4961" t="str">
            <v>UN</v>
          </cell>
          <cell r="D4961">
            <v>44590</v>
          </cell>
          <cell r="E4961" t="str">
            <v>2022</v>
          </cell>
          <cell r="F4961">
            <v>103595</v>
          </cell>
        </row>
        <row r="4962">
          <cell r="A4962">
            <v>103207</v>
          </cell>
          <cell r="B4962" t="str">
            <v>MACHETE 22 PULGADAS- 3 CANALES ACERO-MANGO ANTIDES</v>
          </cell>
          <cell r="C4962" t="str">
            <v>UN</v>
          </cell>
          <cell r="D4962">
            <v>44590</v>
          </cell>
          <cell r="E4962" t="str">
            <v>2022</v>
          </cell>
          <cell r="F4962">
            <v>18638.009999999998</v>
          </cell>
        </row>
        <row r="4963">
          <cell r="A4963">
            <v>103228</v>
          </cell>
          <cell r="B4963" t="str">
            <v>DILATACION EN Z 12MM PLASTICA  3.00 MTS</v>
          </cell>
          <cell r="C4963" t="str">
            <v>UN</v>
          </cell>
          <cell r="D4963">
            <v>43843</v>
          </cell>
          <cell r="E4963" t="str">
            <v>2020</v>
          </cell>
          <cell r="F4963">
            <v>2809.59</v>
          </cell>
        </row>
        <row r="4964">
          <cell r="A4964">
            <v>103315</v>
          </cell>
          <cell r="B4964" t="str">
            <v>POLISOMBRA</v>
          </cell>
          <cell r="C4964" t="str">
            <v>M2</v>
          </cell>
          <cell r="E4964" t="str">
            <v>1900</v>
          </cell>
          <cell r="F4964">
            <v>0</v>
          </cell>
        </row>
        <row r="4965">
          <cell r="A4965">
            <v>103448</v>
          </cell>
          <cell r="B4965" t="str">
            <v>ARNES MULTIPROPOSITO EN X</v>
          </cell>
          <cell r="C4965" t="str">
            <v>UN</v>
          </cell>
          <cell r="D4965">
            <v>44588</v>
          </cell>
          <cell r="E4965" t="str">
            <v>2022</v>
          </cell>
          <cell r="F4965">
            <v>176591</v>
          </cell>
        </row>
        <row r="4966">
          <cell r="A4966">
            <v>103501</v>
          </cell>
          <cell r="B4966" t="str">
            <v>Cable Acero galvanizado 3/16"**</v>
          </cell>
          <cell r="C4966" t="str">
            <v>ML</v>
          </cell>
          <cell r="E4966" t="str">
            <v>1900</v>
          </cell>
          <cell r="F4966">
            <v>0</v>
          </cell>
        </row>
        <row r="4967">
          <cell r="A4967">
            <v>103502</v>
          </cell>
          <cell r="B4967" t="str">
            <v>Grapa 1 1/4 x 9</v>
          </cell>
          <cell r="C4967" t="str">
            <v>UN</v>
          </cell>
          <cell r="D4967">
            <v>44590</v>
          </cell>
          <cell r="E4967" t="str">
            <v>2022</v>
          </cell>
          <cell r="F4967">
            <v>10</v>
          </cell>
        </row>
        <row r="4968">
          <cell r="A4968">
            <v>103537</v>
          </cell>
          <cell r="B4968" t="str">
            <v>Cinta aislante 3M temflex (18 M)</v>
          </cell>
          <cell r="C4968" t="str">
            <v>RLL</v>
          </cell>
          <cell r="D4968">
            <v>44590</v>
          </cell>
          <cell r="E4968" t="str">
            <v>2022</v>
          </cell>
          <cell r="F4968">
            <v>5757.01</v>
          </cell>
        </row>
        <row r="4969">
          <cell r="A4969">
            <v>103644</v>
          </cell>
          <cell r="B4969" t="str">
            <v>TORNILLO Ø 1/2" L=10"( 2 ARANDELAS+2 TUERCAS)Hierr</v>
          </cell>
          <cell r="C4969" t="str">
            <v>UN</v>
          </cell>
          <cell r="E4969" t="str">
            <v>1900</v>
          </cell>
          <cell r="F4969">
            <v>0</v>
          </cell>
        </row>
        <row r="4970">
          <cell r="A4970">
            <v>103645</v>
          </cell>
          <cell r="B4970" t="str">
            <v>TORNILLO HEX G2 1/2"X6"+ARANDELA+TUERCA (ZINC)</v>
          </cell>
          <cell r="C4970" t="str">
            <v>UN</v>
          </cell>
          <cell r="D4970">
            <v>44591</v>
          </cell>
          <cell r="E4970" t="str">
            <v>2022</v>
          </cell>
          <cell r="F4970">
            <v>2272</v>
          </cell>
        </row>
        <row r="4971">
          <cell r="A4971">
            <v>103705</v>
          </cell>
          <cell r="B4971" t="str">
            <v>TORNILLO AUTOPERFORANTE CABEZA LENTEJA 8*3/4"</v>
          </cell>
          <cell r="C4971" t="str">
            <v>UN</v>
          </cell>
          <cell r="D4971">
            <v>44591</v>
          </cell>
          <cell r="E4971" t="str">
            <v>2022</v>
          </cell>
          <cell r="F4971">
            <v>59</v>
          </cell>
        </row>
        <row r="4972">
          <cell r="A4972">
            <v>103789</v>
          </cell>
          <cell r="B4972" t="str">
            <v>GUAYA DE ACERO DE 1/4- L.=2-2,50+PERNOS</v>
          </cell>
          <cell r="C4972" t="str">
            <v>UN</v>
          </cell>
          <cell r="D4972">
            <v>43517</v>
          </cell>
          <cell r="E4972" t="str">
            <v>2019</v>
          </cell>
          <cell r="F4972">
            <v>11608</v>
          </cell>
        </row>
        <row r="4973">
          <cell r="A4973">
            <v>104024</v>
          </cell>
          <cell r="B4973" t="str">
            <v>Cable Acero galvanizado 5/16" (Alma de acero)</v>
          </cell>
          <cell r="C4973" t="str">
            <v>ML</v>
          </cell>
          <cell r="E4973" t="str">
            <v>1900</v>
          </cell>
          <cell r="F4973">
            <v>0</v>
          </cell>
        </row>
        <row r="4974">
          <cell r="A4974">
            <v>104048</v>
          </cell>
          <cell r="B4974" t="str">
            <v>PLATINA 1-1/2"X3/16"L=6M</v>
          </cell>
          <cell r="C4974" t="str">
            <v>UN</v>
          </cell>
          <cell r="E4974" t="str">
            <v>1900</v>
          </cell>
          <cell r="F4974">
            <v>0</v>
          </cell>
        </row>
        <row r="4975">
          <cell r="A4975">
            <v>104064</v>
          </cell>
          <cell r="B4975" t="str">
            <v>TORNILLO CARRIAJE 21/2"X1/4" ZINCADO</v>
          </cell>
          <cell r="C4975" t="str">
            <v>UN</v>
          </cell>
          <cell r="E4975" t="str">
            <v>1900</v>
          </cell>
          <cell r="F4975">
            <v>0</v>
          </cell>
        </row>
        <row r="4976">
          <cell r="A4976">
            <v>104077</v>
          </cell>
          <cell r="B4976" t="str">
            <v>TIRO A TIRO + PERNO</v>
          </cell>
          <cell r="C4976" t="str">
            <v>UN</v>
          </cell>
          <cell r="E4976" t="str">
            <v>1900</v>
          </cell>
          <cell r="F4976">
            <v>0</v>
          </cell>
        </row>
        <row r="4977">
          <cell r="A4977">
            <v>104091</v>
          </cell>
          <cell r="B4977" t="str">
            <v>LAMINA GALVANIZADA  CAL.18 (1.22X2.44M)</v>
          </cell>
          <cell r="C4977" t="str">
            <v>UN</v>
          </cell>
          <cell r="D4977">
            <v>44590</v>
          </cell>
          <cell r="E4977" t="str">
            <v>2022</v>
          </cell>
          <cell r="F4977">
            <v>247108</v>
          </cell>
        </row>
        <row r="4978">
          <cell r="A4978">
            <v>104118</v>
          </cell>
          <cell r="B4978" t="str">
            <v>TORNILLO 5/8 X 3-1/2"Zincado (Inc. Tuerca)(</v>
          </cell>
          <cell r="C4978" t="str">
            <v>UN</v>
          </cell>
          <cell r="D4978">
            <v>43592</v>
          </cell>
          <cell r="E4978" t="str">
            <v>2019</v>
          </cell>
          <cell r="F4978">
            <v>1335</v>
          </cell>
        </row>
        <row r="4979">
          <cell r="A4979">
            <v>104119</v>
          </cell>
          <cell r="B4979" t="str">
            <v>PINTURA ELECTROSTATICA GRIS POLVO</v>
          </cell>
          <cell r="C4979" t="str">
            <v>KG</v>
          </cell>
          <cell r="D4979">
            <v>44591</v>
          </cell>
          <cell r="E4979" t="str">
            <v>2022</v>
          </cell>
          <cell r="F4979">
            <v>22745.01</v>
          </cell>
        </row>
        <row r="4980">
          <cell r="A4980">
            <v>104144</v>
          </cell>
          <cell r="B4980" t="str">
            <v>TORNILLO Nº8 X 1" AUTOPERFORANTE</v>
          </cell>
          <cell r="C4980" t="str">
            <v>UN</v>
          </cell>
          <cell r="E4980" t="str">
            <v>1900</v>
          </cell>
          <cell r="F4980">
            <v>0</v>
          </cell>
        </row>
        <row r="4981">
          <cell r="A4981">
            <v>104167</v>
          </cell>
          <cell r="B4981" t="str">
            <v>MALLA CERRAMTO TELA VERDE2.10M ALTO 80Gr/M2 CONSTR</v>
          </cell>
          <cell r="C4981" t="str">
            <v>ML</v>
          </cell>
          <cell r="E4981" t="str">
            <v>1900</v>
          </cell>
          <cell r="F4981">
            <v>0</v>
          </cell>
        </row>
        <row r="4982">
          <cell r="A4982">
            <v>104168</v>
          </cell>
          <cell r="B4982" t="str">
            <v>MALLA CERRAMTO TELA VERDE 1.65M -80Gr/M2(2 AÑOS)</v>
          </cell>
          <cell r="C4982" t="str">
            <v>ML</v>
          </cell>
          <cell r="E4982" t="str">
            <v>1900</v>
          </cell>
          <cell r="F4982">
            <v>0</v>
          </cell>
        </row>
        <row r="4983">
          <cell r="A4983">
            <v>104181</v>
          </cell>
          <cell r="B4983" t="str">
            <v>Platina 3/4"x1/4"</v>
          </cell>
          <cell r="C4983" t="str">
            <v>ML</v>
          </cell>
          <cell r="E4983" t="str">
            <v>1900</v>
          </cell>
          <cell r="F4983">
            <v>0</v>
          </cell>
        </row>
        <row r="4984">
          <cell r="A4984">
            <v>104199</v>
          </cell>
          <cell r="B4984" t="str">
            <v>SOLDADURA EXOTERMICA 115 GRS (TIRO)</v>
          </cell>
          <cell r="C4984" t="str">
            <v>UN</v>
          </cell>
          <cell r="D4984">
            <v>44591</v>
          </cell>
          <cell r="E4984" t="str">
            <v>2022</v>
          </cell>
          <cell r="F4984">
            <v>17216</v>
          </cell>
        </row>
        <row r="4985">
          <cell r="A4985">
            <v>104204</v>
          </cell>
          <cell r="B4985" t="str">
            <v>TORNILLO PASANTE CABEZ.EXAG.3/8"L=20CM+ARAND+DOB.T</v>
          </cell>
          <cell r="C4985" t="str">
            <v>UN</v>
          </cell>
          <cell r="D4985">
            <v>44591</v>
          </cell>
          <cell r="E4985" t="str">
            <v>2022</v>
          </cell>
          <cell r="F4985">
            <v>3006</v>
          </cell>
        </row>
        <row r="4986">
          <cell r="A4986">
            <v>104206</v>
          </cell>
          <cell r="B4986" t="str">
            <v>EMPAQUE DE CAUCHO NEOPRENO 1"X3MM</v>
          </cell>
          <cell r="C4986" t="str">
            <v>ML</v>
          </cell>
          <cell r="D4986">
            <v>44590</v>
          </cell>
          <cell r="E4986" t="str">
            <v>2022</v>
          </cell>
          <cell r="F4986">
            <v>7048</v>
          </cell>
        </row>
        <row r="4987">
          <cell r="A4987">
            <v>104208</v>
          </cell>
          <cell r="B4987" t="str">
            <v>PERFIL HR RECTANGULAR 120X60 (e=2.5MM)6M</v>
          </cell>
          <cell r="C4987" t="str">
            <v>UN</v>
          </cell>
          <cell r="D4987">
            <v>44591</v>
          </cell>
          <cell r="E4987" t="str">
            <v>2022</v>
          </cell>
          <cell r="F4987">
            <v>270229</v>
          </cell>
        </row>
        <row r="4988">
          <cell r="A4988">
            <v>104294</v>
          </cell>
          <cell r="B4988" t="str">
            <v>CHAZO COLAPSIBLE PLASTIC+TORNILLO (3/8X11/2")</v>
          </cell>
          <cell r="C4988" t="str">
            <v>UN</v>
          </cell>
          <cell r="E4988" t="str">
            <v>1900</v>
          </cell>
          <cell r="F4988">
            <v>0</v>
          </cell>
        </row>
        <row r="4989">
          <cell r="A4989">
            <v>104297</v>
          </cell>
          <cell r="B4989" t="str">
            <v>PUNTILLA ESTRIADA ACERADA 3" CON CABEZA</v>
          </cell>
          <cell r="C4989" t="str">
            <v>LB</v>
          </cell>
          <cell r="E4989" t="str">
            <v>1900</v>
          </cell>
          <cell r="F4989">
            <v>0</v>
          </cell>
        </row>
        <row r="4990">
          <cell r="A4990">
            <v>104303</v>
          </cell>
          <cell r="B4990" t="str">
            <v>CHAZO PUNTILLA DE 1/4X11/4"</v>
          </cell>
          <cell r="C4990" t="str">
            <v>UN</v>
          </cell>
          <cell r="D4990">
            <v>44590</v>
          </cell>
          <cell r="E4990" t="str">
            <v>2022</v>
          </cell>
          <cell r="F4990">
            <v>111</v>
          </cell>
        </row>
        <row r="4991">
          <cell r="A4991">
            <v>104304</v>
          </cell>
          <cell r="B4991" t="str">
            <v>TORNILLO AUTOPERFORANTE  (10X21/2")</v>
          </cell>
          <cell r="C4991" t="str">
            <v>UN</v>
          </cell>
          <cell r="E4991" t="str">
            <v>1900</v>
          </cell>
          <cell r="F4991">
            <v>0</v>
          </cell>
        </row>
        <row r="4992">
          <cell r="A4992">
            <v>104312</v>
          </cell>
          <cell r="B4992" t="str">
            <v>Arandela Plana Ø3/8"</v>
          </cell>
          <cell r="C4992" t="str">
            <v>UN</v>
          </cell>
          <cell r="E4992" t="str">
            <v>1900</v>
          </cell>
          <cell r="F4992">
            <v>0</v>
          </cell>
        </row>
        <row r="4993">
          <cell r="A4993">
            <v>104320</v>
          </cell>
          <cell r="B4993" t="str">
            <v>TEJA DE ZINC(TZO) Cal.33 (2.44*0.80M)</v>
          </cell>
          <cell r="C4993" t="str">
            <v>UN</v>
          </cell>
          <cell r="D4993">
            <v>44591</v>
          </cell>
          <cell r="E4993" t="str">
            <v>2022</v>
          </cell>
          <cell r="F4993">
            <v>24040</v>
          </cell>
        </row>
        <row r="4994">
          <cell r="A4994">
            <v>104470</v>
          </cell>
          <cell r="B4994" t="str">
            <v>ACRONAL/GRECONAL</v>
          </cell>
          <cell r="C4994" t="str">
            <v>GLN</v>
          </cell>
          <cell r="E4994" t="str">
            <v>1900</v>
          </cell>
          <cell r="F4994">
            <v>0</v>
          </cell>
        </row>
        <row r="4995">
          <cell r="A4995">
            <v>104471</v>
          </cell>
          <cell r="B4995" t="str">
            <v>PVA</v>
          </cell>
          <cell r="C4995" t="str">
            <v>GLN</v>
          </cell>
          <cell r="E4995" t="str">
            <v>1900</v>
          </cell>
          <cell r="F4995">
            <v>0</v>
          </cell>
        </row>
        <row r="4996">
          <cell r="A4996">
            <v>104483</v>
          </cell>
          <cell r="B4996" t="str">
            <v>BROCA 5/8" (L=12") MUROS</v>
          </cell>
          <cell r="C4996" t="str">
            <v>UN</v>
          </cell>
          <cell r="E4996" t="str">
            <v>1900</v>
          </cell>
          <cell r="F4996">
            <v>0</v>
          </cell>
        </row>
        <row r="4997">
          <cell r="A4997">
            <v>104576</v>
          </cell>
          <cell r="B4997" t="str">
            <v>BISAGRA PARA MUEBLE PARCHE CIERRE LENTO 35mm</v>
          </cell>
          <cell r="C4997" t="str">
            <v>UN</v>
          </cell>
          <cell r="E4997" t="str">
            <v>1900</v>
          </cell>
          <cell r="F4997">
            <v>0</v>
          </cell>
        </row>
        <row r="4998">
          <cell r="A4998">
            <v>104578</v>
          </cell>
          <cell r="B4998" t="str">
            <v>GUIA CAJON FULL EXTENTION DE 35 cms</v>
          </cell>
          <cell r="C4998" t="str">
            <v>UN</v>
          </cell>
          <cell r="E4998" t="str">
            <v>1900</v>
          </cell>
          <cell r="F4998">
            <v>0</v>
          </cell>
        </row>
        <row r="4999">
          <cell r="A4999">
            <v>104580</v>
          </cell>
          <cell r="B4999" t="str">
            <v>BOTON MANIJA CROMADO DE 1,1/4"</v>
          </cell>
          <cell r="C4999" t="str">
            <v>UN</v>
          </cell>
          <cell r="E4999" t="str">
            <v>1900</v>
          </cell>
          <cell r="F4999">
            <v>0</v>
          </cell>
        </row>
        <row r="5000">
          <cell r="A5000">
            <v>104581</v>
          </cell>
          <cell r="B5000" t="str">
            <v>TAPACANTOS FORMICA PVC (22mm)</v>
          </cell>
          <cell r="C5000" t="str">
            <v>ML</v>
          </cell>
          <cell r="E5000" t="str">
            <v>1900</v>
          </cell>
          <cell r="F5000">
            <v>0</v>
          </cell>
        </row>
        <row r="5001">
          <cell r="A5001">
            <v>104801</v>
          </cell>
          <cell r="B5001" t="str">
            <v>Broca de tungsteno de 1/2"X4"</v>
          </cell>
          <cell r="C5001" t="str">
            <v>UN</v>
          </cell>
          <cell r="E5001" t="str">
            <v>1900</v>
          </cell>
          <cell r="F5001">
            <v>0</v>
          </cell>
        </row>
        <row r="5002">
          <cell r="A5002">
            <v>104805</v>
          </cell>
          <cell r="B5002" t="str">
            <v>SILICONA PEGADIT SELLO PERIMETRAL 280 ml</v>
          </cell>
          <cell r="C5002" t="str">
            <v>UN</v>
          </cell>
          <cell r="D5002">
            <v>44591</v>
          </cell>
          <cell r="E5002" t="str">
            <v>2022</v>
          </cell>
          <cell r="F5002">
            <v>15607</v>
          </cell>
        </row>
        <row r="5003">
          <cell r="A5003">
            <v>104812</v>
          </cell>
          <cell r="B5003" t="str">
            <v>Chazo puntilla de 1/4"+Torn. puntilla de 3 1/2</v>
          </cell>
          <cell r="C5003" t="str">
            <v>UN</v>
          </cell>
          <cell r="D5003">
            <v>44590</v>
          </cell>
          <cell r="E5003" t="str">
            <v>2022</v>
          </cell>
          <cell r="F5003">
            <v>243</v>
          </cell>
        </row>
        <row r="5004">
          <cell r="A5004">
            <v>104941</v>
          </cell>
          <cell r="B5004" t="str">
            <v>BROCA SDS PLUS 3/4" x 9-3/4" x 7" GALAXY</v>
          </cell>
          <cell r="C5004" t="str">
            <v>UN</v>
          </cell>
          <cell r="D5004">
            <v>44589</v>
          </cell>
          <cell r="E5004" t="str">
            <v>2022</v>
          </cell>
          <cell r="F5004">
            <v>35231</v>
          </cell>
        </row>
        <row r="5005">
          <cell r="A5005">
            <v>104942</v>
          </cell>
          <cell r="B5005" t="str">
            <v>BROCA SDS PLUS 5/8" x 9-3/4" x 7" GALAXY</v>
          </cell>
          <cell r="C5005" t="str">
            <v>UN</v>
          </cell>
          <cell r="D5005">
            <v>44589</v>
          </cell>
          <cell r="E5005" t="str">
            <v>2022</v>
          </cell>
          <cell r="F5005">
            <v>52603</v>
          </cell>
        </row>
        <row r="5006">
          <cell r="A5006">
            <v>104943</v>
          </cell>
          <cell r="B5006" t="str">
            <v>BROCA SDS PLUS 7/8" x 12-3/4" x 10" GALAXY</v>
          </cell>
          <cell r="C5006" t="str">
            <v>UN</v>
          </cell>
          <cell r="D5006">
            <v>44589</v>
          </cell>
          <cell r="E5006" t="str">
            <v>2022</v>
          </cell>
          <cell r="F5006">
            <v>37670</v>
          </cell>
        </row>
        <row r="5007">
          <cell r="A5007">
            <v>104944</v>
          </cell>
          <cell r="B5007" t="str">
            <v>BROCA SDS PLUS 1" x 10-3/4" x 8"</v>
          </cell>
          <cell r="C5007" t="str">
            <v>UN</v>
          </cell>
          <cell r="D5007">
            <v>44589</v>
          </cell>
          <cell r="E5007" t="str">
            <v>2022</v>
          </cell>
          <cell r="F5007">
            <v>68456</v>
          </cell>
        </row>
        <row r="5008">
          <cell r="A5008">
            <v>104945</v>
          </cell>
          <cell r="B5008" t="str">
            <v>BROCA SDS MAX 1.1/4" x 10-3/4" x 18" GALAXY</v>
          </cell>
          <cell r="C5008" t="str">
            <v>UN</v>
          </cell>
          <cell r="D5008">
            <v>44589</v>
          </cell>
          <cell r="E5008" t="str">
            <v>2022</v>
          </cell>
          <cell r="F5008">
            <v>424031</v>
          </cell>
        </row>
        <row r="5009">
          <cell r="A5009">
            <v>104991</v>
          </cell>
          <cell r="B5009" t="str">
            <v>GRAPA METALICA  PARA TUBO METALICO DE  3/4"</v>
          </cell>
          <cell r="C5009" t="str">
            <v>UN</v>
          </cell>
          <cell r="E5009" t="str">
            <v>1900</v>
          </cell>
          <cell r="F5009">
            <v>0</v>
          </cell>
        </row>
        <row r="5010">
          <cell r="A5010">
            <v>104993</v>
          </cell>
          <cell r="B5010" t="str">
            <v>GRAPA METALICA  PARA TUBO METALICO DE 2""</v>
          </cell>
          <cell r="C5010" t="str">
            <v>UN</v>
          </cell>
          <cell r="E5010" t="str">
            <v>1900</v>
          </cell>
          <cell r="F5010">
            <v>0</v>
          </cell>
        </row>
        <row r="5011">
          <cell r="A5011">
            <v>105032</v>
          </cell>
          <cell r="B5011" t="str">
            <v>Templete o Tensor Ø 3/8" Trabajo Pesado</v>
          </cell>
          <cell r="C5011" t="str">
            <v>UN</v>
          </cell>
          <cell r="D5011">
            <v>44591</v>
          </cell>
          <cell r="E5011" t="str">
            <v>2022</v>
          </cell>
          <cell r="F5011">
            <v>7290</v>
          </cell>
        </row>
        <row r="5012">
          <cell r="A5012">
            <v>105157</v>
          </cell>
          <cell r="B5012" t="str">
            <v>BROCA SDS PLUS 1/2" x6-5/8" x 4" GALAXY</v>
          </cell>
          <cell r="C5012" t="str">
            <v>UN</v>
          </cell>
          <cell r="E5012" t="str">
            <v>1900</v>
          </cell>
          <cell r="F5012">
            <v>0</v>
          </cell>
        </row>
        <row r="5013">
          <cell r="A5013">
            <v>105167</v>
          </cell>
          <cell r="B5013" t="str">
            <v>CADENA GALVANIZADA ESLABONADA Ø 3/8"</v>
          </cell>
          <cell r="C5013" t="str">
            <v>ML</v>
          </cell>
          <cell r="D5013">
            <v>44589</v>
          </cell>
          <cell r="E5013" t="str">
            <v>2022</v>
          </cell>
          <cell r="F5013">
            <v>26886</v>
          </cell>
        </row>
        <row r="5014">
          <cell r="A5014">
            <v>105176</v>
          </cell>
          <cell r="B5014" t="str">
            <v>LAMINA ALFAJOR (E=3MM) 1.0X3.0M</v>
          </cell>
          <cell r="C5014" t="str">
            <v>KG</v>
          </cell>
          <cell r="E5014" t="str">
            <v>1900</v>
          </cell>
          <cell r="F5014">
            <v>0</v>
          </cell>
        </row>
        <row r="5015">
          <cell r="A5015">
            <v>105240</v>
          </cell>
          <cell r="B5015" t="str">
            <v>TORNILLO LAMINA ZINCADO No. 10X2"</v>
          </cell>
          <cell r="C5015" t="str">
            <v>UN</v>
          </cell>
          <cell r="D5015">
            <v>44591</v>
          </cell>
          <cell r="E5015" t="str">
            <v>2022</v>
          </cell>
          <cell r="F5015">
            <v>137</v>
          </cell>
        </row>
        <row r="5016">
          <cell r="A5016">
            <v>105465</v>
          </cell>
          <cell r="B5016" t="str">
            <v>LIMA TRIANGULAR DE 6” CABO PLASTICO PARA AFILAR</v>
          </cell>
          <cell r="C5016" t="str">
            <v>UN</v>
          </cell>
          <cell r="E5016" t="str">
            <v>1900</v>
          </cell>
          <cell r="F5016">
            <v>0</v>
          </cell>
        </row>
        <row r="5017">
          <cell r="A5017">
            <v>105466</v>
          </cell>
          <cell r="B5017" t="str">
            <v>CORAZA Y NEUMATICO  DE 4 LONAS PARA CRRETILLA</v>
          </cell>
          <cell r="C5017" t="str">
            <v>UN</v>
          </cell>
          <cell r="E5017" t="str">
            <v>1900</v>
          </cell>
          <cell r="F5017">
            <v>0</v>
          </cell>
        </row>
        <row r="5018">
          <cell r="A5018">
            <v>105467</v>
          </cell>
          <cell r="B5018" t="str">
            <v>GRATAS ACERO CON MANGO MADERA (5X11/4")</v>
          </cell>
          <cell r="C5018" t="str">
            <v>UN</v>
          </cell>
          <cell r="E5018" t="str">
            <v>1900</v>
          </cell>
          <cell r="F5018">
            <v>0</v>
          </cell>
        </row>
        <row r="5019">
          <cell r="A5019">
            <v>105478</v>
          </cell>
          <cell r="B5019" t="str">
            <v>HOMBRESOLO 10" METALICO CURVO</v>
          </cell>
          <cell r="C5019" t="str">
            <v>UN</v>
          </cell>
          <cell r="D5019">
            <v>44590</v>
          </cell>
          <cell r="E5019" t="str">
            <v>2022</v>
          </cell>
          <cell r="F5019">
            <v>36386</v>
          </cell>
        </row>
        <row r="5020">
          <cell r="A5020">
            <v>105479</v>
          </cell>
          <cell r="B5020" t="str">
            <v>MALLA DE ANJEO PLASTICA GALLINERO 25X30MM A=1.80M</v>
          </cell>
          <cell r="C5020" t="str">
            <v>ML</v>
          </cell>
          <cell r="E5020" t="str">
            <v>1900</v>
          </cell>
          <cell r="F5020">
            <v>0</v>
          </cell>
        </row>
        <row r="5021">
          <cell r="A5021">
            <v>105482</v>
          </cell>
          <cell r="B5021" t="str">
            <v>ZUNCHO PLÁSTICO DE 3/4" POR 500mts</v>
          </cell>
          <cell r="C5021" t="str">
            <v>UN</v>
          </cell>
          <cell r="D5021">
            <v>44591</v>
          </cell>
          <cell r="E5021" t="str">
            <v>2022</v>
          </cell>
          <cell r="F5021">
            <v>12712</v>
          </cell>
        </row>
        <row r="5022">
          <cell r="A5022">
            <v>105486</v>
          </cell>
          <cell r="B5022" t="str">
            <v>BOTAS PANTANERAS  EN PVC</v>
          </cell>
          <cell r="C5022" t="str">
            <v>UN</v>
          </cell>
          <cell r="E5022" t="str">
            <v>1900</v>
          </cell>
          <cell r="F5022">
            <v>0</v>
          </cell>
        </row>
        <row r="5023">
          <cell r="A5023">
            <v>105487</v>
          </cell>
          <cell r="B5023" t="str">
            <v>CANDADO DE SEGURIDAD REFERENCIA 840 TIPO ALEMAN</v>
          </cell>
          <cell r="C5023" t="str">
            <v>UN</v>
          </cell>
          <cell r="E5023" t="str">
            <v>1900</v>
          </cell>
          <cell r="F5023">
            <v>0</v>
          </cell>
        </row>
        <row r="5024">
          <cell r="A5024">
            <v>105488</v>
          </cell>
          <cell r="B5024" t="str">
            <v>CADENA ESLABONADA GALVANIZADA 3/16”</v>
          </cell>
          <cell r="C5024" t="str">
            <v>ML</v>
          </cell>
          <cell r="D5024">
            <v>44589</v>
          </cell>
          <cell r="E5024" t="str">
            <v>2022</v>
          </cell>
          <cell r="F5024">
            <v>6610</v>
          </cell>
        </row>
        <row r="5025">
          <cell r="A5025">
            <v>105489</v>
          </cell>
          <cell r="B5025" t="str">
            <v>MANGUERA DE 1/2” JARDÍN TIPO PESADO ML</v>
          </cell>
          <cell r="C5025" t="str">
            <v>ML</v>
          </cell>
          <cell r="D5025">
            <v>44590</v>
          </cell>
          <cell r="E5025" t="str">
            <v>2022</v>
          </cell>
          <cell r="F5025">
            <v>2901.01</v>
          </cell>
        </row>
        <row r="5026">
          <cell r="A5026">
            <v>105519</v>
          </cell>
          <cell r="B5026" t="str">
            <v>CUCHILLA PARA GUADAÑADORA DE 1” PARA TRABAJO LIVIA</v>
          </cell>
          <cell r="C5026" t="str">
            <v>UN</v>
          </cell>
          <cell r="E5026" t="str">
            <v>1900</v>
          </cell>
          <cell r="F5026">
            <v>0</v>
          </cell>
        </row>
        <row r="5027">
          <cell r="A5027">
            <v>105528</v>
          </cell>
          <cell r="B5027" t="str">
            <v>GRAPA METALICA CERCA DE 1”</v>
          </cell>
          <cell r="C5027" t="str">
            <v>KG</v>
          </cell>
          <cell r="E5027" t="str">
            <v>1900</v>
          </cell>
          <cell r="F5027">
            <v>0</v>
          </cell>
        </row>
        <row r="5028">
          <cell r="A5028">
            <v>105542</v>
          </cell>
          <cell r="B5028" t="str">
            <v>TornilloAceroGalvaniz.(1/2"x11/2")GR-5;tuerc+Arand</v>
          </cell>
          <cell r="C5028" t="str">
            <v>UN</v>
          </cell>
          <cell r="D5028">
            <v>43545</v>
          </cell>
          <cell r="E5028" t="str">
            <v>2019</v>
          </cell>
          <cell r="F5028">
            <v>1301</v>
          </cell>
        </row>
        <row r="5029">
          <cell r="A5029">
            <v>105544</v>
          </cell>
          <cell r="B5029" t="str">
            <v>BISAGRA REDONDA O DE CAPSULA (1") L=14.5CM Par</v>
          </cell>
          <cell r="C5029" t="str">
            <v>UN</v>
          </cell>
          <cell r="D5029">
            <v>43545</v>
          </cell>
          <cell r="E5029" t="str">
            <v>2019</v>
          </cell>
          <cell r="F5029">
            <v>14672</v>
          </cell>
        </row>
        <row r="5030">
          <cell r="A5030">
            <v>105872</v>
          </cell>
          <cell r="B5030" t="str">
            <v>TornilloConector5/8"x3"+Arandela+Tuerca Acero G-5</v>
          </cell>
          <cell r="C5030" t="str">
            <v>UN</v>
          </cell>
          <cell r="E5030" t="str">
            <v>1900</v>
          </cell>
          <cell r="F5030">
            <v>0</v>
          </cell>
        </row>
        <row r="5031">
          <cell r="A5031">
            <v>105896</v>
          </cell>
          <cell r="B5031" t="str">
            <v>Tubo Rectang. 4"x 1 1/2" Cal 16</v>
          </cell>
          <cell r="C5031" t="str">
            <v>ML</v>
          </cell>
          <cell r="E5031" t="str">
            <v>1900</v>
          </cell>
          <cell r="F5031">
            <v>0</v>
          </cell>
        </row>
        <row r="5032">
          <cell r="A5032">
            <v>105897</v>
          </cell>
          <cell r="B5032" t="str">
            <v>Tubo Cuadrado 1 1/2" Cal 18</v>
          </cell>
          <cell r="C5032" t="str">
            <v>ML</v>
          </cell>
          <cell r="E5032" t="str">
            <v>1900</v>
          </cell>
          <cell r="F5032">
            <v>0</v>
          </cell>
        </row>
        <row r="5033">
          <cell r="A5033">
            <v>106903</v>
          </cell>
          <cell r="B5033" t="str">
            <v>Lamina Cold rolled Cal.22  (1.22x2.44m)</v>
          </cell>
          <cell r="C5033" t="str">
            <v>UN</v>
          </cell>
          <cell r="D5033">
            <v>44585</v>
          </cell>
          <cell r="E5033" t="str">
            <v>2022</v>
          </cell>
          <cell r="F5033">
            <v>58617</v>
          </cell>
        </row>
        <row r="5034">
          <cell r="A5034">
            <v>108866</v>
          </cell>
          <cell r="B5034" t="str">
            <v>Arandela Galv + Tuerca 3/8"</v>
          </cell>
          <cell r="C5034" t="str">
            <v>UN</v>
          </cell>
          <cell r="E5034" t="str">
            <v>1900</v>
          </cell>
          <cell r="F5034">
            <v>0</v>
          </cell>
        </row>
        <row r="5035">
          <cell r="A5035">
            <v>101879</v>
          </cell>
          <cell r="B5035" t="str">
            <v>ARANDELA CURVA CUAD 2-1/4X2-1/4X3/16 CDRC Cometas</v>
          </cell>
          <cell r="C5035" t="str">
            <v>UN</v>
          </cell>
          <cell r="D5035">
            <v>43577</v>
          </cell>
          <cell r="E5035" t="str">
            <v>2019</v>
          </cell>
          <cell r="F5035">
            <v>1375</v>
          </cell>
        </row>
        <row r="5036">
          <cell r="A5036">
            <v>101880</v>
          </cell>
          <cell r="B5036" t="str">
            <v>ARANDELA PLANA REDONDA DE 5/8" CDRC Cometas</v>
          </cell>
          <cell r="C5036" t="str">
            <v>UN</v>
          </cell>
          <cell r="D5036">
            <v>44588</v>
          </cell>
          <cell r="E5036" t="str">
            <v>2022</v>
          </cell>
          <cell r="F5036">
            <v>478</v>
          </cell>
        </row>
        <row r="5037">
          <cell r="A5037">
            <v>101910</v>
          </cell>
          <cell r="B5037" t="str">
            <v>Cable Acero Encauchetado Ø1/8"</v>
          </cell>
          <cell r="C5037" t="str">
            <v>ML</v>
          </cell>
          <cell r="D5037">
            <v>43601</v>
          </cell>
          <cell r="E5037" t="str">
            <v>2019</v>
          </cell>
          <cell r="F5037">
            <v>1331</v>
          </cell>
        </row>
        <row r="5038">
          <cell r="A5038">
            <v>101911</v>
          </cell>
          <cell r="B5038" t="str">
            <v>Cable Acero Encauchetado Ø1/4"</v>
          </cell>
          <cell r="C5038" t="str">
            <v>ML</v>
          </cell>
          <cell r="D5038">
            <v>43601</v>
          </cell>
          <cell r="E5038" t="str">
            <v>2019</v>
          </cell>
          <cell r="F5038">
            <v>3225.99</v>
          </cell>
        </row>
        <row r="5039">
          <cell r="A5039">
            <v>12832</v>
          </cell>
          <cell r="B5039" t="str">
            <v>ESCUADRA REGLA MULTIFUNCION LARGA</v>
          </cell>
          <cell r="C5039" t="str">
            <v>UN</v>
          </cell>
          <cell r="D5039">
            <v>44590</v>
          </cell>
          <cell r="E5039" t="str">
            <v>2022</v>
          </cell>
          <cell r="F5039">
            <v>26405.01</v>
          </cell>
        </row>
        <row r="5040">
          <cell r="A5040">
            <v>12833</v>
          </cell>
          <cell r="B5040" t="str">
            <v xml:space="preserve">CUCHILLA PARA SIERRA CALADORA </v>
          </cell>
          <cell r="C5040" t="str">
            <v>SET</v>
          </cell>
          <cell r="D5040">
            <v>44590</v>
          </cell>
          <cell r="E5040" t="str">
            <v>2022</v>
          </cell>
          <cell r="F5040">
            <v>23493</v>
          </cell>
        </row>
        <row r="5041">
          <cell r="A5041">
            <v>12841</v>
          </cell>
          <cell r="B5041" t="str">
            <v>JUEGO DE SIERRAS DE COPA MULTIPLE PARA MADERA</v>
          </cell>
          <cell r="C5041" t="str">
            <v>JGO</v>
          </cell>
          <cell r="D5041">
            <v>44590</v>
          </cell>
          <cell r="E5041" t="str">
            <v>2022</v>
          </cell>
          <cell r="F5041">
            <v>37027</v>
          </cell>
        </row>
        <row r="5042">
          <cell r="A5042">
            <v>12847</v>
          </cell>
          <cell r="B5042" t="str">
            <v>JUEGO DE BROCAS SDS PLUS JGO.10 PZS.</v>
          </cell>
          <cell r="C5042" t="str">
            <v>JGO</v>
          </cell>
          <cell r="D5042">
            <v>44590</v>
          </cell>
          <cell r="E5042" t="str">
            <v>2022</v>
          </cell>
          <cell r="F5042">
            <v>63900</v>
          </cell>
        </row>
        <row r="5043">
          <cell r="A5043">
            <v>12848</v>
          </cell>
          <cell r="B5043" t="str">
            <v>BROCA SDS PLUS 1/2 X 10 X 12 PULGADAS</v>
          </cell>
          <cell r="C5043" t="str">
            <v>UN</v>
          </cell>
          <cell r="D5043">
            <v>44589</v>
          </cell>
          <cell r="E5043" t="str">
            <v>2022</v>
          </cell>
          <cell r="F5043">
            <v>18449</v>
          </cell>
        </row>
        <row r="5044">
          <cell r="A5044">
            <v>12983</v>
          </cell>
          <cell r="B5044" t="str">
            <v>Esmalte verde Spray color Verde Esmeralda</v>
          </cell>
          <cell r="C5044" t="str">
            <v>UN</v>
          </cell>
          <cell r="D5044">
            <v>44590</v>
          </cell>
          <cell r="E5044" t="str">
            <v>2022</v>
          </cell>
          <cell r="F5044">
            <v>18484</v>
          </cell>
        </row>
        <row r="5045">
          <cell r="A5045">
            <v>12984</v>
          </cell>
          <cell r="B5045" t="str">
            <v>Anticorrosivo Spray</v>
          </cell>
          <cell r="C5045" t="str">
            <v>UN</v>
          </cell>
          <cell r="D5045">
            <v>44588</v>
          </cell>
          <cell r="E5045" t="str">
            <v>2022</v>
          </cell>
          <cell r="F5045">
            <v>14760</v>
          </cell>
        </row>
        <row r="5046">
          <cell r="A5046">
            <v>12985</v>
          </cell>
          <cell r="B5046" t="str">
            <v>Equipo de soldaura portátil</v>
          </cell>
          <cell r="C5046" t="str">
            <v>UN</v>
          </cell>
          <cell r="D5046">
            <v>44587</v>
          </cell>
          <cell r="E5046" t="str">
            <v>2022</v>
          </cell>
          <cell r="F5046">
            <v>624480</v>
          </cell>
        </row>
        <row r="5047">
          <cell r="A5047">
            <v>12992</v>
          </cell>
          <cell r="B5047" t="str">
            <v>Hidrolavadora grande 3.5 HP</v>
          </cell>
          <cell r="C5047" t="str">
            <v>UN</v>
          </cell>
          <cell r="D5047">
            <v>44588</v>
          </cell>
          <cell r="E5047" t="str">
            <v>2022</v>
          </cell>
          <cell r="F5047">
            <v>2814806</v>
          </cell>
        </row>
        <row r="5048">
          <cell r="A5048">
            <v>12993</v>
          </cell>
          <cell r="B5048" t="str">
            <v xml:space="preserve">Taladro percutor de 780 watt con dos adaptadores </v>
          </cell>
          <cell r="C5048" t="str">
            <v>UN</v>
          </cell>
          <cell r="D5048">
            <v>44588</v>
          </cell>
          <cell r="E5048" t="str">
            <v>2022</v>
          </cell>
          <cell r="F5048">
            <v>656826</v>
          </cell>
        </row>
        <row r="5049">
          <cell r="A5049">
            <v>12994</v>
          </cell>
          <cell r="B5049" t="str">
            <v>Sopladora 16000 RPM para limpieza equipos electrónicos</v>
          </cell>
          <cell r="C5049" t="str">
            <v>UN</v>
          </cell>
          <cell r="D5049">
            <v>44588</v>
          </cell>
          <cell r="E5049" t="str">
            <v>2022</v>
          </cell>
          <cell r="F5049">
            <v>330165</v>
          </cell>
        </row>
        <row r="5050">
          <cell r="A5050">
            <v>12995</v>
          </cell>
          <cell r="B5050" t="str">
            <v>Generador de tonos para identificar cables de red, telefónicos o coaxiales</v>
          </cell>
          <cell r="C5050" t="str">
            <v>UN</v>
          </cell>
          <cell r="D5050">
            <v>44588</v>
          </cell>
          <cell r="E5050" t="str">
            <v>2022</v>
          </cell>
          <cell r="F5050">
            <v>246855</v>
          </cell>
        </row>
        <row r="5051">
          <cell r="A5051">
            <v>12996</v>
          </cell>
          <cell r="B5051" t="str">
            <v>Identificador de pares de cableado de redes Ethernet</v>
          </cell>
          <cell r="C5051" t="str">
            <v>UN</v>
          </cell>
          <cell r="D5051">
            <v>44588</v>
          </cell>
          <cell r="E5051" t="str">
            <v>2022</v>
          </cell>
          <cell r="F5051">
            <v>273875</v>
          </cell>
        </row>
        <row r="5052">
          <cell r="A5052">
            <v>12997</v>
          </cell>
          <cell r="B5052" t="str">
            <v>Juego de ratchet en milímetros 1/4</v>
          </cell>
          <cell r="C5052" t="str">
            <v>UN</v>
          </cell>
          <cell r="D5052">
            <v>44588</v>
          </cell>
          <cell r="E5052" t="str">
            <v>2022</v>
          </cell>
          <cell r="F5052">
            <v>81067</v>
          </cell>
        </row>
        <row r="5053">
          <cell r="A5053">
            <v>13000</v>
          </cell>
          <cell r="B5053" t="str">
            <v xml:space="preserve">Cincel de 3/4” con protección </v>
          </cell>
          <cell r="C5053" t="str">
            <v>UN</v>
          </cell>
          <cell r="D5053">
            <v>44587</v>
          </cell>
          <cell r="E5053" t="str">
            <v>2022</v>
          </cell>
          <cell r="F5053">
            <v>20251</v>
          </cell>
        </row>
        <row r="5054">
          <cell r="A5054">
            <v>13001</v>
          </cell>
          <cell r="B5054" t="str">
            <v xml:space="preserve">Llave para tubos de 6” </v>
          </cell>
          <cell r="C5054" t="str">
            <v>UN</v>
          </cell>
          <cell r="D5054">
            <v>44588</v>
          </cell>
          <cell r="E5054" t="str">
            <v>2022</v>
          </cell>
          <cell r="F5054">
            <v>100479.01</v>
          </cell>
        </row>
        <row r="5055">
          <cell r="A5055">
            <v>13002</v>
          </cell>
          <cell r="B5055" t="str">
            <v xml:space="preserve">Cizalla manual tipo pesado pequeña 8 pulgadas </v>
          </cell>
          <cell r="C5055" t="str">
            <v>UN</v>
          </cell>
          <cell r="D5055">
            <v>44587</v>
          </cell>
          <cell r="E5055" t="str">
            <v>2022</v>
          </cell>
          <cell r="F5055">
            <v>20596</v>
          </cell>
        </row>
        <row r="5056">
          <cell r="A5056">
            <v>13003</v>
          </cell>
          <cell r="B5056" t="str">
            <v>Sonda Destapador de Cañería para Taladro mínimo 6 metros (Precio Max 150.000, incluye accesorios par</v>
          </cell>
          <cell r="C5056" t="str">
            <v>UN</v>
          </cell>
          <cell r="D5056">
            <v>44588</v>
          </cell>
          <cell r="E5056" t="str">
            <v>2022</v>
          </cell>
          <cell r="F5056">
            <v>90939</v>
          </cell>
        </row>
        <row r="5057">
          <cell r="A5057">
            <v>13004</v>
          </cell>
          <cell r="B5057" t="str">
            <v xml:space="preserve">Mini Compresor Portátil ¼ HP para pintar Con manguera, Pistola </v>
          </cell>
          <cell r="C5057" t="str">
            <v>UN</v>
          </cell>
          <cell r="D5057">
            <v>44585</v>
          </cell>
          <cell r="E5057" t="str">
            <v>2022</v>
          </cell>
          <cell r="F5057">
            <v>404269</v>
          </cell>
        </row>
        <row r="5058">
          <cell r="A5058">
            <v>13005</v>
          </cell>
          <cell r="B5058" t="str">
            <v>Tornillo autoperforante punta broca cabeza plana 8X½” Cantidad 2 Paquetes X 100 unidades</v>
          </cell>
          <cell r="C5058" t="str">
            <v>PAQUE</v>
          </cell>
          <cell r="D5058">
            <v>44591</v>
          </cell>
          <cell r="E5058" t="str">
            <v>2022</v>
          </cell>
          <cell r="F5058">
            <v>5307</v>
          </cell>
        </row>
        <row r="5059">
          <cell r="A5059">
            <v>13006</v>
          </cell>
          <cell r="B5059" t="str">
            <v>Tornillo autoperforante punta broca cabeza plana 6X¾” Cantidad 2 Paquetes X 100 unidades</v>
          </cell>
          <cell r="C5059" t="str">
            <v>PAQUE</v>
          </cell>
          <cell r="D5059">
            <v>44591</v>
          </cell>
          <cell r="E5059" t="str">
            <v>2022</v>
          </cell>
          <cell r="F5059">
            <v>5597</v>
          </cell>
        </row>
        <row r="5060">
          <cell r="A5060">
            <v>13007</v>
          </cell>
          <cell r="B5060" t="str">
            <v>Tornillo autoperforante punta broca cabeza Hexagonal 8X½” Cantidad 1 Paquete X 100 unidades</v>
          </cell>
          <cell r="C5060" t="str">
            <v>PAQUE</v>
          </cell>
          <cell r="D5060">
            <v>44591</v>
          </cell>
          <cell r="E5060" t="str">
            <v>2022</v>
          </cell>
          <cell r="F5060">
            <v>5175</v>
          </cell>
        </row>
        <row r="5061">
          <cell r="A5061">
            <v>13008</v>
          </cell>
          <cell r="B5061" t="str">
            <v>Tornillo autoperforante punta broca cabeza Hexagonal 8X¾” Cantidad 1 Paquete X 100 unidades</v>
          </cell>
          <cell r="C5061" t="str">
            <v>PAQUE</v>
          </cell>
          <cell r="D5061">
            <v>44591</v>
          </cell>
          <cell r="E5061" t="str">
            <v>2022</v>
          </cell>
          <cell r="F5061">
            <v>8365</v>
          </cell>
        </row>
        <row r="5062">
          <cell r="A5062">
            <v>13009</v>
          </cell>
          <cell r="B5062" t="str">
            <v>Tornillo autoperforante punta broca cabeza Hexagonal 1” Cantidad 1 Paquete X 100 unidades</v>
          </cell>
          <cell r="C5062" t="str">
            <v>PAQUE</v>
          </cell>
          <cell r="D5062">
            <v>44591</v>
          </cell>
          <cell r="E5062" t="str">
            <v>2022</v>
          </cell>
          <cell r="F5062">
            <v>13066</v>
          </cell>
        </row>
        <row r="5063">
          <cell r="A5063">
            <v>13010</v>
          </cell>
          <cell r="B5063" t="str">
            <v>Tornillo Lámina Avellanado 6X¾” Paquete X 100 ud</v>
          </cell>
          <cell r="C5063" t="str">
            <v>PAQUE</v>
          </cell>
          <cell r="D5063">
            <v>44588</v>
          </cell>
          <cell r="E5063" t="str">
            <v>2022</v>
          </cell>
          <cell r="F5063">
            <v>6337</v>
          </cell>
        </row>
        <row r="5064">
          <cell r="A5064">
            <v>13011</v>
          </cell>
          <cell r="B5064" t="str">
            <v>Tornillo Lámina Avellanado 8X1” Cantidad 1 Paquete X 100 unidades</v>
          </cell>
          <cell r="C5064" t="str">
            <v>PAQUE</v>
          </cell>
          <cell r="D5064">
            <v>44591</v>
          </cell>
          <cell r="E5064" t="str">
            <v>2022</v>
          </cell>
          <cell r="F5064">
            <v>8439</v>
          </cell>
        </row>
        <row r="5065">
          <cell r="A5065">
            <v>13012</v>
          </cell>
          <cell r="B5065" t="str">
            <v>Tornillo Lámina Cabeza Pan 8X½” Cantidad 1 Paquete X 100 unidades</v>
          </cell>
          <cell r="C5065" t="str">
            <v>PAQUE</v>
          </cell>
          <cell r="D5065">
            <v>44591</v>
          </cell>
          <cell r="E5065" t="str">
            <v>2022</v>
          </cell>
          <cell r="F5065">
            <v>7393.01</v>
          </cell>
        </row>
        <row r="5066">
          <cell r="A5066">
            <v>13013</v>
          </cell>
          <cell r="B5066" t="str">
            <v>Tornillo Lámina Cabeza Pan 8 ¾” Cantidad 1 Paquete X 100 unidades</v>
          </cell>
          <cell r="C5066" t="str">
            <v>PAQUE</v>
          </cell>
          <cell r="D5066">
            <v>44591</v>
          </cell>
          <cell r="E5066" t="str">
            <v>2022</v>
          </cell>
          <cell r="F5066">
            <v>6834</v>
          </cell>
        </row>
        <row r="5067">
          <cell r="A5067">
            <v>13014</v>
          </cell>
          <cell r="B5067" t="str">
            <v>Tornillo Lámina Cabeza Pan 8X1” Cantidad 1 Paquete X 100 unidades</v>
          </cell>
          <cell r="C5067" t="str">
            <v>PAQUE</v>
          </cell>
          <cell r="D5067">
            <v>44591</v>
          </cell>
          <cell r="E5067" t="str">
            <v>2022</v>
          </cell>
          <cell r="F5067">
            <v>4850</v>
          </cell>
        </row>
        <row r="5068">
          <cell r="A5068">
            <v>13015</v>
          </cell>
          <cell r="B5068" t="str">
            <v>Unión de Reparación PVC Presión de ½”</v>
          </cell>
          <cell r="C5068" t="str">
            <v>UN</v>
          </cell>
          <cell r="D5068">
            <v>44591</v>
          </cell>
          <cell r="E5068" t="str">
            <v>2022</v>
          </cell>
          <cell r="F5068">
            <v>5847.01</v>
          </cell>
        </row>
        <row r="5069">
          <cell r="A5069">
            <v>13016</v>
          </cell>
          <cell r="B5069" t="str">
            <v>Tornillo Lámina Avellanado 8X½” Cantidad 1 Paquete X 100 unidades</v>
          </cell>
          <cell r="C5069" t="str">
            <v>PAQUE</v>
          </cell>
          <cell r="D5069">
            <v>44591</v>
          </cell>
          <cell r="E5069" t="str">
            <v>2022</v>
          </cell>
          <cell r="F5069">
            <v>9033</v>
          </cell>
        </row>
        <row r="5070">
          <cell r="A5070">
            <v>13017</v>
          </cell>
          <cell r="B5070" t="str">
            <v xml:space="preserve">Unión de Reparación  PVC Presión de 1"  </v>
          </cell>
          <cell r="C5070" t="str">
            <v>UN</v>
          </cell>
          <cell r="D5070">
            <v>44591</v>
          </cell>
          <cell r="E5070" t="str">
            <v>2022</v>
          </cell>
          <cell r="F5070">
            <v>13407</v>
          </cell>
        </row>
        <row r="5071">
          <cell r="A5071">
            <v>13018</v>
          </cell>
          <cell r="B5071" t="str">
            <v>Unión de Reparación  PVC Presión de 2"</v>
          </cell>
          <cell r="C5071" t="str">
            <v>UN</v>
          </cell>
          <cell r="D5071">
            <v>44591</v>
          </cell>
          <cell r="E5071" t="str">
            <v>2022</v>
          </cell>
          <cell r="F5071">
            <v>18684</v>
          </cell>
        </row>
        <row r="5072">
          <cell r="A5072">
            <v>13019</v>
          </cell>
          <cell r="B5072" t="str">
            <v>Unión de Reparación  PVC Deslizante de ½”</v>
          </cell>
          <cell r="C5072" t="str">
            <v>UN</v>
          </cell>
          <cell r="D5072">
            <v>44591</v>
          </cell>
          <cell r="E5072" t="str">
            <v>2022</v>
          </cell>
          <cell r="F5072">
            <v>5550.01</v>
          </cell>
        </row>
        <row r="5073">
          <cell r="A5073">
            <v>13020</v>
          </cell>
          <cell r="B5073" t="str">
            <v>Unión de Reparación  PVC Deslizante de 1”</v>
          </cell>
          <cell r="C5073" t="str">
            <v>UN</v>
          </cell>
          <cell r="D5073">
            <v>44591</v>
          </cell>
          <cell r="E5073" t="str">
            <v>2022</v>
          </cell>
          <cell r="F5073">
            <v>11994</v>
          </cell>
        </row>
        <row r="5074">
          <cell r="A5074">
            <v>13021</v>
          </cell>
          <cell r="B5074" t="str">
            <v>Unión de Reparación  PVC Deslizante de 1½”</v>
          </cell>
          <cell r="C5074" t="str">
            <v>UN</v>
          </cell>
          <cell r="D5074">
            <v>44591</v>
          </cell>
          <cell r="E5074" t="str">
            <v>2022</v>
          </cell>
          <cell r="F5074">
            <v>4834.01</v>
          </cell>
        </row>
        <row r="5075">
          <cell r="A5075">
            <v>13022</v>
          </cell>
          <cell r="B5075" t="str">
            <v>Unión de Universal  PVC-AF de ½”</v>
          </cell>
          <cell r="C5075" t="str">
            <v>UN</v>
          </cell>
          <cell r="D5075">
            <v>44591</v>
          </cell>
          <cell r="E5075" t="str">
            <v>2022</v>
          </cell>
          <cell r="F5075">
            <v>3578</v>
          </cell>
        </row>
        <row r="5076">
          <cell r="A5076">
            <v>13023</v>
          </cell>
          <cell r="B5076" t="str">
            <v>Unión de Universal  PVC-AF de 1”</v>
          </cell>
          <cell r="C5076" t="str">
            <v>UN</v>
          </cell>
          <cell r="D5076">
            <v>44591</v>
          </cell>
          <cell r="E5076" t="str">
            <v>2022</v>
          </cell>
          <cell r="F5076">
            <v>8799</v>
          </cell>
        </row>
        <row r="5077">
          <cell r="A5077">
            <v>13024</v>
          </cell>
          <cell r="B5077" t="str">
            <v>Unión de Universal  PVC-AF de 1½”</v>
          </cell>
          <cell r="C5077" t="str">
            <v>UN</v>
          </cell>
          <cell r="D5077">
            <v>44591</v>
          </cell>
          <cell r="E5077" t="str">
            <v>2022</v>
          </cell>
          <cell r="F5077">
            <v>27562.01</v>
          </cell>
        </row>
        <row r="5078">
          <cell r="A5078">
            <v>13025</v>
          </cell>
          <cell r="B5078" t="str">
            <v>Unión de Universal  PVC-AF de 2”</v>
          </cell>
          <cell r="C5078" t="str">
            <v>UN</v>
          </cell>
          <cell r="D5078">
            <v>44591</v>
          </cell>
          <cell r="E5078" t="str">
            <v>2022</v>
          </cell>
          <cell r="F5078">
            <v>25243.01</v>
          </cell>
        </row>
        <row r="5079">
          <cell r="A5079">
            <v>13026</v>
          </cell>
          <cell r="B5079" t="str">
            <v>Unión de Reparación  PVC Presión de 1 ½”</v>
          </cell>
          <cell r="C5079" t="str">
            <v>UN</v>
          </cell>
          <cell r="D5079">
            <v>44591</v>
          </cell>
          <cell r="E5079" t="str">
            <v>2022</v>
          </cell>
          <cell r="F5079">
            <v>21196.01</v>
          </cell>
        </row>
        <row r="5080">
          <cell r="A5080">
            <v>13027</v>
          </cell>
          <cell r="B5080" t="str">
            <v>Velcro enrollo para instalaciones eléctricas</v>
          </cell>
          <cell r="C5080" t="str">
            <v>RLL</v>
          </cell>
          <cell r="D5080">
            <v>44591</v>
          </cell>
          <cell r="E5080" t="str">
            <v>2022</v>
          </cell>
          <cell r="F5080">
            <v>26516</v>
          </cell>
        </row>
        <row r="5081">
          <cell r="A5081">
            <v>13029</v>
          </cell>
          <cell r="B5081" t="str">
            <v>Hidrolavadora grande 5 HP</v>
          </cell>
          <cell r="C5081" t="str">
            <v>UN</v>
          </cell>
          <cell r="D5081">
            <v>44585</v>
          </cell>
          <cell r="E5081" t="str">
            <v>2022</v>
          </cell>
          <cell r="F5081">
            <v>6912829</v>
          </cell>
        </row>
        <row r="5082">
          <cell r="A5082">
            <v>13031</v>
          </cell>
          <cell r="B5082" t="str">
            <v>Bomba Eyectora sumergible 1HP</v>
          </cell>
          <cell r="C5082" t="str">
            <v>UN</v>
          </cell>
          <cell r="D5082">
            <v>44587</v>
          </cell>
          <cell r="E5082" t="str">
            <v>2022</v>
          </cell>
          <cell r="F5082">
            <v>1568248</v>
          </cell>
        </row>
        <row r="5083">
          <cell r="A5083">
            <v>13032</v>
          </cell>
          <cell r="B5083" t="str">
            <v xml:space="preserve">Cincel de 1/2” con protección </v>
          </cell>
          <cell r="C5083" t="str">
            <v>UN</v>
          </cell>
          <cell r="D5083">
            <v>44587</v>
          </cell>
          <cell r="E5083" t="str">
            <v>2022</v>
          </cell>
          <cell r="F5083">
            <v>5476</v>
          </cell>
        </row>
        <row r="5084">
          <cell r="A5084">
            <v>13033</v>
          </cell>
          <cell r="B5084" t="str">
            <v>Unión de Reparación  PVC Deslizante de 2”</v>
          </cell>
          <cell r="C5084" t="str">
            <v>UN</v>
          </cell>
          <cell r="D5084">
            <v>44591</v>
          </cell>
          <cell r="E5084" t="str">
            <v>2022</v>
          </cell>
          <cell r="F5084">
            <v>20120</v>
          </cell>
        </row>
        <row r="5085">
          <cell r="A5085">
            <v>13057</v>
          </cell>
          <cell r="B5085" t="str">
            <v>POLISOMBRA PARA ENCERRAMIENTO TIPO CORTAVIENTO PRIVACIDAD AL 90% ( ROLLO X 400 M2)</v>
          </cell>
          <cell r="C5085" t="str">
            <v>M2</v>
          </cell>
          <cell r="D5085">
            <v>44591</v>
          </cell>
          <cell r="E5085" t="str">
            <v>2022</v>
          </cell>
          <cell r="F5085">
            <v>3502</v>
          </cell>
        </row>
        <row r="5086">
          <cell r="A5086">
            <v>148</v>
          </cell>
          <cell r="B5086" t="str">
            <v>DURACUSTIC 5/8" S/inst.  Fglas</v>
          </cell>
          <cell r="C5086" t="str">
            <v>M2</v>
          </cell>
          <cell r="E5086" t="str">
            <v>1900</v>
          </cell>
          <cell r="F5086">
            <v>0</v>
          </cell>
        </row>
        <row r="5087">
          <cell r="A5087">
            <v>186</v>
          </cell>
          <cell r="B5087" t="str">
            <v>MONOACUSTIC0 1 1/2" S/inst. Fglas</v>
          </cell>
          <cell r="C5087" t="str">
            <v>M2</v>
          </cell>
          <cell r="E5087" t="str">
            <v>1900</v>
          </cell>
          <cell r="F5087">
            <v>0</v>
          </cell>
        </row>
        <row r="5088">
          <cell r="A5088">
            <v>2501</v>
          </cell>
          <cell r="B5088" t="str">
            <v>DURACUSTIC ROCKS Fglas</v>
          </cell>
          <cell r="C5088" t="str">
            <v>PLC</v>
          </cell>
          <cell r="E5088" t="str">
            <v>1900</v>
          </cell>
          <cell r="F5088">
            <v>0</v>
          </cell>
        </row>
        <row r="5089">
          <cell r="A5089">
            <v>2505</v>
          </cell>
          <cell r="B5089" t="str">
            <v>CLOUDS sin/inst.       Fglas</v>
          </cell>
          <cell r="C5089" t="str">
            <v>M2</v>
          </cell>
          <cell r="E5089" t="str">
            <v>1900</v>
          </cell>
          <cell r="F5089">
            <v>0</v>
          </cell>
        </row>
        <row r="5090">
          <cell r="A5090">
            <v>3040</v>
          </cell>
          <cell r="B5090" t="str">
            <v>LAMINA BLACK THEATER  24 x 48 x 1" Fglas</v>
          </cell>
          <cell r="C5090" t="str">
            <v>M2</v>
          </cell>
          <cell r="E5090" t="str">
            <v>1900</v>
          </cell>
          <cell r="F5090">
            <v>0</v>
          </cell>
        </row>
        <row r="5091">
          <cell r="A5091">
            <v>3041</v>
          </cell>
          <cell r="B5091" t="str">
            <v>ACUSTIFIBRA S/inst. Fglas</v>
          </cell>
          <cell r="C5091" t="str">
            <v>M2</v>
          </cell>
          <cell r="E5091" t="str">
            <v>1900</v>
          </cell>
          <cell r="F5091">
            <v>0</v>
          </cell>
        </row>
        <row r="5092">
          <cell r="A5092">
            <v>3043</v>
          </cell>
          <cell r="B5092" t="str">
            <v>FRESCASA M.B.I. S/inst. Fglas</v>
          </cell>
          <cell r="C5092" t="str">
            <v>M2</v>
          </cell>
          <cell r="E5092" t="str">
            <v>1900</v>
          </cell>
          <cell r="F5092">
            <v>0</v>
          </cell>
        </row>
        <row r="5093">
          <cell r="A5093">
            <v>100776</v>
          </cell>
          <cell r="B5093" t="str">
            <v>CIELO RASO FUTURA- HUNTER-FIBRA +PERFILER(LIS)**</v>
          </cell>
          <cell r="C5093" t="str">
            <v>M2</v>
          </cell>
          <cell r="D5093">
            <v>44592</v>
          </cell>
          <cell r="E5093" t="str">
            <v>2022</v>
          </cell>
          <cell r="F5093">
            <v>93223.01</v>
          </cell>
        </row>
        <row r="5094">
          <cell r="A5094">
            <v>101371</v>
          </cell>
          <cell r="B5094" t="str">
            <v>DURACUSTIC 5/8" S/inst.Fglas Cielo Raso 1.25x0.605</v>
          </cell>
          <cell r="C5094" t="str">
            <v>UN</v>
          </cell>
          <cell r="E5094" t="str">
            <v>1900</v>
          </cell>
          <cell r="F5094">
            <v>0</v>
          </cell>
        </row>
        <row r="5095">
          <cell r="A5095">
            <v>101452</v>
          </cell>
          <cell r="B5095" t="str">
            <v>CieloRasoTipoBandejaTile lisaSistemaClip InAzulinc</v>
          </cell>
          <cell r="C5095" t="str">
            <v>M2</v>
          </cell>
          <cell r="E5095" t="str">
            <v>1900</v>
          </cell>
          <cell r="F5095">
            <v>0</v>
          </cell>
        </row>
        <row r="5096">
          <cell r="A5096">
            <v>101514</v>
          </cell>
          <cell r="B5096" t="str">
            <v>PLACA BASE CONCRETO 0.10</v>
          </cell>
          <cell r="C5096" t="str">
            <v>M2</v>
          </cell>
          <cell r="E5096" t="str">
            <v>1900</v>
          </cell>
          <cell r="F5096">
            <v>0</v>
          </cell>
        </row>
        <row r="5097">
          <cell r="A5097">
            <v>101515</v>
          </cell>
          <cell r="B5097" t="str">
            <v>MURO TOLETE COMÚN 0.12</v>
          </cell>
          <cell r="C5097" t="str">
            <v>M2</v>
          </cell>
          <cell r="E5097" t="str">
            <v>1900</v>
          </cell>
          <cell r="F5097">
            <v>0</v>
          </cell>
        </row>
        <row r="5098">
          <cell r="A5098">
            <v>106882</v>
          </cell>
          <cell r="B5098" t="str">
            <v>CieloFalsoStrech Metal Aluzinc hd10 Hunter Douglas</v>
          </cell>
          <cell r="C5098" t="str">
            <v>M2</v>
          </cell>
          <cell r="D5098">
            <v>43558</v>
          </cell>
          <cell r="E5098" t="str">
            <v>2019</v>
          </cell>
          <cell r="F5098">
            <v>173595</v>
          </cell>
        </row>
        <row r="5099">
          <cell r="A5099">
            <v>106883</v>
          </cell>
          <cell r="B5099" t="str">
            <v>CieloRasoFalso AluminioMiniwavePerofradoPint.polie</v>
          </cell>
          <cell r="C5099" t="str">
            <v>M2</v>
          </cell>
          <cell r="E5099" t="str">
            <v>1900</v>
          </cell>
          <cell r="F5099">
            <v>0</v>
          </cell>
        </row>
        <row r="5100">
          <cell r="A5100">
            <v>106884</v>
          </cell>
          <cell r="B5100" t="str">
            <v>CieloRasoFalsoAluminioMiniwaveMicroperf.Pint.polie</v>
          </cell>
          <cell r="C5100" t="str">
            <v>M2</v>
          </cell>
          <cell r="E5100" t="str">
            <v>1900</v>
          </cell>
          <cell r="F5100">
            <v>0</v>
          </cell>
        </row>
        <row r="5101">
          <cell r="A5101">
            <v>106885</v>
          </cell>
          <cell r="B5101" t="str">
            <v>CieloRasoFalsoAluzinBaffle100+FibVidrio+pin Zseca</v>
          </cell>
          <cell r="C5101" t="str">
            <v>M2</v>
          </cell>
          <cell r="E5101" t="str">
            <v>1900</v>
          </cell>
          <cell r="F5101">
            <v>0</v>
          </cell>
        </row>
        <row r="5102">
          <cell r="A5102">
            <v>106886</v>
          </cell>
          <cell r="B5102" t="str">
            <v>CieloRasoFalsoPanelAbsorbenteTipoPerforado+FibraC1</v>
          </cell>
          <cell r="C5102" t="str">
            <v>M2</v>
          </cell>
          <cell r="E5102" t="str">
            <v>1900</v>
          </cell>
          <cell r="F5102">
            <v>0</v>
          </cell>
        </row>
        <row r="5103">
          <cell r="A5103">
            <v>106887</v>
          </cell>
          <cell r="B5103" t="str">
            <v>Fibtra de Vidrio Black Theater 2" A</v>
          </cell>
          <cell r="C5103" t="str">
            <v>M2</v>
          </cell>
          <cell r="E5103" t="str">
            <v>1900</v>
          </cell>
          <cell r="F5103">
            <v>0</v>
          </cell>
        </row>
        <row r="5104">
          <cell r="A5104">
            <v>107096</v>
          </cell>
          <cell r="B5104" t="str">
            <v>CieloRasoFalsoAluzinBaffle100+FibVidrio+pin Zpisc</v>
          </cell>
          <cell r="C5104" t="str">
            <v>M2</v>
          </cell>
          <cell r="E5104" t="str">
            <v>1900</v>
          </cell>
          <cell r="F5104">
            <v>0</v>
          </cell>
        </row>
        <row r="5105">
          <cell r="A5105">
            <v>107960</v>
          </cell>
          <cell r="B5105" t="str">
            <v>CieloFalsoStrech Metal Aluminio hd10 Hunter Dougla</v>
          </cell>
          <cell r="C5105" t="str">
            <v>M2</v>
          </cell>
          <cell r="E5105" t="str">
            <v>1900</v>
          </cell>
          <cell r="F5105">
            <v>0</v>
          </cell>
        </row>
        <row r="5106">
          <cell r="A5106">
            <v>107963</v>
          </cell>
          <cell r="B5106" t="str">
            <v>CieloRasoFalsoPanelAbsorbenteTipoPerforado+FibraC2</v>
          </cell>
          <cell r="C5106" t="str">
            <v>M2</v>
          </cell>
          <cell r="E5106" t="str">
            <v>1900</v>
          </cell>
          <cell r="F5106">
            <v>0</v>
          </cell>
        </row>
        <row r="5107">
          <cell r="A5107">
            <v>107965</v>
          </cell>
          <cell r="B5107" t="str">
            <v>Fibtra de Vidrio Black Theater 2" B</v>
          </cell>
          <cell r="C5107" t="str">
            <v>M2</v>
          </cell>
          <cell r="E5107" t="str">
            <v>1900</v>
          </cell>
          <cell r="F5107">
            <v>0</v>
          </cell>
        </row>
        <row r="5108">
          <cell r="A5108">
            <v>2863</v>
          </cell>
          <cell r="B5108" t="str">
            <v>FLETE BUCARAMANGA/BOGOTA</v>
          </cell>
          <cell r="C5108" t="str">
            <v>TN</v>
          </cell>
          <cell r="E5108" t="str">
            <v>1900</v>
          </cell>
          <cell r="F5108">
            <v>0</v>
          </cell>
        </row>
        <row r="5109">
          <cell r="A5109">
            <v>2869</v>
          </cell>
          <cell r="B5109" t="str">
            <v>FLETE CALI/BOGOTA</v>
          </cell>
          <cell r="C5109" t="str">
            <v>TN</v>
          </cell>
          <cell r="E5109" t="str">
            <v>1900</v>
          </cell>
          <cell r="F5109">
            <v>0</v>
          </cell>
        </row>
        <row r="5110">
          <cell r="A5110">
            <v>2885</v>
          </cell>
          <cell r="B5110" t="str">
            <v>FLETE MEDELLIN/BOGOTA</v>
          </cell>
          <cell r="C5110" t="str">
            <v>TN</v>
          </cell>
          <cell r="E5110" t="str">
            <v>1900</v>
          </cell>
          <cell r="F5110">
            <v>0</v>
          </cell>
        </row>
        <row r="5111">
          <cell r="A5111">
            <v>3641</v>
          </cell>
          <cell r="B5111" t="str">
            <v>TRANSPORTE BOGOTA</v>
          </cell>
          <cell r="C5111" t="str">
            <v>KG</v>
          </cell>
          <cell r="D5111">
            <v>44592</v>
          </cell>
          <cell r="E5111" t="str">
            <v>2022</v>
          </cell>
          <cell r="F5111">
            <v>31</v>
          </cell>
        </row>
        <row r="5112">
          <cell r="A5112">
            <v>108832</v>
          </cell>
          <cell r="B5112" t="str">
            <v>Transporte Material a Obra para Fachadas DANPAL</v>
          </cell>
          <cell r="C5112" t="str">
            <v>M2</v>
          </cell>
          <cell r="E5112" t="str">
            <v>1900</v>
          </cell>
          <cell r="F5112">
            <v>0</v>
          </cell>
        </row>
        <row r="5113">
          <cell r="A5113">
            <v>959</v>
          </cell>
          <cell r="B5113" t="str">
            <v>CERCHAS METALICAS (3 METROS)</v>
          </cell>
          <cell r="C5113" t="str">
            <v>DD</v>
          </cell>
          <cell r="D5113">
            <v>44585</v>
          </cell>
          <cell r="E5113" t="str">
            <v>2022</v>
          </cell>
          <cell r="F5113">
            <v>131</v>
          </cell>
        </row>
        <row r="5114">
          <cell r="A5114">
            <v>100617</v>
          </cell>
          <cell r="B5114" t="str">
            <v>CASETON EN LONA 0.35m***</v>
          </cell>
          <cell r="C5114" t="str">
            <v>M2</v>
          </cell>
          <cell r="E5114" t="str">
            <v>1900</v>
          </cell>
          <cell r="F5114">
            <v>0</v>
          </cell>
        </row>
        <row r="5115">
          <cell r="A5115">
            <v>100733</v>
          </cell>
          <cell r="B5115" t="str">
            <v>CASETON EN LONA 0.52 m***</v>
          </cell>
          <cell r="C5115" t="str">
            <v>M2</v>
          </cell>
          <cell r="D5115">
            <v>43738</v>
          </cell>
          <cell r="E5115" t="str">
            <v>2019</v>
          </cell>
          <cell r="F5115">
            <v>23839</v>
          </cell>
        </row>
        <row r="5116">
          <cell r="A5116">
            <v>101488</v>
          </cell>
          <cell r="B5116" t="str">
            <v>CASETON DE ICOPOR PERDIDO (DENS: 8- 10 Kg/M3)</v>
          </cell>
          <cell r="C5116" t="str">
            <v>M3</v>
          </cell>
          <cell r="D5116">
            <v>43839</v>
          </cell>
          <cell r="E5116" t="str">
            <v>2020</v>
          </cell>
          <cell r="F5116">
            <v>90171</v>
          </cell>
        </row>
        <row r="5117">
          <cell r="A5117">
            <v>102823</v>
          </cell>
          <cell r="B5117" t="str">
            <v>LAMINA PARA FORMALETA SUPER T(2.15X2.44M) e=19mm</v>
          </cell>
          <cell r="C5117" t="str">
            <v>UN</v>
          </cell>
          <cell r="E5117" t="str">
            <v>1900</v>
          </cell>
          <cell r="F5117">
            <v>0</v>
          </cell>
        </row>
        <row r="5118">
          <cell r="A5118">
            <v>102889</v>
          </cell>
          <cell r="B5118" t="str">
            <v>LAMINA PARA FORMALETA SUPER T(1.53X2.44M)e=9MM</v>
          </cell>
          <cell r="C5118" t="str">
            <v>M2</v>
          </cell>
          <cell r="D5118">
            <v>44592</v>
          </cell>
          <cell r="E5118" t="str">
            <v>2022</v>
          </cell>
          <cell r="F5118">
            <v>23792</v>
          </cell>
        </row>
        <row r="5119">
          <cell r="A5119">
            <v>104287</v>
          </cell>
          <cell r="B5119" t="str">
            <v>PLANCHON a=0.20M,e=4CM,L=3M ALQUILER</v>
          </cell>
          <cell r="C5119" t="str">
            <v>DD</v>
          </cell>
          <cell r="D5119">
            <v>44588</v>
          </cell>
          <cell r="E5119" t="str">
            <v>2022</v>
          </cell>
          <cell r="F5119">
            <v>314.01</v>
          </cell>
        </row>
        <row r="5120">
          <cell r="A5120">
            <v>104423</v>
          </cell>
          <cell r="B5120" t="str">
            <v>LAMINA PARA FORMALETA SUPER T (Nueva) 19MM</v>
          </cell>
          <cell r="C5120" t="str">
            <v>M2</v>
          </cell>
          <cell r="D5120">
            <v>44592</v>
          </cell>
          <cell r="E5120" t="str">
            <v>2022</v>
          </cell>
          <cell r="F5120">
            <v>32069</v>
          </cell>
        </row>
        <row r="5121">
          <cell r="A5121">
            <v>104453</v>
          </cell>
          <cell r="B5121" t="str">
            <v>CAMILLA EN MADERA DE (1.40X0.70M) CONVENCIONAL (UN)</v>
          </cell>
          <cell r="C5121" t="str">
            <v>DD</v>
          </cell>
          <cell r="D5121">
            <v>44587</v>
          </cell>
          <cell r="E5121" t="str">
            <v>2022</v>
          </cell>
          <cell r="F5121">
            <v>167</v>
          </cell>
        </row>
        <row r="5122">
          <cell r="A5122">
            <v>104473</v>
          </cell>
          <cell r="B5122" t="str">
            <v>LAMINA PARA FORMALETA SUPER T (1.53X2.44M)  e=18MM</v>
          </cell>
          <cell r="C5122" t="str">
            <v>UN</v>
          </cell>
          <cell r="E5122" t="str">
            <v>1900</v>
          </cell>
          <cell r="F5122">
            <v>0</v>
          </cell>
        </row>
        <row r="5123">
          <cell r="A5123">
            <v>104878</v>
          </cell>
          <cell r="B5123" t="str">
            <v>CASETON EN LONA 0.39 m</v>
          </cell>
          <cell r="C5123" t="str">
            <v>M2</v>
          </cell>
          <cell r="D5123">
            <v>43843</v>
          </cell>
          <cell r="E5123" t="str">
            <v>2020</v>
          </cell>
          <cell r="F5123">
            <v>15284</v>
          </cell>
        </row>
        <row r="5124">
          <cell r="A5124">
            <v>106988</v>
          </cell>
          <cell r="B5124" t="str">
            <v>CASETON DE ICOPOR RECUPERABLE (DENS: 8- 10 K/M3)</v>
          </cell>
          <cell r="C5124" t="str">
            <v>M3</v>
          </cell>
          <cell r="E5124" t="str">
            <v>1900</v>
          </cell>
          <cell r="F5124">
            <v>0</v>
          </cell>
        </row>
        <row r="5125">
          <cell r="A5125">
            <v>107929</v>
          </cell>
          <cell r="B5125" t="str">
            <v>formaleta muro a la vista - alquiler m2/dia</v>
          </cell>
          <cell r="C5125" t="str">
            <v>M2</v>
          </cell>
          <cell r="E5125" t="str">
            <v>1900</v>
          </cell>
          <cell r="F5125">
            <v>0</v>
          </cell>
        </row>
        <row r="5126">
          <cell r="A5126">
            <v>108078</v>
          </cell>
          <cell r="B5126" t="str">
            <v>FORMALETA METALICA COLUMNA Ø 0.60x3.00</v>
          </cell>
          <cell r="C5126" t="str">
            <v>DD</v>
          </cell>
          <cell r="D5126">
            <v>43731</v>
          </cell>
          <cell r="E5126" t="str">
            <v>2019</v>
          </cell>
          <cell r="F5126">
            <v>29990</v>
          </cell>
        </row>
        <row r="5127">
          <cell r="A5127">
            <v>108432</v>
          </cell>
          <cell r="B5127" t="str">
            <v>Tablilla pino para cara de contacto - venta-4usos</v>
          </cell>
          <cell r="C5127" t="str">
            <v>M2</v>
          </cell>
          <cell r="E5127" t="str">
            <v>1900</v>
          </cell>
          <cell r="F5127">
            <v>0</v>
          </cell>
        </row>
        <row r="5128">
          <cell r="A5128">
            <v>108434</v>
          </cell>
          <cell r="B5128" t="str">
            <v>Estructura especial de encofrado para tablilla</v>
          </cell>
          <cell r="C5128" t="str">
            <v>M2/DD</v>
          </cell>
          <cell r="D5128">
            <v>43735</v>
          </cell>
          <cell r="E5128" t="str">
            <v>2019</v>
          </cell>
          <cell r="F5128">
            <v>1071</v>
          </cell>
        </row>
        <row r="5129">
          <cell r="A5129">
            <v>12482</v>
          </cell>
          <cell r="B5129" t="str">
            <v>CASETON EN LONA 0.30 m***</v>
          </cell>
          <cell r="C5129" t="str">
            <v>M2</v>
          </cell>
          <cell r="E5129" t="str">
            <v>1900</v>
          </cell>
          <cell r="F5129">
            <v>0</v>
          </cell>
        </row>
        <row r="5130">
          <cell r="A5130">
            <v>12862</v>
          </cell>
          <cell r="B5130" t="str">
            <v>ESTIBA PLASTICA DE 1,20 M X 1,0 M X 0,12 M CON CAPACIDAD DE 2 TONELADAS</v>
          </cell>
          <cell r="C5130" t="str">
            <v>UN</v>
          </cell>
          <cell r="D5130">
            <v>44592</v>
          </cell>
          <cell r="E5130" t="str">
            <v>2022</v>
          </cell>
          <cell r="F5130">
            <v>150825</v>
          </cell>
        </row>
        <row r="5131">
          <cell r="A5131">
            <v>103522</v>
          </cell>
          <cell r="B5131" t="str">
            <v>HIPOCLORITO DE SODIO</v>
          </cell>
          <cell r="C5131" t="str">
            <v>GLN</v>
          </cell>
          <cell r="D5131">
            <v>44592</v>
          </cell>
          <cell r="E5131" t="str">
            <v>2022</v>
          </cell>
          <cell r="F5131">
            <v>14375</v>
          </cell>
        </row>
        <row r="5132">
          <cell r="A5132">
            <v>103523</v>
          </cell>
          <cell r="B5132" t="str">
            <v>HIPOCLORITO DE CALCIO</v>
          </cell>
          <cell r="C5132" t="str">
            <v>KG</v>
          </cell>
          <cell r="D5132">
            <v>43839</v>
          </cell>
          <cell r="E5132" t="str">
            <v>2020</v>
          </cell>
          <cell r="F5132">
            <v>10767</v>
          </cell>
        </row>
        <row r="5133">
          <cell r="A5133">
            <v>105477</v>
          </cell>
          <cell r="B5133" t="str">
            <v>FLOCULANTE  (Reactivo quimico piscinas)</v>
          </cell>
          <cell r="C5133" t="str">
            <v>KG</v>
          </cell>
          <cell r="E5133" t="str">
            <v>1900</v>
          </cell>
          <cell r="F5133">
            <v>0</v>
          </cell>
        </row>
        <row r="5134">
          <cell r="A5134">
            <v>105538</v>
          </cell>
          <cell r="B5134" t="str">
            <v>SUSTRATO ADSORBENTE DE GRASAS</v>
          </cell>
          <cell r="C5134" t="str">
            <v>KG</v>
          </cell>
          <cell r="E5134" t="str">
            <v>1900</v>
          </cell>
          <cell r="F5134">
            <v>0</v>
          </cell>
        </row>
        <row r="5135">
          <cell r="A5135">
            <v>105639</v>
          </cell>
          <cell r="B5135" t="str">
            <v>CILINDRO PIPETA MEZCLA ARGON/CO2(7.0m3)</v>
          </cell>
          <cell r="C5135" t="str">
            <v>UN</v>
          </cell>
          <cell r="E5135" t="str">
            <v>1900</v>
          </cell>
          <cell r="F5135">
            <v>0</v>
          </cell>
        </row>
        <row r="5136">
          <cell r="A5136">
            <v>101552</v>
          </cell>
          <cell r="B5136" t="str">
            <v>OXIGENO INDUSTRIAL AnclajeActivo CEFE COMETAS</v>
          </cell>
          <cell r="C5136" t="str">
            <v>KG</v>
          </cell>
          <cell r="D5136">
            <v>43559</v>
          </cell>
          <cell r="E5136" t="str">
            <v>2019</v>
          </cell>
          <cell r="F5136">
            <v>11641</v>
          </cell>
        </row>
        <row r="5137">
          <cell r="A5137">
            <v>100006</v>
          </cell>
          <cell r="B5137" t="str">
            <v>GEOtextil Fortex BX 60 refuerzo Lafayet**</v>
          </cell>
          <cell r="C5137" t="str">
            <v>M2</v>
          </cell>
          <cell r="E5137" t="str">
            <v>1900</v>
          </cell>
          <cell r="F5137">
            <v>0</v>
          </cell>
        </row>
        <row r="5138">
          <cell r="A5138">
            <v>100008</v>
          </cell>
          <cell r="B5138" t="str">
            <v>GEOtextil Fortex BX 40 separ+estabiliz Lafayet **</v>
          </cell>
          <cell r="C5138" t="str">
            <v>M2</v>
          </cell>
          <cell r="D5138">
            <v>44274</v>
          </cell>
          <cell r="E5138" t="str">
            <v>2021</v>
          </cell>
          <cell r="F5138">
            <v>5134.5200000000004</v>
          </cell>
        </row>
        <row r="5139">
          <cell r="A5139">
            <v>100009</v>
          </cell>
          <cell r="B5139" t="str">
            <v>Geotextil-PPcintaPlanaSeparc-SueloT-2400Propyweave</v>
          </cell>
          <cell r="C5139" t="str">
            <v>M2</v>
          </cell>
          <cell r="D5139">
            <v>44592</v>
          </cell>
          <cell r="E5139" t="str">
            <v>2022</v>
          </cell>
          <cell r="F5139">
            <v>4886</v>
          </cell>
        </row>
        <row r="5140">
          <cell r="A5140">
            <v>100016</v>
          </cell>
          <cell r="B5140" t="str">
            <v>Geodren planar  e= 5.0mm (goeText+geoRed)  h=1</v>
          </cell>
          <cell r="C5140" t="str">
            <v>ML</v>
          </cell>
          <cell r="D5140">
            <v>44592</v>
          </cell>
          <cell r="E5140" t="str">
            <v>2022</v>
          </cell>
          <cell r="F5140">
            <v>24339</v>
          </cell>
        </row>
        <row r="5141">
          <cell r="A5141">
            <v>100476</v>
          </cell>
          <cell r="B5141" t="str">
            <v>GEOBIOTEX /ECOMATRIX- EMPRADIZACIÓN Y EROSIÓN (MAN</v>
          </cell>
          <cell r="C5141" t="str">
            <v>M2</v>
          </cell>
          <cell r="E5141" t="str">
            <v>1900</v>
          </cell>
          <cell r="F5141">
            <v>0</v>
          </cell>
        </row>
        <row r="5142">
          <cell r="A5142">
            <v>100675</v>
          </cell>
          <cell r="B5142" t="str">
            <v>Geodren planar  e= 5.0mm (goeText+geoRed)  h=2**</v>
          </cell>
          <cell r="C5142" t="str">
            <v>ML</v>
          </cell>
          <cell r="E5142" t="str">
            <v>1900</v>
          </cell>
          <cell r="F5142">
            <v>0</v>
          </cell>
        </row>
        <row r="5143">
          <cell r="A5143">
            <v>103996</v>
          </cell>
          <cell r="B5143" t="str">
            <v>Geotextil T-2100</v>
          </cell>
          <cell r="C5143" t="str">
            <v>M2</v>
          </cell>
          <cell r="E5143" t="str">
            <v>1900</v>
          </cell>
          <cell r="F5143">
            <v>0</v>
          </cell>
        </row>
        <row r="5144">
          <cell r="A5144">
            <v>105590</v>
          </cell>
          <cell r="B5144" t="str">
            <v>GEOMEMBRANA HDPE 60 mils Lisa</v>
          </cell>
          <cell r="C5144" t="str">
            <v>M2</v>
          </cell>
          <cell r="D5144">
            <v>43738</v>
          </cell>
          <cell r="E5144" t="str">
            <v>2019</v>
          </cell>
          <cell r="F5144">
            <v>23357</v>
          </cell>
        </row>
        <row r="5145">
          <cell r="A5145">
            <v>105591</v>
          </cell>
          <cell r="B5145" t="str">
            <v>MANTO REVEGETACION - Ecomatrix Verde o similar</v>
          </cell>
          <cell r="C5145" t="str">
            <v>M2</v>
          </cell>
          <cell r="E5145" t="str">
            <v>1900</v>
          </cell>
          <cell r="F5145">
            <v>0</v>
          </cell>
        </row>
        <row r="5146">
          <cell r="A5146">
            <v>105757</v>
          </cell>
          <cell r="B5146" t="str">
            <v>Geotextil T-2400</v>
          </cell>
          <cell r="C5146" t="str">
            <v>M2</v>
          </cell>
          <cell r="D5146">
            <v>44592</v>
          </cell>
          <cell r="E5146" t="str">
            <v>2022</v>
          </cell>
          <cell r="F5146">
            <v>5297</v>
          </cell>
        </row>
        <row r="5147">
          <cell r="A5147">
            <v>105837</v>
          </cell>
          <cell r="B5147" t="str">
            <v>Grapa Metalica 5/8" para fijación de Geocelda</v>
          </cell>
          <cell r="C5147" t="str">
            <v>UN</v>
          </cell>
          <cell r="D5147">
            <v>44592</v>
          </cell>
          <cell r="E5147" t="str">
            <v>2022</v>
          </cell>
          <cell r="F5147">
            <v>18</v>
          </cell>
        </row>
        <row r="5148">
          <cell r="A5148">
            <v>106715</v>
          </cell>
          <cell r="B5148" t="str">
            <v>Geocelda Neoloy-356-120A-76ps</v>
          </cell>
          <cell r="C5148" t="str">
            <v>M2</v>
          </cell>
          <cell r="E5148" t="str">
            <v>1900</v>
          </cell>
          <cell r="F5148">
            <v>0</v>
          </cell>
        </row>
        <row r="5149">
          <cell r="A5149">
            <v>106890</v>
          </cell>
          <cell r="B5149" t="str">
            <v>Geotextil PP2.500 (110x1.8m)</v>
          </cell>
          <cell r="C5149" t="str">
            <v>M2</v>
          </cell>
          <cell r="E5149" t="str">
            <v>1900</v>
          </cell>
          <cell r="F5149">
            <v>0</v>
          </cell>
        </row>
        <row r="5150">
          <cell r="A5150">
            <v>108560</v>
          </cell>
          <cell r="B5150" t="str">
            <v>Filtro Lamidren</v>
          </cell>
          <cell r="C5150" t="str">
            <v>M2</v>
          </cell>
          <cell r="E5150" t="str">
            <v>1900</v>
          </cell>
          <cell r="F5150">
            <v>0</v>
          </cell>
        </row>
        <row r="5151">
          <cell r="A5151">
            <v>102369</v>
          </cell>
          <cell r="B5151" t="str">
            <v>Sistema DrenajeSitedrain6012Syntex(Sumnistro)</v>
          </cell>
          <cell r="C5151" t="str">
            <v>ML</v>
          </cell>
          <cell r="D5151">
            <v>43663</v>
          </cell>
          <cell r="E5151" t="str">
            <v>2019</v>
          </cell>
          <cell r="F5151">
            <v>65846</v>
          </cell>
        </row>
        <row r="5152">
          <cell r="A5152">
            <v>12614</v>
          </cell>
          <cell r="B5152" t="str">
            <v>Suministro e Instalacion Geobloque d-18</v>
          </cell>
          <cell r="C5152" t="str">
            <v>M3</v>
          </cell>
          <cell r="D5152">
            <v>43990</v>
          </cell>
          <cell r="E5152" t="str">
            <v>2020</v>
          </cell>
          <cell r="F5152">
            <v>265825</v>
          </cell>
        </row>
        <row r="5153">
          <cell r="A5153">
            <v>12655</v>
          </cell>
          <cell r="B5153" t="str">
            <v xml:space="preserve">GEOMALLA BIAXIAL BX30X30 PARA TALUDES </v>
          </cell>
          <cell r="C5153" t="str">
            <v>M2</v>
          </cell>
          <cell r="D5153">
            <v>44054</v>
          </cell>
          <cell r="E5153" t="str">
            <v>2020</v>
          </cell>
          <cell r="F5153">
            <v>9916</v>
          </cell>
        </row>
        <row r="5154">
          <cell r="A5154">
            <v>12656</v>
          </cell>
          <cell r="B5154" t="str">
            <v xml:space="preserve">Geocelda sloperunner ega 30/150 </v>
          </cell>
          <cell r="C5154" t="str">
            <v>M2</v>
          </cell>
          <cell r="D5154">
            <v>44054</v>
          </cell>
          <cell r="E5154" t="str">
            <v>2020</v>
          </cell>
          <cell r="F5154">
            <v>46410</v>
          </cell>
        </row>
        <row r="5155">
          <cell r="A5155">
            <v>12657</v>
          </cell>
          <cell r="B5155" t="str">
            <v xml:space="preserve">tendones tipo reata 1" </v>
          </cell>
          <cell r="C5155" t="str">
            <v>ML</v>
          </cell>
          <cell r="D5155">
            <v>44054</v>
          </cell>
          <cell r="E5155" t="str">
            <v>2020</v>
          </cell>
          <cell r="F5155">
            <v>7231.63</v>
          </cell>
        </row>
        <row r="5156">
          <cell r="A5156">
            <v>12658</v>
          </cell>
          <cell r="B5156" t="str">
            <v xml:space="preserve">Geotextil Geotex 451 hm  </v>
          </cell>
          <cell r="C5156" t="str">
            <v>M2</v>
          </cell>
          <cell r="D5156">
            <v>44054</v>
          </cell>
          <cell r="E5156" t="str">
            <v>2020</v>
          </cell>
          <cell r="F5156">
            <v>3371.27</v>
          </cell>
        </row>
        <row r="5157">
          <cell r="A5157">
            <v>12659</v>
          </cell>
          <cell r="B5157" t="str">
            <v xml:space="preserve">Manto permanente TRM Excell 510 </v>
          </cell>
          <cell r="C5157" t="str">
            <v>M2</v>
          </cell>
          <cell r="D5157">
            <v>44054</v>
          </cell>
          <cell r="E5157" t="str">
            <v>2020</v>
          </cell>
          <cell r="F5157">
            <v>16263.34</v>
          </cell>
        </row>
        <row r="5158">
          <cell r="A5158">
            <v>12787</v>
          </cell>
          <cell r="B5158" t="str">
            <v>GEOMALLA BIAXIAL BX 30X30</v>
          </cell>
          <cell r="C5158" t="str">
            <v>M2</v>
          </cell>
          <cell r="D5158">
            <v>44592</v>
          </cell>
          <cell r="E5158" t="str">
            <v>2022</v>
          </cell>
          <cell r="F5158">
            <v>11011</v>
          </cell>
        </row>
        <row r="5159">
          <cell r="A5159">
            <v>104648</v>
          </cell>
          <cell r="B5159" t="str">
            <v>GRAMA SINTETICA 1000 gr/m2 ALFA</v>
          </cell>
          <cell r="C5159" t="str">
            <v>M2</v>
          </cell>
          <cell r="D5159">
            <v>44592</v>
          </cell>
          <cell r="E5159" t="str">
            <v>2022</v>
          </cell>
          <cell r="F5159">
            <v>74462</v>
          </cell>
        </row>
        <row r="5160">
          <cell r="A5160">
            <v>104649</v>
          </cell>
          <cell r="B5160" t="str">
            <v>CAUCHO GRANULADO SBR - Incluye transporte al sitio</v>
          </cell>
          <cell r="C5160" t="str">
            <v>KG</v>
          </cell>
          <cell r="D5160">
            <v>44592</v>
          </cell>
          <cell r="E5160" t="str">
            <v>2022</v>
          </cell>
          <cell r="F5160">
            <v>1394</v>
          </cell>
        </row>
        <row r="5161">
          <cell r="A5161">
            <v>105036</v>
          </cell>
          <cell r="B5161" t="str">
            <v>CERTIFICACION FIFA -  CANCHA GRAMA SINT. 60mm</v>
          </cell>
          <cell r="C5161" t="str">
            <v>UN</v>
          </cell>
          <cell r="E5161" t="str">
            <v>1900</v>
          </cell>
          <cell r="F5161">
            <v>0</v>
          </cell>
        </row>
        <row r="5162">
          <cell r="A5162">
            <v>105902</v>
          </cell>
          <cell r="B5162" t="str">
            <v>GramaSinteticaMonofil40mmGalga5/8"</v>
          </cell>
          <cell r="C5162" t="str">
            <v>M2</v>
          </cell>
          <cell r="E5162" t="str">
            <v>1900</v>
          </cell>
          <cell r="F5162">
            <v>0</v>
          </cell>
        </row>
        <row r="5163">
          <cell r="A5163">
            <v>106639</v>
          </cell>
          <cell r="B5163" t="str">
            <v>Ensayo Laboratorio Cancha Grama sintetic Futbol 11</v>
          </cell>
          <cell r="C5163" t="str">
            <v>UN</v>
          </cell>
          <cell r="D5163">
            <v>44592</v>
          </cell>
          <cell r="E5163" t="str">
            <v>2022</v>
          </cell>
          <cell r="F5163">
            <v>4022010</v>
          </cell>
        </row>
        <row r="5164">
          <cell r="A5164">
            <v>106854</v>
          </cell>
          <cell r="B5164" t="str">
            <v>GramaSinteticaMonofil60mmCertfFIFAPREFER+arena+cau</v>
          </cell>
          <cell r="C5164" t="str">
            <v>M2</v>
          </cell>
          <cell r="D5164">
            <v>44592</v>
          </cell>
          <cell r="E5164" t="str">
            <v>2022</v>
          </cell>
          <cell r="F5164">
            <v>131882</v>
          </cell>
        </row>
        <row r="5165">
          <cell r="A5165">
            <v>106855</v>
          </cell>
          <cell r="B5165" t="str">
            <v>GramaSinteticaMonofil50mmCertfFIFAPREFER+arena+cau</v>
          </cell>
          <cell r="C5165" t="str">
            <v>M2</v>
          </cell>
          <cell r="D5165">
            <v>44592</v>
          </cell>
          <cell r="E5165" t="str">
            <v>2022</v>
          </cell>
          <cell r="F5165">
            <v>133826</v>
          </cell>
        </row>
        <row r="5166">
          <cell r="A5166">
            <v>12815</v>
          </cell>
          <cell r="B5166" t="str">
            <v>DEMARCACIÓN LACROSSE GRAMA COSIDA</v>
          </cell>
          <cell r="C5166" t="str">
            <v>ML</v>
          </cell>
          <cell r="E5166" t="str">
            <v>1900</v>
          </cell>
          <cell r="F5166">
            <v>0</v>
          </cell>
        </row>
        <row r="5167">
          <cell r="A5167">
            <v>102714</v>
          </cell>
          <cell r="B5167" t="str">
            <v>GRANITO DE MARMOL N°2 (40KG).</v>
          </cell>
          <cell r="C5167" t="str">
            <v>KG</v>
          </cell>
          <cell r="D5167">
            <v>43839</v>
          </cell>
          <cell r="E5167" t="str">
            <v>2020</v>
          </cell>
          <cell r="F5167">
            <v>338</v>
          </cell>
        </row>
        <row r="5168">
          <cell r="A5168">
            <v>104147</v>
          </cell>
          <cell r="B5168" t="str">
            <v>MARMOLINA (40Kg)</v>
          </cell>
          <cell r="C5168" t="str">
            <v>BTO</v>
          </cell>
          <cell r="D5168">
            <v>43843</v>
          </cell>
          <cell r="E5168" t="str">
            <v>2020</v>
          </cell>
          <cell r="F5168">
            <v>11230.01</v>
          </cell>
        </row>
        <row r="5169">
          <cell r="A5169">
            <v>104323</v>
          </cell>
          <cell r="B5169" t="str">
            <v>Graniplast Blanco (Saco de 35 Kg)</v>
          </cell>
          <cell r="C5169" t="str">
            <v>KG</v>
          </cell>
          <cell r="E5169" t="str">
            <v>1900</v>
          </cell>
          <cell r="F5169">
            <v>0</v>
          </cell>
        </row>
        <row r="5170">
          <cell r="A5170">
            <v>104582</v>
          </cell>
          <cell r="B5170" t="str">
            <v>GRANO DE MARMOL PERLATO/BEAGE CLARO No.1 bto 25 kg</v>
          </cell>
          <cell r="C5170" t="str">
            <v>KG</v>
          </cell>
          <cell r="D5170">
            <v>43844</v>
          </cell>
          <cell r="E5170" t="str">
            <v>2020</v>
          </cell>
          <cell r="F5170">
            <v>1501.78</v>
          </cell>
        </row>
        <row r="5171">
          <cell r="A5171">
            <v>104595</v>
          </cell>
          <cell r="B5171" t="str">
            <v>GRANITO DE MARMOL VILLA DE LEIVA N.3-21/2</v>
          </cell>
          <cell r="C5171" t="str">
            <v>KG</v>
          </cell>
          <cell r="E5171" t="str">
            <v>1900</v>
          </cell>
          <cell r="F5171">
            <v>0</v>
          </cell>
        </row>
        <row r="5172">
          <cell r="A5172">
            <v>104824</v>
          </cell>
          <cell r="B5172" t="str">
            <v>DESTRONCADO-PULIDA Y BRILLADO DE PISO(TODO COSTO)</v>
          </cell>
          <cell r="C5172" t="str">
            <v>M2</v>
          </cell>
          <cell r="E5172" t="str">
            <v>1900</v>
          </cell>
          <cell r="F5172">
            <v>0</v>
          </cell>
        </row>
        <row r="5173">
          <cell r="A5173">
            <v>105059</v>
          </cell>
          <cell r="B5173" t="str">
            <v>GRANITO GRIS (N°2-2.5-3.0) SACO DE 40 KG</v>
          </cell>
          <cell r="C5173" t="str">
            <v>BTO</v>
          </cell>
          <cell r="E5173" t="str">
            <v>1900</v>
          </cell>
          <cell r="F5173">
            <v>0</v>
          </cell>
        </row>
        <row r="5174">
          <cell r="A5174">
            <v>105061</v>
          </cell>
          <cell r="B5174" t="str">
            <v>GRAVILLA MONA (N°1-2-21/2")SACO DE  20 KG</v>
          </cell>
          <cell r="C5174" t="str">
            <v>BTO</v>
          </cell>
          <cell r="D5174">
            <v>44592</v>
          </cell>
          <cell r="E5174" t="str">
            <v>2022</v>
          </cell>
          <cell r="F5174">
            <v>7369</v>
          </cell>
        </row>
        <row r="5175">
          <cell r="A5175">
            <v>105963</v>
          </cell>
          <cell r="B5175" t="str">
            <v>MarmolSinuAguamarinaFachada (12mm)Nat:30cmJ.P.</v>
          </cell>
          <cell r="C5175" t="str">
            <v>M2</v>
          </cell>
          <cell r="E5175" t="str">
            <v>1900</v>
          </cell>
          <cell r="F5175">
            <v>0</v>
          </cell>
        </row>
        <row r="5176">
          <cell r="A5176">
            <v>108856</v>
          </cell>
          <cell r="B5176" t="str">
            <v>Granito Pulido Silver Gray</v>
          </cell>
          <cell r="C5176" t="str">
            <v>ML</v>
          </cell>
          <cell r="D5176">
            <v>43563</v>
          </cell>
          <cell r="E5176" t="str">
            <v>2019</v>
          </cell>
          <cell r="F5176">
            <v>336175</v>
          </cell>
        </row>
        <row r="5177">
          <cell r="A5177">
            <v>102487</v>
          </cell>
          <cell r="B5177" t="str">
            <v>Formica Recubrimiento paredes</v>
          </cell>
          <cell r="C5177" t="str">
            <v>M2</v>
          </cell>
          <cell r="D5177">
            <v>44592</v>
          </cell>
          <cell r="E5177" t="str">
            <v>2022</v>
          </cell>
          <cell r="F5177">
            <v>78487</v>
          </cell>
        </row>
        <row r="5178">
          <cell r="A5178">
            <v>553</v>
          </cell>
          <cell r="B5178" t="str">
            <v>DUCHA LOIRA Crist.VENEc GRIVAL</v>
          </cell>
          <cell r="C5178" t="str">
            <v>UN</v>
          </cell>
          <cell r="E5178" t="str">
            <v>1900</v>
          </cell>
          <cell r="F5178">
            <v>0</v>
          </cell>
        </row>
        <row r="5179">
          <cell r="A5179">
            <v>554</v>
          </cell>
          <cell r="B5179" t="str">
            <v>DUCHA LOIRA EUROPA GRIVAL</v>
          </cell>
          <cell r="C5179" t="str">
            <v>UN</v>
          </cell>
          <cell r="E5179" t="str">
            <v>1900</v>
          </cell>
          <cell r="F5179">
            <v>0</v>
          </cell>
        </row>
        <row r="5180">
          <cell r="A5180">
            <v>557</v>
          </cell>
          <cell r="B5180" t="str">
            <v>DUCHA PRISMA senc GRIVAL</v>
          </cell>
          <cell r="C5180" t="str">
            <v>UN</v>
          </cell>
          <cell r="E5180" t="str">
            <v>1900</v>
          </cell>
          <cell r="F5180">
            <v>0</v>
          </cell>
        </row>
        <row r="5181">
          <cell r="A5181">
            <v>559</v>
          </cell>
          <cell r="B5181" t="str">
            <v>DUCHA GAVIOTA  GRIVAL</v>
          </cell>
          <cell r="C5181" t="str">
            <v>UN</v>
          </cell>
          <cell r="E5181" t="str">
            <v>1900</v>
          </cell>
          <cell r="F5181">
            <v>0</v>
          </cell>
        </row>
        <row r="5182">
          <cell r="A5182">
            <v>560</v>
          </cell>
          <cell r="B5182" t="str">
            <v>DUCHA PICIS GRIVAL</v>
          </cell>
          <cell r="C5182" t="str">
            <v>UN</v>
          </cell>
          <cell r="E5182" t="str">
            <v>1900</v>
          </cell>
          <cell r="F5182">
            <v>0</v>
          </cell>
        </row>
        <row r="5183">
          <cell r="A5183">
            <v>563</v>
          </cell>
          <cell r="B5183" t="str">
            <v>DUCHA GAVIOTA s/bañera  GRIVAL</v>
          </cell>
          <cell r="C5183" t="str">
            <v>UN</v>
          </cell>
          <cell r="E5183" t="str">
            <v>1900</v>
          </cell>
          <cell r="F5183">
            <v>0</v>
          </cell>
        </row>
        <row r="5184">
          <cell r="A5184">
            <v>731</v>
          </cell>
          <cell r="B5184" t="str">
            <v>DUCHA ELITE s/bañera GRIVAL</v>
          </cell>
          <cell r="C5184" t="str">
            <v>UN</v>
          </cell>
          <cell r="E5184" t="str">
            <v>1900</v>
          </cell>
          <cell r="F5184">
            <v>0</v>
          </cell>
        </row>
        <row r="5185">
          <cell r="A5185">
            <v>770</v>
          </cell>
          <cell r="B5185" t="str">
            <v>GRIFERIA LAVAMANOS  FENIX 4" GRIVAL</v>
          </cell>
          <cell r="C5185" t="str">
            <v>UN</v>
          </cell>
          <cell r="E5185" t="str">
            <v>1900</v>
          </cell>
          <cell r="F5185">
            <v>0</v>
          </cell>
        </row>
        <row r="5186">
          <cell r="A5186">
            <v>886</v>
          </cell>
          <cell r="B5186" t="str">
            <v>GRIFERIA LAVAMANOS FENIX 8"       GRIVAL</v>
          </cell>
          <cell r="C5186" t="str">
            <v>UN</v>
          </cell>
          <cell r="E5186" t="str">
            <v>1900</v>
          </cell>
          <cell r="F5186">
            <v>0</v>
          </cell>
        </row>
        <row r="5187">
          <cell r="A5187">
            <v>887</v>
          </cell>
          <cell r="B5187" t="str">
            <v>DUCHA FENIX GRIVAL</v>
          </cell>
          <cell r="C5187" t="str">
            <v>UN</v>
          </cell>
          <cell r="E5187" t="str">
            <v>1900</v>
          </cell>
          <cell r="F5187">
            <v>0</v>
          </cell>
        </row>
        <row r="5188">
          <cell r="A5188">
            <v>888</v>
          </cell>
          <cell r="B5188" t="str">
            <v>DUCHA FENIX s/bañera    GRIVAL</v>
          </cell>
          <cell r="C5188" t="str">
            <v>UN</v>
          </cell>
          <cell r="E5188" t="str">
            <v>1900</v>
          </cell>
          <cell r="F5188">
            <v>0</v>
          </cell>
        </row>
        <row r="5189">
          <cell r="A5189">
            <v>899</v>
          </cell>
          <cell r="B5189" t="str">
            <v>DUCHA LIS  s/bañera GRIVAL</v>
          </cell>
          <cell r="C5189" t="str">
            <v>UN</v>
          </cell>
          <cell r="E5189" t="str">
            <v>1900</v>
          </cell>
          <cell r="F5189">
            <v>0</v>
          </cell>
        </row>
        <row r="5190">
          <cell r="A5190">
            <v>900</v>
          </cell>
          <cell r="B5190" t="str">
            <v>DUCHA LIS GRIVAL</v>
          </cell>
          <cell r="C5190" t="str">
            <v>UN</v>
          </cell>
          <cell r="E5190" t="str">
            <v>1900</v>
          </cell>
          <cell r="F5190">
            <v>0</v>
          </cell>
        </row>
        <row r="5191">
          <cell r="A5191">
            <v>901</v>
          </cell>
          <cell r="B5191" t="str">
            <v>DUCHA PRISMA s/bañera GRIVAL</v>
          </cell>
          <cell r="C5191" t="str">
            <v>UN</v>
          </cell>
          <cell r="E5191" t="str">
            <v>1900</v>
          </cell>
          <cell r="F5191">
            <v>0</v>
          </cell>
        </row>
        <row r="5192">
          <cell r="A5192">
            <v>1084</v>
          </cell>
          <cell r="B5192" t="str">
            <v>GRIFERIA LAVAMANOS VENTO 4" GRIVAL</v>
          </cell>
          <cell r="C5192" t="str">
            <v>UN</v>
          </cell>
          <cell r="E5192" t="str">
            <v>1900</v>
          </cell>
          <cell r="F5192">
            <v>0</v>
          </cell>
        </row>
        <row r="5193">
          <cell r="A5193">
            <v>2074</v>
          </cell>
          <cell r="B5193" t="str">
            <v>GRIFERIA CONJ. MEZC. L/M.URANO TipoC CR GRlCOL</v>
          </cell>
          <cell r="C5193" t="str">
            <v>UN</v>
          </cell>
          <cell r="E5193" t="str">
            <v>1900</v>
          </cell>
          <cell r="F5193">
            <v>0</v>
          </cell>
        </row>
        <row r="5194">
          <cell r="A5194">
            <v>2076</v>
          </cell>
          <cell r="B5194" t="str">
            <v>DUCHA URANO Conj.Mezc.8"GRICOL</v>
          </cell>
          <cell r="C5194" t="str">
            <v>UN</v>
          </cell>
          <cell r="E5194" t="str">
            <v>1900</v>
          </cell>
          <cell r="F5194">
            <v>0</v>
          </cell>
        </row>
        <row r="5195">
          <cell r="A5195">
            <v>2079</v>
          </cell>
          <cell r="B5195" t="str">
            <v>LLAVE L/M.URANO Cl      GRICOL</v>
          </cell>
          <cell r="C5195" t="str">
            <v>UN</v>
          </cell>
          <cell r="E5195" t="str">
            <v>1900</v>
          </cell>
          <cell r="F5195">
            <v>0</v>
          </cell>
        </row>
        <row r="5196">
          <cell r="A5196">
            <v>2080</v>
          </cell>
          <cell r="B5196" t="str">
            <v>LLAVE L/M.URANO CONJ.Cl GRICOL</v>
          </cell>
          <cell r="C5196" t="str">
            <v>UN</v>
          </cell>
          <cell r="E5196" t="str">
            <v>1900</v>
          </cell>
          <cell r="F5196">
            <v>0</v>
          </cell>
        </row>
        <row r="5197">
          <cell r="A5197">
            <v>2081</v>
          </cell>
          <cell r="B5197" t="str">
            <v>GRIFERIA CONJ. MEZC. L/M. URANO 8" CR. GRICOL</v>
          </cell>
          <cell r="C5197" t="str">
            <v>UN</v>
          </cell>
          <cell r="E5197" t="str">
            <v>1900</v>
          </cell>
          <cell r="F5197">
            <v>0</v>
          </cell>
        </row>
        <row r="5198">
          <cell r="A5198">
            <v>2082</v>
          </cell>
          <cell r="B5198" t="str">
            <v>GRIFERIA CONJ. MEZC. L/PLATOS PLATINO TIPO CISNE</v>
          </cell>
          <cell r="C5198" t="str">
            <v>UN</v>
          </cell>
          <cell r="E5198" t="str">
            <v>1900</v>
          </cell>
          <cell r="F5198">
            <v>0</v>
          </cell>
        </row>
        <row r="5199">
          <cell r="A5199">
            <v>2084</v>
          </cell>
          <cell r="B5199" t="str">
            <v>DUCHA PLATINO Conj.Mezc. 8" GRICOL</v>
          </cell>
          <cell r="C5199" t="str">
            <v>UN</v>
          </cell>
          <cell r="E5199" t="str">
            <v>1900</v>
          </cell>
          <cell r="F5199">
            <v>0</v>
          </cell>
        </row>
        <row r="5200">
          <cell r="A5200">
            <v>2088</v>
          </cell>
          <cell r="B5200" t="str">
            <v>GRIFERIA CONJ. MEZC. L/M. PLATINO 8"</v>
          </cell>
          <cell r="C5200" t="str">
            <v>UN</v>
          </cell>
          <cell r="E5200" t="str">
            <v>1900</v>
          </cell>
          <cell r="F5200">
            <v>0</v>
          </cell>
        </row>
        <row r="5201">
          <cell r="A5201">
            <v>2089</v>
          </cell>
          <cell r="B5201" t="str">
            <v>LLAVE TERMNINAL LIVIANA 1/2"-METAL  CROMO</v>
          </cell>
          <cell r="C5201" t="str">
            <v>UN</v>
          </cell>
          <cell r="D5201">
            <v>44592</v>
          </cell>
          <cell r="E5201" t="str">
            <v>2022</v>
          </cell>
          <cell r="F5201">
            <v>27314</v>
          </cell>
        </row>
        <row r="5202">
          <cell r="A5202">
            <v>2090</v>
          </cell>
          <cell r="B5202" t="str">
            <v>LLAVE TERMINAL Cr.      GRICOL</v>
          </cell>
          <cell r="C5202" t="str">
            <v>UN</v>
          </cell>
          <cell r="E5202" t="str">
            <v>1900</v>
          </cell>
          <cell r="F5202">
            <v>0</v>
          </cell>
        </row>
        <row r="5203">
          <cell r="A5203">
            <v>2091</v>
          </cell>
          <cell r="B5203" t="str">
            <v>LLAVE MANGUERA Amar.    GRICOL</v>
          </cell>
          <cell r="C5203" t="str">
            <v>UN</v>
          </cell>
          <cell r="E5203" t="str">
            <v>1900</v>
          </cell>
          <cell r="F5203">
            <v>0</v>
          </cell>
        </row>
        <row r="5204">
          <cell r="A5204">
            <v>2094</v>
          </cell>
          <cell r="B5204" t="str">
            <v>GRIFERIA CONJ. MEZC. L/M.URANO 4" CR GRICOL</v>
          </cell>
          <cell r="C5204" t="str">
            <v>UN</v>
          </cell>
          <cell r="E5204" t="str">
            <v>1900</v>
          </cell>
          <cell r="F5204">
            <v>0</v>
          </cell>
        </row>
        <row r="5205">
          <cell r="A5205">
            <v>2097</v>
          </cell>
          <cell r="B5205" t="str">
            <v>DUCHA TELEFONO Cl-Cr GRICOL</v>
          </cell>
          <cell r="C5205" t="str">
            <v>UN</v>
          </cell>
          <cell r="E5205" t="str">
            <v>1900</v>
          </cell>
          <cell r="F5205">
            <v>0</v>
          </cell>
        </row>
        <row r="5206">
          <cell r="A5206">
            <v>2098</v>
          </cell>
          <cell r="B5206" t="str">
            <v>MANIJA L/M.URANO Mezc.4"GRICOL</v>
          </cell>
          <cell r="C5206" t="str">
            <v>UN</v>
          </cell>
          <cell r="E5206" t="str">
            <v>1900</v>
          </cell>
          <cell r="F5206">
            <v>0</v>
          </cell>
        </row>
        <row r="5207">
          <cell r="A5207">
            <v>2099</v>
          </cell>
          <cell r="B5207" t="str">
            <v>MANIJA L/M.KRISTHAL Mezc4"GRICOL</v>
          </cell>
          <cell r="C5207" t="str">
            <v>UN</v>
          </cell>
          <cell r="E5207" t="str">
            <v>1900</v>
          </cell>
          <cell r="F5207">
            <v>0</v>
          </cell>
        </row>
        <row r="5208">
          <cell r="A5208">
            <v>2531</v>
          </cell>
          <cell r="B5208" t="str">
            <v>GRIFERIA LAVAMANOS CHATEAU 4" Cr. MOEN</v>
          </cell>
          <cell r="C5208" t="str">
            <v>UN</v>
          </cell>
          <cell r="E5208" t="str">
            <v>1900</v>
          </cell>
          <cell r="F5208">
            <v>0</v>
          </cell>
        </row>
        <row r="5209">
          <cell r="A5209">
            <v>2555</v>
          </cell>
          <cell r="B5209" t="str">
            <v>GRIFERIA LAVAMANOS CHATEAU 8" Cr. MOEN</v>
          </cell>
          <cell r="C5209" t="str">
            <v>UN</v>
          </cell>
          <cell r="E5209" t="str">
            <v>1900</v>
          </cell>
          <cell r="F5209">
            <v>0</v>
          </cell>
        </row>
        <row r="5210">
          <cell r="A5210">
            <v>2558</v>
          </cell>
          <cell r="B5210" t="str">
            <v>DUCHA CHATEAU POSI-TEMP</v>
          </cell>
          <cell r="C5210" t="str">
            <v>UN</v>
          </cell>
          <cell r="E5210" t="str">
            <v>1900</v>
          </cell>
          <cell r="F5210">
            <v>0</v>
          </cell>
        </row>
        <row r="5211">
          <cell r="A5211">
            <v>2575</v>
          </cell>
          <cell r="B5211" t="str">
            <v>GRIFERIA LAVAMANOS  CHATEAU 4" Cr.   MOEN</v>
          </cell>
          <cell r="C5211" t="str">
            <v>UN</v>
          </cell>
          <cell r="E5211" t="str">
            <v>1900</v>
          </cell>
          <cell r="F5211">
            <v>0</v>
          </cell>
        </row>
        <row r="5212">
          <cell r="A5212">
            <v>2591</v>
          </cell>
          <cell r="B5212" t="str">
            <v>DUCHA CHATEAU POSI TEMP Cr                    MOEN</v>
          </cell>
          <cell r="C5212" t="str">
            <v>UN</v>
          </cell>
          <cell r="E5212" t="str">
            <v>1900</v>
          </cell>
          <cell r="F5212">
            <v>0</v>
          </cell>
        </row>
        <row r="5213">
          <cell r="A5213">
            <v>2595</v>
          </cell>
          <cell r="B5213" t="str">
            <v>DUCHA CHATEAU MONTICHELLO br                    MO</v>
          </cell>
          <cell r="C5213" t="str">
            <v>UN</v>
          </cell>
          <cell r="E5213" t="str">
            <v>1900</v>
          </cell>
          <cell r="F5213">
            <v>0</v>
          </cell>
        </row>
        <row r="5214">
          <cell r="A5214">
            <v>2602</v>
          </cell>
          <cell r="B5214" t="str">
            <v>GRIFERIA LAVAMANOS .AQUA STREAM MOEN</v>
          </cell>
          <cell r="C5214" t="str">
            <v>UN</v>
          </cell>
          <cell r="E5214" t="str">
            <v>1900</v>
          </cell>
          <cell r="F5214">
            <v>0</v>
          </cell>
        </row>
        <row r="5215">
          <cell r="A5215">
            <v>2604</v>
          </cell>
          <cell r="B5215" t="str">
            <v>DUCHA CHATEAU MONTICHELLO Cr 4"</v>
          </cell>
          <cell r="C5215" t="str">
            <v>UN</v>
          </cell>
          <cell r="E5215" t="str">
            <v>1900</v>
          </cell>
          <cell r="F5215">
            <v>0</v>
          </cell>
        </row>
        <row r="5216">
          <cell r="A5216">
            <v>2607</v>
          </cell>
          <cell r="B5216" t="str">
            <v>DUCHA CHATEAU MONTICHELLO Cr 8"</v>
          </cell>
          <cell r="C5216" t="str">
            <v>UN</v>
          </cell>
          <cell r="E5216" t="str">
            <v>1900</v>
          </cell>
          <cell r="F5216">
            <v>0</v>
          </cell>
        </row>
        <row r="5217">
          <cell r="A5217">
            <v>2771</v>
          </cell>
          <cell r="B5217" t="str">
            <v>GRIFERIA CONJ.MEZC.L/M CRISTAL 8"</v>
          </cell>
          <cell r="C5217" t="str">
            <v>UN</v>
          </cell>
          <cell r="E5217" t="str">
            <v>1900</v>
          </cell>
          <cell r="F5217">
            <v>0</v>
          </cell>
        </row>
        <row r="5218">
          <cell r="A5218">
            <v>2790</v>
          </cell>
          <cell r="B5218" t="str">
            <v>GRIFERIA CONJ. MEZC. L/M KRISTAL 4"</v>
          </cell>
          <cell r="C5218" t="str">
            <v>UN</v>
          </cell>
          <cell r="E5218" t="str">
            <v>1900</v>
          </cell>
          <cell r="F5218">
            <v>0</v>
          </cell>
        </row>
        <row r="5219">
          <cell r="A5219">
            <v>2809</v>
          </cell>
          <cell r="B5219" t="str">
            <v>GRIFERIA LAVAMANOS LIS 8" GRIVAL</v>
          </cell>
          <cell r="C5219" t="str">
            <v>UN</v>
          </cell>
          <cell r="E5219" t="str">
            <v>1900</v>
          </cell>
          <cell r="F5219">
            <v>0</v>
          </cell>
        </row>
        <row r="5220">
          <cell r="A5220">
            <v>3553</v>
          </cell>
          <cell r="B5220" t="str">
            <v>GRIFERIA CONJ. MEZC. L/M FRANCESA 8" Conj "G"  GRI</v>
          </cell>
          <cell r="C5220" t="str">
            <v>UN</v>
          </cell>
          <cell r="E5220" t="str">
            <v>1900</v>
          </cell>
          <cell r="F5220">
            <v>0</v>
          </cell>
        </row>
        <row r="5221">
          <cell r="A5221">
            <v>3554</v>
          </cell>
          <cell r="B5221" t="str">
            <v>GRIFERIA CONJ. MEZC. MONOBLOCK L/M FRANCESA</v>
          </cell>
          <cell r="C5221" t="str">
            <v>UN</v>
          </cell>
          <cell r="E5221" t="str">
            <v>1900</v>
          </cell>
          <cell r="F5221">
            <v>0</v>
          </cell>
        </row>
        <row r="5222">
          <cell r="A5222">
            <v>3556</v>
          </cell>
          <cell r="B5222" t="str">
            <v>DUCHA  2 LLAVES FRANCESA Conj.Mezc.GRICOL</v>
          </cell>
          <cell r="C5222" t="str">
            <v>UN</v>
          </cell>
          <cell r="E5222" t="str">
            <v>1900</v>
          </cell>
          <cell r="F5222">
            <v>0</v>
          </cell>
        </row>
        <row r="5223">
          <cell r="A5223">
            <v>3557</v>
          </cell>
          <cell r="B5223" t="str">
            <v>GRIFERIA CONJ. MEZC. L/PLATOS FRANCESA MEZCL. 8" G</v>
          </cell>
          <cell r="C5223" t="str">
            <v>UN</v>
          </cell>
          <cell r="E5223" t="str">
            <v>1900</v>
          </cell>
          <cell r="F5223">
            <v>0</v>
          </cell>
        </row>
        <row r="5224">
          <cell r="A5224">
            <v>3558</v>
          </cell>
          <cell r="B5224" t="str">
            <v>GRIFERIA CONJ. MEZC. L/PALTOS MONOBLOCK  FRANCESA</v>
          </cell>
          <cell r="C5224" t="str">
            <v>UN</v>
          </cell>
          <cell r="E5224" t="str">
            <v>1900</v>
          </cell>
          <cell r="F5224">
            <v>0</v>
          </cell>
        </row>
        <row r="5225">
          <cell r="A5225">
            <v>3559</v>
          </cell>
          <cell r="B5225" t="str">
            <v>GRIFERIA CONJ. MEZC. L/M ITALIANA 8" Conj "A"  GRI</v>
          </cell>
          <cell r="C5225" t="str">
            <v>UN</v>
          </cell>
          <cell r="E5225" t="str">
            <v>1900</v>
          </cell>
          <cell r="F5225">
            <v>0</v>
          </cell>
        </row>
        <row r="5226">
          <cell r="A5226">
            <v>3560</v>
          </cell>
          <cell r="B5226" t="str">
            <v>GRIFERIA CONJ. MEZC. MONOBLOCK L/M ITALIANA</v>
          </cell>
          <cell r="C5226" t="str">
            <v>UN</v>
          </cell>
          <cell r="E5226" t="str">
            <v>1900</v>
          </cell>
          <cell r="F5226">
            <v>0</v>
          </cell>
        </row>
        <row r="5227">
          <cell r="A5227">
            <v>3566</v>
          </cell>
          <cell r="B5227" t="str">
            <v>DUCHA TELEFONO ITALIANA 8"Cr GRICOL</v>
          </cell>
          <cell r="C5227" t="str">
            <v>UN</v>
          </cell>
          <cell r="E5227" t="str">
            <v>1900</v>
          </cell>
          <cell r="F5227">
            <v>0</v>
          </cell>
        </row>
        <row r="5228">
          <cell r="A5228">
            <v>3567</v>
          </cell>
          <cell r="B5228" t="str">
            <v>GRIFERIA CONJ. MEZC. L/PLATOS ITALIANA MEZCL. 8" G</v>
          </cell>
          <cell r="C5228" t="str">
            <v>UN</v>
          </cell>
          <cell r="E5228" t="str">
            <v>1900</v>
          </cell>
          <cell r="F5228">
            <v>0</v>
          </cell>
        </row>
        <row r="5229">
          <cell r="A5229">
            <v>3569</v>
          </cell>
          <cell r="B5229" t="str">
            <v>DUCHA MONOCROMADO Conj.Mezc.GRICOL</v>
          </cell>
          <cell r="C5229" t="str">
            <v>UN</v>
          </cell>
          <cell r="E5229" t="str">
            <v>1900</v>
          </cell>
          <cell r="F5229">
            <v>0</v>
          </cell>
        </row>
        <row r="5230">
          <cell r="A5230">
            <v>3570</v>
          </cell>
          <cell r="B5230" t="str">
            <v>GRIFERIA CONJ. MEZC. L/PLATOS PLATINO 8"</v>
          </cell>
          <cell r="C5230" t="str">
            <v>UN</v>
          </cell>
          <cell r="E5230" t="str">
            <v>1900</v>
          </cell>
          <cell r="F5230">
            <v>0</v>
          </cell>
        </row>
        <row r="5231">
          <cell r="A5231">
            <v>3572</v>
          </cell>
          <cell r="B5231" t="str">
            <v>LLAVE L/M. PLATINO 4"      GRICOL</v>
          </cell>
          <cell r="C5231" t="str">
            <v>UN</v>
          </cell>
          <cell r="E5231" t="str">
            <v>1900</v>
          </cell>
          <cell r="F5231">
            <v>0</v>
          </cell>
        </row>
        <row r="5232">
          <cell r="A5232">
            <v>3574</v>
          </cell>
          <cell r="B5232" t="str">
            <v>DUCHA KRISTHAL Conj.Mezc.GRICOL</v>
          </cell>
          <cell r="C5232" t="str">
            <v>UN</v>
          </cell>
          <cell r="E5232" t="str">
            <v>1900</v>
          </cell>
          <cell r="F5232">
            <v>0</v>
          </cell>
        </row>
        <row r="5233">
          <cell r="A5233">
            <v>3575</v>
          </cell>
          <cell r="B5233" t="str">
            <v>GRIFERIA CONJ. MEZC. L/PLATOS KRISTHAL CUELLO P</v>
          </cell>
          <cell r="C5233" t="str">
            <v>UN</v>
          </cell>
          <cell r="E5233" t="str">
            <v>1900</v>
          </cell>
          <cell r="F5233">
            <v>0</v>
          </cell>
        </row>
        <row r="5234">
          <cell r="A5234">
            <v>5713</v>
          </cell>
          <cell r="B5234" t="str">
            <v>GRIFERIA CONJ. MEZC. L/M. PLATINO 4"</v>
          </cell>
          <cell r="C5234" t="str">
            <v>UN</v>
          </cell>
          <cell r="E5234" t="str">
            <v>1900</v>
          </cell>
          <cell r="F5234">
            <v>0</v>
          </cell>
        </row>
        <row r="5235">
          <cell r="A5235">
            <v>5763</v>
          </cell>
          <cell r="B5235" t="str">
            <v>GRIFERIA CONJ. MEZC. L/PLATOS KRISTAL TIPO CISNE</v>
          </cell>
          <cell r="C5235" t="str">
            <v>UN</v>
          </cell>
          <cell r="E5235" t="str">
            <v>1900</v>
          </cell>
          <cell r="F5235">
            <v>0</v>
          </cell>
        </row>
        <row r="5236">
          <cell r="A5236">
            <v>102220</v>
          </cell>
          <cell r="B5236" t="str">
            <v>MANGUERA DE 1/2" JARDÍN TIPO LIVIANO (de 50 m)</v>
          </cell>
          <cell r="C5236" t="str">
            <v>ML</v>
          </cell>
          <cell r="E5236" t="str">
            <v>1900</v>
          </cell>
          <cell r="F5236">
            <v>0</v>
          </cell>
        </row>
        <row r="5237">
          <cell r="A5237">
            <v>102541</v>
          </cell>
          <cell r="B5237" t="str">
            <v>Alquiler Manguera  para Motobomba 2-3" (10m)</v>
          </cell>
          <cell r="C5237" t="str">
            <v>DD</v>
          </cell>
          <cell r="D5237">
            <v>44585</v>
          </cell>
          <cell r="E5237" t="str">
            <v>2022</v>
          </cell>
          <cell r="F5237">
            <v>54252</v>
          </cell>
        </row>
        <row r="5238">
          <cell r="A5238">
            <v>104482</v>
          </cell>
          <cell r="B5238" t="str">
            <v>GRIFERIA LAVAMANOS DE PUSH DOCOL</v>
          </cell>
          <cell r="C5238" t="str">
            <v>UN</v>
          </cell>
          <cell r="E5238" t="str">
            <v>1900</v>
          </cell>
          <cell r="F5238">
            <v>0</v>
          </cell>
        </row>
        <row r="5239">
          <cell r="A5239">
            <v>104501</v>
          </cell>
          <cell r="B5239" t="str">
            <v>Sifon en P lavamanos Discapaci. Ref.62-AA-1040448</v>
          </cell>
          <cell r="C5239" t="str">
            <v>UN</v>
          </cell>
          <cell r="D5239">
            <v>43556</v>
          </cell>
          <cell r="E5239" t="str">
            <v>2019</v>
          </cell>
          <cell r="F5239">
            <v>47728</v>
          </cell>
        </row>
        <row r="5240">
          <cell r="A5240">
            <v>104502</v>
          </cell>
          <cell r="B5240" t="str">
            <v>Desague con rejilla lavamanos Ref. 62-AA-210</v>
          </cell>
          <cell r="C5240" t="str">
            <v>UN</v>
          </cell>
          <cell r="D5240">
            <v>44592</v>
          </cell>
          <cell r="E5240" t="str">
            <v>2022</v>
          </cell>
          <cell r="F5240">
            <v>43991</v>
          </cell>
        </row>
        <row r="5241">
          <cell r="A5241">
            <v>104503</v>
          </cell>
          <cell r="B5241" t="str">
            <v>Válvula Institu. Sanitario Antivandalica Ref.75127 tipo push</v>
          </cell>
          <cell r="C5241" t="str">
            <v>UN</v>
          </cell>
          <cell r="D5241">
            <v>44592</v>
          </cell>
          <cell r="E5241" t="str">
            <v>2022</v>
          </cell>
          <cell r="F5241">
            <v>349085</v>
          </cell>
        </row>
        <row r="5242">
          <cell r="A5242">
            <v>104504</v>
          </cell>
          <cell r="B5242" t="str">
            <v>Valvula Orinal Antivand. tipo push Ref. 751290001</v>
          </cell>
          <cell r="C5242" t="str">
            <v>UN</v>
          </cell>
          <cell r="D5242">
            <v>44592</v>
          </cell>
          <cell r="E5242" t="str">
            <v>2022</v>
          </cell>
          <cell r="F5242">
            <v>315536</v>
          </cell>
        </row>
        <row r="5243">
          <cell r="A5243">
            <v>104508</v>
          </cell>
          <cell r="B5243" t="str">
            <v>Griferia Lavamanos Push Antivan. Ref. 947120001</v>
          </cell>
          <cell r="C5243" t="str">
            <v>UN</v>
          </cell>
          <cell r="D5243">
            <v>44592</v>
          </cell>
          <cell r="E5243" t="str">
            <v>2022</v>
          </cell>
          <cell r="F5243">
            <v>186842</v>
          </cell>
        </row>
        <row r="5244">
          <cell r="A5244">
            <v>104511</v>
          </cell>
          <cell r="B5244" t="str">
            <v>Valvula Mezcladora Ducha Ref. 4-AA-00000906</v>
          </cell>
          <cell r="C5244" t="str">
            <v>UN</v>
          </cell>
          <cell r="E5244" t="str">
            <v>1900</v>
          </cell>
          <cell r="F5244">
            <v>0</v>
          </cell>
        </row>
        <row r="5245">
          <cell r="A5245">
            <v>104558</v>
          </cell>
          <cell r="B5245" t="str">
            <v>SANITARIO TREVI ACOMET. POSTERIOR SIST. INSTALACIO</v>
          </cell>
          <cell r="C5245" t="str">
            <v>UN</v>
          </cell>
          <cell r="E5245" t="str">
            <v>1900</v>
          </cell>
          <cell r="F5245">
            <v>0</v>
          </cell>
        </row>
        <row r="5246">
          <cell r="A5246">
            <v>104683</v>
          </cell>
          <cell r="B5246" t="str">
            <v>DUCHA HELVETIA  Cromada GRICOL</v>
          </cell>
          <cell r="C5246" t="str">
            <v>UN</v>
          </cell>
          <cell r="E5246" t="str">
            <v>1900</v>
          </cell>
          <cell r="F5246">
            <v>0</v>
          </cell>
        </row>
        <row r="5247">
          <cell r="A5247">
            <v>104903</v>
          </cell>
          <cell r="B5247" t="str">
            <v>FLUXOMETRO Disco Interno SLOAN - Mantenimiento</v>
          </cell>
          <cell r="C5247" t="str">
            <v>UN</v>
          </cell>
          <cell r="D5247">
            <v>44452</v>
          </cell>
          <cell r="E5247" t="str">
            <v>2021</v>
          </cell>
          <cell r="F5247">
            <v>10953</v>
          </cell>
        </row>
        <row r="5248">
          <cell r="A5248">
            <v>104904</v>
          </cell>
          <cell r="B5248" t="str">
            <v>FLUXOMETRO Piston Bajo consumo1.6 SLOAN -Mant</v>
          </cell>
          <cell r="C5248" t="str">
            <v>UN</v>
          </cell>
          <cell r="D5248">
            <v>44452</v>
          </cell>
          <cell r="E5248" t="str">
            <v>2021</v>
          </cell>
          <cell r="F5248">
            <v>83876</v>
          </cell>
        </row>
        <row r="5249">
          <cell r="A5249">
            <v>104905</v>
          </cell>
          <cell r="B5249" t="str">
            <v>FLUXOMETRO kit repararacion manija SLOAN -Mant</v>
          </cell>
          <cell r="C5249" t="str">
            <v>UN</v>
          </cell>
          <cell r="D5249">
            <v>44452</v>
          </cell>
          <cell r="E5249" t="str">
            <v>2021</v>
          </cell>
          <cell r="F5249">
            <v>67265</v>
          </cell>
        </row>
        <row r="5250">
          <cell r="A5250">
            <v>104906</v>
          </cell>
          <cell r="B5250" t="str">
            <v>FLUXOMETRO disco racor SLOAN -Mant</v>
          </cell>
          <cell r="C5250" t="str">
            <v>UN</v>
          </cell>
          <cell r="D5250">
            <v>44452</v>
          </cell>
          <cell r="E5250" t="str">
            <v>2021</v>
          </cell>
          <cell r="F5250">
            <v>11772</v>
          </cell>
        </row>
        <row r="5251">
          <cell r="A5251">
            <v>104907</v>
          </cell>
          <cell r="B5251" t="str">
            <v>FLUXOMETRO empaque tapa SLOAN -Mant</v>
          </cell>
          <cell r="C5251" t="str">
            <v>UN</v>
          </cell>
          <cell r="D5251">
            <v>44452</v>
          </cell>
          <cell r="E5251" t="str">
            <v>2021</v>
          </cell>
          <cell r="F5251">
            <v>12886</v>
          </cell>
        </row>
        <row r="5252">
          <cell r="A5252">
            <v>104908</v>
          </cell>
          <cell r="B5252" t="str">
            <v>FLUXOMETRO anillo seguridad colilla SLOAN -Mant</v>
          </cell>
          <cell r="C5252" t="str">
            <v>UN</v>
          </cell>
          <cell r="D5252">
            <v>44452</v>
          </cell>
          <cell r="E5252" t="str">
            <v>2021</v>
          </cell>
          <cell r="F5252">
            <v>8584.01</v>
          </cell>
        </row>
        <row r="5253">
          <cell r="A5253">
            <v>104909</v>
          </cell>
          <cell r="B5253" t="str">
            <v>FLUXOMETRO o-ring colilla SLOAN -Mant</v>
          </cell>
          <cell r="C5253" t="str">
            <v>UN</v>
          </cell>
          <cell r="D5253">
            <v>44452</v>
          </cell>
          <cell r="E5253" t="str">
            <v>2021</v>
          </cell>
          <cell r="F5253">
            <v>7474</v>
          </cell>
        </row>
        <row r="5254">
          <cell r="A5254">
            <v>106380</v>
          </cell>
          <cell r="B5254" t="str">
            <v>TELEDUCHAS DESLIZABLES BRENA-Corona</v>
          </cell>
          <cell r="C5254" t="str">
            <v>UN</v>
          </cell>
          <cell r="D5254">
            <v>43552</v>
          </cell>
          <cell r="E5254" t="str">
            <v>2019</v>
          </cell>
          <cell r="F5254">
            <v>232414</v>
          </cell>
        </row>
        <row r="5255">
          <cell r="A5255">
            <v>106385</v>
          </cell>
          <cell r="B5255" t="str">
            <v>Mezclador monocontrol ref. Amur o similar</v>
          </cell>
          <cell r="C5255" t="str">
            <v>UN</v>
          </cell>
          <cell r="D5255">
            <v>44592</v>
          </cell>
          <cell r="E5255" t="str">
            <v>2022</v>
          </cell>
          <cell r="F5255">
            <v>257185</v>
          </cell>
        </row>
        <row r="5256">
          <cell r="A5256">
            <v>106390</v>
          </cell>
          <cell r="B5256" t="str">
            <v>REGADERA CABEZA DE DUCHA INCRUSTAR</v>
          </cell>
          <cell r="C5256" t="str">
            <v>UN</v>
          </cell>
          <cell r="E5256" t="str">
            <v>1900</v>
          </cell>
          <cell r="F5256">
            <v>0</v>
          </cell>
        </row>
        <row r="5257">
          <cell r="A5257">
            <v>106472</v>
          </cell>
          <cell r="B5257" t="str">
            <v>LLAVE LAVAMANOS (individual  o sencilla)</v>
          </cell>
          <cell r="C5257" t="str">
            <v>UN</v>
          </cell>
          <cell r="E5257" t="str">
            <v>1900</v>
          </cell>
          <cell r="F5257">
            <v>0</v>
          </cell>
        </row>
        <row r="5258">
          <cell r="A5258">
            <v>102343</v>
          </cell>
          <cell r="B5258" t="str">
            <v>Grifería lavaplatos monocontrol</v>
          </cell>
          <cell r="C5258" t="str">
            <v>UN</v>
          </cell>
          <cell r="D5258">
            <v>44592</v>
          </cell>
          <cell r="E5258" t="str">
            <v>2022</v>
          </cell>
          <cell r="F5258">
            <v>203068</v>
          </cell>
        </row>
        <row r="5259">
          <cell r="A5259">
            <v>281</v>
          </cell>
          <cell r="B5259" t="str">
            <v>TANQUE CONICO  250 LT. COLEMPAQUES</v>
          </cell>
          <cell r="C5259" t="str">
            <v>UN</v>
          </cell>
          <cell r="E5259" t="str">
            <v>1900</v>
          </cell>
          <cell r="F5259">
            <v>0</v>
          </cell>
        </row>
        <row r="5260">
          <cell r="A5260">
            <v>282</v>
          </cell>
          <cell r="B5260" t="str">
            <v>TANQUE CONICO 2000 LT. COLEMPAQUES</v>
          </cell>
          <cell r="C5260" t="str">
            <v>UN</v>
          </cell>
          <cell r="E5260" t="str">
            <v>1900</v>
          </cell>
          <cell r="F5260">
            <v>0</v>
          </cell>
        </row>
        <row r="5261">
          <cell r="A5261">
            <v>448</v>
          </cell>
          <cell r="B5261" t="str">
            <v>TANQUE CONICO  500 LT. COLEMPAQUES(SUM)</v>
          </cell>
          <cell r="C5261" t="str">
            <v>UN</v>
          </cell>
          <cell r="E5261" t="str">
            <v>1900</v>
          </cell>
          <cell r="F5261">
            <v>0</v>
          </cell>
        </row>
        <row r="5262">
          <cell r="A5262">
            <v>526</v>
          </cell>
          <cell r="B5262" t="str">
            <v>GRIFERIA LAVAMANOS GAVIOTA 8" GRIVAL</v>
          </cell>
          <cell r="C5262" t="str">
            <v>UN</v>
          </cell>
          <cell r="E5262" t="str">
            <v>1900</v>
          </cell>
          <cell r="F5262">
            <v>0</v>
          </cell>
        </row>
        <row r="5263">
          <cell r="A5263">
            <v>550</v>
          </cell>
          <cell r="B5263" t="str">
            <v>DESAGUE AUTOMATICO GRIVAL</v>
          </cell>
          <cell r="C5263" t="str">
            <v>UN</v>
          </cell>
          <cell r="E5263" t="str">
            <v>1900</v>
          </cell>
          <cell r="F5263">
            <v>0</v>
          </cell>
        </row>
        <row r="5264">
          <cell r="A5264">
            <v>551</v>
          </cell>
          <cell r="B5264" t="str">
            <v>DESAGUE SENCILLO INTEGRAL  rebose</v>
          </cell>
          <cell r="C5264" t="str">
            <v>UN</v>
          </cell>
          <cell r="D5264">
            <v>44592</v>
          </cell>
          <cell r="E5264" t="str">
            <v>2022</v>
          </cell>
          <cell r="F5264">
            <v>9127</v>
          </cell>
        </row>
        <row r="5265">
          <cell r="A5265">
            <v>558</v>
          </cell>
          <cell r="B5265" t="str">
            <v>REGADERA VENECIANA      GRIVAL</v>
          </cell>
          <cell r="C5265" t="str">
            <v>UN</v>
          </cell>
          <cell r="E5265" t="str">
            <v>1900</v>
          </cell>
          <cell r="F5265">
            <v>0</v>
          </cell>
        </row>
        <row r="5266">
          <cell r="A5266">
            <v>564</v>
          </cell>
          <cell r="B5266" t="str">
            <v>GABINETE WC PPAL 60x45</v>
          </cell>
          <cell r="C5266" t="str">
            <v>UN</v>
          </cell>
          <cell r="E5266" t="str">
            <v>1900</v>
          </cell>
          <cell r="F5266">
            <v>0</v>
          </cell>
        </row>
        <row r="5267">
          <cell r="A5267">
            <v>565</v>
          </cell>
          <cell r="B5267" t="str">
            <v>GABINETE WC SERVICIO 60x40</v>
          </cell>
          <cell r="C5267" t="str">
            <v>UN</v>
          </cell>
          <cell r="E5267" t="str">
            <v>1900</v>
          </cell>
          <cell r="F5267">
            <v>0</v>
          </cell>
        </row>
        <row r="5268">
          <cell r="A5268">
            <v>568</v>
          </cell>
          <cell r="B5268" t="str">
            <v>GRIFERIA ORINAL RESIDENCIAL GRIVAL</v>
          </cell>
          <cell r="C5268" t="str">
            <v>UN</v>
          </cell>
          <cell r="E5268" t="str">
            <v>1900</v>
          </cell>
          <cell r="F5268">
            <v>0</v>
          </cell>
        </row>
        <row r="5269">
          <cell r="A5269">
            <v>569</v>
          </cell>
          <cell r="B5269" t="str">
            <v>GRIFERIA ORINAL INFANTIL GRIVAL</v>
          </cell>
          <cell r="C5269" t="str">
            <v>UN</v>
          </cell>
          <cell r="E5269" t="str">
            <v>1900</v>
          </cell>
          <cell r="F5269">
            <v>0</v>
          </cell>
        </row>
        <row r="5270">
          <cell r="A5270">
            <v>593</v>
          </cell>
          <cell r="B5270" t="str">
            <v>LLAVE JARDIN Pesada.1/2"</v>
          </cell>
          <cell r="C5270" t="str">
            <v>UN</v>
          </cell>
          <cell r="D5270">
            <v>44592</v>
          </cell>
          <cell r="E5270" t="str">
            <v>2022</v>
          </cell>
          <cell r="F5270">
            <v>27620</v>
          </cell>
        </row>
        <row r="5271">
          <cell r="A5271">
            <v>594</v>
          </cell>
          <cell r="B5271" t="str">
            <v>LLAVE JARDIN LIVIANA Ø1/2" EN BRONCE</v>
          </cell>
          <cell r="C5271" t="str">
            <v>UN</v>
          </cell>
          <cell r="D5271">
            <v>44592</v>
          </cell>
          <cell r="E5271" t="str">
            <v>2022</v>
          </cell>
          <cell r="F5271">
            <v>28135</v>
          </cell>
        </row>
        <row r="5272">
          <cell r="A5272">
            <v>595</v>
          </cell>
          <cell r="B5272" t="str">
            <v>LLAVE JARDIN SATINADA PESADA        GRIVAL</v>
          </cell>
          <cell r="C5272" t="str">
            <v>UN</v>
          </cell>
          <cell r="E5272" t="str">
            <v>1900</v>
          </cell>
          <cell r="F5272">
            <v>0</v>
          </cell>
        </row>
        <row r="5273">
          <cell r="A5273">
            <v>596</v>
          </cell>
          <cell r="B5273" t="str">
            <v>GRIFERIA LAVAMANOS GALAXIA 2Und GRIVAL</v>
          </cell>
          <cell r="C5273" t="str">
            <v>UN</v>
          </cell>
          <cell r="E5273" t="str">
            <v>1900</v>
          </cell>
          <cell r="F5273">
            <v>0</v>
          </cell>
        </row>
        <row r="5274">
          <cell r="A5274">
            <v>597</v>
          </cell>
          <cell r="B5274" t="str">
            <v>GRIFERIA LAVAMANOS GALAXIA 1Und GRIVAL</v>
          </cell>
          <cell r="C5274" t="str">
            <v>UN</v>
          </cell>
          <cell r="E5274" t="str">
            <v>1900</v>
          </cell>
          <cell r="F5274">
            <v>0</v>
          </cell>
        </row>
        <row r="5275">
          <cell r="A5275">
            <v>600</v>
          </cell>
          <cell r="B5275" t="str">
            <v>GRIFERIA LAVAMANOS PRISMA 4"      GRIVAL</v>
          </cell>
          <cell r="C5275" t="str">
            <v>UN</v>
          </cell>
          <cell r="E5275" t="str">
            <v>1900</v>
          </cell>
          <cell r="F5275">
            <v>0</v>
          </cell>
        </row>
        <row r="5276">
          <cell r="A5276">
            <v>601</v>
          </cell>
          <cell r="B5276" t="str">
            <v>GRIFERIA LAVAMANOS LOIRA CRIST 8" GRIVAL</v>
          </cell>
          <cell r="C5276" t="str">
            <v>UN</v>
          </cell>
          <cell r="E5276" t="str">
            <v>1900</v>
          </cell>
          <cell r="F5276">
            <v>0</v>
          </cell>
        </row>
        <row r="5277">
          <cell r="A5277">
            <v>608</v>
          </cell>
          <cell r="B5277" t="str">
            <v>TANQUE Septic.COMPLETO ETERNIT</v>
          </cell>
          <cell r="C5277" t="str">
            <v>UN</v>
          </cell>
          <cell r="E5277" t="str">
            <v>1900</v>
          </cell>
          <cell r="F5277">
            <v>0</v>
          </cell>
        </row>
        <row r="5278">
          <cell r="A5278">
            <v>609</v>
          </cell>
          <cell r="B5278" t="str">
            <v>REGADERA Cte. Cromada   GRIVAL</v>
          </cell>
          <cell r="C5278" t="str">
            <v>UN</v>
          </cell>
          <cell r="E5278" t="str">
            <v>1900</v>
          </cell>
          <cell r="F5278">
            <v>0</v>
          </cell>
        </row>
        <row r="5279">
          <cell r="A5279">
            <v>618</v>
          </cell>
          <cell r="B5279" t="str">
            <v>SIFON + ADAPTADOR  TIPO BOTELLA GRIS LAVAMANOS</v>
          </cell>
          <cell r="C5279" t="str">
            <v>UN</v>
          </cell>
          <cell r="D5279">
            <v>44592</v>
          </cell>
          <cell r="E5279" t="str">
            <v>2022</v>
          </cell>
          <cell r="F5279">
            <v>12855</v>
          </cell>
        </row>
        <row r="5280">
          <cell r="A5280">
            <v>621</v>
          </cell>
          <cell r="B5280" t="str">
            <v>TANQUE CONICO 5000 LT. COLEMPAQUES</v>
          </cell>
          <cell r="C5280" t="str">
            <v>UN</v>
          </cell>
          <cell r="E5280" t="str">
            <v>1900</v>
          </cell>
          <cell r="F5280">
            <v>0</v>
          </cell>
        </row>
        <row r="5281">
          <cell r="A5281">
            <v>622</v>
          </cell>
          <cell r="B5281" t="str">
            <v>TAPA MARMOL NEGRO Nal.</v>
          </cell>
          <cell r="C5281" t="str">
            <v>ML</v>
          </cell>
          <cell r="E5281" t="str">
            <v>1900</v>
          </cell>
          <cell r="F5281">
            <v>0</v>
          </cell>
        </row>
        <row r="5282">
          <cell r="A5282">
            <v>627</v>
          </cell>
          <cell r="B5282" t="str">
            <v>TELEDUCHA CROMADA MODERNA  GRIVAL</v>
          </cell>
          <cell r="C5282" t="str">
            <v>UN</v>
          </cell>
          <cell r="E5282" t="str">
            <v>1900</v>
          </cell>
          <cell r="F5282">
            <v>0</v>
          </cell>
        </row>
        <row r="5283">
          <cell r="A5283">
            <v>631</v>
          </cell>
          <cell r="B5283" t="str">
            <v>VALVULA Regul. ½" Metal GRIVAL</v>
          </cell>
          <cell r="C5283" t="str">
            <v>UN</v>
          </cell>
          <cell r="E5283" t="str">
            <v>1900</v>
          </cell>
          <cell r="F5283">
            <v>0</v>
          </cell>
        </row>
        <row r="5284">
          <cell r="A5284">
            <v>632</v>
          </cell>
          <cell r="B5284" t="str">
            <v>VALVULA LAVADERO 2"</v>
          </cell>
          <cell r="C5284" t="str">
            <v>UN</v>
          </cell>
          <cell r="E5284" t="str">
            <v>1900</v>
          </cell>
          <cell r="F5284">
            <v>0</v>
          </cell>
        </row>
        <row r="5285">
          <cell r="A5285">
            <v>1132</v>
          </cell>
          <cell r="B5285" t="str">
            <v>FLUXOMETRO PALANCA SANITARIO GRIVAL</v>
          </cell>
          <cell r="C5285" t="str">
            <v>UN</v>
          </cell>
          <cell r="E5285" t="str">
            <v>1900</v>
          </cell>
          <cell r="F5285">
            <v>0</v>
          </cell>
        </row>
        <row r="5286">
          <cell r="A5286">
            <v>1323</v>
          </cell>
          <cell r="B5286" t="str">
            <v>ROCETA DE  PORCELANA</v>
          </cell>
          <cell r="C5286" t="str">
            <v>UN</v>
          </cell>
          <cell r="E5286" t="str">
            <v>1900</v>
          </cell>
          <cell r="F5286">
            <v>0</v>
          </cell>
        </row>
        <row r="5287">
          <cell r="A5287">
            <v>1663</v>
          </cell>
          <cell r="B5287" t="str">
            <v>TANQUE CONICO 1000 LT.  PVC - Almaceniamieno Agua</v>
          </cell>
          <cell r="C5287" t="str">
            <v>UN</v>
          </cell>
          <cell r="D5287">
            <v>44592</v>
          </cell>
          <cell r="E5287" t="str">
            <v>2022</v>
          </cell>
          <cell r="F5287">
            <v>336822</v>
          </cell>
        </row>
        <row r="5288">
          <cell r="A5288">
            <v>2095</v>
          </cell>
          <cell r="B5288" t="str">
            <v>DESAGUE ITALIANA Senc.Cr-Gris GRICOL</v>
          </cell>
          <cell r="C5288" t="str">
            <v>UN</v>
          </cell>
          <cell r="E5288" t="str">
            <v>1900</v>
          </cell>
          <cell r="F5288">
            <v>0</v>
          </cell>
        </row>
        <row r="5289">
          <cell r="A5289">
            <v>2238</v>
          </cell>
          <cell r="B5289" t="str">
            <v>TANQUE K- 250 COMPLETO ETERNIT</v>
          </cell>
          <cell r="C5289" t="str">
            <v>UN</v>
          </cell>
          <cell r="E5289" t="str">
            <v>1900</v>
          </cell>
          <cell r="F5289">
            <v>0</v>
          </cell>
        </row>
        <row r="5290">
          <cell r="A5290">
            <v>2528</v>
          </cell>
          <cell r="B5290" t="str">
            <v>TINA ACRILICA (fibra de vidrio ó Poliester)</v>
          </cell>
          <cell r="C5290" t="str">
            <v>UN</v>
          </cell>
          <cell r="E5290" t="str">
            <v>1900</v>
          </cell>
          <cell r="F5290">
            <v>0</v>
          </cell>
        </row>
        <row r="5291">
          <cell r="A5291">
            <v>2547</v>
          </cell>
          <cell r="B5291" t="str">
            <v>GRIFERIA LAVAPLATOS CHATEAU    Cr.   MOEN</v>
          </cell>
          <cell r="C5291" t="str">
            <v>UN</v>
          </cell>
          <cell r="E5291" t="str">
            <v>1900</v>
          </cell>
          <cell r="F5291">
            <v>0</v>
          </cell>
        </row>
        <row r="5292">
          <cell r="A5292">
            <v>2548</v>
          </cell>
          <cell r="B5292" t="str">
            <v>GRIFERIA LAVAPLATOS CHATEAU 8" Cr.   MOEN</v>
          </cell>
          <cell r="C5292" t="str">
            <v>UN</v>
          </cell>
          <cell r="E5292" t="str">
            <v>1900</v>
          </cell>
          <cell r="F5292">
            <v>0</v>
          </cell>
        </row>
        <row r="5293">
          <cell r="A5293">
            <v>2560</v>
          </cell>
          <cell r="B5293" t="str">
            <v>KIT FLOTADOR ½"BRONCE/ACERO(BOLA COBRE)PARA TANQUE</v>
          </cell>
          <cell r="C5293" t="str">
            <v>UN</v>
          </cell>
          <cell r="D5293">
            <v>44592</v>
          </cell>
          <cell r="E5293" t="str">
            <v>2022</v>
          </cell>
          <cell r="F5293">
            <v>85105</v>
          </cell>
        </row>
        <row r="5294">
          <cell r="A5294">
            <v>2791</v>
          </cell>
          <cell r="B5294" t="str">
            <v>GRIFERIA LAVAPLATOS FLAMINGO SENC. GRIVAL</v>
          </cell>
          <cell r="C5294" t="str">
            <v>UN</v>
          </cell>
          <cell r="E5294" t="str">
            <v>1900</v>
          </cell>
          <cell r="F5294">
            <v>0</v>
          </cell>
        </row>
        <row r="5295">
          <cell r="A5295">
            <v>2806</v>
          </cell>
          <cell r="B5295" t="str">
            <v>GRIFERIA LAVAMANOS MONCTROL PRISMA GRIVA</v>
          </cell>
          <cell r="C5295" t="str">
            <v>UN</v>
          </cell>
          <cell r="E5295" t="str">
            <v>1900</v>
          </cell>
          <cell r="F5295">
            <v>0</v>
          </cell>
        </row>
        <row r="5296">
          <cell r="A5296">
            <v>2808</v>
          </cell>
          <cell r="B5296" t="str">
            <v>GRIFERIA LAVAPLATOS .PRISMA Sbrp.   GRIVAL</v>
          </cell>
          <cell r="C5296" t="str">
            <v>UN</v>
          </cell>
          <cell r="D5296">
            <v>44592</v>
          </cell>
          <cell r="E5296" t="str">
            <v>2022</v>
          </cell>
          <cell r="F5296">
            <v>113973</v>
          </cell>
        </row>
        <row r="5297">
          <cell r="A5297">
            <v>2811</v>
          </cell>
          <cell r="B5297" t="str">
            <v>GRIFERIA LAVAMANOS 4" LAZIO O SIMILAR</v>
          </cell>
          <cell r="C5297" t="str">
            <v>UN</v>
          </cell>
          <cell r="D5297">
            <v>43515</v>
          </cell>
          <cell r="E5297" t="str">
            <v>2019</v>
          </cell>
          <cell r="F5297">
            <v>97498</v>
          </cell>
        </row>
        <row r="5298">
          <cell r="A5298">
            <v>2977</v>
          </cell>
          <cell r="B5298" t="str">
            <v>TANQUE PLASTICO 2000 LT AJOVER</v>
          </cell>
          <cell r="C5298" t="str">
            <v>UN</v>
          </cell>
          <cell r="E5298" t="str">
            <v>1900</v>
          </cell>
          <cell r="F5298">
            <v>0</v>
          </cell>
        </row>
        <row r="5299">
          <cell r="A5299">
            <v>3281</v>
          </cell>
          <cell r="B5299" t="str">
            <v>FLUXOMETRO DE PALANCA</v>
          </cell>
          <cell r="C5299" t="str">
            <v>UN</v>
          </cell>
          <cell r="E5299" t="str">
            <v>1900</v>
          </cell>
          <cell r="F5299">
            <v>0</v>
          </cell>
        </row>
        <row r="5300">
          <cell r="A5300">
            <v>3293</v>
          </cell>
          <cell r="B5300" t="str">
            <v>FLUXOMETRO PALANCA  ORINAL</v>
          </cell>
          <cell r="C5300" t="str">
            <v>UN</v>
          </cell>
          <cell r="D5300">
            <v>44592</v>
          </cell>
          <cell r="E5300" t="str">
            <v>2022</v>
          </cell>
          <cell r="F5300">
            <v>675487.01</v>
          </cell>
        </row>
        <row r="5301">
          <cell r="A5301">
            <v>3915</v>
          </cell>
          <cell r="B5301" t="str">
            <v>CANECA TANKPLAST 75 LT.</v>
          </cell>
          <cell r="C5301" t="str">
            <v>UN</v>
          </cell>
          <cell r="D5301">
            <v>44592</v>
          </cell>
          <cell r="E5301" t="str">
            <v>2022</v>
          </cell>
          <cell r="F5301">
            <v>79373</v>
          </cell>
        </row>
        <row r="5302">
          <cell r="A5302">
            <v>3916</v>
          </cell>
          <cell r="B5302" t="str">
            <v>CANECA TANKPLAST 150 LT.</v>
          </cell>
          <cell r="C5302" t="str">
            <v>UN</v>
          </cell>
          <cell r="E5302" t="str">
            <v>1900</v>
          </cell>
          <cell r="F5302">
            <v>0</v>
          </cell>
        </row>
        <row r="5303">
          <cell r="A5303">
            <v>3917</v>
          </cell>
          <cell r="B5303" t="str">
            <v>TANQUE TANKPLAST 250 LT.</v>
          </cell>
          <cell r="C5303" t="str">
            <v>UN</v>
          </cell>
          <cell r="E5303" t="str">
            <v>1900</v>
          </cell>
          <cell r="F5303">
            <v>0</v>
          </cell>
        </row>
        <row r="5304">
          <cell r="A5304">
            <v>3918</v>
          </cell>
          <cell r="B5304" t="str">
            <v>TANQUE TANKPLAST 500 LT.</v>
          </cell>
          <cell r="C5304" t="str">
            <v>UN</v>
          </cell>
          <cell r="E5304" t="str">
            <v>1900</v>
          </cell>
          <cell r="F5304">
            <v>0</v>
          </cell>
        </row>
        <row r="5305">
          <cell r="A5305">
            <v>3919</v>
          </cell>
          <cell r="B5305" t="str">
            <v>TANQUE TANKPLAST 1000 LT.</v>
          </cell>
          <cell r="C5305" t="str">
            <v>UN</v>
          </cell>
          <cell r="E5305" t="str">
            <v>1900</v>
          </cell>
          <cell r="F5305">
            <v>0</v>
          </cell>
        </row>
        <row r="5306">
          <cell r="A5306">
            <v>100052</v>
          </cell>
          <cell r="B5306" t="str">
            <v>Empaque Flexitalico d=6" **</v>
          </cell>
          <cell r="C5306" t="str">
            <v>UN</v>
          </cell>
          <cell r="D5306">
            <v>44592</v>
          </cell>
          <cell r="E5306" t="str">
            <v>2022</v>
          </cell>
          <cell r="F5306">
            <v>16677.009999999998</v>
          </cell>
        </row>
        <row r="5307">
          <cell r="A5307">
            <v>100053</v>
          </cell>
          <cell r="B5307" t="str">
            <v>Oxicorte (Senc) ML*</v>
          </cell>
          <cell r="C5307" t="str">
            <v>ML</v>
          </cell>
          <cell r="D5307">
            <v>44592</v>
          </cell>
          <cell r="E5307" t="str">
            <v>2022</v>
          </cell>
          <cell r="F5307">
            <v>15417</v>
          </cell>
        </row>
        <row r="5308">
          <cell r="A5308">
            <v>100064</v>
          </cell>
          <cell r="B5308" t="str">
            <v>Empaque Flexitalico d=8" **</v>
          </cell>
          <cell r="C5308" t="str">
            <v>UN</v>
          </cell>
          <cell r="D5308">
            <v>44592</v>
          </cell>
          <cell r="E5308" t="str">
            <v>2022</v>
          </cell>
          <cell r="F5308">
            <v>22749</v>
          </cell>
        </row>
        <row r="5309">
          <cell r="A5309">
            <v>100065</v>
          </cell>
          <cell r="B5309" t="str">
            <v>Empaque Flexitalico d=10" **</v>
          </cell>
          <cell r="C5309" t="str">
            <v>UN</v>
          </cell>
          <cell r="D5309">
            <v>44592</v>
          </cell>
          <cell r="E5309" t="str">
            <v>2022</v>
          </cell>
          <cell r="F5309">
            <v>29537</v>
          </cell>
        </row>
        <row r="5310">
          <cell r="A5310">
            <v>100146</v>
          </cell>
          <cell r="B5310" t="str">
            <v>Foil de aluminio o Liencillo  d=2"   **</v>
          </cell>
          <cell r="C5310" t="str">
            <v>ML</v>
          </cell>
          <cell r="D5310">
            <v>43746</v>
          </cell>
          <cell r="E5310" t="str">
            <v>2019</v>
          </cell>
          <cell r="F5310">
            <v>5500</v>
          </cell>
        </row>
        <row r="5311">
          <cell r="A5311">
            <v>100155</v>
          </cell>
          <cell r="B5311" t="str">
            <v>Pegamento para Foil de aluminio o Liencillo **</v>
          </cell>
          <cell r="C5311" t="str">
            <v>M2</v>
          </cell>
          <cell r="E5311" t="str">
            <v>1900</v>
          </cell>
          <cell r="F5311">
            <v>0</v>
          </cell>
        </row>
        <row r="5312">
          <cell r="A5312">
            <v>100614</v>
          </cell>
          <cell r="B5312" t="str">
            <v>Neopreno a=5cm e=2cm Dureza 65 Shore</v>
          </cell>
          <cell r="C5312" t="str">
            <v>ML</v>
          </cell>
          <cell r="E5312" t="str">
            <v>1900</v>
          </cell>
          <cell r="F5312">
            <v>0</v>
          </cell>
        </row>
        <row r="5313">
          <cell r="A5313">
            <v>100694</v>
          </cell>
          <cell r="B5313" t="str">
            <v>GRIFERIA LAVAMANOS GRIVAL AUTOMATICA DE MESA push</v>
          </cell>
          <cell r="C5313" t="str">
            <v>UN</v>
          </cell>
          <cell r="D5313">
            <v>44592</v>
          </cell>
          <cell r="E5313" t="str">
            <v>2022</v>
          </cell>
          <cell r="F5313">
            <v>181309</v>
          </cell>
        </row>
        <row r="5314">
          <cell r="A5314">
            <v>100819</v>
          </cell>
          <cell r="B5314" t="str">
            <v>Oxicorte (Estruct.Compleja)    **</v>
          </cell>
          <cell r="C5314" t="str">
            <v>UN</v>
          </cell>
          <cell r="D5314">
            <v>43843</v>
          </cell>
          <cell r="E5314" t="str">
            <v>2020</v>
          </cell>
          <cell r="F5314">
            <v>4370</v>
          </cell>
        </row>
        <row r="5315">
          <cell r="A5315">
            <v>100985</v>
          </cell>
          <cell r="B5315" t="str">
            <v>FLOTADOR   MECANICO 2" (Valv+Varilla+Bola)Cobre</v>
          </cell>
          <cell r="C5315" t="str">
            <v>UN</v>
          </cell>
          <cell r="D5315">
            <v>44592</v>
          </cell>
          <cell r="E5315" t="str">
            <v>2022</v>
          </cell>
          <cell r="F5315">
            <v>325170</v>
          </cell>
        </row>
        <row r="5316">
          <cell r="A5316">
            <v>101005</v>
          </cell>
          <cell r="B5316" t="str">
            <v>Valvula Antivandalica.Sanitario.AltaPresión.11/4"</v>
          </cell>
          <cell r="C5316" t="str">
            <v>UN</v>
          </cell>
          <cell r="D5316">
            <v>44592</v>
          </cell>
          <cell r="E5316" t="str">
            <v>2022</v>
          </cell>
          <cell r="F5316">
            <v>188872</v>
          </cell>
        </row>
        <row r="5317">
          <cell r="A5317">
            <v>101006</v>
          </cell>
          <cell r="B5317" t="str">
            <v>Botón Cromado Sanitario minusvalido</v>
          </cell>
          <cell r="C5317" t="str">
            <v>UN</v>
          </cell>
          <cell r="D5317">
            <v>44592</v>
          </cell>
          <cell r="E5317" t="str">
            <v>2022</v>
          </cell>
          <cell r="F5317">
            <v>320391.01</v>
          </cell>
        </row>
        <row r="5318">
          <cell r="A5318">
            <v>101104</v>
          </cell>
          <cell r="B5318" t="str">
            <v>Neopreno</v>
          </cell>
          <cell r="C5318" t="str">
            <v>KG</v>
          </cell>
          <cell r="E5318" t="str">
            <v>1900</v>
          </cell>
          <cell r="F5318">
            <v>0</v>
          </cell>
        </row>
        <row r="5319">
          <cell r="A5319">
            <v>101772</v>
          </cell>
          <cell r="B5319" t="str">
            <v>ACCESORIOS DE FIJACIÓN **</v>
          </cell>
          <cell r="C5319" t="str">
            <v>GL</v>
          </cell>
          <cell r="D5319">
            <v>44592</v>
          </cell>
          <cell r="E5319" t="str">
            <v>2022</v>
          </cell>
          <cell r="F5319">
            <v>12752</v>
          </cell>
        </row>
        <row r="5320">
          <cell r="A5320">
            <v>101821</v>
          </cell>
          <cell r="B5320" t="str">
            <v>LAVAMANOS MILANO Colgar</v>
          </cell>
          <cell r="C5320" t="str">
            <v>UN</v>
          </cell>
          <cell r="D5320">
            <v>44161</v>
          </cell>
          <cell r="E5320" t="str">
            <v>2020</v>
          </cell>
          <cell r="F5320">
            <v>61162</v>
          </cell>
        </row>
        <row r="5321">
          <cell r="A5321">
            <v>101840</v>
          </cell>
          <cell r="B5321" t="str">
            <v>DESAGUE ORINAL</v>
          </cell>
          <cell r="C5321" t="str">
            <v>UN</v>
          </cell>
          <cell r="E5321" t="str">
            <v>1900</v>
          </cell>
          <cell r="F5321">
            <v>0</v>
          </cell>
        </row>
        <row r="5322">
          <cell r="A5322">
            <v>102230</v>
          </cell>
          <cell r="B5322" t="str">
            <v>Neopreno a=20cm e=5mm **</v>
          </cell>
          <cell r="C5322" t="str">
            <v>ML</v>
          </cell>
          <cell r="E5322" t="str">
            <v>1900</v>
          </cell>
          <cell r="F5322">
            <v>0</v>
          </cell>
        </row>
        <row r="5323">
          <cell r="A5323">
            <v>102348</v>
          </cell>
          <cell r="B5323" t="str">
            <v>Neopreno Banda a=20cmx 3/16" **</v>
          </cell>
          <cell r="C5323" t="str">
            <v>ML</v>
          </cell>
          <cell r="E5323" t="str">
            <v>1900</v>
          </cell>
          <cell r="F5323">
            <v>0</v>
          </cell>
        </row>
        <row r="5324">
          <cell r="A5324">
            <v>102425</v>
          </cell>
          <cell r="B5324" t="str">
            <v>GRIFERIA LAVAMANOS SENSOR</v>
          </cell>
          <cell r="C5324" t="str">
            <v>UN</v>
          </cell>
          <cell r="D5324">
            <v>44592</v>
          </cell>
          <cell r="E5324" t="str">
            <v>2022</v>
          </cell>
          <cell r="F5324">
            <v>665586</v>
          </cell>
        </row>
        <row r="5325">
          <cell r="A5325">
            <v>102426</v>
          </cell>
          <cell r="B5325" t="str">
            <v>SECADOR MANOS LIBRES 1-AA-JA02 (sum+inst)</v>
          </cell>
          <cell r="C5325" t="str">
            <v>UN</v>
          </cell>
          <cell r="E5325" t="str">
            <v>1900</v>
          </cell>
          <cell r="F5325">
            <v>0</v>
          </cell>
        </row>
        <row r="5326">
          <cell r="A5326">
            <v>102427</v>
          </cell>
          <cell r="B5326" t="str">
            <v>DISPENSADOR JABON MANOS LIB. 1-AA-RSD (sum+inst)</v>
          </cell>
          <cell r="C5326" t="str">
            <v>UN</v>
          </cell>
          <cell r="E5326" t="str">
            <v>1900</v>
          </cell>
          <cell r="F5326">
            <v>0</v>
          </cell>
        </row>
        <row r="5327">
          <cell r="A5327">
            <v>102483</v>
          </cell>
          <cell r="B5327" t="str">
            <v>Empaques Asiento de Fibra Lona Columpio **</v>
          </cell>
          <cell r="C5327" t="str">
            <v>JGO</v>
          </cell>
          <cell r="E5327" t="str">
            <v>1900</v>
          </cell>
          <cell r="F5327">
            <v>0</v>
          </cell>
        </row>
        <row r="5328">
          <cell r="A5328">
            <v>102484</v>
          </cell>
          <cell r="B5328" t="str">
            <v>Herrajes para asiento en Lona Columpio **</v>
          </cell>
          <cell r="C5328" t="str">
            <v>JGO</v>
          </cell>
          <cell r="E5328" t="str">
            <v>1900</v>
          </cell>
          <cell r="F5328">
            <v>0</v>
          </cell>
        </row>
        <row r="5329">
          <cell r="A5329">
            <v>102552</v>
          </cell>
          <cell r="B5329" t="str">
            <v>Accesorios  de Conexión para Manguera de Riego**</v>
          </cell>
          <cell r="C5329" t="str">
            <v>UN</v>
          </cell>
          <cell r="D5329">
            <v>44592</v>
          </cell>
          <cell r="E5329" t="str">
            <v>2022</v>
          </cell>
          <cell r="F5329">
            <v>5586</v>
          </cell>
        </row>
        <row r="5330">
          <cell r="A5330">
            <v>102555</v>
          </cell>
          <cell r="B5330" t="str">
            <v>ACCESORIOS DE CONEXION INSTALACIONES HIDRÁULICAS**</v>
          </cell>
          <cell r="C5330" t="str">
            <v>GL</v>
          </cell>
          <cell r="D5330">
            <v>44592</v>
          </cell>
          <cell r="E5330" t="str">
            <v>2022</v>
          </cell>
          <cell r="F5330">
            <v>15342</v>
          </cell>
        </row>
        <row r="5331">
          <cell r="A5331">
            <v>103356</v>
          </cell>
          <cell r="B5331" t="str">
            <v>Boton Antivandalico CromadoPara Valvul. de Descarg</v>
          </cell>
          <cell r="C5331" t="str">
            <v>UN</v>
          </cell>
          <cell r="E5331" t="str">
            <v>1900</v>
          </cell>
          <cell r="F5331">
            <v>0</v>
          </cell>
        </row>
        <row r="5332">
          <cell r="A5332">
            <v>103357</v>
          </cell>
          <cell r="B5332" t="str">
            <v>AccesoriosConexiónValv.deSanitarioInstitucional</v>
          </cell>
          <cell r="C5332" t="str">
            <v>UN</v>
          </cell>
          <cell r="E5332" t="str">
            <v>1900</v>
          </cell>
          <cell r="F5332">
            <v>0</v>
          </cell>
        </row>
        <row r="5333">
          <cell r="A5333">
            <v>103511</v>
          </cell>
          <cell r="B5333" t="str">
            <v>Orinal con desague y sifon porcel impor blanco**</v>
          </cell>
          <cell r="C5333" t="str">
            <v>UN</v>
          </cell>
          <cell r="E5333" t="str">
            <v>1900</v>
          </cell>
          <cell r="F5333">
            <v>0</v>
          </cell>
        </row>
        <row r="5334">
          <cell r="A5334">
            <v>103515</v>
          </cell>
          <cell r="B5334" t="str">
            <v>FluxometroParaSanitarioManosLibresSensor+Generador</v>
          </cell>
          <cell r="C5334" t="str">
            <v>UN</v>
          </cell>
          <cell r="E5334" t="str">
            <v>1900</v>
          </cell>
          <cell r="F5334">
            <v>0</v>
          </cell>
        </row>
        <row r="5335">
          <cell r="A5335">
            <v>103516</v>
          </cell>
          <cell r="B5335" t="str">
            <v>Secador Elect.Manos Tipomanoslib.1AA-1800HO</v>
          </cell>
          <cell r="C5335" t="str">
            <v>UN</v>
          </cell>
          <cell r="E5335" t="str">
            <v>1900</v>
          </cell>
          <cell r="F5335">
            <v>0</v>
          </cell>
        </row>
        <row r="5336">
          <cell r="A5336">
            <v>103517</v>
          </cell>
          <cell r="B5336" t="str">
            <v>ACCESORIO CONEXION POSTERIOR SANIT. INSTITUCIONAL</v>
          </cell>
          <cell r="C5336" t="str">
            <v>UN</v>
          </cell>
          <cell r="D5336">
            <v>44161</v>
          </cell>
          <cell r="E5336" t="str">
            <v>2020</v>
          </cell>
          <cell r="F5336">
            <v>180457</v>
          </cell>
        </row>
        <row r="5337">
          <cell r="A5337">
            <v>103625</v>
          </cell>
          <cell r="B5337" t="str">
            <v>LAVAMANOS EN ACERO INOX. CAL.18 TIPO 304-2B BEBED</v>
          </cell>
          <cell r="C5337" t="str">
            <v>UN</v>
          </cell>
          <cell r="E5337" t="str">
            <v>1900</v>
          </cell>
          <cell r="F5337">
            <v>0</v>
          </cell>
        </row>
        <row r="5338">
          <cell r="A5338">
            <v>103637</v>
          </cell>
          <cell r="B5338" t="str">
            <v>GRIFERIA  ANTIVANDALICA LAVAMANOS  TIPO PUSH PARED</v>
          </cell>
          <cell r="C5338" t="str">
            <v>UN</v>
          </cell>
          <cell r="D5338">
            <v>44592</v>
          </cell>
          <cell r="E5338" t="str">
            <v>2022</v>
          </cell>
          <cell r="F5338">
            <v>285068</v>
          </cell>
        </row>
        <row r="5339">
          <cell r="A5339">
            <v>103640</v>
          </cell>
          <cell r="B5339" t="str">
            <v>DUCHA ANTIVANDALICA COMPLETA</v>
          </cell>
          <cell r="C5339" t="str">
            <v>UN</v>
          </cell>
          <cell r="D5339">
            <v>44592</v>
          </cell>
          <cell r="E5339" t="str">
            <v>2022</v>
          </cell>
          <cell r="F5339">
            <v>376070</v>
          </cell>
        </row>
        <row r="5340">
          <cell r="A5340">
            <v>103674</v>
          </cell>
          <cell r="B5340" t="str">
            <v>LAVAMANOS ACERO INOX REDONDO ESFERICO Ø 42 cm</v>
          </cell>
          <cell r="C5340" t="str">
            <v>UN</v>
          </cell>
          <cell r="D5340">
            <v>43717</v>
          </cell>
          <cell r="E5340" t="str">
            <v>2019</v>
          </cell>
          <cell r="F5340">
            <v>307069</v>
          </cell>
        </row>
        <row r="5341">
          <cell r="A5341">
            <v>103821</v>
          </cell>
          <cell r="B5341" t="str">
            <v>REGISTRO BOLA Ø3"</v>
          </cell>
          <cell r="C5341" t="str">
            <v>UN</v>
          </cell>
          <cell r="D5341">
            <v>44592</v>
          </cell>
          <cell r="E5341" t="str">
            <v>2022</v>
          </cell>
          <cell r="F5341">
            <v>325790</v>
          </cell>
        </row>
        <row r="5342">
          <cell r="A5342">
            <v>103980</v>
          </cell>
          <cell r="B5342" t="str">
            <v>POCETA LAVAPLAT.ACERO.INOX.L=56CM,A=34CM,PROF=17CM</v>
          </cell>
          <cell r="C5342" t="str">
            <v>UN</v>
          </cell>
          <cell r="D5342">
            <v>43535</v>
          </cell>
          <cell r="E5342" t="str">
            <v>2019</v>
          </cell>
          <cell r="F5342">
            <v>149422</v>
          </cell>
        </row>
        <row r="5343">
          <cell r="A5343">
            <v>104006</v>
          </cell>
          <cell r="B5343" t="str">
            <v>FILTRO TRAMPA PARA ORINAL GBA</v>
          </cell>
          <cell r="C5343" t="str">
            <v>UN</v>
          </cell>
          <cell r="D5343">
            <v>44592</v>
          </cell>
          <cell r="E5343" t="str">
            <v>2022</v>
          </cell>
          <cell r="F5343">
            <v>36861</v>
          </cell>
        </row>
        <row r="5344">
          <cell r="A5344">
            <v>104270</v>
          </cell>
          <cell r="B5344" t="str">
            <v>ORINAL GOTTA CORONA BLANCO</v>
          </cell>
          <cell r="C5344" t="str">
            <v>UN</v>
          </cell>
          <cell r="D5344">
            <v>43553</v>
          </cell>
          <cell r="E5344" t="str">
            <v>2019</v>
          </cell>
          <cell r="F5344">
            <v>641600</v>
          </cell>
        </row>
        <row r="5345">
          <cell r="A5345">
            <v>104271</v>
          </cell>
          <cell r="B5345" t="str">
            <v>VALVULA ANTIVANDALICA ORINAL EMPOTRAR ALTA EFICIEN</v>
          </cell>
          <cell r="C5345" t="str">
            <v>UN</v>
          </cell>
          <cell r="E5345" t="str">
            <v>1900</v>
          </cell>
          <cell r="F5345">
            <v>0</v>
          </cell>
        </row>
        <row r="5346">
          <cell r="A5346">
            <v>104288</v>
          </cell>
          <cell r="B5346" t="str">
            <v>TAZA INSTITUC. ELONGADO Vitromex</v>
          </cell>
          <cell r="C5346" t="str">
            <v>UN</v>
          </cell>
          <cell r="E5346" t="str">
            <v>1900</v>
          </cell>
          <cell r="F5346">
            <v>0</v>
          </cell>
        </row>
        <row r="5347">
          <cell r="A5347">
            <v>104289</v>
          </cell>
          <cell r="B5347" t="str">
            <v>TAZA INSTITUC. ELONGADO DISCAPACITADOS BLANCO</v>
          </cell>
          <cell r="C5347" t="str">
            <v>UN</v>
          </cell>
          <cell r="D5347">
            <v>44592</v>
          </cell>
          <cell r="E5347" t="str">
            <v>2022</v>
          </cell>
          <cell r="F5347">
            <v>382986.01</v>
          </cell>
        </row>
        <row r="5348">
          <cell r="A5348">
            <v>104295</v>
          </cell>
          <cell r="B5348" t="str">
            <v>LLAVE ANTIVANDALICA CROMADA DOCOL</v>
          </cell>
          <cell r="C5348" t="str">
            <v>UN</v>
          </cell>
          <cell r="D5348">
            <v>43553</v>
          </cell>
          <cell r="E5348" t="str">
            <v>2019</v>
          </cell>
          <cell r="F5348">
            <v>170289</v>
          </cell>
        </row>
        <row r="5349">
          <cell r="A5349">
            <v>104296</v>
          </cell>
          <cell r="B5349" t="str">
            <v>Accesorios Conex.Valv.Antiv.a Sanit.BRIGGSx Encima</v>
          </cell>
          <cell r="C5349" t="str">
            <v>UN</v>
          </cell>
          <cell r="D5349">
            <v>43760</v>
          </cell>
          <cell r="E5349" t="str">
            <v>2019</v>
          </cell>
          <cell r="F5349">
            <v>85680</v>
          </cell>
        </row>
        <row r="5350">
          <cell r="A5350">
            <v>104299</v>
          </cell>
          <cell r="B5350" t="str">
            <v>DUCHA ANTIVANDALICA CROMADA</v>
          </cell>
          <cell r="C5350" t="str">
            <v>UN</v>
          </cell>
          <cell r="D5350">
            <v>44592</v>
          </cell>
          <cell r="E5350" t="str">
            <v>2022</v>
          </cell>
          <cell r="F5350">
            <v>375373.01</v>
          </cell>
        </row>
        <row r="5351">
          <cell r="A5351">
            <v>104300</v>
          </cell>
          <cell r="B5351" t="str">
            <v>Papelera Metal.Cromada multiusos. 5 lts - Essenza</v>
          </cell>
          <cell r="C5351" t="str">
            <v>UN</v>
          </cell>
          <cell r="E5351" t="str">
            <v>1900</v>
          </cell>
          <cell r="F5351">
            <v>0</v>
          </cell>
        </row>
        <row r="5352">
          <cell r="A5352">
            <v>104308</v>
          </cell>
          <cell r="B5352" t="str">
            <v>Percha Sencilla Cromada importada</v>
          </cell>
          <cell r="C5352" t="str">
            <v>UN</v>
          </cell>
          <cell r="D5352">
            <v>44592</v>
          </cell>
          <cell r="E5352" t="str">
            <v>2022</v>
          </cell>
          <cell r="F5352">
            <v>32496</v>
          </cell>
        </row>
        <row r="5353">
          <cell r="A5353">
            <v>104309</v>
          </cell>
          <cell r="B5353" t="str">
            <v>GabineteAceroImport.Toallas de papelSobrepon+Cerra</v>
          </cell>
          <cell r="C5353" t="str">
            <v>UN</v>
          </cell>
          <cell r="E5353" t="str">
            <v>1900</v>
          </cell>
          <cell r="F5353">
            <v>0</v>
          </cell>
        </row>
        <row r="5354">
          <cell r="A5354">
            <v>104310</v>
          </cell>
          <cell r="B5354" t="str">
            <v>BarraSeguridad 12"Acero Inox.Sobrepon a pared</v>
          </cell>
          <cell r="C5354" t="str">
            <v>UN</v>
          </cell>
          <cell r="E5354" t="str">
            <v>1900</v>
          </cell>
          <cell r="F5354">
            <v>0</v>
          </cell>
        </row>
        <row r="5355">
          <cell r="A5355">
            <v>104311</v>
          </cell>
          <cell r="B5355" t="str">
            <v>DispensadorAntiBact.BlancoBocherini(1 Botella)</v>
          </cell>
          <cell r="C5355" t="str">
            <v>UN</v>
          </cell>
          <cell r="E5355" t="str">
            <v>1900</v>
          </cell>
          <cell r="F5355">
            <v>0</v>
          </cell>
        </row>
        <row r="5356">
          <cell r="A5356">
            <v>104392</v>
          </cell>
          <cell r="B5356" t="str">
            <v>SIFON PARA ORINAL</v>
          </cell>
          <cell r="C5356" t="str">
            <v>UN</v>
          </cell>
          <cell r="D5356">
            <v>44592</v>
          </cell>
          <cell r="E5356" t="str">
            <v>2022</v>
          </cell>
          <cell r="F5356">
            <v>17107</v>
          </cell>
        </row>
        <row r="5357">
          <cell r="A5357">
            <v>104410</v>
          </cell>
          <cell r="B5357" t="str">
            <v>TANQUE CONICO 2000 LTS.PVC- AguA Negro+tapa</v>
          </cell>
          <cell r="C5357" t="str">
            <v>UN</v>
          </cell>
          <cell r="D5357">
            <v>44592</v>
          </cell>
          <cell r="E5357" t="str">
            <v>2022</v>
          </cell>
          <cell r="F5357">
            <v>991694</v>
          </cell>
        </row>
        <row r="5358">
          <cell r="A5358">
            <v>104671</v>
          </cell>
          <cell r="B5358" t="str">
            <v>MEZCLADOR DUCHA</v>
          </cell>
          <cell r="C5358" t="str">
            <v>UN</v>
          </cell>
          <cell r="D5358">
            <v>44592</v>
          </cell>
          <cell r="E5358" t="str">
            <v>2022</v>
          </cell>
          <cell r="F5358">
            <v>137253.01</v>
          </cell>
        </row>
        <row r="5359">
          <cell r="A5359">
            <v>104802</v>
          </cell>
          <cell r="B5359" t="str">
            <v>Valvula Inst. sanitaria tipo push REF: 7512500001</v>
          </cell>
          <cell r="C5359" t="str">
            <v>UN</v>
          </cell>
          <cell r="E5359" t="str">
            <v>1900</v>
          </cell>
          <cell r="F5359">
            <v>0</v>
          </cell>
        </row>
        <row r="5360">
          <cell r="A5360">
            <v>104918</v>
          </cell>
          <cell r="B5360" t="str">
            <v>Papelera de acero con pedal (5 Litros) Aeluxx</v>
          </cell>
          <cell r="C5360" t="str">
            <v>UN</v>
          </cell>
          <cell r="E5360" t="str">
            <v>1900</v>
          </cell>
          <cell r="F5360">
            <v>0</v>
          </cell>
        </row>
        <row r="5361">
          <cell r="A5361">
            <v>105619</v>
          </cell>
          <cell r="B5361" t="str">
            <v>SILENCIADOR</v>
          </cell>
          <cell r="C5361" t="str">
            <v>KG</v>
          </cell>
          <cell r="E5361" t="str">
            <v>1900</v>
          </cell>
          <cell r="F5361">
            <v>0</v>
          </cell>
        </row>
        <row r="5362">
          <cell r="A5362">
            <v>106391</v>
          </cell>
          <cell r="B5362" t="str">
            <v>ELECTROVALVULA SELENOIDE BRONCE Normalmente Cerrad</v>
          </cell>
          <cell r="C5362" t="str">
            <v>??</v>
          </cell>
          <cell r="E5362" t="str">
            <v>1900</v>
          </cell>
          <cell r="F5362">
            <v>0</v>
          </cell>
        </row>
        <row r="5363">
          <cell r="A5363">
            <v>107269</v>
          </cell>
          <cell r="B5363" t="str">
            <v>Sanitario infantil ref. kiddy blanco 501101001 de</v>
          </cell>
          <cell r="C5363" t="str">
            <v>UN</v>
          </cell>
          <cell r="D5363">
            <v>43556</v>
          </cell>
          <cell r="E5363" t="str">
            <v>2019</v>
          </cell>
          <cell r="F5363">
            <v>409343.01</v>
          </cell>
        </row>
        <row r="5364">
          <cell r="A5364">
            <v>107308</v>
          </cell>
          <cell r="B5364" t="str">
            <v>BARRA DE SEGURIDAD PLEGABLE PARA BAÑOS PMR EN ACER</v>
          </cell>
          <cell r="C5364" t="str">
            <v>UN</v>
          </cell>
          <cell r="E5364" t="str">
            <v>1900</v>
          </cell>
          <cell r="F5364">
            <v>0</v>
          </cell>
        </row>
        <row r="5365">
          <cell r="A5365">
            <v>107309</v>
          </cell>
          <cell r="B5365" t="str">
            <v>Barra de seguridad en acero inosidable 18" ref 706</v>
          </cell>
          <cell r="C5365" t="str">
            <v>UN</v>
          </cell>
          <cell r="E5365" t="str">
            <v>1900</v>
          </cell>
          <cell r="F5365">
            <v>0</v>
          </cell>
        </row>
        <row r="5366">
          <cell r="A5366">
            <v>107310</v>
          </cell>
          <cell r="B5366" t="str">
            <v>portarollos metalico de papel higiénico circular a</v>
          </cell>
          <cell r="C5366" t="str">
            <v>UN</v>
          </cell>
          <cell r="E5366" t="str">
            <v>1900</v>
          </cell>
          <cell r="F5366">
            <v>0</v>
          </cell>
        </row>
        <row r="5367">
          <cell r="A5367">
            <v>107311</v>
          </cell>
          <cell r="B5367" t="str">
            <v>Dispensador de jabón acero inoxidable ref. 7065100</v>
          </cell>
          <cell r="C5367" t="str">
            <v>UN</v>
          </cell>
          <cell r="E5367" t="str">
            <v>1900</v>
          </cell>
          <cell r="F5367">
            <v>0</v>
          </cell>
        </row>
        <row r="5368">
          <cell r="A5368">
            <v>107312</v>
          </cell>
          <cell r="B5368" t="str">
            <v>secador de manos acero inoxidable ref. 1-aa-ja04 d</v>
          </cell>
          <cell r="C5368" t="str">
            <v>UN</v>
          </cell>
          <cell r="D5368">
            <v>44592</v>
          </cell>
          <cell r="E5368" t="str">
            <v>2022</v>
          </cell>
          <cell r="F5368">
            <v>925864.01</v>
          </cell>
        </row>
        <row r="5369">
          <cell r="A5369">
            <v>107313</v>
          </cell>
          <cell r="B5369" t="str">
            <v>dispensadores de toallas de papel ref. 706150001 d</v>
          </cell>
          <cell r="C5369" t="str">
            <v>UN</v>
          </cell>
          <cell r="E5369" t="str">
            <v>1900</v>
          </cell>
          <cell r="F5369">
            <v>0</v>
          </cell>
        </row>
        <row r="5370">
          <cell r="A5370">
            <v>107314</v>
          </cell>
          <cell r="B5370" t="str">
            <v>papelera metalica acero inoxidable ref. 706630001</v>
          </cell>
          <cell r="C5370" t="str">
            <v>UN</v>
          </cell>
          <cell r="E5370" t="str">
            <v>1900</v>
          </cell>
          <cell r="F5370">
            <v>0</v>
          </cell>
        </row>
        <row r="5371">
          <cell r="A5371">
            <v>107339</v>
          </cell>
          <cell r="B5371" t="str">
            <v>Piedra royal dorado e: 3 cm</v>
          </cell>
          <cell r="C5371" t="str">
            <v>M2</v>
          </cell>
          <cell r="E5371" t="str">
            <v>1900</v>
          </cell>
          <cell r="F5371">
            <v>0</v>
          </cell>
        </row>
        <row r="5372">
          <cell r="A5372">
            <v>107341</v>
          </cell>
          <cell r="B5372" t="str">
            <v>silla de seguridad plegable para duchas ref. 70653</v>
          </cell>
          <cell r="C5372" t="str">
            <v>UN</v>
          </cell>
          <cell r="E5372" t="str">
            <v>1900</v>
          </cell>
          <cell r="F5372">
            <v>0</v>
          </cell>
        </row>
        <row r="5373">
          <cell r="A5373">
            <v>107343</v>
          </cell>
          <cell r="B5373" t="str">
            <v>cambiador de pañal ref. 3-aa-kb110-ssre-inb de acc</v>
          </cell>
          <cell r="C5373" t="str">
            <v>UN</v>
          </cell>
          <cell r="E5373" t="str">
            <v>1900</v>
          </cell>
          <cell r="F5373">
            <v>0</v>
          </cell>
        </row>
        <row r="5374">
          <cell r="A5374">
            <v>107350</v>
          </cell>
          <cell r="B5374" t="str">
            <v>grifo de pared de push antivandalico ref. 70133000</v>
          </cell>
          <cell r="C5374" t="str">
            <v>UN</v>
          </cell>
          <cell r="E5374" t="str">
            <v>1900</v>
          </cell>
          <cell r="F5374">
            <v>0</v>
          </cell>
        </row>
        <row r="5375">
          <cell r="A5375">
            <v>107351</v>
          </cell>
          <cell r="B5375" t="str">
            <v>mezclador antivandalica para ducha ref. tdp-04 Tig o SIMILAR</v>
          </cell>
          <cell r="C5375" t="str">
            <v>UN</v>
          </cell>
          <cell r="D5375">
            <v>44592</v>
          </cell>
          <cell r="E5375" t="str">
            <v>2022</v>
          </cell>
          <cell r="F5375">
            <v>454939</v>
          </cell>
        </row>
        <row r="5376">
          <cell r="A5376">
            <v>107352</v>
          </cell>
          <cell r="B5376" t="str">
            <v>Regadera antivandalica para ducha ref. tda-01 de t</v>
          </cell>
          <cell r="C5376" t="str">
            <v>UN</v>
          </cell>
          <cell r="E5376" t="str">
            <v>1900</v>
          </cell>
          <cell r="F5376">
            <v>0</v>
          </cell>
        </row>
        <row r="5377">
          <cell r="A5377">
            <v>107353</v>
          </cell>
          <cell r="B5377" t="str">
            <v>grifo incrustado para ducha ref. tig o equivalente</v>
          </cell>
          <cell r="C5377" t="str">
            <v>UN</v>
          </cell>
          <cell r="E5377" t="str">
            <v>1900</v>
          </cell>
          <cell r="F5377">
            <v>0</v>
          </cell>
        </row>
        <row r="5378">
          <cell r="A5378">
            <v>107371</v>
          </cell>
          <cell r="B5378" t="str">
            <v>GRIFERIA DE LAVAPLATOS PARA COCINETAS REF. MALLORC</v>
          </cell>
          <cell r="C5378" t="str">
            <v>UN</v>
          </cell>
          <cell r="E5378" t="str">
            <v>1900</v>
          </cell>
          <cell r="F5378">
            <v>0</v>
          </cell>
        </row>
        <row r="5379">
          <cell r="A5379">
            <v>108137</v>
          </cell>
          <cell r="B5379" t="str">
            <v>Cambiador de pañal en polipropileno</v>
          </cell>
          <cell r="C5379" t="str">
            <v>UN</v>
          </cell>
          <cell r="E5379" t="str">
            <v>1900</v>
          </cell>
          <cell r="F5379">
            <v>0</v>
          </cell>
        </row>
        <row r="5380">
          <cell r="A5380">
            <v>108293</v>
          </cell>
          <cell r="B5380" t="str">
            <v>repisa metalica acero inoxidable</v>
          </cell>
          <cell r="C5380" t="str">
            <v>UN</v>
          </cell>
          <cell r="E5380" t="str">
            <v>1900</v>
          </cell>
          <cell r="F5380">
            <v>0</v>
          </cell>
        </row>
        <row r="5381">
          <cell r="A5381">
            <v>108300</v>
          </cell>
          <cell r="B5381" t="str">
            <v>Griferia lavamanos de mesa de push antivandalico</v>
          </cell>
          <cell r="C5381" t="str">
            <v>UN</v>
          </cell>
          <cell r="E5381" t="str">
            <v>1900</v>
          </cell>
          <cell r="F5381">
            <v>0</v>
          </cell>
        </row>
        <row r="5382">
          <cell r="A5382">
            <v>108855</v>
          </cell>
          <cell r="B5382" t="str">
            <v>Barra de Seguridad Horizontal en L</v>
          </cell>
          <cell r="C5382" t="str">
            <v>UN</v>
          </cell>
          <cell r="E5382" t="str">
            <v>1900</v>
          </cell>
          <cell r="F5382">
            <v>0</v>
          </cell>
        </row>
        <row r="5383">
          <cell r="A5383">
            <v>102181</v>
          </cell>
          <cell r="B5383" t="str">
            <v>TEE COBRE Ø 1/4" CRDC-COMETAS</v>
          </cell>
          <cell r="C5383" t="str">
            <v>UN</v>
          </cell>
          <cell r="D5383">
            <v>43658</v>
          </cell>
          <cell r="E5383" t="str">
            <v>2019</v>
          </cell>
          <cell r="F5383">
            <v>700.01</v>
          </cell>
        </row>
        <row r="5384">
          <cell r="A5384">
            <v>102183</v>
          </cell>
          <cell r="B5384" t="str">
            <v>TEE COBRE Ø 3/8" CRDC-COMETAS</v>
          </cell>
          <cell r="C5384" t="str">
            <v>UN</v>
          </cell>
          <cell r="D5384">
            <v>43658</v>
          </cell>
          <cell r="E5384" t="str">
            <v>2019</v>
          </cell>
          <cell r="F5384">
            <v>750</v>
          </cell>
        </row>
        <row r="5385">
          <cell r="A5385">
            <v>102184</v>
          </cell>
          <cell r="B5385" t="str">
            <v>CODO COBRE Ø 3/8" CRDC-COMETAS</v>
          </cell>
          <cell r="C5385" t="str">
            <v>UN</v>
          </cell>
          <cell r="D5385">
            <v>43658</v>
          </cell>
          <cell r="E5385" t="str">
            <v>2019</v>
          </cell>
          <cell r="F5385">
            <v>600</v>
          </cell>
        </row>
        <row r="5386">
          <cell r="A5386">
            <v>102185</v>
          </cell>
          <cell r="B5386" t="str">
            <v>CODO COBRE Ø 5/8" CRDC-COMETAS</v>
          </cell>
          <cell r="C5386" t="str">
            <v>UN</v>
          </cell>
          <cell r="D5386">
            <v>43658</v>
          </cell>
          <cell r="E5386" t="str">
            <v>2019</v>
          </cell>
          <cell r="F5386">
            <v>1450</v>
          </cell>
        </row>
        <row r="5387">
          <cell r="A5387">
            <v>102188</v>
          </cell>
          <cell r="B5387" t="str">
            <v>TEE  COBRE Ø 5/8" CRDC-COMETAS</v>
          </cell>
          <cell r="C5387" t="str">
            <v>UN</v>
          </cell>
          <cell r="D5387">
            <v>43658</v>
          </cell>
          <cell r="E5387" t="str">
            <v>2019</v>
          </cell>
          <cell r="F5387">
            <v>2400</v>
          </cell>
        </row>
        <row r="5388">
          <cell r="A5388">
            <v>102189</v>
          </cell>
          <cell r="B5388" t="str">
            <v>TEE  COBRE Ø 7/8" CRDC-COMETAS</v>
          </cell>
          <cell r="C5388" t="str">
            <v>UN</v>
          </cell>
          <cell r="D5388">
            <v>43658</v>
          </cell>
          <cell r="E5388" t="str">
            <v>2019</v>
          </cell>
          <cell r="F5388">
            <v>2950</v>
          </cell>
        </row>
        <row r="5389">
          <cell r="A5389">
            <v>102190</v>
          </cell>
          <cell r="B5389" t="str">
            <v>CODO COBRE Ø 7/8" CRDC-COMETAS</v>
          </cell>
          <cell r="C5389" t="str">
            <v>UN</v>
          </cell>
          <cell r="D5389">
            <v>43658</v>
          </cell>
          <cell r="E5389" t="str">
            <v>2019</v>
          </cell>
          <cell r="F5389">
            <v>1950.01</v>
          </cell>
        </row>
        <row r="5390">
          <cell r="A5390">
            <v>1665</v>
          </cell>
          <cell r="B5390" t="str">
            <v>GUARDAESCOBA  NAT. 25x7x1.2 MOORE</v>
          </cell>
          <cell r="C5390" t="str">
            <v>ML</v>
          </cell>
          <cell r="E5390" t="str">
            <v>1900</v>
          </cell>
          <cell r="F5390">
            <v>0</v>
          </cell>
        </row>
        <row r="5391">
          <cell r="A5391">
            <v>3487</v>
          </cell>
          <cell r="B5391" t="str">
            <v>GUARDAESCOBA DE PVC</v>
          </cell>
          <cell r="C5391" t="str">
            <v>ML</v>
          </cell>
          <cell r="E5391" t="str">
            <v>1900</v>
          </cell>
          <cell r="F5391">
            <v>0</v>
          </cell>
        </row>
        <row r="5392">
          <cell r="A5392">
            <v>104609</v>
          </cell>
          <cell r="B5392" t="str">
            <v>GUARDAESCOBA ZAPAN (Suministro) h= o,10</v>
          </cell>
          <cell r="C5392" t="str">
            <v>ML</v>
          </cell>
          <cell r="E5392" t="str">
            <v>1900</v>
          </cell>
          <cell r="F5392">
            <v>0</v>
          </cell>
        </row>
        <row r="5393">
          <cell r="A5393">
            <v>104743</v>
          </cell>
          <cell r="B5393" t="str">
            <v>TABLETA ETRUSCA MORO GUARDAESCOBAS (25X7cm)</v>
          </cell>
          <cell r="C5393" t="str">
            <v>M2</v>
          </cell>
          <cell r="E5393" t="str">
            <v>1900</v>
          </cell>
          <cell r="F5393">
            <v>0</v>
          </cell>
        </row>
        <row r="5394">
          <cell r="A5394">
            <v>108410</v>
          </cell>
          <cell r="B5394" t="str">
            <v>lechada y pegante para zocalo media caña CRDC</v>
          </cell>
          <cell r="C5394" t="str">
            <v>ML</v>
          </cell>
          <cell r="E5394" t="str">
            <v>1900</v>
          </cell>
          <cell r="F5394">
            <v>0</v>
          </cell>
        </row>
        <row r="5395">
          <cell r="A5395">
            <v>108411</v>
          </cell>
          <cell r="B5395" t="str">
            <v>Zocalo pref m-caña c- verde de Roca o Equiva CRDC</v>
          </cell>
          <cell r="C5395" t="str">
            <v>ML</v>
          </cell>
          <cell r="E5395" t="str">
            <v>1900</v>
          </cell>
          <cell r="F5395">
            <v>0</v>
          </cell>
        </row>
        <row r="5396">
          <cell r="A5396">
            <v>108413</v>
          </cell>
          <cell r="B5396" t="str">
            <v>Zocalo gres Sanit rs70 de alfa 24.5x0.09x0.09-CRDC</v>
          </cell>
          <cell r="C5396" t="str">
            <v>UN</v>
          </cell>
          <cell r="E5396" t="str">
            <v>1900</v>
          </cell>
          <cell r="F5396">
            <v>0</v>
          </cell>
        </row>
        <row r="5397">
          <cell r="A5397">
            <v>466</v>
          </cell>
          <cell r="B5397" t="str">
            <v>ALICATE MANGO AISLADO  8" PUNTA LARGA CORTANTE</v>
          </cell>
          <cell r="C5397" t="str">
            <v>UN</v>
          </cell>
          <cell r="D5397">
            <v>44585</v>
          </cell>
          <cell r="E5397" t="str">
            <v>2022</v>
          </cell>
          <cell r="F5397">
            <v>46145</v>
          </cell>
        </row>
        <row r="5398">
          <cell r="A5398">
            <v>469</v>
          </cell>
          <cell r="B5398" t="str">
            <v>BALDE DE CAUCHO PARA CONCRETO</v>
          </cell>
          <cell r="C5398" t="str">
            <v>UN</v>
          </cell>
          <cell r="E5398" t="str">
            <v>1900</v>
          </cell>
          <cell r="F5398">
            <v>0</v>
          </cell>
        </row>
        <row r="5399">
          <cell r="A5399">
            <v>478</v>
          </cell>
          <cell r="B5399" t="str">
            <v>BROCHA 4" CERDA NATURAL</v>
          </cell>
          <cell r="C5399" t="str">
            <v>UN</v>
          </cell>
          <cell r="D5399">
            <v>44592</v>
          </cell>
          <cell r="E5399" t="str">
            <v>2022</v>
          </cell>
          <cell r="F5399">
            <v>12026</v>
          </cell>
        </row>
        <row r="5400">
          <cell r="A5400">
            <v>479</v>
          </cell>
          <cell r="B5400" t="str">
            <v>BROCHA DE CERDA    ½"</v>
          </cell>
          <cell r="C5400" t="str">
            <v>UN</v>
          </cell>
          <cell r="E5400" t="str">
            <v>1900</v>
          </cell>
          <cell r="F5400">
            <v>0</v>
          </cell>
        </row>
        <row r="5401">
          <cell r="A5401">
            <v>482</v>
          </cell>
          <cell r="B5401" t="str">
            <v>CEPILLO CARPINTERO 3C STANLEY</v>
          </cell>
          <cell r="C5401" t="str">
            <v>UN</v>
          </cell>
          <cell r="D5401">
            <v>44585</v>
          </cell>
          <cell r="E5401" t="str">
            <v>2022</v>
          </cell>
          <cell r="F5401">
            <v>104353</v>
          </cell>
        </row>
        <row r="5402">
          <cell r="A5402">
            <v>484</v>
          </cell>
          <cell r="B5402" t="str">
            <v>CINCEL PLANOHEXAGONAL DE 5/8" X 7"</v>
          </cell>
          <cell r="C5402" t="str">
            <v>UN</v>
          </cell>
          <cell r="E5402" t="str">
            <v>1900</v>
          </cell>
          <cell r="F5402">
            <v>0</v>
          </cell>
        </row>
        <row r="5403">
          <cell r="A5403">
            <v>485</v>
          </cell>
          <cell r="B5403" t="str">
            <v>CIZALLA MANO 36"</v>
          </cell>
          <cell r="C5403" t="str">
            <v>UN</v>
          </cell>
          <cell r="E5403" t="str">
            <v>1900</v>
          </cell>
          <cell r="F5403">
            <v>0</v>
          </cell>
        </row>
        <row r="5404">
          <cell r="A5404">
            <v>486</v>
          </cell>
          <cell r="B5404" t="str">
            <v>Alicate corte diagonal 7" STANLEY O SIMILAR</v>
          </cell>
          <cell r="C5404" t="str">
            <v>UN</v>
          </cell>
          <cell r="E5404" t="str">
            <v>1900</v>
          </cell>
          <cell r="F5404">
            <v>0</v>
          </cell>
        </row>
        <row r="5405">
          <cell r="A5405">
            <v>487</v>
          </cell>
          <cell r="B5405" t="str">
            <v>CINTA METRICA 30M FIBRA VIDRIO</v>
          </cell>
          <cell r="C5405" t="str">
            <v>UN</v>
          </cell>
          <cell r="D5405">
            <v>44592</v>
          </cell>
          <cell r="E5405" t="str">
            <v>2022</v>
          </cell>
          <cell r="F5405">
            <v>56872</v>
          </cell>
        </row>
        <row r="5406">
          <cell r="A5406">
            <v>488</v>
          </cell>
          <cell r="B5406" t="str">
            <v>DESTORNILLADOR PALA 1/4" X 6" STANLEY O SIMILAR</v>
          </cell>
          <cell r="C5406" t="str">
            <v>UN</v>
          </cell>
          <cell r="E5406" t="str">
            <v>1900</v>
          </cell>
          <cell r="F5406">
            <v>0</v>
          </cell>
        </row>
        <row r="5407">
          <cell r="A5407">
            <v>490</v>
          </cell>
          <cell r="B5407" t="str">
            <v>DISCO DIAMANTADO 9" DIAMOND(Utilizar cio-103154)</v>
          </cell>
          <cell r="C5407" t="str">
            <v>UN</v>
          </cell>
          <cell r="E5407" t="str">
            <v>1900</v>
          </cell>
          <cell r="F5407">
            <v>0</v>
          </cell>
        </row>
        <row r="5408">
          <cell r="A5408">
            <v>491</v>
          </cell>
          <cell r="B5408" t="str">
            <v>DISCO REFRACTARIO T-1 9"x 1/8"</v>
          </cell>
          <cell r="C5408" t="str">
            <v>UN</v>
          </cell>
          <cell r="E5408" t="str">
            <v>1900</v>
          </cell>
          <cell r="F5408">
            <v>0</v>
          </cell>
        </row>
        <row r="5409">
          <cell r="A5409">
            <v>492</v>
          </cell>
          <cell r="B5409" t="str">
            <v>ESCUADRA FALSA DE 8"</v>
          </cell>
          <cell r="C5409" t="str">
            <v>UN</v>
          </cell>
          <cell r="E5409" t="str">
            <v>1900</v>
          </cell>
          <cell r="F5409">
            <v>0</v>
          </cell>
        </row>
        <row r="5410">
          <cell r="A5410">
            <v>494</v>
          </cell>
          <cell r="B5410" t="str">
            <v>ESPATULA 2" DE ACERO CARBONO -  MANGO PLASTICO</v>
          </cell>
          <cell r="C5410" t="str">
            <v>UN</v>
          </cell>
          <cell r="D5410">
            <v>44592</v>
          </cell>
          <cell r="E5410" t="str">
            <v>2022</v>
          </cell>
          <cell r="F5410">
            <v>7387</v>
          </cell>
        </row>
        <row r="5411">
          <cell r="A5411">
            <v>495</v>
          </cell>
          <cell r="B5411" t="str">
            <v>FLEXOMETRO 3 MTS X 1/2"</v>
          </cell>
          <cell r="C5411" t="str">
            <v>UN</v>
          </cell>
          <cell r="E5411" t="str">
            <v>1900</v>
          </cell>
          <cell r="F5411">
            <v>0</v>
          </cell>
        </row>
        <row r="5412">
          <cell r="A5412">
            <v>498</v>
          </cell>
          <cell r="B5412" t="str">
            <v>CORTADORA CERAMICA KROM</v>
          </cell>
          <cell r="C5412" t="str">
            <v>UN</v>
          </cell>
          <cell r="D5412">
            <v>44621</v>
          </cell>
          <cell r="E5412" t="str">
            <v>2022</v>
          </cell>
          <cell r="F5412">
            <v>439900</v>
          </cell>
        </row>
        <row r="5413">
          <cell r="A5413">
            <v>501</v>
          </cell>
          <cell r="B5413" t="str">
            <v>LLAVE EXPANSION 8" STANLEY  O SIMILAR</v>
          </cell>
          <cell r="C5413" t="str">
            <v>UN</v>
          </cell>
          <cell r="D5413">
            <v>44585</v>
          </cell>
          <cell r="E5413" t="str">
            <v>2022</v>
          </cell>
          <cell r="F5413">
            <v>39238</v>
          </cell>
        </row>
        <row r="5414">
          <cell r="A5414">
            <v>502</v>
          </cell>
          <cell r="B5414" t="str">
            <v>MACETA 4 Lbs STANLEY, HERRAGRO O SIMILAR</v>
          </cell>
          <cell r="C5414" t="str">
            <v>UN</v>
          </cell>
          <cell r="D5414">
            <v>44585</v>
          </cell>
          <cell r="E5414" t="str">
            <v>2022</v>
          </cell>
          <cell r="F5414">
            <v>50592.01</v>
          </cell>
        </row>
        <row r="5415">
          <cell r="A5415">
            <v>505</v>
          </cell>
          <cell r="B5415" t="str">
            <v>MARCO PARA SEGUETA 12" VERA</v>
          </cell>
          <cell r="C5415" t="str">
            <v>UN</v>
          </cell>
          <cell r="E5415" t="str">
            <v>1900</v>
          </cell>
          <cell r="F5415">
            <v>0</v>
          </cell>
        </row>
        <row r="5416">
          <cell r="A5416">
            <v>509</v>
          </cell>
          <cell r="B5416" t="str">
            <v>MARTILLO BOLA 2 Lbs. o 32 onz  STANLEY O SIMILAR</v>
          </cell>
          <cell r="C5416" t="str">
            <v>UN</v>
          </cell>
          <cell r="E5416" t="str">
            <v>1900</v>
          </cell>
          <cell r="F5416">
            <v>0</v>
          </cell>
        </row>
        <row r="5417">
          <cell r="A5417">
            <v>510</v>
          </cell>
          <cell r="B5417" t="str">
            <v>MARTILLO UDA 23mm.  ZUBIOLA</v>
          </cell>
          <cell r="C5417" t="str">
            <v>UN</v>
          </cell>
          <cell r="E5417" t="str">
            <v>1900</v>
          </cell>
          <cell r="F5417">
            <v>0</v>
          </cell>
        </row>
        <row r="5418">
          <cell r="A5418">
            <v>511</v>
          </cell>
          <cell r="B5418" t="str">
            <v>NIVEL DE BURBUJA O GOTA DE 12" - 2 Burbujas</v>
          </cell>
          <cell r="C5418" t="str">
            <v>UN</v>
          </cell>
          <cell r="D5418">
            <v>44592</v>
          </cell>
          <cell r="E5418" t="str">
            <v>2022</v>
          </cell>
          <cell r="F5418">
            <v>26257</v>
          </cell>
        </row>
        <row r="5419">
          <cell r="A5419">
            <v>513</v>
          </cell>
          <cell r="B5419" t="str">
            <v>PALUSTRE MANGO PLASTICO DE 8"</v>
          </cell>
          <cell r="C5419" t="str">
            <v>UN</v>
          </cell>
          <cell r="D5419">
            <v>44585</v>
          </cell>
          <cell r="E5419" t="str">
            <v>2022</v>
          </cell>
          <cell r="F5419">
            <v>13149</v>
          </cell>
        </row>
        <row r="5420">
          <cell r="A5420">
            <v>516</v>
          </cell>
          <cell r="B5420" t="str">
            <v>ESPATULA DE ACERO CARBONO - MANGO PLASTICO 4"</v>
          </cell>
          <cell r="C5420" t="str">
            <v>UN</v>
          </cell>
          <cell r="D5420">
            <v>44585</v>
          </cell>
          <cell r="E5420" t="str">
            <v>2022</v>
          </cell>
          <cell r="F5420">
            <v>6720</v>
          </cell>
        </row>
        <row r="5421">
          <cell r="A5421">
            <v>519</v>
          </cell>
          <cell r="B5421" t="str">
            <v>PALUSTRE MANGO PLASTICO DE 5"</v>
          </cell>
          <cell r="C5421" t="str">
            <v>UN</v>
          </cell>
          <cell r="E5421" t="str">
            <v>1900</v>
          </cell>
          <cell r="F5421">
            <v>0</v>
          </cell>
        </row>
        <row r="5422">
          <cell r="A5422">
            <v>530</v>
          </cell>
          <cell r="B5422" t="str">
            <v>SERRUCHO DE 20" MANGO PLÁSTICO DIENTE DIAMANTADO</v>
          </cell>
          <cell r="C5422" t="str">
            <v>UN</v>
          </cell>
          <cell r="D5422">
            <v>44585</v>
          </cell>
          <cell r="E5422" t="str">
            <v>2022</v>
          </cell>
          <cell r="F5422">
            <v>31341.01</v>
          </cell>
        </row>
        <row r="5423">
          <cell r="A5423">
            <v>533</v>
          </cell>
          <cell r="B5423" t="str">
            <v>TENAZA UÑA Y BOLA 8"</v>
          </cell>
          <cell r="C5423" t="str">
            <v>UN</v>
          </cell>
          <cell r="E5423" t="str">
            <v>1900</v>
          </cell>
          <cell r="F5423">
            <v>0</v>
          </cell>
        </row>
        <row r="5424">
          <cell r="A5424">
            <v>536</v>
          </cell>
          <cell r="B5424" t="str">
            <v>ZAPAPICO</v>
          </cell>
          <cell r="C5424" t="str">
            <v>UN</v>
          </cell>
          <cell r="E5424" t="str">
            <v>1900</v>
          </cell>
          <cell r="F5424">
            <v>0</v>
          </cell>
        </row>
        <row r="5425">
          <cell r="A5425">
            <v>1015</v>
          </cell>
          <cell r="B5425" t="str">
            <v>TALADRO PERCUTOR DE ½"  DEWALT (N0 USAR)</v>
          </cell>
          <cell r="C5425" t="str">
            <v>UN</v>
          </cell>
          <cell r="E5425" t="str">
            <v>1900</v>
          </cell>
          <cell r="F5425">
            <v>0</v>
          </cell>
        </row>
        <row r="5426">
          <cell r="A5426">
            <v>1091</v>
          </cell>
          <cell r="B5426" t="str">
            <v>BROCAS HSS JUEGO 15Pzs 1/16 A 3/8</v>
          </cell>
          <cell r="C5426" t="str">
            <v>JGO</v>
          </cell>
          <cell r="D5426">
            <v>44591</v>
          </cell>
          <cell r="E5426" t="str">
            <v>2022</v>
          </cell>
          <cell r="F5426">
            <v>52004</v>
          </cell>
        </row>
        <row r="5427">
          <cell r="A5427">
            <v>1092</v>
          </cell>
          <cell r="B5427" t="str">
            <v>BROCAS TUNGSTENO (1.2-2.0MM)JUEGO 10PZS HSS</v>
          </cell>
          <cell r="C5427" t="str">
            <v>JGO</v>
          </cell>
          <cell r="E5427" t="str">
            <v>1900</v>
          </cell>
          <cell r="F5427">
            <v>0</v>
          </cell>
        </row>
        <row r="5428">
          <cell r="A5428">
            <v>1124</v>
          </cell>
          <cell r="B5428" t="str">
            <v>CALADORA 3.7 Amp      MAKITA</v>
          </cell>
          <cell r="C5428" t="str">
            <v>UN</v>
          </cell>
          <cell r="E5428" t="str">
            <v>1900</v>
          </cell>
          <cell r="F5428">
            <v>0</v>
          </cell>
        </row>
        <row r="5429">
          <cell r="A5429">
            <v>1126</v>
          </cell>
          <cell r="B5429" t="str">
            <v>LIJADORA PALMA PROFESIONAL ¼"   DE WALT</v>
          </cell>
          <cell r="C5429" t="str">
            <v>UN</v>
          </cell>
          <cell r="E5429" t="str">
            <v>1900</v>
          </cell>
          <cell r="F5429">
            <v>0</v>
          </cell>
        </row>
        <row r="5430">
          <cell r="A5430">
            <v>1139</v>
          </cell>
          <cell r="B5430" t="str">
            <v>PULIDORA INDUSTRIAL DE 4 ½"   PG. 7.8AMP 11000 RPM</v>
          </cell>
          <cell r="C5430" t="str">
            <v>UN</v>
          </cell>
          <cell r="E5430" t="str">
            <v>1900</v>
          </cell>
          <cell r="F5430">
            <v>0</v>
          </cell>
        </row>
        <row r="5431">
          <cell r="A5431">
            <v>1185</v>
          </cell>
          <cell r="B5431" t="str">
            <v>BROCA HSS 1/2" (Para metal)</v>
          </cell>
          <cell r="C5431" t="str">
            <v>UN</v>
          </cell>
          <cell r="D5431">
            <v>43843</v>
          </cell>
          <cell r="E5431" t="str">
            <v>2020</v>
          </cell>
          <cell r="F5431">
            <v>19020</v>
          </cell>
        </row>
        <row r="5432">
          <cell r="A5432">
            <v>1221</v>
          </cell>
          <cell r="B5432" t="str">
            <v>BROCA HSS 1/8"  (Para metal)</v>
          </cell>
          <cell r="C5432" t="str">
            <v>UN</v>
          </cell>
          <cell r="D5432">
            <v>44591</v>
          </cell>
          <cell r="E5432" t="str">
            <v>2022</v>
          </cell>
          <cell r="F5432">
            <v>3097</v>
          </cell>
        </row>
        <row r="5433">
          <cell r="A5433">
            <v>1226</v>
          </cell>
          <cell r="B5433" t="str">
            <v>BROCAS  PARA MURO DE 1/2 X6"</v>
          </cell>
          <cell r="C5433" t="str">
            <v>UN</v>
          </cell>
          <cell r="D5433">
            <v>44591</v>
          </cell>
          <cell r="E5433" t="str">
            <v>2022</v>
          </cell>
          <cell r="F5433">
            <v>8937</v>
          </cell>
        </row>
        <row r="5434">
          <cell r="A5434">
            <v>1228</v>
          </cell>
          <cell r="B5434" t="str">
            <v>BROCAS  PARA MURO DE 1/8</v>
          </cell>
          <cell r="C5434" t="str">
            <v>UN</v>
          </cell>
          <cell r="E5434" t="str">
            <v>1900</v>
          </cell>
          <cell r="F5434">
            <v>0</v>
          </cell>
        </row>
        <row r="5435">
          <cell r="A5435">
            <v>1229</v>
          </cell>
          <cell r="B5435" t="str">
            <v>BROCAS  PARA MURO DE 1/16</v>
          </cell>
          <cell r="C5435" t="str">
            <v>UN</v>
          </cell>
          <cell r="E5435" t="str">
            <v>1900</v>
          </cell>
          <cell r="F5435">
            <v>0</v>
          </cell>
        </row>
        <row r="5436">
          <cell r="A5436">
            <v>1230</v>
          </cell>
          <cell r="B5436" t="str">
            <v>BROCA 3/8" x 5" (Para muro)</v>
          </cell>
          <cell r="C5436" t="str">
            <v>UN</v>
          </cell>
          <cell r="D5436">
            <v>44591</v>
          </cell>
          <cell r="E5436" t="str">
            <v>2022</v>
          </cell>
          <cell r="F5436">
            <v>8190</v>
          </cell>
        </row>
        <row r="5437">
          <cell r="A5437">
            <v>1231</v>
          </cell>
          <cell r="B5437" t="str">
            <v>BROCA PARA MURO DE 3/16  X 31/2</v>
          </cell>
          <cell r="C5437" t="str">
            <v>UN</v>
          </cell>
          <cell r="D5437">
            <v>44591</v>
          </cell>
          <cell r="E5437" t="str">
            <v>2022</v>
          </cell>
          <cell r="F5437">
            <v>4042</v>
          </cell>
        </row>
        <row r="5438">
          <cell r="A5438">
            <v>1234</v>
          </cell>
          <cell r="B5438" t="str">
            <v>BROCHA DE NYLON 2'' PROFESIONAL</v>
          </cell>
          <cell r="C5438" t="str">
            <v>UN</v>
          </cell>
          <cell r="D5438">
            <v>44592</v>
          </cell>
          <cell r="E5438" t="str">
            <v>2022</v>
          </cell>
          <cell r="F5438">
            <v>4561</v>
          </cell>
        </row>
        <row r="5439">
          <cell r="A5439">
            <v>1244</v>
          </cell>
          <cell r="B5439" t="str">
            <v>CARRETILLA BOOGY RUEDA MACIZA PLATON PLASTICO</v>
          </cell>
          <cell r="C5439" t="str">
            <v>UN</v>
          </cell>
          <cell r="E5439" t="str">
            <v>1900</v>
          </cell>
          <cell r="F5439">
            <v>0</v>
          </cell>
        </row>
        <row r="5440">
          <cell r="A5440">
            <v>1253</v>
          </cell>
          <cell r="B5440" t="str">
            <v>CIZALLA TIJERA DE 24'' STANLEY</v>
          </cell>
          <cell r="C5440" t="str">
            <v>UN</v>
          </cell>
          <cell r="E5440" t="str">
            <v>1900</v>
          </cell>
          <cell r="F5440">
            <v>0</v>
          </cell>
        </row>
        <row r="5441">
          <cell r="A5441">
            <v>1254</v>
          </cell>
          <cell r="B5441" t="str">
            <v>CIZALLA TIJERA DE 30'' STANLEY</v>
          </cell>
          <cell r="C5441" t="str">
            <v>UN</v>
          </cell>
          <cell r="E5441" t="str">
            <v>1900</v>
          </cell>
          <cell r="F5441">
            <v>0</v>
          </cell>
        </row>
        <row r="5442">
          <cell r="A5442">
            <v>1255</v>
          </cell>
          <cell r="B5442" t="str">
            <v>CIZALLA TIJERA DE 36'' STANLEY</v>
          </cell>
          <cell r="C5442" t="str">
            <v>UN</v>
          </cell>
          <cell r="E5442" t="str">
            <v>1900</v>
          </cell>
          <cell r="F5442">
            <v>0</v>
          </cell>
        </row>
        <row r="5443">
          <cell r="A5443">
            <v>1257</v>
          </cell>
          <cell r="B5443" t="str">
            <v>DESTORNILLADOR DE PALA,ESTRELLA</v>
          </cell>
          <cell r="C5443" t="str">
            <v>UN</v>
          </cell>
          <cell r="E5443" t="str">
            <v>1900</v>
          </cell>
          <cell r="F5443">
            <v>0</v>
          </cell>
        </row>
        <row r="5444">
          <cell r="A5444">
            <v>1258</v>
          </cell>
          <cell r="B5444" t="str">
            <v>DISCO PARA METAL DE 9''  dewualt</v>
          </cell>
          <cell r="C5444" t="str">
            <v>UN</v>
          </cell>
          <cell r="E5444" t="str">
            <v>1900</v>
          </cell>
          <cell r="F5444">
            <v>0</v>
          </cell>
        </row>
        <row r="5445">
          <cell r="A5445">
            <v>1259</v>
          </cell>
          <cell r="B5445" t="str">
            <v>DISCO DIAMANTADO 14'' PARA CORTADORA LADRILLO</v>
          </cell>
          <cell r="C5445" t="str">
            <v>UN</v>
          </cell>
          <cell r="D5445">
            <v>44592</v>
          </cell>
          <cell r="E5445" t="str">
            <v>2022</v>
          </cell>
          <cell r="F5445">
            <v>533909.01</v>
          </cell>
        </row>
        <row r="5446">
          <cell r="A5446">
            <v>1261</v>
          </cell>
          <cell r="B5446" t="str">
            <v>DISCO ZIRCONIO CORTE METAL 9'' DEWALT</v>
          </cell>
          <cell r="C5446" t="str">
            <v>UN</v>
          </cell>
          <cell r="E5446" t="str">
            <v>1900</v>
          </cell>
          <cell r="F5446">
            <v>0</v>
          </cell>
        </row>
        <row r="5447">
          <cell r="A5447">
            <v>1268</v>
          </cell>
          <cell r="B5447" t="str">
            <v>FLEXOMETRO 5 MTS X 3/4"</v>
          </cell>
          <cell r="C5447" t="str">
            <v>UN</v>
          </cell>
          <cell r="E5447" t="str">
            <v>1900</v>
          </cell>
          <cell r="F5447">
            <v>0</v>
          </cell>
        </row>
        <row r="5448">
          <cell r="A5448">
            <v>1269</v>
          </cell>
          <cell r="B5448" t="str">
            <v>FLEXOMETROX 5mts  KOMELOM</v>
          </cell>
          <cell r="C5448" t="str">
            <v>UN</v>
          </cell>
          <cell r="E5448" t="str">
            <v>1900</v>
          </cell>
          <cell r="F5448">
            <v>0</v>
          </cell>
        </row>
        <row r="5449">
          <cell r="A5449">
            <v>1297</v>
          </cell>
          <cell r="B5449" t="str">
            <v>MARCO PARA SEGUETA VERA</v>
          </cell>
          <cell r="C5449" t="str">
            <v>UN</v>
          </cell>
          <cell r="E5449" t="str">
            <v>1900</v>
          </cell>
          <cell r="F5449">
            <v>0</v>
          </cell>
        </row>
        <row r="5450">
          <cell r="A5450">
            <v>1298</v>
          </cell>
          <cell r="B5450" t="str">
            <v>PICA  HERRAGRO sin cabo</v>
          </cell>
          <cell r="C5450" t="str">
            <v>UN</v>
          </cell>
          <cell r="E5450" t="str">
            <v>1900</v>
          </cell>
          <cell r="F5450">
            <v>0</v>
          </cell>
        </row>
        <row r="5451">
          <cell r="A5451">
            <v>1553</v>
          </cell>
          <cell r="B5451" t="str">
            <v>DISCO PARA SIERRA 24 dientes 7 1/4 BAUKER</v>
          </cell>
          <cell r="C5451" t="str">
            <v>UN</v>
          </cell>
          <cell r="E5451" t="str">
            <v>1900</v>
          </cell>
          <cell r="F5451">
            <v>0</v>
          </cell>
        </row>
        <row r="5452">
          <cell r="A5452">
            <v>1554</v>
          </cell>
          <cell r="B5452" t="str">
            <v>PULIDORA INDUSTRIAL DE 4 ½"    MAKITA   10000 RPM</v>
          </cell>
          <cell r="C5452" t="str">
            <v>UN</v>
          </cell>
          <cell r="D5452">
            <v>44585</v>
          </cell>
          <cell r="E5452" t="str">
            <v>2022</v>
          </cell>
          <cell r="F5452">
            <v>532479.01</v>
          </cell>
        </row>
        <row r="5453">
          <cell r="A5453">
            <v>1684</v>
          </cell>
          <cell r="B5453" t="str">
            <v>RUTEADORA COLLET    ¼"-9"-1- 3/4"</v>
          </cell>
          <cell r="C5453" t="str">
            <v>UN</v>
          </cell>
          <cell r="E5453" t="str">
            <v>1900</v>
          </cell>
          <cell r="F5453">
            <v>0</v>
          </cell>
        </row>
        <row r="5454">
          <cell r="A5454">
            <v>1685</v>
          </cell>
          <cell r="B5454" t="str">
            <v>RUTEADORA PROFESIONAL COLLET    ¼"</v>
          </cell>
          <cell r="C5454" t="str">
            <v>UN</v>
          </cell>
          <cell r="E5454" t="str">
            <v>1900</v>
          </cell>
          <cell r="F5454">
            <v>0</v>
          </cell>
        </row>
        <row r="5455">
          <cell r="A5455">
            <v>1687</v>
          </cell>
          <cell r="B5455" t="str">
            <v>SIERRA CIRCULAR   71/4    10 AMP 5300RPM 2  1/3HP</v>
          </cell>
          <cell r="C5455" t="str">
            <v>UN</v>
          </cell>
          <cell r="E5455" t="str">
            <v>1900</v>
          </cell>
          <cell r="F5455">
            <v>0</v>
          </cell>
        </row>
        <row r="5456">
          <cell r="A5456">
            <v>1688</v>
          </cell>
          <cell r="B5456" t="str">
            <v>SIERRA CIRCULAR- 71/4"1400W 5700 rpm-Semi Industri</v>
          </cell>
          <cell r="C5456" t="str">
            <v>UN</v>
          </cell>
          <cell r="D5456">
            <v>44581</v>
          </cell>
          <cell r="E5456" t="str">
            <v>2022</v>
          </cell>
          <cell r="F5456">
            <v>273397</v>
          </cell>
        </row>
        <row r="5457">
          <cell r="A5457">
            <v>1691</v>
          </cell>
          <cell r="B5457" t="str">
            <v>COMPRESOR 2HP TANQUE 24 LT -116psi</v>
          </cell>
          <cell r="C5457" t="str">
            <v>UN</v>
          </cell>
          <cell r="D5457">
            <v>44592</v>
          </cell>
          <cell r="E5457" t="str">
            <v>2022</v>
          </cell>
          <cell r="F5457">
            <v>529676</v>
          </cell>
        </row>
        <row r="5458">
          <cell r="A5458">
            <v>1737</v>
          </cell>
          <cell r="B5458" t="str">
            <v>COMPRESOR  1.5 HP CON TANQUE 2 GAL.</v>
          </cell>
          <cell r="C5458" t="str">
            <v>UN</v>
          </cell>
          <cell r="E5458" t="str">
            <v>1900</v>
          </cell>
          <cell r="F5458">
            <v>0</v>
          </cell>
        </row>
        <row r="5459">
          <cell r="A5459">
            <v>1743</v>
          </cell>
          <cell r="B5459" t="str">
            <v>PISTOLA DE ALTA 1000 CC INDUSTRIAL (NO USAR)</v>
          </cell>
          <cell r="C5459" t="str">
            <v>UN</v>
          </cell>
          <cell r="E5459" t="str">
            <v>1900</v>
          </cell>
          <cell r="F5459">
            <v>0</v>
          </cell>
        </row>
        <row r="5460">
          <cell r="A5460">
            <v>1749</v>
          </cell>
          <cell r="B5460" t="str">
            <v>PISTOLA SPRAIT THOMAS MEZCLA INTERNA</v>
          </cell>
          <cell r="C5460" t="str">
            <v>UN</v>
          </cell>
          <cell r="E5460" t="str">
            <v>1900</v>
          </cell>
          <cell r="F5460">
            <v>0</v>
          </cell>
        </row>
        <row r="5461">
          <cell r="A5461">
            <v>1974</v>
          </cell>
          <cell r="B5461" t="str">
            <v>CABO PARA PALA EN MADERA 1,20mt (FINO)</v>
          </cell>
          <cell r="C5461" t="str">
            <v>UN</v>
          </cell>
          <cell r="E5461" t="str">
            <v>1900</v>
          </cell>
          <cell r="F5461">
            <v>0</v>
          </cell>
        </row>
        <row r="5462">
          <cell r="A5462">
            <v>1975</v>
          </cell>
          <cell r="B5462" t="str">
            <v>CABO PARA PICA MADERA (DIAMET 39mm LAR 90 CM FINO</v>
          </cell>
          <cell r="C5462" t="str">
            <v>UN</v>
          </cell>
          <cell r="E5462" t="str">
            <v>1900</v>
          </cell>
          <cell r="F5462">
            <v>0</v>
          </cell>
        </row>
        <row r="5463">
          <cell r="A5463">
            <v>1976</v>
          </cell>
          <cell r="B5463" t="str">
            <v>CARRETILLA PLATON 6 PIES-PLAST-RuedAntipint-Rin me</v>
          </cell>
          <cell r="C5463" t="str">
            <v>UN</v>
          </cell>
          <cell r="D5463">
            <v>44592</v>
          </cell>
          <cell r="E5463" t="str">
            <v>2022</v>
          </cell>
          <cell r="F5463">
            <v>185147.01</v>
          </cell>
        </row>
        <row r="5464">
          <cell r="A5464">
            <v>1977</v>
          </cell>
          <cell r="B5464" t="str">
            <v>CARRETILLA  Cte. R/CAUCHO</v>
          </cell>
          <cell r="C5464" t="str">
            <v>UN</v>
          </cell>
          <cell r="E5464" t="str">
            <v>1900</v>
          </cell>
          <cell r="F5464">
            <v>0</v>
          </cell>
        </row>
        <row r="5465">
          <cell r="A5465">
            <v>2001</v>
          </cell>
          <cell r="B5465" t="str">
            <v>PALA No.2 P/CUADRADA CON CABO</v>
          </cell>
          <cell r="C5465" t="str">
            <v>UN</v>
          </cell>
          <cell r="D5465">
            <v>44585</v>
          </cell>
          <cell r="E5465" t="str">
            <v>2022</v>
          </cell>
          <cell r="F5465">
            <v>23963.01</v>
          </cell>
        </row>
        <row r="5466">
          <cell r="A5466">
            <v>2002</v>
          </cell>
          <cell r="B5466" t="str">
            <v>PALA No.2 P/REDONDA  CON CABO</v>
          </cell>
          <cell r="C5466" t="str">
            <v>UN</v>
          </cell>
          <cell r="D5466">
            <v>44585</v>
          </cell>
          <cell r="E5466" t="str">
            <v>2022</v>
          </cell>
          <cell r="F5466">
            <v>28593</v>
          </cell>
        </row>
        <row r="5467">
          <cell r="A5467">
            <v>2003</v>
          </cell>
          <cell r="B5467" t="str">
            <v>PICA 4.5 Lb con Cabo</v>
          </cell>
          <cell r="C5467" t="str">
            <v>UN</v>
          </cell>
          <cell r="E5467" t="str">
            <v>1900</v>
          </cell>
          <cell r="F5467">
            <v>0</v>
          </cell>
        </row>
        <row r="5468">
          <cell r="A5468">
            <v>2437</v>
          </cell>
          <cell r="B5468" t="str">
            <v>BROCHA DE CERDA     1"  JAMACA</v>
          </cell>
          <cell r="C5468" t="str">
            <v>UN</v>
          </cell>
          <cell r="E5468" t="str">
            <v>1900</v>
          </cell>
          <cell r="F5468">
            <v>0</v>
          </cell>
        </row>
        <row r="5469">
          <cell r="A5469">
            <v>2438</v>
          </cell>
          <cell r="B5469" t="str">
            <v>BROCHA DE CERDA 1 ½"</v>
          </cell>
          <cell r="C5469" t="str">
            <v>UN</v>
          </cell>
          <cell r="E5469" t="str">
            <v>1900</v>
          </cell>
          <cell r="F5469">
            <v>0</v>
          </cell>
        </row>
        <row r="5470">
          <cell r="A5470">
            <v>2439</v>
          </cell>
          <cell r="B5470" t="str">
            <v>BROCHA 2" CERDA NATURAL mango plástico</v>
          </cell>
          <cell r="C5470" t="str">
            <v>UN</v>
          </cell>
          <cell r="D5470">
            <v>43502</v>
          </cell>
          <cell r="E5470" t="str">
            <v>2019</v>
          </cell>
          <cell r="F5470">
            <v>4539.01</v>
          </cell>
        </row>
        <row r="5471">
          <cell r="A5471">
            <v>2440</v>
          </cell>
          <cell r="B5471" t="str">
            <v>BROCHA DE CERDA 2 ½"</v>
          </cell>
          <cell r="C5471" t="str">
            <v>UN</v>
          </cell>
          <cell r="E5471" t="str">
            <v>1900</v>
          </cell>
          <cell r="F5471">
            <v>0</v>
          </cell>
        </row>
        <row r="5472">
          <cell r="A5472">
            <v>2441</v>
          </cell>
          <cell r="B5472" t="str">
            <v>BROCHA 3" CERDA NATURAL mango plastico</v>
          </cell>
          <cell r="C5472" t="str">
            <v>UN</v>
          </cell>
          <cell r="D5472">
            <v>44588</v>
          </cell>
          <cell r="E5472" t="str">
            <v>2022</v>
          </cell>
          <cell r="F5472">
            <v>6086.01</v>
          </cell>
        </row>
        <row r="5473">
          <cell r="A5473">
            <v>2442</v>
          </cell>
          <cell r="B5473" t="str">
            <v>BROCHA DE CERDA     5"</v>
          </cell>
          <cell r="C5473" t="str">
            <v>UN</v>
          </cell>
          <cell r="E5473" t="str">
            <v>1900</v>
          </cell>
          <cell r="F5473">
            <v>0</v>
          </cell>
        </row>
        <row r="5474">
          <cell r="A5474">
            <v>2630</v>
          </cell>
          <cell r="B5474" t="str">
            <v>COMPRESOR  PORTATIL  3/4  CABALLOS DE FUERZA  EVAN</v>
          </cell>
          <cell r="C5474" t="str">
            <v>UN</v>
          </cell>
          <cell r="E5474" t="str">
            <v>1900</v>
          </cell>
          <cell r="F5474">
            <v>0</v>
          </cell>
        </row>
        <row r="5475">
          <cell r="A5475">
            <v>3314</v>
          </cell>
          <cell r="B5475" t="str">
            <v>SEGUETA (18 DIENTES-12")+ MARCO FIJO METALICO 12"</v>
          </cell>
          <cell r="C5475" t="str">
            <v>UN</v>
          </cell>
          <cell r="D5475">
            <v>44592</v>
          </cell>
          <cell r="E5475" t="str">
            <v>2022</v>
          </cell>
          <cell r="F5475">
            <v>16480</v>
          </cell>
        </row>
        <row r="5476">
          <cell r="A5476">
            <v>3372</v>
          </cell>
          <cell r="B5476" t="str">
            <v>DISCO CORTALADRILLO-ASF PTA. DIAMANTE 9"</v>
          </cell>
          <cell r="C5476" t="str">
            <v>UN</v>
          </cell>
          <cell r="D5476">
            <v>44592</v>
          </cell>
          <cell r="E5476" t="str">
            <v>2022</v>
          </cell>
          <cell r="F5476">
            <v>79162</v>
          </cell>
        </row>
        <row r="5477">
          <cell r="A5477">
            <v>100624</v>
          </cell>
          <cell r="B5477" t="str">
            <v>COMPRESOR 2HP  TANQUE 25 LT</v>
          </cell>
          <cell r="C5477" t="str">
            <v>DD</v>
          </cell>
          <cell r="D5477">
            <v>44585</v>
          </cell>
          <cell r="E5477" t="str">
            <v>2022</v>
          </cell>
          <cell r="F5477">
            <v>41680</v>
          </cell>
        </row>
        <row r="5478">
          <cell r="A5478">
            <v>100690</v>
          </cell>
          <cell r="B5478" t="str">
            <v>Polietileno **</v>
          </cell>
          <cell r="C5478" t="str">
            <v>M2</v>
          </cell>
          <cell r="D5478">
            <v>44592</v>
          </cell>
          <cell r="E5478" t="str">
            <v>2022</v>
          </cell>
          <cell r="F5478">
            <v>2082</v>
          </cell>
        </row>
        <row r="5479">
          <cell r="A5479">
            <v>100969</v>
          </cell>
          <cell r="B5479" t="str">
            <v>DISCO DIAMANTADO 4 1/2" SEGMENTADO</v>
          </cell>
          <cell r="C5479" t="str">
            <v>UN</v>
          </cell>
          <cell r="D5479">
            <v>44587</v>
          </cell>
          <cell r="E5479" t="str">
            <v>2022</v>
          </cell>
          <cell r="F5479">
            <v>26099</v>
          </cell>
        </row>
        <row r="5480">
          <cell r="A5480">
            <v>101100</v>
          </cell>
          <cell r="B5480" t="str">
            <v>TALADRO PERCUTOR 3/8"</v>
          </cell>
          <cell r="C5480" t="str">
            <v>DD</v>
          </cell>
          <cell r="D5480">
            <v>44588</v>
          </cell>
          <cell r="E5480" t="str">
            <v>2022</v>
          </cell>
          <cell r="F5480">
            <v>16788</v>
          </cell>
        </row>
        <row r="5481">
          <cell r="A5481">
            <v>101250</v>
          </cell>
          <cell r="B5481" t="str">
            <v>DISCO DIAMANT.14"CORTE ASFALTO ABRASIVO E=20MM</v>
          </cell>
          <cell r="C5481" t="str">
            <v>UN</v>
          </cell>
          <cell r="D5481">
            <v>44592</v>
          </cell>
          <cell r="E5481" t="str">
            <v>2022</v>
          </cell>
          <cell r="F5481">
            <v>691283</v>
          </cell>
        </row>
        <row r="5482">
          <cell r="A5482">
            <v>101251</v>
          </cell>
          <cell r="B5482" t="str">
            <v>DISCO DIAMANT.14"CONCRETO REFORZADO**</v>
          </cell>
          <cell r="C5482" t="str">
            <v>UN</v>
          </cell>
          <cell r="D5482">
            <v>44592</v>
          </cell>
          <cell r="E5482" t="str">
            <v>2022</v>
          </cell>
          <cell r="F5482">
            <v>534332</v>
          </cell>
        </row>
        <row r="5483">
          <cell r="A5483">
            <v>101264</v>
          </cell>
          <cell r="B5483" t="str">
            <v>SIERRA CIRCULAR  PARA MADERA</v>
          </cell>
          <cell r="C5483" t="str">
            <v>DD</v>
          </cell>
          <cell r="E5483" t="str">
            <v>1900</v>
          </cell>
          <cell r="F5483">
            <v>0</v>
          </cell>
        </row>
        <row r="5484">
          <cell r="A5484">
            <v>101482</v>
          </cell>
          <cell r="B5484" t="str">
            <v>HOJA DE SEGUETA (18 DIENTES)L=31CM (12")</v>
          </cell>
          <cell r="C5484" t="str">
            <v>UN</v>
          </cell>
          <cell r="D5484">
            <v>44592</v>
          </cell>
          <cell r="E5484" t="str">
            <v>2022</v>
          </cell>
          <cell r="F5484">
            <v>5050</v>
          </cell>
        </row>
        <row r="5485">
          <cell r="A5485">
            <v>101786</v>
          </cell>
          <cell r="B5485" t="str">
            <v>DISCO CORTE METAL 12" X 1/8"</v>
          </cell>
          <cell r="C5485" t="str">
            <v>UN</v>
          </cell>
          <cell r="E5485" t="str">
            <v>1900</v>
          </cell>
          <cell r="F5485">
            <v>0</v>
          </cell>
        </row>
        <row r="5486">
          <cell r="A5486">
            <v>102226</v>
          </cell>
          <cell r="B5486" t="str">
            <v>TALADRO SACA NUCLEO</v>
          </cell>
          <cell r="C5486" t="str">
            <v>HR</v>
          </cell>
          <cell r="E5486" t="str">
            <v>1900</v>
          </cell>
          <cell r="F5486">
            <v>0</v>
          </cell>
        </row>
        <row r="5487">
          <cell r="A5487">
            <v>102407</v>
          </cell>
          <cell r="B5487" t="str">
            <v>Motosierra</v>
          </cell>
          <cell r="C5487" t="str">
            <v>HR</v>
          </cell>
          <cell r="E5487" t="str">
            <v>1900</v>
          </cell>
          <cell r="F5487">
            <v>0</v>
          </cell>
        </row>
        <row r="5488">
          <cell r="A5488">
            <v>102479</v>
          </cell>
          <cell r="B5488" t="str">
            <v>CIZALLA (Alquiler)</v>
          </cell>
          <cell r="C5488" t="str">
            <v>DD</v>
          </cell>
          <cell r="E5488" t="str">
            <v>1900</v>
          </cell>
          <cell r="F5488">
            <v>0</v>
          </cell>
        </row>
        <row r="5489">
          <cell r="A5489">
            <v>102850</v>
          </cell>
          <cell r="B5489" t="str">
            <v>HOJA DE SEGUETA BIMETALICA  NICHOLSON 2</v>
          </cell>
          <cell r="C5489" t="str">
            <v>UN</v>
          </cell>
          <cell r="E5489" t="str">
            <v>1900</v>
          </cell>
          <cell r="F5489">
            <v>0</v>
          </cell>
        </row>
        <row r="5490">
          <cell r="A5490">
            <v>102909</v>
          </cell>
          <cell r="B5490" t="str">
            <v>EQUIPO COMPRESOR MICROESFERAS</v>
          </cell>
          <cell r="C5490" t="str">
            <v>DD</v>
          </cell>
          <cell r="D5490">
            <v>44161</v>
          </cell>
          <cell r="E5490" t="str">
            <v>2020</v>
          </cell>
          <cell r="F5490">
            <v>46796</v>
          </cell>
        </row>
        <row r="5491">
          <cell r="A5491">
            <v>103013</v>
          </cell>
          <cell r="B5491" t="str">
            <v>PAPELERIA (RESMA)</v>
          </cell>
          <cell r="C5491" t="str">
            <v>UN</v>
          </cell>
          <cell r="E5491" t="str">
            <v>1900</v>
          </cell>
          <cell r="F5491">
            <v>0</v>
          </cell>
        </row>
        <row r="5492">
          <cell r="A5492">
            <v>103056</v>
          </cell>
          <cell r="B5492" t="str">
            <v>TIJERAS HOJALATA 10" STANLEY O SIMILAR</v>
          </cell>
          <cell r="C5492" t="str">
            <v>UN</v>
          </cell>
          <cell r="D5492">
            <v>44588</v>
          </cell>
          <cell r="E5492" t="str">
            <v>2022</v>
          </cell>
          <cell r="F5492">
            <v>57824</v>
          </cell>
        </row>
        <row r="5493">
          <cell r="A5493">
            <v>103075</v>
          </cell>
          <cell r="B5493" t="str">
            <v>Polietileno Negro Cal. 8(Inc. Transp)**</v>
          </cell>
          <cell r="C5493" t="str">
            <v>M2</v>
          </cell>
          <cell r="D5493">
            <v>43525</v>
          </cell>
          <cell r="E5493" t="str">
            <v>2019</v>
          </cell>
          <cell r="F5493">
            <v>1147.01</v>
          </cell>
        </row>
        <row r="5494">
          <cell r="A5494">
            <v>103247</v>
          </cell>
          <cell r="B5494" t="str">
            <v>BROCHA DE NYLON 3" PROFESIONAL</v>
          </cell>
          <cell r="C5494" t="str">
            <v>UN</v>
          </cell>
          <cell r="D5494">
            <v>44592</v>
          </cell>
          <cell r="E5494" t="str">
            <v>2022</v>
          </cell>
          <cell r="F5494">
            <v>7224</v>
          </cell>
        </row>
        <row r="5495">
          <cell r="A5495">
            <v>103248</v>
          </cell>
          <cell r="B5495" t="str">
            <v>BALDE PLASTICO NEGRO ECOPLASTICOS</v>
          </cell>
          <cell r="C5495" t="str">
            <v>UN</v>
          </cell>
          <cell r="E5495" t="str">
            <v>1900</v>
          </cell>
          <cell r="F5495">
            <v>0</v>
          </cell>
        </row>
        <row r="5496">
          <cell r="A5496">
            <v>103556</v>
          </cell>
          <cell r="B5496" t="str">
            <v>PISTOLA DE  PINTURA EN ALUMINIO</v>
          </cell>
          <cell r="C5496" t="str">
            <v>UN</v>
          </cell>
          <cell r="D5496">
            <v>44161</v>
          </cell>
          <cell r="E5496" t="str">
            <v>2020</v>
          </cell>
          <cell r="F5496">
            <v>58380</v>
          </cell>
        </row>
        <row r="5497">
          <cell r="A5497">
            <v>103988</v>
          </cell>
          <cell r="B5497" t="str">
            <v>DISCO PARA SIERRA 10" 80 DIENTES</v>
          </cell>
          <cell r="C5497" t="str">
            <v>UN</v>
          </cell>
          <cell r="E5497" t="str">
            <v>1900</v>
          </cell>
          <cell r="F5497">
            <v>0</v>
          </cell>
        </row>
        <row r="5498">
          <cell r="A5498">
            <v>104408</v>
          </cell>
          <cell r="B5498" t="str">
            <v>Motosierra Mediana (8.0HP)</v>
          </cell>
          <cell r="C5498" t="str">
            <v>DD</v>
          </cell>
          <cell r="D5498">
            <v>44588</v>
          </cell>
          <cell r="E5498" t="str">
            <v>2022</v>
          </cell>
          <cell r="F5498">
            <v>37706.01</v>
          </cell>
        </row>
        <row r="5499">
          <cell r="A5499">
            <v>104608</v>
          </cell>
          <cell r="B5499" t="str">
            <v>Motosierra mediana (4.6HP)</v>
          </cell>
          <cell r="C5499" t="str">
            <v>DD</v>
          </cell>
          <cell r="E5499" t="str">
            <v>1900</v>
          </cell>
          <cell r="F5499">
            <v>0</v>
          </cell>
        </row>
        <row r="5500">
          <cell r="A5500">
            <v>105884</v>
          </cell>
          <cell r="B5500" t="str">
            <v>Motosierra, 40cm3, espada16"3/8", 4,7 kg.</v>
          </cell>
          <cell r="C5500" t="str">
            <v>UN</v>
          </cell>
          <cell r="E5500" t="str">
            <v>1900</v>
          </cell>
          <cell r="F5500">
            <v>0</v>
          </cell>
        </row>
        <row r="5501">
          <cell r="A5501">
            <v>106479</v>
          </cell>
          <cell r="B5501" t="str">
            <v>AZADÓN FORJADO CON CABO EN MADERA HERRAGR O Simila</v>
          </cell>
          <cell r="C5501" t="str">
            <v>UN</v>
          </cell>
          <cell r="D5501">
            <v>44591</v>
          </cell>
          <cell r="E5501" t="str">
            <v>2022</v>
          </cell>
          <cell r="F5501">
            <v>35193</v>
          </cell>
        </row>
        <row r="5502">
          <cell r="A5502">
            <v>106494</v>
          </cell>
          <cell r="B5502" t="str">
            <v>LLAVE ESTRELLA JUEGO 6 A 22MM 8 PZ STANLEY 86-091</v>
          </cell>
          <cell r="C5502" t="str">
            <v>UN</v>
          </cell>
          <cell r="E5502" t="str">
            <v>1900</v>
          </cell>
          <cell r="F5502">
            <v>0</v>
          </cell>
        </row>
        <row r="5503">
          <cell r="A5503">
            <v>106495</v>
          </cell>
          <cell r="B5503" t="str">
            <v>LIMA TRIANGULAR DE 8" CON CABO plastico  Bastarda</v>
          </cell>
          <cell r="C5503" t="str">
            <v>UN</v>
          </cell>
          <cell r="D5503">
            <v>44592</v>
          </cell>
          <cell r="E5503" t="str">
            <v>2022</v>
          </cell>
          <cell r="F5503">
            <v>16190</v>
          </cell>
        </row>
        <row r="5504">
          <cell r="A5504">
            <v>106497</v>
          </cell>
          <cell r="B5504" t="str">
            <v>LLANA DENTADA  MANGO MADERA (UE=60)</v>
          </cell>
          <cell r="C5504" t="str">
            <v>UN</v>
          </cell>
          <cell r="E5504" t="str">
            <v>1900</v>
          </cell>
          <cell r="F5504">
            <v>0</v>
          </cell>
        </row>
        <row r="5505">
          <cell r="A5505">
            <v>106500</v>
          </cell>
          <cell r="B5505" t="str">
            <v>LLAVE BOCA FIJA DE 6 A 22 MM (JUEGO 8 PZAS)</v>
          </cell>
          <cell r="C5505" t="str">
            <v>UN</v>
          </cell>
          <cell r="E5505" t="str">
            <v>1900</v>
          </cell>
          <cell r="F5505">
            <v>0</v>
          </cell>
        </row>
        <row r="5506">
          <cell r="A5506">
            <v>106502</v>
          </cell>
          <cell r="B5506" t="str">
            <v>PALA HOYADORA O PALIN SIN MANGO</v>
          </cell>
          <cell r="C5506" t="str">
            <v>UN</v>
          </cell>
          <cell r="E5506" t="str">
            <v>1900</v>
          </cell>
          <cell r="F5506">
            <v>0</v>
          </cell>
        </row>
        <row r="5507">
          <cell r="A5507">
            <v>106503</v>
          </cell>
          <cell r="B5507" t="str">
            <v>PALÍN CON CABO DE MADERA</v>
          </cell>
          <cell r="C5507" t="str">
            <v>UN</v>
          </cell>
          <cell r="E5507" t="str">
            <v>1900</v>
          </cell>
          <cell r="F5507">
            <v>0</v>
          </cell>
        </row>
        <row r="5508">
          <cell r="A5508">
            <v>106505</v>
          </cell>
          <cell r="B5508" t="str">
            <v>RASTRILLO- ESCOBA 25 DIENTES PLASTCA C/CABO</v>
          </cell>
          <cell r="C5508" t="str">
            <v>UN</v>
          </cell>
          <cell r="E5508" t="str">
            <v>1900</v>
          </cell>
          <cell r="F5508">
            <v>0</v>
          </cell>
        </row>
        <row r="5509">
          <cell r="A5509">
            <v>106507</v>
          </cell>
          <cell r="B5509" t="str">
            <v>REMACHADORA 10"</v>
          </cell>
          <cell r="C5509" t="str">
            <v>UN</v>
          </cell>
          <cell r="D5509">
            <v>44592</v>
          </cell>
          <cell r="E5509" t="str">
            <v>2022</v>
          </cell>
          <cell r="F5509">
            <v>24187</v>
          </cell>
        </row>
        <row r="5510">
          <cell r="A5510">
            <v>106513</v>
          </cell>
          <cell r="B5510" t="str">
            <v>TIJERA  JARDINERIA cortacesped 12" mango  madera</v>
          </cell>
          <cell r="C5510" t="str">
            <v>UN</v>
          </cell>
          <cell r="E5510" t="str">
            <v>1900</v>
          </cell>
          <cell r="F5510">
            <v>0</v>
          </cell>
        </row>
        <row r="5511">
          <cell r="A5511">
            <v>109184</v>
          </cell>
          <cell r="B5511" t="str">
            <v>PALUSTRE MANGO MADERA 8"</v>
          </cell>
          <cell r="C5511" t="str">
            <v>UN</v>
          </cell>
          <cell r="E5511" t="str">
            <v>1900</v>
          </cell>
          <cell r="F5511">
            <v>0</v>
          </cell>
        </row>
        <row r="5512">
          <cell r="A5512">
            <v>109185</v>
          </cell>
          <cell r="B5512" t="str">
            <v>SERRUCHO 20" MANGO MADERA</v>
          </cell>
          <cell r="C5512" t="str">
            <v>UN</v>
          </cell>
          <cell r="E5512" t="str">
            <v>1900</v>
          </cell>
          <cell r="F5512">
            <v>0</v>
          </cell>
        </row>
        <row r="5513">
          <cell r="A5513">
            <v>109186</v>
          </cell>
          <cell r="B5513" t="str">
            <v>FLEXOMETRO 8M REF. 30626</v>
          </cell>
          <cell r="C5513" t="str">
            <v>UN</v>
          </cell>
          <cell r="D5513">
            <v>44592</v>
          </cell>
          <cell r="E5513" t="str">
            <v>2022</v>
          </cell>
          <cell r="F5513">
            <v>39794</v>
          </cell>
        </row>
        <row r="5514">
          <cell r="A5514">
            <v>102047</v>
          </cell>
          <cell r="B5514" t="str">
            <v>Pelacables Resorte</v>
          </cell>
          <cell r="C5514" t="str">
            <v>UN</v>
          </cell>
          <cell r="D5514">
            <v>44588</v>
          </cell>
          <cell r="E5514" t="str">
            <v>2022</v>
          </cell>
          <cell r="F5514">
            <v>14994</v>
          </cell>
        </row>
        <row r="5515">
          <cell r="A5515">
            <v>102048</v>
          </cell>
          <cell r="B5515" t="str">
            <v>Probador de Tomas Pt Gfci</v>
          </cell>
          <cell r="C5515" t="str">
            <v>UN</v>
          </cell>
          <cell r="D5515">
            <v>44592</v>
          </cell>
          <cell r="E5515" t="str">
            <v>2022</v>
          </cell>
          <cell r="F5515">
            <v>26844</v>
          </cell>
        </row>
        <row r="5516">
          <cell r="A5516">
            <v>102758</v>
          </cell>
          <cell r="B5516" t="str">
            <v>JUEGO 8 LLAVES ALLEN PULGADAS REF 69-252</v>
          </cell>
          <cell r="C5516" t="str">
            <v>JGO</v>
          </cell>
          <cell r="D5516">
            <v>44592</v>
          </cell>
          <cell r="E5516" t="str">
            <v>2022</v>
          </cell>
          <cell r="F5516">
            <v>19702</v>
          </cell>
        </row>
        <row r="5517">
          <cell r="A5517">
            <v>102759</v>
          </cell>
          <cell r="B5517" t="str">
            <v>JUEGO 8 LLAVES COMBINADAS 5/16-3/4 REF 88-854</v>
          </cell>
          <cell r="C5517" t="str">
            <v>JGO</v>
          </cell>
          <cell r="D5517">
            <v>44592</v>
          </cell>
          <cell r="E5517" t="str">
            <v>2022</v>
          </cell>
          <cell r="F5517">
            <v>82430</v>
          </cell>
        </row>
        <row r="5518">
          <cell r="A5518">
            <v>102760</v>
          </cell>
          <cell r="B5518" t="str">
            <v>JUEGO 8 LLAVES COMBINADAS 8-19 MM REF 88-855</v>
          </cell>
          <cell r="C5518" t="str">
            <v>JGO</v>
          </cell>
          <cell r="D5518">
            <v>44592</v>
          </cell>
          <cell r="E5518" t="str">
            <v>2022</v>
          </cell>
          <cell r="F5518">
            <v>89512</v>
          </cell>
        </row>
        <row r="5519">
          <cell r="A5519">
            <v>102761</v>
          </cell>
          <cell r="B5519" t="str">
            <v>JUEGO DESTORNILLADORES PRECISIÓN 14 EN1 CPPH148 RE</v>
          </cell>
          <cell r="C5519" t="str">
            <v>JGO</v>
          </cell>
          <cell r="D5519">
            <v>44592</v>
          </cell>
          <cell r="E5519" t="str">
            <v>2022</v>
          </cell>
          <cell r="F5519">
            <v>47603</v>
          </cell>
        </row>
        <row r="5520">
          <cell r="A5520">
            <v>102762</v>
          </cell>
          <cell r="B5520" t="str">
            <v>JUEGO FORMONES 3UND REF 16-125LA</v>
          </cell>
          <cell r="C5520" t="str">
            <v>JGO</v>
          </cell>
          <cell r="D5520">
            <v>44592</v>
          </cell>
          <cell r="E5520" t="str">
            <v>2022</v>
          </cell>
          <cell r="F5520">
            <v>62264</v>
          </cell>
        </row>
        <row r="5521">
          <cell r="A5521">
            <v>102763</v>
          </cell>
          <cell r="B5521" t="str">
            <v>JUEGO LLAVE B/FIJA 8 PIEZAS 6-22 MM REF 86-072</v>
          </cell>
          <cell r="C5521" t="str">
            <v>JGO</v>
          </cell>
          <cell r="D5521">
            <v>44592</v>
          </cell>
          <cell r="E5521" t="str">
            <v>2022</v>
          </cell>
          <cell r="F5521">
            <v>125582</v>
          </cell>
        </row>
        <row r="5522">
          <cell r="A5522">
            <v>102764</v>
          </cell>
          <cell r="B5522" t="str">
            <v>JUEGO LLAVES TORX 8 PIEZAS REF 69-266</v>
          </cell>
          <cell r="C5522" t="str">
            <v>JGO</v>
          </cell>
          <cell r="D5522">
            <v>44592</v>
          </cell>
          <cell r="E5522" t="str">
            <v>2022</v>
          </cell>
          <cell r="F5522">
            <v>62116</v>
          </cell>
        </row>
        <row r="5523">
          <cell r="A5523">
            <v>102765</v>
          </cell>
          <cell r="B5523" t="str">
            <v>KIT DE TALADRO PERCUTOR INALÁMBRICO 3/8 PULG+atorn</v>
          </cell>
          <cell r="C5523" t="str">
            <v>KIT</v>
          </cell>
          <cell r="D5523">
            <v>44592</v>
          </cell>
          <cell r="E5523" t="str">
            <v>2022</v>
          </cell>
          <cell r="F5523">
            <v>469469.01</v>
          </cell>
        </row>
        <row r="5524">
          <cell r="A5524">
            <v>102766</v>
          </cell>
          <cell r="B5524" t="str">
            <v>KIT MOTOTOOL DREMEL 3000 125W 127V + 10 ACCESORIOS</v>
          </cell>
          <cell r="C5524" t="str">
            <v>KIT</v>
          </cell>
          <cell r="D5524">
            <v>44592</v>
          </cell>
          <cell r="E5524" t="str">
            <v>2022</v>
          </cell>
          <cell r="F5524">
            <v>213616</v>
          </cell>
        </row>
        <row r="5525">
          <cell r="A5525">
            <v>102767</v>
          </cell>
          <cell r="B5525" t="str">
            <v>LIJADORA ORBITAL 1/4 230W 2.4A 14.000 OPM</v>
          </cell>
          <cell r="C5525" t="str">
            <v>UN</v>
          </cell>
          <cell r="D5525">
            <v>44592</v>
          </cell>
          <cell r="E5525" t="str">
            <v>2022</v>
          </cell>
          <cell r="F5525">
            <v>361665</v>
          </cell>
        </row>
        <row r="5526">
          <cell r="A5526">
            <v>102768</v>
          </cell>
          <cell r="B5526" t="str">
            <v>LIMA MEDIA CAÑA 8 PULGADAS 15F8171</v>
          </cell>
          <cell r="C5526" t="str">
            <v>UN</v>
          </cell>
          <cell r="D5526">
            <v>44592</v>
          </cell>
          <cell r="E5526" t="str">
            <v>2022</v>
          </cell>
          <cell r="F5526">
            <v>23127</v>
          </cell>
        </row>
        <row r="5527">
          <cell r="A5527">
            <v>102769</v>
          </cell>
          <cell r="B5527" t="str">
            <v>LIMA PLANA 8 PULGADAS 15F8111</v>
          </cell>
          <cell r="C5527" t="str">
            <v>UN</v>
          </cell>
          <cell r="D5527">
            <v>44592</v>
          </cell>
          <cell r="E5527" t="str">
            <v>2022</v>
          </cell>
          <cell r="F5527">
            <v>20460</v>
          </cell>
        </row>
        <row r="5528">
          <cell r="A5528">
            <v>102770</v>
          </cell>
          <cell r="B5528" t="str">
            <v>LIMA REDONDA 8 PULGADAS 15F8131 REDLINE</v>
          </cell>
          <cell r="C5528" t="str">
            <v>UN</v>
          </cell>
          <cell r="D5528">
            <v>44592</v>
          </cell>
          <cell r="E5528" t="str">
            <v>2022</v>
          </cell>
          <cell r="F5528">
            <v>15621</v>
          </cell>
        </row>
        <row r="5529">
          <cell r="A5529">
            <v>102771</v>
          </cell>
          <cell r="B5529" t="str">
            <v>MAQUINA PARA CORTA BALDOSA 3 EN 1 600 MM</v>
          </cell>
          <cell r="C5529" t="str">
            <v>UN</v>
          </cell>
          <cell r="D5529">
            <v>44592</v>
          </cell>
          <cell r="E5529" t="str">
            <v>2022</v>
          </cell>
          <cell r="F5529">
            <v>299676</v>
          </cell>
        </row>
        <row r="5530">
          <cell r="A5530">
            <v>102772</v>
          </cell>
          <cell r="B5530" t="str">
            <v>PALÍN HOYADOR COLIMA CON CABO</v>
          </cell>
          <cell r="C5530" t="str">
            <v>UN</v>
          </cell>
          <cell r="D5530">
            <v>44592</v>
          </cell>
          <cell r="E5530" t="str">
            <v>2022</v>
          </cell>
          <cell r="F5530">
            <v>31580.01</v>
          </cell>
        </row>
        <row r="5531">
          <cell r="A5531">
            <v>102773</v>
          </cell>
          <cell r="B5531" t="str">
            <v>RATCHET M/ART. 8 PULGADAS-M3/8 PULGADAS REF 4-86-2</v>
          </cell>
          <cell r="C5531" t="str">
            <v>UN</v>
          </cell>
          <cell r="D5531">
            <v>44592</v>
          </cell>
          <cell r="E5531" t="str">
            <v>2022</v>
          </cell>
          <cell r="F5531">
            <v>34749</v>
          </cell>
        </row>
        <row r="5532">
          <cell r="A5532">
            <v>102774</v>
          </cell>
          <cell r="B5532" t="str">
            <v>SET 94 PIEZAS COPAS 1/4 Y 1/2 PULGADA SD-GS506</v>
          </cell>
          <cell r="C5532" t="str">
            <v>SET</v>
          </cell>
          <cell r="D5532">
            <v>44592</v>
          </cell>
          <cell r="E5532" t="str">
            <v>2022</v>
          </cell>
          <cell r="F5532">
            <v>300281.01</v>
          </cell>
        </row>
        <row r="5533">
          <cell r="A5533">
            <v>102775</v>
          </cell>
          <cell r="B5533" t="str">
            <v>SET DE DESTORNILLADORES PRO DE 6 PIEZAS</v>
          </cell>
          <cell r="C5533" t="str">
            <v>KIT</v>
          </cell>
          <cell r="D5533">
            <v>44592</v>
          </cell>
          <cell r="E5533" t="str">
            <v>2022</v>
          </cell>
          <cell r="F5533">
            <v>66857</v>
          </cell>
        </row>
        <row r="5534">
          <cell r="A5534">
            <v>102776</v>
          </cell>
          <cell r="B5534" t="str">
            <v>SET PUNTAS MAXFIT MAGNETICAS 30 PIEZAS REF DWA2SLS</v>
          </cell>
          <cell r="C5534" t="str">
            <v>SET</v>
          </cell>
          <cell r="D5534">
            <v>44592</v>
          </cell>
          <cell r="E5534" t="str">
            <v>2022</v>
          </cell>
          <cell r="F5534">
            <v>125777</v>
          </cell>
        </row>
        <row r="5535">
          <cell r="A5535">
            <v>12837</v>
          </cell>
          <cell r="B5535" t="str">
            <v>CORTA BALDOSA PROFESIONAL CON BALI- NERA 29" (74 CM)</v>
          </cell>
          <cell r="C5535" t="str">
            <v>UN</v>
          </cell>
          <cell r="D5535">
            <v>44587</v>
          </cell>
          <cell r="E5535" t="str">
            <v>2022</v>
          </cell>
          <cell r="F5535">
            <v>518858</v>
          </cell>
        </row>
        <row r="5536">
          <cell r="A5536">
            <v>12839</v>
          </cell>
          <cell r="B5536" t="str">
            <v>TALADRO PERCUTOR INALÁMBRICO DE 1/2 PULGADA</v>
          </cell>
          <cell r="C5536" t="str">
            <v>UN</v>
          </cell>
          <cell r="D5536">
            <v>44588</v>
          </cell>
          <cell r="E5536" t="str">
            <v>2022</v>
          </cell>
          <cell r="F5536">
            <v>917904</v>
          </cell>
        </row>
        <row r="5537">
          <cell r="A5537">
            <v>12850</v>
          </cell>
          <cell r="B5537" t="str">
            <v>ESTACION DE SOLDADURA 2 EN 1 AIRE Y CAUTIN</v>
          </cell>
          <cell r="C5537" t="str">
            <v>UN</v>
          </cell>
          <cell r="D5537">
            <v>44587</v>
          </cell>
          <cell r="E5537" t="str">
            <v>2022</v>
          </cell>
          <cell r="F5537">
            <v>284118</v>
          </cell>
        </row>
        <row r="5538">
          <cell r="A5538">
            <v>22</v>
          </cell>
          <cell r="B5538" t="str">
            <v>CASETEX Aligerante textil estr</v>
          </cell>
          <cell r="C5538" t="str">
            <v>M2</v>
          </cell>
          <cell r="E5538" t="str">
            <v>1900</v>
          </cell>
          <cell r="F5538">
            <v>0</v>
          </cell>
        </row>
        <row r="5539">
          <cell r="A5539">
            <v>126</v>
          </cell>
          <cell r="B5539" t="str">
            <v>CINTA SIKA PVC   O-22</v>
          </cell>
          <cell r="C5539" t="str">
            <v>ML</v>
          </cell>
          <cell r="D5539">
            <v>44592</v>
          </cell>
          <cell r="E5539" t="str">
            <v>2022</v>
          </cell>
          <cell r="F5539">
            <v>61639</v>
          </cell>
        </row>
        <row r="5540">
          <cell r="A5540">
            <v>576</v>
          </cell>
          <cell r="B5540" t="str">
            <v>ACELERANTE PARA MORTEROS SIKA-3 5 KLG</v>
          </cell>
          <cell r="C5540" t="str">
            <v>KG</v>
          </cell>
          <cell r="E5540" t="str">
            <v>1900</v>
          </cell>
          <cell r="F5540">
            <v>0</v>
          </cell>
        </row>
        <row r="5541">
          <cell r="A5541">
            <v>635</v>
          </cell>
          <cell r="B5541" t="str">
            <v>EUCO ENCHAPE GRIS  5 KILOS</v>
          </cell>
          <cell r="C5541" t="str">
            <v>KG</v>
          </cell>
          <cell r="E5541" t="str">
            <v>1900</v>
          </cell>
          <cell r="F5541">
            <v>0</v>
          </cell>
        </row>
        <row r="5542">
          <cell r="A5542">
            <v>636</v>
          </cell>
          <cell r="B5542" t="str">
            <v>AGUA DE CARROTANQUE</v>
          </cell>
          <cell r="C5542" t="str">
            <v>LT</v>
          </cell>
          <cell r="D5542">
            <v>44592</v>
          </cell>
          <cell r="E5542" t="str">
            <v>2022</v>
          </cell>
          <cell r="F5542">
            <v>19</v>
          </cell>
        </row>
        <row r="5543">
          <cell r="A5543">
            <v>637</v>
          </cell>
          <cell r="B5543" t="str">
            <v>AIR TOC  D  (AIRE)      20 KILOS</v>
          </cell>
          <cell r="C5543" t="str">
            <v>KG</v>
          </cell>
          <cell r="E5543" t="str">
            <v>1900</v>
          </cell>
          <cell r="F5543">
            <v>0</v>
          </cell>
        </row>
        <row r="5544">
          <cell r="A5544">
            <v>640</v>
          </cell>
          <cell r="B5544" t="str">
            <v>CEMENTO PLAST TAPAGOTERA TEXSA</v>
          </cell>
          <cell r="C5544" t="str">
            <v>GLN</v>
          </cell>
          <cell r="E5544" t="str">
            <v>1900</v>
          </cell>
          <cell r="F5544">
            <v>0</v>
          </cell>
        </row>
        <row r="5545">
          <cell r="A5545">
            <v>641</v>
          </cell>
          <cell r="B5545" t="str">
            <v>SIKAFLOOR  2430  CO  4 KILOS</v>
          </cell>
          <cell r="C5545" t="str">
            <v>KG</v>
          </cell>
          <cell r="E5545" t="str">
            <v>1900</v>
          </cell>
          <cell r="F5545">
            <v>0</v>
          </cell>
        </row>
        <row r="5546">
          <cell r="A5546">
            <v>645</v>
          </cell>
          <cell r="B5546" t="str">
            <v>CURASEAL BLANCO       20 KILOS</v>
          </cell>
          <cell r="C5546" t="str">
            <v>KG</v>
          </cell>
          <cell r="E5546" t="str">
            <v>1900</v>
          </cell>
          <cell r="F5546">
            <v>0</v>
          </cell>
        </row>
        <row r="5547">
          <cell r="A5547">
            <v>646</v>
          </cell>
          <cell r="B5547" t="str">
            <v>CURASEAL TRANSPARENTE    20 Kg</v>
          </cell>
          <cell r="C5547" t="str">
            <v>KG</v>
          </cell>
          <cell r="E5547" t="str">
            <v>1900</v>
          </cell>
          <cell r="F5547">
            <v>0</v>
          </cell>
        </row>
        <row r="5548">
          <cell r="A5548">
            <v>651</v>
          </cell>
          <cell r="B5548" t="str">
            <v>FIBRATEX                 TEXSA</v>
          </cell>
          <cell r="C5548" t="str">
            <v>GL</v>
          </cell>
          <cell r="E5548" t="str">
            <v>1900</v>
          </cell>
          <cell r="F5548">
            <v>0</v>
          </cell>
        </row>
        <row r="5549">
          <cell r="A5549">
            <v>683</v>
          </cell>
          <cell r="B5549" t="str">
            <v>MANTO MORTER-PLAS N3     TEXSA</v>
          </cell>
          <cell r="C5549" t="str">
            <v>M2</v>
          </cell>
          <cell r="E5549" t="str">
            <v>1900</v>
          </cell>
          <cell r="F5549">
            <v>0</v>
          </cell>
        </row>
        <row r="5550">
          <cell r="A5550">
            <v>684</v>
          </cell>
          <cell r="B5550" t="str">
            <v>MANTO MORTER-PLAS N4     TEXSA</v>
          </cell>
          <cell r="C5550" t="str">
            <v>M2</v>
          </cell>
          <cell r="E5550" t="str">
            <v>1900</v>
          </cell>
          <cell r="F5550">
            <v>0</v>
          </cell>
        </row>
        <row r="5551">
          <cell r="A5551">
            <v>691</v>
          </cell>
          <cell r="B5551" t="str">
            <v>PEGANTE PARA MADERA MADERA</v>
          </cell>
          <cell r="C5551" t="str">
            <v>GLN</v>
          </cell>
          <cell r="D5551">
            <v>44592</v>
          </cell>
          <cell r="E5551" t="str">
            <v>2022</v>
          </cell>
          <cell r="F5551">
            <v>37242</v>
          </cell>
        </row>
        <row r="5552">
          <cell r="A5552">
            <v>693</v>
          </cell>
          <cell r="B5552" t="str">
            <v>PINTURA BITUMINOSA Al.   TEXSA</v>
          </cell>
          <cell r="C5552" t="str">
            <v>GLN</v>
          </cell>
          <cell r="D5552">
            <v>44592</v>
          </cell>
          <cell r="E5552" t="str">
            <v>2022</v>
          </cell>
          <cell r="F5552">
            <v>91562</v>
          </cell>
        </row>
        <row r="5553">
          <cell r="A5553">
            <v>700</v>
          </cell>
          <cell r="B5553" t="str">
            <v>ACCELGUARD HE  5 KILOS</v>
          </cell>
          <cell r="C5553" t="str">
            <v>KG</v>
          </cell>
          <cell r="E5553" t="str">
            <v>1900</v>
          </cell>
          <cell r="F5553">
            <v>0</v>
          </cell>
        </row>
        <row r="5554">
          <cell r="A5554">
            <v>715</v>
          </cell>
          <cell r="B5554" t="str">
            <v>TELA ASFALTICA No.30     TEXSA</v>
          </cell>
          <cell r="C5554" t="str">
            <v>M2</v>
          </cell>
          <cell r="E5554" t="str">
            <v>1900</v>
          </cell>
          <cell r="F5554">
            <v>0</v>
          </cell>
        </row>
        <row r="5555">
          <cell r="A5555">
            <v>1958</v>
          </cell>
          <cell r="B5555" t="str">
            <v>PINTURA BITUMINOSA DE ALUMINIO</v>
          </cell>
          <cell r="C5555" t="str">
            <v>GLN</v>
          </cell>
          <cell r="D5555">
            <v>44592</v>
          </cell>
          <cell r="E5555" t="str">
            <v>2022</v>
          </cell>
          <cell r="F5555">
            <v>92602</v>
          </cell>
        </row>
        <row r="5556">
          <cell r="A5556">
            <v>2183</v>
          </cell>
          <cell r="B5556" t="str">
            <v>CINTA P.V.C. A-10        20 ML</v>
          </cell>
          <cell r="C5556" t="str">
            <v>ML</v>
          </cell>
          <cell r="E5556" t="str">
            <v>1900</v>
          </cell>
          <cell r="F5556">
            <v>0</v>
          </cell>
        </row>
        <row r="5557">
          <cell r="A5557">
            <v>2184</v>
          </cell>
          <cell r="B5557" t="str">
            <v>CINTA P.V.C. A-15        30 ML</v>
          </cell>
          <cell r="C5557" t="str">
            <v>ML</v>
          </cell>
          <cell r="E5557" t="str">
            <v>1900</v>
          </cell>
          <cell r="F5557">
            <v>0</v>
          </cell>
        </row>
        <row r="5558">
          <cell r="A5558">
            <v>2185</v>
          </cell>
          <cell r="B5558" t="str">
            <v>CINTA P.V.C. A-22        15 ML</v>
          </cell>
          <cell r="C5558" t="str">
            <v>ML</v>
          </cell>
          <cell r="E5558" t="str">
            <v>1900</v>
          </cell>
          <cell r="F5558">
            <v>0</v>
          </cell>
        </row>
        <row r="5559">
          <cell r="A5559">
            <v>2188</v>
          </cell>
          <cell r="B5559" t="str">
            <v>MASIL CARBURANTE      25 KILOS</v>
          </cell>
          <cell r="C5559" t="str">
            <v>KG</v>
          </cell>
          <cell r="E5559" t="str">
            <v>1900</v>
          </cell>
          <cell r="F5559">
            <v>0</v>
          </cell>
        </row>
        <row r="5560">
          <cell r="A5560">
            <v>2633</v>
          </cell>
          <cell r="B5560" t="str">
            <v>ACELERANTE PARA MORTEROS SIKA-3-23.0 KLG</v>
          </cell>
          <cell r="C5560" t="str">
            <v>KG</v>
          </cell>
          <cell r="E5560" t="str">
            <v>1900</v>
          </cell>
          <cell r="F5560">
            <v>0</v>
          </cell>
        </row>
        <row r="5561">
          <cell r="A5561">
            <v>2681</v>
          </cell>
          <cell r="B5561" t="str">
            <v>ADITIVO ADHERENTE PARA MORTEROS SikaLátex (4.5Kg)</v>
          </cell>
          <cell r="C5561" t="str">
            <v>KG</v>
          </cell>
          <cell r="E5561" t="str">
            <v>1900</v>
          </cell>
          <cell r="F5561">
            <v>0</v>
          </cell>
        </row>
        <row r="5562">
          <cell r="A5562">
            <v>2748</v>
          </cell>
          <cell r="B5562" t="str">
            <v>EUCO FILLER GRUESA  42 KILOS</v>
          </cell>
          <cell r="C5562" t="str">
            <v>KG</v>
          </cell>
          <cell r="E5562" t="str">
            <v>1900</v>
          </cell>
          <cell r="F5562">
            <v>0</v>
          </cell>
        </row>
        <row r="5563">
          <cell r="A5563">
            <v>2843</v>
          </cell>
          <cell r="B5563" t="str">
            <v>ADITIVO ADHERENTE PARA MORTEROS SikaLátex (20Kg)</v>
          </cell>
          <cell r="C5563" t="str">
            <v>KG</v>
          </cell>
          <cell r="E5563" t="str">
            <v>1900</v>
          </cell>
          <cell r="F5563">
            <v>0</v>
          </cell>
        </row>
        <row r="5564">
          <cell r="A5564">
            <v>2849</v>
          </cell>
          <cell r="B5564" t="str">
            <v>RETARDADOR SIKA TARD-E - 230.0 KLG</v>
          </cell>
          <cell r="C5564" t="str">
            <v>KG</v>
          </cell>
          <cell r="E5564" t="str">
            <v>1900</v>
          </cell>
          <cell r="F5564">
            <v>0</v>
          </cell>
        </row>
        <row r="5565">
          <cell r="A5565">
            <v>2850</v>
          </cell>
          <cell r="B5565" t="str">
            <v>SIKASET L - ACELERANTE FRAGUADO, RESISTENCIA (5kg)</v>
          </cell>
          <cell r="C5565" t="str">
            <v>KG</v>
          </cell>
          <cell r="D5565">
            <v>44592</v>
          </cell>
          <cell r="E5565" t="str">
            <v>2022</v>
          </cell>
          <cell r="F5565">
            <v>22612</v>
          </cell>
        </row>
        <row r="5566">
          <cell r="A5566">
            <v>2852</v>
          </cell>
          <cell r="B5566" t="str">
            <v>ACELERANTE FRAGUADO,RESISTENCIA (230kg) Sikaset L</v>
          </cell>
          <cell r="C5566" t="str">
            <v>KG</v>
          </cell>
          <cell r="E5566" t="str">
            <v>1900</v>
          </cell>
          <cell r="F5566">
            <v>0</v>
          </cell>
        </row>
        <row r="5567">
          <cell r="A5567">
            <v>2935</v>
          </cell>
          <cell r="B5567" t="str">
            <v>PLASTOCRETE 169 HE</v>
          </cell>
          <cell r="C5567" t="str">
            <v>KG</v>
          </cell>
          <cell r="D5567">
            <v>44592</v>
          </cell>
          <cell r="E5567" t="str">
            <v>2022</v>
          </cell>
          <cell r="F5567">
            <v>7866</v>
          </cell>
        </row>
        <row r="5568">
          <cell r="A5568">
            <v>2957</v>
          </cell>
          <cell r="B5568" t="str">
            <v>PEGANTE DE CAUCHO (PL-85)</v>
          </cell>
          <cell r="C5568" t="str">
            <v>GLN</v>
          </cell>
          <cell r="D5568">
            <v>44592</v>
          </cell>
          <cell r="E5568" t="str">
            <v>2022</v>
          </cell>
          <cell r="F5568">
            <v>82008.009999999995</v>
          </cell>
        </row>
        <row r="5569">
          <cell r="A5569">
            <v>3196</v>
          </cell>
          <cell r="B5569" t="str">
            <v>IMPERMEABILIZACION COMPLETA</v>
          </cell>
          <cell r="C5569" t="str">
            <v>M2</v>
          </cell>
          <cell r="E5569" t="str">
            <v>1900</v>
          </cell>
          <cell r="F5569">
            <v>0</v>
          </cell>
        </row>
        <row r="5570">
          <cell r="A5570">
            <v>3307</v>
          </cell>
          <cell r="B5570" t="str">
            <v>RECARGA CARROTANQUE  DE AGUA</v>
          </cell>
          <cell r="C5570" t="str">
            <v>HR</v>
          </cell>
          <cell r="D5570">
            <v>44592</v>
          </cell>
          <cell r="E5570" t="str">
            <v>2022</v>
          </cell>
          <cell r="F5570">
            <v>68557.009999999995</v>
          </cell>
        </row>
        <row r="5571">
          <cell r="A5571">
            <v>9471</v>
          </cell>
          <cell r="B5571" t="str">
            <v>CARROTANQUE DE AGUA  6000 GLN - 24 M3 aprox</v>
          </cell>
          <cell r="C5571" t="str">
            <v>VJ</v>
          </cell>
          <cell r="D5571">
            <v>44592</v>
          </cell>
          <cell r="E5571" t="str">
            <v>2022</v>
          </cell>
          <cell r="F5571">
            <v>884614</v>
          </cell>
        </row>
        <row r="5572">
          <cell r="A5572">
            <v>9481</v>
          </cell>
          <cell r="B5572" t="str">
            <v>MANTO PROTEKTOR 2.5 mm</v>
          </cell>
          <cell r="C5572" t="str">
            <v>M2</v>
          </cell>
          <cell r="E5572" t="str">
            <v>1900</v>
          </cell>
          <cell r="F5572">
            <v>0</v>
          </cell>
        </row>
        <row r="5573">
          <cell r="A5573">
            <v>9482</v>
          </cell>
          <cell r="B5573" t="str">
            <v>MANTO METAL FL 100</v>
          </cell>
          <cell r="C5573" t="str">
            <v>M2</v>
          </cell>
          <cell r="E5573" t="str">
            <v>1900</v>
          </cell>
          <cell r="F5573">
            <v>0</v>
          </cell>
        </row>
        <row r="5574">
          <cell r="A5574">
            <v>101001</v>
          </cell>
          <cell r="B5574" t="str">
            <v>CINTA TEFLON INDUST.AGUA-ROLLO (1/2")X10M</v>
          </cell>
          <cell r="C5574" t="str">
            <v>UN</v>
          </cell>
          <cell r="D5574">
            <v>44592</v>
          </cell>
          <cell r="E5574" t="str">
            <v>2022</v>
          </cell>
          <cell r="F5574">
            <v>2112</v>
          </cell>
        </row>
        <row r="5575">
          <cell r="A5575">
            <v>101053</v>
          </cell>
          <cell r="B5575" t="str">
            <v>FIBRA PARA AMARRE (ROLLO DE 750m)</v>
          </cell>
          <cell r="C5575" t="str">
            <v>UN</v>
          </cell>
          <cell r="E5575" t="str">
            <v>1900</v>
          </cell>
          <cell r="F5575">
            <v>0</v>
          </cell>
        </row>
        <row r="5576">
          <cell r="A5576">
            <v>101106</v>
          </cell>
          <cell r="B5576" t="str">
            <v>polimero monolitico</v>
          </cell>
          <cell r="C5576" t="str">
            <v>KG</v>
          </cell>
          <cell r="E5576" t="str">
            <v>1900</v>
          </cell>
          <cell r="F5576">
            <v>0</v>
          </cell>
        </row>
        <row r="5577">
          <cell r="A5577">
            <v>101152</v>
          </cell>
          <cell r="B5577" t="str">
            <v>Estructura liviana recepción IDRD según diseño</v>
          </cell>
          <cell r="C5577" t="str">
            <v>UN</v>
          </cell>
          <cell r="E5577" t="str">
            <v>1900</v>
          </cell>
          <cell r="F5577">
            <v>0</v>
          </cell>
        </row>
        <row r="5578">
          <cell r="A5578">
            <v>101160</v>
          </cell>
          <cell r="B5578" t="str">
            <v>Restauración mueble recepción IDRD</v>
          </cell>
          <cell r="C5578" t="str">
            <v>GL</v>
          </cell>
          <cell r="E5578" t="str">
            <v>1900</v>
          </cell>
          <cell r="F5578">
            <v>0</v>
          </cell>
        </row>
        <row r="5579">
          <cell r="A5579">
            <v>101195</v>
          </cell>
          <cell r="B5579" t="str">
            <v>SUMIN. E INSTAL.CUERDAS DINÁMICAS 50 M MURO ESCALA</v>
          </cell>
          <cell r="C5579" t="str">
            <v>UN</v>
          </cell>
          <cell r="E5579" t="str">
            <v>1900</v>
          </cell>
          <cell r="F5579">
            <v>0</v>
          </cell>
        </row>
        <row r="5580">
          <cell r="A5580">
            <v>101197</v>
          </cell>
          <cell r="B5580" t="str">
            <v>SUMIN E INSTAL DE CINTA MURO ESCALAR</v>
          </cell>
          <cell r="C5580" t="str">
            <v>UN</v>
          </cell>
          <cell r="E5580" t="str">
            <v>1900</v>
          </cell>
          <cell r="F5580">
            <v>0</v>
          </cell>
        </row>
        <row r="5581">
          <cell r="A5581">
            <v>101198</v>
          </cell>
          <cell r="B5581" t="str">
            <v>SUMIN E INSTAL DE MAILLONES MURO ESCALAR</v>
          </cell>
          <cell r="C5581" t="str">
            <v>UN</v>
          </cell>
          <cell r="E5581" t="str">
            <v>1900</v>
          </cell>
          <cell r="F5581">
            <v>0</v>
          </cell>
        </row>
        <row r="5582">
          <cell r="A5582">
            <v>101199</v>
          </cell>
          <cell r="B5582" t="str">
            <v>SUMIN E INSTAL  MOSQUETONES SENCILLOS MURO ESCALAR</v>
          </cell>
          <cell r="C5582" t="str">
            <v>UN</v>
          </cell>
          <cell r="E5582" t="str">
            <v>1900</v>
          </cell>
          <cell r="F5582">
            <v>0</v>
          </cell>
        </row>
        <row r="5583">
          <cell r="A5583">
            <v>101200</v>
          </cell>
          <cell r="B5583" t="str">
            <v>SUMIN E INSTAL  DE PRESAS MURO ESCALAR</v>
          </cell>
          <cell r="C5583" t="str">
            <v>UN</v>
          </cell>
          <cell r="E5583" t="str">
            <v>1900</v>
          </cell>
          <cell r="F5583">
            <v>0</v>
          </cell>
        </row>
        <row r="5584">
          <cell r="A5584">
            <v>101201</v>
          </cell>
          <cell r="B5584" t="str">
            <v>SUMIN E INSTAL  DE ARNESES MURO ESCALAR</v>
          </cell>
          <cell r="C5584" t="str">
            <v>UN</v>
          </cell>
          <cell r="E5584" t="str">
            <v>1900</v>
          </cell>
          <cell r="F5584">
            <v>0</v>
          </cell>
        </row>
        <row r="5585">
          <cell r="A5585">
            <v>101202</v>
          </cell>
          <cell r="B5585" t="str">
            <v>SUMIN E INSTAL  DE ARNESES NIÑO MURO ESCALAR</v>
          </cell>
          <cell r="C5585" t="str">
            <v>UN</v>
          </cell>
          <cell r="E5585" t="str">
            <v>1900</v>
          </cell>
          <cell r="F5585">
            <v>0</v>
          </cell>
        </row>
        <row r="5586">
          <cell r="A5586">
            <v>101203</v>
          </cell>
          <cell r="B5586" t="str">
            <v>SUMIN E INSTAL  DE ARNESES ADULTOS MURO ESCALAR</v>
          </cell>
          <cell r="C5586" t="str">
            <v>UN</v>
          </cell>
          <cell r="E5586" t="str">
            <v>1900</v>
          </cell>
          <cell r="F5586">
            <v>0</v>
          </cell>
        </row>
        <row r="5587">
          <cell r="A5587">
            <v>101204</v>
          </cell>
          <cell r="B5587" t="str">
            <v>SUMIN E INSTAL SISTEMA SEGUR. AUTOMÁTICO MURO ESCA</v>
          </cell>
          <cell r="C5587" t="str">
            <v>UN</v>
          </cell>
          <cell r="E5587" t="str">
            <v>1900</v>
          </cell>
          <cell r="F5587">
            <v>0</v>
          </cell>
        </row>
        <row r="5588">
          <cell r="A5588">
            <v>101205</v>
          </cell>
          <cell r="B5588" t="str">
            <v>SUMIN E INSTAL SISTEMA SEGUR. MANUAL MURO ESCA</v>
          </cell>
          <cell r="C5588" t="str">
            <v>UN</v>
          </cell>
          <cell r="E5588" t="str">
            <v>1900</v>
          </cell>
          <cell r="F5588">
            <v>0</v>
          </cell>
        </row>
        <row r="5589">
          <cell r="A5589">
            <v>101249</v>
          </cell>
          <cell r="B5589" t="str">
            <v>CARROTANQUE DE AGUA  FORD-600</v>
          </cell>
          <cell r="C5589" t="str">
            <v>HR</v>
          </cell>
          <cell r="E5589" t="str">
            <v>1900</v>
          </cell>
          <cell r="F5589">
            <v>0</v>
          </cell>
        </row>
        <row r="5590">
          <cell r="A5590">
            <v>101755</v>
          </cell>
          <cell r="B5590" t="str">
            <v>CINTA FIJA  DEMARC. CANCHA TENIS-POLVO(Sum+Inst) *</v>
          </cell>
          <cell r="C5590" t="str">
            <v>UN</v>
          </cell>
          <cell r="E5590" t="str">
            <v>1900</v>
          </cell>
          <cell r="F5590">
            <v>0</v>
          </cell>
        </row>
        <row r="5591">
          <cell r="A5591">
            <v>101789</v>
          </cell>
          <cell r="B5591" t="str">
            <v xml:space="preserve">RECUBRIMIENTO SINTETICO DECOART </v>
          </cell>
          <cell r="C5591" t="str">
            <v>M2</v>
          </cell>
          <cell r="D5591">
            <v>44274</v>
          </cell>
          <cell r="E5591" t="str">
            <v>2021</v>
          </cell>
          <cell r="F5591">
            <v>43965.45</v>
          </cell>
        </row>
        <row r="5592">
          <cell r="A5592">
            <v>102218</v>
          </cell>
          <cell r="B5592" t="str">
            <v>FertilizanteQuím.granuladFoliar-orgánNPK(saco 50kg</v>
          </cell>
          <cell r="C5592" t="str">
            <v>KG</v>
          </cell>
          <cell r="D5592">
            <v>44592</v>
          </cell>
          <cell r="E5592" t="str">
            <v>2022</v>
          </cell>
          <cell r="F5592">
            <v>777</v>
          </cell>
        </row>
        <row r="5593">
          <cell r="A5593">
            <v>102284</v>
          </cell>
          <cell r="B5593" t="str">
            <v>Mueble pra recepcionIDRD1.80x1.50h=1.00m(Sum+Inst</v>
          </cell>
          <cell r="C5593" t="str">
            <v>UN</v>
          </cell>
          <cell r="E5593" t="str">
            <v>1900</v>
          </cell>
          <cell r="F5593">
            <v>0</v>
          </cell>
        </row>
        <row r="5594">
          <cell r="A5594">
            <v>102311</v>
          </cell>
          <cell r="B5594" t="str">
            <v>ADITIVO ADHERENTE TEXILAN 553</v>
          </cell>
          <cell r="C5594" t="str">
            <v>M2</v>
          </cell>
          <cell r="E5594" t="str">
            <v>1900</v>
          </cell>
          <cell r="F5594">
            <v>0</v>
          </cell>
        </row>
        <row r="5595">
          <cell r="A5595">
            <v>102430</v>
          </cell>
          <cell r="B5595" t="str">
            <v>PLATINAS PARA LAS ESTACIONES RUTAS MURO ESCALAR</v>
          </cell>
          <cell r="C5595" t="str">
            <v>UN</v>
          </cell>
          <cell r="E5595" t="str">
            <v>1900</v>
          </cell>
          <cell r="F5595">
            <v>0</v>
          </cell>
        </row>
        <row r="5596">
          <cell r="A5596">
            <v>102431</v>
          </cell>
          <cell r="B5596" t="str">
            <v>MONTAJE ESTACIONES Y LAS MRESAS PARA RUTAS M.E.</v>
          </cell>
          <cell r="C5596" t="str">
            <v>JGO</v>
          </cell>
          <cell r="E5596" t="str">
            <v>1900</v>
          </cell>
          <cell r="F5596">
            <v>0</v>
          </cell>
        </row>
        <row r="5597">
          <cell r="A5597">
            <v>102571</v>
          </cell>
          <cell r="B5597" t="str">
            <v>Lubricante/Grasa**</v>
          </cell>
          <cell r="C5597" t="str">
            <v>UN</v>
          </cell>
          <cell r="E5597" t="str">
            <v>1900</v>
          </cell>
          <cell r="F5597">
            <v>0</v>
          </cell>
        </row>
        <row r="5598">
          <cell r="A5598">
            <v>102664</v>
          </cell>
          <cell r="B5598" t="str">
            <v>MuebleRecepcion1.80x1.50h=1.00m+Vidrio Temp6mmSum</v>
          </cell>
          <cell r="C5598" t="str">
            <v>UN</v>
          </cell>
          <cell r="E5598" t="str">
            <v>1900</v>
          </cell>
          <cell r="F5598">
            <v>0</v>
          </cell>
        </row>
        <row r="5599">
          <cell r="A5599">
            <v>102723</v>
          </cell>
          <cell r="B5599" t="str">
            <v>MANTO CON FOIL DE ALUMINIO X 10M2,E=3mm</v>
          </cell>
          <cell r="C5599" t="str">
            <v>RLL</v>
          </cell>
          <cell r="D5599">
            <v>44592</v>
          </cell>
          <cell r="E5599" t="str">
            <v>2022</v>
          </cell>
          <cell r="F5599">
            <v>217816.01</v>
          </cell>
        </row>
        <row r="5600">
          <cell r="A5600">
            <v>102725</v>
          </cell>
          <cell r="B5600" t="str">
            <v>PINTURA BITUMINOSA DE ALUMINIO ( 1/4 de Galon)</v>
          </cell>
          <cell r="C5600" t="str">
            <v>UN</v>
          </cell>
          <cell r="E5600" t="str">
            <v>1900</v>
          </cell>
          <cell r="F5600">
            <v>0</v>
          </cell>
        </row>
        <row r="5601">
          <cell r="A5601">
            <v>102803</v>
          </cell>
          <cell r="B5601" t="str">
            <v>MANTO CONTROL EROSIÓN</v>
          </cell>
          <cell r="C5601" t="str">
            <v>M2</v>
          </cell>
          <cell r="E5601" t="str">
            <v>1900</v>
          </cell>
          <cell r="F5601">
            <v>0</v>
          </cell>
        </row>
        <row r="5602">
          <cell r="A5602">
            <v>102826</v>
          </cell>
          <cell r="B5602" t="str">
            <v>Sikalatex 4.5kg **</v>
          </cell>
          <cell r="C5602" t="str">
            <v>KG</v>
          </cell>
          <cell r="E5602" t="str">
            <v>1900</v>
          </cell>
          <cell r="F5602">
            <v>0</v>
          </cell>
        </row>
        <row r="5603">
          <cell r="A5603">
            <v>102845</v>
          </cell>
          <cell r="B5603" t="str">
            <v>PEGANTE PARA ALFOMBRA</v>
          </cell>
          <cell r="C5603" t="str">
            <v>GLN</v>
          </cell>
          <cell r="E5603" t="str">
            <v>1900</v>
          </cell>
          <cell r="F5603">
            <v>0</v>
          </cell>
        </row>
        <row r="5604">
          <cell r="A5604">
            <v>102945</v>
          </cell>
          <cell r="B5604" t="str">
            <v>PEGANTE PARA PISO CAUCHO CORSARIO/TOPEROL</v>
          </cell>
          <cell r="C5604" t="str">
            <v>GLN</v>
          </cell>
          <cell r="E5604" t="str">
            <v>1900</v>
          </cell>
          <cell r="F5604">
            <v>0</v>
          </cell>
        </row>
        <row r="5605">
          <cell r="A5605">
            <v>103065</v>
          </cell>
          <cell r="B5605" t="str">
            <v>MASILLA TEXPLACA</v>
          </cell>
          <cell r="C5605" t="str">
            <v>KG</v>
          </cell>
          <cell r="E5605" t="str">
            <v>1900</v>
          </cell>
          <cell r="F5605">
            <v>0</v>
          </cell>
        </row>
        <row r="5606">
          <cell r="A5606">
            <v>103095</v>
          </cell>
          <cell r="B5606" t="str">
            <v>SIKA COLMA - RINSE SOLVENTE EPOXICO  (5 GL) LIMPIA</v>
          </cell>
          <cell r="C5606" t="str">
            <v>KG</v>
          </cell>
          <cell r="D5606">
            <v>43844</v>
          </cell>
          <cell r="E5606" t="str">
            <v>2020</v>
          </cell>
          <cell r="F5606">
            <v>12339.11</v>
          </cell>
        </row>
        <row r="5607">
          <cell r="A5607">
            <v>103110</v>
          </cell>
          <cell r="B5607" t="str">
            <v>TELA ASFALTICA</v>
          </cell>
          <cell r="C5607" t="str">
            <v>M2</v>
          </cell>
          <cell r="D5607">
            <v>44592</v>
          </cell>
          <cell r="E5607" t="str">
            <v>2022</v>
          </cell>
          <cell r="F5607">
            <v>1977.01</v>
          </cell>
        </row>
        <row r="5608">
          <cell r="A5608">
            <v>103142</v>
          </cell>
          <cell r="B5608" t="str">
            <v>Geomembrana PVC 1.2 mm /Expuesta) Sumin.+Intal.</v>
          </cell>
          <cell r="C5608" t="str">
            <v>M2</v>
          </cell>
          <cell r="D5608">
            <v>44592</v>
          </cell>
          <cell r="E5608" t="str">
            <v>2022</v>
          </cell>
          <cell r="F5608">
            <v>80966.009999999995</v>
          </cell>
        </row>
        <row r="5609">
          <cell r="A5609">
            <v>103266</v>
          </cell>
          <cell r="B5609" t="str">
            <v>MASILLA SUPERMASTICK- DRY WALL Y FIBROCEMENTO</v>
          </cell>
          <cell r="C5609" t="str">
            <v>GLN</v>
          </cell>
          <cell r="D5609">
            <v>44592</v>
          </cell>
          <cell r="E5609" t="str">
            <v>2022</v>
          </cell>
          <cell r="F5609">
            <v>17057</v>
          </cell>
        </row>
        <row r="5610">
          <cell r="A5610">
            <v>103361</v>
          </cell>
          <cell r="B5610" t="str">
            <v>Masilla de Poliuretano</v>
          </cell>
          <cell r="C5610" t="str">
            <v>UN</v>
          </cell>
          <cell r="E5610" t="str">
            <v>1900</v>
          </cell>
          <cell r="F5610">
            <v>0</v>
          </cell>
        </row>
        <row r="5611">
          <cell r="A5611">
            <v>103363</v>
          </cell>
          <cell r="B5611" t="str">
            <v>Shampoo especial para fachadas e hidrofugo</v>
          </cell>
          <cell r="C5611" t="str">
            <v>UN</v>
          </cell>
          <cell r="E5611" t="str">
            <v>1900</v>
          </cell>
          <cell r="F5611">
            <v>0</v>
          </cell>
        </row>
        <row r="5612">
          <cell r="A5612">
            <v>103461</v>
          </cell>
          <cell r="B5612" t="str">
            <v>IMPERMEABILIZANTE INTEG-CONCENT- XYPEX(CANEC25KG)</v>
          </cell>
          <cell r="C5612" t="str">
            <v>UN</v>
          </cell>
          <cell r="D5612">
            <v>44592</v>
          </cell>
          <cell r="E5612" t="str">
            <v>2022</v>
          </cell>
          <cell r="F5612">
            <v>726035.01</v>
          </cell>
        </row>
        <row r="5613">
          <cell r="A5613">
            <v>103559</v>
          </cell>
          <cell r="B5613" t="str">
            <v>DISOLVENTE  VARSOL (No utilizar mas)</v>
          </cell>
          <cell r="C5613" t="str">
            <v>GLN</v>
          </cell>
          <cell r="E5613" t="str">
            <v>1900</v>
          </cell>
          <cell r="F5613">
            <v>0</v>
          </cell>
        </row>
        <row r="5614">
          <cell r="A5614">
            <v>103657</v>
          </cell>
          <cell r="B5614" t="str">
            <v>Sikalatex 20kg **</v>
          </cell>
          <cell r="C5614" t="str">
            <v>KG</v>
          </cell>
          <cell r="E5614" t="str">
            <v>1900</v>
          </cell>
          <cell r="F5614">
            <v>0</v>
          </cell>
        </row>
        <row r="5615">
          <cell r="A5615">
            <v>104177</v>
          </cell>
          <cell r="B5615" t="str">
            <v>Resina Poliol (Componente A) de Polyurea</v>
          </cell>
          <cell r="C5615" t="str">
            <v>KG</v>
          </cell>
          <cell r="D5615">
            <v>44592</v>
          </cell>
          <cell r="E5615" t="str">
            <v>2022</v>
          </cell>
          <cell r="F5615">
            <v>36861</v>
          </cell>
        </row>
        <row r="5616">
          <cell r="A5616">
            <v>104178</v>
          </cell>
          <cell r="B5616" t="str">
            <v>Isocianato (Componente B) de Polyurea</v>
          </cell>
          <cell r="C5616" t="str">
            <v>KG</v>
          </cell>
          <cell r="D5616">
            <v>44592</v>
          </cell>
          <cell r="E5616" t="str">
            <v>2022</v>
          </cell>
          <cell r="F5616">
            <v>36861</v>
          </cell>
        </row>
        <row r="5617">
          <cell r="A5617">
            <v>104179</v>
          </cell>
          <cell r="B5617" t="str">
            <v>Pigmento para Polyurea</v>
          </cell>
          <cell r="C5617" t="str">
            <v>KG</v>
          </cell>
          <cell r="E5617" t="str">
            <v>1900</v>
          </cell>
          <cell r="F5617">
            <v>0</v>
          </cell>
        </row>
        <row r="5618">
          <cell r="A5618">
            <v>104180</v>
          </cell>
          <cell r="B5618" t="str">
            <v>Primer Barrera de vapor</v>
          </cell>
          <cell r="C5618" t="str">
            <v>KG</v>
          </cell>
          <cell r="D5618">
            <v>44592</v>
          </cell>
          <cell r="E5618" t="str">
            <v>2022</v>
          </cell>
          <cell r="F5618">
            <v>48807.01</v>
          </cell>
        </row>
        <row r="5619">
          <cell r="A5619">
            <v>104330</v>
          </cell>
          <cell r="B5619" t="str">
            <v>IGAS GRIS ROLLO (de 3/8" - 10mm ) rollo de 4,5</v>
          </cell>
          <cell r="C5619" t="str">
            <v>ML</v>
          </cell>
          <cell r="E5619" t="str">
            <v>1900</v>
          </cell>
          <cell r="F5619">
            <v>0</v>
          </cell>
        </row>
        <row r="5620">
          <cell r="A5620">
            <v>104411</v>
          </cell>
          <cell r="B5620" t="str">
            <v>SIKA TRANSPARENTE-10 X (5 GALONES)</v>
          </cell>
          <cell r="C5620" t="str">
            <v>GLN</v>
          </cell>
          <cell r="E5620" t="str">
            <v>1900</v>
          </cell>
          <cell r="F5620">
            <v>0</v>
          </cell>
        </row>
        <row r="5621">
          <cell r="A5621">
            <v>104748</v>
          </cell>
          <cell r="B5621" t="str">
            <v>LIMPIADOR DESENGRASANTE N°2  USO INDUST galon</v>
          </cell>
          <cell r="C5621" t="str">
            <v>GLN</v>
          </cell>
          <cell r="D5621">
            <v>44592</v>
          </cell>
          <cell r="E5621" t="str">
            <v>2022</v>
          </cell>
          <cell r="F5621">
            <v>79491</v>
          </cell>
        </row>
        <row r="5622">
          <cell r="A5622">
            <v>104924</v>
          </cell>
          <cell r="B5622" t="str">
            <v>DESNATADOR DE PISCINA   2"</v>
          </cell>
          <cell r="C5622" t="str">
            <v>UN</v>
          </cell>
          <cell r="E5622" t="str">
            <v>1900</v>
          </cell>
          <cell r="F5622">
            <v>0</v>
          </cell>
        </row>
        <row r="5623">
          <cell r="A5623">
            <v>104934</v>
          </cell>
          <cell r="B5623" t="str">
            <v>SIKAGUARD 50    23 Kg.</v>
          </cell>
          <cell r="C5623" t="str">
            <v>KG</v>
          </cell>
          <cell r="D5623">
            <v>43840</v>
          </cell>
          <cell r="E5623" t="str">
            <v>2020</v>
          </cell>
          <cell r="F5623">
            <v>38394.01</v>
          </cell>
        </row>
        <row r="5624">
          <cell r="A5624">
            <v>105147</v>
          </cell>
          <cell r="B5624" t="str">
            <v>Cloro tambor Kg</v>
          </cell>
          <cell r="C5624" t="str">
            <v>KG</v>
          </cell>
          <cell r="D5624">
            <v>44592</v>
          </cell>
          <cell r="E5624" t="str">
            <v>2022</v>
          </cell>
          <cell r="F5624">
            <v>16217</v>
          </cell>
        </row>
        <row r="5625">
          <cell r="A5625">
            <v>105148</v>
          </cell>
          <cell r="B5625" t="str">
            <v>CLARIFICADOR</v>
          </cell>
          <cell r="C5625" t="str">
            <v>GLN</v>
          </cell>
          <cell r="E5625" t="str">
            <v>1900</v>
          </cell>
          <cell r="F5625">
            <v>0</v>
          </cell>
        </row>
        <row r="5626">
          <cell r="A5626">
            <v>105496</v>
          </cell>
          <cell r="B5626" t="str">
            <v>CAL HIDRATADA</v>
          </cell>
          <cell r="C5626" t="str">
            <v>KG</v>
          </cell>
          <cell r="D5626">
            <v>44592</v>
          </cell>
          <cell r="E5626" t="str">
            <v>2022</v>
          </cell>
          <cell r="F5626">
            <v>1025.01</v>
          </cell>
        </row>
        <row r="5627">
          <cell r="A5627">
            <v>105510</v>
          </cell>
          <cell r="B5627" t="str">
            <v>SIKADUR COMBIFLEX H-15    (ROLLO DE 12.5 MTS)</v>
          </cell>
          <cell r="C5627" t="str">
            <v>ML</v>
          </cell>
          <cell r="D5627">
            <v>44592</v>
          </cell>
          <cell r="E5627" t="str">
            <v>2022</v>
          </cell>
          <cell r="F5627">
            <v>121471</v>
          </cell>
        </row>
        <row r="5628">
          <cell r="A5628">
            <v>105511</v>
          </cell>
          <cell r="B5628" t="str">
            <v>SIKAFLEX CONSTRUCCION Cartucho 300cc</v>
          </cell>
          <cell r="C5628" t="str">
            <v>UN</v>
          </cell>
          <cell r="D5628">
            <v>44592</v>
          </cell>
          <cell r="E5628" t="str">
            <v>2022</v>
          </cell>
          <cell r="F5628">
            <v>49536</v>
          </cell>
        </row>
        <row r="5629">
          <cell r="A5629">
            <v>105779</v>
          </cell>
          <cell r="B5629" t="str">
            <v>FERTILIZANTE ORGANICO TIPO HUMUS</v>
          </cell>
          <cell r="C5629" t="str">
            <v>KG</v>
          </cell>
          <cell r="D5629">
            <v>44592</v>
          </cell>
          <cell r="E5629" t="str">
            <v>2022</v>
          </cell>
          <cell r="F5629">
            <v>2065</v>
          </cell>
        </row>
        <row r="5630">
          <cell r="A5630">
            <v>101903</v>
          </cell>
          <cell r="B5630" t="str">
            <v>PROTECTOR HIDROFUGANTE WPC</v>
          </cell>
          <cell r="C5630" t="str">
            <v>GLN</v>
          </cell>
          <cell r="D5630">
            <v>43584</v>
          </cell>
          <cell r="E5630" t="str">
            <v>2019</v>
          </cell>
          <cell r="F5630">
            <v>142825</v>
          </cell>
        </row>
        <row r="5631">
          <cell r="A5631">
            <v>12629</v>
          </cell>
          <cell r="B5631" t="str">
            <v xml:space="preserve">Reparacion de fisuras y microfisuras de la tapa del tanque del parque COMETAS. </v>
          </cell>
          <cell r="C5631" t="str">
            <v>ML</v>
          </cell>
          <cell r="D5631">
            <v>44592</v>
          </cell>
          <cell r="E5631" t="str">
            <v>2022</v>
          </cell>
          <cell r="F5631">
            <v>21116</v>
          </cell>
        </row>
        <row r="5632">
          <cell r="A5632">
            <v>12630</v>
          </cell>
          <cell r="B5632" t="str">
            <v>Resurfacer - Aplicacion para sellar e impermeabilizar la superficie de tanque - COMETAS</v>
          </cell>
          <cell r="C5632" t="str">
            <v>ML</v>
          </cell>
          <cell r="D5632">
            <v>44592</v>
          </cell>
          <cell r="E5632" t="str">
            <v>2022</v>
          </cell>
          <cell r="F5632">
            <v>53699</v>
          </cell>
        </row>
        <row r="5633">
          <cell r="A5633">
            <v>12631</v>
          </cell>
          <cell r="B5633" t="str">
            <v xml:space="preserve">Aplicacion de capas de latex para impermeabilizar la superficie de un tanque </v>
          </cell>
          <cell r="C5633" t="str">
            <v>ML</v>
          </cell>
          <cell r="D5633">
            <v>44592</v>
          </cell>
          <cell r="E5633" t="str">
            <v>2022</v>
          </cell>
          <cell r="F5633">
            <v>28214</v>
          </cell>
        </row>
        <row r="5634">
          <cell r="A5634">
            <v>12673</v>
          </cell>
          <cell r="B5634" t="str">
            <v>Impermeabilización con Poliurea Master Traffic – Superficie externa</v>
          </cell>
          <cell r="C5634" t="str">
            <v>M2</v>
          </cell>
          <cell r="D5634">
            <v>44085</v>
          </cell>
          <cell r="E5634" t="str">
            <v>2020</v>
          </cell>
          <cell r="F5634">
            <v>113630.99</v>
          </cell>
        </row>
        <row r="5635">
          <cell r="A5635">
            <v>12675</v>
          </cell>
          <cell r="B5635" t="str">
            <v>EUCO PLUG X 5KG</v>
          </cell>
          <cell r="C5635" t="str">
            <v>UN</v>
          </cell>
          <cell r="D5635">
            <v>44085</v>
          </cell>
          <cell r="E5635" t="str">
            <v>2020</v>
          </cell>
          <cell r="F5635">
            <v>35129</v>
          </cell>
        </row>
        <row r="5636">
          <cell r="A5636">
            <v>12676</v>
          </cell>
          <cell r="B5636" t="str">
            <v>EUCO K-11</v>
          </cell>
          <cell r="C5636" t="str">
            <v>UN</v>
          </cell>
          <cell r="D5636">
            <v>44085</v>
          </cell>
          <cell r="E5636" t="str">
            <v>2020</v>
          </cell>
          <cell r="F5636">
            <v>469336</v>
          </cell>
        </row>
        <row r="5637">
          <cell r="A5637">
            <v>12677</v>
          </cell>
          <cell r="B5637" t="str">
            <v>SIKASIL POOL 300ML</v>
          </cell>
          <cell r="C5637" t="str">
            <v>UN</v>
          </cell>
          <cell r="D5637">
            <v>44085</v>
          </cell>
          <cell r="E5637" t="str">
            <v>2020</v>
          </cell>
          <cell r="F5637">
            <v>46008.01</v>
          </cell>
        </row>
        <row r="5638">
          <cell r="A5638">
            <v>12870</v>
          </cell>
          <cell r="B5638" t="str">
            <v>ACRILIC ADHESION PROMETER</v>
          </cell>
          <cell r="C5638" t="str">
            <v>GLN</v>
          </cell>
          <cell r="D5638">
            <v>44592</v>
          </cell>
          <cell r="E5638" t="str">
            <v>2022</v>
          </cell>
          <cell r="F5638">
            <v>53346</v>
          </cell>
        </row>
        <row r="5639">
          <cell r="A5639">
            <v>638</v>
          </cell>
          <cell r="B5639" t="str">
            <v>ANTISOL BLANCO (CURA) 20 KILOS</v>
          </cell>
          <cell r="C5639" t="str">
            <v>KG</v>
          </cell>
          <cell r="D5639">
            <v>44592</v>
          </cell>
          <cell r="E5639" t="str">
            <v>2022</v>
          </cell>
          <cell r="F5639">
            <v>6816</v>
          </cell>
        </row>
        <row r="5640">
          <cell r="A5640">
            <v>656</v>
          </cell>
          <cell r="B5640" t="str">
            <v>IGOL IMPRIMANTE  (16 KILOS)</v>
          </cell>
          <cell r="C5640" t="str">
            <v>KG</v>
          </cell>
          <cell r="D5640">
            <v>44592</v>
          </cell>
          <cell r="E5640" t="str">
            <v>2022</v>
          </cell>
          <cell r="F5640">
            <v>32501.01</v>
          </cell>
        </row>
        <row r="5641">
          <cell r="A5641">
            <v>657</v>
          </cell>
          <cell r="B5641" t="str">
            <v>ALUMOL 16 Kg</v>
          </cell>
          <cell r="C5641" t="str">
            <v>KG</v>
          </cell>
          <cell r="E5641" t="str">
            <v>1900</v>
          </cell>
          <cell r="F5641">
            <v>0</v>
          </cell>
        </row>
        <row r="5642">
          <cell r="A5642">
            <v>658</v>
          </cell>
          <cell r="B5642" t="str">
            <v>SIKAFELT FV 225 (BASE EN FIBRA DE VIDRIO )</v>
          </cell>
          <cell r="C5642" t="str">
            <v>M2</v>
          </cell>
          <cell r="D5642">
            <v>44592</v>
          </cell>
          <cell r="E5642" t="str">
            <v>2022</v>
          </cell>
          <cell r="F5642">
            <v>6344</v>
          </cell>
        </row>
        <row r="5643">
          <cell r="A5643">
            <v>660</v>
          </cell>
          <cell r="B5643" t="str">
            <v>CEMENTO MARINO PLASTICO   4 Kg</v>
          </cell>
          <cell r="C5643" t="str">
            <v>KG</v>
          </cell>
          <cell r="E5643" t="str">
            <v>1900</v>
          </cell>
          <cell r="F5643">
            <v>0</v>
          </cell>
        </row>
        <row r="5644">
          <cell r="A5644">
            <v>663</v>
          </cell>
          <cell r="B5644" t="str">
            <v>EMULSION ASFALTICA    SIKA 18 KILOS</v>
          </cell>
          <cell r="C5644" t="str">
            <v>KG</v>
          </cell>
          <cell r="D5644">
            <v>44592</v>
          </cell>
          <cell r="E5644" t="str">
            <v>2022</v>
          </cell>
          <cell r="F5644">
            <v>7603.01</v>
          </cell>
        </row>
        <row r="5645">
          <cell r="A5645">
            <v>666</v>
          </cell>
          <cell r="B5645" t="str">
            <v>SIKA IGOL DENSO 18 Kilos</v>
          </cell>
          <cell r="C5645" t="str">
            <v>KG</v>
          </cell>
          <cell r="D5645">
            <v>44592</v>
          </cell>
          <cell r="E5645" t="str">
            <v>2022</v>
          </cell>
          <cell r="F5645">
            <v>22668</v>
          </cell>
        </row>
        <row r="5646">
          <cell r="A5646">
            <v>667</v>
          </cell>
          <cell r="B5646" t="str">
            <v>TOXEMENT "1A"          2 KILOS</v>
          </cell>
          <cell r="C5646" t="str">
            <v>KG</v>
          </cell>
          <cell r="E5646" t="str">
            <v>1900</v>
          </cell>
          <cell r="F5646">
            <v>0</v>
          </cell>
        </row>
        <row r="5647">
          <cell r="A5647">
            <v>668</v>
          </cell>
          <cell r="B5647" t="str">
            <v>SUPERMANTO 500 XT S/inst Fglas</v>
          </cell>
          <cell r="C5647" t="str">
            <v>M2</v>
          </cell>
          <cell r="E5647" t="str">
            <v>1900</v>
          </cell>
          <cell r="F5647">
            <v>0</v>
          </cell>
        </row>
        <row r="5648">
          <cell r="A5648">
            <v>670</v>
          </cell>
          <cell r="B5648" t="str">
            <v>SUPERMANTO ZETAL 4mm S/inst  Fglas</v>
          </cell>
          <cell r="C5648" t="str">
            <v>M2</v>
          </cell>
          <cell r="E5648" t="str">
            <v>1900</v>
          </cell>
          <cell r="F5648">
            <v>0</v>
          </cell>
        </row>
        <row r="5649">
          <cell r="A5649">
            <v>671</v>
          </cell>
          <cell r="B5649" t="str">
            <v>SUPER MANTO ZETAL 600 X 1     Fglas</v>
          </cell>
          <cell r="C5649" t="str">
            <v>M2</v>
          </cell>
          <cell r="E5649" t="str">
            <v>1900</v>
          </cell>
          <cell r="F5649">
            <v>0</v>
          </cell>
        </row>
        <row r="5650">
          <cell r="A5650">
            <v>676</v>
          </cell>
          <cell r="B5650" t="str">
            <v>PLASTOCRETE DM SIKA IMPERMEABILIZANTE 20 KG</v>
          </cell>
          <cell r="C5650" t="str">
            <v>KG</v>
          </cell>
          <cell r="D5650">
            <v>44592</v>
          </cell>
          <cell r="E5650" t="str">
            <v>2022</v>
          </cell>
          <cell r="F5650">
            <v>16060</v>
          </cell>
        </row>
        <row r="5651">
          <cell r="A5651">
            <v>678</v>
          </cell>
          <cell r="B5651" t="str">
            <v>SIKA-1 IMPERMEABILIZANTE INTEG-MORTERO  (20Kg)**</v>
          </cell>
          <cell r="C5651" t="str">
            <v>KG</v>
          </cell>
          <cell r="D5651">
            <v>44592</v>
          </cell>
          <cell r="E5651" t="str">
            <v>2022</v>
          </cell>
          <cell r="F5651">
            <v>13504</v>
          </cell>
        </row>
        <row r="5652">
          <cell r="A5652">
            <v>679</v>
          </cell>
          <cell r="B5652" t="str">
            <v>IMPERMEABILIZANTE SIKATOP 121 - 20Kg</v>
          </cell>
          <cell r="C5652" t="str">
            <v>KG</v>
          </cell>
          <cell r="E5652" t="str">
            <v>1900</v>
          </cell>
          <cell r="F5652">
            <v>0</v>
          </cell>
        </row>
        <row r="5653">
          <cell r="A5653">
            <v>680</v>
          </cell>
          <cell r="B5653" t="str">
            <v>TOXEMENT POLVO EN BALDE  30 Kg</v>
          </cell>
          <cell r="C5653" t="str">
            <v>KG</v>
          </cell>
          <cell r="E5653" t="str">
            <v>1900</v>
          </cell>
          <cell r="F5653">
            <v>0</v>
          </cell>
        </row>
        <row r="5654">
          <cell r="A5654">
            <v>682</v>
          </cell>
          <cell r="B5654" t="str">
            <v>MANTO MORTER-PLAS AL-80   TEXSA</v>
          </cell>
          <cell r="C5654" t="str">
            <v>M2</v>
          </cell>
          <cell r="E5654" t="str">
            <v>1900</v>
          </cell>
          <cell r="F5654">
            <v>0</v>
          </cell>
        </row>
        <row r="5655">
          <cell r="A5655">
            <v>689</v>
          </cell>
          <cell r="B5655" t="str">
            <v>MERULEX   I.F.S. Transparente 3 KILOS</v>
          </cell>
          <cell r="C5655" t="str">
            <v>KG</v>
          </cell>
          <cell r="E5655" t="str">
            <v>1900</v>
          </cell>
          <cell r="F5655">
            <v>0</v>
          </cell>
        </row>
        <row r="5656">
          <cell r="A5656">
            <v>694</v>
          </cell>
          <cell r="B5656" t="str">
            <v>PLASTIMENT BV40 (Plast) 20 KILOS (FUERA DE MERCADO</v>
          </cell>
          <cell r="C5656" t="str">
            <v>KG</v>
          </cell>
          <cell r="E5656" t="str">
            <v>1900</v>
          </cell>
          <cell r="F5656">
            <v>0</v>
          </cell>
        </row>
        <row r="5657">
          <cell r="A5657">
            <v>703</v>
          </cell>
          <cell r="B5657" t="str">
            <v>SIKA 101 MORTERO BLANCO 10 KILOS</v>
          </cell>
          <cell r="C5657" t="str">
            <v>KG</v>
          </cell>
          <cell r="D5657">
            <v>44592</v>
          </cell>
          <cell r="E5657" t="str">
            <v>2022</v>
          </cell>
          <cell r="F5657">
            <v>7068.01</v>
          </cell>
        </row>
        <row r="5658">
          <cell r="A5658">
            <v>705</v>
          </cell>
          <cell r="B5658" t="str">
            <v>SIKA  3 (ACELERANTE)  5 KILOS</v>
          </cell>
          <cell r="C5658" t="str">
            <v>KG</v>
          </cell>
          <cell r="E5658" t="str">
            <v>1900</v>
          </cell>
          <cell r="F5658">
            <v>0</v>
          </cell>
        </row>
        <row r="5659">
          <cell r="A5659">
            <v>706</v>
          </cell>
          <cell r="B5659" t="str">
            <v>SIKA GUARD 63 N        4 KILOS</v>
          </cell>
          <cell r="C5659" t="str">
            <v>KG</v>
          </cell>
          <cell r="E5659" t="str">
            <v>1900</v>
          </cell>
          <cell r="F5659">
            <v>0</v>
          </cell>
        </row>
        <row r="5660">
          <cell r="A5660">
            <v>707</v>
          </cell>
          <cell r="B5660" t="str">
            <v>SIKA TOP 121 (ADHER.)  18 KILOS</v>
          </cell>
          <cell r="C5660" t="str">
            <v>KG</v>
          </cell>
          <cell r="D5660">
            <v>44592</v>
          </cell>
          <cell r="E5660" t="str">
            <v>2022</v>
          </cell>
          <cell r="F5660">
            <v>10453</v>
          </cell>
        </row>
        <row r="5661">
          <cell r="A5661">
            <v>708</v>
          </cell>
          <cell r="B5661" t="str">
            <v>SIKA TRANSPARENTE 10 16 KILOS=5 GAL</v>
          </cell>
          <cell r="C5661" t="str">
            <v>KG</v>
          </cell>
          <cell r="D5661">
            <v>44592</v>
          </cell>
          <cell r="E5661" t="str">
            <v>2022</v>
          </cell>
          <cell r="F5661">
            <v>34407.01</v>
          </cell>
        </row>
        <row r="5662">
          <cell r="A5662">
            <v>710</v>
          </cell>
          <cell r="B5662" t="str">
            <v>SIKADUR 32 PRIMER      1 KILO</v>
          </cell>
          <cell r="C5662" t="str">
            <v>KG</v>
          </cell>
          <cell r="D5662">
            <v>44592</v>
          </cell>
          <cell r="E5662" t="str">
            <v>2022</v>
          </cell>
          <cell r="F5662">
            <v>120301</v>
          </cell>
        </row>
        <row r="5663">
          <cell r="A5663">
            <v>711</v>
          </cell>
          <cell r="B5663" t="str">
            <v>SIKAGROUT-200 (PROTEC)30 KILOS</v>
          </cell>
          <cell r="C5663" t="str">
            <v>KG</v>
          </cell>
          <cell r="D5663">
            <v>44592</v>
          </cell>
          <cell r="E5663" t="str">
            <v>2022</v>
          </cell>
          <cell r="F5663">
            <v>7176</v>
          </cell>
        </row>
        <row r="5664">
          <cell r="A5664">
            <v>712</v>
          </cell>
          <cell r="B5664" t="str">
            <v>SIKAGUARD 62 (GRIS)    3 KILOS</v>
          </cell>
          <cell r="C5664" t="str">
            <v>KG</v>
          </cell>
          <cell r="D5664">
            <v>44592</v>
          </cell>
          <cell r="E5664" t="str">
            <v>2022</v>
          </cell>
          <cell r="F5664">
            <v>149628.01</v>
          </cell>
        </row>
        <row r="5665">
          <cell r="A5665">
            <v>716</v>
          </cell>
          <cell r="B5665" t="str">
            <v>MANTO MORTEPLAST N-4</v>
          </cell>
          <cell r="C5665" t="str">
            <v>M2</v>
          </cell>
          <cell r="E5665" t="str">
            <v>1900</v>
          </cell>
          <cell r="F5665">
            <v>0</v>
          </cell>
        </row>
        <row r="5666">
          <cell r="A5666">
            <v>725</v>
          </cell>
          <cell r="B5666" t="str">
            <v>MANTO LIDER EDIL 3 mm (O SIMILARES)</v>
          </cell>
          <cell r="C5666" t="str">
            <v>M2</v>
          </cell>
          <cell r="D5666">
            <v>43553</v>
          </cell>
          <cell r="E5666" t="str">
            <v>2019</v>
          </cell>
          <cell r="F5666">
            <v>15011.01</v>
          </cell>
        </row>
        <row r="5667">
          <cell r="A5667">
            <v>890</v>
          </cell>
          <cell r="B5667" t="str">
            <v>MANTO MORTEPLAST N-3 3mm.</v>
          </cell>
          <cell r="C5667" t="str">
            <v>M2</v>
          </cell>
          <cell r="E5667" t="str">
            <v>1900</v>
          </cell>
          <cell r="F5667">
            <v>0</v>
          </cell>
        </row>
        <row r="5668">
          <cell r="A5668">
            <v>1046</v>
          </cell>
          <cell r="B5668" t="str">
            <v>MANTO MORTERPLAS AL 300   3 mm.</v>
          </cell>
          <cell r="C5668" t="str">
            <v>M2</v>
          </cell>
          <cell r="E5668" t="str">
            <v>1900</v>
          </cell>
          <cell r="F5668">
            <v>0</v>
          </cell>
        </row>
        <row r="5669">
          <cell r="A5669">
            <v>1059</v>
          </cell>
          <cell r="B5669" t="str">
            <v>MANTO MORTEPLAS AL-80 3.5 mm.</v>
          </cell>
          <cell r="C5669" t="str">
            <v>M2</v>
          </cell>
          <cell r="E5669" t="str">
            <v>1900</v>
          </cell>
          <cell r="F5669">
            <v>0</v>
          </cell>
        </row>
        <row r="5670">
          <cell r="A5670">
            <v>1081</v>
          </cell>
          <cell r="B5670" t="str">
            <v>MANTO POLIESTER 2.8 mm.</v>
          </cell>
          <cell r="C5670" t="str">
            <v>M2</v>
          </cell>
          <cell r="E5670" t="str">
            <v>1900</v>
          </cell>
          <cell r="F5670">
            <v>0</v>
          </cell>
        </row>
        <row r="5671">
          <cell r="A5671">
            <v>1119</v>
          </cell>
          <cell r="B5671" t="str">
            <v>MANTO POLIESTER 4 mm.</v>
          </cell>
          <cell r="C5671" t="str">
            <v>M2</v>
          </cell>
          <cell r="E5671" t="str">
            <v>1900</v>
          </cell>
          <cell r="F5671">
            <v>0</v>
          </cell>
        </row>
        <row r="5672">
          <cell r="A5672">
            <v>1901</v>
          </cell>
          <cell r="B5672" t="str">
            <v>GEOTEXTIL T 1050 (PAVCO)</v>
          </cell>
          <cell r="C5672" t="str">
            <v>M2</v>
          </cell>
          <cell r="E5672" t="str">
            <v>1900</v>
          </cell>
          <cell r="F5672">
            <v>0</v>
          </cell>
        </row>
        <row r="5673">
          <cell r="A5673">
            <v>1964</v>
          </cell>
          <cell r="B5673" t="str">
            <v>GEOTEXTIL T 1400</v>
          </cell>
          <cell r="C5673" t="str">
            <v>M2</v>
          </cell>
          <cell r="E5673" t="str">
            <v>1900</v>
          </cell>
          <cell r="F5673">
            <v>0</v>
          </cell>
        </row>
        <row r="5674">
          <cell r="A5674">
            <v>2004</v>
          </cell>
          <cell r="B5674" t="str">
            <v>SIKA 101 MORTERO GRIS 10 KILOS</v>
          </cell>
          <cell r="C5674" t="str">
            <v>KG</v>
          </cell>
          <cell r="E5674" t="str">
            <v>1900</v>
          </cell>
          <cell r="F5674">
            <v>0</v>
          </cell>
        </row>
        <row r="5675">
          <cell r="A5675">
            <v>2025</v>
          </cell>
          <cell r="B5675" t="str">
            <v>GEOTEXTIL T 1700</v>
          </cell>
          <cell r="C5675" t="str">
            <v>M2</v>
          </cell>
          <cell r="D5675">
            <v>44592</v>
          </cell>
          <cell r="E5675" t="str">
            <v>2022</v>
          </cell>
          <cell r="F5675">
            <v>4074</v>
          </cell>
        </row>
        <row r="5676">
          <cell r="A5676">
            <v>2182</v>
          </cell>
          <cell r="B5676" t="str">
            <v>CEMENTO MARINO DENSO CANECA-180 KILOS</v>
          </cell>
          <cell r="C5676" t="str">
            <v>KG</v>
          </cell>
          <cell r="E5676" t="str">
            <v>1900</v>
          </cell>
          <cell r="F5676">
            <v>0</v>
          </cell>
        </row>
        <row r="5677">
          <cell r="A5677">
            <v>2194</v>
          </cell>
          <cell r="B5677" t="str">
            <v>TOXEMENT POLVO EN BOLSA  25 Kg</v>
          </cell>
          <cell r="C5677" t="str">
            <v>KG</v>
          </cell>
          <cell r="E5677" t="str">
            <v>1900</v>
          </cell>
          <cell r="F5677">
            <v>0</v>
          </cell>
        </row>
        <row r="5678">
          <cell r="A5678">
            <v>2479</v>
          </cell>
          <cell r="B5678" t="str">
            <v>MERULEX I.F.A. Transparente . 3.5 KILOS</v>
          </cell>
          <cell r="C5678" t="str">
            <v>KG</v>
          </cell>
          <cell r="D5678">
            <v>43553</v>
          </cell>
          <cell r="E5678" t="str">
            <v>2019</v>
          </cell>
          <cell r="F5678">
            <v>16070</v>
          </cell>
        </row>
        <row r="5679">
          <cell r="A5679">
            <v>2717</v>
          </cell>
          <cell r="B5679" t="str">
            <v>IGASOL CUBIERTA       20 KILOS</v>
          </cell>
          <cell r="C5679" t="str">
            <v>KG</v>
          </cell>
          <cell r="D5679">
            <v>44592</v>
          </cell>
          <cell r="E5679" t="str">
            <v>2022</v>
          </cell>
          <cell r="F5679">
            <v>9794</v>
          </cell>
        </row>
        <row r="5680">
          <cell r="A5680">
            <v>2739</v>
          </cell>
          <cell r="B5680" t="str">
            <v>SIKAFLEX PRO 3WF Gris         600 CC</v>
          </cell>
          <cell r="C5680" t="str">
            <v>UN</v>
          </cell>
          <cell r="D5680">
            <v>44592</v>
          </cell>
          <cell r="E5680" t="str">
            <v>2022</v>
          </cell>
          <cell r="F5680">
            <v>137463</v>
          </cell>
        </row>
        <row r="5681">
          <cell r="A5681">
            <v>2743</v>
          </cell>
          <cell r="B5681" t="str">
            <v>CINTA SIKA PVC V-10   30 Mts.</v>
          </cell>
          <cell r="C5681" t="str">
            <v>ML</v>
          </cell>
          <cell r="E5681" t="str">
            <v>1900</v>
          </cell>
          <cell r="F5681">
            <v>0</v>
          </cell>
        </row>
        <row r="5682">
          <cell r="A5682">
            <v>2746</v>
          </cell>
          <cell r="B5682" t="str">
            <v>SIKAFLEX-1a  BLANCO(CARTUCHO DE 300 CC)</v>
          </cell>
          <cell r="C5682" t="str">
            <v>UN</v>
          </cell>
          <cell r="D5682">
            <v>44592</v>
          </cell>
          <cell r="E5682" t="str">
            <v>2022</v>
          </cell>
          <cell r="F5682">
            <v>43176</v>
          </cell>
        </row>
        <row r="5683">
          <cell r="A5683">
            <v>3060</v>
          </cell>
          <cell r="B5683" t="str">
            <v>EMULSION PX-900 / 5 GLN        Fglas</v>
          </cell>
          <cell r="C5683" t="str">
            <v>CANEC</v>
          </cell>
          <cell r="E5683" t="str">
            <v>1900</v>
          </cell>
          <cell r="F5683">
            <v>0</v>
          </cell>
        </row>
        <row r="5684">
          <cell r="A5684">
            <v>3062</v>
          </cell>
          <cell r="B5684" t="str">
            <v>EMULSION PX-900 / 55 GLN        Fglas</v>
          </cell>
          <cell r="C5684" t="str">
            <v>CANEC</v>
          </cell>
          <cell r="E5684" t="str">
            <v>1900</v>
          </cell>
          <cell r="F5684">
            <v>0</v>
          </cell>
        </row>
        <row r="5685">
          <cell r="A5685">
            <v>3063</v>
          </cell>
          <cell r="B5685" t="str">
            <v>SUPERMANTO 400 X S/inst Fglas</v>
          </cell>
          <cell r="C5685" t="str">
            <v>M2</v>
          </cell>
          <cell r="E5685" t="str">
            <v>1900</v>
          </cell>
          <cell r="F5685">
            <v>0</v>
          </cell>
        </row>
        <row r="5686">
          <cell r="A5686">
            <v>3064</v>
          </cell>
          <cell r="B5686" t="str">
            <v>SUPERMANTO 600 XT S/inst Fglas</v>
          </cell>
          <cell r="C5686" t="str">
            <v>M2</v>
          </cell>
          <cell r="E5686" t="str">
            <v>1900</v>
          </cell>
          <cell r="F5686">
            <v>0</v>
          </cell>
        </row>
        <row r="5687">
          <cell r="A5687">
            <v>3065</v>
          </cell>
          <cell r="B5687" t="str">
            <v>PINTURA BITUMINOSA SOLAR FLEX 1 GLN Fglas.</v>
          </cell>
          <cell r="C5687" t="str">
            <v>CANEC</v>
          </cell>
          <cell r="E5687" t="str">
            <v>1900</v>
          </cell>
          <cell r="F5687">
            <v>0</v>
          </cell>
        </row>
        <row r="5688">
          <cell r="A5688">
            <v>3066</v>
          </cell>
          <cell r="B5688" t="str">
            <v>PINTURA BITUMINOSA SOLAR FLEX 5 GLN Fglas.</v>
          </cell>
          <cell r="C5688" t="str">
            <v>CANEC</v>
          </cell>
          <cell r="E5688" t="str">
            <v>1900</v>
          </cell>
          <cell r="F5688">
            <v>0</v>
          </cell>
        </row>
        <row r="5689">
          <cell r="A5689">
            <v>3186</v>
          </cell>
          <cell r="B5689" t="str">
            <v>EMULSION ASFALTICA  -SIKA- 3.5 Kg</v>
          </cell>
          <cell r="C5689" t="str">
            <v>UN</v>
          </cell>
          <cell r="D5689">
            <v>44592</v>
          </cell>
          <cell r="E5689" t="str">
            <v>2022</v>
          </cell>
          <cell r="F5689">
            <v>28164</v>
          </cell>
        </row>
        <row r="5690">
          <cell r="A5690">
            <v>3331</v>
          </cell>
          <cell r="B5690" t="str">
            <v>CINTA SIKA PVC V-15</v>
          </cell>
          <cell r="C5690" t="str">
            <v>ML</v>
          </cell>
          <cell r="D5690">
            <v>44592</v>
          </cell>
          <cell r="E5690" t="str">
            <v>2022</v>
          </cell>
          <cell r="F5690">
            <v>26788.01</v>
          </cell>
        </row>
        <row r="5691">
          <cell r="A5691">
            <v>12500</v>
          </cell>
          <cell r="B5691" t="str">
            <v>Geotextil T2100 ** y/o ST 200</v>
          </cell>
          <cell r="C5691" t="str">
            <v>M2</v>
          </cell>
          <cell r="D5691">
            <v>44592</v>
          </cell>
          <cell r="E5691" t="str">
            <v>2022</v>
          </cell>
          <cell r="F5691">
            <v>4436</v>
          </cell>
        </row>
        <row r="5692">
          <cell r="A5692">
            <v>100002</v>
          </cell>
          <cell r="B5692" t="str">
            <v>Geomalla Fortgrid BX 25 Ahora BX 30  tejida en pol</v>
          </cell>
          <cell r="C5692" t="str">
            <v>M2</v>
          </cell>
          <cell r="D5692">
            <v>43501</v>
          </cell>
          <cell r="E5692" t="str">
            <v>2019</v>
          </cell>
          <cell r="F5692">
            <v>5046</v>
          </cell>
        </row>
        <row r="5693">
          <cell r="A5693">
            <v>100013</v>
          </cell>
          <cell r="B5693" t="str">
            <v>Sikadur 42 anclaje 5 Kg (toxement E3F Grout)  **</v>
          </cell>
          <cell r="C5693" t="str">
            <v>KG</v>
          </cell>
          <cell r="D5693">
            <v>44592</v>
          </cell>
          <cell r="E5693" t="str">
            <v>2022</v>
          </cell>
          <cell r="F5693">
            <v>58281</v>
          </cell>
        </row>
        <row r="5694">
          <cell r="A5694">
            <v>100020</v>
          </cell>
          <cell r="B5694" t="str">
            <v>SikaSwell S  **</v>
          </cell>
          <cell r="C5694" t="str">
            <v>UN</v>
          </cell>
          <cell r="E5694" t="str">
            <v>1900</v>
          </cell>
          <cell r="F5694">
            <v>0</v>
          </cell>
        </row>
        <row r="5695">
          <cell r="A5695">
            <v>100084</v>
          </cell>
          <cell r="B5695" t="str">
            <v>Sika Latex (toxement Eucolatex) 20Kg **</v>
          </cell>
          <cell r="C5695" t="str">
            <v>KG</v>
          </cell>
          <cell r="E5695" t="str">
            <v>1900</v>
          </cell>
          <cell r="F5695">
            <v>0</v>
          </cell>
        </row>
        <row r="5696">
          <cell r="A5696">
            <v>100085</v>
          </cell>
          <cell r="B5696" t="str">
            <v>Sika Binda Boquilla color (2Kg) **</v>
          </cell>
          <cell r="C5696" t="str">
            <v>KG</v>
          </cell>
          <cell r="E5696" t="str">
            <v>1900</v>
          </cell>
          <cell r="F5696">
            <v>0</v>
          </cell>
        </row>
        <row r="5697">
          <cell r="A5697">
            <v>100086</v>
          </cell>
          <cell r="B5697" t="str">
            <v>Sikaflex-15 LMSL (Descontinuad.= 2CSL cio 104953))</v>
          </cell>
          <cell r="C5697" t="str">
            <v>KG</v>
          </cell>
          <cell r="E5697" t="str">
            <v>1900</v>
          </cell>
          <cell r="F5697">
            <v>0</v>
          </cell>
        </row>
        <row r="5698">
          <cell r="A5698">
            <v>100087</v>
          </cell>
          <cell r="B5698" t="str">
            <v>Sika Boom Amarillo (250cc)**</v>
          </cell>
          <cell r="C5698" t="str">
            <v>UN</v>
          </cell>
          <cell r="E5698" t="str">
            <v>1900</v>
          </cell>
          <cell r="F5698">
            <v>0</v>
          </cell>
        </row>
        <row r="5699">
          <cell r="A5699">
            <v>100222</v>
          </cell>
          <cell r="B5699" t="str">
            <v>Sikagrout 212   (toxement Hi flow grout) 30Kg **</v>
          </cell>
          <cell r="C5699" t="str">
            <v>KG</v>
          </cell>
          <cell r="E5699" t="str">
            <v>1900</v>
          </cell>
          <cell r="F5699">
            <v>0</v>
          </cell>
        </row>
        <row r="5700">
          <cell r="A5700">
            <v>100223</v>
          </cell>
          <cell r="B5700" t="str">
            <v>Sikafloor 3 Quartz top Neutro 30Kg **</v>
          </cell>
          <cell r="C5700" t="str">
            <v>KG</v>
          </cell>
          <cell r="D5700">
            <v>44592</v>
          </cell>
          <cell r="E5700" t="str">
            <v>2022</v>
          </cell>
          <cell r="F5700">
            <v>1302</v>
          </cell>
        </row>
        <row r="5701">
          <cell r="A5701">
            <v>100224</v>
          </cell>
          <cell r="B5701" t="str">
            <v>Sika Estuka acrilico (1.5Kg) **</v>
          </cell>
          <cell r="C5701" t="str">
            <v>KG</v>
          </cell>
          <cell r="E5701" t="str">
            <v>1900</v>
          </cell>
          <cell r="F5701">
            <v>0</v>
          </cell>
        </row>
        <row r="5702">
          <cell r="A5702">
            <v>100225</v>
          </cell>
          <cell r="B5702" t="str">
            <v>SikaTop Armatec108 (toxem. Toc Armad. 6037) 4 Kg**</v>
          </cell>
          <cell r="C5702" t="str">
            <v>M2</v>
          </cell>
          <cell r="E5702" t="str">
            <v>1900</v>
          </cell>
          <cell r="F5702">
            <v>0</v>
          </cell>
        </row>
        <row r="5703">
          <cell r="A5703">
            <v>100226</v>
          </cell>
          <cell r="B5703" t="str">
            <v>Sika Top Armatec 110 EpoCem  20Kg **</v>
          </cell>
          <cell r="C5703" t="str">
            <v>KG</v>
          </cell>
          <cell r="E5703" t="str">
            <v>1900</v>
          </cell>
          <cell r="F5703">
            <v>0</v>
          </cell>
        </row>
        <row r="5704">
          <cell r="A5704">
            <v>100227</v>
          </cell>
          <cell r="B5704" t="str">
            <v>Sika Top 122   (toxement Hardtop N°2) 25 Kg **</v>
          </cell>
          <cell r="C5704" t="str">
            <v>KG</v>
          </cell>
          <cell r="D5704">
            <v>43838</v>
          </cell>
          <cell r="E5704" t="str">
            <v>2020</v>
          </cell>
          <cell r="F5704">
            <v>5819</v>
          </cell>
        </row>
        <row r="5705">
          <cell r="A5705">
            <v>100229</v>
          </cell>
          <cell r="B5705" t="str">
            <v>Sikadur Panel  1Kg **</v>
          </cell>
          <cell r="C5705" t="str">
            <v>KG</v>
          </cell>
          <cell r="D5705">
            <v>44592</v>
          </cell>
          <cell r="E5705" t="str">
            <v>2022</v>
          </cell>
          <cell r="F5705">
            <v>76994</v>
          </cell>
        </row>
        <row r="5706">
          <cell r="A5706">
            <v>100231</v>
          </cell>
          <cell r="B5706" t="str">
            <v>Sikadur AnchorFix-4(Euco 452 gel) 600cc=900gr **</v>
          </cell>
          <cell r="C5706" t="str">
            <v>UN</v>
          </cell>
          <cell r="D5706">
            <v>44592</v>
          </cell>
          <cell r="E5706" t="str">
            <v>2022</v>
          </cell>
          <cell r="F5706">
            <v>81635</v>
          </cell>
        </row>
        <row r="5707">
          <cell r="A5707">
            <v>100232</v>
          </cell>
          <cell r="B5707" t="str">
            <v>Sikadur AnchorFix-1(antesSikaPowerFix1) 300cc **</v>
          </cell>
          <cell r="C5707" t="str">
            <v>UN</v>
          </cell>
          <cell r="E5707" t="str">
            <v>1900</v>
          </cell>
          <cell r="F5707">
            <v>0</v>
          </cell>
        </row>
        <row r="5708">
          <cell r="A5708">
            <v>100233</v>
          </cell>
          <cell r="B5708" t="str">
            <v>Sikadur Injection Gel (Sikadur Gel) (Descontinuado</v>
          </cell>
          <cell r="C5708" t="str">
            <v>KG</v>
          </cell>
          <cell r="E5708" t="str">
            <v>1900</v>
          </cell>
          <cell r="F5708">
            <v>0</v>
          </cell>
        </row>
        <row r="5709">
          <cell r="A5709">
            <v>100234</v>
          </cell>
          <cell r="B5709" t="str">
            <v>Sikadur-52 (toxement Toc 8004) Inyección 3Kg **</v>
          </cell>
          <cell r="C5709" t="str">
            <v>KG</v>
          </cell>
          <cell r="E5709" t="str">
            <v>1900</v>
          </cell>
          <cell r="F5709">
            <v>0</v>
          </cell>
        </row>
        <row r="5710">
          <cell r="A5710">
            <v>100235</v>
          </cell>
          <cell r="B5710" t="str">
            <v>SikaColor C (toxement Acrisello) verde 25 kg**</v>
          </cell>
          <cell r="C5710" t="str">
            <v>GLN</v>
          </cell>
          <cell r="D5710">
            <v>43556</v>
          </cell>
          <cell r="E5710" t="str">
            <v>2019</v>
          </cell>
          <cell r="F5710">
            <v>74847</v>
          </cell>
        </row>
        <row r="5711">
          <cell r="A5711">
            <v>100242</v>
          </cell>
          <cell r="B5711" t="str">
            <v>Sikaplan (rollo 1.55x20) 12 NTR  **</v>
          </cell>
          <cell r="C5711" t="str">
            <v>M2</v>
          </cell>
          <cell r="D5711">
            <v>43990</v>
          </cell>
          <cell r="E5711" t="str">
            <v>2020</v>
          </cell>
          <cell r="F5711">
            <v>38781.01</v>
          </cell>
        </row>
        <row r="5712">
          <cell r="A5712">
            <v>100243</v>
          </cell>
          <cell r="B5712" t="str">
            <v>Sika Primer 215 (caja por 6 unidades de 250 ml) **</v>
          </cell>
          <cell r="C5712" t="str">
            <v>UN</v>
          </cell>
          <cell r="D5712">
            <v>43844</v>
          </cell>
          <cell r="E5712" t="str">
            <v>2020</v>
          </cell>
          <cell r="F5712">
            <v>103957.21</v>
          </cell>
        </row>
        <row r="5713">
          <cell r="A5713">
            <v>100244</v>
          </cell>
          <cell r="B5713" t="str">
            <v>Sikafill 10/ Sikafill 12  (kg)</v>
          </cell>
          <cell r="C5713" t="str">
            <v>KG</v>
          </cell>
          <cell r="D5713">
            <v>44592</v>
          </cell>
          <cell r="E5713" t="str">
            <v>2022</v>
          </cell>
          <cell r="F5713">
            <v>13721</v>
          </cell>
        </row>
        <row r="5714">
          <cell r="A5714">
            <v>100245</v>
          </cell>
          <cell r="B5714" t="str">
            <v>Sikafill 5 (toxement Acriltoc)  1.2Kg **</v>
          </cell>
          <cell r="C5714" t="str">
            <v>KG</v>
          </cell>
          <cell r="E5714" t="str">
            <v>1900</v>
          </cell>
          <cell r="F5714">
            <v>0</v>
          </cell>
        </row>
        <row r="5715">
          <cell r="A5715">
            <v>100250</v>
          </cell>
          <cell r="B5715" t="str">
            <v>SikaBarreraEpox233710+Cataliz+esmalt alquid gr7045</v>
          </cell>
          <cell r="C5715" t="str">
            <v>GLN</v>
          </cell>
          <cell r="D5715">
            <v>44592</v>
          </cell>
          <cell r="E5715" t="str">
            <v>2022</v>
          </cell>
          <cell r="F5715">
            <v>461620</v>
          </cell>
        </row>
        <row r="5716">
          <cell r="A5716">
            <v>100357</v>
          </cell>
          <cell r="B5716" t="str">
            <v>SikaRod 32 mm 1 1/4" **</v>
          </cell>
          <cell r="C5716" t="str">
            <v>ML</v>
          </cell>
          <cell r="D5716">
            <v>44592</v>
          </cell>
          <cell r="E5716" t="str">
            <v>2022</v>
          </cell>
          <cell r="F5716">
            <v>6461</v>
          </cell>
        </row>
        <row r="5717">
          <cell r="A5717">
            <v>100358</v>
          </cell>
          <cell r="B5717" t="str">
            <v>SikaRod 22 mm 7/8" (toxement sellasil soporte) **</v>
          </cell>
          <cell r="C5717" t="str">
            <v>ML</v>
          </cell>
          <cell r="E5717" t="str">
            <v>1900</v>
          </cell>
          <cell r="F5717">
            <v>0</v>
          </cell>
        </row>
        <row r="5718">
          <cell r="A5718">
            <v>100359</v>
          </cell>
          <cell r="B5718" t="str">
            <v>SikaRod 16 mm 5/8" (toxement sellasil soporte) **</v>
          </cell>
          <cell r="C5718" t="str">
            <v>ML</v>
          </cell>
          <cell r="D5718">
            <v>44592</v>
          </cell>
          <cell r="E5718" t="str">
            <v>2022</v>
          </cell>
          <cell r="F5718">
            <v>2445</v>
          </cell>
        </row>
        <row r="5719">
          <cell r="A5719">
            <v>100360</v>
          </cell>
          <cell r="B5719" t="str">
            <v>SikaRod 10 mm 3/8" (toxement sellasil soporte) **</v>
          </cell>
          <cell r="C5719" t="str">
            <v>ML</v>
          </cell>
          <cell r="D5719">
            <v>44592</v>
          </cell>
          <cell r="E5719" t="str">
            <v>2022</v>
          </cell>
          <cell r="F5719">
            <v>1315</v>
          </cell>
        </row>
        <row r="5720">
          <cell r="A5720">
            <v>100361</v>
          </cell>
          <cell r="B5720" t="str">
            <v>SikaRod 6 mm 1/4" (toxement sellasil soporte)**</v>
          </cell>
          <cell r="C5720" t="str">
            <v>ML</v>
          </cell>
          <cell r="E5720" t="str">
            <v>1900</v>
          </cell>
          <cell r="F5720">
            <v>0</v>
          </cell>
        </row>
        <row r="5721">
          <cell r="A5721">
            <v>100366</v>
          </cell>
          <cell r="B5721" t="str">
            <v>Geotextil T2400 ** y/o ST 300</v>
          </cell>
          <cell r="C5721" t="str">
            <v>M2</v>
          </cell>
          <cell r="D5721">
            <v>44592</v>
          </cell>
          <cell r="E5721" t="str">
            <v>2022</v>
          </cell>
          <cell r="F5721">
            <v>11290.01</v>
          </cell>
        </row>
        <row r="5722">
          <cell r="A5722">
            <v>100367</v>
          </cell>
          <cell r="B5722" t="str">
            <v>Geotextil TR 4000 **</v>
          </cell>
          <cell r="C5722" t="str">
            <v>M2</v>
          </cell>
          <cell r="E5722" t="str">
            <v>1900</v>
          </cell>
          <cell r="F5722">
            <v>0</v>
          </cell>
        </row>
        <row r="5723">
          <cell r="A5723">
            <v>100371</v>
          </cell>
          <cell r="B5723" t="str">
            <v>SikaAer D (toxement Air mix D)**</v>
          </cell>
          <cell r="C5723" t="str">
            <v>KG</v>
          </cell>
          <cell r="D5723">
            <v>44592</v>
          </cell>
          <cell r="E5723" t="str">
            <v>2022</v>
          </cell>
          <cell r="F5723">
            <v>2682</v>
          </cell>
        </row>
        <row r="5724">
          <cell r="A5724">
            <v>100382</v>
          </cell>
          <cell r="B5724" t="str">
            <v>GEOmalla LBO 202 Pavco**</v>
          </cell>
          <cell r="C5724" t="str">
            <v>M2</v>
          </cell>
          <cell r="E5724" t="str">
            <v>1900</v>
          </cell>
          <cell r="F5724">
            <v>0</v>
          </cell>
        </row>
        <row r="5725">
          <cell r="A5725">
            <v>100383</v>
          </cell>
          <cell r="B5725" t="str">
            <v>GEOmalla LBO 302 Pavco**</v>
          </cell>
          <cell r="C5725" t="str">
            <v>M2</v>
          </cell>
          <cell r="E5725" t="str">
            <v>1900</v>
          </cell>
          <cell r="F5725">
            <v>0</v>
          </cell>
        </row>
        <row r="5726">
          <cell r="A5726">
            <v>100384</v>
          </cell>
          <cell r="B5726" t="str">
            <v>GEOmalla LBO 330 Pavco**</v>
          </cell>
          <cell r="C5726" t="str">
            <v>M2</v>
          </cell>
          <cell r="E5726" t="str">
            <v>1900</v>
          </cell>
          <cell r="F5726">
            <v>0</v>
          </cell>
        </row>
        <row r="5727">
          <cell r="A5727">
            <v>100385</v>
          </cell>
          <cell r="B5727" t="str">
            <v>GEOmalla LBO 440 Pavco**</v>
          </cell>
          <cell r="C5727" t="str">
            <v>M2</v>
          </cell>
          <cell r="E5727" t="str">
            <v>1900</v>
          </cell>
          <cell r="F5727">
            <v>0</v>
          </cell>
        </row>
        <row r="5728">
          <cell r="A5728">
            <v>100386</v>
          </cell>
          <cell r="B5728" t="str">
            <v>GEOmalla TT 045 Pavco (descont.)</v>
          </cell>
          <cell r="C5728" t="str">
            <v>M2</v>
          </cell>
          <cell r="E5728" t="str">
            <v>1900</v>
          </cell>
          <cell r="F5728">
            <v>0</v>
          </cell>
        </row>
        <row r="5729">
          <cell r="A5729">
            <v>100387</v>
          </cell>
          <cell r="B5729" t="str">
            <v>GEOmalla TT 060 Pavco**</v>
          </cell>
          <cell r="C5729" t="str">
            <v>M2</v>
          </cell>
          <cell r="E5729" t="str">
            <v>1900</v>
          </cell>
          <cell r="F5729">
            <v>0</v>
          </cell>
        </row>
        <row r="5730">
          <cell r="A5730">
            <v>100388</v>
          </cell>
          <cell r="B5730" t="str">
            <v>GEOmalla TT 090 Pavco**</v>
          </cell>
          <cell r="C5730" t="str">
            <v>M2</v>
          </cell>
          <cell r="E5730" t="str">
            <v>1900</v>
          </cell>
          <cell r="F5730">
            <v>0</v>
          </cell>
        </row>
        <row r="5731">
          <cell r="A5731">
            <v>100389</v>
          </cell>
          <cell r="B5731" t="str">
            <v>GEOmalla TT 120 Pavco**</v>
          </cell>
          <cell r="C5731" t="str">
            <v>M2</v>
          </cell>
          <cell r="E5731" t="str">
            <v>1900</v>
          </cell>
          <cell r="F5731">
            <v>0</v>
          </cell>
        </row>
        <row r="5732">
          <cell r="A5732">
            <v>100390</v>
          </cell>
          <cell r="B5732" t="str">
            <v>GEOmalla TT 160 Pavco**</v>
          </cell>
          <cell r="C5732" t="str">
            <v>M2</v>
          </cell>
          <cell r="E5732" t="str">
            <v>1900</v>
          </cell>
          <cell r="F5732">
            <v>0</v>
          </cell>
        </row>
        <row r="5733">
          <cell r="A5733">
            <v>100392</v>
          </cell>
          <cell r="B5733" t="str">
            <v>Acido muriatico (Clorhidrico) **</v>
          </cell>
          <cell r="C5733" t="str">
            <v>GLN</v>
          </cell>
          <cell r="D5733">
            <v>44592</v>
          </cell>
          <cell r="E5733" t="str">
            <v>2022</v>
          </cell>
          <cell r="F5733">
            <v>18347</v>
          </cell>
        </row>
        <row r="5734">
          <cell r="A5734">
            <v>100393</v>
          </cell>
          <cell r="B5734" t="str">
            <v>ACIDO NITRICO **</v>
          </cell>
          <cell r="C5734" t="str">
            <v>GLN</v>
          </cell>
          <cell r="D5734">
            <v>44592</v>
          </cell>
          <cell r="E5734" t="str">
            <v>2022</v>
          </cell>
          <cell r="F5734">
            <v>16361</v>
          </cell>
        </row>
        <row r="5735">
          <cell r="A5735">
            <v>100421</v>
          </cell>
          <cell r="B5735" t="str">
            <v>Separol Sika (toxement Desmoldatoc)15Kg**</v>
          </cell>
          <cell r="C5735" t="str">
            <v>KG</v>
          </cell>
          <cell r="D5735">
            <v>44592</v>
          </cell>
          <cell r="E5735" t="str">
            <v>2022</v>
          </cell>
          <cell r="F5735">
            <v>19915</v>
          </cell>
        </row>
        <row r="5736">
          <cell r="A5736">
            <v>100538</v>
          </cell>
          <cell r="B5736" t="str">
            <v>Pintura al horno (modulos pequeños) **</v>
          </cell>
          <cell r="C5736" t="str">
            <v>UN</v>
          </cell>
          <cell r="E5736" t="str">
            <v>1900</v>
          </cell>
          <cell r="F5736">
            <v>0</v>
          </cell>
        </row>
        <row r="5737">
          <cell r="A5737">
            <v>100540</v>
          </cell>
          <cell r="B5737" t="str">
            <v>Sika felt (rollo de 48 M2) **</v>
          </cell>
          <cell r="C5737" t="str">
            <v>ML</v>
          </cell>
          <cell r="E5737" t="str">
            <v>1900</v>
          </cell>
          <cell r="F5737">
            <v>0</v>
          </cell>
        </row>
        <row r="5738">
          <cell r="A5738">
            <v>100541</v>
          </cell>
          <cell r="B5738" t="str">
            <v>Sikaguard EpoCem 720 21Kg **</v>
          </cell>
          <cell r="C5738" t="str">
            <v>KG</v>
          </cell>
          <cell r="E5738" t="str">
            <v>1900</v>
          </cell>
          <cell r="F5738">
            <v>0</v>
          </cell>
        </row>
        <row r="5739">
          <cell r="A5739">
            <v>100676</v>
          </cell>
          <cell r="B5739" t="str">
            <v>GEOmalla Fortgrid BX 25 refuerzo biaxial Lafayet**</v>
          </cell>
          <cell r="C5739" t="str">
            <v>M2</v>
          </cell>
          <cell r="E5739" t="str">
            <v>1900</v>
          </cell>
          <cell r="F5739">
            <v>0</v>
          </cell>
        </row>
        <row r="5740">
          <cell r="A5740">
            <v>100679</v>
          </cell>
          <cell r="B5740" t="str">
            <v>Sika Concrelisto-RE 5000 **</v>
          </cell>
          <cell r="C5740" t="str">
            <v>KG</v>
          </cell>
          <cell r="E5740" t="str">
            <v>1900</v>
          </cell>
          <cell r="F5740">
            <v>0</v>
          </cell>
        </row>
        <row r="5741">
          <cell r="A5741">
            <v>100680</v>
          </cell>
          <cell r="B5741" t="str">
            <v>Sikafloor 363 CO 4.5Kg **</v>
          </cell>
          <cell r="C5741" t="str">
            <v>KG</v>
          </cell>
          <cell r="E5741" t="str">
            <v>1900</v>
          </cell>
          <cell r="F5741">
            <v>0</v>
          </cell>
        </row>
        <row r="5742">
          <cell r="A5742">
            <v>100709</v>
          </cell>
          <cell r="B5742" t="str">
            <v>Sikadur 31 adhesivo  de reforzam (2Kg) **</v>
          </cell>
          <cell r="C5742" t="str">
            <v>KG</v>
          </cell>
          <cell r="D5742">
            <v>44592</v>
          </cell>
          <cell r="E5742" t="str">
            <v>2022</v>
          </cell>
          <cell r="F5742">
            <v>91308</v>
          </cell>
        </row>
        <row r="5743">
          <cell r="A5743">
            <v>100710</v>
          </cell>
          <cell r="B5743" t="str">
            <v>Sikadur 31 repar+adhesivo toxement Toc 5010 **</v>
          </cell>
          <cell r="C5743" t="str">
            <v>KG</v>
          </cell>
          <cell r="D5743">
            <v>44592</v>
          </cell>
          <cell r="E5743" t="str">
            <v>2022</v>
          </cell>
          <cell r="F5743">
            <v>94963</v>
          </cell>
        </row>
        <row r="5744">
          <cell r="A5744">
            <v>100711</v>
          </cell>
          <cell r="B5744" t="str">
            <v>Sika CarboDur tipo S512 50mm*1.2mm **</v>
          </cell>
          <cell r="C5744" t="str">
            <v>ML</v>
          </cell>
          <cell r="D5744">
            <v>43840</v>
          </cell>
          <cell r="E5744" t="str">
            <v>2020</v>
          </cell>
          <cell r="F5744">
            <v>129948</v>
          </cell>
        </row>
        <row r="5745">
          <cell r="A5745">
            <v>100712</v>
          </cell>
          <cell r="B5745" t="str">
            <v>Sika CarboDur tipo S1012 100mm*1.2mm **</v>
          </cell>
          <cell r="C5745" t="str">
            <v>ML</v>
          </cell>
          <cell r="E5745" t="str">
            <v>1900</v>
          </cell>
          <cell r="F5745">
            <v>0</v>
          </cell>
        </row>
        <row r="5746">
          <cell r="A5746">
            <v>100713</v>
          </cell>
          <cell r="B5746" t="str">
            <v>Sika Wrap 103C a=64cm **</v>
          </cell>
          <cell r="C5746" t="str">
            <v>ML</v>
          </cell>
          <cell r="E5746" t="str">
            <v>1900</v>
          </cell>
          <cell r="F5746">
            <v>0</v>
          </cell>
        </row>
        <row r="5747">
          <cell r="A5747">
            <v>100714</v>
          </cell>
          <cell r="B5747" t="str">
            <v>Sika Wrap 300C a=30cm **</v>
          </cell>
          <cell r="C5747" t="str">
            <v>ML</v>
          </cell>
          <cell r="E5747" t="str">
            <v>1900</v>
          </cell>
          <cell r="F5747">
            <v>0</v>
          </cell>
        </row>
        <row r="5748">
          <cell r="A5748">
            <v>100716</v>
          </cell>
          <cell r="B5748" t="str">
            <v>Sikadur 301  **</v>
          </cell>
          <cell r="C5748" t="str">
            <v>KG</v>
          </cell>
          <cell r="E5748" t="str">
            <v>1900</v>
          </cell>
          <cell r="F5748">
            <v>0</v>
          </cell>
        </row>
        <row r="5749">
          <cell r="A5749">
            <v>100718</v>
          </cell>
          <cell r="B5749" t="str">
            <v>Sikafloor 161 imprimante **</v>
          </cell>
          <cell r="C5749" t="str">
            <v>KG</v>
          </cell>
          <cell r="D5749">
            <v>43840</v>
          </cell>
          <cell r="E5749" t="str">
            <v>2020</v>
          </cell>
          <cell r="F5749">
            <v>40305</v>
          </cell>
        </row>
        <row r="5750">
          <cell r="A5750">
            <v>100719</v>
          </cell>
          <cell r="B5750" t="str">
            <v>Sikadur 501 arena de cuarzo 32.5 kg **</v>
          </cell>
          <cell r="C5750" t="str">
            <v>KG</v>
          </cell>
          <cell r="D5750">
            <v>44592</v>
          </cell>
          <cell r="E5750" t="str">
            <v>2022</v>
          </cell>
          <cell r="F5750">
            <v>2503</v>
          </cell>
        </row>
        <row r="5751">
          <cell r="A5751">
            <v>100720</v>
          </cell>
          <cell r="B5751" t="str">
            <v>Sikafloor 400 N Recubrimiento (Salio del Mercado)</v>
          </cell>
          <cell r="C5751" t="str">
            <v>KG</v>
          </cell>
          <cell r="E5751" t="str">
            <v>1900</v>
          </cell>
          <cell r="F5751">
            <v>0</v>
          </cell>
        </row>
        <row r="5752">
          <cell r="A5752">
            <v>100721</v>
          </cell>
          <cell r="B5752" t="str">
            <v>Sika Colma limpiador **    (DESCONTINUADO)</v>
          </cell>
          <cell r="C5752" t="str">
            <v>KG</v>
          </cell>
          <cell r="E5752" t="str">
            <v>1900</v>
          </cell>
          <cell r="F5752">
            <v>0</v>
          </cell>
        </row>
        <row r="5753">
          <cell r="A5753">
            <v>100970</v>
          </cell>
          <cell r="B5753" t="str">
            <v>SIKA TRANSPARENTE 10 x 3Kg</v>
          </cell>
          <cell r="C5753" t="str">
            <v>KG</v>
          </cell>
          <cell r="E5753" t="str">
            <v>1900</v>
          </cell>
          <cell r="F5753">
            <v>0</v>
          </cell>
        </row>
        <row r="5754">
          <cell r="A5754">
            <v>100992</v>
          </cell>
          <cell r="B5754" t="str">
            <v>IMPERMEABILIZANTE INTEGRAL SIKA-1 (60Kg) **</v>
          </cell>
          <cell r="C5754" t="str">
            <v>KG</v>
          </cell>
          <cell r="E5754" t="str">
            <v>1900</v>
          </cell>
          <cell r="F5754">
            <v>0</v>
          </cell>
        </row>
        <row r="5755">
          <cell r="A5755">
            <v>100994</v>
          </cell>
          <cell r="B5755" t="str">
            <v>Sikaflex-11 FC 300cc (ToxementSELLASIL 40 FC) **</v>
          </cell>
          <cell r="C5755" t="str">
            <v>UN</v>
          </cell>
          <cell r="D5755">
            <v>44592</v>
          </cell>
          <cell r="E5755" t="str">
            <v>2022</v>
          </cell>
          <cell r="F5755">
            <v>45386.01</v>
          </cell>
        </row>
        <row r="5756">
          <cell r="A5756">
            <v>101057</v>
          </cell>
          <cell r="B5756" t="str">
            <v>Sika Binda Boquilla Acrílico(2Kg)   **</v>
          </cell>
          <cell r="C5756" t="str">
            <v>KG</v>
          </cell>
          <cell r="D5756">
            <v>44592</v>
          </cell>
          <cell r="E5756" t="str">
            <v>2022</v>
          </cell>
          <cell r="F5756">
            <v>8500</v>
          </cell>
        </row>
        <row r="5757">
          <cell r="A5757">
            <v>101090</v>
          </cell>
          <cell r="B5757" t="str">
            <v>SIKA  1  (2 KG)</v>
          </cell>
          <cell r="C5757" t="str">
            <v>KG</v>
          </cell>
          <cell r="D5757">
            <v>44592</v>
          </cell>
          <cell r="E5757" t="str">
            <v>2022</v>
          </cell>
          <cell r="F5757">
            <v>19972</v>
          </cell>
        </row>
        <row r="5758">
          <cell r="A5758">
            <v>101091</v>
          </cell>
          <cell r="B5758" t="str">
            <v>Plastocrete169HE ó (Basf)Masterapid 230Kg **</v>
          </cell>
          <cell r="C5758" t="str">
            <v>KG</v>
          </cell>
          <cell r="E5758" t="str">
            <v>1900</v>
          </cell>
          <cell r="F5758">
            <v>0</v>
          </cell>
        </row>
        <row r="5759">
          <cell r="A5759">
            <v>101256</v>
          </cell>
          <cell r="B5759" t="str">
            <v>EMULSION ASFALTICA (CRL-1)Imprimacion-Via+Transp</v>
          </cell>
          <cell r="C5759" t="str">
            <v>KG</v>
          </cell>
          <cell r="D5759">
            <v>44592</v>
          </cell>
          <cell r="E5759" t="str">
            <v>2022</v>
          </cell>
          <cell r="F5759">
            <v>6806</v>
          </cell>
        </row>
        <row r="5760">
          <cell r="A5760">
            <v>101257</v>
          </cell>
          <cell r="B5760" t="str">
            <v>EMULSION ASFALTICA (CRR-1)Riego de Liga-Sellos+Tra</v>
          </cell>
          <cell r="C5760" t="str">
            <v>KG</v>
          </cell>
          <cell r="D5760">
            <v>44592</v>
          </cell>
          <cell r="E5760" t="str">
            <v>2022</v>
          </cell>
          <cell r="F5760">
            <v>10219.01</v>
          </cell>
        </row>
        <row r="5761">
          <cell r="A5761">
            <v>101781</v>
          </cell>
          <cell r="B5761" t="str">
            <v>SIKAFLEX-15 LM SL 22.7Kg **</v>
          </cell>
          <cell r="C5761" t="str">
            <v>KG</v>
          </cell>
          <cell r="D5761">
            <v>44592</v>
          </cell>
          <cell r="E5761" t="str">
            <v>2022</v>
          </cell>
          <cell r="F5761">
            <v>42916.01</v>
          </cell>
        </row>
        <row r="5762">
          <cell r="A5762">
            <v>102212</v>
          </cell>
          <cell r="B5762" t="str">
            <v>SikaSwell S2  (Cartucho 300 cc)</v>
          </cell>
          <cell r="C5762" t="str">
            <v>UN</v>
          </cell>
          <cell r="E5762" t="str">
            <v>1900</v>
          </cell>
          <cell r="F5762">
            <v>0</v>
          </cell>
        </row>
        <row r="5763">
          <cell r="A5763">
            <v>102233</v>
          </cell>
          <cell r="B5763" t="str">
            <v>IMPERMEABILIZANTE POLIUREA VP BR 100 BICOMP.**</v>
          </cell>
          <cell r="C5763" t="str">
            <v>KG</v>
          </cell>
          <cell r="E5763" t="str">
            <v>1900</v>
          </cell>
          <cell r="F5763">
            <v>0</v>
          </cell>
        </row>
        <row r="5764">
          <cell r="A5764">
            <v>102246</v>
          </cell>
          <cell r="B5764" t="str">
            <v>GEOmalla Biaxial LBO 202 Pavco**</v>
          </cell>
          <cell r="C5764" t="str">
            <v>M2</v>
          </cell>
          <cell r="E5764" t="str">
            <v>1900</v>
          </cell>
          <cell r="F5764">
            <v>0</v>
          </cell>
        </row>
        <row r="5765">
          <cell r="A5765">
            <v>102277</v>
          </cell>
          <cell r="B5765" t="str">
            <v>Pintura Puertas 2x0.80mElectrost.(Sum+Inst) **</v>
          </cell>
          <cell r="C5765" t="str">
            <v>UN</v>
          </cell>
          <cell r="E5765" t="str">
            <v>1900</v>
          </cell>
          <cell r="F5765">
            <v>0</v>
          </cell>
        </row>
        <row r="5766">
          <cell r="A5766">
            <v>102312</v>
          </cell>
          <cell r="B5766" t="str">
            <v>Impermeabilizante Morter Plas AL-80</v>
          </cell>
          <cell r="C5766" t="str">
            <v>M2</v>
          </cell>
          <cell r="E5766" t="str">
            <v>1900</v>
          </cell>
          <cell r="F5766">
            <v>0</v>
          </cell>
        </row>
        <row r="5767">
          <cell r="A5767">
            <v>102354</v>
          </cell>
          <cell r="B5767" t="str">
            <v>Sikaplan 12 G CO (1.55m x 20m)(Membrana reforz) **</v>
          </cell>
          <cell r="C5767" t="str">
            <v>ML</v>
          </cell>
          <cell r="E5767" t="str">
            <v>1900</v>
          </cell>
          <cell r="F5767">
            <v>0</v>
          </cell>
        </row>
        <row r="5768">
          <cell r="A5768">
            <v>102356</v>
          </cell>
          <cell r="B5768" t="str">
            <v>Geotextil Sika PP 1800 **</v>
          </cell>
          <cell r="C5768" t="str">
            <v>M2</v>
          </cell>
          <cell r="D5768">
            <v>44592</v>
          </cell>
          <cell r="E5768" t="str">
            <v>2022</v>
          </cell>
          <cell r="F5768">
            <v>7976</v>
          </cell>
        </row>
        <row r="5769">
          <cell r="A5769">
            <v>102358</v>
          </cell>
          <cell r="B5769" t="str">
            <v>Perfil  para membranas de Fondo (L=1m, 70un) **</v>
          </cell>
          <cell r="C5769" t="str">
            <v>UN</v>
          </cell>
          <cell r="D5769">
            <v>44592</v>
          </cell>
          <cell r="E5769" t="str">
            <v>2022</v>
          </cell>
          <cell r="F5769">
            <v>8042</v>
          </cell>
        </row>
        <row r="5770">
          <cell r="A5770">
            <v>102413</v>
          </cell>
          <cell r="B5770" t="str">
            <v>SikaFerroGard - 903 **</v>
          </cell>
          <cell r="C5770" t="str">
            <v>KG</v>
          </cell>
          <cell r="E5770" t="str">
            <v>1900</v>
          </cell>
          <cell r="F5770">
            <v>0</v>
          </cell>
        </row>
        <row r="5771">
          <cell r="A5771">
            <v>102574</v>
          </cell>
          <cell r="B5771" t="str">
            <v>EMULSION ASFALTICA (En frio)CANEC. 55GLNS.</v>
          </cell>
          <cell r="C5771" t="str">
            <v>LT</v>
          </cell>
          <cell r="D5771">
            <v>44592</v>
          </cell>
          <cell r="E5771" t="str">
            <v>2022</v>
          </cell>
          <cell r="F5771">
            <v>8718</v>
          </cell>
        </row>
        <row r="5772">
          <cell r="A5772">
            <v>102628</v>
          </cell>
          <cell r="B5772" t="str">
            <v>Arena de cuarzo **</v>
          </cell>
          <cell r="C5772" t="str">
            <v>KG</v>
          </cell>
          <cell r="D5772">
            <v>43584</v>
          </cell>
          <cell r="E5772" t="str">
            <v>2019</v>
          </cell>
          <cell r="F5772">
            <v>377</v>
          </cell>
        </row>
        <row r="5773">
          <cell r="A5773">
            <v>102630</v>
          </cell>
          <cell r="B5773" t="str">
            <v>Color base acrylic **</v>
          </cell>
          <cell r="C5773" t="str">
            <v>UN</v>
          </cell>
          <cell r="E5773" t="str">
            <v>1900</v>
          </cell>
          <cell r="F5773">
            <v>0</v>
          </cell>
        </row>
        <row r="5774">
          <cell r="A5774">
            <v>102631</v>
          </cell>
          <cell r="B5774" t="str">
            <v>Prexichrome sintetic finish **</v>
          </cell>
          <cell r="C5774" t="str">
            <v>GLN</v>
          </cell>
          <cell r="E5774" t="str">
            <v>1900</v>
          </cell>
          <cell r="F5774">
            <v>0</v>
          </cell>
        </row>
        <row r="5775">
          <cell r="A5775">
            <v>102632</v>
          </cell>
          <cell r="B5775" t="str">
            <v>Plexipave line color **</v>
          </cell>
          <cell r="C5775" t="str">
            <v>GLN</v>
          </cell>
          <cell r="E5775" t="str">
            <v>1900</v>
          </cell>
          <cell r="F5775">
            <v>0</v>
          </cell>
        </row>
        <row r="5776">
          <cell r="A5776">
            <v>102633</v>
          </cell>
          <cell r="B5776" t="str">
            <v>Primer **</v>
          </cell>
          <cell r="C5776" t="str">
            <v>GLN</v>
          </cell>
          <cell r="E5776" t="str">
            <v>1900</v>
          </cell>
          <cell r="F5776">
            <v>0</v>
          </cell>
        </row>
        <row r="5777">
          <cell r="A5777">
            <v>102649</v>
          </cell>
          <cell r="B5777" t="str">
            <v>SikaColor 555W**</v>
          </cell>
          <cell r="C5777" t="str">
            <v>KG</v>
          </cell>
          <cell r="E5777" t="str">
            <v>1900</v>
          </cell>
          <cell r="F5777">
            <v>0</v>
          </cell>
        </row>
        <row r="5778">
          <cell r="A5778">
            <v>102788</v>
          </cell>
          <cell r="B5778" t="str">
            <v>Sika Estuka acrilico (6kg) **</v>
          </cell>
          <cell r="C5778" t="str">
            <v>KG</v>
          </cell>
          <cell r="E5778" t="str">
            <v>1900</v>
          </cell>
          <cell r="F5778">
            <v>0</v>
          </cell>
        </row>
        <row r="5779">
          <cell r="A5779">
            <v>102792</v>
          </cell>
          <cell r="B5779" t="str">
            <v>Sika Estuka acrilico (30Kg) **</v>
          </cell>
          <cell r="C5779" t="str">
            <v>KG</v>
          </cell>
          <cell r="E5779" t="str">
            <v>1900</v>
          </cell>
          <cell r="F5779">
            <v>0</v>
          </cell>
        </row>
        <row r="5780">
          <cell r="A5780">
            <v>102796</v>
          </cell>
          <cell r="B5780" t="str">
            <v>Sika Primer 215 (caja por 6 unidades ) **</v>
          </cell>
          <cell r="C5780" t="str">
            <v>UN</v>
          </cell>
          <cell r="E5780" t="str">
            <v>1900</v>
          </cell>
          <cell r="F5780">
            <v>0</v>
          </cell>
        </row>
        <row r="5781">
          <cell r="A5781">
            <v>102825</v>
          </cell>
          <cell r="B5781" t="str">
            <v>SIKA quick 2500</v>
          </cell>
          <cell r="C5781" t="str">
            <v>KG</v>
          </cell>
          <cell r="E5781" t="str">
            <v>1900</v>
          </cell>
          <cell r="F5781">
            <v>0</v>
          </cell>
        </row>
        <row r="5782">
          <cell r="A5782">
            <v>102846</v>
          </cell>
          <cell r="B5782" t="str">
            <v>Barrera Antioxidante **</v>
          </cell>
          <cell r="C5782" t="str">
            <v>GLN</v>
          </cell>
          <cell r="E5782" t="str">
            <v>1900</v>
          </cell>
          <cell r="F5782">
            <v>0</v>
          </cell>
        </row>
        <row r="5783">
          <cell r="A5783">
            <v>102892</v>
          </cell>
          <cell r="B5783" t="str">
            <v>GEOmalla Tensar Triax TX 160 (4x75m rollo 300m2)**</v>
          </cell>
          <cell r="C5783" t="str">
            <v>M2</v>
          </cell>
          <cell r="E5783" t="str">
            <v>1900</v>
          </cell>
          <cell r="F5783">
            <v>0</v>
          </cell>
        </row>
        <row r="5784">
          <cell r="A5784">
            <v>103080</v>
          </cell>
          <cell r="B5784" t="str">
            <v>EMULSION ASFALTICA (CRL-0)**</v>
          </cell>
          <cell r="C5784" t="str">
            <v>M2</v>
          </cell>
          <cell r="E5784" t="str">
            <v>1900</v>
          </cell>
          <cell r="F5784">
            <v>0</v>
          </cell>
        </row>
        <row r="5785">
          <cell r="A5785">
            <v>103165</v>
          </cell>
          <cell r="B5785" t="str">
            <v>Sikacryl - S **  (RemplazadoXSika Fill  12 Power)</v>
          </cell>
          <cell r="C5785" t="str">
            <v>KG</v>
          </cell>
          <cell r="D5785">
            <v>44592</v>
          </cell>
          <cell r="E5785" t="str">
            <v>2022</v>
          </cell>
          <cell r="F5785">
            <v>13989</v>
          </cell>
        </row>
        <row r="5786">
          <cell r="A5786">
            <v>103187</v>
          </cell>
          <cell r="B5786" t="str">
            <v>IGOL DENSO</v>
          </cell>
          <cell r="C5786" t="str">
            <v>GLN</v>
          </cell>
          <cell r="E5786" t="str">
            <v>1900</v>
          </cell>
          <cell r="F5786">
            <v>0</v>
          </cell>
        </row>
        <row r="5787">
          <cell r="A5787">
            <v>103395</v>
          </cell>
          <cell r="B5787" t="str">
            <v>Perfil para membranas de borde (L=1m, 60un) **</v>
          </cell>
          <cell r="C5787" t="str">
            <v>UN</v>
          </cell>
          <cell r="D5787">
            <v>44592</v>
          </cell>
          <cell r="E5787" t="str">
            <v>2022</v>
          </cell>
          <cell r="F5787">
            <v>6747</v>
          </cell>
        </row>
        <row r="5788">
          <cell r="A5788">
            <v>103396</v>
          </cell>
          <cell r="B5788" t="str">
            <v>kit soldadura membranas impermeables **</v>
          </cell>
          <cell r="C5788" t="str">
            <v>UN</v>
          </cell>
          <cell r="D5788">
            <v>43839</v>
          </cell>
          <cell r="E5788" t="str">
            <v>2020</v>
          </cell>
          <cell r="F5788">
            <v>3510242</v>
          </cell>
        </row>
        <row r="5789">
          <cell r="A5789">
            <v>103397</v>
          </cell>
          <cell r="B5789" t="str">
            <v>Arandela fijacion membranas impermeabiliz **</v>
          </cell>
          <cell r="C5789" t="str">
            <v>UN</v>
          </cell>
          <cell r="D5789">
            <v>43839</v>
          </cell>
          <cell r="E5789" t="str">
            <v>2020</v>
          </cell>
          <cell r="F5789">
            <v>1359</v>
          </cell>
        </row>
        <row r="5790">
          <cell r="A5790">
            <v>103607</v>
          </cell>
          <cell r="B5790" t="str">
            <v>SikaFill 5 (5 Gl) **</v>
          </cell>
          <cell r="C5790" t="str">
            <v>KG</v>
          </cell>
          <cell r="D5790">
            <v>43801</v>
          </cell>
          <cell r="E5790" t="str">
            <v>2019</v>
          </cell>
          <cell r="F5790">
            <v>7962</v>
          </cell>
        </row>
        <row r="5791">
          <cell r="A5791">
            <v>104472</v>
          </cell>
          <cell r="B5791" t="str">
            <v>EMULSIÓN ASFALT.SIKA(CUBIERTAS/TERRAZAS) 200KG</v>
          </cell>
          <cell r="C5791" t="str">
            <v>UN</v>
          </cell>
          <cell r="E5791" t="str">
            <v>1900</v>
          </cell>
          <cell r="F5791">
            <v>0</v>
          </cell>
        </row>
        <row r="5792">
          <cell r="A5792">
            <v>104530</v>
          </cell>
          <cell r="B5792" t="str">
            <v>Impervinil HR 1200RF (Membrana reforz) 1.2MM A=1.5</v>
          </cell>
          <cell r="C5792" t="str">
            <v>ML</v>
          </cell>
          <cell r="E5792" t="str">
            <v>1900</v>
          </cell>
          <cell r="F5792">
            <v>0</v>
          </cell>
        </row>
        <row r="5793">
          <cell r="A5793">
            <v>104535</v>
          </cell>
          <cell r="B5793" t="str">
            <v>Activador PVC (Membrana reforz)**</v>
          </cell>
          <cell r="C5793" t="str">
            <v>ML</v>
          </cell>
          <cell r="D5793">
            <v>43839</v>
          </cell>
          <cell r="E5793" t="str">
            <v>2020</v>
          </cell>
          <cell r="F5793">
            <v>47200.01</v>
          </cell>
        </row>
        <row r="5794">
          <cell r="A5794">
            <v>104864</v>
          </cell>
          <cell r="B5794" t="str">
            <v>EMULSION ASFALTICA ED 9 / 55 GLN.</v>
          </cell>
          <cell r="C5794" t="str">
            <v>CANEC</v>
          </cell>
          <cell r="E5794" t="str">
            <v>1900</v>
          </cell>
          <cell r="F5794">
            <v>0</v>
          </cell>
        </row>
        <row r="5795">
          <cell r="A5795">
            <v>104919</v>
          </cell>
          <cell r="B5795" t="str">
            <v>Sikaflex®AT-Connection - Tubo 300 CC</v>
          </cell>
          <cell r="C5795" t="str">
            <v>UN</v>
          </cell>
          <cell r="D5795">
            <v>44592</v>
          </cell>
          <cell r="E5795" t="str">
            <v>2022</v>
          </cell>
          <cell r="F5795">
            <v>40775</v>
          </cell>
        </row>
        <row r="5796">
          <cell r="A5796">
            <v>104996</v>
          </cell>
          <cell r="B5796" t="str">
            <v>PERFIL PESTAÑA - Impervinil HR</v>
          </cell>
          <cell r="C5796" t="str">
            <v>ML</v>
          </cell>
          <cell r="E5796" t="str">
            <v>1900</v>
          </cell>
          <cell r="F5796">
            <v>0</v>
          </cell>
        </row>
        <row r="5797">
          <cell r="A5797">
            <v>105023</v>
          </cell>
          <cell r="B5797" t="str">
            <v>SARNAFIL S327-12L WHITE (1.2MM)ROLL:2X25M</v>
          </cell>
          <cell r="C5797" t="str">
            <v>M2</v>
          </cell>
          <cell r="D5797">
            <v>43840</v>
          </cell>
          <cell r="E5797" t="str">
            <v>2020</v>
          </cell>
          <cell r="F5797">
            <v>47175</v>
          </cell>
        </row>
        <row r="5798">
          <cell r="A5798">
            <v>106030</v>
          </cell>
          <cell r="B5798" t="str">
            <v>MANTO TEXAPLAS - 3.2 mm Foil Aluminio</v>
          </cell>
          <cell r="C5798" t="str">
            <v>M2</v>
          </cell>
          <cell r="E5798" t="str">
            <v>1900</v>
          </cell>
          <cell r="F5798">
            <v>0</v>
          </cell>
        </row>
        <row r="5799">
          <cell r="A5799">
            <v>106889</v>
          </cell>
          <cell r="B5799" t="str">
            <v>Sarnafil G-476-151 (2x20m)</v>
          </cell>
          <cell r="C5799" t="str">
            <v>M2</v>
          </cell>
          <cell r="D5799">
            <v>43788</v>
          </cell>
          <cell r="E5799" t="str">
            <v>2019</v>
          </cell>
          <cell r="F5799">
            <v>55580</v>
          </cell>
        </row>
        <row r="5800">
          <cell r="A5800">
            <v>109105</v>
          </cell>
          <cell r="B5800" t="str">
            <v>SIKAFELT FPP 30 (Refuerzo Impermeabilización acrí)</v>
          </cell>
          <cell r="C5800" t="str">
            <v>M2</v>
          </cell>
          <cell r="E5800" t="str">
            <v>1900</v>
          </cell>
          <cell r="F5800">
            <v>0</v>
          </cell>
        </row>
        <row r="5801">
          <cell r="A5801">
            <v>109106</v>
          </cell>
          <cell r="B5801" t="str">
            <v>SIKALASTIC 1K Mortero acrílico imper. tanque pisci</v>
          </cell>
          <cell r="C5801" t="str">
            <v>KG</v>
          </cell>
          <cell r="E5801" t="str">
            <v>1900</v>
          </cell>
          <cell r="F5801">
            <v>0</v>
          </cell>
        </row>
        <row r="5802">
          <cell r="A5802">
            <v>101901</v>
          </cell>
          <cell r="B5802" t="str">
            <v>RecubrimInternoPiscinaMembranaPVC-CRDC-Cometas</v>
          </cell>
          <cell r="C5802" t="str">
            <v>M2</v>
          </cell>
          <cell r="D5802">
            <v>44592</v>
          </cell>
          <cell r="E5802" t="str">
            <v>2022</v>
          </cell>
          <cell r="F5802">
            <v>221228</v>
          </cell>
        </row>
        <row r="5803">
          <cell r="A5803">
            <v>12632</v>
          </cell>
          <cell r="B5803" t="str">
            <v>Geotextil TR3000</v>
          </cell>
          <cell r="C5803" t="str">
            <v>M2</v>
          </cell>
          <cell r="D5803">
            <v>44592</v>
          </cell>
          <cell r="E5803" t="str">
            <v>2022</v>
          </cell>
          <cell r="F5803">
            <v>14617</v>
          </cell>
        </row>
        <row r="5804">
          <cell r="A5804">
            <v>100958</v>
          </cell>
          <cell r="B5804" t="str">
            <v>Fumigación de Insectos y Desinfección (1servicio)</v>
          </cell>
          <cell r="C5804" t="str">
            <v>UN</v>
          </cell>
          <cell r="E5804" t="str">
            <v>1900</v>
          </cell>
          <cell r="F5804">
            <v>0</v>
          </cell>
        </row>
        <row r="5805">
          <cell r="A5805">
            <v>100959</v>
          </cell>
          <cell r="B5805" t="str">
            <v>Control Roedores(1servicio)Rodenticida Parafinado</v>
          </cell>
          <cell r="C5805" t="str">
            <v>UN</v>
          </cell>
          <cell r="E5805" t="str">
            <v>1900</v>
          </cell>
          <cell r="F5805">
            <v>0</v>
          </cell>
        </row>
        <row r="5806">
          <cell r="A5806">
            <v>102251</v>
          </cell>
          <cell r="B5806" t="str">
            <v>Fumigación de Insectos y Desinfección (1servicio)</v>
          </cell>
          <cell r="C5806" t="str">
            <v>UN</v>
          </cell>
          <cell r="E5806" t="str">
            <v>1900</v>
          </cell>
          <cell r="F5806">
            <v>0</v>
          </cell>
        </row>
        <row r="5807">
          <cell r="A5807">
            <v>102252</v>
          </cell>
          <cell r="B5807" t="str">
            <v>Herbicida Glifosato Gramosol-Maleza</v>
          </cell>
          <cell r="C5807" t="str">
            <v>LT</v>
          </cell>
          <cell r="E5807" t="str">
            <v>1900</v>
          </cell>
          <cell r="F5807">
            <v>0</v>
          </cell>
        </row>
        <row r="5808">
          <cell r="A5808">
            <v>102621</v>
          </cell>
          <cell r="B5808" t="str">
            <v>Fungicida   Fulgitox**</v>
          </cell>
          <cell r="C5808" t="str">
            <v>LT</v>
          </cell>
          <cell r="D5808">
            <v>44592</v>
          </cell>
          <cell r="E5808" t="str">
            <v>2022</v>
          </cell>
          <cell r="F5808">
            <v>34788</v>
          </cell>
        </row>
        <row r="5809">
          <cell r="A5809">
            <v>102622</v>
          </cell>
          <cell r="B5809" t="str">
            <v>Adherente fungicida Agrotin **</v>
          </cell>
          <cell r="C5809" t="str">
            <v>LT</v>
          </cell>
          <cell r="D5809">
            <v>44592</v>
          </cell>
          <cell r="E5809" t="str">
            <v>2022</v>
          </cell>
          <cell r="F5809">
            <v>23003</v>
          </cell>
        </row>
        <row r="5810">
          <cell r="A5810">
            <v>497</v>
          </cell>
          <cell r="B5810" t="str">
            <v>TUBO CU RIGIDO DE ½</v>
          </cell>
          <cell r="C5810" t="str">
            <v>ML</v>
          </cell>
          <cell r="E5810" t="str">
            <v>1900</v>
          </cell>
          <cell r="F5810">
            <v>0</v>
          </cell>
        </row>
        <row r="5811">
          <cell r="A5811">
            <v>727</v>
          </cell>
          <cell r="B5811" t="str">
            <v>CODO CU 90°  DE ½</v>
          </cell>
          <cell r="C5811" t="str">
            <v>UN</v>
          </cell>
          <cell r="E5811" t="str">
            <v>1900</v>
          </cell>
          <cell r="F5811">
            <v>0</v>
          </cell>
        </row>
        <row r="5812">
          <cell r="A5812">
            <v>730</v>
          </cell>
          <cell r="B5812" t="str">
            <v>CODO ROSCA SOLDADO CU 90°  DE ½ C x F</v>
          </cell>
          <cell r="C5812" t="str">
            <v>UN</v>
          </cell>
          <cell r="E5812" t="str">
            <v>1900</v>
          </cell>
          <cell r="F5812">
            <v>0</v>
          </cell>
        </row>
        <row r="5813">
          <cell r="A5813">
            <v>957</v>
          </cell>
          <cell r="B5813" t="str">
            <v>SEMICODO CU 45°  DE ½</v>
          </cell>
          <cell r="C5813" t="str">
            <v>UN</v>
          </cell>
          <cell r="E5813" t="str">
            <v>1900</v>
          </cell>
          <cell r="F5813">
            <v>0</v>
          </cell>
        </row>
        <row r="5814">
          <cell r="A5814">
            <v>1286</v>
          </cell>
          <cell r="B5814" t="str">
            <v>LIMPIADOR PVC x 1/4 GAL. S/NORMA ICONTEC</v>
          </cell>
          <cell r="C5814" t="str">
            <v>UN</v>
          </cell>
          <cell r="D5814">
            <v>44585</v>
          </cell>
          <cell r="E5814" t="str">
            <v>2022</v>
          </cell>
          <cell r="F5814">
            <v>43808.01</v>
          </cell>
        </row>
        <row r="5815">
          <cell r="A5815">
            <v>1572</v>
          </cell>
          <cell r="B5815" t="str">
            <v>UNION CU RIGIDO DE ½</v>
          </cell>
          <cell r="C5815" t="str">
            <v>UN</v>
          </cell>
          <cell r="D5815">
            <v>44592</v>
          </cell>
          <cell r="E5815" t="str">
            <v>2022</v>
          </cell>
          <cell r="F5815">
            <v>1267</v>
          </cell>
        </row>
        <row r="5816">
          <cell r="A5816">
            <v>1611</v>
          </cell>
          <cell r="B5816" t="str">
            <v>ADAPTADOR MACHO CU  DE ½</v>
          </cell>
          <cell r="C5816" t="str">
            <v>UN</v>
          </cell>
          <cell r="E5816" t="str">
            <v>1900</v>
          </cell>
          <cell r="F5816">
            <v>0</v>
          </cell>
        </row>
        <row r="5817">
          <cell r="A5817">
            <v>2227</v>
          </cell>
          <cell r="B5817" t="str">
            <v>ADAPTADOR HEMBRA CU  DE ½</v>
          </cell>
          <cell r="C5817" t="str">
            <v>UN</v>
          </cell>
          <cell r="E5817" t="str">
            <v>1900</v>
          </cell>
          <cell r="F5817">
            <v>0</v>
          </cell>
        </row>
        <row r="5818">
          <cell r="A5818">
            <v>2776</v>
          </cell>
          <cell r="B5818" t="str">
            <v>VALVULA DE SEGURIDAD BOLA PARA GAS CU  DE ½</v>
          </cell>
          <cell r="C5818" t="str">
            <v>UN</v>
          </cell>
          <cell r="E5818" t="str">
            <v>1900</v>
          </cell>
          <cell r="F5818">
            <v>0</v>
          </cell>
        </row>
        <row r="5819">
          <cell r="A5819">
            <v>3485</v>
          </cell>
          <cell r="B5819" t="str">
            <v>TAPON MACHO  HG ½"</v>
          </cell>
          <cell r="C5819" t="str">
            <v>UN</v>
          </cell>
          <cell r="D5819">
            <v>44592</v>
          </cell>
          <cell r="E5819" t="str">
            <v>2022</v>
          </cell>
          <cell r="F5819">
            <v>1574</v>
          </cell>
        </row>
        <row r="5820">
          <cell r="A5820">
            <v>3568</v>
          </cell>
          <cell r="B5820" t="str">
            <v>MANGUERA HOMOLOGADA .80cmx38"</v>
          </cell>
          <cell r="C5820" t="str">
            <v>UN</v>
          </cell>
          <cell r="E5820" t="str">
            <v>1900</v>
          </cell>
          <cell r="F5820">
            <v>0</v>
          </cell>
        </row>
        <row r="5821">
          <cell r="A5821">
            <v>3760</v>
          </cell>
          <cell r="B5821" t="str">
            <v>MEDIDOR GAS 2.5</v>
          </cell>
          <cell r="C5821" t="str">
            <v>UN</v>
          </cell>
          <cell r="E5821" t="str">
            <v>1900</v>
          </cell>
          <cell r="F5821">
            <v>0</v>
          </cell>
        </row>
        <row r="5822">
          <cell r="A5822">
            <v>3761</v>
          </cell>
          <cell r="B5822" t="str">
            <v>REGULADOR GAS RP 40</v>
          </cell>
          <cell r="C5822" t="str">
            <v>UN</v>
          </cell>
          <cell r="E5822" t="str">
            <v>1900</v>
          </cell>
          <cell r="F5822">
            <v>0</v>
          </cell>
        </row>
        <row r="5823">
          <cell r="A5823">
            <v>3762</v>
          </cell>
          <cell r="B5823" t="str">
            <v>LOCTIGAS  F/MEDIA 40ml</v>
          </cell>
          <cell r="C5823" t="str">
            <v>UN</v>
          </cell>
          <cell r="E5823" t="str">
            <v>1900</v>
          </cell>
          <cell r="F5823">
            <v>0</v>
          </cell>
        </row>
        <row r="5824">
          <cell r="A5824">
            <v>3765</v>
          </cell>
          <cell r="B5824" t="str">
            <v>CODO 3/8" AG</v>
          </cell>
          <cell r="C5824" t="str">
            <v>UN</v>
          </cell>
          <cell r="E5824" t="str">
            <v>1900</v>
          </cell>
          <cell r="F5824">
            <v>0</v>
          </cell>
        </row>
        <row r="5825">
          <cell r="A5825">
            <v>3789</v>
          </cell>
          <cell r="B5825" t="str">
            <v>ANCLAJES (GRAPA + CHAZOS + CLAVOS)</v>
          </cell>
          <cell r="C5825" t="str">
            <v>UN</v>
          </cell>
          <cell r="E5825" t="str">
            <v>1900</v>
          </cell>
          <cell r="F5825">
            <v>0</v>
          </cell>
        </row>
        <row r="5826">
          <cell r="A5826">
            <v>3809</v>
          </cell>
          <cell r="B5826" t="str">
            <v>PEGANTE O SELLANTE Fuerza Media (36gr)</v>
          </cell>
          <cell r="C5826" t="str">
            <v>UN</v>
          </cell>
          <cell r="E5826" t="str">
            <v>1900</v>
          </cell>
          <cell r="F5826">
            <v>0</v>
          </cell>
        </row>
        <row r="5827">
          <cell r="A5827">
            <v>3810</v>
          </cell>
          <cell r="B5827" t="str">
            <v>SOLDADURA PARA COBRE (AL 0%)</v>
          </cell>
          <cell r="C5827" t="str">
            <v>LB</v>
          </cell>
          <cell r="D5827">
            <v>44592</v>
          </cell>
          <cell r="E5827" t="str">
            <v>2022</v>
          </cell>
          <cell r="F5827">
            <v>99177</v>
          </cell>
        </row>
        <row r="5828">
          <cell r="A5828">
            <v>3811</v>
          </cell>
          <cell r="B5828" t="str">
            <v>FUNDENTE  A</v>
          </cell>
          <cell r="C5828" t="str">
            <v>LB</v>
          </cell>
          <cell r="D5828">
            <v>43539</v>
          </cell>
          <cell r="E5828" t="str">
            <v>2019</v>
          </cell>
          <cell r="F5828">
            <v>12006.01</v>
          </cell>
        </row>
        <row r="5829">
          <cell r="A5829">
            <v>3812</v>
          </cell>
          <cell r="B5829" t="str">
            <v>EQUIPO DE GAS PROPANO</v>
          </cell>
          <cell r="C5829" t="str">
            <v>UN</v>
          </cell>
          <cell r="E5829" t="str">
            <v>1900</v>
          </cell>
          <cell r="F5829">
            <v>0</v>
          </cell>
        </row>
        <row r="5830">
          <cell r="A5830">
            <v>3822</v>
          </cell>
          <cell r="B5830" t="str">
            <v>NICHO 37x20x10cm</v>
          </cell>
          <cell r="C5830" t="str">
            <v>UN</v>
          </cell>
          <cell r="E5830" t="str">
            <v>1900</v>
          </cell>
          <cell r="F5830">
            <v>0</v>
          </cell>
        </row>
        <row r="5831">
          <cell r="A5831">
            <v>3824</v>
          </cell>
          <cell r="B5831" t="str">
            <v>REJILLA DE VENTILACION DE 20x20 PLASTICA</v>
          </cell>
          <cell r="C5831" t="str">
            <v>UN</v>
          </cell>
          <cell r="D5831">
            <v>43801</v>
          </cell>
          <cell r="E5831" t="str">
            <v>2019</v>
          </cell>
          <cell r="F5831">
            <v>7460</v>
          </cell>
        </row>
        <row r="5832">
          <cell r="A5832">
            <v>3825</v>
          </cell>
          <cell r="B5832" t="str">
            <v>TEE  CU  DE ½</v>
          </cell>
          <cell r="C5832" t="str">
            <v>UN</v>
          </cell>
          <cell r="E5832" t="str">
            <v>1900</v>
          </cell>
          <cell r="F5832">
            <v>0</v>
          </cell>
        </row>
        <row r="5833">
          <cell r="A5833">
            <v>3828</v>
          </cell>
          <cell r="B5833" t="str">
            <v>VALVULA BOLA P/MEDIDOR GAS 1/2"</v>
          </cell>
          <cell r="C5833" t="str">
            <v>UN</v>
          </cell>
          <cell r="E5833" t="str">
            <v>1900</v>
          </cell>
          <cell r="F5833">
            <v>0</v>
          </cell>
        </row>
        <row r="5834">
          <cell r="A5834">
            <v>3830</v>
          </cell>
          <cell r="B5834" t="str">
            <v>ELEVADOR GAS DE ½"</v>
          </cell>
          <cell r="C5834" t="str">
            <v>UN</v>
          </cell>
          <cell r="E5834" t="str">
            <v>1900</v>
          </cell>
          <cell r="F5834">
            <v>0</v>
          </cell>
        </row>
        <row r="5835">
          <cell r="A5835">
            <v>3831</v>
          </cell>
          <cell r="B5835" t="str">
            <v>TUBO POLIETILENO ½"</v>
          </cell>
          <cell r="C5835" t="str">
            <v>ML</v>
          </cell>
          <cell r="E5835" t="str">
            <v>1900</v>
          </cell>
          <cell r="F5835">
            <v>0</v>
          </cell>
        </row>
        <row r="5836">
          <cell r="A5836">
            <v>3832</v>
          </cell>
          <cell r="B5836" t="str">
            <v>TEE POLIETILENO 1"</v>
          </cell>
          <cell r="C5836" t="str">
            <v>UN</v>
          </cell>
          <cell r="E5836" t="str">
            <v>1900</v>
          </cell>
          <cell r="F5836">
            <v>0</v>
          </cell>
        </row>
        <row r="5837">
          <cell r="A5837">
            <v>3834</v>
          </cell>
          <cell r="B5837" t="str">
            <v>LIMPIADOR Y DESENGRASANTE ECOL-7070 LOCTITE-16 ONZ</v>
          </cell>
          <cell r="C5837" t="str">
            <v>UN</v>
          </cell>
          <cell r="D5837">
            <v>44592</v>
          </cell>
          <cell r="E5837" t="str">
            <v>2022</v>
          </cell>
          <cell r="F5837">
            <v>63788</v>
          </cell>
        </row>
        <row r="5838">
          <cell r="A5838">
            <v>3836</v>
          </cell>
          <cell r="B5838" t="str">
            <v>REGULADOR E-METER</v>
          </cell>
          <cell r="C5838" t="str">
            <v>UN</v>
          </cell>
          <cell r="E5838" t="str">
            <v>1900</v>
          </cell>
          <cell r="F5838">
            <v>0</v>
          </cell>
        </row>
        <row r="5839">
          <cell r="A5839">
            <v>4054</v>
          </cell>
          <cell r="B5839" t="str">
            <v>VALVULA GAS MEDIA MARIPOSA SEGURO P/T</v>
          </cell>
          <cell r="C5839" t="str">
            <v>UN</v>
          </cell>
          <cell r="E5839" t="str">
            <v>1900</v>
          </cell>
          <cell r="F5839">
            <v>0</v>
          </cell>
        </row>
        <row r="5840">
          <cell r="A5840">
            <v>9414</v>
          </cell>
          <cell r="B5840" t="str">
            <v>VALVULA BOLA P/MEDIDOR GAS 3/4"</v>
          </cell>
          <cell r="C5840" t="str">
            <v>UN</v>
          </cell>
          <cell r="E5840" t="str">
            <v>1900</v>
          </cell>
          <cell r="F5840">
            <v>0</v>
          </cell>
        </row>
        <row r="5841">
          <cell r="A5841">
            <v>9415</v>
          </cell>
          <cell r="B5841" t="str">
            <v>VALVULA BOLA P/MEDIDOR GAS 1"</v>
          </cell>
          <cell r="C5841" t="str">
            <v>UN</v>
          </cell>
          <cell r="E5841" t="str">
            <v>1900</v>
          </cell>
          <cell r="F5841">
            <v>0</v>
          </cell>
        </row>
        <row r="5842">
          <cell r="A5842">
            <v>100147</v>
          </cell>
          <cell r="B5842" t="str">
            <v>PRUEBA  PARA CERTIFICAC.DE PUNTOS CABLEADO</v>
          </cell>
          <cell r="C5842" t="str">
            <v>UN</v>
          </cell>
          <cell r="E5842" t="str">
            <v>1900</v>
          </cell>
          <cell r="F5842">
            <v>0</v>
          </cell>
        </row>
        <row r="5843">
          <cell r="A5843">
            <v>100189</v>
          </cell>
          <cell r="B5843" t="str">
            <v>Tapon para gas d=1/ 2"  PVC  **</v>
          </cell>
          <cell r="C5843" t="str">
            <v>UN</v>
          </cell>
          <cell r="E5843" t="str">
            <v>1900</v>
          </cell>
          <cell r="F5843">
            <v>0</v>
          </cell>
        </row>
        <row r="5844">
          <cell r="A5844">
            <v>100190</v>
          </cell>
          <cell r="B5844" t="str">
            <v>Tapon para gas d=3/4"  PVC **</v>
          </cell>
          <cell r="C5844" t="str">
            <v>UN</v>
          </cell>
          <cell r="E5844" t="str">
            <v>1900</v>
          </cell>
          <cell r="F5844">
            <v>0</v>
          </cell>
        </row>
        <row r="5845">
          <cell r="A5845">
            <v>100191</v>
          </cell>
          <cell r="B5845" t="str">
            <v>Tapon para gas d=1"  PVC Macho</v>
          </cell>
          <cell r="C5845" t="str">
            <v>UN</v>
          </cell>
          <cell r="E5845" t="str">
            <v>1900</v>
          </cell>
          <cell r="F5845">
            <v>0</v>
          </cell>
        </row>
        <row r="5846">
          <cell r="A5846">
            <v>100192</v>
          </cell>
          <cell r="B5846" t="str">
            <v>Tapon para gas d=2"  PVC **</v>
          </cell>
          <cell r="C5846" t="str">
            <v>UN</v>
          </cell>
          <cell r="E5846" t="str">
            <v>1900</v>
          </cell>
          <cell r="F5846">
            <v>0</v>
          </cell>
        </row>
        <row r="5847">
          <cell r="A5847">
            <v>100193</v>
          </cell>
          <cell r="B5847" t="str">
            <v>Tapon para gas d=3"  PVC **</v>
          </cell>
          <cell r="C5847" t="str">
            <v>UN</v>
          </cell>
          <cell r="E5847" t="str">
            <v>1900</v>
          </cell>
          <cell r="F5847">
            <v>0</v>
          </cell>
        </row>
        <row r="5848">
          <cell r="A5848">
            <v>100194</v>
          </cell>
          <cell r="B5848" t="str">
            <v>Tapon para gas d=4"  PVC **</v>
          </cell>
          <cell r="C5848" t="str">
            <v>UN</v>
          </cell>
          <cell r="E5848" t="str">
            <v>1900</v>
          </cell>
          <cell r="F5848">
            <v>0</v>
          </cell>
        </row>
        <row r="5849">
          <cell r="A5849">
            <v>100348</v>
          </cell>
          <cell r="B5849" t="str">
            <v>Tapon HG d=3"  macho **</v>
          </cell>
          <cell r="C5849" t="str">
            <v>UN</v>
          </cell>
          <cell r="D5849">
            <v>44592</v>
          </cell>
          <cell r="E5849" t="str">
            <v>2022</v>
          </cell>
          <cell r="F5849">
            <v>15284</v>
          </cell>
        </row>
        <row r="5850">
          <cell r="A5850">
            <v>100954</v>
          </cell>
          <cell r="B5850" t="str">
            <v>CERTIFICAC.DE PUNTO CAT-5</v>
          </cell>
          <cell r="C5850" t="str">
            <v>UN</v>
          </cell>
          <cell r="E5850" t="str">
            <v>1900</v>
          </cell>
          <cell r="F5850">
            <v>0</v>
          </cell>
        </row>
        <row r="5851">
          <cell r="A5851">
            <v>101078</v>
          </cell>
          <cell r="B5851" t="str">
            <v>SIKALIMPIADOR "U" Sika (Ladrillo) 20Kg **</v>
          </cell>
          <cell r="C5851" t="str">
            <v>KG</v>
          </cell>
          <cell r="E5851" t="str">
            <v>1900</v>
          </cell>
          <cell r="F5851">
            <v>0</v>
          </cell>
        </row>
        <row r="5852">
          <cell r="A5852">
            <v>101079</v>
          </cell>
          <cell r="B5852" t="str">
            <v>LIMPIADOR Rinse de Gloriel (Ladrillo )</v>
          </cell>
          <cell r="C5852" t="str">
            <v>GLN</v>
          </cell>
          <cell r="E5852" t="str">
            <v>1900</v>
          </cell>
          <cell r="F5852">
            <v>0</v>
          </cell>
        </row>
        <row r="5853">
          <cell r="A5853">
            <v>101391</v>
          </cell>
          <cell r="B5853" t="str">
            <v>Tapon  roscadoHG d=2"   **</v>
          </cell>
          <cell r="C5853" t="str">
            <v>UN</v>
          </cell>
          <cell r="E5853" t="str">
            <v>1900</v>
          </cell>
          <cell r="F5853">
            <v>0</v>
          </cell>
        </row>
        <row r="5854">
          <cell r="A5854">
            <v>101841</v>
          </cell>
          <cell r="B5854" t="str">
            <v>ADAPTADOR RACOR PARA ORINAL**</v>
          </cell>
          <cell r="C5854" t="str">
            <v>UN</v>
          </cell>
          <cell r="E5854" t="str">
            <v>1900</v>
          </cell>
          <cell r="F5854">
            <v>0</v>
          </cell>
        </row>
        <row r="5855">
          <cell r="A5855">
            <v>102410</v>
          </cell>
          <cell r="B5855" t="str">
            <v>Tapon  roscado HG d=4"Hembra</v>
          </cell>
          <cell r="C5855" t="str">
            <v>UN</v>
          </cell>
          <cell r="D5855">
            <v>44592</v>
          </cell>
          <cell r="E5855" t="str">
            <v>2022</v>
          </cell>
          <cell r="F5855">
            <v>37748</v>
          </cell>
        </row>
        <row r="5856">
          <cell r="A5856">
            <v>102652</v>
          </cell>
          <cell r="B5856" t="str">
            <v>Tapon HG d=2" MACHO*</v>
          </cell>
          <cell r="C5856" t="str">
            <v>UN</v>
          </cell>
          <cell r="D5856">
            <v>44592</v>
          </cell>
          <cell r="E5856" t="str">
            <v>2022</v>
          </cell>
          <cell r="F5856">
            <v>6533</v>
          </cell>
        </row>
        <row r="5857">
          <cell r="A5857">
            <v>102821</v>
          </cell>
          <cell r="B5857" t="str">
            <v>Tapon  roscadoHG d=11/4" Macho</v>
          </cell>
          <cell r="C5857" t="str">
            <v>UN</v>
          </cell>
          <cell r="E5857" t="str">
            <v>1900</v>
          </cell>
          <cell r="F5857">
            <v>0</v>
          </cell>
        </row>
        <row r="5858">
          <cell r="A5858">
            <v>102941</v>
          </cell>
          <cell r="B5858" t="str">
            <v>PRUEBA  PARA CERTIFICAC.DE PUNTOS CABLEADO ESTRUCT</v>
          </cell>
          <cell r="C5858" t="str">
            <v>UN</v>
          </cell>
          <cell r="E5858" t="str">
            <v>1900</v>
          </cell>
          <cell r="F5858">
            <v>0</v>
          </cell>
        </row>
        <row r="5859">
          <cell r="A5859">
            <v>103440</v>
          </cell>
          <cell r="B5859" t="str">
            <v>TUBO FLEX.PEAD 110MMPE100PN16**</v>
          </cell>
          <cell r="C5859" t="str">
            <v>ML</v>
          </cell>
          <cell r="E5859" t="str">
            <v>1900</v>
          </cell>
          <cell r="F5859">
            <v>0</v>
          </cell>
        </row>
        <row r="5860">
          <cell r="A5860">
            <v>103451</v>
          </cell>
          <cell r="B5860" t="str">
            <v>TUBO FLEX.PEAD 160MMPE100PN16**</v>
          </cell>
          <cell r="C5860" t="str">
            <v>ML</v>
          </cell>
          <cell r="E5860" t="str">
            <v>1900</v>
          </cell>
          <cell r="F5860">
            <v>0</v>
          </cell>
        </row>
        <row r="5861">
          <cell r="A5861">
            <v>103452</v>
          </cell>
          <cell r="B5861" t="str">
            <v>UNION ELECTROFUSION-PEAD-PE100PN10**</v>
          </cell>
          <cell r="C5861" t="str">
            <v>UN</v>
          </cell>
          <cell r="E5861" t="str">
            <v>1900</v>
          </cell>
          <cell r="F5861">
            <v>0</v>
          </cell>
        </row>
        <row r="5862">
          <cell r="A5862">
            <v>103453</v>
          </cell>
          <cell r="B5862" t="str">
            <v>UNION ELECTROFUSION-PEAD-PE100PN16**</v>
          </cell>
          <cell r="C5862" t="str">
            <v>UN</v>
          </cell>
          <cell r="E5862" t="str">
            <v>1900</v>
          </cell>
          <cell r="F5862">
            <v>0</v>
          </cell>
        </row>
        <row r="5863">
          <cell r="A5863">
            <v>103454</v>
          </cell>
          <cell r="B5863" t="str">
            <v>REDUCCION-PEAD-160X110-PE100PN10**</v>
          </cell>
          <cell r="C5863" t="str">
            <v>UN</v>
          </cell>
          <cell r="E5863" t="str">
            <v>1900</v>
          </cell>
          <cell r="F5863">
            <v>0</v>
          </cell>
        </row>
        <row r="5864">
          <cell r="A5864">
            <v>103455</v>
          </cell>
          <cell r="B5864" t="str">
            <v>TEE-PEAD-160-PE100PN10**</v>
          </cell>
          <cell r="C5864" t="str">
            <v>UN</v>
          </cell>
          <cell r="E5864" t="str">
            <v>1900</v>
          </cell>
          <cell r="F5864">
            <v>0</v>
          </cell>
        </row>
        <row r="5865">
          <cell r="A5865">
            <v>104154</v>
          </cell>
          <cell r="B5865" t="str">
            <v>LOCTITE (3 ONZAS)</v>
          </cell>
          <cell r="C5865" t="str">
            <v>UN</v>
          </cell>
          <cell r="E5865" t="str">
            <v>1900</v>
          </cell>
          <cell r="F5865">
            <v>0</v>
          </cell>
        </row>
        <row r="5866">
          <cell r="A5866">
            <v>104155</v>
          </cell>
          <cell r="B5866" t="str">
            <v>REGULADOR GAS 2 ETAPA Ø2"</v>
          </cell>
          <cell r="C5866" t="str">
            <v>UN</v>
          </cell>
          <cell r="E5866" t="str">
            <v>1900</v>
          </cell>
          <cell r="F5866">
            <v>0</v>
          </cell>
        </row>
        <row r="5867">
          <cell r="A5867">
            <v>104157</v>
          </cell>
          <cell r="B5867" t="str">
            <v>MANOMETRO GAS 1-10PSI - CARATULA 2 1/2"</v>
          </cell>
          <cell r="C5867" t="str">
            <v>UN</v>
          </cell>
          <cell r="E5867" t="str">
            <v>1900</v>
          </cell>
          <cell r="F5867">
            <v>0</v>
          </cell>
        </row>
        <row r="5868">
          <cell r="A5868">
            <v>104749</v>
          </cell>
          <cell r="B5868" t="str">
            <v>LOCTIGAS - GASTOP  F/ALTA 36ml</v>
          </cell>
          <cell r="C5868" t="str">
            <v>UN</v>
          </cell>
          <cell r="D5868">
            <v>44592</v>
          </cell>
          <cell r="E5868" t="str">
            <v>2022</v>
          </cell>
          <cell r="F5868">
            <v>10994.01</v>
          </cell>
        </row>
        <row r="5869">
          <cell r="A5869">
            <v>106393</v>
          </cell>
          <cell r="B5869" t="str">
            <v>CIRCUITO IMPRESO CALENTADOR A GAS THERM 8000S</v>
          </cell>
          <cell r="C5869" t="str">
            <v>UN</v>
          </cell>
          <cell r="E5869" t="str">
            <v>1900</v>
          </cell>
          <cell r="F5869">
            <v>0</v>
          </cell>
        </row>
        <row r="5870">
          <cell r="A5870">
            <v>106394</v>
          </cell>
          <cell r="B5870" t="str">
            <v>INSTALACIÓN CIRCUITO IMPRESO THERM 8000-S</v>
          </cell>
          <cell r="C5870" t="str">
            <v>UN</v>
          </cell>
          <cell r="E5870" t="str">
            <v>1900</v>
          </cell>
          <cell r="F5870">
            <v>0</v>
          </cell>
        </row>
        <row r="5871">
          <cell r="A5871">
            <v>106395</v>
          </cell>
          <cell r="B5871" t="str">
            <v>MANTENIMIENTO CALENTADOR A GAS BOSH THERM 8000S.</v>
          </cell>
          <cell r="C5871" t="str">
            <v>UN</v>
          </cell>
          <cell r="E5871" t="str">
            <v>1900</v>
          </cell>
          <cell r="F5871">
            <v>0</v>
          </cell>
        </row>
        <row r="5872">
          <cell r="A5872">
            <v>107274</v>
          </cell>
          <cell r="B5872" t="str">
            <v>REGULADOR DE GAS 1 ETAPA</v>
          </cell>
          <cell r="C5872" t="str">
            <v>UN</v>
          </cell>
          <cell r="E5872" t="str">
            <v>1900</v>
          </cell>
          <cell r="F5872">
            <v>0</v>
          </cell>
        </row>
        <row r="5873">
          <cell r="A5873">
            <v>107275</v>
          </cell>
          <cell r="B5873" t="str">
            <v>ABRAZADERA PERA AISLAMIENTO DIELÉC. 1/2"</v>
          </cell>
          <cell r="C5873" t="str">
            <v>UN</v>
          </cell>
          <cell r="E5873" t="str">
            <v>1900</v>
          </cell>
          <cell r="F5873">
            <v>0</v>
          </cell>
        </row>
        <row r="5874">
          <cell r="A5874">
            <v>107276</v>
          </cell>
          <cell r="B5874" t="str">
            <v>ABRAZADERA PERA AISLAMIENTO DIELÉC. 3/4"</v>
          </cell>
          <cell r="C5874" t="str">
            <v>UN</v>
          </cell>
          <cell r="E5874" t="str">
            <v>1900</v>
          </cell>
          <cell r="F5874">
            <v>0</v>
          </cell>
        </row>
        <row r="5875">
          <cell r="A5875">
            <v>107277</v>
          </cell>
          <cell r="B5875" t="str">
            <v>ABRAZADERA PERA AISLAMIENTO DIELÉC. 1"</v>
          </cell>
          <cell r="C5875" t="str">
            <v>UN</v>
          </cell>
          <cell r="E5875" t="str">
            <v>1900</v>
          </cell>
          <cell r="F5875">
            <v>0</v>
          </cell>
        </row>
        <row r="5876">
          <cell r="A5876">
            <v>107278</v>
          </cell>
          <cell r="B5876" t="str">
            <v>ABRAZADERA PERA AISLAMIENTO DIELÉC. 1 1/4"</v>
          </cell>
          <cell r="C5876" t="str">
            <v>UN</v>
          </cell>
          <cell r="E5876" t="str">
            <v>1900</v>
          </cell>
          <cell r="F5876">
            <v>0</v>
          </cell>
        </row>
        <row r="5877">
          <cell r="A5877">
            <v>107279</v>
          </cell>
          <cell r="B5877" t="str">
            <v>ABRAZADERA PERA AISLAMIENTO DIELÉC. 1 1/2"</v>
          </cell>
          <cell r="C5877" t="str">
            <v>UN</v>
          </cell>
          <cell r="E5877" t="str">
            <v>1900</v>
          </cell>
          <cell r="F5877">
            <v>0</v>
          </cell>
        </row>
        <row r="5878">
          <cell r="A5878">
            <v>107280</v>
          </cell>
          <cell r="B5878" t="str">
            <v>ABRAZADERA PERA AISLAMIENTO DIELÉC. 2"</v>
          </cell>
          <cell r="C5878" t="str">
            <v>UN</v>
          </cell>
          <cell r="E5878" t="str">
            <v>1900</v>
          </cell>
          <cell r="F5878">
            <v>0</v>
          </cell>
        </row>
        <row r="5879">
          <cell r="A5879">
            <v>107281</v>
          </cell>
          <cell r="B5879" t="str">
            <v>ABRAZADERA PERA AISLAMIENTO DIELÉC. 3"</v>
          </cell>
          <cell r="C5879" t="str">
            <v>UN</v>
          </cell>
          <cell r="E5879" t="str">
            <v>1900</v>
          </cell>
          <cell r="F5879">
            <v>0</v>
          </cell>
        </row>
        <row r="5880">
          <cell r="A5880">
            <v>102330</v>
          </cell>
          <cell r="B5880" t="str">
            <v>REGULADOR DE GAS SEGUNDA ETAPA, INCLUYE MANOMETROS - CEFE COMETAS</v>
          </cell>
          <cell r="C5880" t="str">
            <v>UN</v>
          </cell>
          <cell r="D5880">
            <v>43661</v>
          </cell>
          <cell r="E5880" t="str">
            <v>2019</v>
          </cell>
          <cell r="F5880">
            <v>762069</v>
          </cell>
        </row>
        <row r="5881">
          <cell r="A5881">
            <v>2</v>
          </cell>
          <cell r="B5881" t="str">
            <v>ABRAZADERA 1" DELGADA DE CREMALLERA(A=9-10MM)</v>
          </cell>
          <cell r="C5881" t="str">
            <v>UN</v>
          </cell>
          <cell r="E5881" t="str">
            <v>1900</v>
          </cell>
          <cell r="F5881">
            <v>0</v>
          </cell>
        </row>
        <row r="5882">
          <cell r="A5882">
            <v>3</v>
          </cell>
          <cell r="B5882" t="str">
            <v>ABRAZADERA 1/2" DELGADA DE CREMALLERA</v>
          </cell>
          <cell r="C5882" t="str">
            <v>UN</v>
          </cell>
          <cell r="E5882" t="str">
            <v>1900</v>
          </cell>
          <cell r="F5882">
            <v>0</v>
          </cell>
        </row>
        <row r="5883">
          <cell r="A5883">
            <v>625</v>
          </cell>
          <cell r="B5883" t="str">
            <v>AISLADOR DE PIN DE 15KV</v>
          </cell>
          <cell r="C5883" t="str">
            <v>UN</v>
          </cell>
          <cell r="E5883" t="str">
            <v>1900</v>
          </cell>
          <cell r="F5883">
            <v>0</v>
          </cell>
        </row>
        <row r="5884">
          <cell r="A5884">
            <v>783</v>
          </cell>
          <cell r="B5884" t="str">
            <v>STARTER 40 W</v>
          </cell>
          <cell r="C5884" t="str">
            <v>UN</v>
          </cell>
          <cell r="E5884" t="str">
            <v>1900</v>
          </cell>
          <cell r="F5884">
            <v>0</v>
          </cell>
        </row>
        <row r="5885">
          <cell r="A5885">
            <v>1250</v>
          </cell>
          <cell r="B5885" t="str">
            <v>CINTA AISLANTE GRANDE ECONOMICA</v>
          </cell>
          <cell r="C5885" t="str">
            <v>RLL</v>
          </cell>
          <cell r="D5885">
            <v>44592</v>
          </cell>
          <cell r="E5885" t="str">
            <v>2022</v>
          </cell>
          <cell r="F5885">
            <v>19001</v>
          </cell>
        </row>
        <row r="5886">
          <cell r="A5886">
            <v>1577</v>
          </cell>
          <cell r="B5886" t="str">
            <v>CABLE CITOFONO 10  PARES</v>
          </cell>
          <cell r="C5886" t="str">
            <v>ML</v>
          </cell>
          <cell r="E5886" t="str">
            <v>1900</v>
          </cell>
          <cell r="F5886">
            <v>0</v>
          </cell>
        </row>
        <row r="5887">
          <cell r="A5887">
            <v>1602</v>
          </cell>
          <cell r="B5887" t="str">
            <v>TUBO CONDUIT 3/4" PVC  X 3ML PAVCO O SIMILAR</v>
          </cell>
          <cell r="C5887" t="str">
            <v>ML</v>
          </cell>
          <cell r="D5887">
            <v>44592</v>
          </cell>
          <cell r="E5887" t="str">
            <v>2022</v>
          </cell>
          <cell r="F5887">
            <v>2324</v>
          </cell>
        </row>
        <row r="5888">
          <cell r="A5888">
            <v>1709</v>
          </cell>
          <cell r="B5888" t="str">
            <v>DUCTO VERTICAL DE 3X8</v>
          </cell>
          <cell r="C5888" t="str">
            <v>ML</v>
          </cell>
          <cell r="E5888" t="str">
            <v>1900</v>
          </cell>
          <cell r="F5888">
            <v>0</v>
          </cell>
        </row>
        <row r="5889">
          <cell r="A5889">
            <v>1725</v>
          </cell>
          <cell r="B5889" t="str">
            <v>TUBO PVC DUCTO  ELECTRICO TIPO DB 2"</v>
          </cell>
          <cell r="C5889" t="str">
            <v>ML</v>
          </cell>
          <cell r="D5889">
            <v>44592</v>
          </cell>
          <cell r="E5889" t="str">
            <v>2022</v>
          </cell>
          <cell r="F5889">
            <v>7668</v>
          </cell>
        </row>
        <row r="5890">
          <cell r="A5890">
            <v>1897</v>
          </cell>
          <cell r="B5890" t="str">
            <v>CORAZA METALICA  DE 2"</v>
          </cell>
          <cell r="C5890" t="str">
            <v>ML</v>
          </cell>
          <cell r="E5890" t="str">
            <v>1900</v>
          </cell>
          <cell r="F5890">
            <v>0</v>
          </cell>
        </row>
        <row r="5891">
          <cell r="A5891">
            <v>2187</v>
          </cell>
          <cell r="B5891" t="str">
            <v>LIBRO MARCACION MIXTA DESXON</v>
          </cell>
          <cell r="C5891" t="str">
            <v>UN</v>
          </cell>
          <cell r="D5891">
            <v>43566</v>
          </cell>
          <cell r="E5891" t="str">
            <v>2019</v>
          </cell>
          <cell r="F5891">
            <v>25888</v>
          </cell>
        </row>
        <row r="5892">
          <cell r="A5892">
            <v>2877</v>
          </cell>
          <cell r="B5892" t="str">
            <v>CABLE Alum. Aisl. 2/0 THW</v>
          </cell>
          <cell r="C5892" t="str">
            <v>ML</v>
          </cell>
          <cell r="D5892">
            <v>44592</v>
          </cell>
          <cell r="E5892" t="str">
            <v>2022</v>
          </cell>
          <cell r="F5892">
            <v>5807</v>
          </cell>
        </row>
        <row r="5893">
          <cell r="A5893">
            <v>3693</v>
          </cell>
          <cell r="B5893" t="str">
            <v>AISLADOR PIN 34.5KV ANSI 56-3</v>
          </cell>
          <cell r="C5893" t="str">
            <v>UN</v>
          </cell>
          <cell r="E5893" t="str">
            <v>1900</v>
          </cell>
          <cell r="F5893">
            <v>0</v>
          </cell>
        </row>
        <row r="5894">
          <cell r="A5894">
            <v>3701</v>
          </cell>
          <cell r="B5894" t="str">
            <v>ABRAZADERA EN U  TIPO-3 Ø210MM</v>
          </cell>
          <cell r="C5894" t="str">
            <v>UN</v>
          </cell>
          <cell r="D5894">
            <v>44592</v>
          </cell>
          <cell r="E5894" t="str">
            <v>2022</v>
          </cell>
          <cell r="F5894">
            <v>19208</v>
          </cell>
        </row>
        <row r="5895">
          <cell r="A5895">
            <v>3707</v>
          </cell>
          <cell r="B5895" t="str">
            <v>ABRAZADERA 1 SALIDA</v>
          </cell>
          <cell r="C5895" t="str">
            <v>UN</v>
          </cell>
          <cell r="E5895" t="str">
            <v>1900</v>
          </cell>
          <cell r="F5895">
            <v>0</v>
          </cell>
        </row>
        <row r="5896">
          <cell r="A5896">
            <v>3723</v>
          </cell>
          <cell r="B5896" t="str">
            <v>AISLADOR DE PIN DE ANSI 52-1</v>
          </cell>
          <cell r="C5896" t="str">
            <v>UN</v>
          </cell>
          <cell r="D5896">
            <v>44592</v>
          </cell>
          <cell r="E5896" t="str">
            <v>2022</v>
          </cell>
          <cell r="F5896">
            <v>30709</v>
          </cell>
        </row>
        <row r="5897">
          <cell r="A5897">
            <v>3726</v>
          </cell>
          <cell r="B5897" t="str">
            <v>GUARDACABO  P/CABLE 3/8"</v>
          </cell>
          <cell r="C5897" t="str">
            <v>UN</v>
          </cell>
          <cell r="E5897" t="str">
            <v>1900</v>
          </cell>
          <cell r="F5897">
            <v>0</v>
          </cell>
        </row>
        <row r="5898">
          <cell r="A5898">
            <v>3729</v>
          </cell>
          <cell r="B5898" t="str">
            <v>GRAPA PRENSORA/OPERARA EN CALIENTE</v>
          </cell>
          <cell r="C5898" t="str">
            <v>UN</v>
          </cell>
          <cell r="E5898" t="str">
            <v>1900</v>
          </cell>
          <cell r="F5898">
            <v>0</v>
          </cell>
        </row>
        <row r="5899">
          <cell r="A5899">
            <v>3732</v>
          </cell>
          <cell r="B5899" t="str">
            <v>AISLADOR DE PIN DE ANSI 52-4</v>
          </cell>
          <cell r="C5899" t="str">
            <v>UN</v>
          </cell>
          <cell r="E5899" t="str">
            <v>1900</v>
          </cell>
          <cell r="F5899">
            <v>0</v>
          </cell>
        </row>
        <row r="5900">
          <cell r="A5900">
            <v>3735</v>
          </cell>
          <cell r="B5900" t="str">
            <v>CANALETA METAL C/DIVIS .10 X4  2.40</v>
          </cell>
          <cell r="C5900" t="str">
            <v>UN</v>
          </cell>
          <cell r="D5900">
            <v>44160</v>
          </cell>
          <cell r="E5900" t="str">
            <v>2020</v>
          </cell>
          <cell r="F5900">
            <v>34736</v>
          </cell>
        </row>
        <row r="5901">
          <cell r="A5901">
            <v>3790</v>
          </cell>
          <cell r="B5901" t="str">
            <v>CANALETA PLASTICA AJOVER 10</v>
          </cell>
          <cell r="C5901" t="str">
            <v>ML</v>
          </cell>
          <cell r="E5901" t="str">
            <v>1900</v>
          </cell>
          <cell r="F5901">
            <v>0</v>
          </cell>
        </row>
        <row r="5902">
          <cell r="A5902">
            <v>3791</v>
          </cell>
          <cell r="B5902" t="str">
            <v>ABRAZADERA SIN SALIDA</v>
          </cell>
          <cell r="C5902" t="str">
            <v>UN</v>
          </cell>
          <cell r="E5902" t="str">
            <v>1900</v>
          </cell>
          <cell r="F5902">
            <v>0</v>
          </cell>
        </row>
        <row r="5903">
          <cell r="A5903">
            <v>90004</v>
          </cell>
          <cell r="B5903" t="str">
            <v>CABLE cobre THHN 90 - 600V 4 AWG</v>
          </cell>
          <cell r="C5903" t="str">
            <v>ML</v>
          </cell>
          <cell r="D5903">
            <v>44592</v>
          </cell>
          <cell r="E5903" t="str">
            <v>2022</v>
          </cell>
          <cell r="F5903">
            <v>10858</v>
          </cell>
        </row>
        <row r="5904">
          <cell r="A5904">
            <v>90009</v>
          </cell>
          <cell r="B5904" t="str">
            <v>CABLE cobre #8 THHN 90 - 600V-AWG **</v>
          </cell>
          <cell r="C5904" t="str">
            <v>ML</v>
          </cell>
          <cell r="D5904">
            <v>44592</v>
          </cell>
          <cell r="E5904" t="str">
            <v>2022</v>
          </cell>
          <cell r="F5904">
            <v>4601</v>
          </cell>
        </row>
        <row r="5905">
          <cell r="A5905">
            <v>90011</v>
          </cell>
          <cell r="B5905" t="str">
            <v>CABLE COBRE THHN/THWN-2 C.10 AWG 600V 90°C</v>
          </cell>
          <cell r="C5905" t="str">
            <v>ML</v>
          </cell>
          <cell r="D5905">
            <v>44592</v>
          </cell>
          <cell r="E5905" t="str">
            <v>2022</v>
          </cell>
          <cell r="F5905">
            <v>3039</v>
          </cell>
        </row>
        <row r="5906">
          <cell r="A5906">
            <v>100415</v>
          </cell>
          <cell r="B5906" t="str">
            <v>Tubo ducto electrico tipoTDP 4"L=6M s/Norma Iconte</v>
          </cell>
          <cell r="C5906" t="str">
            <v>ML</v>
          </cell>
          <cell r="D5906">
            <v>44592</v>
          </cell>
          <cell r="E5906" t="str">
            <v>2022</v>
          </cell>
          <cell r="F5906">
            <v>19271</v>
          </cell>
        </row>
        <row r="5907">
          <cell r="A5907">
            <v>100416</v>
          </cell>
          <cell r="B5907" t="str">
            <v>Union ducto  electrico tipo TDP 4" **</v>
          </cell>
          <cell r="C5907" t="str">
            <v>UN</v>
          </cell>
          <cell r="D5907">
            <v>44592</v>
          </cell>
          <cell r="E5907" t="str">
            <v>2022</v>
          </cell>
          <cell r="F5907">
            <v>8555.01</v>
          </cell>
        </row>
        <row r="5908">
          <cell r="A5908">
            <v>100753</v>
          </cell>
          <cell r="B5908" t="str">
            <v>MEDIDOR ELECTRONICO TRIFASICO10-100 AMPClase-1</v>
          </cell>
          <cell r="C5908" t="str">
            <v>UN</v>
          </cell>
          <cell r="D5908">
            <v>44592</v>
          </cell>
          <cell r="E5908" t="str">
            <v>2022</v>
          </cell>
          <cell r="F5908">
            <v>245863</v>
          </cell>
        </row>
        <row r="5909">
          <cell r="A5909">
            <v>101077</v>
          </cell>
          <cell r="B5909" t="str">
            <v>LuminariaRALEDII32LED.4000K.RA02.54W.TipoCodensa</v>
          </cell>
          <cell r="C5909" t="str">
            <v>UN</v>
          </cell>
          <cell r="D5909">
            <v>43533</v>
          </cell>
          <cell r="E5909" t="str">
            <v>2019</v>
          </cell>
          <cell r="F5909">
            <v>1261846</v>
          </cell>
        </row>
        <row r="5910">
          <cell r="A5910">
            <v>101092</v>
          </cell>
          <cell r="B5910" t="str">
            <v>LuminariaRALEDII48LED.4000K.RA04.104W.TipoCodensa</v>
          </cell>
          <cell r="C5910" t="str">
            <v>UN</v>
          </cell>
          <cell r="D5910">
            <v>43533</v>
          </cell>
          <cell r="E5910" t="str">
            <v>2019</v>
          </cell>
          <cell r="F5910">
            <v>1254706</v>
          </cell>
        </row>
        <row r="5911">
          <cell r="A5911">
            <v>101093</v>
          </cell>
          <cell r="B5911" t="str">
            <v>ProyectorAreaLED.64LED4000K.RAP212.140W.TipoCodens</v>
          </cell>
          <cell r="C5911" t="str">
            <v>UN</v>
          </cell>
          <cell r="D5911">
            <v>43533</v>
          </cell>
          <cell r="E5911" t="str">
            <v>2019</v>
          </cell>
          <cell r="F5911">
            <v>2165800</v>
          </cell>
        </row>
        <row r="5912">
          <cell r="A5912">
            <v>101136</v>
          </cell>
          <cell r="B5912" t="str">
            <v>CERTIFICACION RETIE PISTA BMX 2 ExclusivoBMX 2aEta</v>
          </cell>
          <cell r="C5912" t="str">
            <v>UN</v>
          </cell>
          <cell r="D5912">
            <v>43546</v>
          </cell>
          <cell r="E5912" t="str">
            <v>2019</v>
          </cell>
          <cell r="F5912">
            <v>5229422</v>
          </cell>
        </row>
        <row r="5913">
          <cell r="A5913">
            <v>101137</v>
          </cell>
          <cell r="B5913" t="str">
            <v>CERTIFICACION RETILAP PISTA BMX 2 ExclusivoBMX 2aE</v>
          </cell>
          <cell r="C5913" t="str">
            <v>UN</v>
          </cell>
          <cell r="D5913">
            <v>43546</v>
          </cell>
          <cell r="E5913" t="str">
            <v>2019</v>
          </cell>
          <cell r="F5913">
            <v>6515250</v>
          </cell>
        </row>
        <row r="5914">
          <cell r="A5914">
            <v>101138</v>
          </cell>
          <cell r="B5914" t="str">
            <v>RETIE_ParqueCiudadelaCafam2_PredioGavilanes</v>
          </cell>
          <cell r="C5914" t="str">
            <v>UN</v>
          </cell>
          <cell r="D5914">
            <v>43536</v>
          </cell>
          <cell r="E5914" t="str">
            <v>2019</v>
          </cell>
          <cell r="F5914">
            <v>5712000</v>
          </cell>
        </row>
        <row r="5915">
          <cell r="A5915">
            <v>101139</v>
          </cell>
          <cell r="B5915" t="str">
            <v>RETILAP_ParqueCiudadelaCafam2_PredioGavilanes</v>
          </cell>
          <cell r="C5915" t="str">
            <v>UN</v>
          </cell>
          <cell r="D5915">
            <v>43536</v>
          </cell>
          <cell r="E5915" t="str">
            <v>2019</v>
          </cell>
          <cell r="F5915">
            <v>7378000</v>
          </cell>
        </row>
        <row r="5916">
          <cell r="A5916">
            <v>101178</v>
          </cell>
          <cell r="B5916" t="str">
            <v>Proyector AREA-LED-312W-160Leds-33.000Lum-4.000K</v>
          </cell>
          <cell r="C5916" t="str">
            <v>UN</v>
          </cell>
          <cell r="D5916">
            <v>43536</v>
          </cell>
          <cell r="E5916" t="str">
            <v>2019</v>
          </cell>
          <cell r="F5916">
            <v>4403000</v>
          </cell>
        </row>
        <row r="5917">
          <cell r="A5917">
            <v>101210</v>
          </cell>
          <cell r="B5917" t="str">
            <v>Proyector AREA-LED-182W-80Leds-19.800Lum-4.000K</v>
          </cell>
          <cell r="C5917" t="str">
            <v>UN</v>
          </cell>
          <cell r="D5917">
            <v>43536</v>
          </cell>
          <cell r="E5917" t="str">
            <v>2019</v>
          </cell>
          <cell r="F5917">
            <v>2302650</v>
          </cell>
        </row>
        <row r="5918">
          <cell r="A5918">
            <v>101305</v>
          </cell>
          <cell r="B5918" t="str">
            <v>ABRAZADERA METALICA TIPO TRAPECIO 1/2" **</v>
          </cell>
          <cell r="C5918" t="str">
            <v>UN</v>
          </cell>
          <cell r="D5918">
            <v>44592</v>
          </cell>
          <cell r="E5918" t="str">
            <v>2022</v>
          </cell>
          <cell r="F5918">
            <v>387</v>
          </cell>
        </row>
        <row r="5919">
          <cell r="A5919">
            <v>101306</v>
          </cell>
          <cell r="B5919" t="str">
            <v>ABRAZADERA METALICA TIPO TRAPECIO 3/4" **</v>
          </cell>
          <cell r="C5919" t="str">
            <v>UN</v>
          </cell>
          <cell r="D5919">
            <v>44592</v>
          </cell>
          <cell r="E5919" t="str">
            <v>2022</v>
          </cell>
          <cell r="F5919">
            <v>552.01</v>
          </cell>
        </row>
        <row r="5920">
          <cell r="A5920">
            <v>101307</v>
          </cell>
          <cell r="B5920" t="str">
            <v>ABRAZADERA METALICA TIPO TRAPECIO 1" **</v>
          </cell>
          <cell r="C5920" t="str">
            <v>UN</v>
          </cell>
          <cell r="E5920" t="str">
            <v>1900</v>
          </cell>
          <cell r="F5920">
            <v>0</v>
          </cell>
        </row>
        <row r="5921">
          <cell r="A5921">
            <v>101308</v>
          </cell>
          <cell r="B5921" t="str">
            <v>ABRAZADERA METALICA TIPO TRAPECIO 1 1/4" **</v>
          </cell>
          <cell r="C5921" t="str">
            <v>UN</v>
          </cell>
          <cell r="E5921" t="str">
            <v>1900</v>
          </cell>
          <cell r="F5921">
            <v>0</v>
          </cell>
        </row>
        <row r="5922">
          <cell r="A5922">
            <v>101310</v>
          </cell>
          <cell r="B5922" t="str">
            <v>ABRAZADERA METALICA TIPO TRAPECIO 2 1/2" **</v>
          </cell>
          <cell r="C5922" t="str">
            <v>UN</v>
          </cell>
          <cell r="E5922" t="str">
            <v>1900</v>
          </cell>
          <cell r="F5922">
            <v>0</v>
          </cell>
        </row>
        <row r="5923">
          <cell r="A5923">
            <v>101311</v>
          </cell>
          <cell r="B5923" t="str">
            <v>ABRAZADERA METALICA TIPO TRAPECIO 3" **</v>
          </cell>
          <cell r="C5923" t="str">
            <v>UN</v>
          </cell>
          <cell r="E5923" t="str">
            <v>1900</v>
          </cell>
          <cell r="F5923">
            <v>0</v>
          </cell>
        </row>
        <row r="5924">
          <cell r="A5924">
            <v>101324</v>
          </cell>
          <cell r="B5924" t="str">
            <v>ABRAZADERA COLGANTE FIJA 3/4" AC1</v>
          </cell>
          <cell r="C5924" t="str">
            <v>UN</v>
          </cell>
          <cell r="D5924">
            <v>44592</v>
          </cell>
          <cell r="E5924" t="str">
            <v>2022</v>
          </cell>
          <cell r="F5924">
            <v>1210</v>
          </cell>
        </row>
        <row r="5925">
          <cell r="A5925">
            <v>101325</v>
          </cell>
          <cell r="B5925" t="str">
            <v>ABRAZADERA COLGANTE FIJA 1" AC1</v>
          </cell>
          <cell r="C5925" t="str">
            <v>UN</v>
          </cell>
          <cell r="D5925">
            <v>43843</v>
          </cell>
          <cell r="E5925" t="str">
            <v>2020</v>
          </cell>
          <cell r="F5925">
            <v>765</v>
          </cell>
        </row>
        <row r="5926">
          <cell r="A5926">
            <v>101330</v>
          </cell>
          <cell r="B5926" t="str">
            <v>ABRAZADERA COLGANTE FIJA 1 1/4" AC1</v>
          </cell>
          <cell r="C5926" t="str">
            <v>UN</v>
          </cell>
          <cell r="E5926" t="str">
            <v>1900</v>
          </cell>
          <cell r="F5926">
            <v>0</v>
          </cell>
        </row>
        <row r="5927">
          <cell r="A5927">
            <v>101335</v>
          </cell>
          <cell r="B5927" t="str">
            <v>ABRAZADERA COLGANTE FIJA  2" AC1</v>
          </cell>
          <cell r="C5927" t="str">
            <v>UN</v>
          </cell>
          <cell r="D5927">
            <v>43843</v>
          </cell>
          <cell r="E5927" t="str">
            <v>2020</v>
          </cell>
          <cell r="F5927">
            <v>1208</v>
          </cell>
        </row>
        <row r="5928">
          <cell r="A5928">
            <v>101339</v>
          </cell>
          <cell r="B5928" t="str">
            <v>ABRAZADERA COLGANTE FIJA  3" AC1</v>
          </cell>
          <cell r="C5928" t="str">
            <v>UN</v>
          </cell>
          <cell r="E5928" t="str">
            <v>1900</v>
          </cell>
          <cell r="F5928">
            <v>0</v>
          </cell>
        </row>
        <row r="5929">
          <cell r="A5929">
            <v>101421</v>
          </cell>
          <cell r="B5929" t="str">
            <v>ACCESORIOS  ELECTRICOS**</v>
          </cell>
          <cell r="C5929" t="str">
            <v>UN</v>
          </cell>
          <cell r="D5929">
            <v>44592</v>
          </cell>
          <cell r="E5929" t="str">
            <v>2022</v>
          </cell>
          <cell r="F5929">
            <v>13162</v>
          </cell>
        </row>
        <row r="5930">
          <cell r="A5930">
            <v>101483</v>
          </cell>
          <cell r="B5930" t="str">
            <v>CANALETA METAL. 20X12,5X2,10 SEPARADOR CENTRAL</v>
          </cell>
          <cell r="C5930" t="str">
            <v>UN</v>
          </cell>
          <cell r="E5930" t="str">
            <v>1900</v>
          </cell>
          <cell r="F5930">
            <v>0</v>
          </cell>
        </row>
        <row r="5931">
          <cell r="A5931">
            <v>101490</v>
          </cell>
          <cell r="B5931" t="str">
            <v>Base universal 90° para punta 5/8" en cobre</v>
          </cell>
          <cell r="C5931" t="str">
            <v>UN</v>
          </cell>
          <cell r="D5931">
            <v>44592</v>
          </cell>
          <cell r="E5931" t="str">
            <v>2022</v>
          </cell>
          <cell r="F5931">
            <v>108618</v>
          </cell>
        </row>
        <row r="5932">
          <cell r="A5932">
            <v>101491</v>
          </cell>
          <cell r="B5932" t="str">
            <v>Punta captora 5/8" X 60 cm punta blunt en aluminio</v>
          </cell>
          <cell r="C5932" t="str">
            <v>UN</v>
          </cell>
          <cell r="D5932">
            <v>44592</v>
          </cell>
          <cell r="E5932" t="str">
            <v>2022</v>
          </cell>
          <cell r="F5932">
            <v>61323</v>
          </cell>
        </row>
        <row r="5933">
          <cell r="A5933">
            <v>101580</v>
          </cell>
          <cell r="B5933" t="str">
            <v>POSTE METALICO ALUMBRADO PUBLICO 5 MTS</v>
          </cell>
          <cell r="C5933" t="str">
            <v>UN</v>
          </cell>
          <cell r="E5933" t="str">
            <v>1900</v>
          </cell>
          <cell r="F5933">
            <v>0</v>
          </cell>
        </row>
        <row r="5934">
          <cell r="A5934">
            <v>101631</v>
          </cell>
          <cell r="B5934" t="str">
            <v>LUMINARIA SOLAR LED (Alumbrado publico)</v>
          </cell>
          <cell r="C5934" t="str">
            <v>UN</v>
          </cell>
          <cell r="E5934" t="str">
            <v>1900</v>
          </cell>
          <cell r="F5934">
            <v>0</v>
          </cell>
        </row>
        <row r="5935">
          <cell r="A5935">
            <v>101677</v>
          </cell>
          <cell r="B5935" t="str">
            <v>PLANTA SOLAR 1.5 KWp (1.950 KWh)</v>
          </cell>
          <cell r="C5935" t="str">
            <v>UN</v>
          </cell>
          <cell r="E5935" t="str">
            <v>1900</v>
          </cell>
          <cell r="F5935">
            <v>0</v>
          </cell>
        </row>
        <row r="5936">
          <cell r="A5936">
            <v>101778</v>
          </cell>
          <cell r="B5936" t="str">
            <v>MARCO Y TAPA CAJA INSPECCION CS274 incl concreto+r</v>
          </cell>
          <cell r="C5936" t="str">
            <v>UN</v>
          </cell>
          <cell r="D5936">
            <v>44592</v>
          </cell>
          <cell r="E5936" t="str">
            <v>2022</v>
          </cell>
          <cell r="F5936">
            <v>226238</v>
          </cell>
        </row>
        <row r="5937">
          <cell r="A5937">
            <v>101946</v>
          </cell>
          <cell r="B5937" t="str">
            <v>Tubo ducto electrico corrugado TDP 4"x 6ml*</v>
          </cell>
          <cell r="C5937" t="str">
            <v>ML</v>
          </cell>
          <cell r="D5937">
            <v>44592</v>
          </cell>
          <cell r="E5937" t="str">
            <v>2022</v>
          </cell>
          <cell r="F5937">
            <v>16168.01</v>
          </cell>
        </row>
        <row r="5938">
          <cell r="A5938">
            <v>102091</v>
          </cell>
          <cell r="B5938" t="str">
            <v>FIJACIONES BREAKER **</v>
          </cell>
          <cell r="C5938" t="str">
            <v>UN</v>
          </cell>
          <cell r="E5938" t="str">
            <v>1900</v>
          </cell>
          <cell r="F5938">
            <v>0</v>
          </cell>
        </row>
        <row r="5939">
          <cell r="A5939">
            <v>102234</v>
          </cell>
          <cell r="B5939" t="str">
            <v>Tubo ducto electrico corrugado TDP 3" x6ml</v>
          </cell>
          <cell r="C5939" t="str">
            <v>ML</v>
          </cell>
          <cell r="D5939">
            <v>44592</v>
          </cell>
          <cell r="E5939" t="str">
            <v>2022</v>
          </cell>
          <cell r="F5939">
            <v>16677.009999999998</v>
          </cell>
        </row>
        <row r="5940">
          <cell r="A5940">
            <v>102263</v>
          </cell>
          <cell r="B5940" t="str">
            <v>CANALETA METAL C/DIVIS .10 X4 (2.40m)</v>
          </cell>
          <cell r="C5940" t="str">
            <v>UN</v>
          </cell>
          <cell r="D5940">
            <v>43522</v>
          </cell>
          <cell r="E5940" t="str">
            <v>2019</v>
          </cell>
          <cell r="F5940">
            <v>33320</v>
          </cell>
        </row>
        <row r="5941">
          <cell r="A5941">
            <v>102337</v>
          </cell>
          <cell r="B5941" t="str">
            <v>inspección, medición tierra y aislamiento(8h)</v>
          </cell>
          <cell r="C5941" t="str">
            <v>UN</v>
          </cell>
          <cell r="E5941" t="str">
            <v>1900</v>
          </cell>
          <cell r="F5941">
            <v>0</v>
          </cell>
        </row>
        <row r="5942">
          <cell r="A5942">
            <v>102361</v>
          </cell>
          <cell r="B5942" t="str">
            <v>CABLE 20  PARES SILICONADO</v>
          </cell>
          <cell r="C5942" t="str">
            <v>ML</v>
          </cell>
          <cell r="E5942" t="str">
            <v>1900</v>
          </cell>
          <cell r="F5942">
            <v>0</v>
          </cell>
        </row>
        <row r="5943">
          <cell r="A5943">
            <v>102382</v>
          </cell>
          <cell r="B5943" t="str">
            <v>CANALETA METAL 15 X15 CAL.16 (Suministro)</v>
          </cell>
          <cell r="C5943" t="str">
            <v>ML</v>
          </cell>
          <cell r="E5943" t="str">
            <v>1900</v>
          </cell>
          <cell r="F5943">
            <v>0</v>
          </cell>
        </row>
        <row r="5944">
          <cell r="A5944">
            <v>102508</v>
          </cell>
          <cell r="B5944" t="str">
            <v>VARILLA DE COBRE 5/8" x 2.40 M</v>
          </cell>
          <cell r="C5944" t="str">
            <v>UN</v>
          </cell>
          <cell r="D5944">
            <v>44592</v>
          </cell>
          <cell r="E5944" t="str">
            <v>2022</v>
          </cell>
          <cell r="F5944">
            <v>185681</v>
          </cell>
        </row>
        <row r="5945">
          <cell r="A5945">
            <v>102513</v>
          </cell>
          <cell r="B5945" t="str">
            <v>TAPA SALIDA CORDON CAJA OCTOGONAL</v>
          </cell>
          <cell r="C5945" t="str">
            <v>UN</v>
          </cell>
          <cell r="D5945">
            <v>44592</v>
          </cell>
          <cell r="E5945" t="str">
            <v>2022</v>
          </cell>
          <cell r="F5945">
            <v>975</v>
          </cell>
        </row>
        <row r="5946">
          <cell r="A5946">
            <v>102514</v>
          </cell>
          <cell r="B5946" t="str">
            <v>Abrazadera Met.Doble Ala 3/4"Para Tubo metalico</v>
          </cell>
          <cell r="C5946" t="str">
            <v>UN</v>
          </cell>
          <cell r="D5946">
            <v>44592</v>
          </cell>
          <cell r="E5946" t="str">
            <v>2022</v>
          </cell>
          <cell r="F5946">
            <v>466</v>
          </cell>
        </row>
        <row r="5947">
          <cell r="A5947">
            <v>102618</v>
          </cell>
          <cell r="B5947" t="str">
            <v>MOLDE PARA SOLDADURA CADWELD EN T y X</v>
          </cell>
          <cell r="C5947" t="str">
            <v>UN</v>
          </cell>
          <cell r="D5947">
            <v>44592</v>
          </cell>
          <cell r="E5947" t="str">
            <v>2022</v>
          </cell>
          <cell r="F5947">
            <v>208739.01</v>
          </cell>
        </row>
        <row r="5948">
          <cell r="A5948">
            <v>102619</v>
          </cell>
          <cell r="B5948" t="str">
            <v>PINZA PARA SUJETAR MOLDE SOLD CADWELL</v>
          </cell>
          <cell r="C5948" t="str">
            <v>UN</v>
          </cell>
          <cell r="D5948">
            <v>44592</v>
          </cell>
          <cell r="E5948" t="str">
            <v>2022</v>
          </cell>
          <cell r="F5948">
            <v>231627</v>
          </cell>
        </row>
        <row r="5949">
          <cell r="A5949">
            <v>102644</v>
          </cell>
          <cell r="B5949" t="str">
            <v>CORAZA DE 2"</v>
          </cell>
          <cell r="C5949" t="str">
            <v>ML</v>
          </cell>
          <cell r="D5949">
            <v>44592</v>
          </cell>
          <cell r="E5949" t="str">
            <v>2022</v>
          </cell>
          <cell r="F5949">
            <v>16688</v>
          </cell>
        </row>
        <row r="5950">
          <cell r="A5950">
            <v>102672</v>
          </cell>
          <cell r="B5950" t="str">
            <v>CANALETA METAL 15 X5 Cal.16 (Suministro)</v>
          </cell>
          <cell r="C5950" t="str">
            <v>ML</v>
          </cell>
          <cell r="E5950" t="str">
            <v>1900</v>
          </cell>
          <cell r="F5950">
            <v>0</v>
          </cell>
        </row>
        <row r="5951">
          <cell r="A5951">
            <v>102853</v>
          </cell>
          <cell r="B5951" t="str">
            <v>SOPORTE PARA LAMPARA EUROPEA</v>
          </cell>
          <cell r="C5951" t="str">
            <v>UN</v>
          </cell>
          <cell r="E5951" t="str">
            <v>1900</v>
          </cell>
          <cell r="F5951">
            <v>0</v>
          </cell>
        </row>
        <row r="5952">
          <cell r="A5952">
            <v>102872</v>
          </cell>
          <cell r="B5952" t="str">
            <v>CANAL METALICO CAL.20 (10 X10) (Suministro)</v>
          </cell>
          <cell r="C5952" t="str">
            <v>ML</v>
          </cell>
          <cell r="E5952" t="str">
            <v>1900</v>
          </cell>
          <cell r="F5952">
            <v>0</v>
          </cell>
        </row>
        <row r="5953">
          <cell r="A5953">
            <v>102946</v>
          </cell>
          <cell r="B5953" t="str">
            <v>CANALETA METAL  .12 X6 BLANCA</v>
          </cell>
          <cell r="C5953" t="str">
            <v>ML</v>
          </cell>
          <cell r="E5953" t="str">
            <v>1900</v>
          </cell>
          <cell r="F5953">
            <v>0</v>
          </cell>
        </row>
        <row r="5954">
          <cell r="A5954">
            <v>102966</v>
          </cell>
          <cell r="B5954" t="str">
            <v>TUBO  GALVANIZADO - IMC - Ø 1" L=3M</v>
          </cell>
          <cell r="C5954" t="str">
            <v>ML</v>
          </cell>
          <cell r="E5954" t="str">
            <v>1900</v>
          </cell>
          <cell r="F5954">
            <v>0</v>
          </cell>
        </row>
        <row r="5955">
          <cell r="A5955">
            <v>103002</v>
          </cell>
          <cell r="B5955" t="str">
            <v>SOPORTE EN ANGULO 1X1/8"PARA LAMPARA</v>
          </cell>
          <cell r="C5955" t="str">
            <v>UN</v>
          </cell>
          <cell r="D5955">
            <v>43537</v>
          </cell>
          <cell r="E5955" t="str">
            <v>2019</v>
          </cell>
          <cell r="F5955">
            <v>3344.99</v>
          </cell>
        </row>
        <row r="5956">
          <cell r="A5956">
            <v>103078</v>
          </cell>
          <cell r="B5956" t="str">
            <v>BALASTO ELECTRONICO 2 X 26 **</v>
          </cell>
          <cell r="C5956" t="str">
            <v>UN</v>
          </cell>
          <cell r="D5956">
            <v>44592</v>
          </cell>
          <cell r="E5956" t="str">
            <v>2022</v>
          </cell>
          <cell r="F5956">
            <v>31422</v>
          </cell>
        </row>
        <row r="5957">
          <cell r="A5957">
            <v>103118</v>
          </cell>
          <cell r="B5957" t="str">
            <v>CAJA GALVANIZADA 4"X4" (10X10CM) Doble Fondo</v>
          </cell>
          <cell r="C5957" t="str">
            <v>UN</v>
          </cell>
          <cell r="D5957">
            <v>44592</v>
          </cell>
          <cell r="E5957" t="str">
            <v>2022</v>
          </cell>
          <cell r="F5957">
            <v>4608</v>
          </cell>
        </row>
        <row r="5958">
          <cell r="A5958">
            <v>103121</v>
          </cell>
          <cell r="B5958" t="str">
            <v>TOMA TELEFONICA RJ11 DOBLE**</v>
          </cell>
          <cell r="C5958" t="str">
            <v>UN</v>
          </cell>
          <cell r="E5958" t="str">
            <v>1900</v>
          </cell>
          <cell r="F5958">
            <v>0</v>
          </cell>
        </row>
        <row r="5959">
          <cell r="A5959">
            <v>103125</v>
          </cell>
          <cell r="B5959" t="str">
            <v>TOMA  SENCILLA   BEIGE CON TAPA</v>
          </cell>
          <cell r="C5959" t="str">
            <v>UN</v>
          </cell>
          <cell r="E5959" t="str">
            <v>1900</v>
          </cell>
          <cell r="F5959">
            <v>0</v>
          </cell>
        </row>
        <row r="5960">
          <cell r="A5960">
            <v>103172</v>
          </cell>
          <cell r="B5960" t="str">
            <v>POSTE DE CONC.PRETENS A.P.(12m)RESISTENC:510KG</v>
          </cell>
          <cell r="C5960" t="str">
            <v>UN</v>
          </cell>
          <cell r="E5960" t="str">
            <v>1900</v>
          </cell>
          <cell r="F5960">
            <v>0</v>
          </cell>
        </row>
        <row r="5961">
          <cell r="A5961">
            <v>103185</v>
          </cell>
          <cell r="B5961" t="str">
            <v>CURVA CONDUIT 90° PVC  1"</v>
          </cell>
          <cell r="C5961" t="str">
            <v>UN</v>
          </cell>
          <cell r="D5961">
            <v>44592</v>
          </cell>
          <cell r="E5961" t="str">
            <v>2022</v>
          </cell>
          <cell r="F5961">
            <v>3950</v>
          </cell>
        </row>
        <row r="5962">
          <cell r="A5962">
            <v>103214</v>
          </cell>
          <cell r="B5962" t="str">
            <v>SONDA PARA CABLEAR 1/8X15M</v>
          </cell>
          <cell r="C5962" t="str">
            <v>UN</v>
          </cell>
          <cell r="E5962" t="str">
            <v>1900</v>
          </cell>
          <cell r="F5962">
            <v>0</v>
          </cell>
        </row>
        <row r="5963">
          <cell r="A5963">
            <v>103230</v>
          </cell>
          <cell r="B5963" t="str">
            <v>Amarre Plástico de 15 cm</v>
          </cell>
          <cell r="C5963" t="str">
            <v>UN</v>
          </cell>
          <cell r="D5963">
            <v>44592</v>
          </cell>
          <cell r="E5963" t="str">
            <v>2022</v>
          </cell>
          <cell r="F5963">
            <v>82</v>
          </cell>
        </row>
        <row r="5964">
          <cell r="A5964">
            <v>103242</v>
          </cell>
          <cell r="B5964" t="str">
            <v>BALA DULUX  2X26W BALAST.ELECTRON BOM. AHORRADOR</v>
          </cell>
          <cell r="C5964" t="str">
            <v>UN</v>
          </cell>
          <cell r="E5964" t="str">
            <v>1900</v>
          </cell>
          <cell r="F5964">
            <v>0</v>
          </cell>
        </row>
        <row r="5965">
          <cell r="A5965">
            <v>103256</v>
          </cell>
          <cell r="B5965" t="str">
            <v>CABLE DE NEOPRENO 2X18 TELEFONICA  PRICEX</v>
          </cell>
          <cell r="C5965" t="str">
            <v>ML</v>
          </cell>
          <cell r="E5965" t="str">
            <v>1900</v>
          </cell>
          <cell r="F5965">
            <v>0</v>
          </cell>
        </row>
        <row r="5966">
          <cell r="A5966">
            <v>103263</v>
          </cell>
          <cell r="B5966" t="str">
            <v>BREAKER INDUSTRIAL 3X30A L.G.</v>
          </cell>
          <cell r="C5966" t="str">
            <v>UN</v>
          </cell>
          <cell r="E5966" t="str">
            <v>1900</v>
          </cell>
          <cell r="F5966">
            <v>0</v>
          </cell>
        </row>
        <row r="5967">
          <cell r="A5967">
            <v>103309</v>
          </cell>
          <cell r="B5967" t="str">
            <v>Tubo ducto electrico corrugado TDP 6"X6ML</v>
          </cell>
          <cell r="C5967" t="str">
            <v>ML</v>
          </cell>
          <cell r="D5967">
            <v>44592</v>
          </cell>
          <cell r="E5967" t="str">
            <v>2022</v>
          </cell>
          <cell r="F5967">
            <v>21235</v>
          </cell>
        </row>
        <row r="5968">
          <cell r="A5968">
            <v>103341</v>
          </cell>
          <cell r="B5968" t="str">
            <v>INTERRUPTOR SENCILLO LUZ PILOTO</v>
          </cell>
          <cell r="C5968" t="str">
            <v>UN</v>
          </cell>
          <cell r="D5968">
            <v>44592</v>
          </cell>
          <cell r="E5968" t="str">
            <v>2022</v>
          </cell>
          <cell r="F5968">
            <v>13307</v>
          </cell>
        </row>
        <row r="5969">
          <cell r="A5969">
            <v>103370</v>
          </cell>
          <cell r="B5969" t="str">
            <v>Barraje para neutros de 30 circuitos Legran- tierr</v>
          </cell>
          <cell r="C5969" t="str">
            <v>UN</v>
          </cell>
          <cell r="D5969">
            <v>44592</v>
          </cell>
          <cell r="E5969" t="str">
            <v>2022</v>
          </cell>
          <cell r="F5969">
            <v>473516.01</v>
          </cell>
        </row>
        <row r="5970">
          <cell r="A5970">
            <v>103398</v>
          </cell>
          <cell r="B5970" t="str">
            <v>TERMINAL ADAPTADOR EMT  1 1/2" **</v>
          </cell>
          <cell r="C5970" t="str">
            <v>UN</v>
          </cell>
          <cell r="D5970">
            <v>44592</v>
          </cell>
          <cell r="E5970" t="str">
            <v>2022</v>
          </cell>
          <cell r="F5970">
            <v>2710</v>
          </cell>
        </row>
        <row r="5971">
          <cell r="A5971">
            <v>103399</v>
          </cell>
          <cell r="B5971" t="str">
            <v>SONDA PARA CABLEAR 2X16X15M</v>
          </cell>
          <cell r="C5971" t="str">
            <v>UN</v>
          </cell>
          <cell r="D5971">
            <v>44592</v>
          </cell>
          <cell r="E5971" t="str">
            <v>2022</v>
          </cell>
          <cell r="F5971">
            <v>25219</v>
          </cell>
        </row>
        <row r="5972">
          <cell r="A5972">
            <v>103420</v>
          </cell>
          <cell r="B5972" t="str">
            <v>DUCTO  PVC 3" TDP CORRUGADO</v>
          </cell>
          <cell r="C5972" t="str">
            <v>ML</v>
          </cell>
          <cell r="E5972" t="str">
            <v>1900</v>
          </cell>
          <cell r="F5972">
            <v>0</v>
          </cell>
        </row>
        <row r="5973">
          <cell r="A5973">
            <v>103426</v>
          </cell>
          <cell r="B5973" t="str">
            <v>LAMPARA FLUORESCENTE 2X32W(+BALAST.ELECT.TIPO INDU</v>
          </cell>
          <cell r="C5973" t="str">
            <v>UN</v>
          </cell>
          <cell r="E5973" t="str">
            <v>1900</v>
          </cell>
          <cell r="F5973">
            <v>0</v>
          </cell>
        </row>
        <row r="5974">
          <cell r="A5974">
            <v>103430</v>
          </cell>
          <cell r="B5974" t="str">
            <v>TOMA MONOFASICA  GFCI (LEVINTON)15AMP</v>
          </cell>
          <cell r="C5974" t="str">
            <v>UN</v>
          </cell>
          <cell r="D5974">
            <v>44592</v>
          </cell>
          <cell r="E5974" t="str">
            <v>2022</v>
          </cell>
          <cell r="F5974">
            <v>50223</v>
          </cell>
        </row>
        <row r="5975">
          <cell r="A5975">
            <v>103437</v>
          </cell>
          <cell r="B5975" t="str">
            <v>ALAMBRE COBRE DESNUDO N°10</v>
          </cell>
          <cell r="C5975" t="str">
            <v>ML</v>
          </cell>
          <cell r="E5975" t="str">
            <v>1900</v>
          </cell>
          <cell r="F5975">
            <v>0</v>
          </cell>
        </row>
        <row r="5976">
          <cell r="A5976">
            <v>103457</v>
          </cell>
          <cell r="B5976" t="str">
            <v>TABLERO TRIF.12 CTOS+ESP.TOTALIZ.+PUERTA</v>
          </cell>
          <cell r="C5976" t="str">
            <v>UN</v>
          </cell>
          <cell r="D5976">
            <v>44592</v>
          </cell>
          <cell r="E5976" t="str">
            <v>2022</v>
          </cell>
          <cell r="F5976">
            <v>201629.01</v>
          </cell>
        </row>
        <row r="5977">
          <cell r="A5977">
            <v>103459</v>
          </cell>
          <cell r="B5977" t="str">
            <v>TABLERO 18 CTOS+ESP. PARA TOTALIZADOR</v>
          </cell>
          <cell r="C5977" t="str">
            <v>UN</v>
          </cell>
          <cell r="D5977">
            <v>44592</v>
          </cell>
          <cell r="E5977" t="str">
            <v>2022</v>
          </cell>
          <cell r="F5977">
            <v>291050</v>
          </cell>
        </row>
        <row r="5978">
          <cell r="A5978">
            <v>103460</v>
          </cell>
          <cell r="B5978" t="str">
            <v>CAJA METALICA ELECTRICOS(20X20X10CM)INDELPA</v>
          </cell>
          <cell r="C5978" t="str">
            <v>UN</v>
          </cell>
          <cell r="E5978" t="str">
            <v>1900</v>
          </cell>
          <cell r="F5978">
            <v>0</v>
          </cell>
        </row>
        <row r="5979">
          <cell r="A5979">
            <v>103495</v>
          </cell>
          <cell r="B5979" t="str">
            <v>BALA INCANDESCENTE 4"ESPECULAT+BONB+TAPA</v>
          </cell>
          <cell r="C5979" t="str">
            <v>UN</v>
          </cell>
          <cell r="E5979" t="str">
            <v>1900</v>
          </cell>
          <cell r="F5979">
            <v>0</v>
          </cell>
        </row>
        <row r="5980">
          <cell r="A5980">
            <v>103509</v>
          </cell>
          <cell r="B5980" t="str">
            <v>TOMA GFCI LEGRAN LINEA-ARQUEA (15A)**</v>
          </cell>
          <cell r="C5980" t="str">
            <v>UN</v>
          </cell>
          <cell r="E5980" t="str">
            <v>1900</v>
          </cell>
          <cell r="F5980">
            <v>0</v>
          </cell>
        </row>
        <row r="5981">
          <cell r="A5981">
            <v>103602</v>
          </cell>
          <cell r="B5981" t="str">
            <v>DUCTO ELECTRICO DB 3" L=6M NORMA ICONTEC</v>
          </cell>
          <cell r="C5981" t="str">
            <v>ML</v>
          </cell>
          <cell r="D5981">
            <v>44592</v>
          </cell>
          <cell r="E5981" t="str">
            <v>2022</v>
          </cell>
          <cell r="F5981">
            <v>16056</v>
          </cell>
        </row>
        <row r="5982">
          <cell r="A5982">
            <v>103716</v>
          </cell>
          <cell r="B5982" t="str">
            <v>LAMPARA(60X60CM) ESPECULAR 4X17 SOBREPONER TUBO-T8</v>
          </cell>
          <cell r="C5982" t="str">
            <v>UN</v>
          </cell>
          <cell r="E5982" t="str">
            <v>1900</v>
          </cell>
          <cell r="F5982">
            <v>0</v>
          </cell>
        </row>
        <row r="5983">
          <cell r="A5983">
            <v>103831</v>
          </cell>
          <cell r="B5983" t="str">
            <v>Cable Cobre Aislado  N°2/0 AWG THHN</v>
          </cell>
          <cell r="C5983" t="str">
            <v>ML</v>
          </cell>
          <cell r="D5983">
            <v>44592</v>
          </cell>
          <cell r="E5983" t="str">
            <v>2022</v>
          </cell>
          <cell r="F5983">
            <v>35914</v>
          </cell>
        </row>
        <row r="5984">
          <cell r="A5984">
            <v>103846</v>
          </cell>
          <cell r="B5984" t="str">
            <v>Totalizador industrial de 3x150A   MG</v>
          </cell>
          <cell r="C5984" t="str">
            <v>UN</v>
          </cell>
          <cell r="D5984">
            <v>44592</v>
          </cell>
          <cell r="E5984" t="str">
            <v>2022</v>
          </cell>
          <cell r="F5984">
            <v>352298</v>
          </cell>
        </row>
        <row r="5985">
          <cell r="A5985">
            <v>103861</v>
          </cell>
          <cell r="B5985" t="str">
            <v>Toma aerea caucho p/t 15a 250v codel  Bifásica</v>
          </cell>
          <cell r="C5985" t="str">
            <v>UN</v>
          </cell>
          <cell r="D5985">
            <v>44592</v>
          </cell>
          <cell r="E5985" t="str">
            <v>2022</v>
          </cell>
          <cell r="F5985">
            <v>7691.01</v>
          </cell>
        </row>
        <row r="5986">
          <cell r="A5986">
            <v>103864</v>
          </cell>
          <cell r="B5986" t="str">
            <v>TOMA TELEFONICA DOS HILOS</v>
          </cell>
          <cell r="C5986" t="str">
            <v>UN</v>
          </cell>
          <cell r="D5986">
            <v>44592</v>
          </cell>
          <cell r="E5986" t="str">
            <v>2022</v>
          </cell>
          <cell r="F5986">
            <v>8854</v>
          </cell>
        </row>
        <row r="5987">
          <cell r="A5987">
            <v>103867</v>
          </cell>
          <cell r="B5987" t="str">
            <v>TUBO FLUORESCENTE T8 32W</v>
          </cell>
          <cell r="C5987" t="str">
            <v>UN</v>
          </cell>
          <cell r="D5987">
            <v>44592</v>
          </cell>
          <cell r="E5987" t="str">
            <v>2022</v>
          </cell>
          <cell r="F5987">
            <v>6679.01</v>
          </cell>
        </row>
        <row r="5988">
          <cell r="A5988">
            <v>103880</v>
          </cell>
          <cell r="B5988" t="str">
            <v>TOMA DOBLE MONOFASICA POLO A TIERRA 15Amperios</v>
          </cell>
          <cell r="C5988" t="str">
            <v>UN</v>
          </cell>
          <cell r="D5988">
            <v>44592</v>
          </cell>
          <cell r="E5988" t="str">
            <v>2022</v>
          </cell>
          <cell r="F5988">
            <v>3324</v>
          </cell>
        </row>
        <row r="5989">
          <cell r="A5989">
            <v>103883</v>
          </cell>
          <cell r="B5989" t="str">
            <v>ALAMBRE COBRE DESNUDO C.14 AWG</v>
          </cell>
          <cell r="C5989" t="str">
            <v>ML</v>
          </cell>
          <cell r="D5989">
            <v>44592</v>
          </cell>
          <cell r="E5989" t="str">
            <v>2022</v>
          </cell>
          <cell r="F5989">
            <v>1309</v>
          </cell>
        </row>
        <row r="5990">
          <cell r="A5990">
            <v>103884</v>
          </cell>
          <cell r="B5990" t="str">
            <v>BREAKER TACO ENCHUF 2x15</v>
          </cell>
          <cell r="C5990" t="str">
            <v>UN</v>
          </cell>
          <cell r="D5990">
            <v>44592</v>
          </cell>
          <cell r="E5990" t="str">
            <v>2022</v>
          </cell>
          <cell r="F5990">
            <v>43352</v>
          </cell>
        </row>
        <row r="5991">
          <cell r="A5991">
            <v>103895</v>
          </cell>
          <cell r="B5991" t="str">
            <v>CABLE cobre THHN 90 - 600V 6 AWG</v>
          </cell>
          <cell r="C5991" t="str">
            <v>ML</v>
          </cell>
          <cell r="D5991">
            <v>44592</v>
          </cell>
          <cell r="E5991" t="str">
            <v>2022</v>
          </cell>
          <cell r="F5991">
            <v>7463</v>
          </cell>
        </row>
        <row r="5992">
          <cell r="A5992">
            <v>103959</v>
          </cell>
          <cell r="B5992" t="str">
            <v>Bombilla  250 W Metal Halide Tubular</v>
          </cell>
          <cell r="C5992" t="str">
            <v>UN</v>
          </cell>
          <cell r="D5992">
            <v>44592</v>
          </cell>
          <cell r="E5992" t="str">
            <v>2022</v>
          </cell>
          <cell r="F5992">
            <v>46508</v>
          </cell>
        </row>
        <row r="5993">
          <cell r="A5993">
            <v>103960</v>
          </cell>
          <cell r="B5993" t="str">
            <v>Bombilla  400 W Metal Halide</v>
          </cell>
          <cell r="C5993" t="str">
            <v>UN</v>
          </cell>
          <cell r="D5993">
            <v>44592</v>
          </cell>
          <cell r="E5993" t="str">
            <v>2022</v>
          </cell>
          <cell r="F5993">
            <v>53389</v>
          </cell>
        </row>
        <row r="5994">
          <cell r="A5994">
            <v>103962</v>
          </cell>
          <cell r="B5994" t="str">
            <v>kit luminaria 70 W, arrancad, condens, reacta</v>
          </cell>
          <cell r="C5994" t="str">
            <v>UN</v>
          </cell>
          <cell r="D5994">
            <v>44592</v>
          </cell>
          <cell r="E5994" t="str">
            <v>2022</v>
          </cell>
          <cell r="F5994">
            <v>49408</v>
          </cell>
        </row>
        <row r="5995">
          <cell r="A5995">
            <v>103963</v>
          </cell>
          <cell r="B5995" t="str">
            <v>kit luminaria 150 W, arranc, condens, reactancia</v>
          </cell>
          <cell r="C5995" t="str">
            <v>UN</v>
          </cell>
          <cell r="D5995">
            <v>44592</v>
          </cell>
          <cell r="E5995" t="str">
            <v>2022</v>
          </cell>
          <cell r="F5995">
            <v>62638.01</v>
          </cell>
        </row>
        <row r="5996">
          <cell r="A5996">
            <v>103965</v>
          </cell>
          <cell r="B5996" t="str">
            <v>kit luminaria 400W, arranc, cond, reactancia</v>
          </cell>
          <cell r="C5996" t="str">
            <v>UN</v>
          </cell>
          <cell r="D5996">
            <v>44592</v>
          </cell>
          <cell r="E5996" t="str">
            <v>2022</v>
          </cell>
          <cell r="F5996">
            <v>107612</v>
          </cell>
        </row>
        <row r="5997">
          <cell r="A5997">
            <v>103966</v>
          </cell>
          <cell r="B5997" t="str">
            <v>kit luminaria 1000W, arranc, cond, reactancia</v>
          </cell>
          <cell r="C5997" t="str">
            <v>UN</v>
          </cell>
          <cell r="D5997">
            <v>44592</v>
          </cell>
          <cell r="E5997" t="str">
            <v>2022</v>
          </cell>
          <cell r="F5997">
            <v>402201</v>
          </cell>
        </row>
        <row r="5998">
          <cell r="A5998">
            <v>103970</v>
          </cell>
          <cell r="B5998" t="str">
            <v>luminaria 1000W Metal Hali T.Camp A.P+foto+bra+bom</v>
          </cell>
          <cell r="C5998" t="str">
            <v>UN</v>
          </cell>
          <cell r="D5998">
            <v>44161</v>
          </cell>
          <cell r="E5998" t="str">
            <v>2020</v>
          </cell>
          <cell r="F5998">
            <v>638477</v>
          </cell>
        </row>
        <row r="5999">
          <cell r="A5999">
            <v>104000</v>
          </cell>
          <cell r="B5999" t="str">
            <v>CINTA AUTOFUNDENTE</v>
          </cell>
          <cell r="C5999" t="str">
            <v>RLL</v>
          </cell>
          <cell r="D5999">
            <v>44588</v>
          </cell>
          <cell r="E5999" t="str">
            <v>2022</v>
          </cell>
          <cell r="F5999">
            <v>41659</v>
          </cell>
        </row>
        <row r="6000">
          <cell r="A6000">
            <v>104001</v>
          </cell>
          <cell r="B6000" t="str">
            <v>Control de Alumbrado (S/Diagrama Unifilar)PALACIO</v>
          </cell>
          <cell r="C6000" t="str">
            <v>UN</v>
          </cell>
          <cell r="D6000">
            <v>44588</v>
          </cell>
          <cell r="E6000" t="str">
            <v>2022</v>
          </cell>
          <cell r="F6000">
            <v>3154191</v>
          </cell>
        </row>
        <row r="6001">
          <cell r="A6001">
            <v>104028</v>
          </cell>
          <cell r="B6001" t="str">
            <v>Tapa  blanca doble para tomacorriente</v>
          </cell>
          <cell r="C6001" t="str">
            <v>UN</v>
          </cell>
          <cell r="D6001">
            <v>44588</v>
          </cell>
          <cell r="E6001" t="str">
            <v>2022</v>
          </cell>
          <cell r="F6001">
            <v>1210</v>
          </cell>
        </row>
        <row r="6002">
          <cell r="A6002">
            <v>104035</v>
          </cell>
          <cell r="B6002" t="str">
            <v>CABLE TELEFONICO 10 PARES INTERIOR</v>
          </cell>
          <cell r="C6002" t="str">
            <v>ML</v>
          </cell>
          <cell r="E6002" t="str">
            <v>1900</v>
          </cell>
          <cell r="F6002">
            <v>0</v>
          </cell>
        </row>
        <row r="6003">
          <cell r="A6003">
            <v>104036</v>
          </cell>
          <cell r="B6003" t="str">
            <v>CABLE TELEFONICO 10 PARES EXTERIOR</v>
          </cell>
          <cell r="C6003" t="str">
            <v>ML</v>
          </cell>
          <cell r="E6003" t="str">
            <v>1900</v>
          </cell>
          <cell r="F6003">
            <v>0</v>
          </cell>
        </row>
        <row r="6004">
          <cell r="A6004">
            <v>104041</v>
          </cell>
          <cell r="B6004" t="str">
            <v>cofre metálico-para tablero general 1.20x0.80m+pin</v>
          </cell>
          <cell r="C6004" t="str">
            <v>UN</v>
          </cell>
          <cell r="E6004" t="str">
            <v>1900</v>
          </cell>
          <cell r="F6004">
            <v>0</v>
          </cell>
        </row>
        <row r="6005">
          <cell r="A6005">
            <v>104042</v>
          </cell>
          <cell r="B6005" t="str">
            <v>InterruptorTermomagnéticoIndust.3x100Amp</v>
          </cell>
          <cell r="C6005" t="str">
            <v>UN</v>
          </cell>
          <cell r="D6005">
            <v>44585</v>
          </cell>
          <cell r="E6005" t="str">
            <v>2022</v>
          </cell>
          <cell r="F6005">
            <v>142587</v>
          </cell>
        </row>
        <row r="6006">
          <cell r="A6006">
            <v>104043</v>
          </cell>
          <cell r="B6006" t="str">
            <v>InterruptorTermomagnéticoIndust.3x70Amp(LG)LS</v>
          </cell>
          <cell r="C6006" t="str">
            <v>UN</v>
          </cell>
          <cell r="E6006" t="str">
            <v>1900</v>
          </cell>
          <cell r="F6006">
            <v>0</v>
          </cell>
        </row>
        <row r="6007">
          <cell r="A6007">
            <v>104044</v>
          </cell>
          <cell r="B6007" t="str">
            <v>Contactor3x70Ampx220V Telemecanic</v>
          </cell>
          <cell r="C6007" t="str">
            <v>UN</v>
          </cell>
          <cell r="E6007" t="str">
            <v>1900</v>
          </cell>
          <cell r="F6007">
            <v>0</v>
          </cell>
        </row>
        <row r="6008">
          <cell r="A6008">
            <v>104045</v>
          </cell>
          <cell r="B6008" t="str">
            <v>InterruptorTermomagnéticoIndust.3x100AmpLEGRAN</v>
          </cell>
          <cell r="C6008" t="str">
            <v>UN</v>
          </cell>
          <cell r="E6008" t="str">
            <v>1900</v>
          </cell>
          <cell r="F6008">
            <v>0</v>
          </cell>
        </row>
        <row r="6009">
          <cell r="A6009">
            <v>104055</v>
          </cell>
          <cell r="B6009" t="str">
            <v>BREAKER INDUSTRIAL 3X100AMP</v>
          </cell>
          <cell r="C6009" t="str">
            <v>UN</v>
          </cell>
          <cell r="D6009">
            <v>44585</v>
          </cell>
          <cell r="E6009" t="str">
            <v>2022</v>
          </cell>
          <cell r="F6009">
            <v>142587</v>
          </cell>
        </row>
        <row r="6010">
          <cell r="A6010">
            <v>104056</v>
          </cell>
          <cell r="B6010" t="str">
            <v>BREAKER INDUSTRIAL (LUMINEX) 3X150AMP</v>
          </cell>
          <cell r="C6010" t="str">
            <v>UN</v>
          </cell>
          <cell r="E6010" t="str">
            <v>1900</v>
          </cell>
          <cell r="F6010">
            <v>0</v>
          </cell>
        </row>
        <row r="6011">
          <cell r="A6011">
            <v>104057</v>
          </cell>
          <cell r="B6011" t="str">
            <v>Contactor3x70Ampx220V Telemecanic</v>
          </cell>
          <cell r="C6011" t="str">
            <v>UN</v>
          </cell>
          <cell r="E6011" t="str">
            <v>1900</v>
          </cell>
          <cell r="F6011">
            <v>0</v>
          </cell>
        </row>
        <row r="6012">
          <cell r="A6012">
            <v>104058</v>
          </cell>
          <cell r="B6012" t="str">
            <v>Contactor3x70Ampx220V CHINT-Tripolar</v>
          </cell>
          <cell r="C6012" t="str">
            <v>UN</v>
          </cell>
          <cell r="E6012" t="str">
            <v>1900</v>
          </cell>
          <cell r="F6012">
            <v>0</v>
          </cell>
        </row>
        <row r="6013">
          <cell r="A6013">
            <v>104059</v>
          </cell>
          <cell r="B6013" t="str">
            <v>Interruptor perilla para tablero electrico</v>
          </cell>
          <cell r="C6013" t="str">
            <v>UN</v>
          </cell>
          <cell r="E6013" t="str">
            <v>1900</v>
          </cell>
          <cell r="F6013">
            <v>0</v>
          </cell>
        </row>
        <row r="6014">
          <cell r="A6014">
            <v>104093</v>
          </cell>
          <cell r="B6014" t="str">
            <v>TERMINAL IMC 2"</v>
          </cell>
          <cell r="C6014" t="str">
            <v>UN</v>
          </cell>
          <cell r="D6014">
            <v>44588</v>
          </cell>
          <cell r="E6014" t="str">
            <v>2022</v>
          </cell>
          <cell r="F6014">
            <v>7077</v>
          </cell>
        </row>
        <row r="6015">
          <cell r="A6015">
            <v>104094</v>
          </cell>
          <cell r="B6015" t="str">
            <v>UNION GALV   IMC 2"</v>
          </cell>
          <cell r="C6015" t="str">
            <v>UN</v>
          </cell>
          <cell r="D6015">
            <v>44588</v>
          </cell>
          <cell r="E6015" t="str">
            <v>2022</v>
          </cell>
          <cell r="F6015">
            <v>11893</v>
          </cell>
        </row>
        <row r="6016">
          <cell r="A6016">
            <v>104096</v>
          </cell>
          <cell r="B6016" t="str">
            <v>CURVA GALV  IMC 2"</v>
          </cell>
          <cell r="C6016" t="str">
            <v>UN</v>
          </cell>
          <cell r="D6016">
            <v>44588</v>
          </cell>
          <cell r="E6016" t="str">
            <v>2022</v>
          </cell>
          <cell r="F6016">
            <v>38586</v>
          </cell>
        </row>
        <row r="6017">
          <cell r="A6017">
            <v>104098</v>
          </cell>
          <cell r="B6017" t="str">
            <v>CableFibraOptica2x12HilosMuitimodo50/125 HDPE</v>
          </cell>
          <cell r="C6017" t="str">
            <v>ML</v>
          </cell>
          <cell r="D6017">
            <v>43740</v>
          </cell>
          <cell r="E6017" t="str">
            <v>2019</v>
          </cell>
          <cell r="F6017">
            <v>9283.9</v>
          </cell>
        </row>
        <row r="6018">
          <cell r="A6018">
            <v>104099</v>
          </cell>
          <cell r="B6018" t="str">
            <v>Hebilla Bandit 1/2"</v>
          </cell>
          <cell r="C6018" t="str">
            <v>UN</v>
          </cell>
          <cell r="D6018">
            <v>44588</v>
          </cell>
          <cell r="E6018" t="str">
            <v>2022</v>
          </cell>
          <cell r="F6018">
            <v>1082</v>
          </cell>
        </row>
        <row r="6019">
          <cell r="A6019">
            <v>104101</v>
          </cell>
          <cell r="B6019" t="str">
            <v>UNION EMT - 3/4"</v>
          </cell>
          <cell r="C6019" t="str">
            <v>UN</v>
          </cell>
          <cell r="D6019">
            <v>44588</v>
          </cell>
          <cell r="E6019" t="str">
            <v>2022</v>
          </cell>
          <cell r="F6019">
            <v>951</v>
          </cell>
        </row>
        <row r="6020">
          <cell r="A6020">
            <v>104103</v>
          </cell>
          <cell r="B6020" t="str">
            <v>CORAZA AMERICANA 3/4"</v>
          </cell>
          <cell r="C6020" t="str">
            <v>ML</v>
          </cell>
          <cell r="D6020">
            <v>44588</v>
          </cell>
          <cell r="E6020" t="str">
            <v>2022</v>
          </cell>
          <cell r="F6020">
            <v>5334</v>
          </cell>
        </row>
        <row r="6021">
          <cell r="A6021">
            <v>104104</v>
          </cell>
          <cell r="B6021" t="str">
            <v>CONECTOR PARA CORAZA 3/4"</v>
          </cell>
          <cell r="C6021" t="str">
            <v>UN</v>
          </cell>
          <cell r="D6021">
            <v>44588</v>
          </cell>
          <cell r="E6021" t="str">
            <v>2022</v>
          </cell>
          <cell r="F6021">
            <v>5356</v>
          </cell>
        </row>
        <row r="6022">
          <cell r="A6022">
            <v>104106</v>
          </cell>
          <cell r="B6022" t="str">
            <v>PARARAYOS DE 5 PUNTAS FARADAY</v>
          </cell>
          <cell r="C6022" t="str">
            <v>UN</v>
          </cell>
          <cell r="E6022" t="str">
            <v>1900</v>
          </cell>
          <cell r="F6022">
            <v>0</v>
          </cell>
        </row>
        <row r="6023">
          <cell r="A6023">
            <v>104108</v>
          </cell>
          <cell r="B6023" t="str">
            <v>GABINETE IP-65 (1.0X0.8X0.30M)</v>
          </cell>
          <cell r="C6023" t="str">
            <v>UN</v>
          </cell>
          <cell r="E6023" t="str">
            <v>1900</v>
          </cell>
          <cell r="F6023">
            <v>0</v>
          </cell>
        </row>
        <row r="6024">
          <cell r="A6024">
            <v>104110</v>
          </cell>
          <cell r="B6024" t="str">
            <v>CORONA ANTIESCALATORIA DE SEGURIDAD</v>
          </cell>
          <cell r="C6024" t="str">
            <v>UN</v>
          </cell>
          <cell r="D6024">
            <v>43530</v>
          </cell>
          <cell r="E6024" t="str">
            <v>2019</v>
          </cell>
          <cell r="F6024">
            <v>113050</v>
          </cell>
        </row>
        <row r="6025">
          <cell r="A6025">
            <v>104122</v>
          </cell>
          <cell r="B6025" t="str">
            <v>bombilla 250 W Sodio</v>
          </cell>
          <cell r="C6025" t="str">
            <v>UN</v>
          </cell>
          <cell r="D6025">
            <v>44588</v>
          </cell>
          <cell r="E6025" t="str">
            <v>2022</v>
          </cell>
          <cell r="F6025">
            <v>48447.01</v>
          </cell>
        </row>
        <row r="6026">
          <cell r="A6026">
            <v>104132</v>
          </cell>
          <cell r="B6026" t="str">
            <v>TOMADOBLEGRAD.HOSPITAL.POLO-TIERRANARANJA 15+TAPA</v>
          </cell>
          <cell r="C6026" t="str">
            <v>UN</v>
          </cell>
          <cell r="E6026" t="str">
            <v>1900</v>
          </cell>
          <cell r="F6026">
            <v>0</v>
          </cell>
        </row>
        <row r="6027">
          <cell r="A6027">
            <v>104159</v>
          </cell>
          <cell r="B6027" t="str">
            <v>POSTE CONC.TIPO LINEA/A.P.-(RESIST:510Kg)H=8M</v>
          </cell>
          <cell r="C6027" t="str">
            <v>UN</v>
          </cell>
          <cell r="E6027" t="str">
            <v>1900</v>
          </cell>
          <cell r="F6027">
            <v>0</v>
          </cell>
        </row>
        <row r="6028">
          <cell r="A6028">
            <v>104160</v>
          </cell>
          <cell r="B6028" t="str">
            <v>POSTE DE CONC.PRETENS.A.P.(10M)RESISTENC:750KG</v>
          </cell>
          <cell r="C6028" t="str">
            <v>UN</v>
          </cell>
          <cell r="E6028" t="str">
            <v>1900</v>
          </cell>
          <cell r="F6028">
            <v>0</v>
          </cell>
        </row>
        <row r="6029">
          <cell r="A6029">
            <v>104161</v>
          </cell>
          <cell r="B6029" t="str">
            <v>POSTE DE CONC.PRETENS.A.P.(10M)RESISTENC:510KG</v>
          </cell>
          <cell r="C6029" t="str">
            <v>UN</v>
          </cell>
          <cell r="E6029" t="str">
            <v>1900</v>
          </cell>
          <cell r="F6029">
            <v>0</v>
          </cell>
        </row>
        <row r="6030">
          <cell r="A6030">
            <v>104165</v>
          </cell>
          <cell r="B6030" t="str">
            <v>LAMPARA HERMETICA 2X32 (ACRILICO)+ TUBOS</v>
          </cell>
          <cell r="C6030" t="str">
            <v>UN</v>
          </cell>
          <cell r="D6030">
            <v>44588</v>
          </cell>
          <cell r="E6030" t="str">
            <v>2022</v>
          </cell>
          <cell r="F6030">
            <v>61260</v>
          </cell>
        </row>
        <row r="6031">
          <cell r="A6031">
            <v>104166</v>
          </cell>
          <cell r="B6031" t="str">
            <v>Tablero monofasico 4 Cicuit.</v>
          </cell>
          <cell r="C6031" t="str">
            <v>UN</v>
          </cell>
          <cell r="E6031" t="str">
            <v>1900</v>
          </cell>
          <cell r="F6031">
            <v>0</v>
          </cell>
        </row>
        <row r="6032">
          <cell r="A6032">
            <v>104173</v>
          </cell>
          <cell r="B6032" t="str">
            <v>CONECTOR PARA CORAZA 3/4"RECTO</v>
          </cell>
          <cell r="C6032" t="str">
            <v>UN</v>
          </cell>
          <cell r="E6032" t="str">
            <v>1900</v>
          </cell>
          <cell r="F6032">
            <v>0</v>
          </cell>
        </row>
        <row r="6033">
          <cell r="A6033">
            <v>104174</v>
          </cell>
          <cell r="B6033" t="str">
            <v>CORAZA LIQUID TAPE 3/4"</v>
          </cell>
          <cell r="C6033" t="str">
            <v>ML</v>
          </cell>
          <cell r="E6033" t="str">
            <v>1900</v>
          </cell>
          <cell r="F6033">
            <v>0</v>
          </cell>
        </row>
        <row r="6034">
          <cell r="A6034">
            <v>104176</v>
          </cell>
          <cell r="B6034" t="str">
            <v>CONECTOR PARA CORAZA LIQUID TAPE 3/4"</v>
          </cell>
          <cell r="C6034" t="str">
            <v>UN</v>
          </cell>
          <cell r="E6034" t="str">
            <v>1900</v>
          </cell>
          <cell r="F6034">
            <v>0</v>
          </cell>
        </row>
        <row r="6035">
          <cell r="A6035">
            <v>104196</v>
          </cell>
          <cell r="B6035" t="str">
            <v>EXTENSION ELECTRICA -100M</v>
          </cell>
          <cell r="C6035" t="str">
            <v>DD</v>
          </cell>
          <cell r="E6035" t="str">
            <v>1900</v>
          </cell>
          <cell r="F6035">
            <v>0</v>
          </cell>
        </row>
        <row r="6036">
          <cell r="A6036">
            <v>104236</v>
          </cell>
          <cell r="B6036" t="str">
            <v>CAJA PLASTICA 5800  PVC</v>
          </cell>
          <cell r="C6036" t="str">
            <v>UN</v>
          </cell>
          <cell r="D6036">
            <v>44588</v>
          </cell>
          <cell r="E6036" t="str">
            <v>2022</v>
          </cell>
          <cell r="F6036">
            <v>677</v>
          </cell>
        </row>
        <row r="6037">
          <cell r="A6037">
            <v>104302</v>
          </cell>
          <cell r="B6037" t="str">
            <v>TOMA DOBLE P/T AISLADA NARANJA</v>
          </cell>
          <cell r="C6037" t="str">
            <v>UN</v>
          </cell>
          <cell r="D6037">
            <v>44588</v>
          </cell>
          <cell r="E6037" t="str">
            <v>2022</v>
          </cell>
          <cell r="F6037">
            <v>15208</v>
          </cell>
        </row>
        <row r="6038">
          <cell r="A6038">
            <v>104306</v>
          </cell>
          <cell r="B6038" t="str">
            <v>GABINETE.MET.1.20X0.60MLAM.CAL.22-PARA SWITCH 24PT</v>
          </cell>
          <cell r="C6038" t="str">
            <v>UN</v>
          </cell>
          <cell r="E6038" t="str">
            <v>1900</v>
          </cell>
          <cell r="F6038">
            <v>0</v>
          </cell>
        </row>
        <row r="6039">
          <cell r="A6039">
            <v>104307</v>
          </cell>
          <cell r="B6039" t="str">
            <v>AUTOADHESIVO PARA AMARRE PLÁSTICO</v>
          </cell>
          <cell r="C6039" t="str">
            <v>UN</v>
          </cell>
          <cell r="E6039" t="str">
            <v>1900</v>
          </cell>
          <cell r="F6039">
            <v>0</v>
          </cell>
        </row>
        <row r="6040">
          <cell r="A6040">
            <v>104319</v>
          </cell>
          <cell r="B6040" t="str">
            <v>Marco y tapa para camara CS 280</v>
          </cell>
          <cell r="C6040" t="str">
            <v>UN</v>
          </cell>
          <cell r="E6040" t="str">
            <v>1900</v>
          </cell>
          <cell r="F6040">
            <v>0</v>
          </cell>
        </row>
        <row r="6041">
          <cell r="A6041">
            <v>104351</v>
          </cell>
          <cell r="B6041" t="str">
            <v>UNION GALV EMT 3/4"</v>
          </cell>
          <cell r="C6041" t="str">
            <v>UN</v>
          </cell>
          <cell r="D6041">
            <v>44588</v>
          </cell>
          <cell r="E6041" t="str">
            <v>2022</v>
          </cell>
          <cell r="F6041">
            <v>1461</v>
          </cell>
        </row>
        <row r="6042">
          <cell r="A6042">
            <v>104354</v>
          </cell>
          <cell r="B6042" t="str">
            <v>CURVA CONDUIT 90º  PVC 3/4"</v>
          </cell>
          <cell r="C6042" t="str">
            <v>UN</v>
          </cell>
          <cell r="D6042">
            <v>44588</v>
          </cell>
          <cell r="E6042" t="str">
            <v>2022</v>
          </cell>
          <cell r="F6042">
            <v>2081</v>
          </cell>
        </row>
        <row r="6043">
          <cell r="A6043">
            <v>104355</v>
          </cell>
          <cell r="B6043" t="str">
            <v>CURVA CONDUIT 90º PVC 1/2"</v>
          </cell>
          <cell r="C6043" t="str">
            <v>UN</v>
          </cell>
          <cell r="D6043">
            <v>44588</v>
          </cell>
          <cell r="E6043" t="str">
            <v>2022</v>
          </cell>
          <cell r="F6043">
            <v>1200</v>
          </cell>
        </row>
        <row r="6044">
          <cell r="A6044">
            <v>104357</v>
          </cell>
          <cell r="B6044" t="str">
            <v>CURVA  GALV  IMC 1 1/2"</v>
          </cell>
          <cell r="C6044" t="str">
            <v>UN</v>
          </cell>
          <cell r="D6044">
            <v>44588</v>
          </cell>
          <cell r="E6044" t="str">
            <v>2022</v>
          </cell>
          <cell r="F6044">
            <v>15581</v>
          </cell>
        </row>
        <row r="6045">
          <cell r="A6045">
            <v>104360</v>
          </cell>
          <cell r="B6045" t="str">
            <v>TUBO CONDUIT GALV IMC 2"</v>
          </cell>
          <cell r="C6045" t="str">
            <v>ML</v>
          </cell>
          <cell r="D6045">
            <v>44588</v>
          </cell>
          <cell r="E6045" t="str">
            <v>2022</v>
          </cell>
          <cell r="F6045">
            <v>31078</v>
          </cell>
        </row>
        <row r="6046">
          <cell r="A6046">
            <v>104368</v>
          </cell>
          <cell r="B6046" t="str">
            <v>TUBO CONDUIT GALV IMC 1/2"</v>
          </cell>
          <cell r="C6046" t="str">
            <v>ML</v>
          </cell>
          <cell r="D6046">
            <v>44588</v>
          </cell>
          <cell r="E6046" t="str">
            <v>2022</v>
          </cell>
          <cell r="F6046">
            <v>9142</v>
          </cell>
        </row>
        <row r="6047">
          <cell r="A6047">
            <v>104379</v>
          </cell>
          <cell r="B6047" t="str">
            <v>PACH PANEL  12 PUERTOS CAT. 6</v>
          </cell>
          <cell r="C6047" t="str">
            <v>UN</v>
          </cell>
          <cell r="E6047" t="str">
            <v>1900</v>
          </cell>
          <cell r="F6047">
            <v>0</v>
          </cell>
        </row>
        <row r="6048">
          <cell r="A6048">
            <v>104380</v>
          </cell>
          <cell r="B6048" t="str">
            <v>SWITCH DE 8 PUESTOS CAT. 6</v>
          </cell>
          <cell r="C6048" t="str">
            <v>UN</v>
          </cell>
          <cell r="E6048" t="str">
            <v>1900</v>
          </cell>
          <cell r="F6048">
            <v>0</v>
          </cell>
        </row>
        <row r="6049">
          <cell r="A6049">
            <v>104381</v>
          </cell>
          <cell r="B6049" t="str">
            <v>SWITCH DE 12 PUESTOS CAT. 6</v>
          </cell>
          <cell r="C6049" t="str">
            <v>UN</v>
          </cell>
          <cell r="E6049" t="str">
            <v>1900</v>
          </cell>
          <cell r="F6049">
            <v>0</v>
          </cell>
        </row>
        <row r="6050">
          <cell r="A6050">
            <v>104382</v>
          </cell>
          <cell r="B6050" t="str">
            <v>BOMBILLA SODIO 1000 W OVOIDE GRANDE</v>
          </cell>
          <cell r="C6050" t="str">
            <v>UN</v>
          </cell>
          <cell r="E6050" t="str">
            <v>1900</v>
          </cell>
          <cell r="F6050">
            <v>0</v>
          </cell>
        </row>
        <row r="6051">
          <cell r="A6051">
            <v>104384</v>
          </cell>
          <cell r="B6051" t="str">
            <v>FOTOCONTROL</v>
          </cell>
          <cell r="C6051" t="str">
            <v>UN</v>
          </cell>
          <cell r="E6051" t="str">
            <v>1900</v>
          </cell>
          <cell r="F6051">
            <v>0</v>
          </cell>
        </row>
        <row r="6052">
          <cell r="A6052">
            <v>104390</v>
          </cell>
          <cell r="B6052" t="str">
            <v>BOMBILLA 1000 W Metal Halide Oboide Claro</v>
          </cell>
          <cell r="C6052" t="str">
            <v>UN</v>
          </cell>
          <cell r="D6052">
            <v>44588</v>
          </cell>
          <cell r="E6052" t="str">
            <v>2022</v>
          </cell>
          <cell r="F6052">
            <v>185122</v>
          </cell>
        </row>
        <row r="6053">
          <cell r="A6053">
            <v>104407</v>
          </cell>
          <cell r="B6053" t="str">
            <v>TERMINAL CONDUIT PVC 1/2" **</v>
          </cell>
          <cell r="C6053" t="str">
            <v>UN</v>
          </cell>
          <cell r="D6053">
            <v>44588</v>
          </cell>
          <cell r="E6053" t="str">
            <v>2022</v>
          </cell>
          <cell r="F6053">
            <v>475</v>
          </cell>
        </row>
        <row r="6054">
          <cell r="A6054">
            <v>104430</v>
          </cell>
          <cell r="B6054" t="str">
            <v>BLACK INSERT-SUPLEMENTO</v>
          </cell>
          <cell r="C6054" t="str">
            <v>UN</v>
          </cell>
          <cell r="D6054">
            <v>43816</v>
          </cell>
          <cell r="E6054" t="str">
            <v>2019</v>
          </cell>
          <cell r="F6054">
            <v>493.01</v>
          </cell>
        </row>
        <row r="6055">
          <cell r="A6055">
            <v>104431</v>
          </cell>
          <cell r="B6055" t="str">
            <v>JACK RJ 45 CAT 6 SIEMON</v>
          </cell>
          <cell r="C6055" t="str">
            <v>UN</v>
          </cell>
          <cell r="E6055" t="str">
            <v>1900</v>
          </cell>
          <cell r="F6055">
            <v>0</v>
          </cell>
        </row>
        <row r="6056">
          <cell r="A6056">
            <v>104433</v>
          </cell>
          <cell r="B6056" t="str">
            <v>BREAKER(3X200AMP) TERMOMAGN.TRIFÁSICO</v>
          </cell>
          <cell r="C6056" t="str">
            <v>UN</v>
          </cell>
          <cell r="E6056" t="str">
            <v>1900</v>
          </cell>
          <cell r="F6056">
            <v>0</v>
          </cell>
        </row>
        <row r="6057">
          <cell r="A6057">
            <v>104434</v>
          </cell>
          <cell r="B6057" t="str">
            <v>BREAKER 3X(70-100AMP)LUMINEX</v>
          </cell>
          <cell r="C6057" t="str">
            <v>UN</v>
          </cell>
          <cell r="E6057" t="str">
            <v>1900</v>
          </cell>
          <cell r="F6057">
            <v>0</v>
          </cell>
        </row>
        <row r="6058">
          <cell r="A6058">
            <v>104435</v>
          </cell>
          <cell r="B6058" t="str">
            <v>TERMINAL PARA CABLE</v>
          </cell>
          <cell r="C6058" t="str">
            <v>UN</v>
          </cell>
          <cell r="E6058" t="str">
            <v>1900</v>
          </cell>
          <cell r="F6058">
            <v>0</v>
          </cell>
        </row>
        <row r="6059">
          <cell r="A6059">
            <v>104436</v>
          </cell>
          <cell r="B6059" t="str">
            <v>INTERRUPTOR TIPO RIEL MONOP(1X20AMP)</v>
          </cell>
          <cell r="C6059" t="str">
            <v>UN</v>
          </cell>
          <cell r="E6059" t="str">
            <v>1900</v>
          </cell>
          <cell r="F6059">
            <v>0</v>
          </cell>
        </row>
        <row r="6060">
          <cell r="A6060">
            <v>104564</v>
          </cell>
          <cell r="B6060" t="str">
            <v>CINTA ACERO INOX. 5/8" BAND-IT</v>
          </cell>
          <cell r="C6060" t="str">
            <v>ML</v>
          </cell>
          <cell r="D6060">
            <v>44588</v>
          </cell>
          <cell r="E6060" t="str">
            <v>2022</v>
          </cell>
          <cell r="F6060">
            <v>2905</v>
          </cell>
        </row>
        <row r="6061">
          <cell r="A6061">
            <v>104566</v>
          </cell>
          <cell r="B6061" t="str">
            <v>CAPACETE  EN ALUMINIO  DE 1 "</v>
          </cell>
          <cell r="C6061" t="str">
            <v>UN</v>
          </cell>
          <cell r="E6061" t="str">
            <v>1900</v>
          </cell>
          <cell r="F6061">
            <v>0</v>
          </cell>
        </row>
        <row r="6062">
          <cell r="A6062">
            <v>104569</v>
          </cell>
          <cell r="B6062" t="str">
            <v>MEDIDOR DE ENERG.TRIFÁSICO(20-100AMP)CERTIF+CALIBR</v>
          </cell>
          <cell r="C6062" t="str">
            <v>UN</v>
          </cell>
          <cell r="E6062" t="str">
            <v>1900</v>
          </cell>
          <cell r="F6062">
            <v>0</v>
          </cell>
        </row>
        <row r="6063">
          <cell r="A6063">
            <v>104583</v>
          </cell>
          <cell r="B6063" t="str">
            <v>BALA SOBRE MURO 50W-120V HALOGENA INCRUST-INTEMPER</v>
          </cell>
          <cell r="C6063" t="str">
            <v>UN</v>
          </cell>
          <cell r="E6063" t="str">
            <v>1900</v>
          </cell>
          <cell r="F6063">
            <v>0</v>
          </cell>
        </row>
        <row r="6064">
          <cell r="A6064">
            <v>104643</v>
          </cell>
          <cell r="B6064" t="str">
            <v xml:space="preserve">TABLERO PANEL SIST. ILUMINACION 8 CIRCUITOS </v>
          </cell>
          <cell r="C6064" t="str">
            <v>UN</v>
          </cell>
          <cell r="D6064">
            <v>44582</v>
          </cell>
          <cell r="E6064" t="str">
            <v>2022</v>
          </cell>
          <cell r="F6064">
            <v>9286679</v>
          </cell>
        </row>
        <row r="6065">
          <cell r="A6065">
            <v>104653</v>
          </cell>
          <cell r="B6065" t="str">
            <v>TERMINAL PVC 1/2"  CONDUIT</v>
          </cell>
          <cell r="C6065" t="str">
            <v>UN</v>
          </cell>
          <cell r="D6065">
            <v>44588</v>
          </cell>
          <cell r="E6065" t="str">
            <v>2022</v>
          </cell>
          <cell r="F6065">
            <v>380</v>
          </cell>
        </row>
        <row r="6066">
          <cell r="A6066">
            <v>104766</v>
          </cell>
          <cell r="B6066" t="str">
            <v>TOMA TELEFONICA DECUATRO HILOS</v>
          </cell>
          <cell r="C6066" t="str">
            <v>UN</v>
          </cell>
          <cell r="E6066" t="str">
            <v>1900</v>
          </cell>
          <cell r="F6066">
            <v>0</v>
          </cell>
        </row>
        <row r="6067">
          <cell r="A6067">
            <v>104768</v>
          </cell>
          <cell r="B6067" t="str">
            <v>ABRAZADERA METALICA DOBLE ALA 3/4"</v>
          </cell>
          <cell r="C6067" t="str">
            <v>UN</v>
          </cell>
          <cell r="E6067" t="str">
            <v>1900</v>
          </cell>
          <cell r="F6067">
            <v>0</v>
          </cell>
        </row>
        <row r="6068">
          <cell r="A6068">
            <v>104790</v>
          </cell>
          <cell r="B6068" t="str">
            <v>EQUIPO CONTRA INCENDIO+TABLERO+ACCESORIOS HIDRA</v>
          </cell>
          <cell r="C6068" t="str">
            <v>UN</v>
          </cell>
          <cell r="E6068" t="str">
            <v>1900</v>
          </cell>
          <cell r="F6068">
            <v>0</v>
          </cell>
        </row>
        <row r="6069">
          <cell r="A6069">
            <v>104816</v>
          </cell>
          <cell r="B6069" t="str">
            <v>PLANTA ELECTRICA DE EMERGENCIA 30 KVA Bogota</v>
          </cell>
          <cell r="C6069" t="str">
            <v>UN</v>
          </cell>
          <cell r="E6069" t="str">
            <v>1900</v>
          </cell>
          <cell r="F6069">
            <v>0</v>
          </cell>
        </row>
        <row r="6070">
          <cell r="A6070">
            <v>104817</v>
          </cell>
          <cell r="B6070" t="str">
            <v>INSONORIZACION PLANTA ELECTRICA DE EMERGENCIA</v>
          </cell>
          <cell r="C6070" t="str">
            <v>UN</v>
          </cell>
          <cell r="E6070" t="str">
            <v>1900</v>
          </cell>
          <cell r="F6070">
            <v>0</v>
          </cell>
        </row>
        <row r="6071">
          <cell r="A6071">
            <v>104818</v>
          </cell>
          <cell r="B6071" t="str">
            <v>MONTAJE, TRANS, INST Y PUESTA EN MARCHA PLANTA ELE</v>
          </cell>
          <cell r="C6071" t="str">
            <v>UN</v>
          </cell>
          <cell r="E6071" t="str">
            <v>1900</v>
          </cell>
          <cell r="F6071">
            <v>0</v>
          </cell>
        </row>
        <row r="6072">
          <cell r="A6072">
            <v>104819</v>
          </cell>
          <cell r="B6072" t="str">
            <v>TRANSFERENCIA AUTO PLANTA ELECTRICA</v>
          </cell>
          <cell r="C6072" t="str">
            <v>UN</v>
          </cell>
          <cell r="E6072" t="str">
            <v>1900</v>
          </cell>
          <cell r="F6072">
            <v>0</v>
          </cell>
        </row>
        <row r="6073">
          <cell r="A6073">
            <v>104828</v>
          </cell>
          <cell r="B6073" t="str">
            <v>BREAKER IND.(3X30AMP)25KA</v>
          </cell>
          <cell r="C6073" t="str">
            <v>UN</v>
          </cell>
          <cell r="E6073" t="str">
            <v>1900</v>
          </cell>
          <cell r="F6073">
            <v>0</v>
          </cell>
        </row>
        <row r="6074">
          <cell r="A6074">
            <v>104829</v>
          </cell>
          <cell r="B6074" t="str">
            <v>BREAKER IND.(3X40AMP)25KA</v>
          </cell>
          <cell r="C6074" t="str">
            <v>UN</v>
          </cell>
          <cell r="D6074">
            <v>44188</v>
          </cell>
          <cell r="E6074" t="str">
            <v>2020</v>
          </cell>
          <cell r="F6074">
            <v>122837</v>
          </cell>
        </row>
        <row r="6075">
          <cell r="A6075">
            <v>104830</v>
          </cell>
          <cell r="B6075" t="str">
            <v>BREAKER IND.(3X50AMP)25KA</v>
          </cell>
          <cell r="C6075" t="str">
            <v>UN</v>
          </cell>
          <cell r="D6075">
            <v>44588</v>
          </cell>
          <cell r="E6075" t="str">
            <v>2022</v>
          </cell>
          <cell r="F6075">
            <v>148312</v>
          </cell>
        </row>
        <row r="6076">
          <cell r="A6076">
            <v>104913</v>
          </cell>
          <cell r="B6076" t="str">
            <v>AISLADOR  TIPO CARRETE</v>
          </cell>
          <cell r="C6076" t="str">
            <v>UN</v>
          </cell>
          <cell r="E6076" t="str">
            <v>1900</v>
          </cell>
          <cell r="F6076">
            <v>0</v>
          </cell>
        </row>
        <row r="6077">
          <cell r="A6077">
            <v>104926</v>
          </cell>
          <cell r="B6077" t="str">
            <v>REFLECTOR 300W - 12 V</v>
          </cell>
          <cell r="C6077" t="str">
            <v>UN</v>
          </cell>
          <cell r="E6077" t="str">
            <v>1900</v>
          </cell>
          <cell r="F6077">
            <v>0</v>
          </cell>
        </row>
        <row r="6078">
          <cell r="A6078">
            <v>104930</v>
          </cell>
          <cell r="B6078" t="str">
            <v>Transformador de 300w a 12 v</v>
          </cell>
          <cell r="C6078" t="str">
            <v>UN</v>
          </cell>
          <cell r="E6078" t="str">
            <v>1900</v>
          </cell>
          <cell r="F6078">
            <v>0</v>
          </cell>
        </row>
        <row r="6079">
          <cell r="A6079">
            <v>104957</v>
          </cell>
          <cell r="B6079" t="str">
            <v>BREAKER  IND. GRADUABLE 50 KA-125A</v>
          </cell>
          <cell r="C6079" t="str">
            <v>UN</v>
          </cell>
          <cell r="D6079">
            <v>44588</v>
          </cell>
          <cell r="E6079" t="str">
            <v>2022</v>
          </cell>
          <cell r="F6079">
            <v>374951</v>
          </cell>
        </row>
        <row r="6080">
          <cell r="A6080">
            <v>104974</v>
          </cell>
          <cell r="B6080" t="str">
            <v>TABLERO MINIPRAGMA DE 18 CIRCUITOS EMPOTRAR</v>
          </cell>
          <cell r="C6080" t="str">
            <v>UN</v>
          </cell>
          <cell r="E6080" t="str">
            <v>1900</v>
          </cell>
          <cell r="F6080">
            <v>0</v>
          </cell>
        </row>
        <row r="6081">
          <cell r="A6081">
            <v>105020</v>
          </cell>
          <cell r="B6081" t="str">
            <v>MONTAJE-TRANSPORTE-MANTENIMIENT(1 AÑO)</v>
          </cell>
          <cell r="C6081" t="str">
            <v>UN</v>
          </cell>
          <cell r="E6081" t="str">
            <v>1900</v>
          </cell>
          <cell r="F6081">
            <v>0</v>
          </cell>
        </row>
        <row r="6082">
          <cell r="A6082">
            <v>105037</v>
          </cell>
          <cell r="B6082" t="str">
            <v>CABLE ALUMINIO 2/0 THNN-600V</v>
          </cell>
          <cell r="C6082" t="str">
            <v>ML</v>
          </cell>
          <cell r="D6082">
            <v>44588</v>
          </cell>
          <cell r="E6082" t="str">
            <v>2022</v>
          </cell>
          <cell r="F6082">
            <v>13096</v>
          </cell>
        </row>
        <row r="6083">
          <cell r="A6083">
            <v>105038</v>
          </cell>
          <cell r="B6083" t="str">
            <v>CABLE ALUMINIO ACSR( 2/0)DESNUDO AWG</v>
          </cell>
          <cell r="C6083" t="str">
            <v>ML</v>
          </cell>
          <cell r="D6083">
            <v>44588</v>
          </cell>
          <cell r="E6083" t="str">
            <v>2022</v>
          </cell>
          <cell r="F6083">
            <v>3891</v>
          </cell>
        </row>
        <row r="6084">
          <cell r="A6084">
            <v>105055</v>
          </cell>
          <cell r="B6084" t="str">
            <v>CONDULETA Ø 1" EN T CON ROSCA</v>
          </cell>
          <cell r="C6084" t="str">
            <v>UN</v>
          </cell>
          <cell r="E6084" t="str">
            <v>1900</v>
          </cell>
          <cell r="F6084">
            <v>0</v>
          </cell>
        </row>
        <row r="6085">
          <cell r="A6085">
            <v>105056</v>
          </cell>
          <cell r="B6085" t="str">
            <v>CONDULETA Ø 3/4" EN T CON ROSCA</v>
          </cell>
          <cell r="C6085" t="str">
            <v>UN</v>
          </cell>
          <cell r="E6085" t="str">
            <v>1900</v>
          </cell>
          <cell r="F6085">
            <v>0</v>
          </cell>
        </row>
        <row r="6086">
          <cell r="A6086">
            <v>105057</v>
          </cell>
          <cell r="B6086" t="str">
            <v>CAJA RADWELL 4 SALIDAS 3/4"-2.400 (4X4)</v>
          </cell>
          <cell r="C6086" t="str">
            <v>UN</v>
          </cell>
          <cell r="D6086">
            <v>43721</v>
          </cell>
          <cell r="E6086" t="str">
            <v>2019</v>
          </cell>
          <cell r="F6086">
            <v>17699</v>
          </cell>
        </row>
        <row r="6087">
          <cell r="A6087">
            <v>105088</v>
          </cell>
          <cell r="B6087" t="str">
            <v>POSTE DE CONC.PRETENS A.P.(14m)RESISTENC:750kg</v>
          </cell>
          <cell r="C6087" t="str">
            <v>UN</v>
          </cell>
          <cell r="D6087">
            <v>44588</v>
          </cell>
          <cell r="E6087" t="str">
            <v>2022</v>
          </cell>
          <cell r="F6087">
            <v>1235600</v>
          </cell>
        </row>
        <row r="6088">
          <cell r="A6088">
            <v>105102</v>
          </cell>
          <cell r="B6088" t="str">
            <v>Transform Tipo seco 112.5KVA-11400-208/120vDy560Hz</v>
          </cell>
          <cell r="C6088" t="str">
            <v>UN</v>
          </cell>
          <cell r="D6088">
            <v>43539</v>
          </cell>
          <cell r="E6088" t="str">
            <v>2019</v>
          </cell>
          <cell r="F6088">
            <v>13818368</v>
          </cell>
        </row>
        <row r="6089">
          <cell r="A6089">
            <v>105105</v>
          </cell>
          <cell r="B6089" t="str">
            <v>Hebilla Acero Inoxidable 5/8"  para Cinta Bandit</v>
          </cell>
          <cell r="C6089" t="str">
            <v>UN</v>
          </cell>
          <cell r="D6089">
            <v>44589</v>
          </cell>
          <cell r="E6089" t="str">
            <v>2022</v>
          </cell>
          <cell r="F6089">
            <v>1938</v>
          </cell>
        </row>
        <row r="6090">
          <cell r="A6090">
            <v>105106</v>
          </cell>
          <cell r="B6090" t="str">
            <v>Cinta Bandit de 5/8"</v>
          </cell>
          <cell r="C6090" t="str">
            <v>ML</v>
          </cell>
          <cell r="D6090">
            <v>44589</v>
          </cell>
          <cell r="E6090" t="str">
            <v>2022</v>
          </cell>
          <cell r="F6090">
            <v>5528</v>
          </cell>
        </row>
        <row r="6091">
          <cell r="A6091">
            <v>105113</v>
          </cell>
          <cell r="B6091" t="str">
            <v>BOQUILLA GALVANIZADA D=6"</v>
          </cell>
          <cell r="C6091" t="str">
            <v>UN</v>
          </cell>
          <cell r="D6091">
            <v>44589</v>
          </cell>
          <cell r="E6091" t="str">
            <v>2022</v>
          </cell>
          <cell r="F6091">
            <v>94518</v>
          </cell>
        </row>
        <row r="6092">
          <cell r="A6092">
            <v>105114</v>
          </cell>
          <cell r="B6092" t="str">
            <v>CABLE DE Cu DESNUDO N°12</v>
          </cell>
          <cell r="C6092" t="str">
            <v>ML</v>
          </cell>
          <cell r="E6092" t="str">
            <v>1900</v>
          </cell>
          <cell r="F6092">
            <v>0</v>
          </cell>
        </row>
        <row r="6093">
          <cell r="A6093">
            <v>105193</v>
          </cell>
          <cell r="B6093" t="str">
            <v>CURVA EMT 1/2"</v>
          </cell>
          <cell r="C6093" t="str">
            <v>UN</v>
          </cell>
          <cell r="E6093" t="str">
            <v>1900</v>
          </cell>
          <cell r="F6093">
            <v>0</v>
          </cell>
        </row>
        <row r="6094">
          <cell r="A6094">
            <v>105194</v>
          </cell>
          <cell r="B6094" t="str">
            <v>UNIÓN EMT - 1/2"</v>
          </cell>
          <cell r="C6094" t="str">
            <v>UN</v>
          </cell>
          <cell r="D6094">
            <v>44589</v>
          </cell>
          <cell r="E6094" t="str">
            <v>2022</v>
          </cell>
          <cell r="F6094">
            <v>2063</v>
          </cell>
        </row>
        <row r="6095">
          <cell r="A6095">
            <v>105326</v>
          </cell>
          <cell r="B6095" t="str">
            <v>TERMINAL PARA CABLE N°1/0  Cu/Estaño (Ponchar)</v>
          </cell>
          <cell r="C6095" t="str">
            <v>UN</v>
          </cell>
          <cell r="D6095">
            <v>44589</v>
          </cell>
          <cell r="E6095" t="str">
            <v>2022</v>
          </cell>
          <cell r="F6095">
            <v>3397</v>
          </cell>
        </row>
        <row r="6096">
          <cell r="A6096">
            <v>105327</v>
          </cell>
          <cell r="B6096" t="str">
            <v>TERMINAL PARA CABLE N°2</v>
          </cell>
          <cell r="C6096" t="str">
            <v>UN</v>
          </cell>
          <cell r="E6096" t="str">
            <v>1900</v>
          </cell>
          <cell r="F6096">
            <v>0</v>
          </cell>
        </row>
        <row r="6097">
          <cell r="A6097">
            <v>105328</v>
          </cell>
          <cell r="B6097" t="str">
            <v>TERMINAL PARA CABLE N°4</v>
          </cell>
          <cell r="C6097" t="str">
            <v>UN</v>
          </cell>
          <cell r="E6097" t="str">
            <v>1900</v>
          </cell>
          <cell r="F6097">
            <v>0</v>
          </cell>
        </row>
        <row r="6098">
          <cell r="A6098">
            <v>105329</v>
          </cell>
          <cell r="B6098" t="str">
            <v>CONECTOR TORNILLO INTERIOR PARA EMT Ø2"</v>
          </cell>
          <cell r="C6098" t="str">
            <v>UN</v>
          </cell>
          <cell r="E6098" t="str">
            <v>1900</v>
          </cell>
          <cell r="F6098">
            <v>0</v>
          </cell>
        </row>
        <row r="6099">
          <cell r="A6099">
            <v>105330</v>
          </cell>
          <cell r="B6099" t="str">
            <v>CONECTOR ACERO  EMT Ø2"</v>
          </cell>
          <cell r="C6099" t="str">
            <v>UN</v>
          </cell>
          <cell r="E6099" t="str">
            <v>1900</v>
          </cell>
          <cell r="F6099">
            <v>0</v>
          </cell>
        </row>
        <row r="6100">
          <cell r="A6100">
            <v>105332</v>
          </cell>
          <cell r="B6100" t="str">
            <v>UNION ACERO Ø2" EMT</v>
          </cell>
          <cell r="C6100" t="str">
            <v>UN</v>
          </cell>
          <cell r="E6100" t="str">
            <v>1900</v>
          </cell>
          <cell r="F6100">
            <v>0</v>
          </cell>
        </row>
        <row r="6101">
          <cell r="A6101">
            <v>105333</v>
          </cell>
          <cell r="B6101" t="str">
            <v>UNION ACERO Ø2" EMT</v>
          </cell>
          <cell r="C6101" t="str">
            <v>UN</v>
          </cell>
          <cell r="E6101" t="str">
            <v>1900</v>
          </cell>
          <cell r="F6101">
            <v>0</v>
          </cell>
        </row>
        <row r="6102">
          <cell r="A6102">
            <v>105356</v>
          </cell>
          <cell r="B6102" t="str">
            <v>Mantent. de subestación B5 con transfor. 20 KVA</v>
          </cell>
          <cell r="C6102" t="str">
            <v>UN</v>
          </cell>
          <cell r="E6102" t="str">
            <v>1900</v>
          </cell>
          <cell r="F6102">
            <v>0</v>
          </cell>
        </row>
        <row r="6103">
          <cell r="A6103">
            <v>105357</v>
          </cell>
          <cell r="B6103" t="str">
            <v>Mantent. de subestación B4 con transfor. 30 KVA</v>
          </cell>
          <cell r="C6103" t="str">
            <v>UN</v>
          </cell>
          <cell r="E6103" t="str">
            <v>1900</v>
          </cell>
          <cell r="F6103">
            <v>0</v>
          </cell>
        </row>
        <row r="6104">
          <cell r="A6104">
            <v>105358</v>
          </cell>
          <cell r="B6104" t="str">
            <v>Mantent. de subestación B4 con transfor. 50 KVA</v>
          </cell>
          <cell r="C6104" t="str">
            <v>UN</v>
          </cell>
          <cell r="E6104" t="str">
            <v>1900</v>
          </cell>
          <cell r="F6104">
            <v>0</v>
          </cell>
        </row>
        <row r="6105">
          <cell r="A6105">
            <v>105359</v>
          </cell>
          <cell r="B6105" t="str">
            <v>Mantent. de subestación B3 con transfor. 20 KVA</v>
          </cell>
          <cell r="C6105" t="str">
            <v>UN</v>
          </cell>
          <cell r="E6105" t="str">
            <v>1900</v>
          </cell>
          <cell r="F6105">
            <v>0</v>
          </cell>
        </row>
        <row r="6106">
          <cell r="A6106">
            <v>105545</v>
          </cell>
          <cell r="B6106" t="str">
            <v>BRAZO SENCILLO GALVANIZADO 1 1/2" X 1.5M, CON COLL</v>
          </cell>
          <cell r="C6106" t="str">
            <v>UN</v>
          </cell>
          <cell r="D6106">
            <v>44589</v>
          </cell>
          <cell r="E6106" t="str">
            <v>2022</v>
          </cell>
          <cell r="F6106">
            <v>49316</v>
          </cell>
        </row>
        <row r="6107">
          <cell r="A6107">
            <v>105548</v>
          </cell>
          <cell r="B6107" t="str">
            <v>CABLE ALUMINIO N°2 - THHN-AWG-600V  75°</v>
          </cell>
          <cell r="C6107" t="str">
            <v>ML</v>
          </cell>
          <cell r="D6107">
            <v>44589</v>
          </cell>
          <cell r="E6107" t="str">
            <v>2022</v>
          </cell>
          <cell r="F6107">
            <v>3350</v>
          </cell>
        </row>
        <row r="6108">
          <cell r="A6108">
            <v>105549</v>
          </cell>
          <cell r="B6108" t="str">
            <v>Breaker Industrial Regulable (3x28 a 40 AMP)  40KA</v>
          </cell>
          <cell r="C6108" t="str">
            <v>UN</v>
          </cell>
          <cell r="E6108" t="str">
            <v>1900</v>
          </cell>
          <cell r="F6108">
            <v>0</v>
          </cell>
        </row>
        <row r="6109">
          <cell r="A6109">
            <v>105593</v>
          </cell>
          <cell r="B6109" t="str">
            <v>Luminaria LED 80W - 530mA - Tipo Codensa</v>
          </cell>
          <cell r="C6109" t="str">
            <v>UN</v>
          </cell>
          <cell r="D6109">
            <v>44589</v>
          </cell>
          <cell r="E6109" t="str">
            <v>2022</v>
          </cell>
          <cell r="F6109">
            <v>714607</v>
          </cell>
        </row>
        <row r="6110">
          <cell r="A6110">
            <v>105594</v>
          </cell>
          <cell r="B6110" t="str">
            <v>Luminaria LED 150W - 530mA- (Utilizar CIO-106115)</v>
          </cell>
          <cell r="C6110" t="str">
            <v>UN</v>
          </cell>
          <cell r="E6110" t="str">
            <v>1900</v>
          </cell>
          <cell r="F6110">
            <v>0</v>
          </cell>
        </row>
        <row r="6111">
          <cell r="A6111">
            <v>105595</v>
          </cell>
          <cell r="B6111" t="str">
            <v>Luminaria LED 250W - 350 Ma(Utilizar CIO-104911)</v>
          </cell>
          <cell r="C6111" t="str">
            <v>UN</v>
          </cell>
          <cell r="E6111" t="str">
            <v>1900</v>
          </cell>
          <cell r="F6111">
            <v>0</v>
          </cell>
        </row>
        <row r="6112">
          <cell r="A6112">
            <v>105596</v>
          </cell>
          <cell r="B6112" t="str">
            <v>Luminaria LED 400W - 530 mA (Utilizar CIO-106175)</v>
          </cell>
          <cell r="C6112" t="str">
            <v>UN</v>
          </cell>
          <cell r="E6112" t="str">
            <v>1900</v>
          </cell>
          <cell r="F6112">
            <v>0</v>
          </cell>
        </row>
        <row r="6113">
          <cell r="A6113">
            <v>105597</v>
          </cell>
          <cell r="B6113" t="str">
            <v>Luminaria LED 450W - 1000mA(Utilizar CIO-105598)</v>
          </cell>
          <cell r="C6113" t="str">
            <v>UN</v>
          </cell>
          <cell r="E6113" t="str">
            <v>1900</v>
          </cell>
          <cell r="F6113">
            <v>0</v>
          </cell>
        </row>
        <row r="6114">
          <cell r="A6114">
            <v>105599</v>
          </cell>
          <cell r="B6114" t="str">
            <v>POSTE METAL.H=8M tipo AP+BASE</v>
          </cell>
          <cell r="C6114" t="str">
            <v>UN</v>
          </cell>
          <cell r="D6114">
            <v>43543</v>
          </cell>
          <cell r="E6114" t="str">
            <v>2019</v>
          </cell>
          <cell r="F6114">
            <v>955666</v>
          </cell>
        </row>
        <row r="6115">
          <cell r="A6115">
            <v>105600</v>
          </cell>
          <cell r="B6115" t="str">
            <v>POSTE METAL.H=10M tipo AP+BASE</v>
          </cell>
          <cell r="C6115" t="str">
            <v>UN</v>
          </cell>
          <cell r="D6115">
            <v>44589</v>
          </cell>
          <cell r="E6115" t="str">
            <v>2022</v>
          </cell>
          <cell r="F6115">
            <v>5315030.01</v>
          </cell>
        </row>
        <row r="6116">
          <cell r="A6116">
            <v>105601</v>
          </cell>
          <cell r="B6116" t="str">
            <v>POSTE METAL.H=12M tipo AP+BASE</v>
          </cell>
          <cell r="C6116" t="str">
            <v>UN</v>
          </cell>
          <cell r="D6116">
            <v>44589</v>
          </cell>
          <cell r="E6116" t="str">
            <v>2022</v>
          </cell>
          <cell r="F6116">
            <v>5822662</v>
          </cell>
        </row>
        <row r="6117">
          <cell r="A6117">
            <v>105602</v>
          </cell>
          <cell r="B6117" t="str">
            <v>CABLE XLPE 2/0 15KV 100% CINTA 120 mm</v>
          </cell>
          <cell r="C6117" t="str">
            <v>ML</v>
          </cell>
          <cell r="E6117" t="str">
            <v>1900</v>
          </cell>
          <cell r="F6117">
            <v>0</v>
          </cell>
        </row>
        <row r="6118">
          <cell r="A6118">
            <v>105603</v>
          </cell>
          <cell r="B6118" t="str">
            <v>TERMINAL PREFORMADO TIPO CODO PARA CABLE DE  M.T.</v>
          </cell>
          <cell r="C6118" t="str">
            <v>UN</v>
          </cell>
          <cell r="D6118">
            <v>43731</v>
          </cell>
          <cell r="E6118" t="str">
            <v>2019</v>
          </cell>
          <cell r="F6118">
            <v>179723</v>
          </cell>
        </row>
        <row r="6119">
          <cell r="A6119">
            <v>105604</v>
          </cell>
          <cell r="B6119" t="str">
            <v>TERMINAL PREFORMADO TIPO BUJE PARA CABLE DE  M.T.</v>
          </cell>
          <cell r="C6119" t="str">
            <v>UN</v>
          </cell>
          <cell r="E6119" t="str">
            <v>1900</v>
          </cell>
          <cell r="F6119">
            <v>0</v>
          </cell>
        </row>
        <row r="6120">
          <cell r="A6120">
            <v>105605</v>
          </cell>
          <cell r="B6120" t="str">
            <v>TERMINAL PREFORMADO TIPO INTERIOR PARA CABLE DE  M</v>
          </cell>
          <cell r="C6120" t="str">
            <v>UN</v>
          </cell>
          <cell r="E6120" t="str">
            <v>1900</v>
          </cell>
          <cell r="F6120">
            <v>0</v>
          </cell>
        </row>
        <row r="6121">
          <cell r="A6121">
            <v>105623</v>
          </cell>
          <cell r="B6121" t="str">
            <v>Acometida en cable de aluminio 7 hilos con aislami</v>
          </cell>
          <cell r="C6121" t="str">
            <v>ML</v>
          </cell>
          <cell r="E6121" t="str">
            <v>1900</v>
          </cell>
          <cell r="F6121">
            <v>0</v>
          </cell>
        </row>
        <row r="6122">
          <cell r="A6122">
            <v>105624</v>
          </cell>
          <cell r="B6122" t="str">
            <v>PLANTA DE EMERGENCIA DE 95kW - 105 kVA PRIME, EFEC</v>
          </cell>
          <cell r="C6122" t="str">
            <v>UN</v>
          </cell>
          <cell r="E6122" t="str">
            <v>1900</v>
          </cell>
          <cell r="F6122">
            <v>0</v>
          </cell>
        </row>
        <row r="6123">
          <cell r="A6123">
            <v>105666</v>
          </cell>
          <cell r="B6123" t="str">
            <v>LuminiariaLed(/50W)6.300Lm-4.000K-Blanco-IP66(A.P)</v>
          </cell>
          <cell r="C6123" t="str">
            <v>UN</v>
          </cell>
          <cell r="D6123">
            <v>44589</v>
          </cell>
          <cell r="E6123" t="str">
            <v>2022</v>
          </cell>
          <cell r="F6123">
            <v>581752</v>
          </cell>
        </row>
        <row r="6124">
          <cell r="A6124">
            <v>105672</v>
          </cell>
          <cell r="B6124" t="str">
            <v>CINTA BANDIT 5/8"</v>
          </cell>
          <cell r="C6124" t="str">
            <v>UN</v>
          </cell>
          <cell r="D6124">
            <v>43544</v>
          </cell>
          <cell r="E6124" t="str">
            <v>2019</v>
          </cell>
          <cell r="F6124">
            <v>1876</v>
          </cell>
        </row>
        <row r="6125">
          <cell r="A6125">
            <v>105673</v>
          </cell>
          <cell r="B6125" t="str">
            <v>GRAPA METALICA PARA CINTA BANDIT 5/8"</v>
          </cell>
          <cell r="C6125" t="str">
            <v>UN</v>
          </cell>
          <cell r="D6125">
            <v>44589</v>
          </cell>
          <cell r="E6125" t="str">
            <v>2022</v>
          </cell>
          <cell r="F6125">
            <v>1225</v>
          </cell>
        </row>
        <row r="6126">
          <cell r="A6126">
            <v>105882</v>
          </cell>
          <cell r="B6126" t="str">
            <v>LuminariaRALED II,32Led, 700 Ma 72W.4000K120-277v</v>
          </cell>
          <cell r="C6126" t="str">
            <v>UN</v>
          </cell>
          <cell r="D6126">
            <v>43528</v>
          </cell>
          <cell r="E6126" t="str">
            <v>2019</v>
          </cell>
          <cell r="F6126">
            <v>890611.01</v>
          </cell>
        </row>
        <row r="6127">
          <cell r="A6127">
            <v>105889</v>
          </cell>
          <cell r="B6127" t="str">
            <v>Panel LED 18 W DE INCRUSTAR CUADRADO O REDON</v>
          </cell>
          <cell r="C6127" t="str">
            <v>UN</v>
          </cell>
          <cell r="D6127">
            <v>44589</v>
          </cell>
          <cell r="E6127" t="str">
            <v>2022</v>
          </cell>
          <cell r="F6127">
            <v>21496.01</v>
          </cell>
        </row>
        <row r="6128">
          <cell r="A6128">
            <v>105890</v>
          </cell>
          <cell r="B6128" t="str">
            <v>Panel LED 18W de sobreponer CUADRADO-REDONDO</v>
          </cell>
          <cell r="C6128" t="str">
            <v>UN</v>
          </cell>
          <cell r="D6128">
            <v>44589</v>
          </cell>
          <cell r="E6128" t="str">
            <v>2022</v>
          </cell>
          <cell r="F6128">
            <v>18619</v>
          </cell>
        </row>
        <row r="6129">
          <cell r="A6129">
            <v>105893</v>
          </cell>
          <cell r="B6129" t="str">
            <v>Lampara hermetica se sobrepone 2 x18</v>
          </cell>
          <cell r="C6129" t="str">
            <v>UN</v>
          </cell>
          <cell r="E6129" t="str">
            <v>1900</v>
          </cell>
          <cell r="F6129">
            <v>0</v>
          </cell>
        </row>
        <row r="6130">
          <cell r="A6130">
            <v>105894</v>
          </cell>
          <cell r="B6130" t="str">
            <v>Tubo LED 1X18</v>
          </cell>
          <cell r="C6130" t="str">
            <v>UN</v>
          </cell>
          <cell r="E6130" t="str">
            <v>1900</v>
          </cell>
          <cell r="F6130">
            <v>0</v>
          </cell>
        </row>
        <row r="6131">
          <cell r="A6131">
            <v>105914</v>
          </cell>
          <cell r="B6131" t="str">
            <v>CABLE COBRE AISLADO 500 MCM THW - 90 C</v>
          </cell>
          <cell r="C6131" t="str">
            <v>ML</v>
          </cell>
          <cell r="E6131" t="str">
            <v>1900</v>
          </cell>
          <cell r="F6131">
            <v>0</v>
          </cell>
        </row>
        <row r="6132">
          <cell r="A6132">
            <v>105915</v>
          </cell>
          <cell r="B6132" t="str">
            <v>CABLE XLPE 15 KV #4/0 (120 mm) HILOS 100%</v>
          </cell>
          <cell r="C6132" t="str">
            <v>ML</v>
          </cell>
          <cell r="D6132">
            <v>44589</v>
          </cell>
          <cell r="E6132" t="str">
            <v>2022</v>
          </cell>
          <cell r="F6132">
            <v>33756</v>
          </cell>
        </row>
        <row r="6133">
          <cell r="A6133">
            <v>105954</v>
          </cell>
          <cell r="B6133" t="str">
            <v>CONEXION MOTOBOMBA</v>
          </cell>
          <cell r="C6133" t="str">
            <v>GL</v>
          </cell>
          <cell r="E6133" t="str">
            <v>1900</v>
          </cell>
          <cell r="F6133">
            <v>0</v>
          </cell>
        </row>
        <row r="6134">
          <cell r="A6134">
            <v>105957</v>
          </cell>
          <cell r="B6134" t="str">
            <v>LUMINARIA RALED II 32 LED 72 W PARA SENDEROS</v>
          </cell>
          <cell r="C6134" t="str">
            <v>UN</v>
          </cell>
          <cell r="E6134" t="str">
            <v>1900</v>
          </cell>
          <cell r="F6134">
            <v>0</v>
          </cell>
        </row>
        <row r="6135">
          <cell r="A6135">
            <v>105958</v>
          </cell>
          <cell r="B6135" t="str">
            <v>Fotocelda electrónica 1000 W 1800 V</v>
          </cell>
          <cell r="C6135" t="str">
            <v>UN</v>
          </cell>
          <cell r="E6135" t="str">
            <v>1900</v>
          </cell>
          <cell r="F6135">
            <v>0</v>
          </cell>
        </row>
        <row r="6136">
          <cell r="A6136">
            <v>106025</v>
          </cell>
          <cell r="B6136" t="str">
            <v>POSTE EN CONCRETO PRETENSADO H=16M(1.350KG)linea</v>
          </cell>
          <cell r="C6136" t="str">
            <v>UN</v>
          </cell>
          <cell r="E6136" t="str">
            <v>1900</v>
          </cell>
          <cell r="F6136">
            <v>0</v>
          </cell>
        </row>
        <row r="6137">
          <cell r="A6137">
            <v>106108</v>
          </cell>
          <cell r="B6137" t="str">
            <v>POSTE-METALICO-H=16M-CON -CANASTA-SOPORTE REFLECTO</v>
          </cell>
          <cell r="C6137" t="str">
            <v>UN</v>
          </cell>
          <cell r="D6137">
            <v>44589</v>
          </cell>
          <cell r="E6137" t="str">
            <v>2022</v>
          </cell>
          <cell r="F6137">
            <v>6772605</v>
          </cell>
        </row>
        <row r="6138">
          <cell r="A6138">
            <v>106112</v>
          </cell>
          <cell r="B6138" t="str">
            <v>CONECTOR DE PERFORACIÓN</v>
          </cell>
          <cell r="C6138" t="str">
            <v>UN</v>
          </cell>
          <cell r="E6138" t="str">
            <v>1900</v>
          </cell>
          <cell r="F6138">
            <v>0</v>
          </cell>
        </row>
        <row r="6139">
          <cell r="A6139">
            <v>106161</v>
          </cell>
          <cell r="B6139" t="str">
            <v>CABLE MULTIPAR N°6</v>
          </cell>
          <cell r="C6139" t="str">
            <v>ML</v>
          </cell>
          <cell r="D6139">
            <v>43840</v>
          </cell>
          <cell r="E6139" t="str">
            <v>2020</v>
          </cell>
          <cell r="F6139">
            <v>5558</v>
          </cell>
        </row>
        <row r="6140">
          <cell r="A6140">
            <v>106183</v>
          </cell>
          <cell r="B6140" t="str">
            <v>Switch Conectividad 24 Puertos Auton-10base/100 tx</v>
          </cell>
          <cell r="C6140" t="str">
            <v>UN</v>
          </cell>
          <cell r="D6140">
            <v>43840</v>
          </cell>
          <cell r="E6140" t="str">
            <v>2020</v>
          </cell>
          <cell r="F6140">
            <v>918651</v>
          </cell>
        </row>
        <row r="6141">
          <cell r="A6141">
            <v>106297</v>
          </cell>
          <cell r="B6141" t="str">
            <v>Luminaria Led Continum (64W) 3.000k (2.4x0.08x0.8m</v>
          </cell>
          <cell r="C6141" t="str">
            <v>UN</v>
          </cell>
          <cell r="D6141">
            <v>43839</v>
          </cell>
          <cell r="E6141" t="str">
            <v>2020</v>
          </cell>
          <cell r="F6141">
            <v>682048</v>
          </cell>
        </row>
        <row r="6142">
          <cell r="A6142">
            <v>106361</v>
          </cell>
          <cell r="B6142" t="str">
            <v>TABLERO C/P TRIF.18CTS Y ESPACIO PARA TOTALIZADOR</v>
          </cell>
          <cell r="C6142" t="str">
            <v>UN</v>
          </cell>
          <cell r="D6142">
            <v>44589</v>
          </cell>
          <cell r="E6142" t="str">
            <v>2022</v>
          </cell>
          <cell r="F6142">
            <v>365340</v>
          </cell>
        </row>
        <row r="6143">
          <cell r="A6143">
            <v>106589</v>
          </cell>
          <cell r="B6143" t="str">
            <v>LOGO PROGRAMADOR V-8 SIEMENS(8ENT-4SALID)</v>
          </cell>
          <cell r="C6143" t="str">
            <v>UN</v>
          </cell>
          <cell r="E6143" t="str">
            <v>1900</v>
          </cell>
          <cell r="F6143">
            <v>0</v>
          </cell>
        </row>
        <row r="6144">
          <cell r="A6144">
            <v>106610</v>
          </cell>
          <cell r="B6144" t="str">
            <v>PARLANTE DE TECHO DE 6 W, 5” TRANSFORMADOR-LINEA</v>
          </cell>
          <cell r="C6144" t="str">
            <v>UN</v>
          </cell>
          <cell r="E6144" t="str">
            <v>1900</v>
          </cell>
          <cell r="F6144">
            <v>0</v>
          </cell>
        </row>
        <row r="6145">
          <cell r="A6145">
            <v>106621</v>
          </cell>
          <cell r="B6145" t="str">
            <v>Poste MetálicoH=9mTipoAP+Base+BrazoSenc.Norma AP-8</v>
          </cell>
          <cell r="C6145" t="str">
            <v>UN</v>
          </cell>
          <cell r="D6145">
            <v>44589</v>
          </cell>
          <cell r="E6145" t="str">
            <v>2022</v>
          </cell>
          <cell r="F6145">
            <v>1480165.01</v>
          </cell>
        </row>
        <row r="6146">
          <cell r="A6146">
            <v>106672</v>
          </cell>
          <cell r="B6146" t="str">
            <v>FOTOCELDA 1000 W 208 V 5 PINES</v>
          </cell>
          <cell r="C6146" t="str">
            <v>UN</v>
          </cell>
          <cell r="D6146">
            <v>44589</v>
          </cell>
          <cell r="E6146" t="str">
            <v>2022</v>
          </cell>
          <cell r="F6146">
            <v>21433.01</v>
          </cell>
        </row>
        <row r="6147">
          <cell r="A6147">
            <v>106705</v>
          </cell>
          <cell r="B6147" t="str">
            <v>Cruceta de 2.40m con abrazadera para 4 reflectores</v>
          </cell>
          <cell r="C6147" t="str">
            <v>UN</v>
          </cell>
          <cell r="D6147">
            <v>43740</v>
          </cell>
          <cell r="E6147" t="str">
            <v>2019</v>
          </cell>
          <cell r="F6147">
            <v>280245</v>
          </cell>
        </row>
        <row r="6148">
          <cell r="A6148">
            <v>106838</v>
          </cell>
          <cell r="B6148" t="str">
            <v>CURVA 90°  EMT 3/4"</v>
          </cell>
          <cell r="C6148" t="str">
            <v>UN</v>
          </cell>
          <cell r="D6148">
            <v>44589</v>
          </cell>
          <cell r="E6148" t="str">
            <v>2022</v>
          </cell>
          <cell r="F6148">
            <v>2093</v>
          </cell>
        </row>
        <row r="6149">
          <cell r="A6149">
            <v>106839</v>
          </cell>
          <cell r="B6149" t="str">
            <v>Cable Cu Aislado N°12 AWG-600V -LSZH</v>
          </cell>
          <cell r="C6149" t="str">
            <v>ML</v>
          </cell>
          <cell r="D6149">
            <v>44589</v>
          </cell>
          <cell r="E6149" t="str">
            <v>2022</v>
          </cell>
          <cell r="F6149">
            <v>2376</v>
          </cell>
        </row>
        <row r="6150">
          <cell r="A6150">
            <v>106843</v>
          </cell>
          <cell r="B6150" t="str">
            <v>Sensor de Movimiento de 360°</v>
          </cell>
          <cell r="C6150" t="str">
            <v>UN</v>
          </cell>
          <cell r="E6150" t="str">
            <v>1900</v>
          </cell>
          <cell r="F6150">
            <v>0</v>
          </cell>
        </row>
        <row r="6151">
          <cell r="A6151">
            <v>106844</v>
          </cell>
          <cell r="B6151" t="str">
            <v>Sensor de Movimiento de 180°</v>
          </cell>
          <cell r="C6151" t="str">
            <v>UN</v>
          </cell>
          <cell r="E6151" t="str">
            <v>1900</v>
          </cell>
          <cell r="F6151">
            <v>0</v>
          </cell>
        </row>
        <row r="6152">
          <cell r="A6152">
            <v>106869</v>
          </cell>
          <cell r="B6152" t="str">
            <v>Grapa metálica galvanizada 1/8"</v>
          </cell>
          <cell r="C6152" t="str">
            <v>UN</v>
          </cell>
          <cell r="E6152" t="str">
            <v>1900</v>
          </cell>
          <cell r="F6152">
            <v>0</v>
          </cell>
        </row>
        <row r="6153">
          <cell r="A6153">
            <v>107020</v>
          </cell>
          <cell r="B6153" t="str">
            <v>Minibreaker 3x50A 20 KA.</v>
          </cell>
          <cell r="C6153" t="str">
            <v>UN</v>
          </cell>
          <cell r="E6153" t="str">
            <v>1900</v>
          </cell>
          <cell r="F6153">
            <v>0</v>
          </cell>
        </row>
        <row r="6154">
          <cell r="A6154">
            <v>107392</v>
          </cell>
          <cell r="B6154" t="str">
            <v>EQUIPO DE PRUEBA INGENIERIA</v>
          </cell>
          <cell r="C6154" t="str">
            <v>UN</v>
          </cell>
          <cell r="D6154">
            <v>43783</v>
          </cell>
          <cell r="E6154" t="str">
            <v>2019</v>
          </cell>
          <cell r="F6154">
            <v>1600000.01</v>
          </cell>
        </row>
        <row r="6155">
          <cell r="A6155">
            <v>107411</v>
          </cell>
          <cell r="B6155" t="str">
            <v>DPS CLASE C 12 KA</v>
          </cell>
          <cell r="C6155" t="str">
            <v>UN</v>
          </cell>
          <cell r="E6155" t="str">
            <v>1900</v>
          </cell>
          <cell r="F6155">
            <v>0</v>
          </cell>
        </row>
        <row r="6156">
          <cell r="A6156">
            <v>107426</v>
          </cell>
          <cell r="B6156" t="str">
            <v>BREAKER INDUSTRIAL 3X150 A, 25 KA</v>
          </cell>
          <cell r="C6156" t="str">
            <v>UN</v>
          </cell>
          <cell r="E6156" t="str">
            <v>1900</v>
          </cell>
          <cell r="F6156">
            <v>0</v>
          </cell>
        </row>
        <row r="6157">
          <cell r="A6157">
            <v>107427</v>
          </cell>
          <cell r="B6157" t="str">
            <v>BREAKER INDUSTRIAL 3X300 A, 25 KA</v>
          </cell>
          <cell r="C6157" t="str">
            <v>UN</v>
          </cell>
          <cell r="E6157" t="str">
            <v>1900</v>
          </cell>
          <cell r="F6157">
            <v>0</v>
          </cell>
        </row>
        <row r="6158">
          <cell r="A6158">
            <v>107428</v>
          </cell>
          <cell r="B6158" t="str">
            <v>BREAKER INDUSTRIAL 3X450 A, 25 KA</v>
          </cell>
          <cell r="C6158" t="str">
            <v>UN</v>
          </cell>
          <cell r="E6158" t="str">
            <v>1900</v>
          </cell>
          <cell r="F6158">
            <v>0</v>
          </cell>
        </row>
        <row r="6159">
          <cell r="A6159">
            <v>107429</v>
          </cell>
          <cell r="B6159" t="str">
            <v>SISTEMA DE TRANSFERENCIA MOTORIZADO</v>
          </cell>
          <cell r="C6159" t="str">
            <v>UN</v>
          </cell>
          <cell r="E6159" t="str">
            <v>1900</v>
          </cell>
          <cell r="F6159">
            <v>0</v>
          </cell>
        </row>
        <row r="6160">
          <cell r="A6160">
            <v>107430</v>
          </cell>
          <cell r="B6160" t="str">
            <v>ANALIZADOR DE RED</v>
          </cell>
          <cell r="C6160" t="str">
            <v>UN</v>
          </cell>
          <cell r="E6160" t="str">
            <v>1900</v>
          </cell>
          <cell r="F6160">
            <v>0</v>
          </cell>
        </row>
        <row r="6161">
          <cell r="A6161">
            <v>107431</v>
          </cell>
          <cell r="B6161" t="str">
            <v>TABLERO GENERAL  COLD ROLL CALIBRE 16 2X0,8X,04 m</v>
          </cell>
          <cell r="C6161" t="str">
            <v>UN</v>
          </cell>
          <cell r="E6161" t="str">
            <v>1900</v>
          </cell>
          <cell r="F6161">
            <v>0</v>
          </cell>
        </row>
        <row r="6162">
          <cell r="A6162">
            <v>107432</v>
          </cell>
          <cell r="B6162" t="str">
            <v>TABLERO GENERAL A 440 V EN LAMINA  0,8X0,8X0,40 m</v>
          </cell>
          <cell r="C6162" t="str">
            <v>UN</v>
          </cell>
          <cell r="E6162" t="str">
            <v>1900</v>
          </cell>
          <cell r="F6162">
            <v>0</v>
          </cell>
        </row>
        <row r="6163">
          <cell r="A6163">
            <v>107433</v>
          </cell>
          <cell r="B6163" t="str">
            <v>BREAKER INDUSTRIAL 3X100 REG</v>
          </cell>
          <cell r="C6163" t="str">
            <v>UN</v>
          </cell>
          <cell r="E6163" t="str">
            <v>1900</v>
          </cell>
          <cell r="F6163">
            <v>0</v>
          </cell>
        </row>
        <row r="6164">
          <cell r="A6164">
            <v>107434</v>
          </cell>
          <cell r="B6164" t="str">
            <v>BREAKER INDUSTRIAL 3X125 A, 25 KA</v>
          </cell>
          <cell r="C6164" t="str">
            <v>UN</v>
          </cell>
          <cell r="E6164" t="str">
            <v>1900</v>
          </cell>
          <cell r="F6164">
            <v>0</v>
          </cell>
        </row>
        <row r="6165">
          <cell r="A6165">
            <v>107435</v>
          </cell>
          <cell r="B6165" t="str">
            <v>BREAKER INDUSTRIAL 3X200 A, REG (25 Ka) Suministro</v>
          </cell>
          <cell r="C6165" t="str">
            <v>UN</v>
          </cell>
          <cell r="E6165" t="str">
            <v>1900</v>
          </cell>
          <cell r="F6165">
            <v>0</v>
          </cell>
        </row>
        <row r="6166">
          <cell r="A6166">
            <v>107438</v>
          </cell>
          <cell r="B6166" t="str">
            <v>TRANSFORMADOR TRIFASICO DE 150 KVA TIPO SECO</v>
          </cell>
          <cell r="C6166" t="str">
            <v>UN</v>
          </cell>
          <cell r="E6166" t="str">
            <v>1900</v>
          </cell>
          <cell r="F6166">
            <v>0</v>
          </cell>
        </row>
        <row r="6167">
          <cell r="A6167">
            <v>107439</v>
          </cell>
          <cell r="B6167" t="str">
            <v>BANCO DE CAPACITORES DE 115 KVAR</v>
          </cell>
          <cell r="C6167" t="str">
            <v>UN</v>
          </cell>
          <cell r="D6167">
            <v>43738</v>
          </cell>
          <cell r="E6167" t="str">
            <v>2019</v>
          </cell>
          <cell r="F6167">
            <v>10481424</v>
          </cell>
        </row>
        <row r="6168">
          <cell r="A6168">
            <v>107440</v>
          </cell>
          <cell r="B6168" t="str">
            <v>INTERRUPTOR TIPO ENCHUFABLE 1X20 A</v>
          </cell>
          <cell r="C6168" t="str">
            <v>UN</v>
          </cell>
          <cell r="D6168">
            <v>44589</v>
          </cell>
          <cell r="E6168" t="str">
            <v>2022</v>
          </cell>
          <cell r="F6168">
            <v>11420</v>
          </cell>
        </row>
        <row r="6169">
          <cell r="A6169">
            <v>107446</v>
          </cell>
          <cell r="B6169" t="str">
            <v>CAJA PREMOLDEADA PARA BREAKER INDUSTRIAL</v>
          </cell>
          <cell r="C6169" t="str">
            <v>UN</v>
          </cell>
          <cell r="E6169" t="str">
            <v>1900</v>
          </cell>
          <cell r="F6169">
            <v>0</v>
          </cell>
        </row>
        <row r="6170">
          <cell r="A6170">
            <v>107447</v>
          </cell>
          <cell r="B6170" t="str">
            <v>BREAKER INDUSTRIAL 3X50 A 3X150, 25 KA</v>
          </cell>
          <cell r="C6170" t="str">
            <v>UN</v>
          </cell>
          <cell r="E6170" t="str">
            <v>1900</v>
          </cell>
          <cell r="F6170">
            <v>0</v>
          </cell>
        </row>
        <row r="6171">
          <cell r="A6171">
            <v>107448</v>
          </cell>
          <cell r="B6171" t="str">
            <v>GABINETE COLD ROLL CALIBRE 16 1X0,8X,04 m</v>
          </cell>
          <cell r="C6171" t="str">
            <v>UN</v>
          </cell>
          <cell r="E6171" t="str">
            <v>1900</v>
          </cell>
          <cell r="F6171">
            <v>0</v>
          </cell>
        </row>
        <row r="6172">
          <cell r="A6172">
            <v>107450</v>
          </cell>
          <cell r="B6172" t="str">
            <v>BREAKERS MAGNETICOS DE 3X320 AMP, 100 KA.</v>
          </cell>
          <cell r="C6172" t="str">
            <v>UN</v>
          </cell>
          <cell r="E6172" t="str">
            <v>1900</v>
          </cell>
          <cell r="F6172">
            <v>0</v>
          </cell>
        </row>
        <row r="6173">
          <cell r="A6173">
            <v>107469</v>
          </cell>
          <cell r="B6173" t="str">
            <v>ALAMBRON ALUMINIO 8MM</v>
          </cell>
          <cell r="C6173" t="str">
            <v>ML</v>
          </cell>
          <cell r="D6173">
            <v>44589</v>
          </cell>
          <cell r="E6173" t="str">
            <v>2022</v>
          </cell>
          <cell r="F6173">
            <v>3594</v>
          </cell>
        </row>
        <row r="6174">
          <cell r="A6174">
            <v>107473</v>
          </cell>
          <cell r="B6174" t="str">
            <v>PUNTAS CAPTADORAS DE ALUMINIO 0,60 M CON BASE</v>
          </cell>
          <cell r="C6174" t="str">
            <v>UN</v>
          </cell>
          <cell r="D6174">
            <v>44589</v>
          </cell>
          <cell r="E6174" t="str">
            <v>2022</v>
          </cell>
          <cell r="F6174">
            <v>61324</v>
          </cell>
        </row>
        <row r="6175">
          <cell r="A6175">
            <v>107476</v>
          </cell>
          <cell r="B6175" t="str">
            <v>CAJA DE REGISTRO DE 220X175X150 CM</v>
          </cell>
          <cell r="C6175" t="str">
            <v>UN</v>
          </cell>
          <cell r="E6175" t="str">
            <v>1900</v>
          </cell>
          <cell r="F6175">
            <v>0</v>
          </cell>
        </row>
        <row r="6176">
          <cell r="A6176">
            <v>107477</v>
          </cell>
          <cell r="B6176" t="str">
            <v>BARRAJE DE 15X7CM X1/4"</v>
          </cell>
          <cell r="C6176" t="str">
            <v>UN</v>
          </cell>
          <cell r="E6176" t="str">
            <v>1900</v>
          </cell>
          <cell r="F6176">
            <v>0</v>
          </cell>
        </row>
        <row r="6177">
          <cell r="A6177">
            <v>107478</v>
          </cell>
          <cell r="B6177" t="str">
            <v>GRAPA DEHN</v>
          </cell>
          <cell r="C6177" t="str">
            <v>UN</v>
          </cell>
          <cell r="E6177" t="str">
            <v>1900</v>
          </cell>
          <cell r="F6177">
            <v>0</v>
          </cell>
        </row>
        <row r="6178">
          <cell r="A6178">
            <v>107479</v>
          </cell>
          <cell r="B6178" t="str">
            <v>BASE PLASTICA</v>
          </cell>
          <cell r="C6178" t="str">
            <v>UN</v>
          </cell>
          <cell r="E6178" t="str">
            <v>1900</v>
          </cell>
          <cell r="F6178">
            <v>0</v>
          </cell>
        </row>
        <row r="6179">
          <cell r="A6179">
            <v>107483</v>
          </cell>
          <cell r="B6179" t="str">
            <v>SOPORTE DENH SNAP</v>
          </cell>
          <cell r="C6179" t="str">
            <v>UN</v>
          </cell>
          <cell r="E6179" t="str">
            <v>1900</v>
          </cell>
          <cell r="F6179">
            <v>0</v>
          </cell>
        </row>
        <row r="6180">
          <cell r="A6180">
            <v>107487</v>
          </cell>
          <cell r="B6180" t="str">
            <v>BANDEJA TIPO MALLA DE 20 cm</v>
          </cell>
          <cell r="C6180" t="str">
            <v>UN</v>
          </cell>
          <cell r="E6180" t="str">
            <v>1900</v>
          </cell>
          <cell r="F6180">
            <v>0</v>
          </cell>
        </row>
        <row r="6181">
          <cell r="A6181">
            <v>107488</v>
          </cell>
          <cell r="B6181" t="str">
            <v>BANDEJA TIPO MALLA DE 40 cm</v>
          </cell>
          <cell r="C6181" t="str">
            <v>UN</v>
          </cell>
          <cell r="E6181" t="str">
            <v>1900</v>
          </cell>
          <cell r="F6181">
            <v>0</v>
          </cell>
        </row>
        <row r="6182">
          <cell r="A6182">
            <v>107505</v>
          </cell>
          <cell r="B6182" t="str">
            <v>ANCLA METALICA MULTIUSO</v>
          </cell>
          <cell r="C6182" t="str">
            <v>UN</v>
          </cell>
          <cell r="E6182" t="str">
            <v>1900</v>
          </cell>
          <cell r="F6182">
            <v>0</v>
          </cell>
        </row>
        <row r="6183">
          <cell r="A6183">
            <v>107506</v>
          </cell>
          <cell r="B6183" t="str">
            <v>CANALETA METALICA DE 5X12X240cm</v>
          </cell>
          <cell r="C6183" t="str">
            <v>ML</v>
          </cell>
          <cell r="E6183" t="str">
            <v>1900</v>
          </cell>
          <cell r="F6183">
            <v>0</v>
          </cell>
        </row>
        <row r="6184">
          <cell r="A6184">
            <v>107507</v>
          </cell>
          <cell r="B6184" t="str">
            <v>TAPA TROQUELDA METALICA DE 2 ORIFICIOS</v>
          </cell>
          <cell r="C6184" t="str">
            <v>UN</v>
          </cell>
          <cell r="E6184" t="str">
            <v>1900</v>
          </cell>
          <cell r="F6184">
            <v>0</v>
          </cell>
        </row>
        <row r="6185">
          <cell r="A6185">
            <v>107508</v>
          </cell>
          <cell r="B6185" t="str">
            <v>CHAZO PARA TORNILLO 1/8"X1-1/4</v>
          </cell>
          <cell r="C6185" t="str">
            <v>UN</v>
          </cell>
          <cell r="E6185" t="str">
            <v>1900</v>
          </cell>
          <cell r="F6185">
            <v>0</v>
          </cell>
        </row>
        <row r="6186">
          <cell r="A6186">
            <v>107509</v>
          </cell>
          <cell r="B6186" t="str">
            <v>CABLE Cu LSZH 2 AWG</v>
          </cell>
          <cell r="C6186" t="str">
            <v>ML</v>
          </cell>
          <cell r="E6186" t="str">
            <v>1900</v>
          </cell>
          <cell r="F6186">
            <v>0</v>
          </cell>
        </row>
        <row r="6187">
          <cell r="A6187">
            <v>107510</v>
          </cell>
          <cell r="B6187" t="str">
            <v>CABLE Cu LSZH 1/0 AWG</v>
          </cell>
          <cell r="C6187" t="str">
            <v>ML</v>
          </cell>
          <cell r="D6187">
            <v>44589</v>
          </cell>
          <cell r="E6187" t="str">
            <v>2022</v>
          </cell>
          <cell r="F6187">
            <v>37759</v>
          </cell>
        </row>
        <row r="6188">
          <cell r="A6188">
            <v>107511</v>
          </cell>
          <cell r="B6188" t="str">
            <v>Borna terminal estañada 1/0</v>
          </cell>
          <cell r="C6188" t="str">
            <v>UN</v>
          </cell>
          <cell r="E6188" t="str">
            <v>1900</v>
          </cell>
          <cell r="F6188">
            <v>0</v>
          </cell>
        </row>
        <row r="6189">
          <cell r="A6189">
            <v>107512</v>
          </cell>
          <cell r="B6189" t="str">
            <v>Borna terminal estañada 2</v>
          </cell>
          <cell r="C6189" t="str">
            <v>UN</v>
          </cell>
          <cell r="E6189" t="str">
            <v>1900</v>
          </cell>
          <cell r="F6189">
            <v>0</v>
          </cell>
        </row>
        <row r="6190">
          <cell r="A6190">
            <v>107513</v>
          </cell>
          <cell r="B6190" t="str">
            <v>CABLE Cu LSZH 2/0 AWG</v>
          </cell>
          <cell r="C6190" t="str">
            <v>ML</v>
          </cell>
          <cell r="E6190" t="str">
            <v>1900</v>
          </cell>
          <cell r="F6190">
            <v>0</v>
          </cell>
        </row>
        <row r="6191">
          <cell r="A6191">
            <v>107514</v>
          </cell>
          <cell r="B6191" t="str">
            <v>Borna terminal estañada 2/0</v>
          </cell>
          <cell r="C6191" t="str">
            <v>UN</v>
          </cell>
          <cell r="D6191">
            <v>44599</v>
          </cell>
          <cell r="E6191" t="str">
            <v>2022</v>
          </cell>
          <cell r="F6191">
            <v>4055</v>
          </cell>
        </row>
        <row r="6192">
          <cell r="A6192">
            <v>107515</v>
          </cell>
          <cell r="B6192" t="str">
            <v>CABLE Cu LSZH 500 Kcmil</v>
          </cell>
          <cell r="C6192" t="str">
            <v>ML</v>
          </cell>
          <cell r="D6192">
            <v>44589</v>
          </cell>
          <cell r="E6192" t="str">
            <v>2022</v>
          </cell>
          <cell r="F6192">
            <v>3779</v>
          </cell>
        </row>
        <row r="6193">
          <cell r="A6193">
            <v>107516</v>
          </cell>
          <cell r="B6193" t="str">
            <v>CABLE Cu LSZH 4/0 Kcmil</v>
          </cell>
          <cell r="C6193" t="str">
            <v>ML</v>
          </cell>
          <cell r="E6193" t="str">
            <v>1900</v>
          </cell>
          <cell r="F6193">
            <v>0</v>
          </cell>
        </row>
        <row r="6194">
          <cell r="A6194">
            <v>107517</v>
          </cell>
          <cell r="B6194" t="str">
            <v>Borna terminal estañada 500 Kcmil</v>
          </cell>
          <cell r="C6194" t="str">
            <v>UN</v>
          </cell>
          <cell r="E6194" t="str">
            <v>1900</v>
          </cell>
          <cell r="F6194">
            <v>0</v>
          </cell>
        </row>
        <row r="6195">
          <cell r="A6195">
            <v>107518</v>
          </cell>
          <cell r="B6195" t="str">
            <v>Borna terminal estañada 4/0</v>
          </cell>
          <cell r="C6195" t="str">
            <v>UN</v>
          </cell>
          <cell r="D6195">
            <v>44589</v>
          </cell>
          <cell r="E6195" t="str">
            <v>2022</v>
          </cell>
          <cell r="F6195">
            <v>5142</v>
          </cell>
        </row>
        <row r="6196">
          <cell r="A6196">
            <v>107519</v>
          </cell>
          <cell r="B6196" t="str">
            <v>DUCTO IMC DE 3", INCLUYE ACCESORIOS</v>
          </cell>
          <cell r="C6196" t="str">
            <v>ML</v>
          </cell>
          <cell r="E6196" t="str">
            <v>1900</v>
          </cell>
          <cell r="F6196">
            <v>0</v>
          </cell>
        </row>
        <row r="6197">
          <cell r="A6197">
            <v>107521</v>
          </cell>
          <cell r="B6197" t="str">
            <v>CABLE Al LSZH 250 KCMIL</v>
          </cell>
          <cell r="C6197" t="str">
            <v>ML</v>
          </cell>
          <cell r="E6197" t="str">
            <v>1900</v>
          </cell>
          <cell r="F6197">
            <v>0</v>
          </cell>
        </row>
        <row r="6198">
          <cell r="A6198">
            <v>107523</v>
          </cell>
          <cell r="B6198" t="str">
            <v>Borna terminal estañada 250 KCMIL</v>
          </cell>
          <cell r="C6198" t="str">
            <v>UN</v>
          </cell>
          <cell r="E6198" t="str">
            <v>1900</v>
          </cell>
          <cell r="F6198">
            <v>0</v>
          </cell>
        </row>
        <row r="6199">
          <cell r="A6199">
            <v>107524</v>
          </cell>
          <cell r="B6199" t="str">
            <v>CABLE Cu LSZH 8 AWG</v>
          </cell>
          <cell r="C6199" t="str">
            <v>ML</v>
          </cell>
          <cell r="D6199">
            <v>44589</v>
          </cell>
          <cell r="E6199" t="str">
            <v>2022</v>
          </cell>
          <cell r="F6199">
            <v>4857</v>
          </cell>
        </row>
        <row r="6200">
          <cell r="A6200">
            <v>107525</v>
          </cell>
          <cell r="B6200" t="str">
            <v>CABLE Cu LSZH 6 AWG</v>
          </cell>
          <cell r="C6200" t="str">
            <v>ML</v>
          </cell>
          <cell r="D6200">
            <v>44589</v>
          </cell>
          <cell r="E6200" t="str">
            <v>2022</v>
          </cell>
          <cell r="F6200">
            <v>2836</v>
          </cell>
        </row>
        <row r="6201">
          <cell r="A6201">
            <v>107526</v>
          </cell>
          <cell r="B6201" t="str">
            <v>CABLE Cu LSZH 10 AWG</v>
          </cell>
          <cell r="C6201" t="str">
            <v>ML</v>
          </cell>
          <cell r="E6201" t="str">
            <v>1900</v>
          </cell>
          <cell r="F6201">
            <v>0</v>
          </cell>
        </row>
        <row r="6202">
          <cell r="A6202">
            <v>107527</v>
          </cell>
          <cell r="B6202" t="str">
            <v>Borna terminal estañada 8</v>
          </cell>
          <cell r="C6202" t="str">
            <v>UN</v>
          </cell>
          <cell r="E6202" t="str">
            <v>1900</v>
          </cell>
          <cell r="F6202">
            <v>0</v>
          </cell>
        </row>
        <row r="6203">
          <cell r="A6203">
            <v>107528</v>
          </cell>
          <cell r="B6203" t="str">
            <v>Borna terminal estañada 6</v>
          </cell>
          <cell r="C6203" t="str">
            <v>UN</v>
          </cell>
          <cell r="D6203">
            <v>44589</v>
          </cell>
          <cell r="E6203" t="str">
            <v>2022</v>
          </cell>
          <cell r="F6203">
            <v>1275</v>
          </cell>
        </row>
        <row r="6204">
          <cell r="A6204">
            <v>107529</v>
          </cell>
          <cell r="B6204" t="str">
            <v>Borna terminal estañada 10</v>
          </cell>
          <cell r="C6204" t="str">
            <v>UN</v>
          </cell>
          <cell r="E6204" t="str">
            <v>1900</v>
          </cell>
          <cell r="F6204">
            <v>0</v>
          </cell>
        </row>
        <row r="6205">
          <cell r="A6205">
            <v>107530</v>
          </cell>
          <cell r="B6205" t="str">
            <v>CABLE Cu LSZH 4 AWG</v>
          </cell>
          <cell r="C6205" t="str">
            <v>ML</v>
          </cell>
          <cell r="E6205" t="str">
            <v>1900</v>
          </cell>
          <cell r="F6205">
            <v>0</v>
          </cell>
        </row>
        <row r="6206">
          <cell r="A6206">
            <v>107531</v>
          </cell>
          <cell r="B6206" t="str">
            <v>Borna terminal estañada 4</v>
          </cell>
          <cell r="C6206" t="str">
            <v>UN</v>
          </cell>
          <cell r="E6206" t="str">
            <v>1900</v>
          </cell>
          <cell r="F6206">
            <v>0</v>
          </cell>
        </row>
        <row r="6207">
          <cell r="A6207">
            <v>107652</v>
          </cell>
          <cell r="B6207" t="str">
            <v>DUCTO PVC DE 1/4" TIPO PESADO</v>
          </cell>
          <cell r="C6207" t="str">
            <v>ML</v>
          </cell>
          <cell r="E6207" t="str">
            <v>1900</v>
          </cell>
          <cell r="F6207">
            <v>0</v>
          </cell>
        </row>
        <row r="6208">
          <cell r="A6208">
            <v>107654</v>
          </cell>
          <cell r="B6208" t="str">
            <v>DUCTO EMT DE 1 1/4", INCLUYE ACCESORIOS</v>
          </cell>
          <cell r="C6208" t="str">
            <v>ML</v>
          </cell>
          <cell r="D6208">
            <v>44589</v>
          </cell>
          <cell r="E6208" t="str">
            <v>2022</v>
          </cell>
          <cell r="F6208">
            <v>9875</v>
          </cell>
        </row>
        <row r="6209">
          <cell r="A6209">
            <v>107655</v>
          </cell>
          <cell r="B6209" t="str">
            <v>SUMINISTRO Y PUESTA EN MARCHA PLANTA PRIME 500KVA</v>
          </cell>
          <cell r="C6209" t="str">
            <v>UN</v>
          </cell>
          <cell r="E6209" t="str">
            <v>1900</v>
          </cell>
          <cell r="F6209">
            <v>0</v>
          </cell>
        </row>
        <row r="6210">
          <cell r="A6210">
            <v>107656</v>
          </cell>
          <cell r="B6210" t="str">
            <v>DUCTO EN LÁMINA DE ACERO CR CALIBRE 14</v>
          </cell>
          <cell r="C6210" t="str">
            <v>ML</v>
          </cell>
          <cell r="E6210" t="str">
            <v>1900</v>
          </cell>
          <cell r="F6210">
            <v>0</v>
          </cell>
        </row>
        <row r="6211">
          <cell r="A6211">
            <v>107659</v>
          </cell>
          <cell r="B6211" t="str">
            <v>RECUBRIMIENTO DE DUCTO DE ESCAPE EN LÁMINA DE ALUM</v>
          </cell>
          <cell r="C6211" t="str">
            <v>ML</v>
          </cell>
          <cell r="E6211" t="str">
            <v>1900</v>
          </cell>
          <cell r="F6211">
            <v>0</v>
          </cell>
        </row>
        <row r="6212">
          <cell r="A6212">
            <v>107662</v>
          </cell>
          <cell r="B6212" t="str">
            <v>DUCTO CON FILTRO Y SILENCIADOR</v>
          </cell>
          <cell r="C6212" t="str">
            <v>UN</v>
          </cell>
          <cell r="E6212" t="str">
            <v>1900</v>
          </cell>
          <cell r="F6212">
            <v>0</v>
          </cell>
        </row>
        <row r="6213">
          <cell r="A6213">
            <v>107665</v>
          </cell>
          <cell r="B6213" t="str">
            <v>SUMINISTRO E INSTALACION DE TANQUE PRINCIPAL</v>
          </cell>
          <cell r="C6213" t="str">
            <v>UN</v>
          </cell>
          <cell r="E6213" t="str">
            <v>1900</v>
          </cell>
          <cell r="F6213">
            <v>0</v>
          </cell>
        </row>
        <row r="6214">
          <cell r="A6214">
            <v>107666</v>
          </cell>
          <cell r="B6214" t="str">
            <v>TUBERÍA DE ACERO PARA ALIMENTACIÓN</v>
          </cell>
          <cell r="C6214" t="str">
            <v>ML</v>
          </cell>
          <cell r="E6214" t="str">
            <v>1900</v>
          </cell>
          <cell r="F6214">
            <v>0</v>
          </cell>
        </row>
        <row r="6215">
          <cell r="A6215">
            <v>107668</v>
          </cell>
          <cell r="B6215" t="str">
            <v>SUMINISTRO DE COMBUSTIBLE ACPM</v>
          </cell>
          <cell r="C6215" t="str">
            <v>UN</v>
          </cell>
          <cell r="E6215" t="str">
            <v>1900</v>
          </cell>
          <cell r="F6215">
            <v>0</v>
          </cell>
        </row>
        <row r="6216">
          <cell r="A6216">
            <v>107677</v>
          </cell>
          <cell r="B6216" t="str">
            <v>SUMINISTRO E INSTALACIÓN DE DUCTO TRAMPA DE AIRE</v>
          </cell>
          <cell r="C6216" t="str">
            <v>UN</v>
          </cell>
          <cell r="E6216" t="str">
            <v>1900</v>
          </cell>
          <cell r="F6216">
            <v>0</v>
          </cell>
        </row>
        <row r="6217">
          <cell r="A6217">
            <v>107685</v>
          </cell>
          <cell r="B6217" t="str">
            <v>SUMINISTRO E INSTALACIÓN DUCT AIRE FRESCO</v>
          </cell>
          <cell r="C6217" t="str">
            <v>UN</v>
          </cell>
          <cell r="E6217" t="str">
            <v>1900</v>
          </cell>
          <cell r="F6217">
            <v>0</v>
          </cell>
        </row>
        <row r="6218">
          <cell r="A6218">
            <v>107706</v>
          </cell>
          <cell r="B6218" t="str">
            <v>BATERIA</v>
          </cell>
          <cell r="C6218" t="str">
            <v>UN</v>
          </cell>
          <cell r="E6218" t="str">
            <v>1900</v>
          </cell>
          <cell r="F6218">
            <v>0</v>
          </cell>
        </row>
        <row r="6219">
          <cell r="A6219">
            <v>107708</v>
          </cell>
          <cell r="B6219" t="str">
            <v>SUMINISTRO Y TENDIDO DE TUBERÍA Y CABLEADO SISTEMA</v>
          </cell>
          <cell r="C6219" t="str">
            <v>ML</v>
          </cell>
          <cell r="E6219" t="str">
            <v>1900</v>
          </cell>
          <cell r="F6219">
            <v>0</v>
          </cell>
        </row>
        <row r="6220">
          <cell r="A6220">
            <v>107709</v>
          </cell>
          <cell r="B6220" t="str">
            <v>UPS ONLINE DE 20 kVA TRIFASICA</v>
          </cell>
          <cell r="C6220" t="str">
            <v>UN</v>
          </cell>
          <cell r="D6220">
            <v>44123</v>
          </cell>
          <cell r="E6220" t="str">
            <v>2020</v>
          </cell>
          <cell r="F6220">
            <v>21102190</v>
          </cell>
        </row>
        <row r="6221">
          <cell r="A6221">
            <v>107719</v>
          </cell>
          <cell r="B6221" t="str">
            <v>CABLE UTP CAT 6A</v>
          </cell>
          <cell r="C6221" t="str">
            <v>ML</v>
          </cell>
          <cell r="D6221">
            <v>44589</v>
          </cell>
          <cell r="E6221" t="str">
            <v>2022</v>
          </cell>
          <cell r="F6221">
            <v>2137</v>
          </cell>
        </row>
        <row r="6222">
          <cell r="A6222">
            <v>107720</v>
          </cell>
          <cell r="B6222" t="str">
            <v>FACEPLATE</v>
          </cell>
          <cell r="C6222" t="str">
            <v>UN</v>
          </cell>
          <cell r="E6222" t="str">
            <v>1900</v>
          </cell>
          <cell r="F6222">
            <v>0</v>
          </cell>
        </row>
        <row r="6223">
          <cell r="A6223">
            <v>107722</v>
          </cell>
          <cell r="B6223" t="str">
            <v>JACK RJ45</v>
          </cell>
          <cell r="C6223" t="str">
            <v>UN</v>
          </cell>
          <cell r="E6223" t="str">
            <v>1900</v>
          </cell>
          <cell r="F6223">
            <v>0</v>
          </cell>
        </row>
        <row r="6224">
          <cell r="A6224">
            <v>107723</v>
          </cell>
          <cell r="B6224" t="str">
            <v>PATCH CORD UTP CATEGORIA 6A 1m</v>
          </cell>
          <cell r="C6224" t="str">
            <v>UN</v>
          </cell>
          <cell r="E6224" t="str">
            <v>1900</v>
          </cell>
          <cell r="F6224">
            <v>0</v>
          </cell>
        </row>
        <row r="6225">
          <cell r="A6225">
            <v>107724</v>
          </cell>
          <cell r="B6225" t="str">
            <v>RACK PRINCIPAL DE DISTRIBUCIÓN + ORGANI VERTICALES</v>
          </cell>
          <cell r="C6225" t="str">
            <v>UN</v>
          </cell>
          <cell r="E6225" t="str">
            <v>1900</v>
          </cell>
          <cell r="F6225">
            <v>0</v>
          </cell>
        </row>
        <row r="6226">
          <cell r="A6226">
            <v>107725</v>
          </cell>
          <cell r="B6226" t="str">
            <v>PATCH PANEL 24 PUERTOS</v>
          </cell>
          <cell r="C6226" t="str">
            <v>UN</v>
          </cell>
          <cell r="D6226">
            <v>44589</v>
          </cell>
          <cell r="E6226" t="str">
            <v>2022</v>
          </cell>
          <cell r="F6226">
            <v>347434.01</v>
          </cell>
        </row>
        <row r="6227">
          <cell r="A6227">
            <v>107726</v>
          </cell>
          <cell r="B6227" t="str">
            <v>ENLACE FIBRA OPTICA MONOMODO OM4</v>
          </cell>
          <cell r="C6227" t="str">
            <v>ML</v>
          </cell>
          <cell r="E6227" t="str">
            <v>1900</v>
          </cell>
          <cell r="F6227">
            <v>0</v>
          </cell>
        </row>
        <row r="6228">
          <cell r="A6228">
            <v>107727</v>
          </cell>
          <cell r="B6228" t="str">
            <v>SWITCH ADMINISTRABLE DE 48 PUERTOS</v>
          </cell>
          <cell r="C6228" t="str">
            <v>ML</v>
          </cell>
          <cell r="E6228" t="str">
            <v>1900</v>
          </cell>
          <cell r="F6228">
            <v>0</v>
          </cell>
        </row>
        <row r="6229">
          <cell r="A6229">
            <v>107729</v>
          </cell>
          <cell r="B6229" t="str">
            <v>RACK DE DISTRIBUCION DE 90X60X70</v>
          </cell>
          <cell r="C6229" t="str">
            <v>ML</v>
          </cell>
          <cell r="E6229" t="str">
            <v>1900</v>
          </cell>
          <cell r="F6229">
            <v>0</v>
          </cell>
        </row>
        <row r="6230">
          <cell r="A6230">
            <v>107766</v>
          </cell>
          <cell r="B6230" t="str">
            <v>BANDEJA FIBRA OPTICA, CONECTORES 6 PUERTOS</v>
          </cell>
          <cell r="C6230" t="str">
            <v>ML</v>
          </cell>
          <cell r="E6230" t="str">
            <v>1900</v>
          </cell>
          <cell r="F6230">
            <v>0</v>
          </cell>
        </row>
        <row r="6231">
          <cell r="A6231">
            <v>107767</v>
          </cell>
          <cell r="B6231" t="str">
            <v>CINTA SEÑALIZACION (A=0,10M)Negro+Amarillo(100m)</v>
          </cell>
          <cell r="C6231" t="str">
            <v>ML</v>
          </cell>
          <cell r="D6231">
            <v>44589</v>
          </cell>
          <cell r="E6231" t="str">
            <v>2022</v>
          </cell>
          <cell r="F6231">
            <v>63</v>
          </cell>
        </row>
        <row r="6232">
          <cell r="A6232">
            <v>107770</v>
          </cell>
          <cell r="B6232" t="str">
            <v>CERTIFICACIONES RETIE Y RETILAP -FONTANAR</v>
          </cell>
          <cell r="C6232" t="str">
            <v>UN</v>
          </cell>
          <cell r="E6232" t="str">
            <v>1900</v>
          </cell>
          <cell r="F6232">
            <v>0</v>
          </cell>
        </row>
        <row r="6233">
          <cell r="A6233">
            <v>107776</v>
          </cell>
          <cell r="B6233" t="str">
            <v>TERMINAL CONECTOR PVC- 3/4"</v>
          </cell>
          <cell r="C6233" t="str">
            <v>UN</v>
          </cell>
          <cell r="E6233" t="str">
            <v>1900</v>
          </cell>
          <cell r="F6233">
            <v>0</v>
          </cell>
        </row>
        <row r="6234">
          <cell r="A6234">
            <v>108424</v>
          </cell>
          <cell r="B6234" t="str">
            <v>TUBO CONDUIT Ø 2 1/2"</v>
          </cell>
          <cell r="C6234" t="str">
            <v>ML</v>
          </cell>
          <cell r="E6234" t="str">
            <v>1900</v>
          </cell>
          <cell r="F6234">
            <v>0</v>
          </cell>
        </row>
        <row r="6235">
          <cell r="A6235">
            <v>108485</v>
          </cell>
          <cell r="B6235" t="str">
            <v>LED3 LED 79W 4000K  NW 5PCB -1R x 2200lm- 2834mm</v>
          </cell>
          <cell r="C6235" t="str">
            <v>UN</v>
          </cell>
          <cell r="E6235" t="str">
            <v>1900</v>
          </cell>
          <cell r="F6235">
            <v>0</v>
          </cell>
        </row>
        <row r="6236">
          <cell r="A6236">
            <v>108968</v>
          </cell>
          <cell r="B6236" t="str">
            <v>SENSOR DE HUMO DETECTOR TERMICO ANALOGICO</v>
          </cell>
          <cell r="C6236" t="str">
            <v>UN</v>
          </cell>
          <cell r="E6236" t="str">
            <v>1900</v>
          </cell>
          <cell r="F6236">
            <v>0</v>
          </cell>
        </row>
        <row r="6237">
          <cell r="A6237">
            <v>108970</v>
          </cell>
          <cell r="B6237" t="str">
            <v>SIRENA DIGITAL MICROPROCESADA Y DIRECCIONABLE</v>
          </cell>
          <cell r="C6237" t="str">
            <v>ML</v>
          </cell>
          <cell r="E6237" t="str">
            <v>1900</v>
          </cell>
          <cell r="F6237">
            <v>0</v>
          </cell>
        </row>
        <row r="6238">
          <cell r="A6238">
            <v>108972</v>
          </cell>
          <cell r="B6238" t="str">
            <v>PULSADOR MANUAL DE ALARMA REARMABLE</v>
          </cell>
          <cell r="C6238" t="str">
            <v>UN</v>
          </cell>
          <cell r="E6238" t="str">
            <v>1900</v>
          </cell>
          <cell r="F6238">
            <v>0</v>
          </cell>
        </row>
        <row r="6239">
          <cell r="A6239">
            <v>108984</v>
          </cell>
          <cell r="B6239" t="str">
            <v>CABLE ANTIFLAMA DE ALARMA DE INCENDIO 2 x 18 ROJO</v>
          </cell>
          <cell r="C6239" t="str">
            <v>ML</v>
          </cell>
          <cell r="E6239" t="str">
            <v>1900</v>
          </cell>
          <cell r="F6239">
            <v>0</v>
          </cell>
        </row>
        <row r="6240">
          <cell r="A6240">
            <v>108991</v>
          </cell>
          <cell r="B6240" t="str">
            <v>CAJA RAWELT OCTOGONAL</v>
          </cell>
          <cell r="C6240" t="str">
            <v>UN</v>
          </cell>
          <cell r="E6240" t="str">
            <v>1900</v>
          </cell>
          <cell r="F6240">
            <v>0</v>
          </cell>
        </row>
        <row r="6241">
          <cell r="A6241">
            <v>108996</v>
          </cell>
          <cell r="B6241" t="str">
            <v>TAPA DE SEGURIDAD OCT RAWELT</v>
          </cell>
          <cell r="C6241" t="str">
            <v>UN</v>
          </cell>
          <cell r="E6241" t="str">
            <v>1900</v>
          </cell>
          <cell r="F6241">
            <v>0</v>
          </cell>
        </row>
        <row r="6242">
          <cell r="A6242">
            <v>109018</v>
          </cell>
          <cell r="B6242" t="str">
            <v>CAMARA TPO BALA 20 MTS 2,8 mm IP66 1080P 2MP</v>
          </cell>
          <cell r="C6242" t="str">
            <v>UN</v>
          </cell>
          <cell r="E6242" t="str">
            <v>1900</v>
          </cell>
          <cell r="F6242">
            <v>0</v>
          </cell>
        </row>
        <row r="6243">
          <cell r="A6243">
            <v>109020</v>
          </cell>
          <cell r="B6243" t="str">
            <v>FUENTE DE PODER DE 1 AMP</v>
          </cell>
          <cell r="C6243" t="str">
            <v>UN</v>
          </cell>
          <cell r="E6243" t="str">
            <v>1900</v>
          </cell>
          <cell r="F6243">
            <v>0</v>
          </cell>
        </row>
        <row r="6244">
          <cell r="A6244">
            <v>109021</v>
          </cell>
          <cell r="B6244" t="str">
            <v>VIDEO BALUM PASIVO PARA HD</v>
          </cell>
          <cell r="C6244" t="str">
            <v>UN</v>
          </cell>
          <cell r="E6244" t="str">
            <v>1900</v>
          </cell>
          <cell r="F6244">
            <v>0</v>
          </cell>
        </row>
        <row r="6245">
          <cell r="A6245">
            <v>109029</v>
          </cell>
          <cell r="B6245" t="str">
            <v>CAMARA TPO BALA 40 MTS 2,8 mm IP66 1080P 2MP</v>
          </cell>
          <cell r="C6245" t="str">
            <v>UN</v>
          </cell>
          <cell r="E6245" t="str">
            <v>1900</v>
          </cell>
          <cell r="F6245">
            <v>0</v>
          </cell>
        </row>
        <row r="6246">
          <cell r="A6246">
            <v>109032</v>
          </cell>
          <cell r="B6246" t="str">
            <v>Sujetador Alambron</v>
          </cell>
          <cell r="C6246" t="str">
            <v>UN</v>
          </cell>
          <cell r="E6246" t="str">
            <v>1900</v>
          </cell>
          <cell r="F6246">
            <v>0</v>
          </cell>
        </row>
        <row r="6247">
          <cell r="A6247">
            <v>109033</v>
          </cell>
          <cell r="B6247" t="str">
            <v>Dervivación en cruz uniones alambron</v>
          </cell>
          <cell r="C6247" t="str">
            <v>UN</v>
          </cell>
          <cell r="E6247" t="str">
            <v>1900</v>
          </cell>
          <cell r="F6247">
            <v>0</v>
          </cell>
        </row>
        <row r="6248">
          <cell r="A6248">
            <v>109035</v>
          </cell>
          <cell r="B6248" t="str">
            <v>base para punta captadora</v>
          </cell>
          <cell r="C6248" t="str">
            <v>UN</v>
          </cell>
          <cell r="D6248">
            <v>44589</v>
          </cell>
          <cell r="E6248" t="str">
            <v>2022</v>
          </cell>
          <cell r="F6248">
            <v>40423</v>
          </cell>
        </row>
        <row r="6249">
          <cell r="A6249">
            <v>109036</v>
          </cell>
          <cell r="B6249" t="str">
            <v>CAMARA TPO BALA 80 MTS  3,6 mm IP66 1080P 2MP</v>
          </cell>
          <cell r="C6249" t="str">
            <v>UN</v>
          </cell>
          <cell r="E6249" t="str">
            <v>1900</v>
          </cell>
          <cell r="F6249">
            <v>0</v>
          </cell>
        </row>
        <row r="6250">
          <cell r="A6250">
            <v>109037</v>
          </cell>
          <cell r="B6250" t="str">
            <v>CAMARA TPO BALA 40 MTS 3,6 mm IP66 1080P 2MP</v>
          </cell>
          <cell r="C6250" t="str">
            <v>UN</v>
          </cell>
          <cell r="E6250" t="str">
            <v>1900</v>
          </cell>
          <cell r="F6250">
            <v>0</v>
          </cell>
        </row>
        <row r="6251">
          <cell r="A6251">
            <v>109040</v>
          </cell>
          <cell r="B6251" t="str">
            <v>Aviso simbolo de riesgo electrico</v>
          </cell>
          <cell r="C6251" t="str">
            <v>UN</v>
          </cell>
          <cell r="D6251">
            <v>44589</v>
          </cell>
          <cell r="E6251" t="str">
            <v>2022</v>
          </cell>
          <cell r="F6251">
            <v>10382</v>
          </cell>
        </row>
        <row r="6252">
          <cell r="A6252">
            <v>109043</v>
          </cell>
          <cell r="B6252" t="str">
            <v>CAMARA TIPO DOMO 20 MTS 2,8 mmIP66 1080P 2MP</v>
          </cell>
          <cell r="C6252" t="str">
            <v>UN</v>
          </cell>
          <cell r="E6252" t="str">
            <v>1900</v>
          </cell>
          <cell r="F6252">
            <v>0</v>
          </cell>
        </row>
        <row r="6253">
          <cell r="A6253">
            <v>109045</v>
          </cell>
          <cell r="B6253" t="str">
            <v>CAMARA TIPO DOMO 40 MTS 2,8 mm IP66 1080P 2MP</v>
          </cell>
          <cell r="C6253" t="str">
            <v>UN</v>
          </cell>
          <cell r="E6253" t="str">
            <v>1900</v>
          </cell>
          <cell r="F6253">
            <v>0</v>
          </cell>
        </row>
        <row r="6254">
          <cell r="A6254">
            <v>109048</v>
          </cell>
          <cell r="B6254" t="str">
            <v>CAMARA TIPO DOMO 40 MTS VARIFOCAL 1P66 1080P 2MP</v>
          </cell>
          <cell r="C6254" t="str">
            <v>UN</v>
          </cell>
          <cell r="E6254" t="str">
            <v>1900</v>
          </cell>
          <cell r="F6254">
            <v>0</v>
          </cell>
        </row>
        <row r="6255">
          <cell r="A6255">
            <v>109052</v>
          </cell>
          <cell r="B6255" t="str">
            <v>DVR  CAMARAS 2 MP  32 CANALES  1080P 2MP</v>
          </cell>
          <cell r="C6255" t="str">
            <v>UN</v>
          </cell>
          <cell r="E6255" t="str">
            <v>1900</v>
          </cell>
          <cell r="F6255">
            <v>0</v>
          </cell>
        </row>
        <row r="6256">
          <cell r="A6256">
            <v>109054</v>
          </cell>
          <cell r="B6256" t="str">
            <v>HARD DISK  4TB</v>
          </cell>
          <cell r="C6256" t="str">
            <v>UN</v>
          </cell>
          <cell r="E6256" t="str">
            <v>1900</v>
          </cell>
          <cell r="F6256">
            <v>0</v>
          </cell>
        </row>
        <row r="6257">
          <cell r="A6257">
            <v>109056</v>
          </cell>
          <cell r="B6257" t="str">
            <v>Banda Plastica CORAZA FLEXIBLE</v>
          </cell>
          <cell r="C6257" t="str">
            <v>ML</v>
          </cell>
          <cell r="E6257" t="str">
            <v>1900</v>
          </cell>
          <cell r="F6257">
            <v>0</v>
          </cell>
        </row>
        <row r="6258">
          <cell r="A6258">
            <v>109060</v>
          </cell>
          <cell r="B6258" t="str">
            <v>FUENTE DE PODER SALIDA MULTICANAL DC: 18 CANALES A</v>
          </cell>
          <cell r="C6258" t="str">
            <v>UN</v>
          </cell>
          <cell r="E6258" t="str">
            <v>1900</v>
          </cell>
          <cell r="F6258">
            <v>0</v>
          </cell>
        </row>
        <row r="6259">
          <cell r="A6259">
            <v>109061</v>
          </cell>
          <cell r="B6259" t="str">
            <v>Adaptador terminal campana</v>
          </cell>
          <cell r="C6259" t="str">
            <v>UN</v>
          </cell>
          <cell r="E6259" t="str">
            <v>1900</v>
          </cell>
          <cell r="F6259">
            <v>0</v>
          </cell>
        </row>
        <row r="6260">
          <cell r="A6260">
            <v>109099</v>
          </cell>
          <cell r="B6260" t="str">
            <v>tuberia en acero sch 40 1"</v>
          </cell>
          <cell r="C6260" t="str">
            <v>ML</v>
          </cell>
          <cell r="E6260" t="str">
            <v>1900</v>
          </cell>
          <cell r="F6260">
            <v>0</v>
          </cell>
        </row>
        <row r="6261">
          <cell r="A6261">
            <v>109119</v>
          </cell>
          <cell r="B6261" t="str">
            <v>CAJA RAWELT 4 SALIDAS 3/4"-2.400 (4X4)</v>
          </cell>
          <cell r="C6261" t="str">
            <v>UN</v>
          </cell>
          <cell r="D6261">
            <v>44589</v>
          </cell>
          <cell r="E6261" t="str">
            <v>2022</v>
          </cell>
          <cell r="F6261">
            <v>20230</v>
          </cell>
        </row>
        <row r="6262">
          <cell r="A6262">
            <v>109122</v>
          </cell>
          <cell r="B6262" t="str">
            <v>TUBO IMC Ø 6" RIGID (L=3m)</v>
          </cell>
          <cell r="C6262" t="str">
            <v>ML</v>
          </cell>
          <cell r="E6262" t="str">
            <v>1900</v>
          </cell>
          <cell r="F6262">
            <v>0</v>
          </cell>
        </row>
        <row r="6263">
          <cell r="A6263">
            <v>101295</v>
          </cell>
          <cell r="B6263" t="str">
            <v>RETIE PARQUE ZONAL CORDOBA</v>
          </cell>
          <cell r="C6263" t="str">
            <v>UN</v>
          </cell>
          <cell r="D6263">
            <v>43553</v>
          </cell>
          <cell r="E6263" t="str">
            <v>2019</v>
          </cell>
          <cell r="F6263">
            <v>1868300</v>
          </cell>
        </row>
        <row r="6264">
          <cell r="A6264">
            <v>101299</v>
          </cell>
          <cell r="B6264" t="str">
            <v>RETILAP PARQUE ZONAL CORDOBA</v>
          </cell>
          <cell r="C6264" t="str">
            <v>UN</v>
          </cell>
          <cell r="D6264">
            <v>43553</v>
          </cell>
          <cell r="E6264" t="str">
            <v>2019</v>
          </cell>
          <cell r="F6264">
            <v>2356200</v>
          </cell>
        </row>
        <row r="6265">
          <cell r="A6265">
            <v>101528</v>
          </cell>
          <cell r="B6265" t="str">
            <v>Sensor presencia multitecnología 360º</v>
          </cell>
          <cell r="C6265" t="str">
            <v>UN</v>
          </cell>
          <cell r="D6265">
            <v>44589</v>
          </cell>
          <cell r="E6265" t="str">
            <v>2022</v>
          </cell>
          <cell r="F6265">
            <v>32506</v>
          </cell>
        </row>
        <row r="6266">
          <cell r="A6266">
            <v>101545</v>
          </cell>
          <cell r="B6266" t="str">
            <v>Power pack para sensor de movimiento</v>
          </cell>
          <cell r="C6266" t="str">
            <v>UN</v>
          </cell>
          <cell r="D6266">
            <v>43559</v>
          </cell>
          <cell r="E6266" t="str">
            <v>2019</v>
          </cell>
          <cell r="F6266">
            <v>83759.990000000005</v>
          </cell>
        </row>
        <row r="6267">
          <cell r="A6267">
            <v>101546</v>
          </cell>
          <cell r="B6267" t="str">
            <v>UPS 15 KVA TRIFASICA CEFE COMETAS</v>
          </cell>
          <cell r="C6267" t="str">
            <v>UN</v>
          </cell>
          <cell r="D6267">
            <v>44589</v>
          </cell>
          <cell r="E6267" t="str">
            <v>2022</v>
          </cell>
          <cell r="F6267">
            <v>25158659</v>
          </cell>
        </row>
        <row r="6268">
          <cell r="A6268">
            <v>101551</v>
          </cell>
          <cell r="B6268" t="str">
            <v>TRANSFORMADOR TIPO SECO CLASE H 400KVA CEFE COMETAS</v>
          </cell>
          <cell r="C6268" t="str">
            <v>UN</v>
          </cell>
          <cell r="D6268">
            <v>43737</v>
          </cell>
          <cell r="E6268" t="str">
            <v>2019</v>
          </cell>
          <cell r="F6268">
            <v>43130708.670000002</v>
          </cell>
        </row>
        <row r="6269">
          <cell r="A6269">
            <v>101556</v>
          </cell>
          <cell r="B6269" t="str">
            <v>Caja de cambio de nivel según norma CODENSA AE287-</v>
          </cell>
          <cell r="C6269" t="str">
            <v>UN</v>
          </cell>
          <cell r="D6269">
            <v>43649</v>
          </cell>
          <cell r="E6269" t="str">
            <v>2019</v>
          </cell>
          <cell r="F6269">
            <v>1129661</v>
          </cell>
        </row>
        <row r="6270">
          <cell r="A6270">
            <v>101594</v>
          </cell>
          <cell r="B6270" t="str">
            <v>SENSOR DE PRESENCIA INFRARROJO 360° BAJO VOLTAJE, 111 M² (1200 FT²) CEFE COMETAS</v>
          </cell>
          <cell r="C6270" t="str">
            <v>UN</v>
          </cell>
          <cell r="D6270">
            <v>44589</v>
          </cell>
          <cell r="E6270" t="str">
            <v>2022</v>
          </cell>
          <cell r="F6270">
            <v>21367</v>
          </cell>
        </row>
        <row r="6271">
          <cell r="A6271">
            <v>101622</v>
          </cell>
          <cell r="B6271" t="str">
            <v>SENSOR DE MOVIMIENTO LARGO ALCANCE CEFE COMETAS</v>
          </cell>
          <cell r="C6271" t="str">
            <v>UN</v>
          </cell>
          <cell r="D6271">
            <v>43746</v>
          </cell>
          <cell r="E6271" t="str">
            <v>2019</v>
          </cell>
          <cell r="F6271">
            <v>827407</v>
          </cell>
        </row>
        <row r="6272">
          <cell r="A6272">
            <v>101626</v>
          </cell>
          <cell r="B6272" t="str">
            <v>POWER PACK PARA SENSOR MOVIMIENTO CEFE COMETAS</v>
          </cell>
          <cell r="C6272" t="str">
            <v>UN</v>
          </cell>
          <cell r="D6272">
            <v>43563</v>
          </cell>
          <cell r="E6272" t="str">
            <v>2019</v>
          </cell>
          <cell r="F6272">
            <v>83759.990000000005</v>
          </cell>
        </row>
        <row r="6273">
          <cell r="A6273">
            <v>101728</v>
          </cell>
          <cell r="B6273" t="str">
            <v>Aislador snap para Alambrón CDRC Cometas</v>
          </cell>
          <cell r="C6273" t="str">
            <v>UN</v>
          </cell>
          <cell r="D6273">
            <v>44589</v>
          </cell>
          <cell r="E6273" t="str">
            <v>2022</v>
          </cell>
          <cell r="F6273">
            <v>4452</v>
          </cell>
        </row>
        <row r="6274">
          <cell r="A6274">
            <v>101833</v>
          </cell>
          <cell r="B6274" t="str">
            <v>TRANSFORMADOR TIPO SECO CLASE H 30 KVA CEFE COMETA</v>
          </cell>
          <cell r="C6274" t="str">
            <v>UN</v>
          </cell>
          <cell r="D6274">
            <v>43697</v>
          </cell>
          <cell r="E6274" t="str">
            <v>2019</v>
          </cell>
          <cell r="F6274">
            <v>8014734</v>
          </cell>
        </row>
        <row r="6275">
          <cell r="A6275">
            <v>101837</v>
          </cell>
          <cell r="B6275" t="str">
            <v>TRANSFERENCIA AUTOMATICA 1500A 208/120V CEFE COMETAS</v>
          </cell>
          <cell r="C6275" t="str">
            <v>UN</v>
          </cell>
          <cell r="D6275">
            <v>43733</v>
          </cell>
          <cell r="E6275" t="str">
            <v>2019</v>
          </cell>
          <cell r="F6275">
            <v>22120331.989999998</v>
          </cell>
        </row>
        <row r="6276">
          <cell r="A6276">
            <v>101881</v>
          </cell>
          <cell r="B6276" t="str">
            <v>AISLADOR SUSPENSIÓN SINTÉTICO 15KV CDRC Cometas</v>
          </cell>
          <cell r="C6276" t="str">
            <v>UN</v>
          </cell>
          <cell r="D6276">
            <v>44589</v>
          </cell>
          <cell r="E6276" t="str">
            <v>2022</v>
          </cell>
          <cell r="F6276">
            <v>41496</v>
          </cell>
        </row>
        <row r="6277">
          <cell r="A6277">
            <v>101893</v>
          </cell>
          <cell r="B6277" t="str">
            <v>REFLECTOR SUBACUÁTICO LED14W/12VAC(CEFE COMETAS)</v>
          </cell>
          <cell r="C6277" t="str">
            <v>UN</v>
          </cell>
          <cell r="D6277">
            <v>43579</v>
          </cell>
          <cell r="E6277" t="str">
            <v>2019</v>
          </cell>
          <cell r="F6277">
            <v>1211000</v>
          </cell>
        </row>
        <row r="6278">
          <cell r="A6278">
            <v>101894</v>
          </cell>
          <cell r="B6278" t="str">
            <v>CAJA PASO ELÉCTRICA PLÁSTICA PISCINA (CEFE COMETAS</v>
          </cell>
          <cell r="C6278" t="str">
            <v>UN</v>
          </cell>
          <cell r="D6278">
            <v>43579</v>
          </cell>
          <cell r="E6278" t="str">
            <v>2019</v>
          </cell>
          <cell r="F6278">
            <v>83339</v>
          </cell>
        </row>
        <row r="6279">
          <cell r="A6279">
            <v>101900</v>
          </cell>
          <cell r="B6279" t="str">
            <v>Abrazadera Tipo Pera/Trapecio 6"</v>
          </cell>
          <cell r="C6279" t="str">
            <v>UN</v>
          </cell>
          <cell r="D6279">
            <v>44589</v>
          </cell>
          <cell r="E6279" t="str">
            <v>2022</v>
          </cell>
          <cell r="F6279">
            <v>14786</v>
          </cell>
        </row>
        <row r="6280">
          <cell r="A6280">
            <v>102064</v>
          </cell>
          <cell r="B6280" t="str">
            <v>Certificación RETIE 10000m2 CEFE COMETAS</v>
          </cell>
          <cell r="C6280" t="str">
            <v>UN</v>
          </cell>
          <cell r="D6280">
            <v>43651</v>
          </cell>
          <cell r="E6280" t="str">
            <v>2019</v>
          </cell>
          <cell r="F6280">
            <v>6500000</v>
          </cell>
        </row>
        <row r="6281">
          <cell r="A6281">
            <v>102065</v>
          </cell>
          <cell r="B6281" t="str">
            <v>Certificación RETILAP 10000m2 CEFE COMETAS</v>
          </cell>
          <cell r="C6281" t="str">
            <v>UN</v>
          </cell>
          <cell r="D6281">
            <v>43651</v>
          </cell>
          <cell r="E6281" t="str">
            <v>2019</v>
          </cell>
          <cell r="F6281">
            <v>7500000</v>
          </cell>
        </row>
        <row r="6282">
          <cell r="A6282">
            <v>102067</v>
          </cell>
          <cell r="B6282" t="str">
            <v>EXTENSIÓN 30M 100FT NARANJA POLO TIERRA 1SAL CAL12</v>
          </cell>
          <cell r="C6282" t="str">
            <v>UN</v>
          </cell>
          <cell r="D6282">
            <v>44587</v>
          </cell>
          <cell r="E6282" t="str">
            <v>2022</v>
          </cell>
          <cell r="F6282">
            <v>404419</v>
          </cell>
        </row>
        <row r="6283">
          <cell r="A6283">
            <v>102080</v>
          </cell>
          <cell r="B6283" t="str">
            <v>NICHO PLÁSTIC ESTANDAR PARA REFLECTOR CEFE COMETAS</v>
          </cell>
          <cell r="C6283" t="str">
            <v>UN</v>
          </cell>
          <cell r="D6283">
            <v>43651</v>
          </cell>
          <cell r="E6283" t="str">
            <v>2019</v>
          </cell>
          <cell r="F6283">
            <v>215900</v>
          </cell>
        </row>
        <row r="6284">
          <cell r="A6284">
            <v>102162</v>
          </cell>
          <cell r="B6284" t="str">
            <v>Módulo MonitorSistema Detección de Incendios</v>
          </cell>
          <cell r="C6284" t="str">
            <v>UN</v>
          </cell>
          <cell r="D6284">
            <v>44589</v>
          </cell>
          <cell r="E6284" t="str">
            <v>2022</v>
          </cell>
          <cell r="F6284">
            <v>174166</v>
          </cell>
        </row>
        <row r="6285">
          <cell r="A6285">
            <v>102377</v>
          </cell>
          <cell r="B6285" t="str">
            <v>CERTIFICACIONES RETIE Y RETILAP PTAR SALITRE</v>
          </cell>
          <cell r="C6285" t="str">
            <v>GL</v>
          </cell>
          <cell r="D6285">
            <v>43668</v>
          </cell>
          <cell r="E6285" t="str">
            <v>2019</v>
          </cell>
          <cell r="F6285">
            <v>11260375</v>
          </cell>
        </row>
        <row r="6286">
          <cell r="A6286">
            <v>102378</v>
          </cell>
          <cell r="B6286" t="str">
            <v>Luminaria LED P27484 / LED STREET LIGHT 35W NW URB</v>
          </cell>
          <cell r="C6286" t="str">
            <v>UN</v>
          </cell>
          <cell r="D6286">
            <v>43670</v>
          </cell>
          <cell r="E6286" t="str">
            <v>2019</v>
          </cell>
          <cell r="F6286">
            <v>548630</v>
          </cell>
        </row>
        <row r="6287">
          <cell r="A6287">
            <v>102379</v>
          </cell>
          <cell r="B6287" t="str">
            <v>Luminaria LED P27485 / LED STREET LIGHT 60W NW URB</v>
          </cell>
          <cell r="C6287" t="str">
            <v>UN</v>
          </cell>
          <cell r="D6287">
            <v>43670</v>
          </cell>
          <cell r="E6287" t="str">
            <v>2019</v>
          </cell>
          <cell r="F6287">
            <v>658490</v>
          </cell>
        </row>
        <row r="6288">
          <cell r="A6288">
            <v>102380</v>
          </cell>
          <cell r="B6288" t="str">
            <v>Luminaria LED P27487 / LED STREET LIGHT 120W NW UR</v>
          </cell>
          <cell r="C6288" t="str">
            <v>UN</v>
          </cell>
          <cell r="D6288">
            <v>43670</v>
          </cell>
          <cell r="E6288" t="str">
            <v>2019</v>
          </cell>
          <cell r="F6288">
            <v>850254</v>
          </cell>
        </row>
        <row r="6289">
          <cell r="A6289">
            <v>102381</v>
          </cell>
          <cell r="B6289" t="str">
            <v>REFLECTOR LED SYLVEO 120W CWP / 26568</v>
          </cell>
          <cell r="C6289" t="str">
            <v>UN</v>
          </cell>
          <cell r="D6289">
            <v>43670</v>
          </cell>
          <cell r="E6289" t="str">
            <v>2019</v>
          </cell>
          <cell r="F6289">
            <v>521034</v>
          </cell>
        </row>
        <row r="6290">
          <cell r="A6290">
            <v>102387</v>
          </cell>
          <cell r="B6290" t="str">
            <v>Reflector silveo P26569 / LED REFL SYLVEO 150W CW</v>
          </cell>
          <cell r="C6290" t="str">
            <v>UN</v>
          </cell>
          <cell r="D6290">
            <v>43670</v>
          </cell>
          <cell r="E6290" t="str">
            <v>2019</v>
          </cell>
          <cell r="F6290">
            <v>723794</v>
          </cell>
        </row>
        <row r="6291">
          <cell r="A6291">
            <v>102395</v>
          </cell>
          <cell r="B6291" t="str">
            <v>EMPALME EN DERIVACIÓN 91B2 (Juego x 2)</v>
          </cell>
          <cell r="C6291" t="str">
            <v>JGO</v>
          </cell>
          <cell r="D6291">
            <v>43675</v>
          </cell>
          <cell r="E6291" t="str">
            <v>2019</v>
          </cell>
          <cell r="F6291">
            <v>24601</v>
          </cell>
        </row>
        <row r="6292">
          <cell r="A6292">
            <v>102405</v>
          </cell>
          <cell r="B6292" t="str">
            <v>BRAZO DOBLE LUMINARIA 1 1/2" x 1.20m CON COLLARIN</v>
          </cell>
          <cell r="C6292" t="str">
            <v>UN</v>
          </cell>
          <cell r="D6292">
            <v>43675</v>
          </cell>
          <cell r="E6292" t="str">
            <v>2019</v>
          </cell>
          <cell r="F6292">
            <v>141372</v>
          </cell>
        </row>
        <row r="6293">
          <cell r="A6293">
            <v>300001</v>
          </cell>
          <cell r="B6293" t="str">
            <v>Cable de cobre HFFRLS AWG # 300 Kcmil CDRC Cometas</v>
          </cell>
          <cell r="C6293" t="str">
            <v>ML</v>
          </cell>
          <cell r="D6293">
            <v>44589</v>
          </cell>
          <cell r="E6293" t="str">
            <v>2022</v>
          </cell>
          <cell r="F6293">
            <v>98702</v>
          </cell>
        </row>
        <row r="6294">
          <cell r="A6294">
            <v>12636</v>
          </cell>
          <cell r="B6294" t="str">
            <v>Gabinete gm para 32 reles de sobreponer.</v>
          </cell>
          <cell r="C6294" t="str">
            <v>BTO</v>
          </cell>
          <cell r="D6294">
            <v>44026</v>
          </cell>
          <cell r="E6294" t="str">
            <v>2020</v>
          </cell>
          <cell r="F6294">
            <v>5728779</v>
          </cell>
        </row>
        <row r="6295">
          <cell r="A6295">
            <v>12637</v>
          </cell>
          <cell r="B6295" t="str">
            <v xml:space="preserve">unidada de programacion y control  Lumacan GM </v>
          </cell>
          <cell r="C6295" t="str">
            <v>UN</v>
          </cell>
          <cell r="D6295">
            <v>44026</v>
          </cell>
          <cell r="E6295" t="str">
            <v>2020</v>
          </cell>
          <cell r="F6295">
            <v>3831562</v>
          </cell>
        </row>
        <row r="6296">
          <cell r="A6296">
            <v>12638</v>
          </cell>
          <cell r="B6296" t="str">
            <v xml:space="preserve">Panel de Insercion gm 16 Modulos </v>
          </cell>
          <cell r="C6296" t="str">
            <v>UN</v>
          </cell>
          <cell r="D6296">
            <v>44026</v>
          </cell>
          <cell r="E6296" t="str">
            <v>2020</v>
          </cell>
          <cell r="F6296">
            <v>1374450</v>
          </cell>
        </row>
        <row r="6297">
          <cell r="A6297">
            <v>12639</v>
          </cell>
          <cell r="B6297" t="str">
            <v xml:space="preserve">Rele Latching GM 1-polo 0-10 vdc 24-277 vac </v>
          </cell>
          <cell r="C6297" t="str">
            <v>UN</v>
          </cell>
          <cell r="D6297">
            <v>44026</v>
          </cell>
          <cell r="E6297" t="str">
            <v>2020</v>
          </cell>
          <cell r="F6297">
            <v>662235</v>
          </cell>
        </row>
        <row r="6298">
          <cell r="A6298">
            <v>12640</v>
          </cell>
          <cell r="B6298" t="str">
            <v xml:space="preserve">Rele latching  GM 1-polo 24-277 vac  20A </v>
          </cell>
          <cell r="C6298" t="str">
            <v>UN</v>
          </cell>
          <cell r="D6298">
            <v>44026</v>
          </cell>
          <cell r="E6298" t="str">
            <v>2020</v>
          </cell>
          <cell r="F6298">
            <v>189805</v>
          </cell>
        </row>
        <row r="6299">
          <cell r="A6299">
            <v>12641</v>
          </cell>
          <cell r="B6299" t="str">
            <v>MÓDULO CIEGO PARA LLENAR ESPACIO EN PANEL DE INSERCIÓN</v>
          </cell>
          <cell r="C6299" t="str">
            <v>UN</v>
          </cell>
          <cell r="D6299">
            <v>44026</v>
          </cell>
          <cell r="E6299" t="str">
            <v>2020</v>
          </cell>
          <cell r="F6299">
            <v>19992</v>
          </cell>
        </row>
        <row r="6300">
          <cell r="A6300">
            <v>12642</v>
          </cell>
          <cell r="B6300" t="str">
            <v>SENSOR DE TECHO 360gr 14X7m+ UNIDAD DE CONTROL</v>
          </cell>
          <cell r="C6300" t="str">
            <v>UN</v>
          </cell>
          <cell r="D6300">
            <v>44026</v>
          </cell>
          <cell r="E6300" t="str">
            <v>2020</v>
          </cell>
          <cell r="F6300">
            <v>394604</v>
          </cell>
        </row>
        <row r="6301">
          <cell r="A6301">
            <v>12643</v>
          </cell>
          <cell r="B6301" t="str">
            <v>SENSOR DE MURO IR 110gr 30X10m+ UNIDAD DE CONTROL</v>
          </cell>
          <cell r="C6301" t="str">
            <v>UN</v>
          </cell>
          <cell r="D6301">
            <v>44026</v>
          </cell>
          <cell r="E6301" t="str">
            <v>2020</v>
          </cell>
          <cell r="F6301">
            <v>392755</v>
          </cell>
        </row>
        <row r="6302">
          <cell r="A6302">
            <v>12648</v>
          </cell>
          <cell r="B6302" t="str">
            <v xml:space="preserve">suministro e instalacion de planta ELÉCTRICA 630 KVA 440 </v>
          </cell>
          <cell r="C6302" t="str">
            <v>GL</v>
          </cell>
          <cell r="D6302">
            <v>44026</v>
          </cell>
          <cell r="E6302" t="str">
            <v>2020</v>
          </cell>
          <cell r="F6302">
            <v>399140197</v>
          </cell>
        </row>
        <row r="6303">
          <cell r="A6303">
            <v>12653</v>
          </cell>
          <cell r="B6303" t="str">
            <v xml:space="preserve">SUMINISTRO DE FUSIBLE TIPO HH DE 16 AMP </v>
          </cell>
          <cell r="C6303" t="str">
            <v>UN</v>
          </cell>
          <cell r="D6303">
            <v>44054</v>
          </cell>
          <cell r="E6303" t="str">
            <v>2020</v>
          </cell>
          <cell r="F6303">
            <v>170170</v>
          </cell>
        </row>
        <row r="6304">
          <cell r="A6304">
            <v>12654</v>
          </cell>
          <cell r="B6304" t="str">
            <v xml:space="preserve">SUMINISTRO DE FUSIBLE TIPÓ HH DE 50 AMP </v>
          </cell>
          <cell r="C6304" t="str">
            <v>UN</v>
          </cell>
          <cell r="D6304">
            <v>44054</v>
          </cell>
          <cell r="E6304" t="str">
            <v>2020</v>
          </cell>
          <cell r="F6304">
            <v>208726</v>
          </cell>
        </row>
        <row r="6305">
          <cell r="A6305">
            <v>12690</v>
          </cell>
          <cell r="B6305" t="str">
            <v xml:space="preserve">BRAZO SENCILLO TIPO CODENSA 1.5m diam 1" 1/2 CON CAPERUZA </v>
          </cell>
          <cell r="C6305" t="str">
            <v>BTO</v>
          </cell>
          <cell r="D6305">
            <v>44097</v>
          </cell>
          <cell r="E6305" t="str">
            <v>2020</v>
          </cell>
          <cell r="F6305">
            <v>140420</v>
          </cell>
        </row>
        <row r="6306">
          <cell r="A6306">
            <v>12705</v>
          </cell>
          <cell r="B6306" t="str">
            <v xml:space="preserve">Banco de condensadores de 50 KVAR-208 Voltios </v>
          </cell>
          <cell r="C6306" t="str">
            <v>UN</v>
          </cell>
          <cell r="D6306">
            <v>44110</v>
          </cell>
          <cell r="E6306" t="str">
            <v>2020</v>
          </cell>
          <cell r="F6306">
            <v>17067777</v>
          </cell>
        </row>
        <row r="6307">
          <cell r="A6307">
            <v>12761</v>
          </cell>
          <cell r="B6307" t="str">
            <v>CORAZA AMERICANA 1 1/4¨</v>
          </cell>
          <cell r="C6307" t="str">
            <v>ML</v>
          </cell>
          <cell r="D6307">
            <v>44589</v>
          </cell>
          <cell r="E6307" t="str">
            <v>2022</v>
          </cell>
          <cell r="F6307">
            <v>9818</v>
          </cell>
        </row>
        <row r="6308">
          <cell r="A6308">
            <v>12762</v>
          </cell>
          <cell r="B6308" t="str">
            <v>TUBO CONDUIT GALV IMC 1" x 3 M</v>
          </cell>
          <cell r="C6308" t="str">
            <v>ML</v>
          </cell>
          <cell r="D6308">
            <v>44589</v>
          </cell>
          <cell r="E6308" t="str">
            <v>2022</v>
          </cell>
          <cell r="F6308">
            <v>26402.01</v>
          </cell>
        </row>
        <row r="6309">
          <cell r="A6309">
            <v>12772</v>
          </cell>
          <cell r="B6309" t="str">
            <v xml:space="preserve">MARQUILLA / MARCADOR PLÁSTICO AMARILLO DE AMARRE </v>
          </cell>
          <cell r="C6309" t="str">
            <v>UN</v>
          </cell>
          <cell r="E6309" t="str">
            <v>1900</v>
          </cell>
          <cell r="F6309">
            <v>0</v>
          </cell>
        </row>
        <row r="6310">
          <cell r="A6310">
            <v>12773</v>
          </cell>
          <cell r="B6310" t="str">
            <v xml:space="preserve">MARQUILLA / MARCADOR EN ACRILICO -12X5CM - BAJO RELIEVE </v>
          </cell>
          <cell r="C6310" t="str">
            <v>UN</v>
          </cell>
          <cell r="E6310" t="str">
            <v>1900</v>
          </cell>
          <cell r="F6310">
            <v>0</v>
          </cell>
        </row>
        <row r="6311">
          <cell r="A6311">
            <v>12793</v>
          </cell>
          <cell r="B6311" t="str">
            <v>Poste Metálico H=12 m tipo AP+Base+Brazo Sencillo</v>
          </cell>
          <cell r="C6311" t="str">
            <v>UN</v>
          </cell>
          <cell r="D6311">
            <v>44589</v>
          </cell>
          <cell r="E6311" t="str">
            <v>2022</v>
          </cell>
          <cell r="F6311">
            <v>2489874</v>
          </cell>
        </row>
        <row r="6312">
          <cell r="A6312">
            <v>12879</v>
          </cell>
          <cell r="B6312" t="str">
            <v>Inspección, verificación y dictamen de cumplimiento RETIE y RETILAP canchas sintéticas de fútbol 5-8</v>
          </cell>
          <cell r="C6312" t="str">
            <v>UN</v>
          </cell>
          <cell r="D6312">
            <v>44589</v>
          </cell>
          <cell r="E6312" t="str">
            <v>2022</v>
          </cell>
          <cell r="F6312">
            <v>2765132</v>
          </cell>
        </row>
        <row r="6313">
          <cell r="A6313">
            <v>12880</v>
          </cell>
          <cell r="B6313" t="str">
            <v>Inspección, verificación y dictamen de cumplimiento RETIE y RETILAP canchas sintéticas de fútbol 11</v>
          </cell>
          <cell r="C6313" t="str">
            <v>UN</v>
          </cell>
          <cell r="D6313">
            <v>44590</v>
          </cell>
          <cell r="E6313" t="str">
            <v>2022</v>
          </cell>
          <cell r="F6313">
            <v>3718609</v>
          </cell>
        </row>
        <row r="6314">
          <cell r="A6314">
            <v>110005</v>
          </cell>
          <cell r="B6314" t="str">
            <v xml:space="preserve">CERTIFICACION RETIE Y RETILAP – SISTEMA ILUMINACIÓN ESTADIO EL CAMPIN. </v>
          </cell>
          <cell r="C6314" t="str">
            <v>UN</v>
          </cell>
          <cell r="D6314">
            <v>44590</v>
          </cell>
          <cell r="E6314" t="str">
            <v>2022</v>
          </cell>
          <cell r="F6314">
            <v>28908</v>
          </cell>
        </row>
        <row r="6315">
          <cell r="A6315">
            <v>13041</v>
          </cell>
          <cell r="B6315" t="str">
            <v>Inspección, verificación y dictamen cumplimiento RETIE y RETILAP Diamante de Béisbol P. ciudad Monte</v>
          </cell>
          <cell r="C6315" t="str">
            <v>UN</v>
          </cell>
          <cell r="D6315">
            <v>44590</v>
          </cell>
          <cell r="E6315" t="str">
            <v>2022</v>
          </cell>
          <cell r="F6315">
            <v>1685967</v>
          </cell>
        </row>
        <row r="6316">
          <cell r="A6316">
            <v>13049</v>
          </cell>
          <cell r="B6316" t="str">
            <v xml:space="preserve">APUNTAMIENTO REFLECTORES DE 1500 VATIOS EN EL ESTADIO EL CAMPIN, INCLUYE HERRAMIENTAS Y PROFESIONAL </v>
          </cell>
          <cell r="C6316" t="str">
            <v>UN</v>
          </cell>
          <cell r="D6316">
            <v>44590</v>
          </cell>
          <cell r="E6316" t="str">
            <v>2022</v>
          </cell>
          <cell r="F6316">
            <v>80159</v>
          </cell>
        </row>
        <row r="6317">
          <cell r="A6317">
            <v>176</v>
          </cell>
          <cell r="B6317" t="str">
            <v>PLACA SUPERBOARD COLOMBIT (1.2x0.6)4 mm-MURO</v>
          </cell>
          <cell r="C6317" t="str">
            <v>UN</v>
          </cell>
          <cell r="E6317" t="str">
            <v>1900</v>
          </cell>
          <cell r="F6317">
            <v>0</v>
          </cell>
        </row>
        <row r="6318">
          <cell r="A6318">
            <v>303</v>
          </cell>
          <cell r="B6318" t="str">
            <v>TUBO ALCANT NOVAFORT 250MM   S/NORMA ICONTEC</v>
          </cell>
          <cell r="C6318" t="str">
            <v>ML</v>
          </cell>
          <cell r="D6318">
            <v>44590</v>
          </cell>
          <cell r="E6318" t="str">
            <v>2022</v>
          </cell>
          <cell r="F6318">
            <v>79759</v>
          </cell>
        </row>
        <row r="6319">
          <cell r="A6319">
            <v>304</v>
          </cell>
          <cell r="B6319" t="str">
            <v>UNION  ALCANT NOVAFORT 250MM   S/NORMA ICONTEC</v>
          </cell>
          <cell r="C6319" t="str">
            <v>UN</v>
          </cell>
          <cell r="D6319">
            <v>44590</v>
          </cell>
          <cell r="E6319" t="str">
            <v>2022</v>
          </cell>
          <cell r="F6319">
            <v>161713</v>
          </cell>
        </row>
        <row r="6320">
          <cell r="A6320">
            <v>567</v>
          </cell>
          <cell r="B6320" t="str">
            <v>UNION  ALCANT NOVAFORT 315MM   S/NORMA ICONTEC</v>
          </cell>
          <cell r="C6320" t="str">
            <v>UN</v>
          </cell>
          <cell r="D6320">
            <v>44590</v>
          </cell>
          <cell r="E6320" t="str">
            <v>2022</v>
          </cell>
          <cell r="F6320">
            <v>263567</v>
          </cell>
        </row>
        <row r="6321">
          <cell r="A6321">
            <v>570</v>
          </cell>
          <cell r="B6321" t="str">
            <v>UNION  ALCANT NOVAFORT 400MM  S/NORMA ICONTEC</v>
          </cell>
          <cell r="C6321" t="str">
            <v>UN</v>
          </cell>
          <cell r="D6321">
            <v>44590</v>
          </cell>
          <cell r="E6321" t="str">
            <v>2022</v>
          </cell>
          <cell r="F6321">
            <v>277982</v>
          </cell>
        </row>
        <row r="6322">
          <cell r="A6322">
            <v>690</v>
          </cell>
          <cell r="B6322" t="str">
            <v>UNION  ALCANT NOVAFORT 450MM  S/NORMA ICONTEC</v>
          </cell>
          <cell r="C6322" t="str">
            <v>UN</v>
          </cell>
          <cell r="D6322">
            <v>43843</v>
          </cell>
          <cell r="E6322" t="str">
            <v>2020</v>
          </cell>
          <cell r="F6322">
            <v>209131.79</v>
          </cell>
        </row>
        <row r="6323">
          <cell r="A6323">
            <v>902</v>
          </cell>
          <cell r="B6323" t="str">
            <v>UNION  ALCANT NOVAFORT 500MM   S/NORMA ICONTEC</v>
          </cell>
          <cell r="C6323" t="str">
            <v>UN</v>
          </cell>
          <cell r="E6323" t="str">
            <v>1900</v>
          </cell>
          <cell r="F6323">
            <v>0</v>
          </cell>
        </row>
        <row r="6324">
          <cell r="A6324">
            <v>1135</v>
          </cell>
          <cell r="B6324" t="str">
            <v>TUBO ALCANT NOVAFORT 315MM  S/NORMA ICONTEC</v>
          </cell>
          <cell r="C6324" t="str">
            <v>ML</v>
          </cell>
          <cell r="D6324">
            <v>44590</v>
          </cell>
          <cell r="E6324" t="str">
            <v>2022</v>
          </cell>
          <cell r="F6324">
            <v>112911</v>
          </cell>
        </row>
        <row r="6325">
          <cell r="A6325">
            <v>1136</v>
          </cell>
          <cell r="B6325" t="str">
            <v>TUBO ALCANT NOVAFORT 400MM  S/NORMA ICONTEC</v>
          </cell>
          <cell r="C6325" t="str">
            <v>ML</v>
          </cell>
          <cell r="D6325">
            <v>44590</v>
          </cell>
          <cell r="E6325" t="str">
            <v>2022</v>
          </cell>
          <cell r="F6325">
            <v>139797</v>
          </cell>
        </row>
        <row r="6326">
          <cell r="A6326">
            <v>1426</v>
          </cell>
          <cell r="B6326" t="str">
            <v>TUBO ALCANT NOVAFORT 450MM  S/NORMA ICONTEC</v>
          </cell>
          <cell r="C6326" t="str">
            <v>ML</v>
          </cell>
          <cell r="D6326">
            <v>43843</v>
          </cell>
          <cell r="E6326" t="str">
            <v>2020</v>
          </cell>
          <cell r="F6326">
            <v>121659.65</v>
          </cell>
        </row>
        <row r="6327">
          <cell r="A6327">
            <v>1450</v>
          </cell>
          <cell r="B6327" t="str">
            <v>TUBO ALCANT NOVAFORT 500MM  S/NORMA ICONTEC</v>
          </cell>
          <cell r="C6327" t="str">
            <v>ML</v>
          </cell>
          <cell r="D6327">
            <v>44601</v>
          </cell>
          <cell r="E6327" t="str">
            <v>2022</v>
          </cell>
          <cell r="F6327">
            <v>429664.01</v>
          </cell>
        </row>
        <row r="6328">
          <cell r="A6328">
            <v>1629</v>
          </cell>
          <cell r="B6328" t="str">
            <v>PLACA SUPERBOARD COLOMBIT (1.22x2.44) 6mm-MURO</v>
          </cell>
          <cell r="C6328" t="str">
            <v>UN</v>
          </cell>
          <cell r="E6328" t="str">
            <v>1900</v>
          </cell>
          <cell r="F6328">
            <v>0</v>
          </cell>
        </row>
        <row r="6329">
          <cell r="A6329">
            <v>1774</v>
          </cell>
          <cell r="B6329" t="str">
            <v>CODO ALCANT 90° CxE 6" PVC S/NROMA ICONTEC</v>
          </cell>
          <cell r="C6329" t="str">
            <v>UN</v>
          </cell>
          <cell r="D6329">
            <v>44590</v>
          </cell>
          <cell r="E6329" t="str">
            <v>2022</v>
          </cell>
          <cell r="F6329">
            <v>116328</v>
          </cell>
        </row>
        <row r="6330">
          <cell r="A6330">
            <v>2060</v>
          </cell>
          <cell r="B6330" t="str">
            <v>LIMPIADOR REMOVEDOR PVC (1/4 Gal)S/NORMA ICONTEC</v>
          </cell>
          <cell r="C6330" t="str">
            <v>UN</v>
          </cell>
          <cell r="D6330">
            <v>44590</v>
          </cell>
          <cell r="E6330" t="str">
            <v>2022</v>
          </cell>
          <cell r="F6330">
            <v>36861</v>
          </cell>
        </row>
        <row r="6331">
          <cell r="A6331">
            <v>3528</v>
          </cell>
          <cell r="B6331" t="str">
            <v>TUBO ALCANT NOVAFORT 200MM S/NORMA ICONTEC</v>
          </cell>
          <cell r="C6331" t="str">
            <v>ML</v>
          </cell>
          <cell r="D6331">
            <v>44590</v>
          </cell>
          <cell r="E6331" t="str">
            <v>2022</v>
          </cell>
          <cell r="F6331">
            <v>47441</v>
          </cell>
        </row>
        <row r="6332">
          <cell r="A6332">
            <v>3529</v>
          </cell>
          <cell r="B6332" t="str">
            <v>UNION  ALCANT NOVAFORT 110MM  S/NORMA ICONTEC</v>
          </cell>
          <cell r="C6332" t="str">
            <v>UN</v>
          </cell>
          <cell r="D6332">
            <v>44590</v>
          </cell>
          <cell r="E6332" t="str">
            <v>2022</v>
          </cell>
          <cell r="F6332">
            <v>13331</v>
          </cell>
        </row>
        <row r="6333">
          <cell r="A6333">
            <v>3531</v>
          </cell>
          <cell r="B6333" t="str">
            <v>UNION  ALCANT NOVAFORT 200MM  S/NORMA ICONTEC</v>
          </cell>
          <cell r="C6333" t="str">
            <v>UN</v>
          </cell>
          <cell r="D6333">
            <v>44590</v>
          </cell>
          <cell r="E6333" t="str">
            <v>2022</v>
          </cell>
          <cell r="F6333">
            <v>49525</v>
          </cell>
        </row>
        <row r="6334">
          <cell r="A6334">
            <v>100249</v>
          </cell>
          <cell r="B6334" t="str">
            <v>Tapon HG d=2 1/2" macho*</v>
          </cell>
          <cell r="C6334" t="str">
            <v>UN</v>
          </cell>
          <cell r="D6334">
            <v>44590</v>
          </cell>
          <cell r="E6334" t="str">
            <v>2022</v>
          </cell>
          <cell r="F6334">
            <v>8087</v>
          </cell>
        </row>
        <row r="6335">
          <cell r="A6335">
            <v>101174</v>
          </cell>
          <cell r="B6335" t="str">
            <v>UNION  ALCANT NOVAFORT 355MM S/NORMA ICONTEC</v>
          </cell>
          <cell r="C6335" t="str">
            <v>UN</v>
          </cell>
          <cell r="D6335">
            <v>44590</v>
          </cell>
          <cell r="E6335" t="str">
            <v>2022</v>
          </cell>
          <cell r="F6335">
            <v>240062</v>
          </cell>
        </row>
        <row r="6336">
          <cell r="A6336">
            <v>101780</v>
          </cell>
          <cell r="B6336" t="str">
            <v>TUBO DRENAJE PVC 160mm. S/NORMA ICONTEC</v>
          </cell>
          <cell r="C6336" t="str">
            <v>ML</v>
          </cell>
          <cell r="E6336" t="str">
            <v>1900</v>
          </cell>
          <cell r="F6336">
            <v>0</v>
          </cell>
        </row>
        <row r="6337">
          <cell r="A6337">
            <v>101782</v>
          </cell>
          <cell r="B6337" t="str">
            <v>TUBO DRENAJE PVC 100mm (Usar CIO-105777)</v>
          </cell>
          <cell r="C6337" t="str">
            <v>ML</v>
          </cell>
          <cell r="E6337" t="str">
            <v>1900</v>
          </cell>
          <cell r="F6337">
            <v>0</v>
          </cell>
        </row>
        <row r="6338">
          <cell r="A6338">
            <v>102216</v>
          </cell>
          <cell r="B6338" t="str">
            <v>TUBO Ø1/2" PVC PRESION RDE-9  L=6M S/NORMA ICONTEC</v>
          </cell>
          <cell r="C6338" t="str">
            <v>ML</v>
          </cell>
          <cell r="D6338">
            <v>43843</v>
          </cell>
          <cell r="E6338" t="str">
            <v>2020</v>
          </cell>
          <cell r="F6338">
            <v>2056.3200000000002</v>
          </cell>
        </row>
        <row r="6339">
          <cell r="A6339">
            <v>102235</v>
          </cell>
          <cell r="B6339" t="str">
            <v>TUBO ALCANT NOVAFORT 355 MMS/NORMA ICONTEC</v>
          </cell>
          <cell r="C6339" t="str">
            <v>ML</v>
          </cell>
          <cell r="D6339">
            <v>44590</v>
          </cell>
          <cell r="E6339" t="str">
            <v>2022</v>
          </cell>
          <cell r="F6339">
            <v>112380.01</v>
          </cell>
        </row>
        <row r="6340">
          <cell r="A6340">
            <v>103184</v>
          </cell>
          <cell r="B6340" t="str">
            <v>FLUXOMETRO PALANCA BRONCE Pm=25PSI-SANITARIO</v>
          </cell>
          <cell r="C6340" t="str">
            <v>UN</v>
          </cell>
          <cell r="E6340" t="str">
            <v>1900</v>
          </cell>
          <cell r="F6340">
            <v>0</v>
          </cell>
        </row>
        <row r="6341">
          <cell r="A6341">
            <v>103204</v>
          </cell>
          <cell r="B6341" t="str">
            <v>ETERBOARD 6mm (244X122cm) 24.11KG-ETERNIT</v>
          </cell>
          <cell r="C6341" t="str">
            <v>UN</v>
          </cell>
          <cell r="E6341" t="str">
            <v>1900</v>
          </cell>
          <cell r="F6341">
            <v>0</v>
          </cell>
        </row>
        <row r="6342">
          <cell r="A6342">
            <v>103239</v>
          </cell>
          <cell r="B6342" t="str">
            <v>ACOPLE  FLEXIBLE LAVAMANOS PLAST(1/2X1/2")L=40CM</v>
          </cell>
          <cell r="C6342" t="str">
            <v>UN</v>
          </cell>
          <cell r="D6342">
            <v>44590</v>
          </cell>
          <cell r="E6342" t="str">
            <v>2022</v>
          </cell>
          <cell r="F6342">
            <v>3660</v>
          </cell>
        </row>
        <row r="6343">
          <cell r="A6343">
            <v>103241</v>
          </cell>
          <cell r="B6343" t="str">
            <v>ACOPLE SANITARIO ½"X7/8" PLASTICOL=40CM</v>
          </cell>
          <cell r="C6343" t="str">
            <v>UN</v>
          </cell>
          <cell r="D6343">
            <v>44590</v>
          </cell>
          <cell r="E6343" t="str">
            <v>2022</v>
          </cell>
          <cell r="F6343">
            <v>3419</v>
          </cell>
        </row>
        <row r="6344">
          <cell r="A6344">
            <v>103323</v>
          </cell>
          <cell r="B6344" t="str">
            <v>PLATINA 0.15X0.15X3/16""</v>
          </cell>
          <cell r="C6344" t="str">
            <v>UN</v>
          </cell>
          <cell r="D6344">
            <v>43556</v>
          </cell>
          <cell r="E6344" t="str">
            <v>2019</v>
          </cell>
          <cell r="F6344">
            <v>8160</v>
          </cell>
        </row>
        <row r="6345">
          <cell r="A6345">
            <v>103367</v>
          </cell>
          <cell r="B6345" t="str">
            <v>Rejilla Con Sosco 3X2"METALICA(ALUMINIO)</v>
          </cell>
          <cell r="C6345" t="str">
            <v>UN</v>
          </cell>
          <cell r="E6345" t="str">
            <v>1900</v>
          </cell>
          <cell r="F6345">
            <v>0</v>
          </cell>
        </row>
        <row r="6346">
          <cell r="A6346">
            <v>103441</v>
          </cell>
          <cell r="B6346" t="str">
            <v>ETERBOARD 4mm (122X122cm) -ETERNIT</v>
          </cell>
          <cell r="C6346" t="str">
            <v>UN</v>
          </cell>
          <cell r="E6346" t="str">
            <v>1900</v>
          </cell>
          <cell r="F6346">
            <v>0</v>
          </cell>
        </row>
        <row r="6347">
          <cell r="A6347">
            <v>103442</v>
          </cell>
          <cell r="B6347" t="str">
            <v>PLACA SUPERBOARD COLOMBIT(1.22X2.44M)8MM-MURO</v>
          </cell>
          <cell r="C6347" t="str">
            <v>UN</v>
          </cell>
          <cell r="E6347" t="str">
            <v>1900</v>
          </cell>
          <cell r="F6347">
            <v>0</v>
          </cell>
        </row>
        <row r="6348">
          <cell r="A6348">
            <v>103443</v>
          </cell>
          <cell r="B6348" t="str">
            <v>PLACA SUPERBOARD COLOMBIT(1.22X2.44M)10MM-MURO</v>
          </cell>
          <cell r="C6348" t="str">
            <v>UN</v>
          </cell>
          <cell r="E6348" t="str">
            <v>1900</v>
          </cell>
          <cell r="F6348">
            <v>0</v>
          </cell>
        </row>
        <row r="6349">
          <cell r="A6349">
            <v>103444</v>
          </cell>
          <cell r="B6349" t="str">
            <v>PLACA SUPERBOARD COLOMBIT(1.22X2.44M)11MM-MURO</v>
          </cell>
          <cell r="C6349" t="str">
            <v>UN</v>
          </cell>
          <cell r="E6349" t="str">
            <v>1900</v>
          </cell>
          <cell r="F6349">
            <v>0</v>
          </cell>
        </row>
        <row r="6350">
          <cell r="A6350">
            <v>103445</v>
          </cell>
          <cell r="B6350" t="str">
            <v>PLACA SUPERBOARD COLOMBIT(1.22X2.44M)17MM-MURO</v>
          </cell>
          <cell r="C6350" t="str">
            <v>UN</v>
          </cell>
          <cell r="E6350" t="str">
            <v>1900</v>
          </cell>
          <cell r="F6350">
            <v>0</v>
          </cell>
        </row>
        <row r="6351">
          <cell r="A6351">
            <v>103525</v>
          </cell>
          <cell r="B6351" t="str">
            <v>CHEQUE AMORTIGUADO EXTREMO RANURADO 4"</v>
          </cell>
          <cell r="C6351" t="str">
            <v>UN</v>
          </cell>
          <cell r="E6351" t="str">
            <v>1900</v>
          </cell>
          <cell r="F6351">
            <v>0</v>
          </cell>
        </row>
        <row r="6352">
          <cell r="A6352">
            <v>103526</v>
          </cell>
          <cell r="B6352" t="str">
            <v>CHEQUE AMORTIGUADO EXTREMO ERANURADO 1 1/2"</v>
          </cell>
          <cell r="C6352" t="str">
            <v>UN</v>
          </cell>
          <cell r="E6352" t="str">
            <v>1900</v>
          </cell>
          <cell r="F6352">
            <v>0</v>
          </cell>
        </row>
        <row r="6353">
          <cell r="A6353">
            <v>103527</v>
          </cell>
          <cell r="B6353" t="str">
            <v>UNION TIPO RANURADO 1 1/2"</v>
          </cell>
          <cell r="C6353" t="str">
            <v>UN</v>
          </cell>
          <cell r="E6353" t="str">
            <v>1900</v>
          </cell>
          <cell r="F6353">
            <v>0</v>
          </cell>
        </row>
        <row r="6354">
          <cell r="A6354">
            <v>103528</v>
          </cell>
          <cell r="B6354" t="str">
            <v>UNION TIPO RANURADO 4"</v>
          </cell>
          <cell r="C6354" t="str">
            <v>UN</v>
          </cell>
          <cell r="E6354" t="str">
            <v>1900</v>
          </cell>
          <cell r="F6354">
            <v>0</v>
          </cell>
        </row>
        <row r="6355">
          <cell r="A6355">
            <v>103565</v>
          </cell>
          <cell r="B6355" t="str">
            <v>ASIENTO SANITARIO  BLANCO COMODOR</v>
          </cell>
          <cell r="C6355" t="str">
            <v>UN</v>
          </cell>
          <cell r="D6355">
            <v>44590</v>
          </cell>
          <cell r="E6355" t="str">
            <v>2022</v>
          </cell>
          <cell r="F6355">
            <v>51292</v>
          </cell>
        </row>
        <row r="6356">
          <cell r="A6356">
            <v>103587</v>
          </cell>
          <cell r="B6356" t="str">
            <v>TUBO PRESION RDE-21   1"  S/NORMA ICONTEC</v>
          </cell>
          <cell r="C6356" t="str">
            <v>ML</v>
          </cell>
          <cell r="D6356">
            <v>44590</v>
          </cell>
          <cell r="E6356" t="str">
            <v>2022</v>
          </cell>
          <cell r="F6356">
            <v>5266</v>
          </cell>
        </row>
        <row r="6357">
          <cell r="A6357">
            <v>103600</v>
          </cell>
          <cell r="B6357" t="str">
            <v>CODO 90 PVCS 3"  CXC   S/NORMA ICONTEC</v>
          </cell>
          <cell r="C6357" t="str">
            <v>UN</v>
          </cell>
          <cell r="D6357">
            <v>43530</v>
          </cell>
          <cell r="E6357" t="str">
            <v>2019</v>
          </cell>
          <cell r="F6357">
            <v>3500</v>
          </cell>
        </row>
        <row r="6358">
          <cell r="A6358">
            <v>103601</v>
          </cell>
          <cell r="B6358" t="str">
            <v>TEE SANITARIA Ø3"S/NORMA (NO USAR)</v>
          </cell>
          <cell r="C6358" t="str">
            <v>UN</v>
          </cell>
          <cell r="E6358" t="str">
            <v>1900</v>
          </cell>
          <cell r="F6358">
            <v>0</v>
          </cell>
        </row>
        <row r="6359">
          <cell r="A6359">
            <v>103606</v>
          </cell>
          <cell r="B6359" t="str">
            <v>TAPON ROSCADO Ø3/4" PVCP-S/NORMA ICONTEC</v>
          </cell>
          <cell r="C6359" t="str">
            <v>UN</v>
          </cell>
          <cell r="D6359">
            <v>44592</v>
          </cell>
          <cell r="E6359" t="str">
            <v>2022</v>
          </cell>
          <cell r="F6359">
            <v>1257</v>
          </cell>
        </row>
        <row r="6360">
          <cell r="A6360">
            <v>103642</v>
          </cell>
          <cell r="B6360" t="str">
            <v>VALVULA CHEQUE Ø 2" CORTINA HELVERT</v>
          </cell>
          <cell r="C6360" t="str">
            <v>UN</v>
          </cell>
          <cell r="D6360">
            <v>44592</v>
          </cell>
          <cell r="E6360" t="str">
            <v>2022</v>
          </cell>
          <cell r="F6360">
            <v>314219</v>
          </cell>
        </row>
        <row r="6361">
          <cell r="A6361">
            <v>103643</v>
          </cell>
          <cell r="B6361" t="str">
            <v>SANITARIO FLUXMASTER CYCLON  O SIMILAR(DOS-PIEZAS)</v>
          </cell>
          <cell r="C6361" t="str">
            <v>UN</v>
          </cell>
          <cell r="E6361" t="str">
            <v>1900</v>
          </cell>
          <cell r="F6361">
            <v>0</v>
          </cell>
        </row>
        <row r="6362">
          <cell r="A6362">
            <v>103676</v>
          </cell>
          <cell r="B6362" t="str">
            <v>BUJE SANITARIO SOLDADO  6X4" PVC S/NORMA ICNOTEC</v>
          </cell>
          <cell r="C6362" t="str">
            <v>UN</v>
          </cell>
          <cell r="D6362">
            <v>44592</v>
          </cell>
          <cell r="E6362" t="str">
            <v>2022</v>
          </cell>
          <cell r="F6362">
            <v>33263</v>
          </cell>
        </row>
        <row r="6363">
          <cell r="A6363">
            <v>103901</v>
          </cell>
          <cell r="B6363" t="str">
            <v>VALVULA DE ALIVIO Ø2" (AIRE Y AGUA) Bronce/Acero</v>
          </cell>
          <cell r="C6363" t="str">
            <v>UN</v>
          </cell>
          <cell r="D6363">
            <v>43539</v>
          </cell>
          <cell r="E6363" t="str">
            <v>2019</v>
          </cell>
          <cell r="F6363">
            <v>533289</v>
          </cell>
        </row>
        <row r="6364">
          <cell r="A6364">
            <v>103911</v>
          </cell>
          <cell r="B6364" t="str">
            <v>Tapón PVC roscado presión de 2"S/NORMA ICONTEC</v>
          </cell>
          <cell r="C6364" t="str">
            <v>UN</v>
          </cell>
          <cell r="D6364">
            <v>44592</v>
          </cell>
          <cell r="E6364" t="str">
            <v>2022</v>
          </cell>
          <cell r="F6364">
            <v>8729</v>
          </cell>
        </row>
        <row r="6365">
          <cell r="A6365">
            <v>103912</v>
          </cell>
          <cell r="B6365" t="str">
            <v>Tapón PVC soldado presión Ø2" S/NORMA ICONTEC</v>
          </cell>
          <cell r="C6365" t="str">
            <v>UN</v>
          </cell>
          <cell r="D6365">
            <v>44592</v>
          </cell>
          <cell r="E6365" t="str">
            <v>2022</v>
          </cell>
          <cell r="F6365">
            <v>6701</v>
          </cell>
        </row>
        <row r="6366">
          <cell r="A6366">
            <v>103915</v>
          </cell>
          <cell r="B6366" t="str">
            <v>Tapón PVC roscado presión de 1 1/2" S/NORMA ICONTE</v>
          </cell>
          <cell r="C6366" t="str">
            <v>UN</v>
          </cell>
          <cell r="D6366">
            <v>44592</v>
          </cell>
          <cell r="E6366" t="str">
            <v>2022</v>
          </cell>
          <cell r="F6366">
            <v>5330</v>
          </cell>
        </row>
        <row r="6367">
          <cell r="A6367">
            <v>103916</v>
          </cell>
          <cell r="B6367" t="str">
            <v>Tapón PVC soldado presiónØ 1 1/2"S/NORMA ICONTEC</v>
          </cell>
          <cell r="C6367" t="str">
            <v>UN</v>
          </cell>
          <cell r="D6367">
            <v>44592</v>
          </cell>
          <cell r="E6367" t="str">
            <v>2022</v>
          </cell>
          <cell r="F6367">
            <v>4215</v>
          </cell>
        </row>
        <row r="6368">
          <cell r="A6368">
            <v>103917</v>
          </cell>
          <cell r="B6368" t="str">
            <v>TAPON SOLDADO PVC PRESION 1/2"S/NORMA ICONTEC</v>
          </cell>
          <cell r="C6368" t="str">
            <v>UN</v>
          </cell>
          <cell r="D6368">
            <v>44592</v>
          </cell>
          <cell r="E6368" t="str">
            <v>2022</v>
          </cell>
          <cell r="F6368">
            <v>377</v>
          </cell>
        </row>
        <row r="6369">
          <cell r="A6369">
            <v>103974</v>
          </cell>
          <cell r="B6369" t="str">
            <v>TEE CPVC 2"S/NORMA ICONTEC</v>
          </cell>
          <cell r="C6369" t="str">
            <v>UN</v>
          </cell>
          <cell r="D6369">
            <v>44592</v>
          </cell>
          <cell r="E6369" t="str">
            <v>2022</v>
          </cell>
          <cell r="F6369">
            <v>89247</v>
          </cell>
        </row>
        <row r="6370">
          <cell r="A6370">
            <v>104039</v>
          </cell>
          <cell r="B6370" t="str">
            <v>Geodren planar e=5.0mm GMX-7 h=0.50m</v>
          </cell>
          <cell r="C6370" t="str">
            <v>ML</v>
          </cell>
          <cell r="E6370" t="str">
            <v>1900</v>
          </cell>
          <cell r="F6370">
            <v>0</v>
          </cell>
        </row>
        <row r="6371">
          <cell r="A6371">
            <v>104070</v>
          </cell>
          <cell r="B6371" t="str">
            <v>Regadera Saona Redonda 8 pulg brazo 40cm Cromo</v>
          </cell>
          <cell r="C6371" t="str">
            <v>UN</v>
          </cell>
          <cell r="D6371">
            <v>43711</v>
          </cell>
          <cell r="E6371" t="str">
            <v>2019</v>
          </cell>
          <cell r="F6371">
            <v>95900.01</v>
          </cell>
        </row>
        <row r="6372">
          <cell r="A6372">
            <v>104158</v>
          </cell>
          <cell r="B6372" t="str">
            <v>hidrante milan canexión pvc 3"</v>
          </cell>
          <cell r="C6372" t="str">
            <v>UN</v>
          </cell>
          <cell r="E6372" t="str">
            <v>1900</v>
          </cell>
          <cell r="F6372">
            <v>0</v>
          </cell>
        </row>
        <row r="6373">
          <cell r="A6373">
            <v>104187</v>
          </cell>
          <cell r="B6373" t="str">
            <v>VALVULA/REGISTRO BOLA  Ø 1" (MANIJA - METALICA)</v>
          </cell>
          <cell r="C6373" t="str">
            <v>UN</v>
          </cell>
          <cell r="D6373">
            <v>44592</v>
          </cell>
          <cell r="E6373" t="str">
            <v>2022</v>
          </cell>
          <cell r="F6373">
            <v>42777</v>
          </cell>
        </row>
        <row r="6374">
          <cell r="A6374">
            <v>104205</v>
          </cell>
          <cell r="B6374" t="str">
            <v>ULAMINA-HR(15X15X15CM)L=0.15Me=1/8"+2 PERF3/8"</v>
          </cell>
          <cell r="C6374" t="str">
            <v>UN</v>
          </cell>
          <cell r="D6374">
            <v>44592</v>
          </cell>
          <cell r="E6374" t="str">
            <v>2022</v>
          </cell>
          <cell r="F6374">
            <v>24733</v>
          </cell>
        </row>
        <row r="6375">
          <cell r="A6375">
            <v>104210</v>
          </cell>
          <cell r="B6375" t="str">
            <v>VIDRIO TEMP.10MM+MARCO ALUMINIO-ALUMINA INSTAL</v>
          </cell>
          <cell r="C6375" t="str">
            <v>M2</v>
          </cell>
          <cell r="E6375" t="str">
            <v>1900</v>
          </cell>
          <cell r="F6375">
            <v>0</v>
          </cell>
        </row>
        <row r="6376">
          <cell r="A6376">
            <v>104212</v>
          </cell>
          <cell r="B6376" t="str">
            <v>TANQUEPLAST20M3POLIETIL. Y UV+TAPA+ACC+TRANSP.</v>
          </cell>
          <cell r="C6376" t="str">
            <v>UN</v>
          </cell>
          <cell r="E6376" t="str">
            <v>1900</v>
          </cell>
          <cell r="F6376">
            <v>0</v>
          </cell>
        </row>
        <row r="6377">
          <cell r="A6377">
            <v>104221</v>
          </cell>
          <cell r="B6377" t="str">
            <v>Sifón PVC-S D=4"</v>
          </cell>
          <cell r="C6377" t="str">
            <v>UN</v>
          </cell>
          <cell r="D6377">
            <v>44592</v>
          </cell>
          <cell r="E6377" t="str">
            <v>2022</v>
          </cell>
          <cell r="F6377">
            <v>19943</v>
          </cell>
        </row>
        <row r="6378">
          <cell r="A6378">
            <v>104223</v>
          </cell>
          <cell r="B6378" t="str">
            <v>TAPON ROSCADO PVC D=3"</v>
          </cell>
          <cell r="C6378" t="str">
            <v>UN</v>
          </cell>
          <cell r="E6378" t="str">
            <v>1900</v>
          </cell>
          <cell r="F6378">
            <v>0</v>
          </cell>
        </row>
        <row r="6379">
          <cell r="A6379">
            <v>104231</v>
          </cell>
          <cell r="B6379" t="str">
            <v>Rejilla tipo Sifón en aluminio 20x20 sosco 6"</v>
          </cell>
          <cell r="C6379" t="str">
            <v>UN</v>
          </cell>
          <cell r="E6379" t="str">
            <v>1900</v>
          </cell>
          <cell r="F6379">
            <v>0</v>
          </cell>
        </row>
        <row r="6380">
          <cell r="A6380">
            <v>104272</v>
          </cell>
          <cell r="B6380" t="str">
            <v>SANITARIO ALONGADO CORONA CONTROL-SAN GIORGIO</v>
          </cell>
          <cell r="C6380" t="str">
            <v>UN</v>
          </cell>
          <cell r="D6380">
            <v>44161</v>
          </cell>
          <cell r="E6380" t="str">
            <v>2020</v>
          </cell>
          <cell r="F6380">
            <v>437746</v>
          </cell>
        </row>
        <row r="6381">
          <cell r="A6381">
            <v>104274</v>
          </cell>
          <cell r="B6381" t="str">
            <v>REGISTRO BOLA 1 1/2"BRONCE ROSCAD0</v>
          </cell>
          <cell r="C6381" t="str">
            <v>UN</v>
          </cell>
          <cell r="E6381" t="str">
            <v>1900</v>
          </cell>
          <cell r="F6381">
            <v>0</v>
          </cell>
        </row>
        <row r="6382">
          <cell r="A6382">
            <v>104283</v>
          </cell>
          <cell r="B6382" t="str">
            <v>REMOVEDOR PVC (1/8 Gal)</v>
          </cell>
          <cell r="C6382" t="str">
            <v>UN</v>
          </cell>
          <cell r="E6382" t="str">
            <v>1900</v>
          </cell>
          <cell r="F6382">
            <v>0</v>
          </cell>
        </row>
        <row r="6383">
          <cell r="A6383">
            <v>104284</v>
          </cell>
          <cell r="B6383" t="str">
            <v>UNIVERSAL PVC-P Ø 2"</v>
          </cell>
          <cell r="C6383" t="str">
            <v>UN</v>
          </cell>
          <cell r="D6383">
            <v>44592</v>
          </cell>
          <cell r="E6383" t="str">
            <v>2022</v>
          </cell>
          <cell r="F6383">
            <v>45122</v>
          </cell>
        </row>
        <row r="6384">
          <cell r="A6384">
            <v>104291</v>
          </cell>
          <cell r="B6384" t="str">
            <v>VALVULA DE ALIVIO 1/2" -AMERICANA</v>
          </cell>
          <cell r="C6384" t="str">
            <v>UN</v>
          </cell>
          <cell r="E6384" t="str">
            <v>1900</v>
          </cell>
          <cell r="F6384">
            <v>0</v>
          </cell>
        </row>
        <row r="6385">
          <cell r="A6385">
            <v>104292</v>
          </cell>
          <cell r="B6385" t="str">
            <v>CHEQUE VERTICAL 1/2" HELBERT</v>
          </cell>
          <cell r="C6385" t="str">
            <v>UN</v>
          </cell>
          <cell r="E6385" t="str">
            <v>1900</v>
          </cell>
          <cell r="F6385">
            <v>0</v>
          </cell>
        </row>
        <row r="6386">
          <cell r="A6386">
            <v>104293</v>
          </cell>
          <cell r="B6386" t="str">
            <v>ORINAL TIPO SECO PORCELANA</v>
          </cell>
          <cell r="C6386" t="str">
            <v>UN</v>
          </cell>
          <cell r="D6386">
            <v>44592</v>
          </cell>
          <cell r="E6386" t="str">
            <v>2022</v>
          </cell>
          <cell r="F6386">
            <v>1063128</v>
          </cell>
        </row>
        <row r="6387">
          <cell r="A6387">
            <v>104314</v>
          </cell>
          <cell r="B6387" t="str">
            <v>LIMPIADOR PVC 760 Gr O 1/4 GAL. S/NORMA ICONTEC</v>
          </cell>
          <cell r="C6387" t="str">
            <v>UN</v>
          </cell>
          <cell r="D6387">
            <v>44592</v>
          </cell>
          <cell r="E6387" t="str">
            <v>2022</v>
          </cell>
          <cell r="F6387">
            <v>47210</v>
          </cell>
        </row>
        <row r="6388">
          <cell r="A6388">
            <v>104391</v>
          </cell>
          <cell r="B6388" t="str">
            <v>SIFON PARA LAVAPLATOS PLASTICO+CANASTILLA (4")</v>
          </cell>
          <cell r="C6388" t="str">
            <v>UN</v>
          </cell>
          <cell r="D6388">
            <v>44592</v>
          </cell>
          <cell r="E6388" t="str">
            <v>2022</v>
          </cell>
          <cell r="F6388">
            <v>19595</v>
          </cell>
        </row>
        <row r="6389">
          <cell r="A6389">
            <v>104394</v>
          </cell>
          <cell r="B6389" t="str">
            <v>TUBO PRESION Ø3/4´´ RDE 21 PVC X6ML S/NORMA ICONTE</v>
          </cell>
          <cell r="C6389" t="str">
            <v>ML</v>
          </cell>
          <cell r="E6389" t="str">
            <v>1900</v>
          </cell>
          <cell r="F6389">
            <v>0</v>
          </cell>
        </row>
        <row r="6390">
          <cell r="A6390">
            <v>104412</v>
          </cell>
          <cell r="B6390" t="str">
            <v>Niple HG 3/4"x6"</v>
          </cell>
          <cell r="C6390" t="str">
            <v>UN</v>
          </cell>
          <cell r="E6390" t="str">
            <v>1900</v>
          </cell>
          <cell r="F6390">
            <v>0</v>
          </cell>
        </row>
        <row r="6391">
          <cell r="A6391">
            <v>104426</v>
          </cell>
          <cell r="B6391" t="str">
            <v>REJILLA SL-100(83.5X45.5X14CM)+MARCO(100X65X14CM)</v>
          </cell>
          <cell r="C6391" t="str">
            <v>UN</v>
          </cell>
          <cell r="E6391" t="str">
            <v>1900</v>
          </cell>
          <cell r="F6391">
            <v>0</v>
          </cell>
        </row>
        <row r="6392">
          <cell r="A6392">
            <v>104439</v>
          </cell>
          <cell r="B6392" t="str">
            <v>TANQUE HIDROACUMULADOR DE 500 LTS</v>
          </cell>
          <cell r="C6392" t="str">
            <v>UN</v>
          </cell>
          <cell r="E6392" t="str">
            <v>1900</v>
          </cell>
          <cell r="F6392">
            <v>0</v>
          </cell>
        </row>
        <row r="6393">
          <cell r="A6393">
            <v>104440</v>
          </cell>
          <cell r="B6393" t="str">
            <v>VALVULA DE PIE DE 4"BRONCE + CANASTILLA -150 PSI</v>
          </cell>
          <cell r="C6393" t="str">
            <v>UN</v>
          </cell>
          <cell r="D6393">
            <v>44592</v>
          </cell>
          <cell r="E6393" t="str">
            <v>2022</v>
          </cell>
          <cell r="F6393">
            <v>1039108</v>
          </cell>
        </row>
        <row r="6394">
          <cell r="A6394">
            <v>104441</v>
          </cell>
          <cell r="B6394" t="str">
            <v>FLAUTA DE DESCARGA DE 6"</v>
          </cell>
          <cell r="C6394" t="str">
            <v>UN</v>
          </cell>
          <cell r="E6394" t="str">
            <v>1900</v>
          </cell>
          <cell r="F6394">
            <v>0</v>
          </cell>
        </row>
        <row r="6395">
          <cell r="A6395">
            <v>104442</v>
          </cell>
          <cell r="B6395" t="str">
            <v>TUBO GALVANIZADO 4" AGUA</v>
          </cell>
          <cell r="C6395" t="str">
            <v>ML</v>
          </cell>
          <cell r="D6395">
            <v>43538</v>
          </cell>
          <cell r="E6395" t="str">
            <v>2019</v>
          </cell>
          <cell r="F6395">
            <v>64641</v>
          </cell>
        </row>
        <row r="6396">
          <cell r="A6396">
            <v>104443</v>
          </cell>
          <cell r="B6396" t="str">
            <v>TUBO PRESION HG 6"</v>
          </cell>
          <cell r="C6396" t="str">
            <v>ML</v>
          </cell>
          <cell r="E6396" t="str">
            <v>1900</v>
          </cell>
          <cell r="F6396">
            <v>0</v>
          </cell>
        </row>
        <row r="6397">
          <cell r="A6397">
            <v>104444</v>
          </cell>
          <cell r="B6397" t="str">
            <v>UNION GALVANIZ.6"</v>
          </cell>
          <cell r="C6397" t="str">
            <v>UN</v>
          </cell>
          <cell r="E6397" t="str">
            <v>1900</v>
          </cell>
          <cell r="F6397">
            <v>0</v>
          </cell>
        </row>
        <row r="6398">
          <cell r="A6398">
            <v>104445</v>
          </cell>
          <cell r="B6398" t="str">
            <v>UNION GALVANIZADA Ø 4"</v>
          </cell>
          <cell r="C6398" t="str">
            <v>UN</v>
          </cell>
          <cell r="D6398">
            <v>43538</v>
          </cell>
          <cell r="E6398" t="str">
            <v>2019</v>
          </cell>
          <cell r="F6398">
            <v>28314</v>
          </cell>
        </row>
        <row r="6399">
          <cell r="A6399">
            <v>104446</v>
          </cell>
          <cell r="B6399" t="str">
            <v>TEE GALVANIZ.4"</v>
          </cell>
          <cell r="C6399" t="str">
            <v>UN</v>
          </cell>
          <cell r="E6399" t="str">
            <v>1900</v>
          </cell>
          <cell r="F6399">
            <v>0</v>
          </cell>
        </row>
        <row r="6400">
          <cell r="A6400">
            <v>104447</v>
          </cell>
          <cell r="B6400" t="str">
            <v>TEE GALVANIZ.6"</v>
          </cell>
          <cell r="C6400" t="str">
            <v>UN</v>
          </cell>
          <cell r="E6400" t="str">
            <v>1900</v>
          </cell>
          <cell r="F6400">
            <v>0</v>
          </cell>
        </row>
        <row r="6401">
          <cell r="A6401">
            <v>104448</v>
          </cell>
          <cell r="B6401" t="str">
            <v>CODO GALVANIZADO 90°-Ø6"</v>
          </cell>
          <cell r="C6401" t="str">
            <v>UN</v>
          </cell>
          <cell r="E6401" t="str">
            <v>1900</v>
          </cell>
          <cell r="F6401">
            <v>0</v>
          </cell>
        </row>
        <row r="6402">
          <cell r="A6402">
            <v>104449</v>
          </cell>
          <cell r="B6402" t="str">
            <v>CODO 90 °GALVANIZADO Ø4"</v>
          </cell>
          <cell r="C6402" t="str">
            <v>UN</v>
          </cell>
          <cell r="D6402">
            <v>43552</v>
          </cell>
          <cell r="E6402" t="str">
            <v>2019</v>
          </cell>
          <cell r="F6402">
            <v>44541</v>
          </cell>
        </row>
        <row r="6403">
          <cell r="A6403">
            <v>104450</v>
          </cell>
          <cell r="B6403" t="str">
            <v>VALVULA DE PIEØ 3"BRONCE(125-150PSI)CANAST-METALIC</v>
          </cell>
          <cell r="C6403" t="str">
            <v>UN</v>
          </cell>
          <cell r="D6403">
            <v>44592</v>
          </cell>
          <cell r="E6403" t="str">
            <v>2022</v>
          </cell>
          <cell r="F6403">
            <v>451787</v>
          </cell>
        </row>
        <row r="6404">
          <cell r="A6404">
            <v>104451</v>
          </cell>
          <cell r="B6404" t="str">
            <v>CHEQUE HIDRO 3" PARA SISTEMA. EYECTOR</v>
          </cell>
          <cell r="C6404" t="str">
            <v>UN</v>
          </cell>
          <cell r="E6404" t="str">
            <v>1900</v>
          </cell>
          <cell r="F6404">
            <v>0</v>
          </cell>
        </row>
        <row r="6405">
          <cell r="A6405">
            <v>104452</v>
          </cell>
          <cell r="B6405" t="str">
            <v>UNION DRESER DE 3"</v>
          </cell>
          <cell r="C6405" t="str">
            <v>UN</v>
          </cell>
          <cell r="E6405" t="str">
            <v>1900</v>
          </cell>
          <cell r="F6405">
            <v>0</v>
          </cell>
        </row>
        <row r="6406">
          <cell r="A6406">
            <v>104491</v>
          </cell>
          <cell r="B6406" t="str">
            <v>TUBO PVCP 21/2"</v>
          </cell>
          <cell r="C6406" t="str">
            <v>ML</v>
          </cell>
          <cell r="E6406" t="str">
            <v>1900</v>
          </cell>
          <cell r="F6406">
            <v>0</v>
          </cell>
        </row>
        <row r="6407">
          <cell r="A6407">
            <v>104492</v>
          </cell>
          <cell r="B6407" t="str">
            <v>TUBO GALVANIZADO 2 1/2" e=3-38mm Roscado</v>
          </cell>
          <cell r="C6407" t="str">
            <v>ML</v>
          </cell>
          <cell r="E6407" t="str">
            <v>1900</v>
          </cell>
          <cell r="F6407">
            <v>0</v>
          </cell>
        </row>
        <row r="6408">
          <cell r="A6408">
            <v>104518</v>
          </cell>
          <cell r="B6408" t="str">
            <v>Marco+Tapa(Äng+Plat+acero+Conc.3.000)Caja 60x60cm</v>
          </cell>
          <cell r="C6408" t="str">
            <v>UN</v>
          </cell>
          <cell r="D6408">
            <v>44601</v>
          </cell>
          <cell r="E6408" t="str">
            <v>2022</v>
          </cell>
          <cell r="F6408">
            <v>161282</v>
          </cell>
        </row>
        <row r="6409">
          <cell r="A6409">
            <v>104519</v>
          </cell>
          <cell r="B6409" t="str">
            <v>Marco+Tapa(Äng+Plat+acero+Conc.3.000)Caja 70x70cm</v>
          </cell>
          <cell r="C6409" t="str">
            <v>UN</v>
          </cell>
          <cell r="D6409">
            <v>44273</v>
          </cell>
          <cell r="E6409" t="str">
            <v>2021</v>
          </cell>
          <cell r="F6409">
            <v>157370.85</v>
          </cell>
        </row>
        <row r="6410">
          <cell r="A6410">
            <v>104520</v>
          </cell>
          <cell r="B6410" t="str">
            <v>Marco+Tapa(Äng+Plat+acero+Conc.3.000)Caja 90x90cm</v>
          </cell>
          <cell r="C6410" t="str">
            <v>UN</v>
          </cell>
          <cell r="E6410" t="str">
            <v>1900</v>
          </cell>
          <cell r="F6410">
            <v>0</v>
          </cell>
        </row>
        <row r="6411">
          <cell r="A6411">
            <v>104521</v>
          </cell>
          <cell r="B6411" t="str">
            <v>Marco+Tapa(Äng+Plat+acero+Conc.3.000)Caja 80x80cm</v>
          </cell>
          <cell r="C6411" t="str">
            <v>UN</v>
          </cell>
          <cell r="D6411">
            <v>44273</v>
          </cell>
          <cell r="E6411" t="str">
            <v>2021</v>
          </cell>
          <cell r="F6411">
            <v>167341.54</v>
          </cell>
        </row>
        <row r="6412">
          <cell r="A6412">
            <v>104522</v>
          </cell>
          <cell r="B6412" t="str">
            <v>Marco+Tapa(Äng+Plat+acero+Conc3.000)Caja 100x100cm</v>
          </cell>
          <cell r="C6412" t="str">
            <v>UN</v>
          </cell>
          <cell r="D6412">
            <v>44273</v>
          </cell>
          <cell r="E6412" t="str">
            <v>2021</v>
          </cell>
          <cell r="F6412">
            <v>214606.8</v>
          </cell>
        </row>
        <row r="6413">
          <cell r="A6413">
            <v>104559</v>
          </cell>
          <cell r="B6413" t="str">
            <v>ADHESIVO PARA TUBERIA NOVAFORT (310 GR)</v>
          </cell>
          <cell r="C6413" t="str">
            <v>UN</v>
          </cell>
          <cell r="D6413">
            <v>44592</v>
          </cell>
          <cell r="E6413" t="str">
            <v>2022</v>
          </cell>
          <cell r="F6413">
            <v>70935</v>
          </cell>
        </row>
        <row r="6414">
          <cell r="A6414">
            <v>104677</v>
          </cell>
          <cell r="B6414" t="str">
            <v>Tubo acero carbon C/C SCH 2 1/2"/Costura/COLMENA</v>
          </cell>
          <cell r="C6414" t="str">
            <v>ML</v>
          </cell>
          <cell r="E6414" t="str">
            <v>1900</v>
          </cell>
          <cell r="F6414">
            <v>0</v>
          </cell>
        </row>
        <row r="6415">
          <cell r="A6415">
            <v>104678</v>
          </cell>
          <cell r="B6415" t="str">
            <v>Tubo acero carbon C/C SCH 3"/Costura</v>
          </cell>
          <cell r="C6415" t="str">
            <v>ML</v>
          </cell>
          <cell r="E6415" t="str">
            <v>1900</v>
          </cell>
          <cell r="F6415">
            <v>0</v>
          </cell>
        </row>
        <row r="6416">
          <cell r="A6416">
            <v>104681</v>
          </cell>
          <cell r="B6416" t="str">
            <v>EQUIPO DE PRESIÓN CON 2 MOTOBOMBAS DE 2.0HP</v>
          </cell>
          <cell r="C6416" t="str">
            <v>UN</v>
          </cell>
          <cell r="E6416" t="str">
            <v>1900</v>
          </cell>
          <cell r="F6416">
            <v>0</v>
          </cell>
        </row>
        <row r="6417">
          <cell r="A6417">
            <v>104698</v>
          </cell>
          <cell r="B6417" t="str">
            <v>LUBRICANTE U.M. (EMPAQUE 500 gr)</v>
          </cell>
          <cell r="C6417" t="str">
            <v>UN</v>
          </cell>
          <cell r="E6417" t="str">
            <v>1900</v>
          </cell>
          <cell r="F6417">
            <v>0</v>
          </cell>
        </row>
        <row r="6418">
          <cell r="A6418">
            <v>104756</v>
          </cell>
          <cell r="B6418" t="str">
            <v>REDUCCION HG DE 2 1/2" A 1 1/2"  BUSHING</v>
          </cell>
          <cell r="C6418" t="str">
            <v>UN</v>
          </cell>
          <cell r="E6418" t="str">
            <v>1900</v>
          </cell>
          <cell r="F6418">
            <v>0</v>
          </cell>
        </row>
        <row r="6419">
          <cell r="A6419">
            <v>104763</v>
          </cell>
          <cell r="B6419" t="str">
            <v>VALVULA CHEQUE Ø 1 1/2" CORTINA HELBERT O SIMILAR</v>
          </cell>
          <cell r="C6419" t="str">
            <v>UN</v>
          </cell>
          <cell r="E6419" t="str">
            <v>1900</v>
          </cell>
          <cell r="F6419">
            <v>0</v>
          </cell>
        </row>
        <row r="6420">
          <cell r="A6420">
            <v>104765</v>
          </cell>
          <cell r="B6420" t="str">
            <v>VALVULA CHEQUE Ø 2 1/2" CORTINA HELBERT</v>
          </cell>
          <cell r="C6420" t="str">
            <v>UN</v>
          </cell>
          <cell r="E6420" t="str">
            <v>1900</v>
          </cell>
          <cell r="F6420">
            <v>0</v>
          </cell>
        </row>
        <row r="6421">
          <cell r="A6421">
            <v>104767</v>
          </cell>
          <cell r="B6421" t="str">
            <v>VALVULA DE PIE DE 6"+CANASTILLA HELBERT O SIMILAR</v>
          </cell>
          <cell r="C6421" t="str">
            <v>UN</v>
          </cell>
          <cell r="D6421">
            <v>44592</v>
          </cell>
          <cell r="E6421" t="str">
            <v>2022</v>
          </cell>
          <cell r="F6421">
            <v>2143510</v>
          </cell>
        </row>
        <row r="6422">
          <cell r="A6422">
            <v>104769</v>
          </cell>
          <cell r="B6422" t="str">
            <v>VALVULA CHEQUE Ø 4" CORTINA S/MORMA ICONTEC</v>
          </cell>
          <cell r="C6422" t="str">
            <v>UN</v>
          </cell>
          <cell r="D6422">
            <v>44601</v>
          </cell>
          <cell r="E6422" t="str">
            <v>2022</v>
          </cell>
          <cell r="F6422">
            <v>941037.01</v>
          </cell>
        </row>
        <row r="6423">
          <cell r="A6423">
            <v>104857</v>
          </cell>
          <cell r="B6423" t="str">
            <v>NIPLE  GALVANIZADO Ø 3 " L=0.10M</v>
          </cell>
          <cell r="C6423" t="str">
            <v>UN</v>
          </cell>
          <cell r="E6423" t="str">
            <v>1900</v>
          </cell>
          <cell r="F6423">
            <v>0</v>
          </cell>
        </row>
        <row r="6424">
          <cell r="A6424">
            <v>104912</v>
          </cell>
          <cell r="B6424" t="str">
            <v>CODO 45° PRESION Ø2" PVC S/NORMA ICONTEC</v>
          </cell>
          <cell r="C6424" t="str">
            <v>UN</v>
          </cell>
          <cell r="D6424">
            <v>44592</v>
          </cell>
          <cell r="E6424" t="str">
            <v>2022</v>
          </cell>
          <cell r="F6424">
            <v>13947</v>
          </cell>
        </row>
        <row r="6425">
          <cell r="A6425">
            <v>104914</v>
          </cell>
          <cell r="B6425" t="str">
            <v>VALVULA ANTIFRAUDE (3/4")AGUA</v>
          </cell>
          <cell r="C6425" t="str">
            <v>UN</v>
          </cell>
          <cell r="D6425">
            <v>44592</v>
          </cell>
          <cell r="E6425" t="str">
            <v>2022</v>
          </cell>
          <cell r="F6425">
            <v>27202</v>
          </cell>
        </row>
        <row r="6426">
          <cell r="A6426">
            <v>104915</v>
          </cell>
          <cell r="B6426" t="str">
            <v>VALVULA CORTINA (3/4")AGUA (R.W.)</v>
          </cell>
          <cell r="C6426" t="str">
            <v>UN</v>
          </cell>
          <cell r="E6426" t="str">
            <v>1900</v>
          </cell>
          <cell r="F6426">
            <v>0</v>
          </cell>
        </row>
        <row r="6427">
          <cell r="A6427">
            <v>104916</v>
          </cell>
          <cell r="B6427" t="str">
            <v>TANQUE PLAST. DE 20.000 LTS Vertical(Acce+transp)</v>
          </cell>
          <cell r="C6427" t="str">
            <v>UN</v>
          </cell>
          <cell r="D6427">
            <v>44592</v>
          </cell>
          <cell r="E6427" t="str">
            <v>2022</v>
          </cell>
          <cell r="F6427">
            <v>20443453</v>
          </cell>
        </row>
        <row r="6428">
          <cell r="A6428">
            <v>104917</v>
          </cell>
          <cell r="B6428" t="str">
            <v>MEDIDOR PARA AGUA (3/4") APROB.EE.AA.BB</v>
          </cell>
          <cell r="C6428" t="str">
            <v>UN</v>
          </cell>
          <cell r="D6428">
            <v>43544</v>
          </cell>
          <cell r="E6428" t="str">
            <v>2019</v>
          </cell>
          <cell r="F6428">
            <v>283425</v>
          </cell>
        </row>
        <row r="6429">
          <cell r="A6429">
            <v>104970</v>
          </cell>
          <cell r="B6429" t="str">
            <v>BRIDA -PVC LISA Ø 4"  S/NORMA ICONTEC</v>
          </cell>
          <cell r="C6429" t="str">
            <v>UN</v>
          </cell>
          <cell r="D6429">
            <v>43745</v>
          </cell>
          <cell r="E6429" t="str">
            <v>2019</v>
          </cell>
          <cell r="F6429">
            <v>47858</v>
          </cell>
        </row>
        <row r="6430">
          <cell r="A6430">
            <v>104972</v>
          </cell>
          <cell r="B6430" t="str">
            <v>TUBO GALVANIZADO Ø1 1/2" AGUA (3.68MM)PresiónL=6M</v>
          </cell>
          <cell r="C6430" t="str">
            <v>ML</v>
          </cell>
          <cell r="E6430" t="str">
            <v>1900</v>
          </cell>
          <cell r="F6430">
            <v>0</v>
          </cell>
        </row>
        <row r="6431">
          <cell r="A6431">
            <v>104973</v>
          </cell>
          <cell r="B6431" t="str">
            <v>TUBO GALVANIZADO Ø 21/2" AGUA (5.16MM)PresiónL=6M</v>
          </cell>
          <cell r="C6431" t="str">
            <v>ML</v>
          </cell>
          <cell r="E6431" t="str">
            <v>1900</v>
          </cell>
          <cell r="F6431">
            <v>0</v>
          </cell>
        </row>
        <row r="6432">
          <cell r="A6432">
            <v>104990</v>
          </cell>
          <cell r="B6432" t="str">
            <v>REBOBINAR (Motor Electrico 3.5HP 3.60 rpm/220)</v>
          </cell>
          <cell r="C6432" t="str">
            <v>UN</v>
          </cell>
          <cell r="D6432">
            <v>43801</v>
          </cell>
          <cell r="E6432" t="str">
            <v>2019</v>
          </cell>
          <cell r="F6432">
            <v>147490</v>
          </cell>
        </row>
        <row r="6433">
          <cell r="A6433">
            <v>105083</v>
          </cell>
          <cell r="B6433" t="str">
            <v>Marco+Tapa(Äng+Plat+acero+Conc3.000)Caja 120x120cm</v>
          </cell>
          <cell r="C6433" t="str">
            <v>UN</v>
          </cell>
          <cell r="D6433">
            <v>44273</v>
          </cell>
          <cell r="E6433" t="str">
            <v>2021</v>
          </cell>
          <cell r="F6433">
            <v>355965.16</v>
          </cell>
        </row>
        <row r="6434">
          <cell r="A6434">
            <v>105158</v>
          </cell>
          <cell r="B6434" t="str">
            <v>ABRAZADERA"U"Doble Ala+2- Perf.3/8"(Para Tubo 3")</v>
          </cell>
          <cell r="C6434" t="str">
            <v>UN</v>
          </cell>
          <cell r="E6434" t="str">
            <v>1900</v>
          </cell>
          <cell r="F6434">
            <v>0</v>
          </cell>
        </row>
        <row r="6435">
          <cell r="A6435">
            <v>105259</v>
          </cell>
          <cell r="B6435" t="str">
            <v xml:space="preserve">TUBO PVC 1" RDE-21 </v>
          </cell>
          <cell r="C6435" t="str">
            <v>ML</v>
          </cell>
          <cell r="E6435" t="str">
            <v>1900</v>
          </cell>
          <cell r="F6435">
            <v>0</v>
          </cell>
        </row>
        <row r="6436">
          <cell r="A6436">
            <v>105268</v>
          </cell>
          <cell r="B6436" t="str">
            <v>TUBO PVC PRESION Ø11/4" RDE 21 X 6 MtsS/NORMA ICON</v>
          </cell>
          <cell r="C6436" t="str">
            <v>ML</v>
          </cell>
          <cell r="D6436">
            <v>44592</v>
          </cell>
          <cell r="E6436" t="str">
            <v>2022</v>
          </cell>
          <cell r="F6436">
            <v>9488</v>
          </cell>
        </row>
        <row r="6437">
          <cell r="A6437">
            <v>105341</v>
          </cell>
          <cell r="B6437" t="str">
            <v>VALVULA CHEQUE Ø 1" CORTINA</v>
          </cell>
          <cell r="C6437" t="str">
            <v>UN</v>
          </cell>
          <cell r="D6437">
            <v>44601</v>
          </cell>
          <cell r="E6437" t="str">
            <v>2022</v>
          </cell>
          <cell r="F6437">
            <v>45233.01</v>
          </cell>
        </row>
        <row r="6438">
          <cell r="A6438">
            <v>105434</v>
          </cell>
          <cell r="B6438" t="str">
            <v>VALVULA DE PIE Ø 2"BRONCE(125-150)PSI CANAST-METAL</v>
          </cell>
          <cell r="C6438" t="str">
            <v>UN</v>
          </cell>
          <cell r="D6438">
            <v>44601</v>
          </cell>
          <cell r="E6438" t="str">
            <v>2022</v>
          </cell>
          <cell r="F6438">
            <v>237895.01</v>
          </cell>
        </row>
        <row r="6439">
          <cell r="A6439">
            <v>105435</v>
          </cell>
          <cell r="B6439" t="str">
            <v>VALVULA DE PIE Ø11/2"BRONCE(125-150)PSI CANAST-MET</v>
          </cell>
          <cell r="C6439" t="str">
            <v>UN</v>
          </cell>
          <cell r="D6439">
            <v>44592</v>
          </cell>
          <cell r="E6439" t="str">
            <v>2022</v>
          </cell>
          <cell r="F6439">
            <v>153160</v>
          </cell>
        </row>
        <row r="6440">
          <cell r="A6440">
            <v>105436</v>
          </cell>
          <cell r="B6440" t="str">
            <v>VALVULA DE PIE Ø11/4"BRONCE(125-150)PSI CANAST-MET</v>
          </cell>
          <cell r="C6440" t="str">
            <v>UN</v>
          </cell>
          <cell r="D6440">
            <v>44592</v>
          </cell>
          <cell r="E6440" t="str">
            <v>2022</v>
          </cell>
          <cell r="F6440">
            <v>115410</v>
          </cell>
        </row>
        <row r="6441">
          <cell r="A6441">
            <v>105437</v>
          </cell>
          <cell r="B6441" t="str">
            <v>VALVULA DE PIE Ø1"BRONCE(125-150PSI)CANAST-METALIC</v>
          </cell>
          <cell r="C6441" t="str">
            <v>UN</v>
          </cell>
          <cell r="D6441">
            <v>44592</v>
          </cell>
          <cell r="E6441" t="str">
            <v>2022</v>
          </cell>
          <cell r="F6441">
            <v>75511</v>
          </cell>
        </row>
        <row r="6442">
          <cell r="A6442">
            <v>105455</v>
          </cell>
          <cell r="B6442" t="str">
            <v>ABRAZADERA 2" INDUSTRIAL</v>
          </cell>
          <cell r="C6442" t="str">
            <v>UN</v>
          </cell>
          <cell r="E6442" t="str">
            <v>1900</v>
          </cell>
          <cell r="F6442">
            <v>0</v>
          </cell>
        </row>
        <row r="6443">
          <cell r="A6443">
            <v>105456</v>
          </cell>
          <cell r="B6443" t="str">
            <v>ABRAZADERA 3" INDUSTRIAL</v>
          </cell>
          <cell r="C6443" t="str">
            <v>UN</v>
          </cell>
          <cell r="E6443" t="str">
            <v>1900</v>
          </cell>
          <cell r="F6443">
            <v>0</v>
          </cell>
        </row>
        <row r="6444">
          <cell r="A6444">
            <v>105457</v>
          </cell>
          <cell r="B6444" t="str">
            <v>ABRAZADERA 4" INDUSTRIAL (ACERO ZINCADO)</v>
          </cell>
          <cell r="C6444" t="str">
            <v>UN</v>
          </cell>
          <cell r="D6444">
            <v>43840</v>
          </cell>
          <cell r="E6444" t="str">
            <v>2020</v>
          </cell>
          <cell r="F6444">
            <v>5003</v>
          </cell>
        </row>
        <row r="6445">
          <cell r="A6445">
            <v>105458</v>
          </cell>
          <cell r="B6445" t="str">
            <v>VALVULA CHEQUE CORTINA Ø  3"BRONCE-EXTREMO ROSCADO</v>
          </cell>
          <cell r="C6445" t="str">
            <v>UN</v>
          </cell>
          <cell r="D6445">
            <v>44592</v>
          </cell>
          <cell r="E6445" t="str">
            <v>2022</v>
          </cell>
          <cell r="F6445">
            <v>922175.01</v>
          </cell>
        </row>
        <row r="6446">
          <cell r="A6446">
            <v>105464</v>
          </cell>
          <cell r="B6446" t="str">
            <v>CHEQUE CORTINA RW DE 4"</v>
          </cell>
          <cell r="C6446" t="str">
            <v>UN</v>
          </cell>
          <cell r="D6446">
            <v>44592</v>
          </cell>
          <cell r="E6446" t="str">
            <v>2022</v>
          </cell>
          <cell r="F6446">
            <v>1347916</v>
          </cell>
        </row>
        <row r="6447">
          <cell r="A6447">
            <v>105540</v>
          </cell>
          <cell r="B6447" t="str">
            <v>TUBO PRESIÓN PVC Ø6"EXTREMO LISO S/NORMA ICONTEC</v>
          </cell>
          <cell r="C6447" t="str">
            <v>ML</v>
          </cell>
          <cell r="E6447" t="str">
            <v>1900</v>
          </cell>
          <cell r="F6447">
            <v>0</v>
          </cell>
        </row>
        <row r="6448">
          <cell r="A6448">
            <v>105559</v>
          </cell>
          <cell r="B6448" t="str">
            <v>VALVULA DE PIE Ø 1” cuerpo bronce Malla metalica</v>
          </cell>
          <cell r="C6448" t="str">
            <v>UN</v>
          </cell>
          <cell r="D6448">
            <v>44592</v>
          </cell>
          <cell r="E6448" t="str">
            <v>2022</v>
          </cell>
          <cell r="F6448">
            <v>75511</v>
          </cell>
        </row>
        <row r="6449">
          <cell r="A6449">
            <v>105560</v>
          </cell>
          <cell r="B6449" t="str">
            <v>VALVULA DOBLE COMPUERTA ELAS. 2" (Ver descripción)</v>
          </cell>
          <cell r="C6449" t="str">
            <v>UN</v>
          </cell>
          <cell r="E6449" t="str">
            <v>1900</v>
          </cell>
          <cell r="F6449">
            <v>0</v>
          </cell>
        </row>
        <row r="6450">
          <cell r="A6450">
            <v>105561</v>
          </cell>
          <cell r="B6450" t="str">
            <v>VALVULA DOBLE COMPUERTA ELAS. 3" (Ver descripción)</v>
          </cell>
          <cell r="C6450" t="str">
            <v>UN</v>
          </cell>
          <cell r="E6450" t="str">
            <v>1900</v>
          </cell>
          <cell r="F6450">
            <v>0</v>
          </cell>
        </row>
        <row r="6451">
          <cell r="A6451">
            <v>105562</v>
          </cell>
          <cell r="B6451" t="str">
            <v>VALVULA DOBLE COMPUERTA ELAS. 4" (Ver descripción)</v>
          </cell>
          <cell r="C6451" t="str">
            <v>UN</v>
          </cell>
          <cell r="E6451" t="str">
            <v>1900</v>
          </cell>
          <cell r="F6451">
            <v>0</v>
          </cell>
        </row>
        <row r="6452">
          <cell r="A6452">
            <v>105563</v>
          </cell>
          <cell r="B6452" t="str">
            <v>VALVULA CHEQUE Ø 2" CON CORTINA PERFORADA</v>
          </cell>
          <cell r="C6452" t="str">
            <v>UN</v>
          </cell>
          <cell r="E6452" t="str">
            <v>1900</v>
          </cell>
          <cell r="F6452">
            <v>0</v>
          </cell>
        </row>
        <row r="6453">
          <cell r="A6453">
            <v>105632</v>
          </cell>
          <cell r="B6453" t="str">
            <v>VALVULA DE PIE EN ACERO INOXIDABLE DE 11/2"</v>
          </cell>
          <cell r="C6453" t="str">
            <v>UN</v>
          </cell>
          <cell r="E6453" t="str">
            <v>1900</v>
          </cell>
          <cell r="F6453">
            <v>0</v>
          </cell>
        </row>
        <row r="6454">
          <cell r="A6454">
            <v>105633</v>
          </cell>
          <cell r="B6454" t="str">
            <v>VALVULA DE PIE EN ACERO INOXIDABLE DE 21/2"</v>
          </cell>
          <cell r="C6454" t="str">
            <v>UN</v>
          </cell>
          <cell r="E6454" t="str">
            <v>1900</v>
          </cell>
          <cell r="F6454">
            <v>0</v>
          </cell>
        </row>
        <row r="6455">
          <cell r="A6455">
            <v>105634</v>
          </cell>
          <cell r="B6455" t="str">
            <v>FLOTADOR DE MERCURIO</v>
          </cell>
          <cell r="C6455" t="str">
            <v>UN</v>
          </cell>
          <cell r="D6455">
            <v>43528</v>
          </cell>
          <cell r="E6455" t="str">
            <v>2019</v>
          </cell>
          <cell r="F6455">
            <v>83300</v>
          </cell>
        </row>
        <row r="6456">
          <cell r="A6456">
            <v>105656</v>
          </cell>
          <cell r="B6456" t="str">
            <v>GRIFERIA  ANTIVAN.LAVAM. MESA TIPO PUSH 947120001</v>
          </cell>
          <cell r="C6456" t="str">
            <v>UN</v>
          </cell>
          <cell r="D6456">
            <v>44592</v>
          </cell>
          <cell r="E6456" t="str">
            <v>2022</v>
          </cell>
          <cell r="F6456">
            <v>179284</v>
          </cell>
        </row>
        <row r="6457">
          <cell r="A6457">
            <v>105681</v>
          </cell>
          <cell r="B6457" t="str">
            <v>CELDA AQUACELL RD CON KIT (Celda 1x0.50x0.39m)</v>
          </cell>
          <cell r="C6457" t="str">
            <v>UN</v>
          </cell>
          <cell r="E6457" t="str">
            <v>1900</v>
          </cell>
          <cell r="F6457">
            <v>0</v>
          </cell>
        </row>
        <row r="6458">
          <cell r="A6458">
            <v>105682</v>
          </cell>
          <cell r="B6458" t="str">
            <v>ARO TAPA PP CAJA (315) LIVIANA</v>
          </cell>
          <cell r="C6458" t="str">
            <v>UN</v>
          </cell>
          <cell r="E6458" t="str">
            <v>1900</v>
          </cell>
          <cell r="F6458">
            <v>0</v>
          </cell>
        </row>
        <row r="6459">
          <cell r="A6459">
            <v>105683</v>
          </cell>
          <cell r="B6459" t="str">
            <v>BASE CAJA DE INSPECCION (315)160X110MM</v>
          </cell>
          <cell r="C6459" t="str">
            <v>UN</v>
          </cell>
          <cell r="E6459" t="str">
            <v>1900</v>
          </cell>
          <cell r="F6459">
            <v>0</v>
          </cell>
        </row>
        <row r="6460">
          <cell r="A6460">
            <v>105684</v>
          </cell>
          <cell r="B6460" t="str">
            <v>ARO TAPA PP CAJA (400) LIVIANA</v>
          </cell>
          <cell r="C6460" t="str">
            <v>UN</v>
          </cell>
          <cell r="E6460" t="str">
            <v>1900</v>
          </cell>
          <cell r="F6460">
            <v>0</v>
          </cell>
        </row>
        <row r="6461">
          <cell r="A6461">
            <v>105685</v>
          </cell>
          <cell r="B6461" t="str">
            <v>BASE CAJA DE INSPECCION  (400)200X160MM</v>
          </cell>
          <cell r="C6461" t="str">
            <v>UN</v>
          </cell>
          <cell r="E6461" t="str">
            <v>1900</v>
          </cell>
          <cell r="F6461">
            <v>0</v>
          </cell>
        </row>
        <row r="6462">
          <cell r="A6462">
            <v>105686</v>
          </cell>
          <cell r="B6462" t="str">
            <v>BASE CAMARA  DE INSPECCION (600) TIPO TANQUE</v>
          </cell>
          <cell r="C6462" t="str">
            <v>UN</v>
          </cell>
          <cell r="E6462" t="str">
            <v>1900</v>
          </cell>
          <cell r="F6462">
            <v>0</v>
          </cell>
        </row>
        <row r="6463">
          <cell r="A6463">
            <v>105687</v>
          </cell>
          <cell r="B6463" t="str">
            <v>ELEVADOR CAMARA DE INSPECCIÓN(600)600X1750MM</v>
          </cell>
          <cell r="C6463" t="str">
            <v>UN</v>
          </cell>
          <cell r="E6463" t="str">
            <v>1900</v>
          </cell>
          <cell r="F6463">
            <v>0</v>
          </cell>
        </row>
        <row r="6464">
          <cell r="A6464">
            <v>105688</v>
          </cell>
          <cell r="B6464" t="str">
            <v>ARO TAPA PP CAMARA DE INSPECCION REDONDA</v>
          </cell>
          <cell r="C6464" t="str">
            <v>UN</v>
          </cell>
          <cell r="E6464" t="str">
            <v>1900</v>
          </cell>
          <cell r="F6464">
            <v>0</v>
          </cell>
        </row>
        <row r="6465">
          <cell r="A6465">
            <v>105689</v>
          </cell>
          <cell r="B6465" t="str">
            <v>HIDROSELLO NOVAFORT (315MM S8 Y S4)</v>
          </cell>
          <cell r="C6465" t="str">
            <v>UN</v>
          </cell>
          <cell r="E6465" t="str">
            <v>1900</v>
          </cell>
          <cell r="F6465">
            <v>0</v>
          </cell>
        </row>
        <row r="6466">
          <cell r="A6466">
            <v>105690</v>
          </cell>
          <cell r="B6466" t="str">
            <v>REDUCCION EXCENTRICA NOVAFORT (160X110MM)</v>
          </cell>
          <cell r="C6466" t="str">
            <v>UN</v>
          </cell>
          <cell r="E6466" t="str">
            <v>1900</v>
          </cell>
          <cell r="F6466">
            <v>0</v>
          </cell>
        </row>
        <row r="6467">
          <cell r="A6467">
            <v>105701</v>
          </cell>
          <cell r="B6467" t="str">
            <v>TEE PRESION PVC.P 6" S/NOMA INCONTEC</v>
          </cell>
          <cell r="C6467" t="str">
            <v>UN</v>
          </cell>
          <cell r="D6467">
            <v>44592</v>
          </cell>
          <cell r="E6467" t="str">
            <v>2022</v>
          </cell>
          <cell r="F6467">
            <v>216937</v>
          </cell>
        </row>
        <row r="6468">
          <cell r="A6468">
            <v>105702</v>
          </cell>
          <cell r="B6468" t="str">
            <v>TUBO PRESION RDE-21 Ø6" PVCX6ML S/NORMA ICONTEC</v>
          </cell>
          <cell r="C6468" t="str">
            <v>ML</v>
          </cell>
          <cell r="D6468">
            <v>44592</v>
          </cell>
          <cell r="E6468" t="str">
            <v>2022</v>
          </cell>
          <cell r="F6468">
            <v>150820.01</v>
          </cell>
        </row>
        <row r="6469">
          <cell r="A6469">
            <v>105710</v>
          </cell>
          <cell r="B6469" t="str">
            <v>CAMBIO SELLOS (Motor Electrico2.4 a 5.0 HP (3.600</v>
          </cell>
          <cell r="C6469" t="str">
            <v>UN</v>
          </cell>
          <cell r="E6469" t="str">
            <v>1900</v>
          </cell>
          <cell r="F6469">
            <v>0</v>
          </cell>
        </row>
        <row r="6470">
          <cell r="A6470">
            <v>105711</v>
          </cell>
          <cell r="B6470" t="str">
            <v>CAMBIO SELLOS 7.2 HP (Motor Electrico 3.600 rpm)</v>
          </cell>
          <cell r="C6470" t="str">
            <v>UN</v>
          </cell>
          <cell r="E6470" t="str">
            <v>1900</v>
          </cell>
          <cell r="F6470">
            <v>0</v>
          </cell>
        </row>
        <row r="6471">
          <cell r="A6471">
            <v>105712</v>
          </cell>
          <cell r="B6471" t="str">
            <v>JUEGO RODAMIENTOS 2.4 A 5.0 HP(Motor Electrico3600</v>
          </cell>
          <cell r="C6471" t="str">
            <v>UN</v>
          </cell>
          <cell r="E6471" t="str">
            <v>1900</v>
          </cell>
          <cell r="F6471">
            <v>0</v>
          </cell>
        </row>
        <row r="6472">
          <cell r="A6472">
            <v>105713</v>
          </cell>
          <cell r="B6472" t="str">
            <v>JUEGO RODAMIENTOS 7.5HP (Motor Electrico3600</v>
          </cell>
          <cell r="C6472" t="str">
            <v>UN</v>
          </cell>
          <cell r="E6472" t="str">
            <v>1900</v>
          </cell>
          <cell r="F6472">
            <v>0</v>
          </cell>
        </row>
        <row r="6473">
          <cell r="A6473">
            <v>105714</v>
          </cell>
          <cell r="B6473" t="str">
            <v>JUEGO RODAMIENTOS 12.0HP (Motor Electrico3600</v>
          </cell>
          <cell r="C6473" t="str">
            <v>UN</v>
          </cell>
          <cell r="E6473" t="str">
            <v>1900</v>
          </cell>
          <cell r="F6473">
            <v>0</v>
          </cell>
        </row>
        <row r="6474">
          <cell r="A6474">
            <v>105715</v>
          </cell>
          <cell r="B6474" t="str">
            <v>JUEGO RODAMIENTOS 20 HP (Motor Electrico3600</v>
          </cell>
          <cell r="C6474" t="str">
            <v>UN</v>
          </cell>
          <cell r="E6474" t="str">
            <v>1900</v>
          </cell>
          <cell r="F6474">
            <v>0</v>
          </cell>
        </row>
        <row r="6475">
          <cell r="A6475">
            <v>105716</v>
          </cell>
          <cell r="B6475" t="str">
            <v>RECTIFICAR EJE MOTOR 2.4 A 5.0HP (Motor Electrico3</v>
          </cell>
          <cell r="C6475" t="str">
            <v>UN</v>
          </cell>
          <cell r="D6475">
            <v>43801</v>
          </cell>
          <cell r="E6475" t="str">
            <v>2019</v>
          </cell>
          <cell r="F6475">
            <v>29000</v>
          </cell>
        </row>
        <row r="6476">
          <cell r="A6476">
            <v>105717</v>
          </cell>
          <cell r="B6476" t="str">
            <v>RECTIFICAR EJE MOTOR 7.5HP (Motor Electrico3.600rp</v>
          </cell>
          <cell r="C6476" t="str">
            <v>UN</v>
          </cell>
          <cell r="D6476">
            <v>43801</v>
          </cell>
          <cell r="E6476" t="str">
            <v>2019</v>
          </cell>
          <cell r="F6476">
            <v>41600</v>
          </cell>
        </row>
        <row r="6477">
          <cell r="A6477">
            <v>105718</v>
          </cell>
          <cell r="B6477" t="str">
            <v>RECTIFICAR EJE MOTOR 12HP (Motor Electrico3.600rp</v>
          </cell>
          <cell r="C6477" t="str">
            <v>UN</v>
          </cell>
          <cell r="D6477">
            <v>43801</v>
          </cell>
          <cell r="E6477" t="str">
            <v>2019</v>
          </cell>
          <cell r="F6477">
            <v>52500</v>
          </cell>
        </row>
        <row r="6478">
          <cell r="A6478">
            <v>105719</v>
          </cell>
          <cell r="B6478" t="str">
            <v>RECTIFICAR EJE MOTOR 20HP (Motor Electrico3.600rp</v>
          </cell>
          <cell r="C6478" t="str">
            <v>UN</v>
          </cell>
          <cell r="D6478">
            <v>43801</v>
          </cell>
          <cell r="E6478" t="str">
            <v>2019</v>
          </cell>
          <cell r="F6478">
            <v>65750</v>
          </cell>
        </row>
        <row r="6479">
          <cell r="A6479">
            <v>105720</v>
          </cell>
          <cell r="B6479" t="str">
            <v>CAMBIO RETENEDORES 2.4 A 5.0HP (Motor Electrico3</v>
          </cell>
          <cell r="C6479" t="str">
            <v>UN</v>
          </cell>
          <cell r="E6479" t="str">
            <v>1900</v>
          </cell>
          <cell r="F6479">
            <v>0</v>
          </cell>
        </row>
        <row r="6480">
          <cell r="A6480">
            <v>105721</v>
          </cell>
          <cell r="B6480" t="str">
            <v>CAMBIO RETENEDORES 7.5HP (Motor Electrico3600rpm)</v>
          </cell>
          <cell r="C6480" t="str">
            <v>UN</v>
          </cell>
          <cell r="E6480" t="str">
            <v>1900</v>
          </cell>
          <cell r="F6480">
            <v>0</v>
          </cell>
        </row>
        <row r="6481">
          <cell r="A6481">
            <v>105722</v>
          </cell>
          <cell r="B6481" t="str">
            <v>CAMBIO RETENEDORES 12HP (Motor Electrico3600rpm)</v>
          </cell>
          <cell r="C6481" t="str">
            <v>UN</v>
          </cell>
          <cell r="E6481" t="str">
            <v>1900</v>
          </cell>
          <cell r="F6481">
            <v>0</v>
          </cell>
        </row>
        <row r="6482">
          <cell r="A6482">
            <v>105723</v>
          </cell>
          <cell r="B6482" t="str">
            <v>CAMBIO RETENEDORES 20HP (Motor Electrico3600rpm)</v>
          </cell>
          <cell r="C6482" t="str">
            <v>UN</v>
          </cell>
          <cell r="E6482" t="str">
            <v>1900</v>
          </cell>
          <cell r="F6482">
            <v>0</v>
          </cell>
        </row>
        <row r="6483">
          <cell r="A6483">
            <v>105724</v>
          </cell>
          <cell r="B6483" t="str">
            <v>CAMBIO AUTOMATICO 2.4 A 5.0HP (Motor Electrico3600</v>
          </cell>
          <cell r="C6483" t="str">
            <v>UN</v>
          </cell>
          <cell r="E6483" t="str">
            <v>1900</v>
          </cell>
          <cell r="F6483">
            <v>0</v>
          </cell>
        </row>
        <row r="6484">
          <cell r="A6484">
            <v>105725</v>
          </cell>
          <cell r="B6484" t="str">
            <v>CAMBIO AUTOMATICO 7.5HP (Motor Electrico3600</v>
          </cell>
          <cell r="C6484" t="str">
            <v>UN</v>
          </cell>
          <cell r="E6484" t="str">
            <v>1900</v>
          </cell>
          <cell r="F6484">
            <v>0</v>
          </cell>
        </row>
        <row r="6485">
          <cell r="A6485">
            <v>105726</v>
          </cell>
          <cell r="B6485" t="str">
            <v>CAMBIO AUTOMATICO 12HP (Motor Electrico3600rpm)</v>
          </cell>
          <cell r="C6485" t="str">
            <v>UN</v>
          </cell>
          <cell r="E6485" t="str">
            <v>1900</v>
          </cell>
          <cell r="F6485">
            <v>0</v>
          </cell>
        </row>
        <row r="6486">
          <cell r="A6486">
            <v>105758</v>
          </cell>
          <cell r="B6486" t="str">
            <v>UNIVERSAL GALVANIZADA  DE 1”</v>
          </cell>
          <cell r="C6486" t="str">
            <v>UN</v>
          </cell>
          <cell r="D6486">
            <v>43843</v>
          </cell>
          <cell r="E6486" t="str">
            <v>2020</v>
          </cell>
          <cell r="F6486">
            <v>9957</v>
          </cell>
        </row>
        <row r="6487">
          <cell r="A6487">
            <v>105781</v>
          </cell>
          <cell r="B6487" t="str">
            <v>Succión y Disposición de Resíduos y Lodos Pozo Séptico</v>
          </cell>
          <cell r="C6487" t="str">
            <v>KG</v>
          </cell>
          <cell r="D6487">
            <v>44161</v>
          </cell>
          <cell r="E6487" t="str">
            <v>2020</v>
          </cell>
          <cell r="F6487">
            <v>261</v>
          </cell>
        </row>
        <row r="6488">
          <cell r="A6488">
            <v>105782</v>
          </cell>
          <cell r="B6488" t="str">
            <v>SERVICIO DE VACTOR PARA SUCCION DE LODOS</v>
          </cell>
          <cell r="C6488" t="str">
            <v>HR</v>
          </cell>
          <cell r="D6488">
            <v>44592</v>
          </cell>
          <cell r="E6488" t="str">
            <v>2022</v>
          </cell>
          <cell r="F6488">
            <v>271518</v>
          </cell>
        </row>
        <row r="6489">
          <cell r="A6489">
            <v>105800</v>
          </cell>
          <cell r="B6489" t="str">
            <v>FiltroVerticalArena-36"fibraVidrio+Valvula 3 vias</v>
          </cell>
          <cell r="C6489" t="str">
            <v>UN</v>
          </cell>
          <cell r="E6489" t="str">
            <v>1900</v>
          </cell>
          <cell r="F6489">
            <v>0</v>
          </cell>
        </row>
        <row r="6490">
          <cell r="A6490">
            <v>105801</v>
          </cell>
          <cell r="B6490" t="str">
            <v>MotobombaSumerg.-1HPAceroInox.Descarg11/2"Q=78glp</v>
          </cell>
          <cell r="C6490" t="str">
            <v>UN</v>
          </cell>
          <cell r="E6490" t="str">
            <v>1900</v>
          </cell>
          <cell r="F6490">
            <v>0</v>
          </cell>
        </row>
        <row r="6491">
          <cell r="A6491">
            <v>105802</v>
          </cell>
          <cell r="B6491" t="str">
            <v>FiltroLentoLavadoFibraVidrFalsoFondo(60x80cm)L=1M</v>
          </cell>
          <cell r="C6491" t="str">
            <v>UN</v>
          </cell>
          <cell r="E6491" t="str">
            <v>1900</v>
          </cell>
          <cell r="F6491">
            <v>0</v>
          </cell>
        </row>
        <row r="6492">
          <cell r="A6492">
            <v>105878</v>
          </cell>
          <cell r="B6492" t="str">
            <v>Tubo PE 100 Agua 32 mm</v>
          </cell>
          <cell r="C6492" t="str">
            <v>ML</v>
          </cell>
          <cell r="E6492" t="str">
            <v>1900</v>
          </cell>
          <cell r="F6492">
            <v>0</v>
          </cell>
        </row>
        <row r="6493">
          <cell r="A6493">
            <v>105879</v>
          </cell>
          <cell r="B6493" t="str">
            <v>Adaptador rosca macho para PE 32 mm</v>
          </cell>
          <cell r="C6493" t="str">
            <v>UN</v>
          </cell>
          <cell r="E6493" t="str">
            <v>1900</v>
          </cell>
          <cell r="F6493">
            <v>0</v>
          </cell>
        </row>
        <row r="6494">
          <cell r="A6494">
            <v>105880</v>
          </cell>
          <cell r="B6494" t="str">
            <v>unión PP agua 32 mm</v>
          </cell>
          <cell r="C6494" t="str">
            <v>UN</v>
          </cell>
          <cell r="E6494" t="str">
            <v>1900</v>
          </cell>
          <cell r="F6494">
            <v>0</v>
          </cell>
        </row>
        <row r="6495">
          <cell r="A6495">
            <v>105945</v>
          </cell>
          <cell r="B6495" t="str">
            <v>SWITCH FLOTADOR PARA TANQUE</v>
          </cell>
          <cell r="C6495" t="str">
            <v>UN</v>
          </cell>
          <cell r="E6495" t="str">
            <v>1900</v>
          </cell>
          <cell r="F6495">
            <v>0</v>
          </cell>
        </row>
        <row r="6496">
          <cell r="A6496">
            <v>105947</v>
          </cell>
          <cell r="B6496" t="str">
            <v>CAJA RECTANGULAR PARA VALVULAS</v>
          </cell>
          <cell r="C6496" t="str">
            <v>UN</v>
          </cell>
          <cell r="E6496" t="str">
            <v>1900</v>
          </cell>
          <cell r="F6496">
            <v>0</v>
          </cell>
        </row>
        <row r="6497">
          <cell r="A6497">
            <v>105949</v>
          </cell>
          <cell r="B6497" t="str">
            <v>UNION FLEXIBLE  1” x 12”</v>
          </cell>
          <cell r="C6497" t="str">
            <v>UN</v>
          </cell>
          <cell r="E6497" t="str">
            <v>1900</v>
          </cell>
          <cell r="F6497">
            <v>0</v>
          </cell>
        </row>
        <row r="6498">
          <cell r="A6498">
            <v>105950</v>
          </cell>
          <cell r="B6498" t="str">
            <v>CUELLO CISNE 3” EN ACERO</v>
          </cell>
          <cell r="C6498" t="str">
            <v>UN</v>
          </cell>
          <cell r="E6498" t="str">
            <v>1900</v>
          </cell>
          <cell r="F6498">
            <v>0</v>
          </cell>
        </row>
        <row r="6499">
          <cell r="A6499">
            <v>105953</v>
          </cell>
          <cell r="B6499" t="str">
            <v>ACCESORIOS PVC 2"/1" (incluye sold.limp.lubri.cin)</v>
          </cell>
          <cell r="C6499" t="str">
            <v>GL</v>
          </cell>
          <cell r="E6499" t="str">
            <v>1900</v>
          </cell>
          <cell r="F6499">
            <v>0</v>
          </cell>
        </row>
        <row r="6500">
          <cell r="A6500">
            <v>105979</v>
          </cell>
          <cell r="B6500" t="str">
            <v>CanaletaPolimeroPistaAtletismo(Sum+Inst)NormaIAAF</v>
          </cell>
          <cell r="C6500" t="str">
            <v>ML</v>
          </cell>
          <cell r="E6500" t="str">
            <v>1900</v>
          </cell>
          <cell r="F6500">
            <v>0</v>
          </cell>
        </row>
        <row r="6501">
          <cell r="A6501">
            <v>105980</v>
          </cell>
          <cell r="B6501" t="str">
            <v>CajaInspecciónPolimeroPistaAtletismo(Sum+Inst)IAAF</v>
          </cell>
          <cell r="C6501" t="str">
            <v>UN</v>
          </cell>
          <cell r="E6501" t="str">
            <v>1900</v>
          </cell>
          <cell r="F6501">
            <v>0</v>
          </cell>
        </row>
        <row r="6502">
          <cell r="A6502">
            <v>105982</v>
          </cell>
          <cell r="B6502" t="str">
            <v>FosoAguaPrefab.SaltoPistaAtletismo(Sum+Inst)IAAF</v>
          </cell>
          <cell r="C6502" t="str">
            <v>UN</v>
          </cell>
          <cell r="E6502" t="str">
            <v>1900</v>
          </cell>
          <cell r="F6502">
            <v>0</v>
          </cell>
        </row>
        <row r="6503">
          <cell r="A6503">
            <v>105983</v>
          </cell>
          <cell r="B6503" t="str">
            <v>ObstáculoParaRiaFosoPistaAtletismo(Sum+Inst)IAAF</v>
          </cell>
          <cell r="C6503" t="str">
            <v>UN</v>
          </cell>
          <cell r="E6503" t="str">
            <v>1900</v>
          </cell>
          <cell r="F6503">
            <v>0</v>
          </cell>
        </row>
        <row r="6504">
          <cell r="A6504">
            <v>105984</v>
          </cell>
          <cell r="B6504" t="str">
            <v>CubiertaBastidorFosoAguaPistaAtlet(Sum+Inst)IAAF</v>
          </cell>
          <cell r="C6504" t="str">
            <v>UN</v>
          </cell>
          <cell r="E6504" t="str">
            <v>1900</v>
          </cell>
          <cell r="F6504">
            <v>0</v>
          </cell>
        </row>
        <row r="6505">
          <cell r="A6505">
            <v>106132</v>
          </cell>
          <cell r="B6505" t="str">
            <v>Tubo Polipropileno PN-16(Ø11/2”) AF RDE-7,4</v>
          </cell>
          <cell r="C6505" t="str">
            <v>ML</v>
          </cell>
          <cell r="E6505" t="str">
            <v>1900</v>
          </cell>
          <cell r="F6505">
            <v>0</v>
          </cell>
        </row>
        <row r="6506">
          <cell r="A6506">
            <v>106133</v>
          </cell>
          <cell r="B6506" t="str">
            <v>Tubo Polipropileno PN-16(Ø2”) AF RDE-7,4</v>
          </cell>
          <cell r="C6506" t="str">
            <v>ML</v>
          </cell>
          <cell r="E6506" t="str">
            <v>1900</v>
          </cell>
          <cell r="F6506">
            <v>0</v>
          </cell>
        </row>
        <row r="6507">
          <cell r="A6507">
            <v>106134</v>
          </cell>
          <cell r="B6507" t="str">
            <v>Tubo Polipropileno PN-16 (Ø1”) AC</v>
          </cell>
          <cell r="C6507" t="str">
            <v>ML</v>
          </cell>
          <cell r="D6507">
            <v>44592</v>
          </cell>
          <cell r="E6507" t="str">
            <v>2022</v>
          </cell>
          <cell r="F6507">
            <v>13421</v>
          </cell>
        </row>
        <row r="6508">
          <cell r="A6508">
            <v>106135</v>
          </cell>
          <cell r="B6508" t="str">
            <v>Tubo Polipropileno PN-16 (Ø11/4”) AC</v>
          </cell>
          <cell r="C6508" t="str">
            <v>ML</v>
          </cell>
          <cell r="E6508" t="str">
            <v>1900</v>
          </cell>
          <cell r="F6508">
            <v>0</v>
          </cell>
        </row>
        <row r="6509">
          <cell r="A6509">
            <v>106136</v>
          </cell>
          <cell r="B6509" t="str">
            <v>Tubo Polipropileno PN-16 (Ø2”) AC</v>
          </cell>
          <cell r="C6509" t="str">
            <v>ML</v>
          </cell>
          <cell r="D6509">
            <v>44592</v>
          </cell>
          <cell r="E6509" t="str">
            <v>2022</v>
          </cell>
          <cell r="F6509">
            <v>62688</v>
          </cell>
        </row>
        <row r="6510">
          <cell r="A6510">
            <v>106140</v>
          </cell>
          <cell r="B6510" t="str">
            <v>TEE  POLIPROPILENO  Ø 11/4” (40MM)</v>
          </cell>
          <cell r="C6510" t="str">
            <v>UN</v>
          </cell>
          <cell r="D6510">
            <v>44592</v>
          </cell>
          <cell r="E6510" t="str">
            <v>2022</v>
          </cell>
          <cell r="F6510">
            <v>9741.01</v>
          </cell>
        </row>
        <row r="6511">
          <cell r="A6511">
            <v>106141</v>
          </cell>
          <cell r="B6511" t="str">
            <v>TEE  POLIPROPILENO  Ø 11/2” (50MM)</v>
          </cell>
          <cell r="C6511" t="str">
            <v>UN</v>
          </cell>
          <cell r="D6511">
            <v>44592</v>
          </cell>
          <cell r="E6511" t="str">
            <v>2022</v>
          </cell>
          <cell r="F6511">
            <v>15468</v>
          </cell>
        </row>
        <row r="6512">
          <cell r="A6512">
            <v>106142</v>
          </cell>
          <cell r="B6512" t="str">
            <v>TEE POLIPROPILENO  Ø 2” (63MM)</v>
          </cell>
          <cell r="C6512" t="str">
            <v>UN</v>
          </cell>
          <cell r="D6512">
            <v>44592</v>
          </cell>
          <cell r="E6512" t="str">
            <v>2022</v>
          </cell>
          <cell r="F6512">
            <v>29260.01</v>
          </cell>
        </row>
        <row r="6513">
          <cell r="A6513">
            <v>106143</v>
          </cell>
          <cell r="B6513" t="str">
            <v>CODO 90° POLIPROPILENO  Ø 1/2” (20MM)</v>
          </cell>
          <cell r="C6513" t="str">
            <v>UN</v>
          </cell>
          <cell r="D6513">
            <v>44592</v>
          </cell>
          <cell r="E6513" t="str">
            <v>2022</v>
          </cell>
          <cell r="F6513">
            <v>1247</v>
          </cell>
        </row>
        <row r="6514">
          <cell r="A6514">
            <v>106144</v>
          </cell>
          <cell r="B6514" t="str">
            <v>CODO 90°  POLIPROPILENO  Ø 3/4” (25MM)</v>
          </cell>
          <cell r="C6514" t="str">
            <v>UN</v>
          </cell>
          <cell r="D6514">
            <v>44592</v>
          </cell>
          <cell r="E6514" t="str">
            <v>2022</v>
          </cell>
          <cell r="F6514">
            <v>2252</v>
          </cell>
        </row>
        <row r="6515">
          <cell r="A6515">
            <v>106145</v>
          </cell>
          <cell r="B6515" t="str">
            <v>CODO 90°  POLIPROPILENO  Ø 1” (32MM)</v>
          </cell>
          <cell r="C6515" t="str">
            <v>UN</v>
          </cell>
          <cell r="D6515">
            <v>44592</v>
          </cell>
          <cell r="E6515" t="str">
            <v>2022</v>
          </cell>
          <cell r="F6515">
            <v>4100</v>
          </cell>
        </row>
        <row r="6516">
          <cell r="A6516">
            <v>106146</v>
          </cell>
          <cell r="B6516" t="str">
            <v>CODO 90° POLIPROPILENO  Ø 11/4” (40MM)</v>
          </cell>
          <cell r="C6516" t="str">
            <v>UN</v>
          </cell>
          <cell r="D6516">
            <v>44592</v>
          </cell>
          <cell r="E6516" t="str">
            <v>2022</v>
          </cell>
          <cell r="F6516">
            <v>7309</v>
          </cell>
        </row>
        <row r="6517">
          <cell r="A6517">
            <v>106147</v>
          </cell>
          <cell r="B6517" t="str">
            <v>CODO 90° POLIPROPILENO  Ø 11/2” (50MM)</v>
          </cell>
          <cell r="C6517" t="str">
            <v>UN</v>
          </cell>
          <cell r="D6517">
            <v>44592</v>
          </cell>
          <cell r="E6517" t="str">
            <v>2022</v>
          </cell>
          <cell r="F6517">
            <v>13316</v>
          </cell>
        </row>
        <row r="6518">
          <cell r="A6518">
            <v>106148</v>
          </cell>
          <cell r="B6518" t="str">
            <v>CODO 90°  POLIPROPILENO  Ø 2” (63MM)</v>
          </cell>
          <cell r="C6518" t="str">
            <v>UN</v>
          </cell>
          <cell r="D6518">
            <v>44592</v>
          </cell>
          <cell r="E6518" t="str">
            <v>2022</v>
          </cell>
          <cell r="F6518">
            <v>23637.01</v>
          </cell>
        </row>
        <row r="6519">
          <cell r="A6519">
            <v>106149</v>
          </cell>
          <cell r="B6519" t="str">
            <v>REDUCCIÓN 20 A 25MM POLIPROPILENO</v>
          </cell>
          <cell r="C6519" t="str">
            <v>UN</v>
          </cell>
          <cell r="E6519" t="str">
            <v>1900</v>
          </cell>
          <cell r="F6519">
            <v>0</v>
          </cell>
        </row>
        <row r="6520">
          <cell r="A6520">
            <v>106150</v>
          </cell>
          <cell r="B6520" t="str">
            <v>REDUCCIÓN 32 A 20MM POLIPROPILENO</v>
          </cell>
          <cell r="C6520" t="str">
            <v>UN</v>
          </cell>
          <cell r="E6520" t="str">
            <v>1900</v>
          </cell>
          <cell r="F6520">
            <v>0</v>
          </cell>
        </row>
        <row r="6521">
          <cell r="A6521">
            <v>106162</v>
          </cell>
          <cell r="B6521" t="str">
            <v>ADAPTADOR PRESIÓN MACHO 3"</v>
          </cell>
          <cell r="C6521" t="str">
            <v>UN</v>
          </cell>
          <cell r="D6521">
            <v>44592</v>
          </cell>
          <cell r="E6521" t="str">
            <v>2022</v>
          </cell>
          <cell r="F6521">
            <v>25350</v>
          </cell>
        </row>
        <row r="6522">
          <cell r="A6522">
            <v>106163</v>
          </cell>
          <cell r="B6522" t="str">
            <v>UNIVERSAL GALVANIZADA DE 3"</v>
          </cell>
          <cell r="C6522" t="str">
            <v>UN</v>
          </cell>
          <cell r="D6522">
            <v>44592</v>
          </cell>
          <cell r="E6522" t="str">
            <v>2022</v>
          </cell>
          <cell r="F6522">
            <v>84537.01</v>
          </cell>
        </row>
        <row r="6523">
          <cell r="A6523">
            <v>106282</v>
          </cell>
          <cell r="B6523" t="str">
            <v>TUBO COBRE 1” RIGIDO - TIPO L (200PSI)</v>
          </cell>
          <cell r="C6523" t="str">
            <v>ML</v>
          </cell>
          <cell r="D6523">
            <v>44592</v>
          </cell>
          <cell r="E6523" t="str">
            <v>2022</v>
          </cell>
          <cell r="F6523">
            <v>59852</v>
          </cell>
        </row>
        <row r="6524">
          <cell r="A6524">
            <v>106283</v>
          </cell>
          <cell r="B6524" t="str">
            <v>TUBO COBRE 2 ” RIGIDO - TIPO L (200PSI)</v>
          </cell>
          <cell r="C6524" t="str">
            <v>ML</v>
          </cell>
          <cell r="E6524" t="str">
            <v>1900</v>
          </cell>
          <cell r="F6524">
            <v>0</v>
          </cell>
        </row>
        <row r="6525">
          <cell r="A6525">
            <v>106284</v>
          </cell>
          <cell r="B6525" t="str">
            <v>TUBO COBRE 2 1/2 ” RIGIDO - TIPO L (200PSI)</v>
          </cell>
          <cell r="C6525" t="str">
            <v>ML</v>
          </cell>
          <cell r="E6525" t="str">
            <v>1900</v>
          </cell>
          <cell r="F6525">
            <v>0</v>
          </cell>
        </row>
        <row r="6526">
          <cell r="A6526">
            <v>106285</v>
          </cell>
          <cell r="B6526" t="str">
            <v>CODO COBRE Ø2"</v>
          </cell>
          <cell r="C6526" t="str">
            <v>UN</v>
          </cell>
          <cell r="D6526">
            <v>44592</v>
          </cell>
          <cell r="E6526" t="str">
            <v>2022</v>
          </cell>
          <cell r="F6526">
            <v>39517</v>
          </cell>
        </row>
        <row r="6527">
          <cell r="A6527">
            <v>106286</v>
          </cell>
          <cell r="B6527" t="str">
            <v>CODO COBRE 2 1/2"</v>
          </cell>
          <cell r="C6527" t="str">
            <v>UN</v>
          </cell>
          <cell r="E6527" t="str">
            <v>1900</v>
          </cell>
          <cell r="F6527">
            <v>0</v>
          </cell>
        </row>
        <row r="6528">
          <cell r="A6528">
            <v>106287</v>
          </cell>
          <cell r="B6528" t="str">
            <v>TEE  COBRE 2 "</v>
          </cell>
          <cell r="C6528" t="str">
            <v>UN</v>
          </cell>
          <cell r="D6528">
            <v>44592</v>
          </cell>
          <cell r="E6528" t="str">
            <v>2022</v>
          </cell>
          <cell r="F6528">
            <v>60184</v>
          </cell>
        </row>
        <row r="6529">
          <cell r="A6529">
            <v>106288</v>
          </cell>
          <cell r="B6529" t="str">
            <v>TEE  COBRE 2  1/2"</v>
          </cell>
          <cell r="C6529" t="str">
            <v>UN</v>
          </cell>
          <cell r="D6529">
            <v>44592</v>
          </cell>
          <cell r="E6529" t="str">
            <v>2022</v>
          </cell>
          <cell r="F6529">
            <v>84005</v>
          </cell>
        </row>
        <row r="6530">
          <cell r="A6530">
            <v>106308</v>
          </cell>
          <cell r="B6530" t="str">
            <v>ADAPTADOR MACHO POLIPROPILENO 1 1/4”</v>
          </cell>
          <cell r="C6530" t="str">
            <v>UN</v>
          </cell>
          <cell r="D6530">
            <v>44592</v>
          </cell>
          <cell r="E6530" t="str">
            <v>2022</v>
          </cell>
          <cell r="F6530">
            <v>36952</v>
          </cell>
        </row>
        <row r="6531">
          <cell r="A6531">
            <v>106309</v>
          </cell>
          <cell r="B6531" t="str">
            <v>Tubo Polipropileno PN-16 (Ø4”) AC</v>
          </cell>
          <cell r="C6531" t="str">
            <v>ML</v>
          </cell>
          <cell r="D6531">
            <v>44452</v>
          </cell>
          <cell r="E6531" t="str">
            <v>2021</v>
          </cell>
          <cell r="F6531">
            <v>170159</v>
          </cell>
        </row>
        <row r="6532">
          <cell r="A6532">
            <v>106310</v>
          </cell>
          <cell r="B6532" t="str">
            <v>CODO 90°  POLIPROPILENO  Ø 4”</v>
          </cell>
          <cell r="C6532" t="str">
            <v>UN</v>
          </cell>
          <cell r="E6532" t="str">
            <v>1900</v>
          </cell>
          <cell r="F6532">
            <v>0</v>
          </cell>
        </row>
        <row r="6533">
          <cell r="A6533">
            <v>106311</v>
          </cell>
          <cell r="B6533" t="str">
            <v>TEE POLIPROPILENO  Ø 4”</v>
          </cell>
          <cell r="C6533" t="str">
            <v>UN</v>
          </cell>
          <cell r="E6533" t="str">
            <v>1900</v>
          </cell>
          <cell r="F6533">
            <v>0</v>
          </cell>
        </row>
        <row r="6534">
          <cell r="A6534">
            <v>106312</v>
          </cell>
          <cell r="B6534" t="str">
            <v>ADAPTADOR MACHO POLIPROPILENO  1/2”</v>
          </cell>
          <cell r="C6534" t="str">
            <v>UN</v>
          </cell>
          <cell r="D6534">
            <v>44592</v>
          </cell>
          <cell r="E6534" t="str">
            <v>2022</v>
          </cell>
          <cell r="F6534">
            <v>1659</v>
          </cell>
        </row>
        <row r="6535">
          <cell r="A6535">
            <v>106653</v>
          </cell>
          <cell r="B6535" t="str">
            <v>VÁLVULA CHEQUE CORTINA 1 1/4 - 250PSI EN BRONCE</v>
          </cell>
          <cell r="C6535" t="str">
            <v>UN</v>
          </cell>
          <cell r="E6535" t="str">
            <v>1900</v>
          </cell>
          <cell r="F6535">
            <v>0</v>
          </cell>
        </row>
        <row r="6536">
          <cell r="A6536">
            <v>101510</v>
          </cell>
          <cell r="B6536" t="str">
            <v>Valvula de Compuerta Ø1 1/4"BronceRoscada (200psi)</v>
          </cell>
          <cell r="C6536" t="str">
            <v>UN</v>
          </cell>
          <cell r="D6536">
            <v>44592</v>
          </cell>
          <cell r="E6536" t="str">
            <v>2022</v>
          </cell>
          <cell r="F6536">
            <v>156733</v>
          </cell>
        </row>
        <row r="6537">
          <cell r="A6537">
            <v>106895</v>
          </cell>
          <cell r="B6537" t="str">
            <v>TUBERÍA PVC-P SCH-80 2 1/2"</v>
          </cell>
          <cell r="C6537" t="str">
            <v>ML</v>
          </cell>
          <cell r="E6537" t="str">
            <v>1900</v>
          </cell>
          <cell r="F6537">
            <v>0</v>
          </cell>
        </row>
        <row r="6538">
          <cell r="A6538">
            <v>106929</v>
          </cell>
          <cell r="B6538" t="str">
            <v>JUNTA DILAT. FLEXI 300 PSI L=0,5 1/2" BRIDA INOX.</v>
          </cell>
          <cell r="C6538" t="str">
            <v>UN</v>
          </cell>
          <cell r="E6538" t="str">
            <v>1900</v>
          </cell>
          <cell r="F6538">
            <v>0</v>
          </cell>
        </row>
        <row r="6539">
          <cell r="A6539">
            <v>106930</v>
          </cell>
          <cell r="B6539" t="str">
            <v>JUNTA DILAT FLEX 300 PSI L=0,5 1" BRIDA INOX.</v>
          </cell>
          <cell r="C6539" t="str">
            <v>UN</v>
          </cell>
          <cell r="E6539" t="str">
            <v>1900</v>
          </cell>
          <cell r="F6539">
            <v>0</v>
          </cell>
        </row>
        <row r="6540">
          <cell r="A6540">
            <v>106931</v>
          </cell>
          <cell r="B6540" t="str">
            <v>JUNTA DILAT. FLEX. 300 PSI L=0,5 3" BRIDA INOX.</v>
          </cell>
          <cell r="C6540" t="str">
            <v>UN</v>
          </cell>
          <cell r="E6540" t="str">
            <v>1900</v>
          </cell>
          <cell r="F6540">
            <v>0</v>
          </cell>
        </row>
        <row r="6541">
          <cell r="A6541">
            <v>106932</v>
          </cell>
          <cell r="B6541" t="str">
            <v>TUBERÍA COBRE TIPO M 1"</v>
          </cell>
          <cell r="C6541" t="str">
            <v>ML</v>
          </cell>
          <cell r="D6541">
            <v>44592</v>
          </cell>
          <cell r="E6541" t="str">
            <v>2022</v>
          </cell>
          <cell r="F6541">
            <v>44626</v>
          </cell>
        </row>
        <row r="6542">
          <cell r="A6542">
            <v>106933</v>
          </cell>
          <cell r="B6542" t="str">
            <v>TUBERÍA COBRE TIPO M 1 1/4"</v>
          </cell>
          <cell r="C6542" t="str">
            <v>ML</v>
          </cell>
          <cell r="D6542">
            <v>44592</v>
          </cell>
          <cell r="E6542" t="str">
            <v>2022</v>
          </cell>
          <cell r="F6542">
            <v>65465.01</v>
          </cell>
        </row>
        <row r="6543">
          <cell r="A6543">
            <v>106938</v>
          </cell>
          <cell r="B6543" t="str">
            <v>TUBERÍA COBRE TIPO M 1 1/2"</v>
          </cell>
          <cell r="C6543" t="str">
            <v>ML</v>
          </cell>
          <cell r="D6543">
            <v>44592</v>
          </cell>
          <cell r="E6543" t="str">
            <v>2022</v>
          </cell>
          <cell r="F6543">
            <v>90698</v>
          </cell>
        </row>
        <row r="6544">
          <cell r="A6544">
            <v>106942</v>
          </cell>
          <cell r="B6544" t="str">
            <v>CAÑUELA POLIURETANO e=1" RECUBR. PAPEL KRAFT 1"</v>
          </cell>
          <cell r="C6544" t="str">
            <v>ML</v>
          </cell>
          <cell r="E6544" t="str">
            <v>1900</v>
          </cell>
          <cell r="F6544">
            <v>0</v>
          </cell>
        </row>
        <row r="6545">
          <cell r="A6545">
            <v>106944</v>
          </cell>
          <cell r="B6545" t="str">
            <v>CAÑUELA POLIURETANO E=1" RECUB. PAPEL KRAFT 1 1/4"</v>
          </cell>
          <cell r="C6545" t="str">
            <v>ML</v>
          </cell>
          <cell r="E6545" t="str">
            <v>1900</v>
          </cell>
          <cell r="F6545">
            <v>0</v>
          </cell>
        </row>
        <row r="6546">
          <cell r="A6546">
            <v>106946</v>
          </cell>
          <cell r="B6546" t="str">
            <v>CAÑUELA POLIURETANO E=1" RECUB. PAPEL KRAFT 1 1/2"</v>
          </cell>
          <cell r="C6546" t="str">
            <v>UN</v>
          </cell>
          <cell r="E6546" t="str">
            <v>1900</v>
          </cell>
          <cell r="F6546">
            <v>0</v>
          </cell>
        </row>
        <row r="6547">
          <cell r="A6547">
            <v>106948</v>
          </cell>
          <cell r="B6547" t="str">
            <v>CAÑUELA POLIURETANO E=1" RECUB. PAPEL KRAFT 2"</v>
          </cell>
          <cell r="C6547" t="str">
            <v>ML</v>
          </cell>
          <cell r="E6547" t="str">
            <v>1900</v>
          </cell>
          <cell r="F6547">
            <v>0</v>
          </cell>
        </row>
        <row r="6548">
          <cell r="A6548">
            <v>106969</v>
          </cell>
          <cell r="B6548" t="str">
            <v>JUNTAS DE EXPANSION PVC-S 4"</v>
          </cell>
          <cell r="C6548" t="str">
            <v>UN</v>
          </cell>
          <cell r="E6548" t="str">
            <v>1900</v>
          </cell>
          <cell r="F6548">
            <v>0</v>
          </cell>
        </row>
        <row r="6549">
          <cell r="A6549">
            <v>106973</v>
          </cell>
          <cell r="B6549" t="str">
            <v>PEGAMENTO ESPECIAL HF - BONDING X 1/4 GL</v>
          </cell>
          <cell r="C6549" t="str">
            <v>UN</v>
          </cell>
          <cell r="E6549" t="str">
            <v>1900</v>
          </cell>
          <cell r="F6549">
            <v>0</v>
          </cell>
        </row>
        <row r="6550">
          <cell r="A6550">
            <v>106981</v>
          </cell>
          <cell r="B6550" t="str">
            <v>COUPLING HIERRO FUNDIDO NH 1 2"</v>
          </cell>
          <cell r="C6550" t="str">
            <v>UN</v>
          </cell>
          <cell r="E6550" t="str">
            <v>1900</v>
          </cell>
          <cell r="F6550">
            <v>0</v>
          </cell>
        </row>
        <row r="6551">
          <cell r="A6551">
            <v>106998</v>
          </cell>
          <cell r="B6551" t="str">
            <v>COUPLING HIERRO FUNDIDO NH 1 3"</v>
          </cell>
          <cell r="C6551" t="str">
            <v>UN</v>
          </cell>
          <cell r="E6551" t="str">
            <v>1900</v>
          </cell>
          <cell r="F6551">
            <v>0</v>
          </cell>
        </row>
        <row r="6552">
          <cell r="A6552">
            <v>107007</v>
          </cell>
          <cell r="B6552" t="str">
            <v>COUPLING HIERRO FUNDIDO NH 1 4"</v>
          </cell>
          <cell r="C6552" t="str">
            <v>UN</v>
          </cell>
          <cell r="E6552" t="str">
            <v>1900</v>
          </cell>
          <cell r="F6552">
            <v>0</v>
          </cell>
        </row>
        <row r="6553">
          <cell r="A6553">
            <v>107019</v>
          </cell>
          <cell r="B6553" t="str">
            <v>CÚPULA CONCÉNTRICA EN ALUMINIO 8 x 4"</v>
          </cell>
          <cell r="C6553" t="str">
            <v>UN</v>
          </cell>
          <cell r="E6553" t="str">
            <v>1900</v>
          </cell>
          <cell r="F6553">
            <v>0</v>
          </cell>
        </row>
        <row r="6554">
          <cell r="A6554">
            <v>107022</v>
          </cell>
          <cell r="B6554" t="str">
            <v>ABRAZADERA PERA GALVANIZADA UL/FM  1/2"</v>
          </cell>
          <cell r="C6554" t="str">
            <v>UN</v>
          </cell>
          <cell r="D6554">
            <v>43738</v>
          </cell>
          <cell r="E6554" t="str">
            <v>2019</v>
          </cell>
          <cell r="F6554">
            <v>1273</v>
          </cell>
        </row>
        <row r="6555">
          <cell r="A6555">
            <v>107053</v>
          </cell>
          <cell r="B6555" t="str">
            <v>NIPLE PASAMURO ACERO INOX. 2" L=0,60 MTS</v>
          </cell>
          <cell r="C6555" t="str">
            <v>UN</v>
          </cell>
          <cell r="E6555" t="str">
            <v>1900</v>
          </cell>
          <cell r="F6555">
            <v>0</v>
          </cell>
        </row>
        <row r="6556">
          <cell r="A6556">
            <v>107054</v>
          </cell>
          <cell r="B6556" t="str">
            <v>NIPLE PASAMURO ACERO INOX. 4" L=0,60 MTS</v>
          </cell>
          <cell r="C6556" t="str">
            <v>UN</v>
          </cell>
          <cell r="E6556" t="str">
            <v>1900</v>
          </cell>
          <cell r="F6556">
            <v>0</v>
          </cell>
        </row>
        <row r="6557">
          <cell r="A6557">
            <v>107066</v>
          </cell>
          <cell r="B6557" t="str">
            <v>CUERDA PARA IZAJE BOMBAS</v>
          </cell>
          <cell r="C6557" t="str">
            <v>UN</v>
          </cell>
          <cell r="E6557" t="str">
            <v>1900</v>
          </cell>
          <cell r="F6557">
            <v>0</v>
          </cell>
        </row>
        <row r="6558">
          <cell r="A6558">
            <v>107067</v>
          </cell>
          <cell r="B6558" t="str">
            <v>CAJILLA 3 MEDIDORES</v>
          </cell>
          <cell r="C6558" t="str">
            <v>UN</v>
          </cell>
          <cell r="E6558" t="str">
            <v>1900</v>
          </cell>
          <cell r="F6558">
            <v>0</v>
          </cell>
        </row>
        <row r="6559">
          <cell r="A6559">
            <v>107098</v>
          </cell>
          <cell r="B6559" t="str">
            <v>BOMBA PARA PRUEBAS DE PRESIÓN</v>
          </cell>
          <cell r="C6559" t="str">
            <v>HR</v>
          </cell>
          <cell r="E6559" t="str">
            <v>1900</v>
          </cell>
          <cell r="F6559">
            <v>0</v>
          </cell>
        </row>
        <row r="6560">
          <cell r="A6560">
            <v>107520</v>
          </cell>
          <cell r="B6560" t="str">
            <v>Tubo pvc Presión RDE-21Ø6"</v>
          </cell>
          <cell r="C6560" t="str">
            <v>ML</v>
          </cell>
          <cell r="E6560" t="str">
            <v>1900</v>
          </cell>
          <cell r="F6560">
            <v>0</v>
          </cell>
        </row>
        <row r="6561">
          <cell r="A6561">
            <v>107532</v>
          </cell>
          <cell r="B6561" t="str">
            <v>Tubo pvc Presión RDE-21Ø8"</v>
          </cell>
          <cell r="C6561" t="str">
            <v>ML</v>
          </cell>
          <cell r="E6561" t="str">
            <v>1900</v>
          </cell>
          <cell r="F6561">
            <v>0</v>
          </cell>
        </row>
        <row r="6562">
          <cell r="A6562">
            <v>107533</v>
          </cell>
          <cell r="B6562" t="str">
            <v>Codo 45° pvc Presión Ø8"</v>
          </cell>
          <cell r="C6562" t="str">
            <v>UN</v>
          </cell>
          <cell r="E6562" t="str">
            <v>1900</v>
          </cell>
          <cell r="F6562">
            <v>0</v>
          </cell>
        </row>
        <row r="6563">
          <cell r="A6563">
            <v>107534</v>
          </cell>
          <cell r="B6563" t="str">
            <v>SOPORTERIA EN ACERO INOXIDABLE TIPO MECANO Ø6" A</v>
          </cell>
          <cell r="C6563" t="str">
            <v>UN</v>
          </cell>
          <cell r="E6563" t="str">
            <v>1900</v>
          </cell>
          <cell r="F6563">
            <v>0</v>
          </cell>
        </row>
        <row r="6564">
          <cell r="A6564">
            <v>107535</v>
          </cell>
          <cell r="B6564" t="str">
            <v>Codo 90° pvc Presión Ø8"</v>
          </cell>
          <cell r="C6564" t="str">
            <v>UN</v>
          </cell>
          <cell r="E6564" t="str">
            <v>1900</v>
          </cell>
          <cell r="F6564">
            <v>0</v>
          </cell>
        </row>
        <row r="6565">
          <cell r="A6565">
            <v>107536</v>
          </cell>
          <cell r="B6565" t="str">
            <v>Tee pvc Presión Ø8"</v>
          </cell>
          <cell r="C6565" t="str">
            <v>UN</v>
          </cell>
          <cell r="E6565" t="str">
            <v>1900</v>
          </cell>
          <cell r="F6565">
            <v>0</v>
          </cell>
        </row>
        <row r="6566">
          <cell r="A6566">
            <v>107537</v>
          </cell>
          <cell r="B6566" t="str">
            <v>Vlavula  Cuerpo de Hierro Disco Inox  Ø8"</v>
          </cell>
          <cell r="C6566" t="str">
            <v>UN</v>
          </cell>
          <cell r="E6566" t="str">
            <v>1900</v>
          </cell>
          <cell r="F6566">
            <v>0</v>
          </cell>
        </row>
        <row r="6567">
          <cell r="A6567">
            <v>107538</v>
          </cell>
          <cell r="B6567" t="str">
            <v>SOPORTERIA EN ACERO INOXIDABLE TIPO MECANO  1"</v>
          </cell>
          <cell r="C6567" t="str">
            <v>UN</v>
          </cell>
          <cell r="E6567" t="str">
            <v>1900</v>
          </cell>
          <cell r="F6567">
            <v>0</v>
          </cell>
        </row>
        <row r="6568">
          <cell r="A6568">
            <v>107539</v>
          </cell>
          <cell r="B6568" t="str">
            <v>SOPO-ACERO INOXI TIPO MECANOCPVC-P-Sch-80Ø11/2"</v>
          </cell>
          <cell r="C6568" t="str">
            <v>UN</v>
          </cell>
          <cell r="E6568" t="str">
            <v>1900</v>
          </cell>
          <cell r="F6568">
            <v>0</v>
          </cell>
        </row>
        <row r="6569">
          <cell r="A6569">
            <v>107544</v>
          </cell>
          <cell r="B6569" t="str">
            <v>Adaptador Hembra PVC Presión Ø6"</v>
          </cell>
          <cell r="C6569" t="str">
            <v>UN</v>
          </cell>
          <cell r="E6569" t="str">
            <v>1900</v>
          </cell>
          <cell r="F6569">
            <v>0</v>
          </cell>
        </row>
        <row r="6570">
          <cell r="A6570">
            <v>107545</v>
          </cell>
          <cell r="B6570" t="str">
            <v>Brida Acero Inoxidable 304- Ø6"</v>
          </cell>
          <cell r="C6570" t="str">
            <v>UN</v>
          </cell>
          <cell r="D6570">
            <v>43685</v>
          </cell>
          <cell r="E6570" t="str">
            <v>2019</v>
          </cell>
          <cell r="F6570">
            <v>212415</v>
          </cell>
        </row>
        <row r="6571">
          <cell r="A6571">
            <v>107546</v>
          </cell>
          <cell r="B6571" t="str">
            <v>Brida Roscada Pvc Presión- Ø6"</v>
          </cell>
          <cell r="C6571" t="str">
            <v>UN</v>
          </cell>
          <cell r="E6571" t="str">
            <v>1900</v>
          </cell>
          <cell r="F6571">
            <v>0</v>
          </cell>
        </row>
        <row r="6572">
          <cell r="A6572">
            <v>107548</v>
          </cell>
          <cell r="B6572" t="str">
            <v>Brida Pvc  Presión- 8"</v>
          </cell>
          <cell r="C6572" t="str">
            <v>UN</v>
          </cell>
          <cell r="E6572" t="str">
            <v>1900</v>
          </cell>
          <cell r="F6572">
            <v>0</v>
          </cell>
        </row>
        <row r="6573">
          <cell r="A6573">
            <v>107549</v>
          </cell>
          <cell r="B6573" t="str">
            <v>Cheque mariposa  Cuerpo en Hierro Disco en Inox 6"</v>
          </cell>
          <cell r="C6573" t="str">
            <v>UN</v>
          </cell>
          <cell r="E6573" t="str">
            <v>1900</v>
          </cell>
          <cell r="F6573">
            <v>0</v>
          </cell>
        </row>
        <row r="6574">
          <cell r="A6574">
            <v>107570</v>
          </cell>
          <cell r="B6574" t="str">
            <v>Codo 45° pvc Presión Ø6"</v>
          </cell>
          <cell r="C6574" t="str">
            <v>UN</v>
          </cell>
          <cell r="E6574" t="str">
            <v>1900</v>
          </cell>
          <cell r="F6574">
            <v>0</v>
          </cell>
        </row>
        <row r="6575">
          <cell r="A6575">
            <v>107571</v>
          </cell>
          <cell r="B6575" t="str">
            <v>Tee Presión PVC - Ø6"</v>
          </cell>
          <cell r="C6575" t="str">
            <v>UN</v>
          </cell>
          <cell r="D6575">
            <v>44592</v>
          </cell>
          <cell r="E6575" t="str">
            <v>2022</v>
          </cell>
          <cell r="F6575">
            <v>216937</v>
          </cell>
        </row>
        <row r="6576">
          <cell r="A6576">
            <v>107572</v>
          </cell>
          <cell r="B6576" t="str">
            <v>Unión Pvc  Presión- 6"</v>
          </cell>
          <cell r="C6576" t="str">
            <v>UN</v>
          </cell>
          <cell r="D6576">
            <v>43511</v>
          </cell>
          <cell r="E6576" t="str">
            <v>2019</v>
          </cell>
          <cell r="F6576">
            <v>77768</v>
          </cell>
        </row>
        <row r="6577">
          <cell r="A6577">
            <v>107573</v>
          </cell>
          <cell r="B6577" t="str">
            <v>Valvula mariposa -Ø 6"</v>
          </cell>
          <cell r="C6577" t="str">
            <v>UN</v>
          </cell>
          <cell r="D6577">
            <v>44592</v>
          </cell>
          <cell r="E6577" t="str">
            <v>2022</v>
          </cell>
          <cell r="F6577">
            <v>468457.01</v>
          </cell>
        </row>
        <row r="6578">
          <cell r="A6578">
            <v>107574</v>
          </cell>
          <cell r="B6578" t="str">
            <v>Copa Pvc  Presión- 6"x8"</v>
          </cell>
          <cell r="C6578" t="str">
            <v>UN</v>
          </cell>
          <cell r="E6578" t="str">
            <v>1900</v>
          </cell>
          <cell r="F6578">
            <v>0</v>
          </cell>
        </row>
        <row r="6579">
          <cell r="A6579">
            <v>107575</v>
          </cell>
          <cell r="B6579" t="str">
            <v>Cheque Cuerpo en Hierro Disco en Inox 8"</v>
          </cell>
          <cell r="C6579" t="str">
            <v>UN</v>
          </cell>
          <cell r="E6579" t="str">
            <v>1900</v>
          </cell>
          <cell r="F6579">
            <v>0</v>
          </cell>
        </row>
        <row r="6580">
          <cell r="A6580">
            <v>107576</v>
          </cell>
          <cell r="B6580" t="str">
            <v>Buje Pvc  Presión- 8"x10"</v>
          </cell>
          <cell r="C6580" t="str">
            <v>UN</v>
          </cell>
          <cell r="E6580" t="str">
            <v>1900</v>
          </cell>
          <cell r="F6580">
            <v>0</v>
          </cell>
        </row>
        <row r="6581">
          <cell r="A6581">
            <v>107577</v>
          </cell>
          <cell r="B6581" t="str">
            <v>Collar Derivación PVC Presión 8"x2"</v>
          </cell>
          <cell r="C6581" t="str">
            <v>UN</v>
          </cell>
          <cell r="E6581" t="str">
            <v>1900</v>
          </cell>
          <cell r="F6581">
            <v>0</v>
          </cell>
        </row>
        <row r="6582">
          <cell r="A6582">
            <v>107578</v>
          </cell>
          <cell r="B6582" t="str">
            <v>Unión Presión Ø8"</v>
          </cell>
          <cell r="C6582" t="str">
            <v>UN</v>
          </cell>
          <cell r="E6582" t="str">
            <v>1900</v>
          </cell>
          <cell r="F6582">
            <v>0</v>
          </cell>
        </row>
        <row r="6583">
          <cell r="A6583">
            <v>107579</v>
          </cell>
          <cell r="B6583" t="str">
            <v>Brida Pvc  Presión- 10"</v>
          </cell>
          <cell r="C6583" t="str">
            <v>UN</v>
          </cell>
          <cell r="E6583" t="str">
            <v>1900</v>
          </cell>
          <cell r="F6583">
            <v>0</v>
          </cell>
        </row>
        <row r="6584">
          <cell r="A6584">
            <v>107580</v>
          </cell>
          <cell r="B6584" t="str">
            <v>Cheque Cuerpo en Hierro Disco en Inox 10"</v>
          </cell>
          <cell r="C6584" t="str">
            <v>UN</v>
          </cell>
          <cell r="E6584" t="str">
            <v>1900</v>
          </cell>
          <cell r="F6584">
            <v>0</v>
          </cell>
        </row>
        <row r="6585">
          <cell r="A6585">
            <v>107581</v>
          </cell>
          <cell r="B6585" t="str">
            <v>Codo 45° pvc Presión Ø10"</v>
          </cell>
          <cell r="C6585" t="str">
            <v>UN</v>
          </cell>
          <cell r="E6585" t="str">
            <v>1900</v>
          </cell>
          <cell r="F6585">
            <v>0</v>
          </cell>
        </row>
        <row r="6586">
          <cell r="A6586">
            <v>107582</v>
          </cell>
          <cell r="B6586" t="str">
            <v>Codo 90° pvc Presión Ø10"</v>
          </cell>
          <cell r="C6586" t="str">
            <v>UN</v>
          </cell>
          <cell r="E6586" t="str">
            <v>1900</v>
          </cell>
          <cell r="F6586">
            <v>0</v>
          </cell>
        </row>
        <row r="6587">
          <cell r="A6587">
            <v>107583</v>
          </cell>
          <cell r="B6587" t="str">
            <v>Tee pvc Presión Ø10"</v>
          </cell>
          <cell r="C6587" t="str">
            <v>UN</v>
          </cell>
          <cell r="E6587" t="str">
            <v>1900</v>
          </cell>
          <cell r="F6587">
            <v>0</v>
          </cell>
        </row>
        <row r="6588">
          <cell r="A6588">
            <v>107584</v>
          </cell>
          <cell r="B6588" t="str">
            <v>Tubo pvc Presión RDE-21Ø10"</v>
          </cell>
          <cell r="C6588" t="str">
            <v>ML</v>
          </cell>
          <cell r="E6588" t="str">
            <v>1900</v>
          </cell>
          <cell r="F6588">
            <v>0</v>
          </cell>
        </row>
        <row r="6589">
          <cell r="A6589">
            <v>107585</v>
          </cell>
          <cell r="B6589" t="str">
            <v>Vlavula  VolanteCuerpo de Hierro Disco Inox  Ø10"</v>
          </cell>
          <cell r="C6589" t="str">
            <v>UN</v>
          </cell>
          <cell r="E6589" t="str">
            <v>1900</v>
          </cell>
          <cell r="F6589">
            <v>0</v>
          </cell>
        </row>
        <row r="6590">
          <cell r="A6590">
            <v>107586</v>
          </cell>
          <cell r="B6590" t="str">
            <v>Buje CPVC SCH-80 11/2"x2""</v>
          </cell>
          <cell r="C6590" t="str">
            <v>UN</v>
          </cell>
          <cell r="E6590" t="str">
            <v>1900</v>
          </cell>
          <cell r="F6590">
            <v>0</v>
          </cell>
        </row>
        <row r="6591">
          <cell r="A6591">
            <v>107587</v>
          </cell>
          <cell r="B6591" t="str">
            <v>Buje CPVC SCH-80 11/2"x21/2""</v>
          </cell>
          <cell r="C6591" t="str">
            <v>UN</v>
          </cell>
          <cell r="E6591" t="str">
            <v>1900</v>
          </cell>
          <cell r="F6591">
            <v>0</v>
          </cell>
        </row>
        <row r="6592">
          <cell r="A6592">
            <v>107588</v>
          </cell>
          <cell r="B6592" t="str">
            <v>Tubo CPVC SCH-80 Ø11/2""</v>
          </cell>
          <cell r="C6592" t="str">
            <v>ML</v>
          </cell>
          <cell r="E6592" t="str">
            <v>1900</v>
          </cell>
          <cell r="F6592">
            <v>0</v>
          </cell>
        </row>
        <row r="6593">
          <cell r="A6593">
            <v>107589</v>
          </cell>
          <cell r="B6593" t="str">
            <v>Adaptador  Macho CPVC-SCH-80 Ø"2""</v>
          </cell>
          <cell r="C6593" t="str">
            <v>UN</v>
          </cell>
          <cell r="E6593" t="str">
            <v>1900</v>
          </cell>
          <cell r="F6593">
            <v>0</v>
          </cell>
        </row>
        <row r="6594">
          <cell r="A6594">
            <v>107590</v>
          </cell>
          <cell r="B6594" t="str">
            <v>Buje CPVC SCH-80 2"x21/2""</v>
          </cell>
          <cell r="C6594" t="str">
            <v>UN</v>
          </cell>
          <cell r="E6594" t="str">
            <v>1900</v>
          </cell>
          <cell r="F6594">
            <v>0</v>
          </cell>
        </row>
        <row r="6595">
          <cell r="A6595">
            <v>107591</v>
          </cell>
          <cell r="B6595" t="str">
            <v>Buje CPVC SCH-80 2"x4""</v>
          </cell>
          <cell r="C6595" t="str">
            <v>UN</v>
          </cell>
          <cell r="E6595" t="str">
            <v>1900</v>
          </cell>
          <cell r="F6595">
            <v>0</v>
          </cell>
        </row>
        <row r="6596">
          <cell r="A6596">
            <v>107592</v>
          </cell>
          <cell r="B6596" t="str">
            <v>Codo 90° CPVC SCH-80 2"</v>
          </cell>
          <cell r="C6596" t="str">
            <v>UN</v>
          </cell>
          <cell r="E6596" t="str">
            <v>1900</v>
          </cell>
          <cell r="F6596">
            <v>0</v>
          </cell>
        </row>
        <row r="6597">
          <cell r="A6597">
            <v>107593</v>
          </cell>
          <cell r="B6597" t="str">
            <v>Tubo CPVC SCH-80 Ø2""</v>
          </cell>
          <cell r="C6597" t="str">
            <v>ML</v>
          </cell>
          <cell r="E6597" t="str">
            <v>1900</v>
          </cell>
          <cell r="F6597">
            <v>0</v>
          </cell>
        </row>
        <row r="6598">
          <cell r="A6598">
            <v>107594</v>
          </cell>
          <cell r="B6598" t="str">
            <v>Adaptador  Hembra CPVC-SCH-80 Ø"2""</v>
          </cell>
          <cell r="C6598" t="str">
            <v>UN</v>
          </cell>
          <cell r="E6598" t="str">
            <v>1900</v>
          </cell>
          <cell r="F6598">
            <v>0</v>
          </cell>
        </row>
        <row r="6599">
          <cell r="A6599">
            <v>107595</v>
          </cell>
          <cell r="B6599" t="str">
            <v>Buje CPVC SCH-80 2"x3""</v>
          </cell>
          <cell r="C6599" t="str">
            <v>UN</v>
          </cell>
          <cell r="E6599" t="str">
            <v>1900</v>
          </cell>
          <cell r="F6599">
            <v>0</v>
          </cell>
        </row>
        <row r="6600">
          <cell r="A6600">
            <v>107596</v>
          </cell>
          <cell r="B6600" t="str">
            <v>Buje CPVC SCH-80 21/2"x3""</v>
          </cell>
          <cell r="C6600" t="str">
            <v>UN</v>
          </cell>
          <cell r="E6600" t="str">
            <v>1900</v>
          </cell>
          <cell r="F6600">
            <v>0</v>
          </cell>
        </row>
        <row r="6601">
          <cell r="A6601">
            <v>107597</v>
          </cell>
          <cell r="B6601" t="str">
            <v>Tee CPVC SCH-80 21/2"</v>
          </cell>
          <cell r="C6601" t="str">
            <v>UN</v>
          </cell>
          <cell r="E6601" t="str">
            <v>1900</v>
          </cell>
          <cell r="F6601">
            <v>0</v>
          </cell>
        </row>
        <row r="6602">
          <cell r="A6602">
            <v>107598</v>
          </cell>
          <cell r="B6602" t="str">
            <v>Tubo CPVC SCH-80 Ø21/2"</v>
          </cell>
          <cell r="C6602" t="str">
            <v>ML</v>
          </cell>
          <cell r="E6602" t="str">
            <v>1900</v>
          </cell>
          <cell r="F6602">
            <v>0</v>
          </cell>
        </row>
        <row r="6603">
          <cell r="A6603">
            <v>107599</v>
          </cell>
          <cell r="B6603" t="str">
            <v>Buje CPVC SCH-80 3"x4"</v>
          </cell>
          <cell r="C6603" t="str">
            <v>UN</v>
          </cell>
          <cell r="E6603" t="str">
            <v>1900</v>
          </cell>
          <cell r="F6603">
            <v>0</v>
          </cell>
        </row>
        <row r="6604">
          <cell r="A6604">
            <v>107600</v>
          </cell>
          <cell r="B6604" t="str">
            <v>Codo 90° CPVC SCH-80 3"</v>
          </cell>
          <cell r="C6604" t="str">
            <v>UN</v>
          </cell>
          <cell r="D6604">
            <v>43766</v>
          </cell>
          <cell r="E6604" t="str">
            <v>2019</v>
          </cell>
          <cell r="F6604">
            <v>104757</v>
          </cell>
        </row>
        <row r="6605">
          <cell r="A6605">
            <v>107601</v>
          </cell>
          <cell r="B6605" t="str">
            <v>Tee CPVC SCH-80 3"</v>
          </cell>
          <cell r="C6605" t="str">
            <v>UN</v>
          </cell>
          <cell r="D6605">
            <v>43789</v>
          </cell>
          <cell r="E6605" t="str">
            <v>2019</v>
          </cell>
          <cell r="F6605">
            <v>146966</v>
          </cell>
        </row>
        <row r="6606">
          <cell r="A6606">
            <v>107602</v>
          </cell>
          <cell r="B6606" t="str">
            <v>Tubo CPVC SCH-80 Ø3"</v>
          </cell>
          <cell r="C6606" t="str">
            <v>ML</v>
          </cell>
          <cell r="D6606">
            <v>43766</v>
          </cell>
          <cell r="E6606" t="str">
            <v>2019</v>
          </cell>
          <cell r="F6606">
            <v>124929</v>
          </cell>
        </row>
        <row r="6607">
          <cell r="A6607">
            <v>107603</v>
          </cell>
          <cell r="B6607" t="str">
            <v>Codo 90° CPVC SCH-80 4"</v>
          </cell>
          <cell r="C6607" t="str">
            <v>UN</v>
          </cell>
          <cell r="E6607" t="str">
            <v>1900</v>
          </cell>
          <cell r="F6607">
            <v>0</v>
          </cell>
        </row>
        <row r="6608">
          <cell r="A6608">
            <v>107604</v>
          </cell>
          <cell r="B6608" t="str">
            <v>Tee CPVC SCH-80 4"</v>
          </cell>
          <cell r="C6608" t="str">
            <v>UN</v>
          </cell>
          <cell r="E6608" t="str">
            <v>1900</v>
          </cell>
          <cell r="F6608">
            <v>0</v>
          </cell>
        </row>
        <row r="6609">
          <cell r="A6609">
            <v>107605</v>
          </cell>
          <cell r="B6609" t="str">
            <v>Tubo CPVC SCH-80 Ø4"</v>
          </cell>
          <cell r="C6609" t="str">
            <v>ML</v>
          </cell>
          <cell r="D6609">
            <v>43766</v>
          </cell>
          <cell r="E6609" t="str">
            <v>2019</v>
          </cell>
          <cell r="F6609">
            <v>211741</v>
          </cell>
        </row>
        <row r="6610">
          <cell r="A6610">
            <v>107606</v>
          </cell>
          <cell r="B6610" t="str">
            <v>Buje CPVC SCH-80 4"x6"</v>
          </cell>
          <cell r="C6610" t="str">
            <v>UN</v>
          </cell>
          <cell r="E6610" t="str">
            <v>1900</v>
          </cell>
          <cell r="F6610">
            <v>0</v>
          </cell>
        </row>
        <row r="6611">
          <cell r="A6611">
            <v>107607</v>
          </cell>
          <cell r="B6611" t="str">
            <v>Brida CPVC  SCH-80 4"</v>
          </cell>
          <cell r="C6611" t="str">
            <v>UN</v>
          </cell>
          <cell r="E6611" t="str">
            <v>1900</v>
          </cell>
          <cell r="F6611">
            <v>0</v>
          </cell>
        </row>
        <row r="6612">
          <cell r="A6612">
            <v>107608</v>
          </cell>
          <cell r="B6612" t="str">
            <v>Union  CPVC SCH-80 4"</v>
          </cell>
          <cell r="C6612" t="str">
            <v>UN</v>
          </cell>
          <cell r="E6612" t="str">
            <v>1900</v>
          </cell>
          <cell r="F6612">
            <v>0</v>
          </cell>
        </row>
        <row r="6613">
          <cell r="A6613">
            <v>107609</v>
          </cell>
          <cell r="B6613" t="str">
            <v>Valvula mariposa -Ø 4"</v>
          </cell>
          <cell r="C6613" t="str">
            <v>UN</v>
          </cell>
          <cell r="D6613">
            <v>43740</v>
          </cell>
          <cell r="E6613" t="str">
            <v>2019</v>
          </cell>
          <cell r="F6613">
            <v>478418</v>
          </cell>
        </row>
        <row r="6614">
          <cell r="A6614">
            <v>107610</v>
          </cell>
          <cell r="B6614" t="str">
            <v>Tubo CPVC SCH-80 Ø6"</v>
          </cell>
          <cell r="C6614" t="str">
            <v>ML</v>
          </cell>
          <cell r="E6614" t="str">
            <v>1900</v>
          </cell>
          <cell r="F6614">
            <v>0</v>
          </cell>
        </row>
        <row r="6615">
          <cell r="A6615">
            <v>107611</v>
          </cell>
          <cell r="B6615" t="str">
            <v>Brida CPVC SCH-80 6"</v>
          </cell>
          <cell r="C6615" t="str">
            <v>UN</v>
          </cell>
          <cell r="E6615" t="str">
            <v>1900</v>
          </cell>
          <cell r="F6615">
            <v>0</v>
          </cell>
        </row>
        <row r="6616">
          <cell r="A6616">
            <v>107612</v>
          </cell>
          <cell r="B6616" t="str">
            <v>Codo 90° CPVC SCH-80 6"</v>
          </cell>
          <cell r="C6616" t="str">
            <v>UN</v>
          </cell>
          <cell r="E6616" t="str">
            <v>1900</v>
          </cell>
          <cell r="F6616">
            <v>0</v>
          </cell>
        </row>
        <row r="6617">
          <cell r="A6617">
            <v>107613</v>
          </cell>
          <cell r="B6617" t="str">
            <v>Tee CPVC SCH-80 6"</v>
          </cell>
          <cell r="C6617" t="str">
            <v>UN</v>
          </cell>
          <cell r="E6617" t="str">
            <v>1900</v>
          </cell>
          <cell r="F6617">
            <v>0</v>
          </cell>
        </row>
        <row r="6618">
          <cell r="A6618">
            <v>107614</v>
          </cell>
          <cell r="B6618" t="str">
            <v>Buje CPVC SCH-80 6"x8"</v>
          </cell>
          <cell r="C6618" t="str">
            <v>UN</v>
          </cell>
          <cell r="E6618" t="str">
            <v>1900</v>
          </cell>
          <cell r="F6618">
            <v>0</v>
          </cell>
        </row>
        <row r="6619">
          <cell r="A6619">
            <v>107615</v>
          </cell>
          <cell r="B6619" t="str">
            <v>Union  CPVC SCH-80 6"</v>
          </cell>
          <cell r="C6619" t="str">
            <v>UN</v>
          </cell>
          <cell r="E6619" t="str">
            <v>1900</v>
          </cell>
          <cell r="F6619">
            <v>0</v>
          </cell>
        </row>
        <row r="6620">
          <cell r="A6620">
            <v>107616</v>
          </cell>
          <cell r="B6620" t="str">
            <v>Brida CPVC SCH-80 8"</v>
          </cell>
          <cell r="C6620" t="str">
            <v>UN</v>
          </cell>
          <cell r="E6620" t="str">
            <v>1900</v>
          </cell>
          <cell r="F6620">
            <v>0</v>
          </cell>
        </row>
        <row r="6621">
          <cell r="A6621">
            <v>107617</v>
          </cell>
          <cell r="B6621" t="str">
            <v>Cheque mariposa  Cuerpo en Hierro Disco en Inox 8"</v>
          </cell>
          <cell r="C6621" t="str">
            <v>UN</v>
          </cell>
          <cell r="E6621" t="str">
            <v>1900</v>
          </cell>
          <cell r="F6621">
            <v>0</v>
          </cell>
        </row>
        <row r="6622">
          <cell r="A6622">
            <v>107618</v>
          </cell>
          <cell r="B6622" t="str">
            <v>Tee CPVC SCH-80 8"</v>
          </cell>
          <cell r="C6622" t="str">
            <v>UN</v>
          </cell>
          <cell r="E6622" t="str">
            <v>1900</v>
          </cell>
          <cell r="F6622">
            <v>0</v>
          </cell>
        </row>
        <row r="6623">
          <cell r="A6623">
            <v>107619</v>
          </cell>
          <cell r="B6623" t="str">
            <v>Tubo CPVC SCH-80 Ø8"</v>
          </cell>
          <cell r="C6623" t="str">
            <v>ML</v>
          </cell>
          <cell r="E6623" t="str">
            <v>1900</v>
          </cell>
          <cell r="F6623">
            <v>0</v>
          </cell>
        </row>
        <row r="6624">
          <cell r="A6624">
            <v>107620</v>
          </cell>
          <cell r="B6624" t="str">
            <v>Brida Pvc  Presión- 4"</v>
          </cell>
          <cell r="C6624" t="str">
            <v>UN</v>
          </cell>
          <cell r="E6624" t="str">
            <v>1900</v>
          </cell>
          <cell r="F6624">
            <v>0</v>
          </cell>
        </row>
        <row r="6625">
          <cell r="A6625">
            <v>107621</v>
          </cell>
          <cell r="B6625" t="str">
            <v>Copa Pvc  Presión- 4"x6"</v>
          </cell>
          <cell r="C6625" t="str">
            <v>UN</v>
          </cell>
          <cell r="E6625" t="str">
            <v>1900</v>
          </cell>
          <cell r="F6625">
            <v>0</v>
          </cell>
        </row>
        <row r="6626">
          <cell r="A6626">
            <v>107622</v>
          </cell>
          <cell r="B6626" t="str">
            <v>Adaptador Hembra PVC Presión Ø4"</v>
          </cell>
          <cell r="C6626" t="str">
            <v>UN</v>
          </cell>
          <cell r="E6626" t="str">
            <v>1900</v>
          </cell>
          <cell r="F6626">
            <v>0</v>
          </cell>
        </row>
        <row r="6627">
          <cell r="A6627">
            <v>107623</v>
          </cell>
          <cell r="B6627" t="str">
            <v>Codo  90° Pvc  Presión- 4"</v>
          </cell>
          <cell r="C6627" t="str">
            <v>UN</v>
          </cell>
          <cell r="E6627" t="str">
            <v>1900</v>
          </cell>
          <cell r="F6627">
            <v>0</v>
          </cell>
        </row>
        <row r="6628">
          <cell r="A6628">
            <v>107628</v>
          </cell>
          <cell r="B6628" t="str">
            <v>SOPORTERIA ACERO INOXI TIPO MECANO  1"CM P-Recreat</v>
          </cell>
          <cell r="C6628" t="str">
            <v>UN</v>
          </cell>
          <cell r="E6628" t="str">
            <v>1900</v>
          </cell>
          <cell r="F6628">
            <v>0</v>
          </cell>
        </row>
        <row r="6629">
          <cell r="A6629">
            <v>107630</v>
          </cell>
          <cell r="B6629" t="str">
            <v>SOPORTERIA ACERO INOXTipoMECANO1"CuartMaqPiscOlimp</v>
          </cell>
          <cell r="C6629" t="str">
            <v>UN</v>
          </cell>
          <cell r="E6629" t="str">
            <v>1900</v>
          </cell>
          <cell r="F6629">
            <v>0</v>
          </cell>
        </row>
        <row r="6630">
          <cell r="A6630">
            <v>107635</v>
          </cell>
          <cell r="B6630" t="str">
            <v>SOPORTERIA EN ACERO INOXIDABLE TIPO MECANO 11/2"</v>
          </cell>
          <cell r="C6630" t="str">
            <v>UN</v>
          </cell>
          <cell r="E6630" t="str">
            <v>1900</v>
          </cell>
          <cell r="F6630">
            <v>0</v>
          </cell>
        </row>
        <row r="6631">
          <cell r="A6631">
            <v>107639</v>
          </cell>
          <cell r="B6631" t="str">
            <v>Buje Pvc  Presión- 2"x21/2""</v>
          </cell>
          <cell r="C6631" t="str">
            <v>UN</v>
          </cell>
          <cell r="E6631" t="str">
            <v>1900</v>
          </cell>
          <cell r="F6631">
            <v>0</v>
          </cell>
        </row>
        <row r="6632">
          <cell r="A6632">
            <v>107640</v>
          </cell>
          <cell r="B6632" t="str">
            <v>Buje Pvc  Presión- 2"x3""</v>
          </cell>
          <cell r="C6632" t="str">
            <v>UN</v>
          </cell>
          <cell r="E6632" t="str">
            <v>1900</v>
          </cell>
          <cell r="F6632">
            <v>0</v>
          </cell>
        </row>
        <row r="6633">
          <cell r="A6633">
            <v>107641</v>
          </cell>
          <cell r="B6633" t="str">
            <v>SOPORTERIA EN ACERO INOXIDABLE TIPO MECANO 2"</v>
          </cell>
          <cell r="C6633" t="str">
            <v>UN</v>
          </cell>
          <cell r="E6633" t="str">
            <v>1900</v>
          </cell>
          <cell r="F6633">
            <v>0</v>
          </cell>
        </row>
        <row r="6634">
          <cell r="A6634">
            <v>107642</v>
          </cell>
          <cell r="B6634" t="str">
            <v>Adaptador PVC Presión hembra 2"</v>
          </cell>
          <cell r="C6634" t="str">
            <v>UN</v>
          </cell>
          <cell r="E6634" t="str">
            <v>1900</v>
          </cell>
          <cell r="F6634">
            <v>0</v>
          </cell>
        </row>
        <row r="6635">
          <cell r="A6635">
            <v>107643</v>
          </cell>
          <cell r="B6635" t="str">
            <v>Cheque Cortina Bronce Ø2"</v>
          </cell>
          <cell r="C6635" t="str">
            <v>UN</v>
          </cell>
          <cell r="E6635" t="str">
            <v>1900</v>
          </cell>
          <cell r="F6635">
            <v>0</v>
          </cell>
        </row>
        <row r="6636">
          <cell r="A6636">
            <v>107649</v>
          </cell>
          <cell r="B6636" t="str">
            <v>Universal PVC Presión- 2"</v>
          </cell>
          <cell r="C6636" t="str">
            <v>UN</v>
          </cell>
          <cell r="D6636">
            <v>44592</v>
          </cell>
          <cell r="E6636" t="str">
            <v>2022</v>
          </cell>
          <cell r="F6636">
            <v>45122</v>
          </cell>
        </row>
        <row r="6637">
          <cell r="A6637">
            <v>107650</v>
          </cell>
          <cell r="B6637" t="str">
            <v>SOPORTERIA AC-INOX TIPO MECANO 2"CuartMaqPiscRecre</v>
          </cell>
          <cell r="C6637" t="str">
            <v>UN</v>
          </cell>
          <cell r="E6637" t="str">
            <v>1900</v>
          </cell>
          <cell r="F6637">
            <v>0</v>
          </cell>
        </row>
        <row r="6638">
          <cell r="A6638">
            <v>107653</v>
          </cell>
          <cell r="B6638" t="str">
            <v>SOPORTERIA  AC-INOXI T-MECANO 2"CuartMaqPiscOlimpi</v>
          </cell>
          <cell r="C6638" t="str">
            <v>UN</v>
          </cell>
          <cell r="E6638" t="str">
            <v>1900</v>
          </cell>
          <cell r="F6638">
            <v>0</v>
          </cell>
        </row>
        <row r="6639">
          <cell r="A6639">
            <v>107669</v>
          </cell>
          <cell r="B6639" t="str">
            <v>SOPORTERIA EN ACERO INOXIDABLE TIPO MECANO Ø6" E</v>
          </cell>
          <cell r="C6639" t="str">
            <v>UN</v>
          </cell>
          <cell r="E6639" t="str">
            <v>1900</v>
          </cell>
          <cell r="F6639">
            <v>0</v>
          </cell>
        </row>
        <row r="6640">
          <cell r="A6640">
            <v>107670</v>
          </cell>
          <cell r="B6640" t="str">
            <v>SOPORTERIA EN ACERO INOXIDABLE TIPO MECANO Ø6" B</v>
          </cell>
          <cell r="C6640" t="str">
            <v>UN</v>
          </cell>
          <cell r="E6640" t="str">
            <v>1900</v>
          </cell>
          <cell r="F6640">
            <v>0</v>
          </cell>
        </row>
        <row r="6641">
          <cell r="A6641">
            <v>107672</v>
          </cell>
          <cell r="B6641" t="str">
            <v>SOPORTERIA EN ACERO INOXIDABLE TIPO MECANO Ø6" C</v>
          </cell>
          <cell r="C6641" t="str">
            <v>UN</v>
          </cell>
          <cell r="E6641" t="str">
            <v>1900</v>
          </cell>
          <cell r="F6641">
            <v>0</v>
          </cell>
        </row>
        <row r="6642">
          <cell r="A6642">
            <v>107673</v>
          </cell>
          <cell r="B6642" t="str">
            <v>SOPORTERIA EN ACERO INOXIDABLE TIPO MECANO Ø6" D</v>
          </cell>
          <cell r="C6642" t="str">
            <v>UN</v>
          </cell>
          <cell r="E6642" t="str">
            <v>1900</v>
          </cell>
          <cell r="F6642">
            <v>0</v>
          </cell>
        </row>
        <row r="6643">
          <cell r="A6643">
            <v>107674</v>
          </cell>
          <cell r="B6643" t="str">
            <v>SOPORTERIA EN ACERO INOXIDABLE TIPO MECANO Ø8"</v>
          </cell>
          <cell r="C6643" t="str">
            <v>UN</v>
          </cell>
          <cell r="E6643" t="str">
            <v>1900</v>
          </cell>
          <cell r="F6643">
            <v>0</v>
          </cell>
        </row>
        <row r="6644">
          <cell r="A6644">
            <v>107675</v>
          </cell>
          <cell r="B6644" t="str">
            <v>SOPORTERIA EN ACERO INOXIDABLE TIPO MECANO Ø10"</v>
          </cell>
          <cell r="C6644" t="str">
            <v>UN</v>
          </cell>
          <cell r="E6644" t="str">
            <v>1900</v>
          </cell>
          <cell r="F6644">
            <v>0</v>
          </cell>
        </row>
        <row r="6645">
          <cell r="A6645">
            <v>107676</v>
          </cell>
          <cell r="B6645" t="str">
            <v>SOPO-ACERO INOXI TIPO MECANOCPVC-P-Sch-80Ø2"</v>
          </cell>
          <cell r="C6645" t="str">
            <v>UN</v>
          </cell>
          <cell r="E6645" t="str">
            <v>1900</v>
          </cell>
          <cell r="F6645">
            <v>0</v>
          </cell>
        </row>
        <row r="6646">
          <cell r="A6646">
            <v>107678</v>
          </cell>
          <cell r="B6646" t="str">
            <v>SOPO-ACERO INOXI TIPO MEC-CPVC-P-Sch-80Ø2"PiscOlim</v>
          </cell>
          <cell r="C6646" t="str">
            <v>UN</v>
          </cell>
          <cell r="E6646" t="str">
            <v>1900</v>
          </cell>
          <cell r="F6646">
            <v>0</v>
          </cell>
        </row>
        <row r="6647">
          <cell r="A6647">
            <v>107680</v>
          </cell>
          <cell r="B6647" t="str">
            <v>SOPORTERIA ACERO INOX TIPO MECANO-21/2"PiscRecreat</v>
          </cell>
          <cell r="C6647" t="str">
            <v>UN</v>
          </cell>
          <cell r="E6647" t="str">
            <v>1900</v>
          </cell>
          <cell r="F6647">
            <v>0</v>
          </cell>
        </row>
        <row r="6648">
          <cell r="A6648">
            <v>107681</v>
          </cell>
          <cell r="B6648" t="str">
            <v>SOPORTERIA ACERO INOX TIPO MECANO-3" PiscRecreat</v>
          </cell>
          <cell r="C6648" t="str">
            <v>UN</v>
          </cell>
          <cell r="E6648" t="str">
            <v>1900</v>
          </cell>
          <cell r="F6648">
            <v>0</v>
          </cell>
        </row>
        <row r="6649">
          <cell r="A6649">
            <v>107682</v>
          </cell>
          <cell r="B6649" t="str">
            <v>SOPORTERIA EN ACERO INOXIDABLE TIPO MECANO-3po</v>
          </cell>
          <cell r="C6649" t="str">
            <v>UN</v>
          </cell>
          <cell r="E6649" t="str">
            <v>1900</v>
          </cell>
          <cell r="F6649">
            <v>0</v>
          </cell>
        </row>
        <row r="6650">
          <cell r="A6650">
            <v>107683</v>
          </cell>
          <cell r="B6650" t="str">
            <v>SOPORTERIA EN ACERO INOXIDABLE TIPO MECANO-4"</v>
          </cell>
          <cell r="C6650" t="str">
            <v>UN</v>
          </cell>
          <cell r="E6650" t="str">
            <v>1900</v>
          </cell>
          <cell r="F6650">
            <v>0</v>
          </cell>
        </row>
        <row r="6651">
          <cell r="A6651">
            <v>107684</v>
          </cell>
          <cell r="B6651" t="str">
            <v>SOPORTERIA ACERO INOXTIPO MECANO-4"PiscinaOlimpica</v>
          </cell>
          <cell r="C6651" t="str">
            <v>UN</v>
          </cell>
          <cell r="E6651" t="str">
            <v>1900</v>
          </cell>
          <cell r="F6651">
            <v>0</v>
          </cell>
        </row>
        <row r="6652">
          <cell r="A6652">
            <v>107687</v>
          </cell>
          <cell r="B6652" t="str">
            <v>SOPORTERIA A-INOX T-MECCPVC-P-Sch-80Ø4"CuarMaqPisR</v>
          </cell>
          <cell r="C6652" t="str">
            <v>UN</v>
          </cell>
          <cell r="E6652" t="str">
            <v>1900</v>
          </cell>
          <cell r="F6652">
            <v>0</v>
          </cell>
        </row>
        <row r="6653">
          <cell r="A6653">
            <v>107688</v>
          </cell>
          <cell r="B6653" t="str">
            <v>SOPORTERIA EN ACERO INOXIDABLE TIPO MECANO-6"</v>
          </cell>
          <cell r="C6653" t="str">
            <v>UN</v>
          </cell>
          <cell r="E6653" t="str">
            <v>1900</v>
          </cell>
          <cell r="F6653">
            <v>0</v>
          </cell>
        </row>
        <row r="6654">
          <cell r="A6654">
            <v>107689</v>
          </cell>
          <cell r="B6654" t="str">
            <v>SOPORTERIA ACERO INOX TIPO MECANO-6"CM PisRecrea</v>
          </cell>
          <cell r="C6654" t="str">
            <v>UN</v>
          </cell>
          <cell r="E6654" t="str">
            <v>1900</v>
          </cell>
          <cell r="F6654">
            <v>0</v>
          </cell>
        </row>
        <row r="6655">
          <cell r="A6655">
            <v>107690</v>
          </cell>
          <cell r="B6655" t="str">
            <v>SOPORTERIA EN ACERO INOXIDABLE TIPO MECANO-6"PO</v>
          </cell>
          <cell r="C6655" t="str">
            <v>UN</v>
          </cell>
          <cell r="E6655" t="str">
            <v>1900</v>
          </cell>
          <cell r="F6655">
            <v>0</v>
          </cell>
        </row>
        <row r="6656">
          <cell r="A6656">
            <v>107692</v>
          </cell>
          <cell r="B6656" t="str">
            <v>SOPORTERIA EN ACERO INOXIDABLE TIPO MECANO-8"PO</v>
          </cell>
          <cell r="C6656" t="str">
            <v>UN</v>
          </cell>
          <cell r="E6656" t="str">
            <v>1900</v>
          </cell>
          <cell r="F6656">
            <v>0</v>
          </cell>
        </row>
        <row r="6657">
          <cell r="A6657">
            <v>107693</v>
          </cell>
          <cell r="B6657" t="str">
            <v>SOPORTERIA EN ACERO INOXIDABLE TIPO MECANO-4"PR</v>
          </cell>
          <cell r="C6657" t="str">
            <v>UN</v>
          </cell>
          <cell r="E6657" t="str">
            <v>1900</v>
          </cell>
          <cell r="F6657">
            <v>0</v>
          </cell>
        </row>
        <row r="6658">
          <cell r="A6658">
            <v>107694</v>
          </cell>
          <cell r="B6658" t="str">
            <v>SOPORTERIA EN ACERO INOXIDABLE TIPO MECANO-8"CM</v>
          </cell>
          <cell r="C6658" t="str">
            <v>UN</v>
          </cell>
          <cell r="E6658" t="str">
            <v>1900</v>
          </cell>
          <cell r="F6658">
            <v>0</v>
          </cell>
        </row>
        <row r="6659">
          <cell r="A6659">
            <v>107697</v>
          </cell>
          <cell r="B6659" t="str">
            <v>Codo 90° PVC-presión Ø21/2"</v>
          </cell>
          <cell r="C6659" t="str">
            <v>UN</v>
          </cell>
          <cell r="E6659" t="str">
            <v>1900</v>
          </cell>
          <cell r="F6659">
            <v>0</v>
          </cell>
        </row>
        <row r="6660">
          <cell r="A6660">
            <v>107698</v>
          </cell>
          <cell r="B6660" t="str">
            <v>Tee PVC-presión Ø21/2"</v>
          </cell>
          <cell r="C6660" t="str">
            <v>UN</v>
          </cell>
          <cell r="E6660" t="str">
            <v>1900</v>
          </cell>
          <cell r="F6660">
            <v>0</v>
          </cell>
        </row>
        <row r="6661">
          <cell r="A6661">
            <v>107700</v>
          </cell>
          <cell r="B6661" t="str">
            <v>Unionl PVC Presión- 21/2"</v>
          </cell>
          <cell r="C6661" t="str">
            <v>UN</v>
          </cell>
          <cell r="E6661" t="str">
            <v>1900</v>
          </cell>
          <cell r="F6661">
            <v>0</v>
          </cell>
        </row>
        <row r="6662">
          <cell r="A6662">
            <v>107701</v>
          </cell>
          <cell r="B6662" t="str">
            <v>SOPORTERIA EN ACERO INOXIDABLE TIPO MECANO 21/2"</v>
          </cell>
          <cell r="C6662" t="str">
            <v>UN</v>
          </cell>
          <cell r="E6662" t="str">
            <v>1900</v>
          </cell>
          <cell r="F6662">
            <v>0</v>
          </cell>
        </row>
        <row r="6663">
          <cell r="A6663">
            <v>107702</v>
          </cell>
          <cell r="B6663" t="str">
            <v>Brida PVC-presión Ø21/2"</v>
          </cell>
          <cell r="C6663" t="str">
            <v>UN</v>
          </cell>
          <cell r="E6663" t="str">
            <v>1900</v>
          </cell>
          <cell r="F6663">
            <v>0</v>
          </cell>
        </row>
        <row r="6664">
          <cell r="A6664">
            <v>107703</v>
          </cell>
          <cell r="B6664" t="str">
            <v>Buje PVC PresiónØ21/2" x 4"</v>
          </cell>
          <cell r="C6664" t="str">
            <v>UN</v>
          </cell>
          <cell r="E6664" t="str">
            <v>1900</v>
          </cell>
          <cell r="F6664">
            <v>0</v>
          </cell>
        </row>
        <row r="6665">
          <cell r="A6665">
            <v>107704</v>
          </cell>
          <cell r="B6665" t="str">
            <v>Valvula mariposa -Ø 21/2"</v>
          </cell>
          <cell r="C6665" t="str">
            <v>UN</v>
          </cell>
          <cell r="E6665" t="str">
            <v>1900</v>
          </cell>
          <cell r="F6665">
            <v>0</v>
          </cell>
        </row>
        <row r="6666">
          <cell r="A6666">
            <v>107705</v>
          </cell>
          <cell r="B6666" t="str">
            <v>SOPORTERIA EN ACERO INOXIDABLE TIPO MECANO 21/2"A</v>
          </cell>
          <cell r="C6666" t="str">
            <v>UN</v>
          </cell>
          <cell r="E6666" t="str">
            <v>1900</v>
          </cell>
          <cell r="F6666">
            <v>0</v>
          </cell>
        </row>
        <row r="6667">
          <cell r="A6667">
            <v>107707</v>
          </cell>
          <cell r="B6667" t="str">
            <v>SOPORTERIA EN ACERO INOXIDABLE TIPO MECANO 3" A</v>
          </cell>
          <cell r="C6667" t="str">
            <v>UN</v>
          </cell>
          <cell r="E6667" t="str">
            <v>1900</v>
          </cell>
          <cell r="F6667">
            <v>0</v>
          </cell>
        </row>
        <row r="6668">
          <cell r="A6668">
            <v>107710</v>
          </cell>
          <cell r="B6668" t="str">
            <v>SOPORTERIA EN ACERO INOXIDABLE TIPO MECANO 3"</v>
          </cell>
          <cell r="C6668" t="str">
            <v>UN</v>
          </cell>
          <cell r="E6668" t="str">
            <v>1900</v>
          </cell>
          <cell r="F6668">
            <v>0</v>
          </cell>
        </row>
        <row r="6669">
          <cell r="A6669">
            <v>107711</v>
          </cell>
          <cell r="B6669" t="str">
            <v>Brida Pvc  Presión- 3"</v>
          </cell>
          <cell r="C6669" t="str">
            <v>UN</v>
          </cell>
          <cell r="E6669" t="str">
            <v>1900</v>
          </cell>
          <cell r="F6669">
            <v>0</v>
          </cell>
        </row>
        <row r="6670">
          <cell r="A6670">
            <v>107712</v>
          </cell>
          <cell r="B6670" t="str">
            <v>Copa Pvc  Presión- 3"x4"</v>
          </cell>
          <cell r="C6670" t="str">
            <v>UN</v>
          </cell>
          <cell r="E6670" t="str">
            <v>1900</v>
          </cell>
          <cell r="F6670">
            <v>0</v>
          </cell>
        </row>
        <row r="6671">
          <cell r="A6671">
            <v>107713</v>
          </cell>
          <cell r="B6671" t="str">
            <v>Valvula mariposa -Ø 3"</v>
          </cell>
          <cell r="C6671" t="str">
            <v>UN</v>
          </cell>
          <cell r="E6671" t="str">
            <v>1900</v>
          </cell>
          <cell r="F6671">
            <v>0</v>
          </cell>
        </row>
        <row r="6672">
          <cell r="A6672">
            <v>107714</v>
          </cell>
          <cell r="B6672" t="str">
            <v>SOPORTERIA EN ACERO INOXIDABLE TIPO MECANO 3" B</v>
          </cell>
          <cell r="C6672" t="str">
            <v>UN</v>
          </cell>
          <cell r="E6672" t="str">
            <v>1900</v>
          </cell>
          <cell r="F6672">
            <v>0</v>
          </cell>
        </row>
        <row r="6673">
          <cell r="A6673">
            <v>107715</v>
          </cell>
          <cell r="B6673" t="str">
            <v>Adaptador Hembra PVC Presión Ø3"</v>
          </cell>
          <cell r="C6673" t="str">
            <v>UN</v>
          </cell>
          <cell r="E6673" t="str">
            <v>1900</v>
          </cell>
          <cell r="F6673">
            <v>0</v>
          </cell>
        </row>
        <row r="6674">
          <cell r="A6674">
            <v>107716</v>
          </cell>
          <cell r="B6674" t="str">
            <v>SOPORTERIA EN ACERO INOXIDABLE TIPO MECANO 3" C</v>
          </cell>
          <cell r="C6674" t="str">
            <v>UN</v>
          </cell>
          <cell r="E6674" t="str">
            <v>1900</v>
          </cell>
          <cell r="F6674">
            <v>0</v>
          </cell>
        </row>
        <row r="6675">
          <cell r="A6675">
            <v>107718</v>
          </cell>
          <cell r="B6675" t="str">
            <v>SOPORTERIA EN ACERO INOXIDABLE TIPO MECANO 3" D</v>
          </cell>
          <cell r="C6675" t="str">
            <v>UN</v>
          </cell>
          <cell r="E6675" t="str">
            <v>1900</v>
          </cell>
          <cell r="F6675">
            <v>0</v>
          </cell>
        </row>
        <row r="6676">
          <cell r="A6676">
            <v>107735</v>
          </cell>
          <cell r="B6676" t="str">
            <v>Buje Presión  Ø6"x8"</v>
          </cell>
          <cell r="C6676" t="str">
            <v>UN</v>
          </cell>
          <cell r="E6676" t="str">
            <v>1900</v>
          </cell>
          <cell r="F6676">
            <v>0</v>
          </cell>
        </row>
        <row r="6677">
          <cell r="A6677">
            <v>107736</v>
          </cell>
          <cell r="B6677" t="str">
            <v>Soldadura grandes diametros PVC-P-RDE-21Ø6"</v>
          </cell>
          <cell r="C6677" t="str">
            <v>UN</v>
          </cell>
          <cell r="E6677" t="str">
            <v>1900</v>
          </cell>
          <cell r="F6677">
            <v>0</v>
          </cell>
        </row>
        <row r="6678">
          <cell r="A6678">
            <v>107737</v>
          </cell>
          <cell r="B6678" t="str">
            <v>LimpiadorGrandesDiametrosPVC-P-RDE-21Ø6"CuartMaqPi</v>
          </cell>
          <cell r="C6678" t="str">
            <v>UN</v>
          </cell>
          <cell r="E6678" t="str">
            <v>1900</v>
          </cell>
          <cell r="F6678">
            <v>0</v>
          </cell>
        </row>
        <row r="6679">
          <cell r="A6679">
            <v>107738</v>
          </cell>
          <cell r="B6679" t="str">
            <v>LimpiadorGrandesDiametrosPVC-P-RDE-21Ø6"PerimPR</v>
          </cell>
          <cell r="C6679" t="str">
            <v>UN</v>
          </cell>
          <cell r="E6679" t="str">
            <v>1900</v>
          </cell>
          <cell r="F6679">
            <v>0</v>
          </cell>
        </row>
        <row r="6680">
          <cell r="A6680">
            <v>107739</v>
          </cell>
          <cell r="B6680" t="str">
            <v>Soldadura grandes diametrosPVC-P-RDE-21Ø6"Recreati</v>
          </cell>
          <cell r="C6680" t="str">
            <v>UN</v>
          </cell>
          <cell r="E6680" t="str">
            <v>1900</v>
          </cell>
          <cell r="F6680">
            <v>0</v>
          </cell>
        </row>
        <row r="6681">
          <cell r="A6681">
            <v>107740</v>
          </cell>
          <cell r="B6681" t="str">
            <v>Soldadura G-diametroPVC-P-RDE-21Ø6"Perim Pisc.Olim</v>
          </cell>
          <cell r="C6681" t="str">
            <v>UN</v>
          </cell>
          <cell r="E6681" t="str">
            <v>1900</v>
          </cell>
          <cell r="F6681">
            <v>0</v>
          </cell>
        </row>
        <row r="6682">
          <cell r="A6682">
            <v>107741</v>
          </cell>
          <cell r="B6682" t="str">
            <v>Slodadura grandes diametros</v>
          </cell>
          <cell r="C6682" t="str">
            <v>UN</v>
          </cell>
          <cell r="E6682" t="str">
            <v>1900</v>
          </cell>
          <cell r="F6682">
            <v>0</v>
          </cell>
        </row>
        <row r="6683">
          <cell r="A6683">
            <v>107742</v>
          </cell>
          <cell r="B6683" t="str">
            <v>LimpiadorGrandesDiametrosPVC-P-RDE-21Ø6"PerimPO</v>
          </cell>
          <cell r="C6683" t="str">
            <v>UN</v>
          </cell>
          <cell r="E6683" t="str">
            <v>1900</v>
          </cell>
          <cell r="F6683">
            <v>0</v>
          </cell>
        </row>
        <row r="6684">
          <cell r="A6684">
            <v>107743</v>
          </cell>
          <cell r="B6684" t="str">
            <v>LimpiadorGrandesDiametrosPVC-P-RDE-21Ø6"CuarMaqPO</v>
          </cell>
          <cell r="C6684" t="str">
            <v>UN</v>
          </cell>
          <cell r="E6684" t="str">
            <v>1900</v>
          </cell>
          <cell r="F6684">
            <v>0</v>
          </cell>
        </row>
        <row r="6685">
          <cell r="A6685">
            <v>107744</v>
          </cell>
          <cell r="B6685" t="str">
            <v>Soldadura G-diamet-PVC-P-RDE-21Ø6"CuarMaqPiscOlimp</v>
          </cell>
          <cell r="C6685" t="str">
            <v>UN</v>
          </cell>
          <cell r="E6685" t="str">
            <v>1900</v>
          </cell>
          <cell r="F6685">
            <v>0</v>
          </cell>
        </row>
        <row r="6686">
          <cell r="A6686">
            <v>107745</v>
          </cell>
          <cell r="B6686" t="str">
            <v>Soldadura G-diametPVC-P-RDE-21Ø8"Curt.Maq.PiscRecr</v>
          </cell>
          <cell r="C6686" t="str">
            <v>UN</v>
          </cell>
          <cell r="E6686" t="str">
            <v>1900</v>
          </cell>
          <cell r="F6686">
            <v>0</v>
          </cell>
        </row>
        <row r="6687">
          <cell r="A6687">
            <v>107746</v>
          </cell>
          <cell r="B6687" t="str">
            <v>LimpiadorGrandesDiametrosPVC-P-RDE-21Ø8"Curt.MaqPR</v>
          </cell>
          <cell r="C6687" t="str">
            <v>UN</v>
          </cell>
          <cell r="E6687" t="str">
            <v>1900</v>
          </cell>
          <cell r="F6687">
            <v>0</v>
          </cell>
        </row>
        <row r="6688">
          <cell r="A6688">
            <v>107747</v>
          </cell>
          <cell r="B6688" t="str">
            <v>LimpiadorGrandesDiametrosPVC-P-RDE-21Ø8"Curt.MaqPO</v>
          </cell>
          <cell r="C6688" t="str">
            <v>UN</v>
          </cell>
          <cell r="E6688" t="str">
            <v>1900</v>
          </cell>
          <cell r="F6688">
            <v>0</v>
          </cell>
        </row>
        <row r="6689">
          <cell r="A6689">
            <v>107748</v>
          </cell>
          <cell r="B6689" t="str">
            <v>Soldadura G-diametPVC-P-RDE-21Ø8"Curt.Maq.PiscOlim</v>
          </cell>
          <cell r="C6689" t="str">
            <v>UN</v>
          </cell>
          <cell r="E6689" t="str">
            <v>1900</v>
          </cell>
          <cell r="F6689">
            <v>0</v>
          </cell>
        </row>
        <row r="6690">
          <cell r="A6690">
            <v>107749</v>
          </cell>
          <cell r="B6690" t="str">
            <v>Soldadura G-diametPVC-P-RDE-21Ø10"CurtMaqPiscOlimp</v>
          </cell>
          <cell r="C6690" t="str">
            <v>UN</v>
          </cell>
          <cell r="E6690" t="str">
            <v>1900</v>
          </cell>
          <cell r="F6690">
            <v>0</v>
          </cell>
        </row>
        <row r="6691">
          <cell r="A6691">
            <v>107750</v>
          </cell>
          <cell r="B6691" t="str">
            <v>LimpiadorGrandeDiametrosPVC-P-RDE-21Ø10"Curt.MaqPO</v>
          </cell>
          <cell r="C6691" t="str">
            <v>UN</v>
          </cell>
          <cell r="E6691" t="str">
            <v>1900</v>
          </cell>
          <cell r="F6691">
            <v>0</v>
          </cell>
        </row>
        <row r="6692">
          <cell r="A6692">
            <v>107751</v>
          </cell>
          <cell r="B6692" t="str">
            <v>Adaptador  Hembra CPVC-SCH-80 Ø"21/2"</v>
          </cell>
          <cell r="C6692" t="str">
            <v>UN</v>
          </cell>
          <cell r="E6692" t="str">
            <v>1900</v>
          </cell>
          <cell r="F6692">
            <v>0</v>
          </cell>
        </row>
        <row r="6693">
          <cell r="A6693">
            <v>107752</v>
          </cell>
          <cell r="B6693" t="str">
            <v>Codo 90° CPVC SCH-80 21/2"</v>
          </cell>
          <cell r="C6693" t="str">
            <v>UN</v>
          </cell>
          <cell r="E6693" t="str">
            <v>1900</v>
          </cell>
          <cell r="F6693">
            <v>0</v>
          </cell>
        </row>
        <row r="6694">
          <cell r="A6694">
            <v>107753</v>
          </cell>
          <cell r="B6694" t="str">
            <v>LimpiadorGrandesDiametrosCPVC-P-Sch-80Ø6"PiscOlimp</v>
          </cell>
          <cell r="C6694" t="str">
            <v>UN</v>
          </cell>
          <cell r="E6694" t="str">
            <v>1900</v>
          </cell>
          <cell r="F6694">
            <v>0</v>
          </cell>
        </row>
        <row r="6695">
          <cell r="A6695">
            <v>107754</v>
          </cell>
          <cell r="B6695" t="str">
            <v>Soldadura G-diametrosCPVC-P-Sch-80Ø6"PiscOlimpica</v>
          </cell>
          <cell r="C6695" t="str">
            <v>UN</v>
          </cell>
          <cell r="E6695" t="str">
            <v>1900</v>
          </cell>
          <cell r="F6695">
            <v>0</v>
          </cell>
        </row>
        <row r="6696">
          <cell r="A6696">
            <v>107755</v>
          </cell>
          <cell r="B6696" t="str">
            <v>LimpiadorGrandesDiametrosCPVC-P-Sch-80Ø6"PerimPO</v>
          </cell>
          <cell r="C6696" t="str">
            <v>UN</v>
          </cell>
          <cell r="E6696" t="str">
            <v>1900</v>
          </cell>
          <cell r="F6696">
            <v>0</v>
          </cell>
        </row>
        <row r="6697">
          <cell r="A6697">
            <v>107756</v>
          </cell>
          <cell r="B6697" t="str">
            <v>Soldadura G-diametCPVC-P-Sch-80Ø6"Perim.PiscOlimpi</v>
          </cell>
          <cell r="C6697" t="str">
            <v>UN</v>
          </cell>
          <cell r="E6697" t="str">
            <v>1900</v>
          </cell>
          <cell r="F6697">
            <v>0</v>
          </cell>
        </row>
        <row r="6698">
          <cell r="A6698">
            <v>107757</v>
          </cell>
          <cell r="B6698" t="str">
            <v>LimpiadorGrandesDiametroCPVC-P-Sch-80Ø6"CuartMaqPO</v>
          </cell>
          <cell r="C6698" t="str">
            <v>UN</v>
          </cell>
          <cell r="E6698" t="str">
            <v>1900</v>
          </cell>
          <cell r="F6698">
            <v>0</v>
          </cell>
        </row>
        <row r="6699">
          <cell r="A6699">
            <v>107758</v>
          </cell>
          <cell r="B6699" t="str">
            <v>Soldadura G-diametCPVC-P-Sch-80Ø6"CuartMaq.PiscRec</v>
          </cell>
          <cell r="C6699" t="str">
            <v>UN</v>
          </cell>
          <cell r="E6699" t="str">
            <v>1900</v>
          </cell>
          <cell r="F6699">
            <v>0</v>
          </cell>
        </row>
        <row r="6700">
          <cell r="A6700">
            <v>107759</v>
          </cell>
          <cell r="B6700" t="str">
            <v>Soldadura G-diametCPVC-P-Sch-80Ø6"PerimPiscRecreat</v>
          </cell>
          <cell r="C6700" t="str">
            <v>UN</v>
          </cell>
          <cell r="E6700" t="str">
            <v>1900</v>
          </cell>
          <cell r="F6700">
            <v>0</v>
          </cell>
        </row>
        <row r="6701">
          <cell r="A6701">
            <v>107760</v>
          </cell>
          <cell r="B6701" t="str">
            <v>LimpiadorGrandesDiametrosCPVC-P-Sch-80Ø6"PerimPR</v>
          </cell>
          <cell r="C6701" t="str">
            <v>UN</v>
          </cell>
          <cell r="E6701" t="str">
            <v>1900</v>
          </cell>
          <cell r="F6701">
            <v>0</v>
          </cell>
        </row>
        <row r="6702">
          <cell r="A6702">
            <v>107762</v>
          </cell>
          <cell r="B6702" t="str">
            <v>SOPORTERIA EN ACERO INOXIDABLE TIPO MECANO 6"</v>
          </cell>
          <cell r="C6702" t="str">
            <v>UN</v>
          </cell>
          <cell r="E6702" t="str">
            <v>1900</v>
          </cell>
          <cell r="F6702">
            <v>0</v>
          </cell>
        </row>
        <row r="6703">
          <cell r="A6703">
            <v>107763</v>
          </cell>
          <cell r="B6703" t="str">
            <v>LimpiadorGrandesDiametrosCPVC-P-Sch-80Ø8"PiscOlimp</v>
          </cell>
          <cell r="C6703" t="str">
            <v>UN</v>
          </cell>
          <cell r="E6703" t="str">
            <v>1900</v>
          </cell>
          <cell r="F6703">
            <v>0</v>
          </cell>
        </row>
        <row r="6704">
          <cell r="A6704">
            <v>107764</v>
          </cell>
          <cell r="B6704" t="str">
            <v>Soldadura G-diamerostCPVC-P-Sch-80Ø8"PiscOlimpica</v>
          </cell>
          <cell r="C6704" t="str">
            <v>UN</v>
          </cell>
          <cell r="E6704" t="str">
            <v>1900</v>
          </cell>
          <cell r="F6704">
            <v>0</v>
          </cell>
        </row>
        <row r="6705">
          <cell r="A6705">
            <v>107765</v>
          </cell>
          <cell r="B6705" t="str">
            <v>Buje Pvc  Presión- 6"x8"</v>
          </cell>
          <cell r="C6705" t="str">
            <v>UN</v>
          </cell>
          <cell r="E6705" t="str">
            <v>1900</v>
          </cell>
          <cell r="F6705">
            <v>0</v>
          </cell>
        </row>
        <row r="6706">
          <cell r="A6706">
            <v>108031</v>
          </cell>
          <cell r="B6706" t="str">
            <v>SOPORTERIA EN ACERO INOXIDABLE TIPO MECANO-2"PO</v>
          </cell>
          <cell r="C6706" t="str">
            <v>UN</v>
          </cell>
          <cell r="D6706">
            <v>43802</v>
          </cell>
          <cell r="E6706" t="str">
            <v>2019</v>
          </cell>
          <cell r="F6706">
            <v>2259</v>
          </cell>
        </row>
        <row r="6707">
          <cell r="A6707">
            <v>108032</v>
          </cell>
          <cell r="B6707" t="str">
            <v>SOPORTERIA EN ACERO INOXIDABLE TIPO ,MECANO 4"</v>
          </cell>
          <cell r="C6707" t="str">
            <v>UN</v>
          </cell>
          <cell r="E6707" t="str">
            <v>1900</v>
          </cell>
          <cell r="F6707">
            <v>0</v>
          </cell>
        </row>
        <row r="6708">
          <cell r="A6708">
            <v>108083</v>
          </cell>
          <cell r="B6708" t="str">
            <v>CAÑUELA POLIURETANO E=1" RECUB. PAPEL KRAFT 2 1/2"</v>
          </cell>
          <cell r="C6708" t="str">
            <v>UN</v>
          </cell>
          <cell r="E6708" t="str">
            <v>1900</v>
          </cell>
          <cell r="F6708">
            <v>0</v>
          </cell>
        </row>
        <row r="6709">
          <cell r="A6709">
            <v>108088</v>
          </cell>
          <cell r="B6709" t="str">
            <v>GEODRÉN PLANAR</v>
          </cell>
          <cell r="C6709" t="str">
            <v>M2</v>
          </cell>
          <cell r="E6709" t="str">
            <v>1900</v>
          </cell>
          <cell r="F6709">
            <v>0</v>
          </cell>
        </row>
        <row r="6710">
          <cell r="A6710">
            <v>108089</v>
          </cell>
          <cell r="B6710" t="str">
            <v>EQUIPO DE PRESIÓN COMPUESTO DOS BOMBAS 10 HP C</v>
          </cell>
          <cell r="C6710" t="str">
            <v>UN</v>
          </cell>
          <cell r="D6710">
            <v>44161</v>
          </cell>
          <cell r="E6710" t="str">
            <v>2020</v>
          </cell>
          <cell r="F6710">
            <v>206519</v>
          </cell>
        </row>
        <row r="6711">
          <cell r="A6711">
            <v>108090</v>
          </cell>
          <cell r="B6711" t="str">
            <v>BOMBAS EYECTORAS CON H = 6.26M Y Q=3.0 L/S</v>
          </cell>
          <cell r="C6711" t="str">
            <v>UN</v>
          </cell>
          <cell r="E6711" t="str">
            <v>1900</v>
          </cell>
          <cell r="F6711">
            <v>0</v>
          </cell>
        </row>
        <row r="6712">
          <cell r="A6712">
            <v>108091</v>
          </cell>
          <cell r="B6712" t="str">
            <v>EQUIPO DE CALDERAS</v>
          </cell>
          <cell r="C6712" t="str">
            <v>UN</v>
          </cell>
          <cell r="E6712" t="str">
            <v>1900</v>
          </cell>
          <cell r="F6712">
            <v>0</v>
          </cell>
        </row>
        <row r="6713">
          <cell r="A6713">
            <v>108096</v>
          </cell>
          <cell r="B6713" t="str">
            <v>TUBERÍA COBRE TIPO M 1 1/4"</v>
          </cell>
          <cell r="C6713" t="str">
            <v>ML</v>
          </cell>
          <cell r="E6713" t="str">
            <v>1900</v>
          </cell>
          <cell r="F6713">
            <v>0</v>
          </cell>
        </row>
        <row r="6714">
          <cell r="A6714">
            <v>108107</v>
          </cell>
          <cell r="B6714" t="str">
            <v>CÚPULA CONCÉNTRICA EN ALUMINIO 8 x 6"</v>
          </cell>
          <cell r="C6714" t="str">
            <v>UN</v>
          </cell>
          <cell r="E6714" t="str">
            <v>1900</v>
          </cell>
          <cell r="F6714">
            <v>0</v>
          </cell>
        </row>
        <row r="6715">
          <cell r="A6715">
            <v>108110</v>
          </cell>
          <cell r="B6715" t="str">
            <v>VALVULA EXPULSADORA DE AIRE 1"</v>
          </cell>
          <cell r="C6715" t="str">
            <v>UN</v>
          </cell>
          <cell r="E6715" t="str">
            <v>1900</v>
          </cell>
          <cell r="F6715">
            <v>0</v>
          </cell>
        </row>
        <row r="6716">
          <cell r="A6716">
            <v>108111</v>
          </cell>
          <cell r="B6716" t="str">
            <v>TUBERÍA A. INOX C/C SCH 40 T-304 1 1/2"</v>
          </cell>
          <cell r="C6716" t="str">
            <v>ML</v>
          </cell>
          <cell r="E6716" t="str">
            <v>1900</v>
          </cell>
          <cell r="F6716">
            <v>0</v>
          </cell>
        </row>
        <row r="6717">
          <cell r="A6717">
            <v>108112</v>
          </cell>
          <cell r="B6717" t="str">
            <v>CODO 90 A. INOX 150L 1 1/2" ROSCAR</v>
          </cell>
          <cell r="C6717" t="str">
            <v>UN</v>
          </cell>
          <cell r="D6717">
            <v>43690</v>
          </cell>
          <cell r="E6717" t="str">
            <v>2019</v>
          </cell>
          <cell r="F6717">
            <v>15475.95</v>
          </cell>
        </row>
        <row r="6718">
          <cell r="A6718">
            <v>108113</v>
          </cell>
          <cell r="B6718" t="str">
            <v>TEE A. INOX 150L 1 1/2" ROSCAR</v>
          </cell>
          <cell r="C6718" t="str">
            <v>UN</v>
          </cell>
          <cell r="E6718" t="str">
            <v>1900</v>
          </cell>
          <cell r="F6718">
            <v>0</v>
          </cell>
        </row>
        <row r="6719">
          <cell r="A6719">
            <v>108114</v>
          </cell>
          <cell r="B6719" t="str">
            <v>UNION A. INOX TIPO 304L 150 LB ROSCAR 1 1/2"</v>
          </cell>
          <cell r="C6719" t="str">
            <v>UN</v>
          </cell>
          <cell r="E6719" t="str">
            <v>1900</v>
          </cell>
          <cell r="F6719">
            <v>0</v>
          </cell>
        </row>
        <row r="6720">
          <cell r="A6720">
            <v>108115</v>
          </cell>
          <cell r="B6720" t="str">
            <v>TUBERÍA A. INOX C/C SCH 40 T-304 3"</v>
          </cell>
          <cell r="C6720" t="str">
            <v>ML</v>
          </cell>
          <cell r="D6720">
            <v>43690</v>
          </cell>
          <cell r="E6720" t="str">
            <v>2019</v>
          </cell>
          <cell r="F6720">
            <v>157140.20000000001</v>
          </cell>
        </row>
        <row r="6721">
          <cell r="A6721">
            <v>108117</v>
          </cell>
          <cell r="B6721" t="str">
            <v>CODO 90 A. INOX 150L 3" ROSCAR</v>
          </cell>
          <cell r="C6721" t="str">
            <v>UN</v>
          </cell>
          <cell r="D6721">
            <v>43690</v>
          </cell>
          <cell r="E6721" t="str">
            <v>2019</v>
          </cell>
          <cell r="F6721">
            <v>68083.47</v>
          </cell>
        </row>
        <row r="6722">
          <cell r="A6722">
            <v>108118</v>
          </cell>
          <cell r="B6722" t="str">
            <v>TEE A. INOX 150L 3" ROSCAR</v>
          </cell>
          <cell r="C6722" t="str">
            <v>UN</v>
          </cell>
          <cell r="D6722">
            <v>43690</v>
          </cell>
          <cell r="E6722" t="str">
            <v>2019</v>
          </cell>
          <cell r="F6722">
            <v>88475.31</v>
          </cell>
        </row>
        <row r="6723">
          <cell r="A6723">
            <v>108119</v>
          </cell>
          <cell r="B6723" t="str">
            <v>UNION A. INOX TIPO 304L 150 LB ROSCAR 3"</v>
          </cell>
          <cell r="C6723" t="str">
            <v>UN</v>
          </cell>
          <cell r="E6723" t="str">
            <v>1900</v>
          </cell>
          <cell r="F6723">
            <v>0</v>
          </cell>
        </row>
        <row r="6724">
          <cell r="A6724">
            <v>108120</v>
          </cell>
          <cell r="B6724" t="str">
            <v>EQUIPO DE PRESIÓN COMPUESTO POR DOS BOMBAS 10 HP C</v>
          </cell>
          <cell r="C6724" t="str">
            <v>UN</v>
          </cell>
          <cell r="E6724" t="str">
            <v>1900</v>
          </cell>
          <cell r="F6724">
            <v>0</v>
          </cell>
        </row>
        <row r="6725">
          <cell r="A6725">
            <v>108122</v>
          </cell>
          <cell r="B6725" t="str">
            <v>SUMINISTRO DE EQUIPO DE CALDERAS - INCLUYE BOMBAS,</v>
          </cell>
          <cell r="C6725" t="str">
            <v>UN</v>
          </cell>
          <cell r="E6725" t="str">
            <v>1900</v>
          </cell>
          <cell r="F6725">
            <v>0</v>
          </cell>
        </row>
        <row r="6726">
          <cell r="A6726">
            <v>108123</v>
          </cell>
          <cell r="B6726" t="str">
            <v>CAJILLA 2 MEDIDORES</v>
          </cell>
          <cell r="C6726" t="str">
            <v>UN</v>
          </cell>
          <cell r="E6726" t="str">
            <v>1900</v>
          </cell>
          <cell r="F6726">
            <v>0</v>
          </cell>
        </row>
        <row r="6727">
          <cell r="A6727">
            <v>108124</v>
          </cell>
          <cell r="B6727" t="str">
            <v>CAJILLA 4 MEDIDORES</v>
          </cell>
          <cell r="C6727" t="str">
            <v>UN</v>
          </cell>
          <cell r="E6727" t="str">
            <v>1900</v>
          </cell>
          <cell r="F6727">
            <v>0</v>
          </cell>
        </row>
        <row r="6728">
          <cell r="A6728">
            <v>108136</v>
          </cell>
          <cell r="B6728" t="str">
            <v>SUMINISTRO DE ROCIADOR  TIPO UPRIGHT K=11,2  - QR</v>
          </cell>
          <cell r="C6728" t="str">
            <v>UN</v>
          </cell>
          <cell r="E6728" t="str">
            <v>1900</v>
          </cell>
          <cell r="F6728">
            <v>0</v>
          </cell>
        </row>
        <row r="6729">
          <cell r="A6729">
            <v>108490</v>
          </cell>
          <cell r="B6729" t="str">
            <v>LimpiadorGrandesDiametrosPVC-P-RDE-21Ø10"Perim.PO</v>
          </cell>
          <cell r="C6729" t="str">
            <v>UN</v>
          </cell>
          <cell r="E6729" t="str">
            <v>1900</v>
          </cell>
          <cell r="F6729">
            <v>0</v>
          </cell>
        </row>
        <row r="6730">
          <cell r="A6730">
            <v>108492</v>
          </cell>
          <cell r="B6730" t="str">
            <v>Soldadura  grandes diametros PVC-P-RDE-21Ø10"</v>
          </cell>
          <cell r="C6730" t="str">
            <v>UN</v>
          </cell>
          <cell r="E6730" t="str">
            <v>1900</v>
          </cell>
          <cell r="F6730">
            <v>0</v>
          </cell>
        </row>
        <row r="6731">
          <cell r="A6731">
            <v>108493</v>
          </cell>
          <cell r="B6731" t="str">
            <v>SOPORTERIA EN ACERO INOXIDABLE TIPO MECANO-10"PO</v>
          </cell>
          <cell r="C6731" t="str">
            <v>UN</v>
          </cell>
          <cell r="E6731" t="str">
            <v>1900</v>
          </cell>
          <cell r="F6731">
            <v>0</v>
          </cell>
        </row>
        <row r="6732">
          <cell r="A6732">
            <v>108744</v>
          </cell>
          <cell r="B6732" t="str">
            <v>CAÑUELA POLIETILENO ( 3/4") E=2" FOIL</v>
          </cell>
          <cell r="C6732" t="str">
            <v>ML</v>
          </cell>
          <cell r="E6732" t="str">
            <v>1900</v>
          </cell>
          <cell r="F6732">
            <v>0</v>
          </cell>
        </row>
        <row r="6733">
          <cell r="A6733">
            <v>108833</v>
          </cell>
          <cell r="B6733" t="str">
            <v>CAÑUELA POLIETILENO ( 3/4") E=2" FOIL</v>
          </cell>
          <cell r="C6733" t="str">
            <v>ML</v>
          </cell>
          <cell r="E6733" t="str">
            <v>1900</v>
          </cell>
          <cell r="F6733">
            <v>0</v>
          </cell>
        </row>
        <row r="6734">
          <cell r="A6734">
            <v>108854</v>
          </cell>
          <cell r="B6734" t="str">
            <v>Lavamanos Ganamax Blanco Corona</v>
          </cell>
          <cell r="C6734" t="str">
            <v>UN</v>
          </cell>
          <cell r="E6734" t="str">
            <v>1900</v>
          </cell>
          <cell r="F6734">
            <v>0</v>
          </cell>
        </row>
        <row r="6735">
          <cell r="A6735">
            <v>108944</v>
          </cell>
          <cell r="B6735" t="str">
            <v>CONEXIÓN DOMICILIARIA ALL</v>
          </cell>
          <cell r="C6735" t="str">
            <v>UN</v>
          </cell>
          <cell r="E6735" t="str">
            <v>1900</v>
          </cell>
          <cell r="F6735">
            <v>0</v>
          </cell>
        </row>
        <row r="6736">
          <cell r="A6736">
            <v>108946</v>
          </cell>
          <cell r="B6736" t="str">
            <v>CONEXIÓN DOMICILIARIA AR</v>
          </cell>
          <cell r="C6736" t="str">
            <v>UN</v>
          </cell>
          <cell r="E6736" t="str">
            <v>1900</v>
          </cell>
          <cell r="F6736">
            <v>0</v>
          </cell>
        </row>
        <row r="6737">
          <cell r="A6737">
            <v>108948</v>
          </cell>
          <cell r="B6737" t="str">
            <v>ALVEODREN</v>
          </cell>
          <cell r="C6737" t="str">
            <v>ML</v>
          </cell>
          <cell r="E6737" t="str">
            <v>1900</v>
          </cell>
          <cell r="F6737">
            <v>0</v>
          </cell>
        </row>
        <row r="6738">
          <cell r="A6738">
            <v>108952</v>
          </cell>
          <cell r="B6738" t="str">
            <v>DERECHOS DE CONEXIÓN EAAB</v>
          </cell>
          <cell r="C6738" t="str">
            <v>UN</v>
          </cell>
          <cell r="E6738" t="str">
            <v>1900</v>
          </cell>
          <cell r="F6738">
            <v>0</v>
          </cell>
        </row>
        <row r="6739">
          <cell r="A6739">
            <v>108955</v>
          </cell>
          <cell r="B6739" t="str">
            <v>VÁLVULA DE DRENAJE Y PRUEBA 1 1/2"-A</v>
          </cell>
          <cell r="C6739" t="str">
            <v>UN</v>
          </cell>
          <cell r="E6739" t="str">
            <v>1900</v>
          </cell>
          <cell r="F6739">
            <v>0</v>
          </cell>
        </row>
        <row r="6740">
          <cell r="A6740">
            <v>108960</v>
          </cell>
          <cell r="B6740" t="str">
            <v>SUCCION ANTIVORTICE 8"</v>
          </cell>
          <cell r="C6740" t="str">
            <v>UN</v>
          </cell>
          <cell r="E6740" t="str">
            <v>1900</v>
          </cell>
          <cell r="F6740">
            <v>0</v>
          </cell>
        </row>
        <row r="6741">
          <cell r="A6741">
            <v>108974</v>
          </cell>
          <cell r="B6741" t="str">
            <v>Derechos de conexión GAS NATURAL</v>
          </cell>
          <cell r="C6741" t="str">
            <v>UN</v>
          </cell>
          <cell r="E6741" t="str">
            <v>1900</v>
          </cell>
          <cell r="F6741">
            <v>0</v>
          </cell>
        </row>
        <row r="6742">
          <cell r="A6742">
            <v>108980</v>
          </cell>
          <cell r="B6742" t="str">
            <v>CALDERA FUTURE 750</v>
          </cell>
          <cell r="C6742" t="str">
            <v>UN</v>
          </cell>
          <cell r="E6742" t="str">
            <v>1900</v>
          </cell>
          <cell r="F6742">
            <v>0</v>
          </cell>
        </row>
        <row r="6743">
          <cell r="A6743">
            <v>108988</v>
          </cell>
          <cell r="B6743" t="str">
            <v>Tren de gas natural</v>
          </cell>
          <cell r="C6743" t="str">
            <v>UN</v>
          </cell>
          <cell r="E6743" t="str">
            <v>1900</v>
          </cell>
          <cell r="F6743">
            <v>0</v>
          </cell>
        </row>
        <row r="6744">
          <cell r="A6744">
            <v>108999</v>
          </cell>
          <cell r="B6744" t="str">
            <v>TANQUE DE ALMACENAMIENTO AC</v>
          </cell>
          <cell r="C6744" t="str">
            <v>UN</v>
          </cell>
          <cell r="E6744" t="str">
            <v>1900</v>
          </cell>
          <cell r="F6744">
            <v>0</v>
          </cell>
        </row>
        <row r="6745">
          <cell r="A6745">
            <v>109017</v>
          </cell>
          <cell r="B6745" t="str">
            <v>ROCIADOR ESFR K=22.5</v>
          </cell>
          <cell r="C6745" t="str">
            <v>UN</v>
          </cell>
          <cell r="E6745" t="str">
            <v>1900</v>
          </cell>
          <cell r="F6745">
            <v>0</v>
          </cell>
        </row>
        <row r="6746">
          <cell r="A6746">
            <v>109080</v>
          </cell>
          <cell r="B6746" t="str">
            <v>VALVULA EXPULSADORA DE AIRE 1 1/2"</v>
          </cell>
          <cell r="C6746" t="str">
            <v>UN</v>
          </cell>
          <cell r="E6746" t="str">
            <v>1900</v>
          </cell>
          <cell r="F6746">
            <v>0</v>
          </cell>
        </row>
        <row r="6747">
          <cell r="A6747">
            <v>109082</v>
          </cell>
          <cell r="B6747" t="str">
            <v>VALVULA EXPULSADORA DE AIRE 1 "</v>
          </cell>
          <cell r="C6747" t="str">
            <v>UN</v>
          </cell>
          <cell r="E6747" t="str">
            <v>1900</v>
          </cell>
          <cell r="F6747">
            <v>0</v>
          </cell>
        </row>
        <row r="6748">
          <cell r="A6748">
            <v>109083</v>
          </cell>
          <cell r="B6748" t="str">
            <v>VALVULA DE BOLA 1 1/2"</v>
          </cell>
          <cell r="C6748" t="str">
            <v>UN</v>
          </cell>
          <cell r="D6748">
            <v>43748</v>
          </cell>
          <cell r="E6748" t="str">
            <v>2019</v>
          </cell>
          <cell r="F6748">
            <v>152204.60999999999</v>
          </cell>
        </row>
        <row r="6749">
          <cell r="A6749">
            <v>109108</v>
          </cell>
          <cell r="B6749" t="str">
            <v>HidranteExtremoBridaDØ4"TipoPoste</v>
          </cell>
          <cell r="C6749" t="str">
            <v>UN</v>
          </cell>
          <cell r="E6749" t="str">
            <v>1900</v>
          </cell>
          <cell r="F6749">
            <v>0</v>
          </cell>
        </row>
        <row r="6750">
          <cell r="A6750">
            <v>109109</v>
          </cell>
          <cell r="B6750" t="str">
            <v>UniónPVCTipoU.M.NormaNTC382Ø4"</v>
          </cell>
          <cell r="C6750" t="str">
            <v>UN</v>
          </cell>
          <cell r="E6750" t="str">
            <v>1900</v>
          </cell>
          <cell r="F6750">
            <v>0</v>
          </cell>
        </row>
        <row r="6751">
          <cell r="A6751">
            <v>109116</v>
          </cell>
          <cell r="B6751" t="str">
            <v>ACOPLE FLEXIBLE METALICO (LAV) Sum + Inst</v>
          </cell>
          <cell r="C6751" t="str">
            <v>UN</v>
          </cell>
          <cell r="E6751" t="str">
            <v>1900</v>
          </cell>
          <cell r="F6751">
            <v>0</v>
          </cell>
        </row>
        <row r="6752">
          <cell r="A6752">
            <v>109133</v>
          </cell>
          <cell r="B6752" t="str">
            <v>Buje Presión Roscado PVC - 2"x1/2"</v>
          </cell>
          <cell r="C6752" t="str">
            <v>UN</v>
          </cell>
          <cell r="E6752" t="str">
            <v>1900</v>
          </cell>
          <cell r="F6752">
            <v>0</v>
          </cell>
        </row>
        <row r="6753">
          <cell r="A6753">
            <v>109134</v>
          </cell>
          <cell r="B6753" t="str">
            <v>Buje Presión Soldado PVC - 2"x1/2"</v>
          </cell>
          <cell r="C6753" t="str">
            <v>UN</v>
          </cell>
          <cell r="E6753" t="str">
            <v>1900</v>
          </cell>
          <cell r="F6753">
            <v>0</v>
          </cell>
        </row>
        <row r="6754">
          <cell r="A6754">
            <v>101300</v>
          </cell>
          <cell r="B6754" t="str">
            <v>GRIFERÍA LAVAMANOS PUSH DISCAPACITADOS</v>
          </cell>
          <cell r="C6754" t="str">
            <v>UN</v>
          </cell>
          <cell r="D6754">
            <v>43553</v>
          </cell>
          <cell r="E6754" t="str">
            <v>2019</v>
          </cell>
          <cell r="F6754">
            <v>342720</v>
          </cell>
        </row>
        <row r="6755">
          <cell r="A6755">
            <v>101890</v>
          </cell>
          <cell r="B6755" t="str">
            <v>TUBERIA DESFOGUE PARA GRUPO (CEFE COMETAS)</v>
          </cell>
          <cell r="C6755" t="str">
            <v>UN</v>
          </cell>
          <cell r="D6755">
            <v>43579</v>
          </cell>
          <cell r="E6755" t="str">
            <v>2019</v>
          </cell>
          <cell r="F6755">
            <v>179624.79</v>
          </cell>
        </row>
        <row r="6756">
          <cell r="A6756">
            <v>102038</v>
          </cell>
          <cell r="B6756" t="str">
            <v>DivisiónSanit.CompactTipoPanelex Ref.Mediterraneo</v>
          </cell>
          <cell r="C6756" t="str">
            <v>M2</v>
          </cell>
          <cell r="D6756">
            <v>43637</v>
          </cell>
          <cell r="E6756" t="str">
            <v>2019</v>
          </cell>
          <cell r="F6756">
            <v>1074738</v>
          </cell>
        </row>
        <row r="6757">
          <cell r="A6757">
            <v>102062</v>
          </cell>
          <cell r="B6757" t="str">
            <v>Vlavula Compuerta bronce RoscadaØ1/2"(200psi)</v>
          </cell>
          <cell r="C6757" t="str">
            <v>UN</v>
          </cell>
          <cell r="D6757">
            <v>44592</v>
          </cell>
          <cell r="E6757" t="str">
            <v>2022</v>
          </cell>
          <cell r="F6757">
            <v>43530</v>
          </cell>
        </row>
        <row r="6758">
          <cell r="A6758">
            <v>102082</v>
          </cell>
          <cell r="B6758" t="str">
            <v>BOQUILLA LINER PARA TRAGANTE CANAL 3" CEFE COMETAS</v>
          </cell>
          <cell r="C6758" t="str">
            <v>UN</v>
          </cell>
          <cell r="D6758">
            <v>43651</v>
          </cell>
          <cell r="E6758" t="str">
            <v>2019</v>
          </cell>
          <cell r="F6758">
            <v>295000</v>
          </cell>
        </row>
        <row r="6759">
          <cell r="A6759">
            <v>102164</v>
          </cell>
          <cell r="B6759" t="str">
            <v>Boquilla Aspira,Acero Inox. Liner me  CDRC Cometas</v>
          </cell>
          <cell r="C6759" t="str">
            <v>UN</v>
          </cell>
          <cell r="D6759">
            <v>43656</v>
          </cell>
          <cell r="E6759" t="str">
            <v>2019</v>
          </cell>
          <cell r="F6759">
            <v>526000</v>
          </cell>
        </row>
        <row r="6760">
          <cell r="A6760">
            <v>102168</v>
          </cell>
          <cell r="B6760" t="str">
            <v>Boquilla impul,Acero Inox. Liner me  CDRC Comet</v>
          </cell>
          <cell r="C6760" t="str">
            <v>UN</v>
          </cell>
          <cell r="D6760">
            <v>43656</v>
          </cell>
          <cell r="E6760" t="str">
            <v>2019</v>
          </cell>
          <cell r="F6760">
            <v>256000</v>
          </cell>
        </row>
        <row r="6761">
          <cell r="A6761">
            <v>12711</v>
          </cell>
          <cell r="B6761" t="str">
            <v>TANQUE FILTRO ANAERÓBICO OVOIDE 500 L TAPA ACCE. EMPAQUE VERDE</v>
          </cell>
          <cell r="C6761" t="str">
            <v>UN</v>
          </cell>
          <cell r="D6761">
            <v>44592</v>
          </cell>
          <cell r="E6761" t="str">
            <v>2022</v>
          </cell>
          <cell r="F6761">
            <v>637517</v>
          </cell>
        </row>
        <row r="6762">
          <cell r="A6762">
            <v>12713</v>
          </cell>
          <cell r="B6762" t="str">
            <v>TANQUE FILTRO ANAERÓBICO OVOIDE 1000 L TAPA ACCE. EMPAQUE VERDE</v>
          </cell>
          <cell r="C6762" t="str">
            <v>UN</v>
          </cell>
          <cell r="D6762">
            <v>44592</v>
          </cell>
          <cell r="E6762" t="str">
            <v>2022</v>
          </cell>
          <cell r="F6762">
            <v>1045597</v>
          </cell>
        </row>
        <row r="6763">
          <cell r="A6763">
            <v>12714</v>
          </cell>
          <cell r="B6763" t="str">
            <v>TANQUE FILTRO ANAERÓBICO OVOIDE 2000 L TAPA ACCE. EMPAQUE VERDE</v>
          </cell>
          <cell r="C6763" t="str">
            <v>UN</v>
          </cell>
          <cell r="D6763">
            <v>44592</v>
          </cell>
          <cell r="E6763" t="str">
            <v>2022</v>
          </cell>
          <cell r="F6763">
            <v>1731625</v>
          </cell>
        </row>
        <row r="6764">
          <cell r="A6764">
            <v>12715</v>
          </cell>
          <cell r="B6764" t="str">
            <v>ANILLO ROSETON PLASTICO ESTANDAR PARA TANQUE ANAERÓBICO</v>
          </cell>
          <cell r="C6764" t="str">
            <v>UN</v>
          </cell>
          <cell r="D6764">
            <v>44592</v>
          </cell>
          <cell r="E6764" t="str">
            <v>2022</v>
          </cell>
          <cell r="F6764">
            <v>1227</v>
          </cell>
        </row>
        <row r="6765">
          <cell r="A6765">
            <v>12896</v>
          </cell>
          <cell r="B6765" t="str">
            <v xml:space="preserve">Empaque silicona unión garrafas </v>
          </cell>
          <cell r="C6765" t="str">
            <v>UN</v>
          </cell>
          <cell r="D6765">
            <v>44592</v>
          </cell>
          <cell r="E6765" t="str">
            <v>2022</v>
          </cell>
          <cell r="F6765">
            <v>3697</v>
          </cell>
        </row>
        <row r="6766">
          <cell r="A6766">
            <v>757</v>
          </cell>
          <cell r="B6766" t="str">
            <v>VENTILADOR SUMINISTRO FARMACIA</v>
          </cell>
          <cell r="C6766" t="str">
            <v>UN</v>
          </cell>
          <cell r="E6766" t="str">
            <v>1900</v>
          </cell>
          <cell r="F6766">
            <v>0</v>
          </cell>
        </row>
        <row r="6767">
          <cell r="A6767">
            <v>1697</v>
          </cell>
          <cell r="B6767" t="str">
            <v>VENTILADOR EXTRACCION BAÑOS</v>
          </cell>
          <cell r="C6767" t="str">
            <v>UN</v>
          </cell>
          <cell r="E6767" t="str">
            <v>1900</v>
          </cell>
          <cell r="F6767">
            <v>0</v>
          </cell>
        </row>
        <row r="6768">
          <cell r="A6768">
            <v>2258</v>
          </cell>
          <cell r="B6768" t="str">
            <v>CONDUCTOS LAMINA GALV. CAL.24</v>
          </cell>
          <cell r="C6768" t="str">
            <v>M2</v>
          </cell>
          <cell r="E6768" t="str">
            <v>1900</v>
          </cell>
          <cell r="F6768">
            <v>0</v>
          </cell>
        </row>
        <row r="6769">
          <cell r="A6769">
            <v>2335</v>
          </cell>
          <cell r="B6769" t="str">
            <v>CONDUCTOS LAMINA GALV. CAL.22</v>
          </cell>
          <cell r="C6769" t="str">
            <v>M2</v>
          </cell>
          <cell r="E6769" t="str">
            <v>1900</v>
          </cell>
          <cell r="F6769">
            <v>0</v>
          </cell>
        </row>
        <row r="6770">
          <cell r="A6770">
            <v>2336</v>
          </cell>
          <cell r="B6770" t="str">
            <v>DIFUSOR DE SUMINISTRO 12x12</v>
          </cell>
          <cell r="C6770" t="str">
            <v>UN</v>
          </cell>
          <cell r="E6770" t="str">
            <v>1900</v>
          </cell>
          <cell r="F6770">
            <v>0</v>
          </cell>
        </row>
        <row r="6771">
          <cell r="A6771">
            <v>2337</v>
          </cell>
          <cell r="B6771" t="str">
            <v>DIFUSOR DE SUMINISTRO 9x9</v>
          </cell>
          <cell r="C6771" t="str">
            <v>UN</v>
          </cell>
          <cell r="E6771" t="str">
            <v>1900</v>
          </cell>
          <cell r="F6771">
            <v>0</v>
          </cell>
        </row>
        <row r="6772">
          <cell r="A6772">
            <v>2338</v>
          </cell>
          <cell r="B6772" t="str">
            <v>REJILLA DE EXTRACCION 14"x12"</v>
          </cell>
          <cell r="C6772" t="str">
            <v>UN</v>
          </cell>
          <cell r="E6772" t="str">
            <v>1900</v>
          </cell>
          <cell r="F6772">
            <v>0</v>
          </cell>
        </row>
        <row r="6773">
          <cell r="A6773">
            <v>2339</v>
          </cell>
          <cell r="B6773" t="str">
            <v>REJILLA DE EXTRACCION 14"x6"</v>
          </cell>
          <cell r="C6773" t="str">
            <v>UN</v>
          </cell>
          <cell r="E6773" t="str">
            <v>1900</v>
          </cell>
          <cell r="F6773">
            <v>0</v>
          </cell>
        </row>
        <row r="6774">
          <cell r="A6774">
            <v>2340</v>
          </cell>
          <cell r="B6774" t="str">
            <v>REJILLA DE EXTRACCION 10"x8"</v>
          </cell>
          <cell r="C6774" t="str">
            <v>UN</v>
          </cell>
          <cell r="E6774" t="str">
            <v>1900</v>
          </cell>
          <cell r="F6774">
            <v>0</v>
          </cell>
        </row>
        <row r="6775">
          <cell r="A6775">
            <v>2341</v>
          </cell>
          <cell r="B6775" t="str">
            <v>REJILLA DE EXTRACCION 8"x6"</v>
          </cell>
          <cell r="C6775" t="str">
            <v>UN</v>
          </cell>
          <cell r="E6775" t="str">
            <v>1900</v>
          </cell>
          <cell r="F6775">
            <v>0</v>
          </cell>
        </row>
        <row r="6776">
          <cell r="A6776">
            <v>2342</v>
          </cell>
          <cell r="B6776" t="str">
            <v>REJILLA DE EXTRACCION 6"x6"</v>
          </cell>
          <cell r="C6776" t="str">
            <v>UN</v>
          </cell>
          <cell r="E6776" t="str">
            <v>1900</v>
          </cell>
          <cell r="F6776">
            <v>0</v>
          </cell>
        </row>
        <row r="6777">
          <cell r="A6777">
            <v>2343</v>
          </cell>
          <cell r="B6777" t="str">
            <v>REJILLA DE EXTRACCION 6"x4"</v>
          </cell>
          <cell r="C6777" t="str">
            <v>UN</v>
          </cell>
          <cell r="E6777" t="str">
            <v>1900</v>
          </cell>
          <cell r="F6777">
            <v>0</v>
          </cell>
        </row>
        <row r="6778">
          <cell r="A6778">
            <v>2344</v>
          </cell>
          <cell r="B6778" t="str">
            <v>PERSIANA TOMA DE AIRE 40"x20"</v>
          </cell>
          <cell r="C6778" t="str">
            <v>UN</v>
          </cell>
          <cell r="E6778" t="str">
            <v>1900</v>
          </cell>
          <cell r="F6778">
            <v>0</v>
          </cell>
        </row>
        <row r="6779">
          <cell r="A6779">
            <v>2350</v>
          </cell>
          <cell r="B6779" t="str">
            <v>CAMPANA EXTRACCION 2x1mt.</v>
          </cell>
          <cell r="C6779" t="str">
            <v>UN</v>
          </cell>
          <cell r="E6779" t="str">
            <v>1900</v>
          </cell>
          <cell r="F6779">
            <v>0</v>
          </cell>
        </row>
        <row r="6780">
          <cell r="A6780">
            <v>2519</v>
          </cell>
          <cell r="B6780" t="str">
            <v>FILTRO METALICO 20"x20"x2"</v>
          </cell>
          <cell r="C6780" t="str">
            <v>UN</v>
          </cell>
          <cell r="E6780" t="str">
            <v>1900</v>
          </cell>
          <cell r="F6780">
            <v>0</v>
          </cell>
        </row>
        <row r="6781">
          <cell r="A6781">
            <v>2590</v>
          </cell>
          <cell r="B6781" t="str">
            <v>LAVABO DOBLE CIRUJANO A.INOX.</v>
          </cell>
          <cell r="C6781" t="str">
            <v>UN</v>
          </cell>
          <cell r="E6781" t="str">
            <v>1900</v>
          </cell>
          <cell r="F6781">
            <v>0</v>
          </cell>
        </row>
        <row r="6782">
          <cell r="A6782">
            <v>2593</v>
          </cell>
          <cell r="B6782" t="str">
            <v>MESA DE TRABAJO TIPO CENTRAL</v>
          </cell>
          <cell r="C6782" t="str">
            <v>UN</v>
          </cell>
          <cell r="E6782" t="str">
            <v>1900</v>
          </cell>
          <cell r="F6782">
            <v>0</v>
          </cell>
        </row>
        <row r="6783">
          <cell r="A6783">
            <v>2603</v>
          </cell>
          <cell r="B6783" t="str">
            <v>MESA DE TRABAJO CONTRA PARED</v>
          </cell>
          <cell r="C6783" t="str">
            <v>UN</v>
          </cell>
          <cell r="E6783" t="str">
            <v>1900</v>
          </cell>
          <cell r="F6783">
            <v>0</v>
          </cell>
        </row>
        <row r="6784">
          <cell r="A6784">
            <v>2605</v>
          </cell>
          <cell r="B6784" t="str">
            <v>MESA PARA AUTOPSIAS C/POCETA</v>
          </cell>
          <cell r="C6784" t="str">
            <v>UN</v>
          </cell>
          <cell r="E6784" t="str">
            <v>1900</v>
          </cell>
          <cell r="F6784">
            <v>0</v>
          </cell>
        </row>
        <row r="6785">
          <cell r="A6785">
            <v>2648</v>
          </cell>
          <cell r="B6785" t="str">
            <v>CRISTAL MULTILAMINADO/NIVEL 1</v>
          </cell>
          <cell r="C6785" t="str">
            <v>M2</v>
          </cell>
          <cell r="E6785" t="str">
            <v>1900</v>
          </cell>
          <cell r="F6785">
            <v>0</v>
          </cell>
        </row>
        <row r="6786">
          <cell r="A6786">
            <v>2649</v>
          </cell>
          <cell r="B6786" t="str">
            <v>REVELADOR AUTOMATICO</v>
          </cell>
          <cell r="C6786" t="str">
            <v>GL</v>
          </cell>
          <cell r="E6786" t="str">
            <v>1900</v>
          </cell>
          <cell r="F6786">
            <v>0</v>
          </cell>
        </row>
        <row r="6787">
          <cell r="A6787">
            <v>1621</v>
          </cell>
          <cell r="B6787" t="str">
            <v>TIERRA NEGRA + TRANSPORTE</v>
          </cell>
          <cell r="C6787" t="str">
            <v>M3</v>
          </cell>
          <cell r="D6787">
            <v>44592</v>
          </cell>
          <cell r="E6787" t="str">
            <v>2022</v>
          </cell>
          <cell r="F6787">
            <v>53866</v>
          </cell>
        </row>
        <row r="6788">
          <cell r="A6788">
            <v>100017</v>
          </cell>
          <cell r="B6788" t="str">
            <v>GeoEcomatrix (Pavco) empradizacion y erosion  **</v>
          </cell>
          <cell r="C6788" t="str">
            <v>M2</v>
          </cell>
          <cell r="D6788">
            <v>44592</v>
          </cell>
          <cell r="E6788" t="str">
            <v>2022</v>
          </cell>
          <cell r="F6788">
            <v>4410</v>
          </cell>
        </row>
        <row r="6789">
          <cell r="A6789">
            <v>100419</v>
          </cell>
          <cell r="B6789" t="str">
            <v>Cespedon de Pasto Kikuyo+transp **</v>
          </cell>
          <cell r="C6789" t="str">
            <v>M2</v>
          </cell>
          <cell r="D6789">
            <v>44592</v>
          </cell>
          <cell r="E6789" t="str">
            <v>2022</v>
          </cell>
          <cell r="F6789">
            <v>5554</v>
          </cell>
        </row>
        <row r="6790">
          <cell r="A6790">
            <v>100579</v>
          </cell>
          <cell r="B6790" t="str">
            <v>Palma Fenix (h=1.5 mts)</v>
          </cell>
          <cell r="C6790" t="str">
            <v>UN</v>
          </cell>
          <cell r="D6790">
            <v>44592</v>
          </cell>
          <cell r="E6790" t="str">
            <v>2022</v>
          </cell>
          <cell r="F6790">
            <v>203950</v>
          </cell>
        </row>
        <row r="6791">
          <cell r="A6791">
            <v>100580</v>
          </cell>
          <cell r="B6791" t="str">
            <v>Boxus h =0.6m</v>
          </cell>
          <cell r="C6791" t="str">
            <v>UN</v>
          </cell>
          <cell r="D6791">
            <v>44592</v>
          </cell>
          <cell r="E6791" t="str">
            <v>2022</v>
          </cell>
          <cell r="F6791">
            <v>15068</v>
          </cell>
        </row>
        <row r="6792">
          <cell r="A6792">
            <v>100581</v>
          </cell>
          <cell r="B6792" t="str">
            <v>Bambu verde H= 1.20 m</v>
          </cell>
          <cell r="C6792" t="str">
            <v>UN</v>
          </cell>
          <cell r="D6792">
            <v>43843</v>
          </cell>
          <cell r="E6792" t="str">
            <v>2020</v>
          </cell>
          <cell r="F6792">
            <v>22798</v>
          </cell>
        </row>
        <row r="6793">
          <cell r="A6793">
            <v>100582</v>
          </cell>
          <cell r="B6793" t="str">
            <v>Planta Carrizo</v>
          </cell>
          <cell r="C6793" t="str">
            <v>UN</v>
          </cell>
          <cell r="D6793">
            <v>44592</v>
          </cell>
          <cell r="E6793" t="str">
            <v>2022</v>
          </cell>
          <cell r="F6793">
            <v>15272</v>
          </cell>
        </row>
        <row r="6794">
          <cell r="A6794">
            <v>100583</v>
          </cell>
          <cell r="B6794" t="str">
            <v>Planta Garra de canguro roja</v>
          </cell>
          <cell r="C6794" t="str">
            <v>UN</v>
          </cell>
          <cell r="D6794">
            <v>44592</v>
          </cell>
          <cell r="E6794" t="str">
            <v>2022</v>
          </cell>
          <cell r="F6794">
            <v>13519</v>
          </cell>
        </row>
        <row r="6795">
          <cell r="A6795">
            <v>100584</v>
          </cell>
          <cell r="B6795" t="str">
            <v>Planta Garra de canguro amarilla</v>
          </cell>
          <cell r="C6795" t="str">
            <v>UN</v>
          </cell>
          <cell r="D6795">
            <v>44592</v>
          </cell>
          <cell r="E6795" t="str">
            <v>2022</v>
          </cell>
          <cell r="F6795">
            <v>13519</v>
          </cell>
        </row>
        <row r="6796">
          <cell r="A6796">
            <v>100591</v>
          </cell>
          <cell r="B6796" t="str">
            <v>PASTO KIKUYO (cantidad &lt; 100 M2) **</v>
          </cell>
          <cell r="C6796" t="str">
            <v>M2</v>
          </cell>
          <cell r="D6796">
            <v>44592</v>
          </cell>
          <cell r="E6796" t="str">
            <v>2022</v>
          </cell>
          <cell r="F6796">
            <v>6337</v>
          </cell>
        </row>
        <row r="6797">
          <cell r="A6797">
            <v>100740</v>
          </cell>
          <cell r="B6797" t="str">
            <v>PASTO KIKUYO(cant &gt;100 M2&lt;300 M2)+Transp(cespedon)</v>
          </cell>
          <cell r="C6797" t="str">
            <v>M2</v>
          </cell>
          <cell r="D6797">
            <v>44592</v>
          </cell>
          <cell r="E6797" t="str">
            <v>2022</v>
          </cell>
          <cell r="F6797">
            <v>5621</v>
          </cell>
        </row>
        <row r="6798">
          <cell r="A6798">
            <v>100744</v>
          </cell>
          <cell r="B6798" t="str">
            <v>TIERRA NEGRA+cascarilla+triple 15+transporte</v>
          </cell>
          <cell r="C6798" t="str">
            <v>M3</v>
          </cell>
          <cell r="D6798">
            <v>44592</v>
          </cell>
          <cell r="E6798" t="str">
            <v>2022</v>
          </cell>
          <cell r="F6798">
            <v>83019</v>
          </cell>
        </row>
        <row r="6799">
          <cell r="A6799">
            <v>101175</v>
          </cell>
          <cell r="B6799" t="str">
            <v>FICHA TECN. FORESTAL(Inc.Format1 y 2):1-19 Árboles</v>
          </cell>
          <cell r="C6799" t="str">
            <v>UN</v>
          </cell>
          <cell r="D6799">
            <v>44592</v>
          </cell>
          <cell r="E6799" t="str">
            <v>2022</v>
          </cell>
          <cell r="F6799">
            <v>43991</v>
          </cell>
        </row>
        <row r="6800">
          <cell r="A6800">
            <v>102466</v>
          </cell>
          <cell r="B6800" t="str">
            <v>ABONO ORGANICO</v>
          </cell>
          <cell r="C6800" t="str">
            <v>KG</v>
          </cell>
          <cell r="D6800">
            <v>44592</v>
          </cell>
          <cell r="E6800" t="str">
            <v>2022</v>
          </cell>
          <cell r="F6800">
            <v>5281.01</v>
          </cell>
        </row>
        <row r="6801">
          <cell r="A6801">
            <v>102739</v>
          </cell>
          <cell r="B6801" t="str">
            <v>Semilla Pasto Rye-grass**</v>
          </cell>
          <cell r="C6801" t="str">
            <v>KG</v>
          </cell>
          <cell r="D6801">
            <v>44592</v>
          </cell>
          <cell r="E6801" t="str">
            <v>2022</v>
          </cell>
          <cell r="F6801">
            <v>34432</v>
          </cell>
        </row>
        <row r="6802">
          <cell r="A6802">
            <v>104487</v>
          </cell>
          <cell r="B6802" t="str">
            <v>FICHA TECN. REGIST.FORM.SDA+PLANO UBIC+SEGUIM+CONC+RESOLUCIÓN</v>
          </cell>
          <cell r="C6802" t="str">
            <v>UN</v>
          </cell>
          <cell r="D6802">
            <v>44592</v>
          </cell>
          <cell r="E6802" t="str">
            <v>2022</v>
          </cell>
          <cell r="F6802">
            <v>125688</v>
          </cell>
        </row>
        <row r="6803">
          <cell r="A6803">
            <v>104617</v>
          </cell>
          <cell r="B6803" t="str">
            <v>CICATRIZANTE HORMONAL PARA PODAS (460Gr)</v>
          </cell>
          <cell r="C6803" t="str">
            <v>UN</v>
          </cell>
          <cell r="E6803" t="str">
            <v>1900</v>
          </cell>
          <cell r="F6803">
            <v>0</v>
          </cell>
        </row>
        <row r="6804">
          <cell r="A6804">
            <v>104858</v>
          </cell>
          <cell r="B6804" t="str">
            <v>PASTO KIKUYO (cantidad &gt;600 M2 &lt;1000M2)</v>
          </cell>
          <cell r="C6804" t="str">
            <v>M2</v>
          </cell>
          <cell r="D6804">
            <v>44591</v>
          </cell>
          <cell r="E6804" t="str">
            <v>2022</v>
          </cell>
          <cell r="F6804">
            <v>5710</v>
          </cell>
        </row>
        <row r="6805">
          <cell r="A6805">
            <v>104922</v>
          </cell>
          <cell r="B6805" t="str">
            <v>TIERRA NEGRA SELECC. +CASCAR+ABONO ORGANICO+TRANSP</v>
          </cell>
          <cell r="C6805" t="str">
            <v>M3</v>
          </cell>
          <cell r="D6805">
            <v>44592</v>
          </cell>
          <cell r="E6805" t="str">
            <v>2022</v>
          </cell>
          <cell r="F6805">
            <v>50451</v>
          </cell>
        </row>
        <row r="6806">
          <cell r="A6806">
            <v>105022</v>
          </cell>
          <cell r="B6806" t="str">
            <v>SEMILLA PASTO ORNAMENTAL</v>
          </cell>
          <cell r="C6806" t="str">
            <v>KG</v>
          </cell>
          <cell r="D6806">
            <v>44585</v>
          </cell>
          <cell r="E6806" t="str">
            <v>2022</v>
          </cell>
          <cell r="F6806">
            <v>15937</v>
          </cell>
        </row>
        <row r="6807">
          <cell r="A6807">
            <v>105071</v>
          </cell>
          <cell r="B6807" t="str">
            <v>SIETE CUEROS MEXICANO-PLANTA RASTRERA-JARDIN</v>
          </cell>
          <cell r="C6807" t="str">
            <v>UN</v>
          </cell>
          <cell r="D6807">
            <v>43738</v>
          </cell>
          <cell r="E6807" t="str">
            <v>2019</v>
          </cell>
          <cell r="F6807">
            <v>1459</v>
          </cell>
        </row>
        <row r="6808">
          <cell r="A6808">
            <v>105072</v>
          </cell>
          <cell r="B6808" t="str">
            <v>HEBE ENANO VERDE  PARA JARDIN</v>
          </cell>
          <cell r="C6808" t="str">
            <v>UN</v>
          </cell>
          <cell r="D6808">
            <v>44592</v>
          </cell>
          <cell r="E6808" t="str">
            <v>2022</v>
          </cell>
          <cell r="F6808">
            <v>1584</v>
          </cell>
        </row>
        <row r="6809">
          <cell r="A6809">
            <v>105073</v>
          </cell>
          <cell r="B6809" t="str">
            <v>LANTANA  PARA JARDIN</v>
          </cell>
          <cell r="C6809" t="str">
            <v>UN</v>
          </cell>
          <cell r="D6809">
            <v>44592</v>
          </cell>
          <cell r="E6809" t="str">
            <v>2022</v>
          </cell>
          <cell r="F6809">
            <v>5488</v>
          </cell>
        </row>
        <row r="6810">
          <cell r="A6810">
            <v>105074</v>
          </cell>
          <cell r="B6810" t="str">
            <v>PENNISETUM  PARA JARDIN</v>
          </cell>
          <cell r="C6810" t="str">
            <v>UN</v>
          </cell>
          <cell r="D6810">
            <v>44592</v>
          </cell>
          <cell r="E6810" t="str">
            <v>2022</v>
          </cell>
          <cell r="F6810">
            <v>2602</v>
          </cell>
        </row>
        <row r="6811">
          <cell r="A6811">
            <v>105075</v>
          </cell>
          <cell r="B6811" t="str">
            <v>VINCA MAJOR  PARA JARDIN</v>
          </cell>
          <cell r="C6811" t="str">
            <v>UN</v>
          </cell>
          <cell r="D6811">
            <v>44592</v>
          </cell>
          <cell r="E6811" t="str">
            <v>2022</v>
          </cell>
          <cell r="F6811">
            <v>3447</v>
          </cell>
        </row>
        <row r="6812">
          <cell r="A6812">
            <v>105077</v>
          </cell>
          <cell r="B6812" t="str">
            <v>PAPIRO COMÚN  PARA JARDIN</v>
          </cell>
          <cell r="C6812" t="str">
            <v>UN</v>
          </cell>
          <cell r="D6812">
            <v>44592</v>
          </cell>
          <cell r="E6812" t="str">
            <v>2022</v>
          </cell>
          <cell r="F6812">
            <v>9981</v>
          </cell>
        </row>
        <row r="6813">
          <cell r="A6813">
            <v>105078</v>
          </cell>
          <cell r="B6813" t="str">
            <v>FLORES BEGONIA  PARA JARDIN</v>
          </cell>
          <cell r="C6813" t="str">
            <v>UN</v>
          </cell>
          <cell r="E6813" t="str">
            <v>1900</v>
          </cell>
          <cell r="F6813">
            <v>0</v>
          </cell>
        </row>
        <row r="6814">
          <cell r="A6814">
            <v>105079</v>
          </cell>
          <cell r="B6814" t="str">
            <v>PLANTA ENREDADERA MADRESELVA  PARA JARDIN</v>
          </cell>
          <cell r="C6814" t="str">
            <v>UN</v>
          </cell>
          <cell r="E6814" t="str">
            <v>1900</v>
          </cell>
          <cell r="F6814">
            <v>0</v>
          </cell>
        </row>
        <row r="6815">
          <cell r="A6815">
            <v>105080</v>
          </cell>
          <cell r="B6815" t="str">
            <v>SETO CIPRES H=0.80-1.00M</v>
          </cell>
          <cell r="C6815" t="str">
            <v>UN</v>
          </cell>
          <cell r="E6815" t="str">
            <v>1900</v>
          </cell>
          <cell r="F6815">
            <v>0</v>
          </cell>
        </row>
        <row r="6816">
          <cell r="A6816">
            <v>105159</v>
          </cell>
          <cell r="B6816" t="str">
            <v>SERVICIO DE SACAPANTA MECANICA</v>
          </cell>
          <cell r="C6816" t="str">
            <v>M2</v>
          </cell>
          <cell r="D6816">
            <v>44592</v>
          </cell>
          <cell r="E6816" t="str">
            <v>2022</v>
          </cell>
          <cell r="F6816">
            <v>1215</v>
          </cell>
        </row>
        <row r="6817">
          <cell r="A6817">
            <v>105164</v>
          </cell>
          <cell r="B6817" t="str">
            <v>ARBOL - CAUCHO TEQUENDAMA (H=1-1.50M)</v>
          </cell>
          <cell r="C6817" t="str">
            <v>UN</v>
          </cell>
          <cell r="D6817">
            <v>44592</v>
          </cell>
          <cell r="E6817" t="str">
            <v>2022</v>
          </cell>
          <cell r="F6817">
            <v>48412</v>
          </cell>
        </row>
        <row r="6818">
          <cell r="A6818">
            <v>105276</v>
          </cell>
          <cell r="B6818" t="str">
            <v>Tala de  árbol. Ver descripción técnica</v>
          </cell>
          <cell r="C6818" t="str">
            <v>UN</v>
          </cell>
          <cell r="E6818" t="str">
            <v>1900</v>
          </cell>
          <cell r="F6818">
            <v>0</v>
          </cell>
        </row>
        <row r="6819">
          <cell r="A6819">
            <v>105277</v>
          </cell>
          <cell r="B6819" t="str">
            <v>Tala de  árbol. Ver descripción técnica</v>
          </cell>
          <cell r="C6819" t="str">
            <v>UN</v>
          </cell>
          <cell r="E6819" t="str">
            <v>1900</v>
          </cell>
          <cell r="F6819">
            <v>0</v>
          </cell>
        </row>
        <row r="6820">
          <cell r="A6820">
            <v>105278</v>
          </cell>
          <cell r="B6820" t="str">
            <v>Tala de  árboles - igual o mayor a 10 mts y menor de 15 mts - Bajo Grado de Dificultad</v>
          </cell>
          <cell r="C6820" t="str">
            <v>UN</v>
          </cell>
          <cell r="E6820" t="str">
            <v>1900</v>
          </cell>
          <cell r="F6820">
            <v>0</v>
          </cell>
        </row>
        <row r="6821">
          <cell r="A6821">
            <v>105279</v>
          </cell>
          <cell r="B6821" t="str">
            <v xml:space="preserve">Tala de arboles h=15.1 a 20m  a ras del suelo + retiro + transporte -  Medio Grado Dificultad </v>
          </cell>
          <cell r="C6821" t="str">
            <v>UN</v>
          </cell>
          <cell r="D6821">
            <v>43746</v>
          </cell>
          <cell r="E6821" t="str">
            <v>2019</v>
          </cell>
          <cell r="F6821">
            <v>1092606</v>
          </cell>
        </row>
        <row r="6822">
          <cell r="A6822">
            <v>105280</v>
          </cell>
          <cell r="B6822" t="str">
            <v>Tala de  árbol. Ver descripción técnica</v>
          </cell>
          <cell r="C6822" t="str">
            <v>UN</v>
          </cell>
          <cell r="E6822" t="str">
            <v>1900</v>
          </cell>
          <cell r="F6822">
            <v>0</v>
          </cell>
        </row>
        <row r="6823">
          <cell r="A6823">
            <v>105281</v>
          </cell>
          <cell r="B6823" t="str">
            <v>Tala de  árbol. Ver descripción técnica</v>
          </cell>
          <cell r="C6823" t="str">
            <v>UN</v>
          </cell>
          <cell r="E6823" t="str">
            <v>1900</v>
          </cell>
          <cell r="F6823">
            <v>0</v>
          </cell>
        </row>
        <row r="6824">
          <cell r="A6824">
            <v>105282</v>
          </cell>
          <cell r="B6824" t="str">
            <v>Tala de  árbol. Ver descripción técnica</v>
          </cell>
          <cell r="C6824" t="str">
            <v>UN</v>
          </cell>
          <cell r="E6824" t="str">
            <v>1900</v>
          </cell>
          <cell r="F6824">
            <v>0</v>
          </cell>
        </row>
        <row r="6825">
          <cell r="A6825">
            <v>105342</v>
          </cell>
          <cell r="B6825" t="str">
            <v>Poda de árboles y retiro. Ver descripción técnica</v>
          </cell>
          <cell r="C6825" t="str">
            <v>UN</v>
          </cell>
          <cell r="E6825" t="str">
            <v>1900</v>
          </cell>
          <cell r="F6825">
            <v>0</v>
          </cell>
        </row>
        <row r="6826">
          <cell r="A6826">
            <v>105343</v>
          </cell>
          <cell r="B6826" t="str">
            <v>Poda de árboles y retiro. Ver descripción técnica</v>
          </cell>
          <cell r="C6826" t="str">
            <v>UN</v>
          </cell>
          <cell r="E6826" t="str">
            <v>1900</v>
          </cell>
          <cell r="F6826">
            <v>0</v>
          </cell>
        </row>
        <row r="6827">
          <cell r="A6827">
            <v>105344</v>
          </cell>
          <cell r="B6827" t="str">
            <v>Poda de árboles y retiro de los desechos producto</v>
          </cell>
          <cell r="C6827" t="str">
            <v>UN</v>
          </cell>
          <cell r="E6827" t="str">
            <v>1900</v>
          </cell>
          <cell r="F6827">
            <v>0</v>
          </cell>
        </row>
        <row r="6828">
          <cell r="A6828">
            <v>105345</v>
          </cell>
          <cell r="B6828" t="str">
            <v>Poda de árboles y retiro. Ver descripción técnica</v>
          </cell>
          <cell r="C6828" t="str">
            <v>UN</v>
          </cell>
          <cell r="E6828" t="str">
            <v>1900</v>
          </cell>
          <cell r="F6828">
            <v>0</v>
          </cell>
        </row>
        <row r="6829">
          <cell r="A6829">
            <v>105346</v>
          </cell>
          <cell r="B6829" t="str">
            <v>Poda de árboles y retiro. Ver descripción técnica</v>
          </cell>
          <cell r="C6829" t="str">
            <v>UN</v>
          </cell>
          <cell r="E6829" t="str">
            <v>1900</v>
          </cell>
          <cell r="F6829">
            <v>0</v>
          </cell>
        </row>
        <row r="6830">
          <cell r="A6830">
            <v>105347</v>
          </cell>
          <cell r="B6830" t="str">
            <v>Poda de árboles y retiro. Ver descripción técnica</v>
          </cell>
          <cell r="C6830" t="str">
            <v>UN</v>
          </cell>
          <cell r="E6830" t="str">
            <v>1900</v>
          </cell>
          <cell r="F6830">
            <v>0</v>
          </cell>
        </row>
        <row r="6831">
          <cell r="A6831">
            <v>105348</v>
          </cell>
          <cell r="B6831" t="str">
            <v>Poda de árboles y retiro. Ver descripción técnica</v>
          </cell>
          <cell r="C6831" t="str">
            <v>UN</v>
          </cell>
          <cell r="E6831" t="str">
            <v>1900</v>
          </cell>
          <cell r="F6831">
            <v>0</v>
          </cell>
        </row>
        <row r="6832">
          <cell r="A6832">
            <v>105349</v>
          </cell>
          <cell r="B6832" t="str">
            <v>Tala de arboles y retiro. Ver descripción técnica</v>
          </cell>
          <cell r="C6832" t="str">
            <v>UN</v>
          </cell>
          <cell r="E6832" t="str">
            <v>1900</v>
          </cell>
          <cell r="F6832">
            <v>0</v>
          </cell>
        </row>
        <row r="6833">
          <cell r="A6833">
            <v>105350</v>
          </cell>
          <cell r="B6833" t="str">
            <v>Tala de arboles y retiro. Ver descripción técnica</v>
          </cell>
          <cell r="C6833" t="str">
            <v>UN</v>
          </cell>
          <cell r="E6833" t="str">
            <v>1900</v>
          </cell>
          <cell r="F6833">
            <v>0</v>
          </cell>
        </row>
        <row r="6834">
          <cell r="A6834">
            <v>105351</v>
          </cell>
          <cell r="B6834" t="str">
            <v>Tala de  árboles - igual o mayor a 10 mts y menor de 15 mts - Medio Grado de Dificultad</v>
          </cell>
          <cell r="C6834" t="str">
            <v>UN</v>
          </cell>
          <cell r="D6834">
            <v>43746</v>
          </cell>
          <cell r="E6834" t="str">
            <v>2019</v>
          </cell>
          <cell r="F6834">
            <v>740386</v>
          </cell>
        </row>
        <row r="6835">
          <cell r="A6835">
            <v>105352</v>
          </cell>
          <cell r="B6835" t="str">
            <v>Tala de arboles y retiro. Ver descripción técnica</v>
          </cell>
          <cell r="C6835" t="str">
            <v>UN</v>
          </cell>
          <cell r="E6835" t="str">
            <v>1900</v>
          </cell>
          <cell r="F6835">
            <v>0</v>
          </cell>
        </row>
        <row r="6836">
          <cell r="A6836">
            <v>105353</v>
          </cell>
          <cell r="B6836" t="str">
            <v>Tala de arboles y retiro. Ver descripción técnica</v>
          </cell>
          <cell r="C6836" t="str">
            <v>UN</v>
          </cell>
          <cell r="E6836" t="str">
            <v>1900</v>
          </cell>
          <cell r="F6836">
            <v>0</v>
          </cell>
        </row>
        <row r="6837">
          <cell r="A6837">
            <v>105354</v>
          </cell>
          <cell r="B6837" t="str">
            <v>Tala de arboles y retiro. Ver descripción técnica</v>
          </cell>
          <cell r="C6837" t="str">
            <v>UN</v>
          </cell>
          <cell r="E6837" t="str">
            <v>1900</v>
          </cell>
          <cell r="F6837">
            <v>0</v>
          </cell>
        </row>
        <row r="6838">
          <cell r="A6838">
            <v>105355</v>
          </cell>
          <cell r="B6838" t="str">
            <v>Tala de arboles y retiro. Ver descripción técnica</v>
          </cell>
          <cell r="C6838" t="str">
            <v>UN</v>
          </cell>
          <cell r="E6838" t="str">
            <v>1900</v>
          </cell>
          <cell r="F6838">
            <v>0</v>
          </cell>
        </row>
        <row r="6839">
          <cell r="A6839">
            <v>105365</v>
          </cell>
          <cell r="B6839" t="str">
            <v>Poda de árboles y retiro. Ver descripción técnica</v>
          </cell>
          <cell r="C6839" t="str">
            <v>UN</v>
          </cell>
          <cell r="E6839" t="str">
            <v>1900</v>
          </cell>
          <cell r="F6839">
            <v>0</v>
          </cell>
        </row>
        <row r="6840">
          <cell r="A6840">
            <v>105366</v>
          </cell>
          <cell r="B6840" t="str">
            <v>Poda de árboles y retiro. Ver descripción técnica</v>
          </cell>
          <cell r="C6840" t="str">
            <v>UN</v>
          </cell>
          <cell r="E6840" t="str">
            <v>1900</v>
          </cell>
          <cell r="F6840">
            <v>0</v>
          </cell>
        </row>
        <row r="6841">
          <cell r="A6841">
            <v>105367</v>
          </cell>
          <cell r="B6841" t="str">
            <v>Poda de árboles y retiro. Ver descripción técnica</v>
          </cell>
          <cell r="C6841" t="str">
            <v>UN</v>
          </cell>
          <cell r="E6841" t="str">
            <v>1900</v>
          </cell>
          <cell r="F6841">
            <v>0</v>
          </cell>
        </row>
        <row r="6842">
          <cell r="A6842">
            <v>105369</v>
          </cell>
          <cell r="B6842" t="str">
            <v>Poda de árboles y retiro. Ver descripción técnica</v>
          </cell>
          <cell r="C6842" t="str">
            <v>UN</v>
          </cell>
          <cell r="E6842" t="str">
            <v>1900</v>
          </cell>
          <cell r="F6842">
            <v>0</v>
          </cell>
        </row>
        <row r="6843">
          <cell r="A6843">
            <v>105370</v>
          </cell>
          <cell r="B6843" t="str">
            <v>Poda de árboles y retiro. Ver descripción técnica</v>
          </cell>
          <cell r="C6843" t="str">
            <v>UN</v>
          </cell>
          <cell r="E6843" t="str">
            <v>1900</v>
          </cell>
          <cell r="F6843">
            <v>0</v>
          </cell>
        </row>
        <row r="6844">
          <cell r="A6844">
            <v>105371</v>
          </cell>
          <cell r="B6844" t="str">
            <v>Poda de árboles y retiro. Ver descripción técnica</v>
          </cell>
          <cell r="C6844" t="str">
            <v>UN</v>
          </cell>
          <cell r="E6844" t="str">
            <v>1900</v>
          </cell>
          <cell r="F6844">
            <v>0</v>
          </cell>
        </row>
        <row r="6845">
          <cell r="A6845">
            <v>105372</v>
          </cell>
          <cell r="B6845" t="str">
            <v>Poda de árboles y retiro. Ver descripción técnica</v>
          </cell>
          <cell r="C6845" t="str">
            <v>UN</v>
          </cell>
          <cell r="E6845" t="str">
            <v>1900</v>
          </cell>
          <cell r="F6845">
            <v>0</v>
          </cell>
        </row>
        <row r="6846">
          <cell r="A6846">
            <v>105373</v>
          </cell>
          <cell r="B6846" t="str">
            <v>Poda de árboles y retiro. Ver descripción técnica</v>
          </cell>
          <cell r="C6846" t="str">
            <v>UN</v>
          </cell>
          <cell r="E6846" t="str">
            <v>1900</v>
          </cell>
          <cell r="F6846">
            <v>0</v>
          </cell>
        </row>
        <row r="6847">
          <cell r="A6847">
            <v>105380</v>
          </cell>
          <cell r="B6847" t="str">
            <v>Repique de árboles caídos. Ver descripción tecnica</v>
          </cell>
          <cell r="C6847" t="str">
            <v>UN</v>
          </cell>
          <cell r="E6847" t="str">
            <v>1900</v>
          </cell>
          <cell r="F6847">
            <v>0</v>
          </cell>
        </row>
        <row r="6848">
          <cell r="A6848">
            <v>105381</v>
          </cell>
          <cell r="B6848" t="str">
            <v>Repique de árboles caídos. Ver descripción tecnica</v>
          </cell>
          <cell r="C6848" t="str">
            <v>UN</v>
          </cell>
          <cell r="E6848" t="str">
            <v>1900</v>
          </cell>
          <cell r="F6848">
            <v>0</v>
          </cell>
        </row>
        <row r="6849">
          <cell r="A6849">
            <v>105382</v>
          </cell>
          <cell r="B6849" t="str">
            <v>Repique de árboles caídos. Ver descripción tecnica</v>
          </cell>
          <cell r="C6849" t="str">
            <v>UN</v>
          </cell>
          <cell r="E6849" t="str">
            <v>1900</v>
          </cell>
          <cell r="F6849">
            <v>0</v>
          </cell>
        </row>
        <row r="6850">
          <cell r="A6850">
            <v>105383</v>
          </cell>
          <cell r="B6850" t="str">
            <v>Repique de árboles caídos. Ver descripción tecnica</v>
          </cell>
          <cell r="C6850" t="str">
            <v>UN</v>
          </cell>
          <cell r="E6850" t="str">
            <v>1900</v>
          </cell>
          <cell r="F6850">
            <v>0</v>
          </cell>
        </row>
        <row r="6851">
          <cell r="A6851">
            <v>105384</v>
          </cell>
          <cell r="B6851" t="str">
            <v>Repique de árboles caídos. Ver descripción tecnica</v>
          </cell>
          <cell r="C6851" t="str">
            <v>UN</v>
          </cell>
          <cell r="E6851" t="str">
            <v>1900</v>
          </cell>
          <cell r="F6851">
            <v>0</v>
          </cell>
        </row>
        <row r="6852">
          <cell r="A6852">
            <v>105385</v>
          </cell>
          <cell r="B6852" t="str">
            <v>Repique de árboles caídos. Ver descripción tecnica</v>
          </cell>
          <cell r="C6852" t="str">
            <v>UN</v>
          </cell>
          <cell r="E6852" t="str">
            <v>1900</v>
          </cell>
          <cell r="F6852">
            <v>0</v>
          </cell>
        </row>
        <row r="6853">
          <cell r="A6853">
            <v>105386</v>
          </cell>
          <cell r="B6853" t="str">
            <v>Repique de árboles caídos. Ver descripción tecnica</v>
          </cell>
          <cell r="C6853" t="str">
            <v>UN</v>
          </cell>
          <cell r="E6853" t="str">
            <v>1900</v>
          </cell>
          <cell r="F6853">
            <v>0</v>
          </cell>
        </row>
        <row r="6854">
          <cell r="A6854">
            <v>105387</v>
          </cell>
          <cell r="B6854" t="str">
            <v>Repique de árboles caídos. Ver descripción tecnica</v>
          </cell>
          <cell r="C6854" t="str">
            <v>UN</v>
          </cell>
          <cell r="E6854" t="str">
            <v>1900</v>
          </cell>
          <cell r="F6854">
            <v>0</v>
          </cell>
        </row>
        <row r="6855">
          <cell r="A6855">
            <v>105388</v>
          </cell>
          <cell r="B6855" t="str">
            <v>Repique de árboles caídos. Ver descripción tecnica</v>
          </cell>
          <cell r="C6855" t="str">
            <v>UN</v>
          </cell>
          <cell r="E6855" t="str">
            <v>1900</v>
          </cell>
          <cell r="F6855">
            <v>0</v>
          </cell>
        </row>
        <row r="6856">
          <cell r="A6856">
            <v>105389</v>
          </cell>
          <cell r="B6856" t="str">
            <v>Repique de árboles caídos. Ver descripción tecnica</v>
          </cell>
          <cell r="C6856" t="str">
            <v>UN</v>
          </cell>
          <cell r="E6856" t="str">
            <v>1900</v>
          </cell>
          <cell r="F6856">
            <v>0</v>
          </cell>
        </row>
        <row r="6857">
          <cell r="A6857">
            <v>105390</v>
          </cell>
          <cell r="B6857" t="str">
            <v>Repique de árboles caídos. Ver descripción tecnica</v>
          </cell>
          <cell r="C6857" t="str">
            <v>UN</v>
          </cell>
          <cell r="E6857" t="str">
            <v>1900</v>
          </cell>
          <cell r="F6857">
            <v>0</v>
          </cell>
        </row>
        <row r="6858">
          <cell r="A6858">
            <v>105391</v>
          </cell>
          <cell r="B6858" t="str">
            <v>Repique de árboles caídos. Ver descripción tecnica</v>
          </cell>
          <cell r="C6858" t="str">
            <v>UN</v>
          </cell>
          <cell r="E6858" t="str">
            <v>1900</v>
          </cell>
          <cell r="F6858">
            <v>0</v>
          </cell>
        </row>
        <row r="6859">
          <cell r="A6859">
            <v>105392</v>
          </cell>
          <cell r="B6859" t="str">
            <v>Repique de árboles caídos. Ver descripción tecnica</v>
          </cell>
          <cell r="C6859" t="str">
            <v>UN</v>
          </cell>
          <cell r="E6859" t="str">
            <v>1900</v>
          </cell>
          <cell r="F6859">
            <v>0</v>
          </cell>
        </row>
        <row r="6860">
          <cell r="A6860">
            <v>105393</v>
          </cell>
          <cell r="B6860" t="str">
            <v>Repique de árboles caídos y retiro de los desechos</v>
          </cell>
          <cell r="C6860" t="str">
            <v>UN</v>
          </cell>
          <cell r="E6860" t="str">
            <v>1900</v>
          </cell>
          <cell r="F6860">
            <v>0</v>
          </cell>
        </row>
        <row r="6861">
          <cell r="A6861">
            <v>105396</v>
          </cell>
          <cell r="B6861" t="str">
            <v>Tala de árboles a ras del suelo. Ver descripcion t</v>
          </cell>
          <cell r="C6861" t="str">
            <v>UN</v>
          </cell>
          <cell r="E6861" t="str">
            <v>1900</v>
          </cell>
          <cell r="F6861">
            <v>0</v>
          </cell>
        </row>
        <row r="6862">
          <cell r="A6862">
            <v>105400</v>
          </cell>
          <cell r="B6862" t="str">
            <v>Tala de árboles a ras del suelo. Ver descripcion t</v>
          </cell>
          <cell r="C6862" t="str">
            <v>UN</v>
          </cell>
          <cell r="E6862" t="str">
            <v>1900</v>
          </cell>
          <cell r="F6862">
            <v>0</v>
          </cell>
        </row>
        <row r="6863">
          <cell r="A6863">
            <v>105401</v>
          </cell>
          <cell r="B6863" t="str">
            <v>Tala de árboles a ras del suelo. Ver descripcion t</v>
          </cell>
          <cell r="C6863" t="str">
            <v>UN</v>
          </cell>
          <cell r="E6863" t="str">
            <v>1900</v>
          </cell>
          <cell r="F6863">
            <v>0</v>
          </cell>
        </row>
        <row r="6864">
          <cell r="A6864">
            <v>105402</v>
          </cell>
          <cell r="B6864" t="str">
            <v>Tala de árboles a ras del suelo. Ver descripcion t</v>
          </cell>
          <cell r="C6864" t="str">
            <v>UN</v>
          </cell>
          <cell r="E6864" t="str">
            <v>1900</v>
          </cell>
          <cell r="F6864">
            <v>0</v>
          </cell>
        </row>
        <row r="6865">
          <cell r="A6865">
            <v>105403</v>
          </cell>
          <cell r="B6865" t="str">
            <v>Tala de árboles a ras del suelo. Ver descripcion t</v>
          </cell>
          <cell r="C6865" t="str">
            <v>UN</v>
          </cell>
          <cell r="E6865" t="str">
            <v>1900</v>
          </cell>
          <cell r="F6865">
            <v>0</v>
          </cell>
        </row>
        <row r="6866">
          <cell r="A6866">
            <v>105404</v>
          </cell>
          <cell r="B6866" t="str">
            <v>Tala de árboles a ras del suelo. Ver descripcion t</v>
          </cell>
          <cell r="C6866" t="str">
            <v>UN</v>
          </cell>
          <cell r="E6866" t="str">
            <v>1900</v>
          </cell>
          <cell r="F6866">
            <v>0</v>
          </cell>
        </row>
        <row r="6867">
          <cell r="A6867">
            <v>105405</v>
          </cell>
          <cell r="B6867" t="str">
            <v>Tala de árboles a ras del suelo. Ver descripcion t</v>
          </cell>
          <cell r="C6867" t="str">
            <v>UN</v>
          </cell>
          <cell r="E6867" t="str">
            <v>1900</v>
          </cell>
          <cell r="F6867">
            <v>0</v>
          </cell>
        </row>
        <row r="6868">
          <cell r="A6868">
            <v>105406</v>
          </cell>
          <cell r="B6868" t="str">
            <v>Poda de árboles y retiro de. Ver descripion tecni.</v>
          </cell>
          <cell r="C6868" t="str">
            <v>UN</v>
          </cell>
          <cell r="E6868" t="str">
            <v>1900</v>
          </cell>
          <cell r="F6868">
            <v>0</v>
          </cell>
        </row>
        <row r="6869">
          <cell r="A6869">
            <v>105407</v>
          </cell>
          <cell r="B6869" t="str">
            <v>Poda de árboles y retiro de. Ver descripion tecni.</v>
          </cell>
          <cell r="C6869" t="str">
            <v>UN</v>
          </cell>
          <cell r="E6869" t="str">
            <v>1900</v>
          </cell>
          <cell r="F6869">
            <v>0</v>
          </cell>
        </row>
        <row r="6870">
          <cell r="A6870">
            <v>105408</v>
          </cell>
          <cell r="B6870" t="str">
            <v>Poda de árboles y retiro de. Ver descripion tecni.</v>
          </cell>
          <cell r="C6870" t="str">
            <v>UN</v>
          </cell>
          <cell r="E6870" t="str">
            <v>1900</v>
          </cell>
          <cell r="F6870">
            <v>0</v>
          </cell>
        </row>
        <row r="6871">
          <cell r="A6871">
            <v>105409</v>
          </cell>
          <cell r="B6871" t="str">
            <v>Poda de árboles y retiro de. Ver descripion tecni.</v>
          </cell>
          <cell r="C6871" t="str">
            <v>UN</v>
          </cell>
          <cell r="E6871" t="str">
            <v>1900</v>
          </cell>
          <cell r="F6871">
            <v>0</v>
          </cell>
        </row>
        <row r="6872">
          <cell r="A6872">
            <v>105410</v>
          </cell>
          <cell r="B6872" t="str">
            <v>Poda de árboles y retiro de. Ver descripion tecni.</v>
          </cell>
          <cell r="C6872" t="str">
            <v>UN</v>
          </cell>
          <cell r="E6872" t="str">
            <v>1900</v>
          </cell>
          <cell r="F6872">
            <v>0</v>
          </cell>
        </row>
        <row r="6873">
          <cell r="A6873">
            <v>105411</v>
          </cell>
          <cell r="B6873" t="str">
            <v>Poda de árboles y retiro de. Ver descripion tecni.</v>
          </cell>
          <cell r="C6873" t="str">
            <v>UN</v>
          </cell>
          <cell r="E6873" t="str">
            <v>1900</v>
          </cell>
          <cell r="F6873">
            <v>0</v>
          </cell>
        </row>
        <row r="6874">
          <cell r="A6874">
            <v>105412</v>
          </cell>
          <cell r="B6874" t="str">
            <v>Poda de árboles y retiro de. Ver descripion tecni.</v>
          </cell>
          <cell r="C6874" t="str">
            <v>UN</v>
          </cell>
          <cell r="E6874" t="str">
            <v>1900</v>
          </cell>
          <cell r="F6874">
            <v>0</v>
          </cell>
        </row>
        <row r="6875">
          <cell r="A6875">
            <v>105413</v>
          </cell>
          <cell r="B6875" t="str">
            <v>Repique de árboles caídos y ret. ver descripcion t</v>
          </cell>
          <cell r="C6875" t="str">
            <v>UN</v>
          </cell>
          <cell r="E6875" t="str">
            <v>1900</v>
          </cell>
          <cell r="F6875">
            <v>0</v>
          </cell>
        </row>
        <row r="6876">
          <cell r="A6876">
            <v>105414</v>
          </cell>
          <cell r="B6876" t="str">
            <v>Repique de árboles caídos y ret. ver descripcion t</v>
          </cell>
          <cell r="C6876" t="str">
            <v>UN</v>
          </cell>
          <cell r="E6876" t="str">
            <v>1900</v>
          </cell>
          <cell r="F6876">
            <v>0</v>
          </cell>
        </row>
        <row r="6877">
          <cell r="A6877">
            <v>105415</v>
          </cell>
          <cell r="B6877" t="str">
            <v>Repique de árboles caídos y ret. ver descripcion t</v>
          </cell>
          <cell r="C6877" t="str">
            <v>UN</v>
          </cell>
          <cell r="E6877" t="str">
            <v>1900</v>
          </cell>
          <cell r="F6877">
            <v>0</v>
          </cell>
        </row>
        <row r="6878">
          <cell r="A6878">
            <v>105416</v>
          </cell>
          <cell r="B6878" t="str">
            <v>Repique de árboles caídos y ret. ver descripcion t</v>
          </cell>
          <cell r="C6878" t="str">
            <v>UN</v>
          </cell>
          <cell r="E6878" t="str">
            <v>1900</v>
          </cell>
          <cell r="F6878">
            <v>0</v>
          </cell>
        </row>
        <row r="6879">
          <cell r="A6879">
            <v>105417</v>
          </cell>
          <cell r="B6879" t="str">
            <v>Repique de árboles caídos y ret. ver descripcion t</v>
          </cell>
          <cell r="C6879" t="str">
            <v>UN</v>
          </cell>
          <cell r="E6879" t="str">
            <v>1900</v>
          </cell>
          <cell r="F6879">
            <v>0</v>
          </cell>
        </row>
        <row r="6880">
          <cell r="A6880">
            <v>105418</v>
          </cell>
          <cell r="B6880" t="str">
            <v>Repique de árboles caídos y ret. ver descripcion t</v>
          </cell>
          <cell r="C6880" t="str">
            <v>UN</v>
          </cell>
          <cell r="E6880" t="str">
            <v>1900</v>
          </cell>
          <cell r="F6880">
            <v>0</v>
          </cell>
        </row>
        <row r="6881">
          <cell r="A6881">
            <v>105419</v>
          </cell>
          <cell r="B6881" t="str">
            <v>Repique de árboles caídos y ret. ver descripcion t</v>
          </cell>
          <cell r="C6881" t="str">
            <v>UN</v>
          </cell>
          <cell r="E6881" t="str">
            <v>1900</v>
          </cell>
          <cell r="F6881">
            <v>0</v>
          </cell>
        </row>
        <row r="6882">
          <cell r="A6882">
            <v>105421</v>
          </cell>
          <cell r="B6882" t="str">
            <v>BLOQUEO Y TRASLADO DE ARBOLES Arbol(2 – 4m)</v>
          </cell>
          <cell r="C6882" t="str">
            <v>UN</v>
          </cell>
          <cell r="D6882">
            <v>43537</v>
          </cell>
          <cell r="E6882" t="str">
            <v>2019</v>
          </cell>
          <cell r="F6882">
            <v>493660</v>
          </cell>
        </row>
        <row r="6883">
          <cell r="A6883">
            <v>105423</v>
          </cell>
          <cell r="B6883" t="str">
            <v>BLOQUEO Y TRASLADO DE ARBOLES Arbol (5 – 9,99m)</v>
          </cell>
          <cell r="C6883" t="str">
            <v>UN</v>
          </cell>
          <cell r="D6883">
            <v>44592</v>
          </cell>
          <cell r="E6883" t="str">
            <v>2022</v>
          </cell>
          <cell r="F6883">
            <v>482050</v>
          </cell>
        </row>
        <row r="6884">
          <cell r="A6884">
            <v>105424</v>
          </cell>
          <cell r="B6884" t="str">
            <v>BLOQUEO Y TRASLADO DE ARBOLESArbol entre10–14m</v>
          </cell>
          <cell r="C6884" t="str">
            <v>UN</v>
          </cell>
          <cell r="E6884" t="str">
            <v>1900</v>
          </cell>
          <cell r="F6884">
            <v>0</v>
          </cell>
        </row>
        <row r="6885">
          <cell r="A6885">
            <v>105425</v>
          </cell>
          <cell r="B6885" t="str">
            <v>TRATAMIENTOS INTEGRALES Árbol entre 2 – 4,99 mts</v>
          </cell>
          <cell r="C6885" t="str">
            <v>UN</v>
          </cell>
          <cell r="D6885">
            <v>43600</v>
          </cell>
          <cell r="E6885" t="str">
            <v>2019</v>
          </cell>
          <cell r="F6885">
            <v>224950</v>
          </cell>
        </row>
        <row r="6886">
          <cell r="A6886">
            <v>105426</v>
          </cell>
          <cell r="B6886" t="str">
            <v>TRATAMIENTOS INTEGRALES Árbol entre 5 – 9,99 mts</v>
          </cell>
          <cell r="C6886" t="str">
            <v>UN</v>
          </cell>
          <cell r="D6886">
            <v>43601</v>
          </cell>
          <cell r="E6886" t="str">
            <v>2019</v>
          </cell>
          <cell r="F6886">
            <v>387138</v>
          </cell>
        </row>
        <row r="6887">
          <cell r="A6887">
            <v>105427</v>
          </cell>
          <cell r="B6887" t="str">
            <v>TRATAMIENTOS INTEGRALES Árbol entre 10 – 14,99 mts</v>
          </cell>
          <cell r="C6887" t="str">
            <v>UN</v>
          </cell>
          <cell r="D6887">
            <v>43601</v>
          </cell>
          <cell r="E6887" t="str">
            <v>2019</v>
          </cell>
          <cell r="F6887">
            <v>552588</v>
          </cell>
        </row>
        <row r="6888">
          <cell r="A6888">
            <v>105428</v>
          </cell>
          <cell r="B6888" t="str">
            <v>TRATAMIENTOS INTEGRALES Árbol entre 15 – 19,99 mts</v>
          </cell>
          <cell r="C6888" t="str">
            <v>UN</v>
          </cell>
          <cell r="E6888" t="str">
            <v>1900</v>
          </cell>
          <cell r="F6888">
            <v>0</v>
          </cell>
        </row>
        <row r="6889">
          <cell r="A6889">
            <v>105429</v>
          </cell>
          <cell r="B6889" t="str">
            <v>TRATAMIENTOS INTEGRALES Árboles mayores a 20 mts</v>
          </cell>
          <cell r="C6889" t="str">
            <v>UN</v>
          </cell>
          <cell r="E6889" t="str">
            <v>1900</v>
          </cell>
          <cell r="F6889">
            <v>0</v>
          </cell>
        </row>
        <row r="6890">
          <cell r="A6890">
            <v>105430</v>
          </cell>
          <cell r="B6890" t="str">
            <v>DESENRAIZADO DE ARBOLES ver descripcion tecnica</v>
          </cell>
          <cell r="C6890" t="str">
            <v>UN</v>
          </cell>
          <cell r="E6890" t="str">
            <v>1900</v>
          </cell>
          <cell r="F6890">
            <v>0</v>
          </cell>
        </row>
        <row r="6891">
          <cell r="A6891">
            <v>105431</v>
          </cell>
          <cell r="B6891" t="str">
            <v>DESENRAIZADO DE ARBOLES ver descripcion tecnica</v>
          </cell>
          <cell r="C6891" t="str">
            <v>UN</v>
          </cell>
          <cell r="E6891" t="str">
            <v>1900</v>
          </cell>
          <cell r="F6891">
            <v>0</v>
          </cell>
        </row>
        <row r="6892">
          <cell r="A6892">
            <v>105432</v>
          </cell>
          <cell r="B6892" t="str">
            <v>DESENRAIZADO DE ARBOLES ver descripcion tecnica</v>
          </cell>
          <cell r="C6892" t="str">
            <v>UN</v>
          </cell>
          <cell r="E6892" t="str">
            <v>1900</v>
          </cell>
          <cell r="F6892">
            <v>0</v>
          </cell>
        </row>
        <row r="6893">
          <cell r="A6893">
            <v>105433</v>
          </cell>
          <cell r="B6893" t="str">
            <v>PLANTACION DE ARBOLES ver descripcion tecnica</v>
          </cell>
          <cell r="C6893" t="str">
            <v>UN</v>
          </cell>
          <cell r="E6893" t="str">
            <v>1900</v>
          </cell>
          <cell r="F6893">
            <v>0</v>
          </cell>
        </row>
        <row r="6894">
          <cell r="A6894">
            <v>105552</v>
          </cell>
          <cell r="B6894" t="str">
            <v>ARBOL PINO ROMERON (H=1-1.50M)</v>
          </cell>
          <cell r="C6894" t="str">
            <v>UN</v>
          </cell>
          <cell r="D6894">
            <v>44592</v>
          </cell>
          <cell r="E6894" t="str">
            <v>2022</v>
          </cell>
          <cell r="F6894">
            <v>36703</v>
          </cell>
        </row>
        <row r="6895">
          <cell r="A6895">
            <v>105759</v>
          </cell>
          <cell r="B6895" t="str">
            <v>SERVICIO DE SACAPANTAS ROLLO GRANDE (1.5M)</v>
          </cell>
          <cell r="C6895" t="str">
            <v>M2</v>
          </cell>
          <cell r="D6895">
            <v>44592</v>
          </cell>
          <cell r="E6895" t="str">
            <v>2022</v>
          </cell>
          <cell r="F6895">
            <v>4527</v>
          </cell>
        </row>
        <row r="6896">
          <cell r="A6896">
            <v>105760</v>
          </cell>
          <cell r="B6896" t="str">
            <v>Malla en hilos de polietileno</v>
          </cell>
          <cell r="C6896" t="str">
            <v>M2</v>
          </cell>
          <cell r="D6896">
            <v>44592</v>
          </cell>
          <cell r="E6896" t="str">
            <v>2022</v>
          </cell>
          <cell r="F6896">
            <v>2070.0100000000002</v>
          </cell>
        </row>
        <row r="6897">
          <cell r="A6897">
            <v>108528</v>
          </cell>
          <cell r="B6897" t="str">
            <v>VerbenaMorada/Stachytarpheta cayennensis</v>
          </cell>
          <cell r="C6897" t="str">
            <v>UN</v>
          </cell>
          <cell r="E6897" t="str">
            <v>1900</v>
          </cell>
          <cell r="F6897">
            <v>0</v>
          </cell>
        </row>
        <row r="6898">
          <cell r="A6898">
            <v>108530</v>
          </cell>
          <cell r="B6898" t="str">
            <v>Acanto Planta ornamental</v>
          </cell>
          <cell r="C6898" t="str">
            <v>UN</v>
          </cell>
          <cell r="E6898" t="str">
            <v>1900</v>
          </cell>
          <cell r="F6898">
            <v>0</v>
          </cell>
        </row>
        <row r="6899">
          <cell r="A6899">
            <v>108531</v>
          </cell>
          <cell r="B6899" t="str">
            <v>Limonium/Limonium Spectabile</v>
          </cell>
          <cell r="C6899" t="str">
            <v>UN</v>
          </cell>
          <cell r="D6899">
            <v>44592</v>
          </cell>
          <cell r="E6899" t="str">
            <v>2022</v>
          </cell>
          <cell r="F6899">
            <v>8428</v>
          </cell>
        </row>
        <row r="6900">
          <cell r="A6900">
            <v>108532</v>
          </cell>
          <cell r="B6900" t="str">
            <v>Bergenia/Bergenia Winterglut</v>
          </cell>
          <cell r="C6900" t="str">
            <v>UN</v>
          </cell>
          <cell r="E6900" t="str">
            <v>1900</v>
          </cell>
          <cell r="F6900">
            <v>0</v>
          </cell>
        </row>
        <row r="6901">
          <cell r="A6901">
            <v>108537</v>
          </cell>
          <cell r="B6901" t="str">
            <v>Salvia Morada/Salvia leucantha</v>
          </cell>
          <cell r="C6901" t="str">
            <v>UN</v>
          </cell>
          <cell r="E6901" t="str">
            <v>1900</v>
          </cell>
          <cell r="F6901">
            <v>0</v>
          </cell>
        </row>
        <row r="6902">
          <cell r="A6902">
            <v>108538</v>
          </cell>
          <cell r="B6902" t="str">
            <v>Lavanda/Lavandula Dentata</v>
          </cell>
          <cell r="C6902" t="str">
            <v>UN</v>
          </cell>
          <cell r="D6902">
            <v>44592</v>
          </cell>
          <cell r="E6902" t="str">
            <v>2022</v>
          </cell>
          <cell r="F6902">
            <v>3533</v>
          </cell>
        </row>
        <row r="6903">
          <cell r="A6903">
            <v>108539</v>
          </cell>
          <cell r="B6903" t="str">
            <v>Romero Rosmarinus Officinalis</v>
          </cell>
          <cell r="C6903" t="str">
            <v>UN</v>
          </cell>
          <cell r="E6903" t="str">
            <v>1900</v>
          </cell>
          <cell r="F6903">
            <v>0</v>
          </cell>
        </row>
        <row r="6904">
          <cell r="A6904">
            <v>108540</v>
          </cell>
          <cell r="B6904" t="str">
            <v>Roble Australiano/Grevillea Robusta</v>
          </cell>
          <cell r="C6904" t="str">
            <v>UN</v>
          </cell>
          <cell r="E6904" t="str">
            <v>1900</v>
          </cell>
          <cell r="F6904">
            <v>0</v>
          </cell>
        </row>
        <row r="6905">
          <cell r="A6905">
            <v>108541</v>
          </cell>
          <cell r="B6905" t="str">
            <v>LLamas/Kniphofia Uvaria</v>
          </cell>
          <cell r="C6905" t="str">
            <v>UN</v>
          </cell>
          <cell r="E6905" t="str">
            <v>1900</v>
          </cell>
          <cell r="F6905">
            <v>0</v>
          </cell>
        </row>
        <row r="6906">
          <cell r="A6906">
            <v>108545</v>
          </cell>
          <cell r="B6906" t="str">
            <v>Malamadre/Neomarica Gracilis</v>
          </cell>
          <cell r="C6906" t="str">
            <v>UN</v>
          </cell>
          <cell r="D6906">
            <v>44592</v>
          </cell>
          <cell r="E6906" t="str">
            <v>2022</v>
          </cell>
          <cell r="F6906">
            <v>2918</v>
          </cell>
        </row>
        <row r="6907">
          <cell r="A6907">
            <v>108546</v>
          </cell>
          <cell r="B6907" t="str">
            <v>Ligustro/Ligustrum lucidum</v>
          </cell>
          <cell r="C6907" t="str">
            <v>UN</v>
          </cell>
          <cell r="E6907" t="str">
            <v>1900</v>
          </cell>
          <cell r="F6907">
            <v>0</v>
          </cell>
        </row>
        <row r="6908">
          <cell r="A6908">
            <v>108547</v>
          </cell>
          <cell r="B6908" t="str">
            <v>Hinojo/Foeniculum Vulgare</v>
          </cell>
          <cell r="C6908" t="str">
            <v>UN</v>
          </cell>
          <cell r="E6908" t="str">
            <v>1900</v>
          </cell>
          <cell r="F6908">
            <v>0</v>
          </cell>
        </row>
        <row r="6909">
          <cell r="A6909">
            <v>108551</v>
          </cell>
          <cell r="B6909" t="str">
            <v>Equiseto/Equisetum Bogotense</v>
          </cell>
          <cell r="C6909" t="str">
            <v>UN</v>
          </cell>
          <cell r="E6909" t="str">
            <v>1900</v>
          </cell>
          <cell r="F6909">
            <v>0</v>
          </cell>
        </row>
        <row r="6910">
          <cell r="A6910">
            <v>108552</v>
          </cell>
          <cell r="B6910" t="str">
            <v>Lino Variedad(Lino Morado)/Phormium Crimson Devil</v>
          </cell>
          <cell r="C6910" t="str">
            <v>UN</v>
          </cell>
          <cell r="E6910" t="str">
            <v>1900</v>
          </cell>
          <cell r="F6910">
            <v>0</v>
          </cell>
        </row>
        <row r="6911">
          <cell r="A6911">
            <v>108553</v>
          </cell>
          <cell r="B6911" t="str">
            <v>Cissus/Cissus Rhombifolia</v>
          </cell>
          <cell r="C6911" t="str">
            <v>UN</v>
          </cell>
          <cell r="E6911" t="str">
            <v>1900</v>
          </cell>
          <cell r="F6911">
            <v>0</v>
          </cell>
        </row>
        <row r="6912">
          <cell r="A6912">
            <v>108554</v>
          </cell>
          <cell r="B6912" t="str">
            <v>Uvo Ruso/Cissus Rhombofolia Ellen Danica</v>
          </cell>
          <cell r="C6912" t="str">
            <v>UN</v>
          </cell>
          <cell r="D6912">
            <v>44592</v>
          </cell>
          <cell r="E6912" t="str">
            <v>2022</v>
          </cell>
          <cell r="F6912">
            <v>10658</v>
          </cell>
        </row>
        <row r="6913">
          <cell r="A6913">
            <v>108571</v>
          </cell>
          <cell r="B6913" t="str">
            <v>Sarro/Cyathea caracasana</v>
          </cell>
          <cell r="C6913" t="str">
            <v>UN</v>
          </cell>
          <cell r="E6913" t="str">
            <v>1900</v>
          </cell>
          <cell r="F6913">
            <v>0</v>
          </cell>
        </row>
        <row r="6914">
          <cell r="A6914">
            <v>108572</v>
          </cell>
          <cell r="B6914" t="str">
            <v>Acanto /Alcanthus mollis</v>
          </cell>
          <cell r="C6914" t="str">
            <v>UN</v>
          </cell>
          <cell r="E6914" t="str">
            <v>1900</v>
          </cell>
          <cell r="F6914">
            <v>0</v>
          </cell>
        </row>
        <row r="6915">
          <cell r="A6915">
            <v>108573</v>
          </cell>
          <cell r="B6915" t="str">
            <v>Pennisetum Morado/Setaceum Morado</v>
          </cell>
          <cell r="C6915" t="str">
            <v>UN</v>
          </cell>
          <cell r="D6915">
            <v>44592</v>
          </cell>
          <cell r="E6915" t="str">
            <v>2022</v>
          </cell>
          <cell r="F6915">
            <v>2112</v>
          </cell>
        </row>
        <row r="6916">
          <cell r="A6916">
            <v>108574</v>
          </cell>
          <cell r="B6916" t="str">
            <v>Pennisetum Verde/Setaceum Verde</v>
          </cell>
          <cell r="C6916" t="str">
            <v>UN</v>
          </cell>
          <cell r="D6916">
            <v>44592</v>
          </cell>
          <cell r="E6916" t="str">
            <v>2022</v>
          </cell>
          <cell r="F6916">
            <v>2112</v>
          </cell>
        </row>
        <row r="6917">
          <cell r="A6917">
            <v>108575</v>
          </cell>
          <cell r="B6917" t="str">
            <v>Palma Robelini/Phoenix Roebellini</v>
          </cell>
          <cell r="C6917" t="str">
            <v>UN</v>
          </cell>
          <cell r="D6917">
            <v>44585</v>
          </cell>
          <cell r="E6917" t="str">
            <v>2022</v>
          </cell>
          <cell r="F6917">
            <v>126744</v>
          </cell>
        </row>
        <row r="6918">
          <cell r="A6918">
            <v>108576</v>
          </cell>
          <cell r="B6918" t="str">
            <v>Sarro/ Palma Boba Cyathea Caracasana</v>
          </cell>
          <cell r="C6918" t="str">
            <v>UN</v>
          </cell>
          <cell r="E6918" t="str">
            <v>1900</v>
          </cell>
          <cell r="F6918">
            <v>0</v>
          </cell>
        </row>
        <row r="6919">
          <cell r="A6919">
            <v>108579</v>
          </cell>
          <cell r="B6919" t="str">
            <v>Uvo Ruso/Cissus Rhombofolia Ellen Danica-Jardinera</v>
          </cell>
          <cell r="C6919" t="str">
            <v>UN</v>
          </cell>
          <cell r="D6919">
            <v>44592</v>
          </cell>
          <cell r="E6919" t="str">
            <v>2022</v>
          </cell>
          <cell r="F6919">
            <v>10658</v>
          </cell>
        </row>
        <row r="6920">
          <cell r="A6920">
            <v>122</v>
          </cell>
          <cell r="B6920" t="str">
            <v>LADRILLO PRENSADOMACIZO STA/FE 24.5x12x5.5 Obra</v>
          </cell>
          <cell r="C6920" t="str">
            <v>UN</v>
          </cell>
          <cell r="D6920">
            <v>44592</v>
          </cell>
          <cell r="E6920" t="str">
            <v>2022</v>
          </cell>
          <cell r="F6920">
            <v>1172</v>
          </cell>
        </row>
        <row r="6921">
          <cell r="A6921">
            <v>123</v>
          </cell>
          <cell r="B6921" t="str">
            <v>LADRILLO RECOCIDO COMUN 12x24x6 Dep.</v>
          </cell>
          <cell r="C6921" t="str">
            <v>UN</v>
          </cell>
          <cell r="D6921">
            <v>44592</v>
          </cell>
          <cell r="E6921" t="str">
            <v>2022</v>
          </cell>
          <cell r="F6921">
            <v>539</v>
          </cell>
        </row>
        <row r="6922">
          <cell r="A6922">
            <v>125</v>
          </cell>
          <cell r="B6922" t="str">
            <v>LADRILLO FACHADA MOORE 26x12.5x6 Vtrif. Fab.</v>
          </cell>
          <cell r="C6922" t="str">
            <v>UN</v>
          </cell>
          <cell r="E6922" t="str">
            <v>1900</v>
          </cell>
          <cell r="F6922">
            <v>0</v>
          </cell>
        </row>
        <row r="6923">
          <cell r="A6923">
            <v>128</v>
          </cell>
          <cell r="B6923" t="str">
            <v>LADRILLO PORTANTE 30 STA/FE 29x14.5x9 Prensado Obr</v>
          </cell>
          <cell r="C6923" t="str">
            <v>UN</v>
          </cell>
          <cell r="D6923">
            <v>44592</v>
          </cell>
          <cell r="E6923" t="str">
            <v>2022</v>
          </cell>
          <cell r="F6923">
            <v>3169.01</v>
          </cell>
        </row>
        <row r="6924">
          <cell r="A6924">
            <v>134</v>
          </cell>
          <cell r="B6924" t="str">
            <v>LADRILLO REJILLA YOMASA 24x12x7 Osc Fab.</v>
          </cell>
          <cell r="C6924" t="str">
            <v>UN</v>
          </cell>
          <cell r="E6924" t="str">
            <v>1900</v>
          </cell>
          <cell r="F6924">
            <v>0</v>
          </cell>
        </row>
        <row r="6925">
          <cell r="A6925">
            <v>135</v>
          </cell>
          <cell r="B6925" t="str">
            <v>LADRILLO REJILLA YOMASA 24x12x7 Cocido Fab.</v>
          </cell>
          <cell r="C6925" t="str">
            <v>UN</v>
          </cell>
          <cell r="D6925">
            <v>43509</v>
          </cell>
          <cell r="E6925" t="str">
            <v>2019</v>
          </cell>
          <cell r="F6925">
            <v>588</v>
          </cell>
        </row>
        <row r="6926">
          <cell r="A6926">
            <v>137</v>
          </cell>
          <cell r="B6926" t="str">
            <v>ADOQUIN COLON.6CM STA/FE 24.5x12x6 ObFuera del mer</v>
          </cell>
          <cell r="C6926" t="str">
            <v>UN</v>
          </cell>
          <cell r="E6926" t="str">
            <v>1900</v>
          </cell>
          <cell r="F6926">
            <v>0</v>
          </cell>
        </row>
        <row r="6927">
          <cell r="A6927">
            <v>139</v>
          </cell>
          <cell r="B6927" t="str">
            <v>LADRILLO TOLETE FINO STA/FE 24.5x12x6 Perf. Obra</v>
          </cell>
          <cell r="C6927" t="str">
            <v>UN</v>
          </cell>
          <cell r="E6927" t="str">
            <v>1900</v>
          </cell>
          <cell r="F6927">
            <v>0</v>
          </cell>
        </row>
        <row r="6928">
          <cell r="A6928">
            <v>297</v>
          </cell>
          <cell r="B6928" t="str">
            <v>LADRILLO ESTRUCTURAL G 29X14.5X9 fab</v>
          </cell>
          <cell r="C6928" t="str">
            <v>UN</v>
          </cell>
          <cell r="E6928" t="str">
            <v>1900</v>
          </cell>
          <cell r="F6928">
            <v>0</v>
          </cell>
        </row>
        <row r="6929">
          <cell r="A6929">
            <v>523</v>
          </cell>
          <cell r="B6929" t="str">
            <v>LADRILLO ESTRUCTURAL G 29X14.5X9 obra</v>
          </cell>
          <cell r="C6929" t="str">
            <v>UN</v>
          </cell>
          <cell r="E6929" t="str">
            <v>1900</v>
          </cell>
          <cell r="F6929">
            <v>0</v>
          </cell>
        </row>
        <row r="6930">
          <cell r="A6930">
            <v>590</v>
          </cell>
          <cell r="B6930" t="str">
            <v>LADRILLO ME REJILLA SUPER 16X12X6 fab</v>
          </cell>
          <cell r="C6930" t="str">
            <v>UN</v>
          </cell>
          <cell r="E6930" t="str">
            <v>1900</v>
          </cell>
          <cell r="F6930">
            <v>0</v>
          </cell>
        </row>
        <row r="6931">
          <cell r="A6931">
            <v>619</v>
          </cell>
          <cell r="B6931" t="str">
            <v>LADRILLO ME REJILLA SUPER 16X12X6 obra</v>
          </cell>
          <cell r="C6931" t="str">
            <v>UN</v>
          </cell>
          <cell r="E6931" t="str">
            <v>1900</v>
          </cell>
          <cell r="F6931">
            <v>0</v>
          </cell>
        </row>
        <row r="6932">
          <cell r="A6932">
            <v>1631</v>
          </cell>
          <cell r="B6932" t="str">
            <v>LADRILLO ESTRUCT. YOMASA 24x12x7 Fab.</v>
          </cell>
          <cell r="C6932" t="str">
            <v>UN</v>
          </cell>
          <cell r="E6932" t="str">
            <v>1900</v>
          </cell>
          <cell r="F6932">
            <v>0</v>
          </cell>
        </row>
        <row r="6933">
          <cell r="A6933">
            <v>1636</v>
          </cell>
          <cell r="B6933" t="str">
            <v>LADRILLO REJILLA VIS YOMASA 24x12x6 Osc. Fab.</v>
          </cell>
          <cell r="C6933" t="str">
            <v>UN</v>
          </cell>
          <cell r="E6933" t="str">
            <v>1900</v>
          </cell>
          <cell r="F6933">
            <v>0</v>
          </cell>
        </row>
        <row r="6934">
          <cell r="A6934">
            <v>1654</v>
          </cell>
          <cell r="B6934" t="str">
            <v>LADRILLO ESTRUCT. YOMASA 24x12x7 Obra</v>
          </cell>
          <cell r="C6934" t="str">
            <v>UN</v>
          </cell>
          <cell r="E6934" t="str">
            <v>1900</v>
          </cell>
          <cell r="F6934">
            <v>0</v>
          </cell>
        </row>
        <row r="6935">
          <cell r="A6935">
            <v>1708</v>
          </cell>
          <cell r="B6935" t="str">
            <v>LADRIBLOC 14 STA/FE 39x14x19 Fab.</v>
          </cell>
          <cell r="C6935" t="str">
            <v>UN</v>
          </cell>
          <cell r="E6935" t="str">
            <v>1900</v>
          </cell>
          <cell r="F6935">
            <v>0</v>
          </cell>
        </row>
        <row r="6936">
          <cell r="A6936">
            <v>1711</v>
          </cell>
          <cell r="B6936" t="str">
            <v>ADOQUIN ESPAÑOL E= 6CM STA/FE 6x10x20</v>
          </cell>
          <cell r="C6936" t="str">
            <v>UN</v>
          </cell>
          <cell r="D6936">
            <v>43509</v>
          </cell>
          <cell r="E6936" t="str">
            <v>2019</v>
          </cell>
          <cell r="F6936">
            <v>579</v>
          </cell>
        </row>
        <row r="6937">
          <cell r="A6937">
            <v>1728</v>
          </cell>
          <cell r="B6937" t="str">
            <v>LADRILLO PORTANTE 30 STA/FE 29x14.5x9 Prensado Fab</v>
          </cell>
          <cell r="C6937" t="str">
            <v>UN</v>
          </cell>
          <cell r="E6937" t="str">
            <v>1900</v>
          </cell>
          <cell r="F6937">
            <v>0</v>
          </cell>
        </row>
        <row r="6938">
          <cell r="A6938">
            <v>1770</v>
          </cell>
          <cell r="B6938" t="str">
            <v>LADRILLO FACHADA CUARTERON YOMASA 24x7x7 Perf. FAB</v>
          </cell>
          <cell r="C6938" t="str">
            <v>UN</v>
          </cell>
          <cell r="E6938" t="str">
            <v>1900</v>
          </cell>
          <cell r="F6938">
            <v>0</v>
          </cell>
        </row>
        <row r="6939">
          <cell r="A6939">
            <v>1772</v>
          </cell>
          <cell r="B6939" t="str">
            <v>LADRILLO FACHADA ELE YOMASA 24x6x2.5 Fab.</v>
          </cell>
          <cell r="C6939" t="str">
            <v>UN</v>
          </cell>
          <cell r="E6939" t="str">
            <v>1900</v>
          </cell>
          <cell r="F6939">
            <v>0</v>
          </cell>
        </row>
        <row r="6940">
          <cell r="A6940">
            <v>1873</v>
          </cell>
          <cell r="B6940" t="str">
            <v>LADRILLO COMUN MOORE OSIMILAR 26x12.5x6 Fab.</v>
          </cell>
          <cell r="C6940" t="str">
            <v>UN</v>
          </cell>
          <cell r="E6940" t="str">
            <v>1900</v>
          </cell>
          <cell r="F6940">
            <v>0</v>
          </cell>
        </row>
        <row r="6941">
          <cell r="A6941">
            <v>1875</v>
          </cell>
          <cell r="B6941" t="str">
            <v>LADRILLO FACHADA MOORE 26x12.5x6 Arena Fab.</v>
          </cell>
          <cell r="C6941" t="str">
            <v>UN</v>
          </cell>
          <cell r="E6941" t="str">
            <v>1900</v>
          </cell>
          <cell r="F6941">
            <v>0</v>
          </cell>
        </row>
        <row r="6942">
          <cell r="A6942">
            <v>1876</v>
          </cell>
          <cell r="B6942" t="str">
            <v>LADRILLO FACHADA MOORE 26x12.5x6 Nat. Fab.</v>
          </cell>
          <cell r="C6942" t="str">
            <v>UN</v>
          </cell>
          <cell r="E6942" t="str">
            <v>1900</v>
          </cell>
          <cell r="F6942">
            <v>0</v>
          </cell>
        </row>
        <row r="6943">
          <cell r="A6943">
            <v>1885</v>
          </cell>
          <cell r="B6943" t="str">
            <v>LADRILLO TOLETE MOLD. MOORE 26x12.5x6 Vtrif. Fab.</v>
          </cell>
          <cell r="C6943" t="str">
            <v>UN</v>
          </cell>
          <cell r="E6943" t="str">
            <v>1900</v>
          </cell>
          <cell r="F6943">
            <v>0</v>
          </cell>
        </row>
        <row r="6944">
          <cell r="A6944">
            <v>1886</v>
          </cell>
          <cell r="B6944" t="str">
            <v>LADRILLO TOLETE MOLD. MOORE 26x12.5x6 Nat. Fab.</v>
          </cell>
          <cell r="C6944" t="str">
            <v>UN</v>
          </cell>
          <cell r="E6944" t="str">
            <v>1900</v>
          </cell>
          <cell r="F6944">
            <v>0</v>
          </cell>
        </row>
        <row r="6945">
          <cell r="A6945">
            <v>1887</v>
          </cell>
          <cell r="B6945" t="str">
            <v>LADRILLO TOLETE MOLD.½ MOORE 26x6x6 Nat. Fab.</v>
          </cell>
          <cell r="C6945" t="str">
            <v>UN</v>
          </cell>
          <cell r="E6945" t="str">
            <v>1900</v>
          </cell>
          <cell r="F6945">
            <v>0</v>
          </cell>
        </row>
        <row r="6946">
          <cell r="A6946">
            <v>1888</v>
          </cell>
          <cell r="B6946" t="str">
            <v>LADRILLO TOLETE MOLD.½ MOORE 26x6x6 Vtrif. Fab.</v>
          </cell>
          <cell r="C6946" t="str">
            <v>UN</v>
          </cell>
          <cell r="E6946" t="str">
            <v>1900</v>
          </cell>
          <cell r="F6946">
            <v>0</v>
          </cell>
        </row>
        <row r="6947">
          <cell r="A6947">
            <v>1889</v>
          </cell>
          <cell r="B6947" t="str">
            <v>LADRILLO R/OLAS MOORE 30x15 Vtrif. Fab.</v>
          </cell>
          <cell r="C6947" t="str">
            <v>UN</v>
          </cell>
          <cell r="E6947" t="str">
            <v>1900</v>
          </cell>
          <cell r="F6947">
            <v>0</v>
          </cell>
        </row>
        <row r="6948">
          <cell r="A6948">
            <v>1890</v>
          </cell>
          <cell r="B6948" t="str">
            <v>LADRILLO R/OLAS MOORE 30x13.5x6 Nat. Fab.</v>
          </cell>
          <cell r="C6948" t="str">
            <v>UN</v>
          </cell>
          <cell r="E6948" t="str">
            <v>1900</v>
          </cell>
          <cell r="F6948">
            <v>0</v>
          </cell>
        </row>
        <row r="6949">
          <cell r="A6949">
            <v>1891</v>
          </cell>
          <cell r="B6949" t="str">
            <v>LADRILLO FACHADA ELE ESPECIAL OCRE MOORE 26x12.5x6</v>
          </cell>
          <cell r="C6949" t="str">
            <v>UN</v>
          </cell>
          <cell r="E6949" t="str">
            <v>1900</v>
          </cell>
          <cell r="F6949">
            <v>0</v>
          </cell>
        </row>
        <row r="6950">
          <cell r="A6950">
            <v>1892</v>
          </cell>
          <cell r="B6950" t="str">
            <v>LADRILLO FACHADA ELE ESPECIAL.NAT. MOORE</v>
          </cell>
          <cell r="C6950" t="str">
            <v>UN</v>
          </cell>
          <cell r="E6950" t="str">
            <v>1900</v>
          </cell>
          <cell r="F6950">
            <v>0</v>
          </cell>
        </row>
        <row r="6951">
          <cell r="A6951">
            <v>1893</v>
          </cell>
          <cell r="B6951" t="str">
            <v>LADRILLO ½ LUNA MOORE 25x12.5x6 Vtrif. Fab.</v>
          </cell>
          <cell r="C6951" t="str">
            <v>UN</v>
          </cell>
          <cell r="E6951" t="str">
            <v>1900</v>
          </cell>
          <cell r="F6951">
            <v>0</v>
          </cell>
        </row>
        <row r="6952">
          <cell r="A6952">
            <v>1894</v>
          </cell>
          <cell r="B6952" t="str">
            <v>LADRILLO ½ LUNA MOORE 25x12.5x6 Nat. Fab.</v>
          </cell>
          <cell r="C6952" t="str">
            <v>UN</v>
          </cell>
          <cell r="E6952" t="str">
            <v>1900</v>
          </cell>
          <cell r="F6952">
            <v>0</v>
          </cell>
        </row>
        <row r="6953">
          <cell r="A6953">
            <v>1968</v>
          </cell>
          <cell r="B6953" t="str">
            <v>LADRILLO FACHADA ELE YOMASA 24x6x2.5 Obra</v>
          </cell>
          <cell r="C6953" t="str">
            <v>UN</v>
          </cell>
          <cell r="E6953" t="str">
            <v>1900</v>
          </cell>
          <cell r="F6953">
            <v>0</v>
          </cell>
        </row>
        <row r="6954">
          <cell r="A6954">
            <v>1969</v>
          </cell>
          <cell r="B6954" t="str">
            <v>LADRILLO LIVIANO 24x12x7 Cocido Obra</v>
          </cell>
          <cell r="C6954" t="str">
            <v>UN</v>
          </cell>
          <cell r="E6954" t="str">
            <v>1900</v>
          </cell>
          <cell r="F6954">
            <v>0</v>
          </cell>
        </row>
        <row r="6955">
          <cell r="A6955">
            <v>2138</v>
          </cell>
          <cell r="B6955" t="str">
            <v>LADRILLO REJILLA YOMASA 24x12x7 Osc. Obra</v>
          </cell>
          <cell r="C6955" t="str">
            <v>UN</v>
          </cell>
          <cell r="E6955" t="str">
            <v>1900</v>
          </cell>
          <cell r="F6955">
            <v>0</v>
          </cell>
        </row>
        <row r="6956">
          <cell r="A6956">
            <v>2153</v>
          </cell>
          <cell r="B6956" t="str">
            <v>LADRILLO REJILLA  YOMASA 24x12x6 Canela Obra</v>
          </cell>
          <cell r="C6956" t="str">
            <v>UN</v>
          </cell>
          <cell r="D6956">
            <v>43839</v>
          </cell>
          <cell r="E6956" t="str">
            <v>2020</v>
          </cell>
          <cell r="F6956">
            <v>570</v>
          </cell>
        </row>
        <row r="6957">
          <cell r="A6957">
            <v>2157</v>
          </cell>
          <cell r="B6957" t="str">
            <v>LADRILLO FACHADA CUARTERON YOMASA 24x7x7 Perf.Obra</v>
          </cell>
          <cell r="C6957" t="str">
            <v>UN</v>
          </cell>
          <cell r="E6957" t="str">
            <v>1900</v>
          </cell>
          <cell r="F6957">
            <v>0</v>
          </cell>
        </row>
        <row r="6958">
          <cell r="A6958">
            <v>2898</v>
          </cell>
          <cell r="B6958" t="str">
            <v>LADRILLO TOLETE SUPER STA/FE 24.5x12x7.5 Perf. Fab</v>
          </cell>
          <cell r="C6958" t="str">
            <v>UN</v>
          </cell>
          <cell r="E6958" t="str">
            <v>1900</v>
          </cell>
          <cell r="F6958">
            <v>0</v>
          </cell>
        </row>
        <row r="6959">
          <cell r="A6959">
            <v>2903</v>
          </cell>
          <cell r="B6959" t="str">
            <v>LADRILLO REJILLA VIS YOMASA 24x12x6 Cocido Fab.</v>
          </cell>
          <cell r="C6959" t="str">
            <v>UN</v>
          </cell>
          <cell r="E6959" t="str">
            <v>1900</v>
          </cell>
          <cell r="F6959">
            <v>0</v>
          </cell>
        </row>
        <row r="6960">
          <cell r="A6960">
            <v>2929</v>
          </cell>
          <cell r="B6960" t="str">
            <v>LADRILLO  REJILLA VIS YOMASA 24x12x6 Cocido Obra</v>
          </cell>
          <cell r="C6960" t="str">
            <v>UN</v>
          </cell>
          <cell r="E6960" t="str">
            <v>1900</v>
          </cell>
          <cell r="F6960">
            <v>0</v>
          </cell>
        </row>
        <row r="6961">
          <cell r="A6961">
            <v>3302</v>
          </cell>
          <cell r="B6961" t="str">
            <v>LADRILLO PRENSADO MACIZO STA/FE 24.5x12x5.5 Fab.</v>
          </cell>
          <cell r="C6961" t="str">
            <v>UN</v>
          </cell>
          <cell r="E6961" t="str">
            <v>1900</v>
          </cell>
          <cell r="F6961">
            <v>0</v>
          </cell>
        </row>
        <row r="6962">
          <cell r="A6962">
            <v>3373</v>
          </cell>
          <cell r="B6962" t="str">
            <v>LADRILLO TOLETE PERF. MOORE 26x12.5x6 Vtrif. Fab</v>
          </cell>
          <cell r="C6962" t="str">
            <v>UN</v>
          </cell>
          <cell r="E6962" t="str">
            <v>1900</v>
          </cell>
          <cell r="F6962">
            <v>0</v>
          </cell>
        </row>
        <row r="6963">
          <cell r="A6963">
            <v>3374</v>
          </cell>
          <cell r="B6963" t="str">
            <v>LADRILLO TOLETE PERF. MOORE 26x12.5x6 Nat. Fab.</v>
          </cell>
          <cell r="C6963" t="str">
            <v>UN</v>
          </cell>
          <cell r="E6963" t="str">
            <v>1900</v>
          </cell>
          <cell r="F6963">
            <v>0</v>
          </cell>
        </row>
        <row r="6964">
          <cell r="A6964">
            <v>3375</v>
          </cell>
          <cell r="B6964" t="str">
            <v>LADRILLO REJILLA MOORE 26x12.5x6 nat. Fab.</v>
          </cell>
          <cell r="C6964" t="str">
            <v>UN</v>
          </cell>
          <cell r="E6964" t="str">
            <v>1900</v>
          </cell>
          <cell r="F6964">
            <v>0</v>
          </cell>
        </row>
        <row r="6965">
          <cell r="A6965">
            <v>3376</v>
          </cell>
          <cell r="B6965" t="str">
            <v xml:space="preserve">LADRILLO ESTRUCTURAL LIVIANO ARENA </v>
          </cell>
          <cell r="C6965" t="str">
            <v>UN</v>
          </cell>
          <cell r="E6965" t="str">
            <v>1900</v>
          </cell>
          <cell r="F6965">
            <v>0</v>
          </cell>
        </row>
        <row r="6966">
          <cell r="A6966">
            <v>3377</v>
          </cell>
          <cell r="B6966" t="str">
            <v>LADRILLO ESTRUCT.LIVIANO NAT. MOORE 26x12.5x6 Fab.</v>
          </cell>
          <cell r="C6966" t="str">
            <v>UN</v>
          </cell>
          <cell r="E6966" t="str">
            <v>1900</v>
          </cell>
          <cell r="F6966">
            <v>0</v>
          </cell>
        </row>
        <row r="6967">
          <cell r="A6967">
            <v>100523</v>
          </cell>
          <cell r="B6967" t="str">
            <v>Ladrillo recocido 10x20x6  en obra **</v>
          </cell>
          <cell r="C6967" t="str">
            <v>UN</v>
          </cell>
          <cell r="D6967">
            <v>44592</v>
          </cell>
          <cell r="E6967" t="str">
            <v>2022</v>
          </cell>
          <cell r="F6967">
            <v>690</v>
          </cell>
        </row>
        <row r="6968">
          <cell r="A6968">
            <v>102913</v>
          </cell>
          <cell r="B6968" t="str">
            <v>LADRILLO TOLETE COMUN-10 X .20 X.06 RrecocidoObra</v>
          </cell>
          <cell r="C6968" t="str">
            <v>UN</v>
          </cell>
          <cell r="D6968">
            <v>44592</v>
          </cell>
          <cell r="E6968" t="str">
            <v>2022</v>
          </cell>
          <cell r="F6968">
            <v>860</v>
          </cell>
        </row>
        <row r="6969">
          <cell r="A6969">
            <v>104497</v>
          </cell>
          <cell r="B6969" t="str">
            <v>ADOQUIN 24X12X6CM (VEHIC.LIVIANO) EN OBRA</v>
          </cell>
          <cell r="C6969" t="str">
            <v>M2</v>
          </cell>
          <cell r="D6969">
            <v>43839</v>
          </cell>
          <cell r="E6969" t="str">
            <v>2020</v>
          </cell>
          <cell r="F6969">
            <v>23425</v>
          </cell>
        </row>
        <row r="6970">
          <cell r="A6970">
            <v>104498</v>
          </cell>
          <cell r="B6970" t="str">
            <v>ADOQUIN 26X12.5X6CM(VEHIC.LIVIANO)  EN OBRA</v>
          </cell>
          <cell r="C6970" t="str">
            <v>UN</v>
          </cell>
          <cell r="E6970" t="str">
            <v>1900</v>
          </cell>
          <cell r="F6970">
            <v>0</v>
          </cell>
        </row>
        <row r="6971">
          <cell r="A6971">
            <v>104500</v>
          </cell>
          <cell r="B6971" t="str">
            <v>ADOQUIN 10X20X8CM(VEHIC.MEDIANO)  EN FABRICA</v>
          </cell>
          <cell r="C6971" t="str">
            <v>UN</v>
          </cell>
          <cell r="E6971" t="str">
            <v>1900</v>
          </cell>
          <cell r="F6971">
            <v>0</v>
          </cell>
        </row>
        <row r="6972">
          <cell r="A6972">
            <v>104646</v>
          </cell>
          <cell r="B6972" t="str">
            <v>Ladrillo Estruct. Liviano Arena Moore26X12,5X6obra</v>
          </cell>
          <cell r="C6972" t="str">
            <v>UN</v>
          </cell>
          <cell r="E6972" t="str">
            <v>1900</v>
          </cell>
          <cell r="F6972">
            <v>0</v>
          </cell>
        </row>
        <row r="6973">
          <cell r="A6973">
            <v>104718</v>
          </cell>
          <cell r="B6973" t="str">
            <v>LADRILLO PRENSADO Liviano 24.5 x 6 x 12 cm STA/FE</v>
          </cell>
          <cell r="C6973" t="str">
            <v>M2</v>
          </cell>
          <cell r="D6973">
            <v>44592</v>
          </cell>
          <cell r="E6973" t="str">
            <v>2022</v>
          </cell>
          <cell r="F6973">
            <v>65062</v>
          </cell>
        </row>
        <row r="6974">
          <cell r="A6974">
            <v>104960</v>
          </cell>
          <cell r="B6974" t="str">
            <v>ADOQUIN (6X12X24) EN OBRA</v>
          </cell>
          <cell r="C6974" t="str">
            <v>M2</v>
          </cell>
          <cell r="E6974" t="str">
            <v>1900</v>
          </cell>
          <cell r="F6974">
            <v>0</v>
          </cell>
        </row>
        <row r="6975">
          <cell r="A6975">
            <v>104966</v>
          </cell>
          <cell r="B6975" t="str">
            <v>LADRILLO PRENSADO MACIZO (6X12X24CM) EN OBRA</v>
          </cell>
          <cell r="C6975" t="str">
            <v>UN</v>
          </cell>
          <cell r="D6975">
            <v>43839</v>
          </cell>
          <cell r="E6975" t="str">
            <v>2020</v>
          </cell>
          <cell r="F6975">
            <v>695</v>
          </cell>
        </row>
        <row r="6976">
          <cell r="A6976">
            <v>104967</v>
          </cell>
          <cell r="B6976" t="str">
            <v>LADRILLO PRENSADO Liviano 24.5 x 6 x 12 cm</v>
          </cell>
          <cell r="C6976" t="str">
            <v>UN</v>
          </cell>
          <cell r="D6976">
            <v>43839</v>
          </cell>
          <cell r="E6976" t="str">
            <v>2020</v>
          </cell>
          <cell r="F6976">
            <v>727</v>
          </cell>
        </row>
        <row r="6977">
          <cell r="A6977">
            <v>105086</v>
          </cell>
          <cell r="B6977" t="str">
            <v>ADOQUIN Nat.Cuarteron 25X6X6 (VEHICULAR LIVIANO)</v>
          </cell>
          <cell r="C6977" t="str">
            <v>M2</v>
          </cell>
          <cell r="D6977">
            <v>43531</v>
          </cell>
          <cell r="E6977" t="str">
            <v>2019</v>
          </cell>
          <cell r="F6977">
            <v>32142</v>
          </cell>
        </row>
        <row r="6978">
          <cell r="A6978">
            <v>105231</v>
          </cell>
          <cell r="B6978" t="str">
            <v>Adoquin de arcilla tipo vehicular (20x10x8) obra</v>
          </cell>
          <cell r="C6978" t="str">
            <v>UN</v>
          </cell>
          <cell r="E6978" t="str">
            <v>1900</v>
          </cell>
          <cell r="F6978">
            <v>0</v>
          </cell>
        </row>
        <row r="6979">
          <cell r="A6979">
            <v>105314</v>
          </cell>
          <cell r="B6979" t="str">
            <v>ADOQUIN ESPAÑOL E=6CM STA/FE 6x10x20 Obra</v>
          </cell>
          <cell r="C6979" t="str">
            <v>UN</v>
          </cell>
          <cell r="D6979">
            <v>44592</v>
          </cell>
          <cell r="E6979" t="str">
            <v>2022</v>
          </cell>
          <cell r="F6979">
            <v>753</v>
          </cell>
        </row>
        <row r="6980">
          <cell r="A6980">
            <v>1751</v>
          </cell>
          <cell r="B6980" t="str">
            <v>LADRILLO COCO PARA REVOCAR 10X19X39</v>
          </cell>
          <cell r="C6980" t="str">
            <v>UN</v>
          </cell>
          <cell r="E6980" t="str">
            <v>1900</v>
          </cell>
          <cell r="F6980">
            <v>0</v>
          </cell>
        </row>
        <row r="6981">
          <cell r="A6981">
            <v>1877</v>
          </cell>
          <cell r="B6981" t="str">
            <v>LADRILLO DE 12 ESTRIADO  12X19X39</v>
          </cell>
          <cell r="C6981" t="str">
            <v>UN</v>
          </cell>
          <cell r="E6981" t="str">
            <v>1900</v>
          </cell>
          <cell r="F6981">
            <v>0</v>
          </cell>
        </row>
        <row r="6982">
          <cell r="A6982">
            <v>2577</v>
          </cell>
          <cell r="B6982" t="str">
            <v>LADRILLO BOCADILLO ROMANO S/CRIST. Moreno  Obra</v>
          </cell>
          <cell r="C6982" t="str">
            <v>UN</v>
          </cell>
          <cell r="E6982" t="str">
            <v>1900</v>
          </cell>
          <cell r="F6982">
            <v>0</v>
          </cell>
        </row>
        <row r="6983">
          <cell r="A6983">
            <v>156</v>
          </cell>
          <cell r="B6983" t="str">
            <v>LUXALON Minicell 5x5 Aluzinc</v>
          </cell>
          <cell r="C6983" t="str">
            <v>M2</v>
          </cell>
          <cell r="D6983">
            <v>44592</v>
          </cell>
          <cell r="E6983" t="str">
            <v>2022</v>
          </cell>
          <cell r="F6983">
            <v>54741</v>
          </cell>
        </row>
        <row r="6984">
          <cell r="A6984">
            <v>158</v>
          </cell>
          <cell r="B6984" t="str">
            <v>LUXALON Aluzinc 130B     Decor</v>
          </cell>
          <cell r="C6984" t="str">
            <v>M2</v>
          </cell>
          <cell r="E6984" t="str">
            <v>1900</v>
          </cell>
          <cell r="F6984">
            <v>0</v>
          </cell>
        </row>
        <row r="6985">
          <cell r="A6985">
            <v>160</v>
          </cell>
          <cell r="B6985" t="str">
            <v>LUXALON Aluzinc 80B      Decor</v>
          </cell>
          <cell r="C6985" t="str">
            <v>M2</v>
          </cell>
          <cell r="E6985" t="str">
            <v>1900</v>
          </cell>
          <cell r="F6985">
            <v>0</v>
          </cell>
        </row>
        <row r="6986">
          <cell r="A6986">
            <v>161</v>
          </cell>
          <cell r="B6986" t="str">
            <v>LUXALON Alumin bisel V5  Decor</v>
          </cell>
          <cell r="C6986" t="str">
            <v>M2</v>
          </cell>
          <cell r="E6986" t="str">
            <v>1900</v>
          </cell>
          <cell r="F6986">
            <v>0</v>
          </cell>
        </row>
        <row r="6987">
          <cell r="A6987">
            <v>162</v>
          </cell>
          <cell r="B6987" t="str">
            <v>LUXALON Alumin 130B      Decor</v>
          </cell>
          <cell r="C6987" t="str">
            <v>M2</v>
          </cell>
          <cell r="E6987" t="str">
            <v>1900</v>
          </cell>
          <cell r="F6987">
            <v>0</v>
          </cell>
        </row>
        <row r="6988">
          <cell r="A6988">
            <v>163</v>
          </cell>
          <cell r="B6988" t="str">
            <v>LUXALON Alumin 180B      Decor</v>
          </cell>
          <cell r="C6988" t="str">
            <v>M2</v>
          </cell>
          <cell r="E6988" t="str">
            <v>1900</v>
          </cell>
          <cell r="F6988">
            <v>0</v>
          </cell>
        </row>
        <row r="6989">
          <cell r="A6989">
            <v>164</v>
          </cell>
          <cell r="B6989" t="str">
            <v>LUXALON Alumin 80B       Decor</v>
          </cell>
          <cell r="C6989" t="str">
            <v>M2</v>
          </cell>
          <cell r="E6989" t="str">
            <v>1900</v>
          </cell>
          <cell r="F6989">
            <v>0</v>
          </cell>
        </row>
        <row r="6990">
          <cell r="A6990">
            <v>166</v>
          </cell>
          <cell r="B6990" t="str">
            <v>LUXALON Bandeja Aluminio Natural</v>
          </cell>
          <cell r="C6990" t="str">
            <v>M2</v>
          </cell>
          <cell r="E6990" t="str">
            <v>1900</v>
          </cell>
          <cell r="F6990">
            <v>0</v>
          </cell>
        </row>
        <row r="6991">
          <cell r="A6991">
            <v>188</v>
          </cell>
          <cell r="B6991" t="str">
            <v>LAMINA Galv. Cal. 18  1 x 2 M</v>
          </cell>
          <cell r="C6991" t="str">
            <v>UN</v>
          </cell>
          <cell r="E6991" t="str">
            <v>1900</v>
          </cell>
          <cell r="F6991">
            <v>0</v>
          </cell>
        </row>
        <row r="6992">
          <cell r="A6992">
            <v>468</v>
          </cell>
          <cell r="B6992" t="str">
            <v>LAMINA Galv. Cal. 30  1 x 2 M.</v>
          </cell>
          <cell r="C6992" t="str">
            <v>UN</v>
          </cell>
          <cell r="E6992" t="str">
            <v>1900</v>
          </cell>
          <cell r="F6992">
            <v>0</v>
          </cell>
        </row>
        <row r="6993">
          <cell r="A6993">
            <v>675</v>
          </cell>
          <cell r="B6993" t="str">
            <v>LAMINA Galv. Cal. 28  1 x 2 M.</v>
          </cell>
          <cell r="C6993" t="str">
            <v>UN</v>
          </cell>
          <cell r="E6993" t="str">
            <v>1900</v>
          </cell>
          <cell r="F6993">
            <v>0</v>
          </cell>
        </row>
        <row r="6994">
          <cell r="A6994">
            <v>945</v>
          </cell>
          <cell r="B6994" t="str">
            <v>TABLEX OKUME 2.44x1.22M.9mm (dos caras) PIZANO</v>
          </cell>
          <cell r="C6994" t="str">
            <v>UN</v>
          </cell>
          <cell r="E6994" t="str">
            <v>1900</v>
          </cell>
          <cell r="F6994">
            <v>0</v>
          </cell>
        </row>
        <row r="6995">
          <cell r="A6995">
            <v>946</v>
          </cell>
          <cell r="B6995" t="str">
            <v>TABLEX RH 2.44 x1.53 M.9mm PIZANO</v>
          </cell>
          <cell r="C6995" t="str">
            <v>UN</v>
          </cell>
          <cell r="E6995" t="str">
            <v>1900</v>
          </cell>
          <cell r="F6995">
            <v>0</v>
          </cell>
        </row>
        <row r="6996">
          <cell r="A6996">
            <v>952</v>
          </cell>
          <cell r="B6996" t="str">
            <v>TRIPLEX 4mm TIPO-1 PIZANO (1.22X2.44M)</v>
          </cell>
          <cell r="C6996" t="str">
            <v>UN</v>
          </cell>
          <cell r="E6996" t="str">
            <v>1900</v>
          </cell>
          <cell r="F6996">
            <v>0</v>
          </cell>
        </row>
        <row r="6997">
          <cell r="A6997">
            <v>954</v>
          </cell>
          <cell r="B6997" t="str">
            <v>TRIPLEX CORRIENTE OVERLINE TIPO-2(1.22 x2.4) 4mm</v>
          </cell>
          <cell r="C6997" t="str">
            <v>UN</v>
          </cell>
          <cell r="E6997" t="str">
            <v>1900</v>
          </cell>
          <cell r="F6997">
            <v>0</v>
          </cell>
        </row>
        <row r="6998">
          <cell r="A6998">
            <v>955</v>
          </cell>
          <cell r="B6998" t="str">
            <v>TRIPLEX PIZANO  2.44x1.22 4mm</v>
          </cell>
          <cell r="C6998" t="str">
            <v>UN</v>
          </cell>
          <cell r="D6998">
            <v>44592</v>
          </cell>
          <cell r="E6998" t="str">
            <v>2022</v>
          </cell>
          <cell r="F6998">
            <v>26730.01</v>
          </cell>
        </row>
        <row r="6999">
          <cell r="A6999">
            <v>956</v>
          </cell>
          <cell r="B6999" t="str">
            <v>TRIPLEX F/MORADO 1.20x2.40 4mm</v>
          </cell>
          <cell r="C6999" t="str">
            <v>UN</v>
          </cell>
          <cell r="D6999">
            <v>43553</v>
          </cell>
          <cell r="E6999" t="str">
            <v>2019</v>
          </cell>
          <cell r="F6999">
            <v>83371</v>
          </cell>
        </row>
        <row r="7000">
          <cell r="A7000">
            <v>960</v>
          </cell>
          <cell r="B7000" t="str">
            <v>TRIPLEX  OKUME 2.44x1.22 PIZANO      4mm</v>
          </cell>
          <cell r="C7000" t="str">
            <v>UN</v>
          </cell>
          <cell r="E7000" t="str">
            <v>1900</v>
          </cell>
          <cell r="F7000">
            <v>0</v>
          </cell>
        </row>
        <row r="7001">
          <cell r="A7001">
            <v>962</v>
          </cell>
          <cell r="B7001" t="str">
            <v>TRIPLEX  OVERLINE(2.44x1.22)TIPO-2   4mm</v>
          </cell>
          <cell r="C7001" t="str">
            <v>UN</v>
          </cell>
          <cell r="E7001" t="str">
            <v>1900</v>
          </cell>
          <cell r="F7001">
            <v>0</v>
          </cell>
        </row>
        <row r="7002">
          <cell r="A7002">
            <v>1405</v>
          </cell>
          <cell r="B7002" t="str">
            <v>LAMINA Galv. Cal. 26  1 x 2 M.</v>
          </cell>
          <cell r="C7002" t="str">
            <v>UN</v>
          </cell>
          <cell r="E7002" t="str">
            <v>1900</v>
          </cell>
          <cell r="F7002">
            <v>0</v>
          </cell>
        </row>
        <row r="7003">
          <cell r="A7003">
            <v>1627</v>
          </cell>
          <cell r="B7003" t="str">
            <v>LUXALON Alumin espejo V5 Decor</v>
          </cell>
          <cell r="C7003" t="str">
            <v>M2</v>
          </cell>
          <cell r="E7003" t="str">
            <v>1900</v>
          </cell>
          <cell r="F7003">
            <v>0</v>
          </cell>
        </row>
        <row r="7004">
          <cell r="A7004">
            <v>1729</v>
          </cell>
          <cell r="B7004" t="str">
            <v>LAMINA Galv. Cal. 24  1 x 2 M.</v>
          </cell>
          <cell r="C7004" t="str">
            <v>UN</v>
          </cell>
          <cell r="E7004" t="str">
            <v>1900</v>
          </cell>
          <cell r="F7004">
            <v>0</v>
          </cell>
        </row>
        <row r="7005">
          <cell r="A7005">
            <v>1730</v>
          </cell>
          <cell r="B7005" t="str">
            <v>LAMINA Galv. Cal. 16  1 x 2 M.</v>
          </cell>
          <cell r="C7005" t="str">
            <v>UN</v>
          </cell>
          <cell r="D7005">
            <v>44592</v>
          </cell>
          <cell r="E7005" t="str">
            <v>2022</v>
          </cell>
          <cell r="F7005">
            <v>212296</v>
          </cell>
        </row>
        <row r="7006">
          <cell r="A7006">
            <v>1812</v>
          </cell>
          <cell r="B7006" t="str">
            <v>LUXALON Aluzinc 12mm     Decor</v>
          </cell>
          <cell r="C7006" t="str">
            <v>M2</v>
          </cell>
          <cell r="E7006" t="str">
            <v>1900</v>
          </cell>
          <cell r="F7006">
            <v>0</v>
          </cell>
        </row>
        <row r="7007">
          <cell r="A7007">
            <v>1813</v>
          </cell>
          <cell r="B7007" t="str">
            <v>LUXALON Aluzinc LISO V5 Decor</v>
          </cell>
          <cell r="C7007" t="str">
            <v>M2</v>
          </cell>
          <cell r="E7007" t="str">
            <v>1900</v>
          </cell>
          <cell r="F7007">
            <v>0</v>
          </cell>
        </row>
        <row r="7008">
          <cell r="A7008">
            <v>1815</v>
          </cell>
          <cell r="B7008" t="str">
            <v>LUXALON Aluzinc 280B     Decor</v>
          </cell>
          <cell r="C7008" t="str">
            <v>M2</v>
          </cell>
          <cell r="E7008" t="str">
            <v>1900</v>
          </cell>
          <cell r="F7008">
            <v>0</v>
          </cell>
        </row>
        <row r="7009">
          <cell r="A7009">
            <v>1816</v>
          </cell>
          <cell r="B7009" t="str">
            <v>LUXALON MaderAlum V5     Decor</v>
          </cell>
          <cell r="C7009" t="str">
            <v>M2</v>
          </cell>
          <cell r="E7009" t="str">
            <v>1900</v>
          </cell>
          <cell r="F7009">
            <v>0</v>
          </cell>
        </row>
        <row r="7010">
          <cell r="A7010">
            <v>1817</v>
          </cell>
          <cell r="B7010" t="str">
            <v>LUXALON MaderAlum V5     Acust</v>
          </cell>
          <cell r="C7010" t="str">
            <v>M2</v>
          </cell>
          <cell r="E7010" t="str">
            <v>1900</v>
          </cell>
          <cell r="F7010">
            <v>0</v>
          </cell>
        </row>
        <row r="7011">
          <cell r="A7011">
            <v>2430</v>
          </cell>
          <cell r="B7011" t="str">
            <v>LAMINA DRY WALL  (2.44X1.22) 1/2"</v>
          </cell>
          <cell r="C7011" t="str">
            <v>M2</v>
          </cell>
          <cell r="E7011" t="str">
            <v>1900</v>
          </cell>
          <cell r="F7011">
            <v>0</v>
          </cell>
        </row>
        <row r="7012">
          <cell r="A7012">
            <v>3454</v>
          </cell>
          <cell r="B7012" t="str">
            <v>LAMINA CORTEGA  24x24x5/8"ref:704</v>
          </cell>
          <cell r="C7012" t="str">
            <v>M2</v>
          </cell>
          <cell r="E7012" t="str">
            <v>1900</v>
          </cell>
          <cell r="F7012">
            <v>0</v>
          </cell>
        </row>
        <row r="7013">
          <cell r="A7013">
            <v>3455</v>
          </cell>
          <cell r="B7013" t="str">
            <v>LAMINA DRY WALL  1/2''</v>
          </cell>
          <cell r="C7013" t="str">
            <v>UN</v>
          </cell>
          <cell r="D7013">
            <v>44592</v>
          </cell>
          <cell r="E7013" t="str">
            <v>2022</v>
          </cell>
          <cell r="F7013">
            <v>28526</v>
          </cell>
        </row>
        <row r="7014">
          <cell r="A7014">
            <v>3457</v>
          </cell>
          <cell r="B7014" t="str">
            <v>LAMINA FINE FISSURED  24x24x5/8"</v>
          </cell>
          <cell r="C7014" t="str">
            <v>M2</v>
          </cell>
          <cell r="E7014" t="str">
            <v>1900</v>
          </cell>
          <cell r="F7014">
            <v>0</v>
          </cell>
        </row>
        <row r="7015">
          <cell r="A7015">
            <v>3458</v>
          </cell>
          <cell r="B7015" t="str">
            <v>LAMINA FINE FISSURED FIRE GURRO 24x24x5/8"</v>
          </cell>
          <cell r="C7015" t="str">
            <v>M2</v>
          </cell>
          <cell r="E7015" t="str">
            <v>1900</v>
          </cell>
          <cell r="F7015">
            <v>0</v>
          </cell>
        </row>
        <row r="7016">
          <cell r="A7016">
            <v>3460</v>
          </cell>
          <cell r="B7016" t="str">
            <v>LAMINA FINE FISSURED  24x48x5/8"</v>
          </cell>
          <cell r="C7016" t="str">
            <v>M2</v>
          </cell>
          <cell r="E7016" t="str">
            <v>1900</v>
          </cell>
          <cell r="F7016">
            <v>0</v>
          </cell>
        </row>
        <row r="7017">
          <cell r="A7017">
            <v>3461</v>
          </cell>
          <cell r="B7017" t="str">
            <v>LAMINA F.FISS.FIRE GUARD 24x48x5/8"</v>
          </cell>
          <cell r="C7017" t="str">
            <v>M2</v>
          </cell>
          <cell r="E7017" t="str">
            <v>1900</v>
          </cell>
          <cell r="F7017">
            <v>0</v>
          </cell>
        </row>
        <row r="7018">
          <cell r="A7018">
            <v>3463</v>
          </cell>
          <cell r="B7018" t="str">
            <v>LAMINA F.FISS. SECOND LOOK 24x48x3/4"</v>
          </cell>
          <cell r="C7018" t="str">
            <v>M2</v>
          </cell>
          <cell r="E7018" t="str">
            <v>1900</v>
          </cell>
          <cell r="F7018">
            <v>0</v>
          </cell>
        </row>
        <row r="7019">
          <cell r="A7019">
            <v>3464</v>
          </cell>
          <cell r="B7019" t="str">
            <v>LAMINA CIRRUS  24x24x3/4"ref:550</v>
          </cell>
          <cell r="C7019" t="str">
            <v>M2</v>
          </cell>
          <cell r="E7019" t="str">
            <v>1900</v>
          </cell>
          <cell r="F7019">
            <v>0</v>
          </cell>
        </row>
        <row r="7020">
          <cell r="A7020">
            <v>3465</v>
          </cell>
          <cell r="B7020" t="str">
            <v>LAMINA CIRRUS  24x24x3/4"ref:549</v>
          </cell>
          <cell r="C7020" t="str">
            <v>M2</v>
          </cell>
          <cell r="E7020" t="str">
            <v>1900</v>
          </cell>
          <cell r="F7020">
            <v>0</v>
          </cell>
        </row>
        <row r="7021">
          <cell r="A7021">
            <v>3466</v>
          </cell>
          <cell r="B7021" t="str">
            <v>LAMINA CIRRUS  24x24x3/4"ref:584</v>
          </cell>
          <cell r="C7021" t="str">
            <v>M2</v>
          </cell>
          <cell r="E7021" t="str">
            <v>1900</v>
          </cell>
          <cell r="F7021">
            <v>0</v>
          </cell>
        </row>
        <row r="7022">
          <cell r="A7022">
            <v>3467</v>
          </cell>
          <cell r="B7022" t="str">
            <v>LAMINA CIRRUS  24x24x3/4"ref:589</v>
          </cell>
          <cell r="C7022" t="str">
            <v>M2</v>
          </cell>
          <cell r="E7022" t="str">
            <v>1900</v>
          </cell>
          <cell r="F7022">
            <v>0</v>
          </cell>
        </row>
        <row r="7023">
          <cell r="A7023">
            <v>3471</v>
          </cell>
          <cell r="B7023" t="str">
            <v>LAMINA ENCORE 1933</v>
          </cell>
          <cell r="C7023" t="str">
            <v>M2</v>
          </cell>
          <cell r="E7023" t="str">
            <v>1900</v>
          </cell>
          <cell r="F7023">
            <v>0</v>
          </cell>
        </row>
        <row r="7024">
          <cell r="A7024">
            <v>3920</v>
          </cell>
          <cell r="B7024" t="str">
            <v>TRIPLEX  ANDES  2.44x1.22   7mm</v>
          </cell>
          <cell r="C7024" t="str">
            <v>UN</v>
          </cell>
          <cell r="E7024" t="str">
            <v>1900</v>
          </cell>
          <cell r="F7024">
            <v>0</v>
          </cell>
        </row>
        <row r="7025">
          <cell r="A7025">
            <v>4015</v>
          </cell>
          <cell r="B7025" t="str">
            <v>LAMINA Galv. Cal. 16  1 x 2 M.</v>
          </cell>
          <cell r="C7025" t="str">
            <v>M2</v>
          </cell>
          <cell r="E7025" t="str">
            <v>1900</v>
          </cell>
          <cell r="F7025">
            <v>0</v>
          </cell>
        </row>
        <row r="7026">
          <cell r="A7026">
            <v>4016</v>
          </cell>
          <cell r="B7026" t="str">
            <v>LAMINA Galv. Cal. 18  1 x 2 M</v>
          </cell>
          <cell r="C7026" t="str">
            <v>M2</v>
          </cell>
          <cell r="D7026">
            <v>43577</v>
          </cell>
          <cell r="E7026" t="str">
            <v>2019</v>
          </cell>
          <cell r="F7026">
            <v>31322</v>
          </cell>
        </row>
        <row r="7027">
          <cell r="A7027">
            <v>4017</v>
          </cell>
          <cell r="B7027" t="str">
            <v>LAMINA Galv. Cal. 20 1 x 2 M</v>
          </cell>
          <cell r="C7027" t="str">
            <v>M2</v>
          </cell>
          <cell r="E7027" t="str">
            <v>1900</v>
          </cell>
          <cell r="F7027">
            <v>0</v>
          </cell>
        </row>
        <row r="7028">
          <cell r="A7028">
            <v>4018</v>
          </cell>
          <cell r="B7028" t="str">
            <v>LAMINA Galv. Cal. 22  1 x 2 M.</v>
          </cell>
          <cell r="C7028" t="str">
            <v>M2</v>
          </cell>
          <cell r="E7028" t="str">
            <v>1900</v>
          </cell>
          <cell r="F7028">
            <v>0</v>
          </cell>
        </row>
        <row r="7029">
          <cell r="A7029">
            <v>4019</v>
          </cell>
          <cell r="B7029" t="str">
            <v>LAMINA Galv. Cal. 24  1 x 2 M.</v>
          </cell>
          <cell r="C7029" t="str">
            <v>M2</v>
          </cell>
          <cell r="E7029" t="str">
            <v>1900</v>
          </cell>
          <cell r="F7029">
            <v>0</v>
          </cell>
        </row>
        <row r="7030">
          <cell r="A7030">
            <v>4020</v>
          </cell>
          <cell r="B7030" t="str">
            <v>LAMINA Galv. Cal. 26  1 x 2 M.</v>
          </cell>
          <cell r="C7030" t="str">
            <v>M2</v>
          </cell>
          <cell r="E7030" t="str">
            <v>1900</v>
          </cell>
          <cell r="F7030">
            <v>0</v>
          </cell>
        </row>
        <row r="7031">
          <cell r="A7031">
            <v>4022</v>
          </cell>
          <cell r="B7031" t="str">
            <v>LAMINA Galv. Cal. 30  1 x 2 M.</v>
          </cell>
          <cell r="C7031" t="str">
            <v>M2</v>
          </cell>
          <cell r="E7031" t="str">
            <v>1900</v>
          </cell>
          <cell r="F7031">
            <v>0</v>
          </cell>
        </row>
        <row r="7032">
          <cell r="A7032">
            <v>31915</v>
          </cell>
          <cell r="B7032" t="str">
            <v>CAOBA AFRICANO</v>
          </cell>
          <cell r="C7032" t="str">
            <v>UN</v>
          </cell>
          <cell r="E7032" t="str">
            <v>1900</v>
          </cell>
          <cell r="F7032">
            <v>0</v>
          </cell>
        </row>
        <row r="7033">
          <cell r="A7033">
            <v>31916</v>
          </cell>
          <cell r="B7033" t="str">
            <v>CEDRO PUERTO ASIS</v>
          </cell>
          <cell r="C7033" t="str">
            <v>UN</v>
          </cell>
          <cell r="E7033" t="str">
            <v>1900</v>
          </cell>
          <cell r="F7033">
            <v>0</v>
          </cell>
        </row>
        <row r="7034">
          <cell r="A7034">
            <v>31917</v>
          </cell>
          <cell r="B7034" t="str">
            <v>PERILLO</v>
          </cell>
          <cell r="C7034" t="str">
            <v>UN</v>
          </cell>
          <cell r="E7034" t="str">
            <v>1900</v>
          </cell>
          <cell r="F7034">
            <v>0</v>
          </cell>
        </row>
        <row r="7035">
          <cell r="A7035">
            <v>100362</v>
          </cell>
          <cell r="B7035" t="str">
            <v>Lamina en Superboard modular **</v>
          </cell>
          <cell r="C7035" t="str">
            <v>M2</v>
          </cell>
          <cell r="E7035" t="str">
            <v>1900</v>
          </cell>
          <cell r="F7035">
            <v>0</v>
          </cell>
        </row>
        <row r="7036">
          <cell r="A7036">
            <v>101494</v>
          </cell>
          <cell r="B7036" t="str">
            <v>LAMINA ACRILICO COLOR 3MM (1.20X1.80M)</v>
          </cell>
          <cell r="C7036" t="str">
            <v>UN</v>
          </cell>
          <cell r="E7036" t="str">
            <v>1900</v>
          </cell>
          <cell r="F7036">
            <v>0</v>
          </cell>
        </row>
        <row r="7037">
          <cell r="A7037">
            <v>102339</v>
          </cell>
          <cell r="B7037" t="str">
            <v>LAMINA FUTURA RH 70 1.22x61 14 mm</v>
          </cell>
          <cell r="C7037" t="str">
            <v>UN</v>
          </cell>
          <cell r="E7037" t="str">
            <v>1900</v>
          </cell>
          <cell r="F7037">
            <v>0</v>
          </cell>
        </row>
        <row r="7038">
          <cell r="A7038">
            <v>102340</v>
          </cell>
          <cell r="B7038" t="str">
            <v>LAMINA CIRRUS  RH 70 1.22X61 12mm</v>
          </cell>
          <cell r="C7038" t="str">
            <v>UN</v>
          </cell>
          <cell r="E7038" t="str">
            <v>1900</v>
          </cell>
          <cell r="F7038">
            <v>0</v>
          </cell>
        </row>
        <row r="7039">
          <cell r="A7039">
            <v>102341</v>
          </cell>
          <cell r="B7039" t="str">
            <v>LAMINA FUTURA 60x60 14  mm</v>
          </cell>
          <cell r="C7039" t="str">
            <v>UN</v>
          </cell>
          <cell r="E7039" t="str">
            <v>1900</v>
          </cell>
          <cell r="F7039">
            <v>0</v>
          </cell>
        </row>
        <row r="7040">
          <cell r="A7040">
            <v>102342</v>
          </cell>
          <cell r="B7040" t="str">
            <v>LAMINA COSMOS RH 95 60x60 15 mm</v>
          </cell>
          <cell r="C7040" t="str">
            <v>UN</v>
          </cell>
          <cell r="E7040" t="str">
            <v>1900</v>
          </cell>
          <cell r="F7040">
            <v>0</v>
          </cell>
        </row>
        <row r="7041">
          <cell r="A7041">
            <v>102349</v>
          </cell>
          <cell r="B7041" t="str">
            <v>LAMINA ETERBOARD 10mm 2.44X1.22</v>
          </cell>
          <cell r="C7041" t="str">
            <v>M2</v>
          </cell>
          <cell r="E7041" t="str">
            <v>1900</v>
          </cell>
          <cell r="F7041">
            <v>0</v>
          </cell>
        </row>
        <row r="7042">
          <cell r="A7042">
            <v>102874</v>
          </cell>
          <cell r="B7042" t="str">
            <v>Lamina en Superboard (1.22x2.44) 8mm **</v>
          </cell>
          <cell r="C7042" t="str">
            <v>UN</v>
          </cell>
          <cell r="D7042">
            <v>44592</v>
          </cell>
          <cell r="E7042" t="str">
            <v>2022</v>
          </cell>
          <cell r="F7042">
            <v>58068</v>
          </cell>
        </row>
        <row r="7043">
          <cell r="A7043">
            <v>103060</v>
          </cell>
          <cell r="B7043" t="str">
            <v>Lamina en Superboard 17MM</v>
          </cell>
          <cell r="C7043" t="str">
            <v>UN</v>
          </cell>
          <cell r="E7043" t="str">
            <v>1900</v>
          </cell>
          <cell r="F7043">
            <v>0</v>
          </cell>
        </row>
        <row r="7044">
          <cell r="A7044">
            <v>106923</v>
          </cell>
          <cell r="B7044" t="str">
            <v>Lámina Cold Rolled Cal.20 (1.22x2.44m)</v>
          </cell>
          <cell r="C7044" t="str">
            <v>UN</v>
          </cell>
          <cell r="E7044" t="str">
            <v>1900</v>
          </cell>
          <cell r="F7044">
            <v>0</v>
          </cell>
        </row>
        <row r="7045">
          <cell r="A7045">
            <v>108152</v>
          </cell>
          <cell r="B7045" t="str">
            <v>CieloFalsoPanelAcusticoFibra de vidrio+Estructura</v>
          </cell>
          <cell r="C7045" t="str">
            <v>M2</v>
          </cell>
          <cell r="E7045" t="str">
            <v>1900</v>
          </cell>
          <cell r="F7045">
            <v>0</v>
          </cell>
        </row>
        <row r="7046">
          <cell r="A7046">
            <v>108155</v>
          </cell>
          <cell r="B7046" t="str">
            <v>Celulosa ref.K13 en 11/2"</v>
          </cell>
          <cell r="C7046" t="str">
            <v>M2</v>
          </cell>
          <cell r="E7046" t="str">
            <v>1900</v>
          </cell>
          <cell r="F7046">
            <v>0</v>
          </cell>
        </row>
        <row r="7047">
          <cell r="A7047">
            <v>12852</v>
          </cell>
          <cell r="B7047" t="str">
            <v>LAMINA DE TRIPLEX DE 9MM.X 1,22X2,44</v>
          </cell>
          <cell r="C7047" t="str">
            <v>UN</v>
          </cell>
          <cell r="D7047">
            <v>44592</v>
          </cell>
          <cell r="E7047" t="str">
            <v>2022</v>
          </cell>
          <cell r="F7047">
            <v>107700</v>
          </cell>
        </row>
        <row r="7048">
          <cell r="A7048">
            <v>29</v>
          </cell>
          <cell r="B7048" t="str">
            <v>LAMINA COLD ROLLED Cal.16 4x8M</v>
          </cell>
          <cell r="C7048" t="str">
            <v>UN</v>
          </cell>
          <cell r="E7048" t="str">
            <v>1900</v>
          </cell>
          <cell r="F7048">
            <v>0</v>
          </cell>
        </row>
        <row r="7049">
          <cell r="A7049">
            <v>31</v>
          </cell>
          <cell r="B7049" t="str">
            <v>LAMINA COLD ROLLED Cal.20 1x2M</v>
          </cell>
          <cell r="C7049" t="str">
            <v>UN</v>
          </cell>
          <cell r="E7049" t="str">
            <v>1900</v>
          </cell>
          <cell r="F7049">
            <v>0</v>
          </cell>
        </row>
        <row r="7050">
          <cell r="A7050">
            <v>33</v>
          </cell>
          <cell r="B7050" t="str">
            <v>LAMINA COLD ROLLED Cal.24 1x2M</v>
          </cell>
          <cell r="C7050" t="str">
            <v>UN</v>
          </cell>
          <cell r="E7050" t="str">
            <v>1900</v>
          </cell>
          <cell r="F7050">
            <v>0</v>
          </cell>
        </row>
        <row r="7051">
          <cell r="A7051">
            <v>52</v>
          </cell>
          <cell r="B7051" t="str">
            <v>PLATINA 1/4" x 1 1/2" x 6m</v>
          </cell>
          <cell r="C7051" t="str">
            <v>UN</v>
          </cell>
          <cell r="D7051">
            <v>44592</v>
          </cell>
          <cell r="E7051" t="str">
            <v>2022</v>
          </cell>
          <cell r="F7051">
            <v>56874</v>
          </cell>
        </row>
        <row r="7052">
          <cell r="A7052">
            <v>56</v>
          </cell>
          <cell r="B7052" t="str">
            <v>VIGA EN "I" 4" PESADA    6Mts.</v>
          </cell>
          <cell r="C7052" t="str">
            <v>ML</v>
          </cell>
          <cell r="E7052" t="str">
            <v>1900</v>
          </cell>
          <cell r="F7052">
            <v>0</v>
          </cell>
        </row>
        <row r="7053">
          <cell r="A7053">
            <v>737</v>
          </cell>
          <cell r="B7053" t="str">
            <v>PLATINA   2 x  ¼"  (L=6M)</v>
          </cell>
          <cell r="C7053" t="str">
            <v>UN</v>
          </cell>
          <cell r="D7053">
            <v>43528</v>
          </cell>
          <cell r="E7053" t="str">
            <v>2019</v>
          </cell>
          <cell r="F7053">
            <v>43071</v>
          </cell>
        </row>
        <row r="7054">
          <cell r="A7054">
            <v>3059</v>
          </cell>
          <cell r="B7054" t="str">
            <v>LAMINA COLD ROLLED Cal.16   1.22X2.44 M</v>
          </cell>
          <cell r="C7054" t="str">
            <v>M2</v>
          </cell>
          <cell r="D7054">
            <v>44592</v>
          </cell>
          <cell r="E7054" t="str">
            <v>2022</v>
          </cell>
          <cell r="F7054">
            <v>85881</v>
          </cell>
        </row>
        <row r="7055">
          <cell r="A7055">
            <v>3301</v>
          </cell>
          <cell r="B7055" t="str">
            <v>PLATINA   3/8" x 1 1/2"</v>
          </cell>
          <cell r="C7055" t="str">
            <v>UN</v>
          </cell>
          <cell r="D7055">
            <v>44592</v>
          </cell>
          <cell r="E7055" t="str">
            <v>2022</v>
          </cell>
          <cell r="F7055">
            <v>98997</v>
          </cell>
        </row>
        <row r="7056">
          <cell r="A7056">
            <v>3702</v>
          </cell>
          <cell r="B7056" t="str">
            <v>PLATINA  DIAGONALES 1.1cm</v>
          </cell>
          <cell r="C7056" t="str">
            <v>UN</v>
          </cell>
          <cell r="E7056" t="str">
            <v>1900</v>
          </cell>
          <cell r="F7056">
            <v>0</v>
          </cell>
        </row>
        <row r="7057">
          <cell r="A7057">
            <v>4011</v>
          </cell>
          <cell r="B7057" t="str">
            <v>LAMINA COLD ROLLED Cal.20 1x2M</v>
          </cell>
          <cell r="C7057" t="str">
            <v>M2</v>
          </cell>
          <cell r="E7057" t="str">
            <v>1900</v>
          </cell>
          <cell r="F7057">
            <v>0</v>
          </cell>
        </row>
        <row r="7058">
          <cell r="A7058">
            <v>4013</v>
          </cell>
          <cell r="B7058" t="str">
            <v>LAMINA COLD ROLLED Cal.24 1x2M</v>
          </cell>
          <cell r="C7058" t="str">
            <v>M2</v>
          </cell>
          <cell r="E7058" t="str">
            <v>1900</v>
          </cell>
          <cell r="F7058">
            <v>0</v>
          </cell>
        </row>
        <row r="7059">
          <cell r="A7059">
            <v>100026</v>
          </cell>
          <cell r="B7059" t="str">
            <v>Lamina acero inoxidable304 Cal18 1.55*3.05 **</v>
          </cell>
          <cell r="C7059" t="str">
            <v>UN</v>
          </cell>
          <cell r="D7059">
            <v>44592</v>
          </cell>
          <cell r="E7059" t="str">
            <v>2022</v>
          </cell>
          <cell r="F7059">
            <v>810947</v>
          </cell>
        </row>
        <row r="7060">
          <cell r="A7060">
            <v>100349</v>
          </cell>
          <cell r="B7060" t="str">
            <v>Platina   3/4"  x 1/8"   **</v>
          </cell>
          <cell r="C7060" t="str">
            <v>ML</v>
          </cell>
          <cell r="D7060">
            <v>44592</v>
          </cell>
          <cell r="E7060" t="str">
            <v>2022</v>
          </cell>
          <cell r="F7060">
            <v>2535</v>
          </cell>
        </row>
        <row r="7061">
          <cell r="A7061">
            <v>100625</v>
          </cell>
          <cell r="B7061" t="str">
            <v>LAMINA COLD ROLLED Cal.16 1x2 M</v>
          </cell>
          <cell r="C7061" t="str">
            <v>UN</v>
          </cell>
          <cell r="D7061">
            <v>44592</v>
          </cell>
          <cell r="E7061" t="str">
            <v>2022</v>
          </cell>
          <cell r="F7061">
            <v>176081</v>
          </cell>
        </row>
        <row r="7062">
          <cell r="A7062">
            <v>100966</v>
          </cell>
          <cell r="B7062" t="str">
            <v>PLATINA   2" x  3/16" + Angulo 1"x1"L=0,12m</v>
          </cell>
          <cell r="C7062" t="str">
            <v>UN</v>
          </cell>
          <cell r="E7062" t="str">
            <v>1900</v>
          </cell>
          <cell r="F7062">
            <v>0</v>
          </cell>
        </row>
        <row r="7063">
          <cell r="A7063">
            <v>100978</v>
          </cell>
          <cell r="B7063" t="str">
            <v>PLATINA    1/2"  x 1/2 "</v>
          </cell>
          <cell r="C7063" t="str">
            <v>ML</v>
          </cell>
          <cell r="E7063" t="str">
            <v>1900</v>
          </cell>
          <cell r="F7063">
            <v>0</v>
          </cell>
        </row>
        <row r="7064">
          <cell r="A7064">
            <v>100979</v>
          </cell>
          <cell r="B7064" t="str">
            <v>Platina 1/4" de 0,3x0,3 m</v>
          </cell>
          <cell r="C7064" t="str">
            <v>UN</v>
          </cell>
          <cell r="D7064">
            <v>44592</v>
          </cell>
          <cell r="E7064" t="str">
            <v>2022</v>
          </cell>
          <cell r="F7064">
            <v>17785</v>
          </cell>
        </row>
        <row r="7065">
          <cell r="A7065">
            <v>101013</v>
          </cell>
          <cell r="B7065" t="str">
            <v>Platina   1 1/4"  x 1/8"  x 6.00m **</v>
          </cell>
          <cell r="C7065" t="str">
            <v>ML</v>
          </cell>
          <cell r="D7065">
            <v>44592</v>
          </cell>
          <cell r="E7065" t="str">
            <v>2022</v>
          </cell>
          <cell r="F7065">
            <v>5206</v>
          </cell>
        </row>
        <row r="7066">
          <cell r="A7066">
            <v>101213</v>
          </cell>
          <cell r="B7066" t="str">
            <v>PLATINA 1/8" D=0.30m</v>
          </cell>
          <cell r="C7066" t="str">
            <v>UN</v>
          </cell>
          <cell r="D7066">
            <v>44592</v>
          </cell>
          <cell r="E7066" t="str">
            <v>2022</v>
          </cell>
          <cell r="F7066">
            <v>18188</v>
          </cell>
        </row>
        <row r="7067">
          <cell r="A7067">
            <v>101214</v>
          </cell>
          <cell r="B7067" t="str">
            <v>PLATINA 1/8"  media luna r=0.15m</v>
          </cell>
          <cell r="C7067" t="str">
            <v>UN</v>
          </cell>
          <cell r="D7067">
            <v>44592</v>
          </cell>
          <cell r="E7067" t="str">
            <v>2022</v>
          </cell>
          <cell r="F7067">
            <v>11189</v>
          </cell>
        </row>
        <row r="7068">
          <cell r="A7068">
            <v>101346</v>
          </cell>
          <cell r="B7068" t="str">
            <v>PLATINA   2 x  3/16" (6m)</v>
          </cell>
          <cell r="C7068" t="str">
            <v>UN</v>
          </cell>
          <cell r="E7068" t="str">
            <v>1900</v>
          </cell>
          <cell r="F7068">
            <v>0</v>
          </cell>
        </row>
        <row r="7069">
          <cell r="A7069">
            <v>101813</v>
          </cell>
          <cell r="B7069" t="str">
            <v>PLATINA 0.30X0.30M; 1/4" USAR CIO 100979</v>
          </cell>
          <cell r="C7069" t="str">
            <v>UN</v>
          </cell>
          <cell r="E7069" t="str">
            <v>1900</v>
          </cell>
          <cell r="F7069">
            <v>0</v>
          </cell>
        </row>
        <row r="7070">
          <cell r="A7070">
            <v>101814</v>
          </cell>
          <cell r="B7070" t="str">
            <v>PLATINA 0.20X0.20M; 1/4"</v>
          </cell>
          <cell r="C7070" t="str">
            <v>UN</v>
          </cell>
          <cell r="D7070">
            <v>43537</v>
          </cell>
          <cell r="E7070" t="str">
            <v>2019</v>
          </cell>
          <cell r="F7070">
            <v>7904</v>
          </cell>
        </row>
        <row r="7071">
          <cell r="A7071">
            <v>102435</v>
          </cell>
          <cell r="B7071" t="str">
            <v>PELDAÑO EN PLATINA    ¼"  x 1 ½"</v>
          </cell>
          <cell r="C7071" t="str">
            <v>ML</v>
          </cell>
          <cell r="E7071" t="str">
            <v>1900</v>
          </cell>
          <cell r="F7071">
            <v>0</v>
          </cell>
        </row>
        <row r="7072">
          <cell r="A7072">
            <v>102790</v>
          </cell>
          <cell r="B7072" t="str">
            <v>PLATINA GALVANIZADA PARA BARANDA</v>
          </cell>
          <cell r="C7072" t="str">
            <v>UN</v>
          </cell>
          <cell r="E7072" t="str">
            <v>1900</v>
          </cell>
          <cell r="F7072">
            <v>0</v>
          </cell>
        </row>
        <row r="7073">
          <cell r="A7073">
            <v>103004</v>
          </cell>
          <cell r="B7073" t="str">
            <v>Platina  1/8"  x 1"***</v>
          </cell>
          <cell r="C7073" t="str">
            <v>ML</v>
          </cell>
          <cell r="D7073">
            <v>44592</v>
          </cell>
          <cell r="E7073" t="str">
            <v>2022</v>
          </cell>
          <cell r="F7073">
            <v>3454</v>
          </cell>
        </row>
        <row r="7074">
          <cell r="A7074">
            <v>103083</v>
          </cell>
          <cell r="B7074" t="str">
            <v>PLATINA  HR 1/2 X1/8 X 6MT</v>
          </cell>
          <cell r="C7074" t="str">
            <v>UN</v>
          </cell>
          <cell r="E7074" t="str">
            <v>1900</v>
          </cell>
          <cell r="F7074">
            <v>0</v>
          </cell>
        </row>
        <row r="7075">
          <cell r="A7075">
            <v>103322</v>
          </cell>
          <cell r="B7075" t="str">
            <v>PLATINA 21/2"X 3/16"</v>
          </cell>
          <cell r="C7075" t="str">
            <v>ML</v>
          </cell>
          <cell r="D7075">
            <v>43843</v>
          </cell>
          <cell r="E7075" t="str">
            <v>2020</v>
          </cell>
          <cell r="F7075">
            <v>6993</v>
          </cell>
        </row>
        <row r="7076">
          <cell r="A7076">
            <v>103564</v>
          </cell>
          <cell r="B7076" t="str">
            <v>PLATINA   1/2"  x 3/16" X 6.00 ML</v>
          </cell>
          <cell r="C7076" t="str">
            <v>UN</v>
          </cell>
          <cell r="D7076">
            <v>44602</v>
          </cell>
          <cell r="E7076" t="str">
            <v>2022</v>
          </cell>
          <cell r="F7076">
            <v>18484</v>
          </cell>
        </row>
        <row r="7077">
          <cell r="A7077">
            <v>104571</v>
          </cell>
          <cell r="B7077" t="str">
            <v>PLATINA ACERO  0,20  X 0,10  X 1/4"</v>
          </cell>
          <cell r="C7077" t="str">
            <v>UN</v>
          </cell>
          <cell r="D7077">
            <v>44602</v>
          </cell>
          <cell r="E7077" t="str">
            <v>2022</v>
          </cell>
          <cell r="F7077">
            <v>13189</v>
          </cell>
        </row>
        <row r="7078">
          <cell r="A7078">
            <v>104642</v>
          </cell>
          <cell r="B7078" t="str">
            <v>Platina de transferencia 3/4"x1/4"</v>
          </cell>
          <cell r="C7078" t="str">
            <v>KG</v>
          </cell>
          <cell r="E7078" t="str">
            <v>1900</v>
          </cell>
          <cell r="F7078">
            <v>0</v>
          </cell>
        </row>
        <row r="7079">
          <cell r="A7079">
            <v>104778</v>
          </cell>
          <cell r="B7079" t="str">
            <v>LAMINA GALVANIZADA CAL.22 (1X2M)</v>
          </cell>
          <cell r="C7079" t="str">
            <v>UN</v>
          </cell>
          <cell r="E7079" t="str">
            <v>1900</v>
          </cell>
          <cell r="F7079">
            <v>0</v>
          </cell>
        </row>
        <row r="7080">
          <cell r="A7080">
            <v>104784</v>
          </cell>
          <cell r="B7080" t="str">
            <v>Platina 6mm ASTM A570 - Grado 33</v>
          </cell>
          <cell r="C7080" t="str">
            <v>KG</v>
          </cell>
          <cell r="E7080" t="str">
            <v>1900</v>
          </cell>
          <cell r="F7080">
            <v>0</v>
          </cell>
        </row>
        <row r="7081">
          <cell r="A7081">
            <v>105795</v>
          </cell>
          <cell r="B7081" t="str">
            <v>LAMINA HR (1/8") 1.20X6.0M</v>
          </cell>
          <cell r="C7081" t="str">
            <v>UN</v>
          </cell>
          <cell r="D7081">
            <v>44602</v>
          </cell>
          <cell r="E7081" t="str">
            <v>2022</v>
          </cell>
          <cell r="F7081">
            <v>1189280</v>
          </cell>
        </row>
        <row r="7082">
          <cell r="A7082">
            <v>283</v>
          </cell>
          <cell r="B7082" t="str">
            <v>CODO metalico   3/4"  EMT</v>
          </cell>
          <cell r="C7082" t="str">
            <v>UN</v>
          </cell>
          <cell r="E7082" t="str">
            <v>1900</v>
          </cell>
          <cell r="F7082">
            <v>0</v>
          </cell>
        </row>
        <row r="7083">
          <cell r="A7083">
            <v>728</v>
          </cell>
          <cell r="B7083" t="str">
            <v>BALASTO 2 x 96</v>
          </cell>
          <cell r="C7083" t="str">
            <v>UN</v>
          </cell>
          <cell r="E7083" t="str">
            <v>1900</v>
          </cell>
          <cell r="F7083">
            <v>0</v>
          </cell>
        </row>
        <row r="7084">
          <cell r="A7084">
            <v>729</v>
          </cell>
          <cell r="B7084" t="str">
            <v>BALASTO 2 x 48</v>
          </cell>
          <cell r="C7084" t="str">
            <v>UN</v>
          </cell>
          <cell r="E7084" t="str">
            <v>1900</v>
          </cell>
          <cell r="F7084">
            <v>0</v>
          </cell>
        </row>
        <row r="7085">
          <cell r="A7085">
            <v>733</v>
          </cell>
          <cell r="B7085" t="str">
            <v>BOMBILLO CLARO 150 WAT - 110V</v>
          </cell>
          <cell r="C7085" t="str">
            <v>UN</v>
          </cell>
          <cell r="E7085" t="str">
            <v>1900</v>
          </cell>
          <cell r="F7085">
            <v>0</v>
          </cell>
        </row>
        <row r="7086">
          <cell r="A7086">
            <v>734</v>
          </cell>
          <cell r="B7086" t="str">
            <v>BOMBILLO CLARO  60 WAT - 110V</v>
          </cell>
          <cell r="C7086" t="str">
            <v>UN</v>
          </cell>
          <cell r="E7086" t="str">
            <v>1900</v>
          </cell>
          <cell r="F7086">
            <v>0</v>
          </cell>
        </row>
        <row r="7087">
          <cell r="A7087">
            <v>776</v>
          </cell>
          <cell r="B7087" t="str">
            <v>BOMBILLO MERCURIO 125W / 220V</v>
          </cell>
          <cell r="C7087" t="str">
            <v>UN</v>
          </cell>
          <cell r="E7087" t="str">
            <v>1900</v>
          </cell>
          <cell r="F7087">
            <v>0</v>
          </cell>
        </row>
        <row r="7088">
          <cell r="A7088">
            <v>781</v>
          </cell>
          <cell r="B7088" t="str">
            <v>SOCKET TUBO FLUORESCENTE (JG) AVE</v>
          </cell>
          <cell r="C7088" t="str">
            <v>UN</v>
          </cell>
          <cell r="E7088" t="str">
            <v>1900</v>
          </cell>
          <cell r="F7088">
            <v>0</v>
          </cell>
        </row>
        <row r="7089">
          <cell r="A7089">
            <v>782</v>
          </cell>
          <cell r="B7089" t="str">
            <v>SOCKET SLIM LINEA NAL</v>
          </cell>
          <cell r="C7089" t="str">
            <v>UN</v>
          </cell>
          <cell r="E7089" t="str">
            <v>1900</v>
          </cell>
          <cell r="F7089">
            <v>0</v>
          </cell>
        </row>
        <row r="7090">
          <cell r="A7090">
            <v>804</v>
          </cell>
          <cell r="B7090" t="str">
            <v>TUBO FLUORECENTE 40W PHILIPS</v>
          </cell>
          <cell r="C7090" t="str">
            <v>UN</v>
          </cell>
          <cell r="E7090" t="str">
            <v>1900</v>
          </cell>
          <cell r="F7090">
            <v>0</v>
          </cell>
        </row>
        <row r="7091">
          <cell r="A7091">
            <v>805</v>
          </cell>
          <cell r="B7091" t="str">
            <v>TUBO FLUOREC 32W CIRCULAR</v>
          </cell>
          <cell r="C7091" t="str">
            <v>UN</v>
          </cell>
          <cell r="E7091" t="str">
            <v>1900</v>
          </cell>
          <cell r="F7091">
            <v>0</v>
          </cell>
        </row>
        <row r="7092">
          <cell r="A7092">
            <v>953</v>
          </cell>
          <cell r="B7092" t="str">
            <v>BOMBILLOS HALOGENOS DE 1500x220</v>
          </cell>
          <cell r="C7092" t="str">
            <v>UN</v>
          </cell>
          <cell r="E7092" t="str">
            <v>1900</v>
          </cell>
          <cell r="F7092">
            <v>0</v>
          </cell>
        </row>
        <row r="7093">
          <cell r="A7093">
            <v>1006</v>
          </cell>
          <cell r="B7093" t="str">
            <v>LUMINARIA MERCURIO 250 W</v>
          </cell>
          <cell r="C7093" t="str">
            <v>UN</v>
          </cell>
          <cell r="E7093" t="str">
            <v>1900</v>
          </cell>
          <cell r="F7093">
            <v>0</v>
          </cell>
        </row>
        <row r="7094">
          <cell r="A7094">
            <v>3013</v>
          </cell>
          <cell r="B7094" t="str">
            <v>SOCKET TUBO FLUORESCENTE (JG) ENCENDIDO RAPIDO AVE</v>
          </cell>
          <cell r="C7094" t="str">
            <v>UN</v>
          </cell>
          <cell r="E7094" t="str">
            <v>1900</v>
          </cell>
          <cell r="F7094">
            <v>0</v>
          </cell>
        </row>
        <row r="7095">
          <cell r="A7095">
            <v>3014</v>
          </cell>
          <cell r="B7095" t="str">
            <v>SOCKET TUBO SLIM LINE (JG) AVE</v>
          </cell>
          <cell r="C7095" t="str">
            <v>UN</v>
          </cell>
          <cell r="E7095" t="str">
            <v>1900</v>
          </cell>
          <cell r="F7095">
            <v>0</v>
          </cell>
        </row>
        <row r="7096">
          <cell r="A7096">
            <v>3521</v>
          </cell>
          <cell r="B7096" t="str">
            <v>BALA ALUMINIO No.10</v>
          </cell>
          <cell r="C7096" t="str">
            <v>UN</v>
          </cell>
          <cell r="E7096" t="str">
            <v>1900</v>
          </cell>
          <cell r="F7096">
            <v>0</v>
          </cell>
        </row>
        <row r="7097">
          <cell r="A7097">
            <v>3523</v>
          </cell>
          <cell r="B7097" t="str">
            <v>BALA INCANDECENTE BL IFBL</v>
          </cell>
          <cell r="C7097" t="str">
            <v>UN</v>
          </cell>
          <cell r="E7097" t="str">
            <v>1900</v>
          </cell>
          <cell r="F7097">
            <v>0</v>
          </cell>
        </row>
        <row r="7098">
          <cell r="A7098">
            <v>3524</v>
          </cell>
          <cell r="B7098" t="str">
            <v>FAROL DE PEDESTAL DE 70W-208-220V</v>
          </cell>
          <cell r="C7098" t="str">
            <v>UN</v>
          </cell>
          <cell r="E7098" t="str">
            <v>1900</v>
          </cell>
          <cell r="F7098">
            <v>0</v>
          </cell>
        </row>
        <row r="7099">
          <cell r="A7099">
            <v>3612</v>
          </cell>
          <cell r="B7099" t="str">
            <v>BrazoØ3/4"LuminariaL=1.50m+(2)collarines1"sal4-6"</v>
          </cell>
          <cell r="C7099" t="str">
            <v>UN</v>
          </cell>
          <cell r="E7099" t="str">
            <v>1900</v>
          </cell>
          <cell r="F7099">
            <v>0</v>
          </cell>
        </row>
        <row r="7100">
          <cell r="A7100">
            <v>3640</v>
          </cell>
          <cell r="B7100" t="str">
            <v>LUMINARIA SODIO  250 W</v>
          </cell>
          <cell r="C7100" t="str">
            <v>UN</v>
          </cell>
          <cell r="E7100" t="str">
            <v>1900</v>
          </cell>
          <cell r="F7100">
            <v>0</v>
          </cell>
        </row>
        <row r="7101">
          <cell r="A7101">
            <v>3653</v>
          </cell>
          <cell r="B7101" t="str">
            <v>LUMINARIA SODIO 400W (inc.fotoc+brazo+bomb)</v>
          </cell>
          <cell r="C7101" t="str">
            <v>UN</v>
          </cell>
          <cell r="E7101" t="str">
            <v>1900</v>
          </cell>
          <cell r="F7101">
            <v>0</v>
          </cell>
        </row>
        <row r="7102">
          <cell r="A7102">
            <v>3660</v>
          </cell>
          <cell r="B7102" t="str">
            <v>LAMPARA FLUORESCENTE T8(4x32)244 (CON BOMBILLAS)</v>
          </cell>
          <cell r="C7102" t="str">
            <v>UN</v>
          </cell>
          <cell r="E7102" t="str">
            <v>1900</v>
          </cell>
          <cell r="F7102">
            <v>0</v>
          </cell>
        </row>
        <row r="7103">
          <cell r="A7103">
            <v>3688</v>
          </cell>
          <cell r="B7103" t="str">
            <v>LAMPARA FLCTE 2x48</v>
          </cell>
          <cell r="C7103" t="str">
            <v>UN</v>
          </cell>
          <cell r="E7103" t="str">
            <v>1900</v>
          </cell>
          <cell r="F7103">
            <v>0</v>
          </cell>
        </row>
        <row r="7104">
          <cell r="A7104">
            <v>3689</v>
          </cell>
          <cell r="B7104" t="str">
            <v>PROYECTOR DE PISO DE  250 W</v>
          </cell>
          <cell r="C7104" t="str">
            <v>UN</v>
          </cell>
          <cell r="E7104" t="str">
            <v>1900</v>
          </cell>
          <cell r="F7104">
            <v>0</v>
          </cell>
        </row>
        <row r="7105">
          <cell r="A7105">
            <v>9459</v>
          </cell>
          <cell r="B7105" t="str">
            <v>LUMINARIA AHORRADORA DE ENERGIA 2 x 17 - LUXUS</v>
          </cell>
          <cell r="C7105" t="str">
            <v>UN</v>
          </cell>
          <cell r="E7105" t="str">
            <v>1900</v>
          </cell>
          <cell r="F7105">
            <v>0</v>
          </cell>
        </row>
        <row r="7106">
          <cell r="A7106">
            <v>9460</v>
          </cell>
          <cell r="B7106" t="str">
            <v>LUMINARIA AHORRADORA DE ENERGIA 2 x 32 - LUXUS</v>
          </cell>
          <cell r="C7106" t="str">
            <v>UN</v>
          </cell>
          <cell r="E7106" t="str">
            <v>1900</v>
          </cell>
          <cell r="F7106">
            <v>0</v>
          </cell>
        </row>
        <row r="7107">
          <cell r="A7107">
            <v>9461</v>
          </cell>
          <cell r="B7107" t="str">
            <v>LUMINARIA AHORRADORA DE ENERGIA 4 x 32 - LUXUS</v>
          </cell>
          <cell r="C7107" t="str">
            <v>UN</v>
          </cell>
          <cell r="E7107" t="str">
            <v>1900</v>
          </cell>
          <cell r="F7107">
            <v>0</v>
          </cell>
        </row>
        <row r="7108">
          <cell r="A7108">
            <v>9462</v>
          </cell>
          <cell r="B7108" t="str">
            <v>LUMINARIA AHORRADORA DE ENERGIA 2 x 17 - GAMMA</v>
          </cell>
          <cell r="C7108" t="str">
            <v>UN</v>
          </cell>
          <cell r="E7108" t="str">
            <v>1900</v>
          </cell>
          <cell r="F7108">
            <v>0</v>
          </cell>
        </row>
        <row r="7109">
          <cell r="A7109">
            <v>9463</v>
          </cell>
          <cell r="B7109" t="str">
            <v>LUMINARIA AHORRADORA DE ENERGIA 2 x 32 - GAMMA</v>
          </cell>
          <cell r="C7109" t="str">
            <v>UN</v>
          </cell>
          <cell r="E7109" t="str">
            <v>1900</v>
          </cell>
          <cell r="F7109">
            <v>0</v>
          </cell>
        </row>
        <row r="7110">
          <cell r="A7110">
            <v>9464</v>
          </cell>
          <cell r="B7110" t="str">
            <v>LUMINARIA AHORRADORA DE ENERGIA 4 x 32 - GAMMA</v>
          </cell>
          <cell r="C7110" t="str">
            <v>UN</v>
          </cell>
          <cell r="E7110" t="str">
            <v>1900</v>
          </cell>
          <cell r="F7110">
            <v>0</v>
          </cell>
        </row>
        <row r="7111">
          <cell r="A7111">
            <v>9465</v>
          </cell>
          <cell r="B7111" t="str">
            <v>CHASIS PARA ENSAMBLADORAS 2 x 17 - LUXUS</v>
          </cell>
          <cell r="C7111" t="str">
            <v>UN</v>
          </cell>
          <cell r="E7111" t="str">
            <v>1900</v>
          </cell>
          <cell r="F7111">
            <v>0</v>
          </cell>
        </row>
        <row r="7112">
          <cell r="A7112">
            <v>9466</v>
          </cell>
          <cell r="B7112" t="str">
            <v>CHASIS PARA ENSAMBLADORAS 2 x 32 - LUXUS</v>
          </cell>
          <cell r="C7112" t="str">
            <v>UN</v>
          </cell>
          <cell r="E7112" t="str">
            <v>1900</v>
          </cell>
          <cell r="F7112">
            <v>0</v>
          </cell>
        </row>
        <row r="7113">
          <cell r="A7113">
            <v>9467</v>
          </cell>
          <cell r="B7113" t="str">
            <v>CHASIS PARA ENSAMBLADORAS 2 x 96 - LUXUS</v>
          </cell>
          <cell r="C7113" t="str">
            <v>UN</v>
          </cell>
          <cell r="E7113" t="str">
            <v>1900</v>
          </cell>
          <cell r="F7113">
            <v>0</v>
          </cell>
        </row>
        <row r="7114">
          <cell r="A7114">
            <v>9468</v>
          </cell>
          <cell r="B7114" t="str">
            <v>CHASIS PARA ENSAMBLADORAS 2 x 17 - GAMMA</v>
          </cell>
          <cell r="C7114" t="str">
            <v>UN</v>
          </cell>
          <cell r="E7114" t="str">
            <v>1900</v>
          </cell>
          <cell r="F7114">
            <v>0</v>
          </cell>
        </row>
        <row r="7115">
          <cell r="A7115">
            <v>9469</v>
          </cell>
          <cell r="B7115" t="str">
            <v>CHASIS PARA ENSAMBLADORAS 2 x 32 - GAMMA</v>
          </cell>
          <cell r="C7115" t="str">
            <v>UN</v>
          </cell>
          <cell r="E7115" t="str">
            <v>1900</v>
          </cell>
          <cell r="F7115">
            <v>0</v>
          </cell>
        </row>
        <row r="7116">
          <cell r="A7116">
            <v>9470</v>
          </cell>
          <cell r="B7116" t="str">
            <v>CHASIS PARA ENSAMBLADORAS 2 x 96 - GAMMA</v>
          </cell>
          <cell r="C7116" t="str">
            <v>UN</v>
          </cell>
          <cell r="E7116" t="str">
            <v>1900</v>
          </cell>
          <cell r="F7116">
            <v>0</v>
          </cell>
        </row>
        <row r="7117">
          <cell r="A7117">
            <v>100406</v>
          </cell>
          <cell r="B7117" t="str">
            <v>Luminaria M-130</v>
          </cell>
          <cell r="C7117" t="str">
            <v>UN</v>
          </cell>
          <cell r="E7117" t="str">
            <v>1900</v>
          </cell>
          <cell r="F7117">
            <v>0</v>
          </cell>
        </row>
        <row r="7118">
          <cell r="A7118">
            <v>100490</v>
          </cell>
          <cell r="B7118" t="str">
            <v>Fotocelda 1000 W - incluye base</v>
          </cell>
          <cell r="C7118" t="str">
            <v>UN</v>
          </cell>
          <cell r="D7118">
            <v>44601</v>
          </cell>
          <cell r="E7118" t="str">
            <v>2022</v>
          </cell>
          <cell r="F7118">
            <v>15255</v>
          </cell>
        </row>
        <row r="7119">
          <cell r="A7119">
            <v>100531</v>
          </cell>
          <cell r="B7119" t="str">
            <v>LUMINARIA SODIO  250 W(Inc.Fotoc.+Brazo+Bomb)Coden</v>
          </cell>
          <cell r="C7119" t="str">
            <v>UN</v>
          </cell>
          <cell r="E7119" t="str">
            <v>1900</v>
          </cell>
          <cell r="F7119">
            <v>0</v>
          </cell>
        </row>
        <row r="7120">
          <cell r="A7120">
            <v>100533</v>
          </cell>
          <cell r="B7120" t="str">
            <v>LUMINARIA SODIO  70 W (Inc.Fotoc+Brazo+Bomb)**</v>
          </cell>
          <cell r="C7120" t="str">
            <v>UN</v>
          </cell>
          <cell r="E7120" t="str">
            <v>1900</v>
          </cell>
          <cell r="F7120">
            <v>0</v>
          </cell>
        </row>
        <row r="7121">
          <cell r="A7121">
            <v>100768</v>
          </cell>
          <cell r="B7121" t="str">
            <v>MUEBLE LAMPARA 60X60ESPECULAR SOBREPONER</v>
          </cell>
          <cell r="C7121" t="str">
            <v>UN</v>
          </cell>
          <cell r="E7121" t="str">
            <v>1900</v>
          </cell>
          <cell r="F7121">
            <v>0</v>
          </cell>
        </row>
        <row r="7122">
          <cell r="A7122">
            <v>100769</v>
          </cell>
          <cell r="B7122" t="str">
            <v>LAMPARA FLUORESCENTE 2X32 T-8</v>
          </cell>
          <cell r="C7122" t="str">
            <v>UN</v>
          </cell>
          <cell r="E7122" t="str">
            <v>1900</v>
          </cell>
          <cell r="F7122">
            <v>0</v>
          </cell>
        </row>
        <row r="7123">
          <cell r="A7123">
            <v>101094</v>
          </cell>
          <cell r="B7123" t="str">
            <v>Kit MH 1000 W (Balsto-Conden.-Arrancador)</v>
          </cell>
          <cell r="C7123" t="str">
            <v>UN</v>
          </cell>
          <cell r="E7123" t="str">
            <v>1900</v>
          </cell>
          <cell r="F7123">
            <v>0</v>
          </cell>
        </row>
        <row r="7124">
          <cell r="A7124">
            <v>101095</v>
          </cell>
          <cell r="B7124" t="str">
            <v>Kit MH 400 W (Balsto-Conden.-Arrancador)</v>
          </cell>
          <cell r="C7124" t="str">
            <v>UN</v>
          </cell>
          <cell r="E7124" t="str">
            <v>1900</v>
          </cell>
          <cell r="F7124">
            <v>0</v>
          </cell>
        </row>
        <row r="7125">
          <cell r="A7125">
            <v>101097</v>
          </cell>
          <cell r="B7125" t="str">
            <v>BOMBILLO MH 1000 W E40 Tub. Europeo</v>
          </cell>
          <cell r="C7125" t="str">
            <v>UN</v>
          </cell>
          <cell r="E7125" t="str">
            <v>1900</v>
          </cell>
          <cell r="F7125">
            <v>0</v>
          </cell>
        </row>
        <row r="7126">
          <cell r="A7126">
            <v>101098</v>
          </cell>
          <cell r="B7126" t="str">
            <v>BOMBILLO MH 400 W E40 Tub. Europeo</v>
          </cell>
          <cell r="C7126" t="str">
            <v>UN</v>
          </cell>
          <cell r="E7126" t="str">
            <v>1900</v>
          </cell>
          <cell r="F7126">
            <v>0</v>
          </cell>
        </row>
        <row r="7127">
          <cell r="A7127">
            <v>101099</v>
          </cell>
          <cell r="B7127" t="str">
            <v>BALA FLUORESCENTE 2X26 (Inc. Bombillo)</v>
          </cell>
          <cell r="C7127" t="str">
            <v>UN</v>
          </cell>
          <cell r="E7127" t="str">
            <v>1900</v>
          </cell>
          <cell r="F7127">
            <v>0</v>
          </cell>
        </row>
        <row r="7128">
          <cell r="A7128">
            <v>101141</v>
          </cell>
          <cell r="B7128" t="str">
            <v>PERCHA 2 PUESTOS(Percha+Aisl.+Fijac)AP.</v>
          </cell>
          <cell r="C7128" t="str">
            <v>UN</v>
          </cell>
          <cell r="E7128" t="str">
            <v>1900</v>
          </cell>
          <cell r="F7128">
            <v>0</v>
          </cell>
        </row>
        <row r="7129">
          <cell r="A7129">
            <v>101142</v>
          </cell>
          <cell r="B7129" t="str">
            <v>PERCHA 3 PUESTOS(Percha+Aisl.+Fijac)AP.</v>
          </cell>
          <cell r="C7129" t="str">
            <v>UN</v>
          </cell>
          <cell r="E7129" t="str">
            <v>1900</v>
          </cell>
          <cell r="F7129">
            <v>0</v>
          </cell>
        </row>
        <row r="7130">
          <cell r="A7130">
            <v>101161</v>
          </cell>
          <cell r="B7130" t="str">
            <v>BOMBILLO AHORRADOR 26 WAT - 110V</v>
          </cell>
          <cell r="C7130" t="str">
            <v>UN</v>
          </cell>
          <cell r="D7130">
            <v>44599</v>
          </cell>
          <cell r="E7130" t="str">
            <v>2022</v>
          </cell>
          <cell r="F7130">
            <v>9937</v>
          </cell>
        </row>
        <row r="7131">
          <cell r="A7131">
            <v>101162</v>
          </cell>
          <cell r="B7131" t="str">
            <v>BALA HALOGENA 50 W  (Inc. Bombill</v>
          </cell>
          <cell r="C7131" t="str">
            <v>UN</v>
          </cell>
          <cell r="E7131" t="str">
            <v>1900</v>
          </cell>
          <cell r="F7131">
            <v>0</v>
          </cell>
        </row>
        <row r="7132">
          <cell r="A7132">
            <v>101392</v>
          </cell>
          <cell r="B7132" t="str">
            <v>LUMINARIA METAL HALIDE  70 W (Inc.Fotoc+Brazo+Bomb</v>
          </cell>
          <cell r="C7132" t="str">
            <v>UN</v>
          </cell>
          <cell r="E7132" t="str">
            <v>1900</v>
          </cell>
          <cell r="F7132">
            <v>0</v>
          </cell>
        </row>
        <row r="7133">
          <cell r="A7133">
            <v>101420</v>
          </cell>
          <cell r="B7133" t="str">
            <v>BOMBILLO DE SODIO 400 W</v>
          </cell>
          <cell r="C7133" t="str">
            <v>UN</v>
          </cell>
          <cell r="D7133">
            <v>44599</v>
          </cell>
          <cell r="E7133" t="str">
            <v>2022</v>
          </cell>
          <cell r="F7133">
            <v>33753.01</v>
          </cell>
        </row>
        <row r="7134">
          <cell r="A7134">
            <v>101469</v>
          </cell>
          <cell r="B7134" t="str">
            <v>Proyector MH 400 W 208/220V(inc bomb. oboide)</v>
          </cell>
          <cell r="C7134" t="str">
            <v>UN</v>
          </cell>
          <cell r="E7134" t="str">
            <v>1900</v>
          </cell>
          <cell r="F7134">
            <v>0</v>
          </cell>
        </row>
        <row r="7135">
          <cell r="A7135">
            <v>101470</v>
          </cell>
          <cell r="B7135" t="str">
            <v>Proyector MH 250 W  208/220V(inc bomb.oboide)</v>
          </cell>
          <cell r="C7135" t="str">
            <v>UN</v>
          </cell>
          <cell r="E7135" t="str">
            <v>1900</v>
          </cell>
          <cell r="F7135">
            <v>0</v>
          </cell>
        </row>
        <row r="7136">
          <cell r="A7136">
            <v>101471</v>
          </cell>
          <cell r="B7136" t="str">
            <v>PROYECTOR DE PISO SODIO 70 W  TERRA O SUPERIOR</v>
          </cell>
          <cell r="C7136" t="str">
            <v>UN</v>
          </cell>
          <cell r="E7136" t="str">
            <v>1900</v>
          </cell>
          <cell r="F7136">
            <v>0</v>
          </cell>
        </row>
        <row r="7137">
          <cell r="A7137">
            <v>101472</v>
          </cell>
          <cell r="B7137" t="str">
            <v>PROYECTOR SUMERGIBLE IP 68 MH 400 W BAROLET O SUPE</v>
          </cell>
          <cell r="C7137" t="str">
            <v>UN</v>
          </cell>
          <cell r="E7137" t="str">
            <v>1900</v>
          </cell>
          <cell r="F7137">
            <v>0</v>
          </cell>
        </row>
        <row r="7138">
          <cell r="A7138">
            <v>101495</v>
          </cell>
          <cell r="B7138" t="str">
            <v>Luminaria de piso 150 W-208 V MH OU30126-G12 o sup</v>
          </cell>
          <cell r="C7138" t="str">
            <v>UN</v>
          </cell>
          <cell r="E7138" t="str">
            <v>1900</v>
          </cell>
          <cell r="F7138">
            <v>0</v>
          </cell>
        </row>
        <row r="7139">
          <cell r="A7139">
            <v>101496</v>
          </cell>
          <cell r="B7139" t="str">
            <v>Luminaria cuadrum 8x54 W+4x50 AR 111 120 V CO8013G</v>
          </cell>
          <cell r="C7139" t="str">
            <v>UN</v>
          </cell>
          <cell r="E7139" t="str">
            <v>1900</v>
          </cell>
          <cell r="F7139">
            <v>0</v>
          </cell>
        </row>
        <row r="7140">
          <cell r="A7140">
            <v>101498</v>
          </cell>
          <cell r="B7140" t="str">
            <v>Lum lineal modulable 4x54W 110 V CO8008B o superio</v>
          </cell>
          <cell r="C7140" t="str">
            <v>UN</v>
          </cell>
          <cell r="E7140" t="str">
            <v>1900</v>
          </cell>
          <cell r="F7140">
            <v>0</v>
          </cell>
        </row>
        <row r="7141">
          <cell r="A7141">
            <v>101499</v>
          </cell>
          <cell r="B7141" t="str">
            <v>Lum hermética fluoresc IP65 2X54W T5 proffit o sup</v>
          </cell>
          <cell r="C7141" t="str">
            <v>UN</v>
          </cell>
          <cell r="E7141" t="str">
            <v>1900</v>
          </cell>
          <cell r="F7141">
            <v>0</v>
          </cell>
        </row>
        <row r="7142">
          <cell r="A7142">
            <v>101500</v>
          </cell>
          <cell r="B7142" t="str">
            <v>Bala performa 2X26 WCO1016B Construlita o superior</v>
          </cell>
          <cell r="C7142" t="str">
            <v>UN</v>
          </cell>
          <cell r="E7142" t="str">
            <v>1900</v>
          </cell>
          <cell r="F7142">
            <v>0</v>
          </cell>
        </row>
        <row r="7143">
          <cell r="A7143">
            <v>101501</v>
          </cell>
          <cell r="B7143" t="str">
            <v>Luminaria 60x60 T8 3X17W 120Vceldas parabólicas</v>
          </cell>
          <cell r="C7143" t="str">
            <v>UN</v>
          </cell>
          <cell r="E7143" t="str">
            <v>1900</v>
          </cell>
          <cell r="F7143">
            <v>0</v>
          </cell>
        </row>
        <row r="7144">
          <cell r="A7144">
            <v>101982</v>
          </cell>
          <cell r="B7144" t="str">
            <v>Luminaria a AREALED I 80L RAP 01 175W</v>
          </cell>
          <cell r="C7144" t="str">
            <v>UN</v>
          </cell>
          <cell r="E7144" t="str">
            <v>1900</v>
          </cell>
          <cell r="F7144">
            <v>0</v>
          </cell>
        </row>
        <row r="7145">
          <cell r="A7145">
            <v>102187</v>
          </cell>
          <cell r="B7145" t="str">
            <v>Proyector Na 250 W 208/220V(inc bomb. oboide)</v>
          </cell>
          <cell r="C7145" t="str">
            <v>UN</v>
          </cell>
          <cell r="E7145" t="str">
            <v>1900</v>
          </cell>
          <cell r="F7145">
            <v>0</v>
          </cell>
        </row>
        <row r="7146">
          <cell r="A7146">
            <v>102247</v>
          </cell>
          <cell r="B7146" t="str">
            <v>LUMINARIA FLUORESCENTE T5 2X54WIP65120VSOBREPONER</v>
          </cell>
          <cell r="C7146" t="str">
            <v>UN</v>
          </cell>
          <cell r="E7146" t="str">
            <v>1900</v>
          </cell>
          <cell r="F7146">
            <v>0</v>
          </cell>
        </row>
        <row r="7147">
          <cell r="A7147">
            <v>102250</v>
          </cell>
          <cell r="B7147" t="str">
            <v>Bala circular incandescente halógena 35 W 12 V</v>
          </cell>
          <cell r="C7147" t="str">
            <v>UN</v>
          </cell>
          <cell r="E7147" t="str">
            <v>1900</v>
          </cell>
          <cell r="F7147">
            <v>0</v>
          </cell>
        </row>
        <row r="7148">
          <cell r="A7148">
            <v>102257</v>
          </cell>
          <cell r="B7148" t="str">
            <v>Luminaria 60x60 T8 4X17W 120Vceldas parabólicas</v>
          </cell>
          <cell r="C7148" t="str">
            <v>UN</v>
          </cell>
          <cell r="E7148" t="str">
            <v>1900</v>
          </cell>
          <cell r="F7148">
            <v>0</v>
          </cell>
        </row>
        <row r="7149">
          <cell r="A7149">
            <v>102294</v>
          </cell>
          <cell r="B7149" t="str">
            <v>Equipo automático alumbrado emergencia 2x20W 12V</v>
          </cell>
          <cell r="C7149" t="str">
            <v>UN</v>
          </cell>
          <cell r="D7149">
            <v>43839</v>
          </cell>
          <cell r="E7149" t="str">
            <v>2020</v>
          </cell>
          <cell r="F7149">
            <v>871816</v>
          </cell>
        </row>
        <row r="7150">
          <cell r="A7150">
            <v>102295</v>
          </cell>
          <cell r="B7150" t="str">
            <v>Aviso de señalización con LED 2 caras Iluram o sup</v>
          </cell>
          <cell r="C7150" t="str">
            <v>UN</v>
          </cell>
          <cell r="E7150" t="str">
            <v>1900</v>
          </cell>
          <cell r="F7150">
            <v>0</v>
          </cell>
        </row>
        <row r="7151">
          <cell r="A7151">
            <v>102322</v>
          </cell>
          <cell r="B7151" t="str">
            <v>LUM FLUORESC 60X60 4x17 T8 120 V acrílprotec UV</v>
          </cell>
          <cell r="C7151" t="str">
            <v>UN</v>
          </cell>
          <cell r="E7151" t="str">
            <v>1900</v>
          </cell>
          <cell r="F7151">
            <v>0</v>
          </cell>
        </row>
        <row r="7152">
          <cell r="A7152">
            <v>102842</v>
          </cell>
          <cell r="B7152" t="str">
            <v>BOMBILLO AHORRADOR ESPIRAL 26 WAT-120V-LUZ</v>
          </cell>
          <cell r="C7152" t="str">
            <v>UN</v>
          </cell>
          <cell r="E7152" t="str">
            <v>1900</v>
          </cell>
          <cell r="F7152">
            <v>0</v>
          </cell>
        </row>
        <row r="7153">
          <cell r="A7153">
            <v>102843</v>
          </cell>
          <cell r="B7153" t="str">
            <v>BOMBILLO AHORRADOR 4 PIN DE 32 A 42W PHILIPS</v>
          </cell>
          <cell r="C7153" t="str">
            <v>UN</v>
          </cell>
          <cell r="E7153" t="str">
            <v>1900</v>
          </cell>
          <cell r="F7153">
            <v>0</v>
          </cell>
        </row>
        <row r="7154">
          <cell r="A7154">
            <v>102854</v>
          </cell>
          <cell r="B7154" t="str">
            <v>TUBO T8-17W 865 L/BLANCA PHILIPS(LAMPAR.EUROPEA)</v>
          </cell>
          <cell r="C7154" t="str">
            <v>UN</v>
          </cell>
          <cell r="E7154" t="str">
            <v>1900</v>
          </cell>
          <cell r="F7154">
            <v>0</v>
          </cell>
        </row>
        <row r="7155">
          <cell r="A7155">
            <v>102855</v>
          </cell>
          <cell r="B7155" t="str">
            <v>BALASTO 4 x 32 ELECTRON</v>
          </cell>
          <cell r="C7155" t="str">
            <v>UN</v>
          </cell>
          <cell r="D7155">
            <v>44161</v>
          </cell>
          <cell r="E7155" t="str">
            <v>2020</v>
          </cell>
          <cell r="F7155">
            <v>26855</v>
          </cell>
        </row>
        <row r="7156">
          <cell r="A7156">
            <v>102856</v>
          </cell>
          <cell r="B7156" t="str">
            <v>SOCKET PARA TUBO T8</v>
          </cell>
          <cell r="C7156" t="str">
            <v>UN</v>
          </cell>
          <cell r="D7156">
            <v>44601</v>
          </cell>
          <cell r="E7156" t="str">
            <v>2022</v>
          </cell>
          <cell r="F7156">
            <v>2074</v>
          </cell>
        </row>
        <row r="7157">
          <cell r="A7157">
            <v>102857</v>
          </cell>
          <cell r="B7157" t="str">
            <v>LAMPARA FLUORESC. 2x32W(ARMAZON+BALAST+SOCKET+TUBO</v>
          </cell>
          <cell r="C7157" t="str">
            <v>UN</v>
          </cell>
          <cell r="D7157">
            <v>43851</v>
          </cell>
          <cell r="E7157" t="str">
            <v>2020</v>
          </cell>
          <cell r="F7157">
            <v>59304</v>
          </cell>
        </row>
        <row r="7158">
          <cell r="A7158">
            <v>102884</v>
          </cell>
          <cell r="B7158" t="str">
            <v>BALA DULUX 2XE27 BL SV PROYECTOS***</v>
          </cell>
          <cell r="C7158" t="str">
            <v>UN</v>
          </cell>
          <cell r="E7158" t="str">
            <v>1900</v>
          </cell>
          <cell r="F7158">
            <v>0</v>
          </cell>
        </row>
        <row r="7159">
          <cell r="A7159">
            <v>102885</v>
          </cell>
          <cell r="B7159" t="str">
            <v>BOMBILLO FC DB 26W/840 PHL***</v>
          </cell>
          <cell r="C7159" t="str">
            <v>UN</v>
          </cell>
          <cell r="E7159" t="str">
            <v>1900</v>
          </cell>
          <cell r="F7159">
            <v>0</v>
          </cell>
        </row>
        <row r="7160">
          <cell r="A7160">
            <v>102886</v>
          </cell>
          <cell r="B7160" t="str">
            <v>VIDRIO BALA DULUX /HQI SERIGRAFIADO CON A***</v>
          </cell>
          <cell r="C7160" t="str">
            <v>UN</v>
          </cell>
          <cell r="E7160" t="str">
            <v>1900</v>
          </cell>
          <cell r="F7160">
            <v>0</v>
          </cell>
        </row>
        <row r="7161">
          <cell r="A7161">
            <v>102949</v>
          </cell>
          <cell r="B7161" t="str">
            <v>LAMPARA 24 CELDAS 4X18W TUBOT8+BALASTO</v>
          </cell>
          <cell r="C7161" t="str">
            <v>UN</v>
          </cell>
          <cell r="E7161" t="str">
            <v>1900</v>
          </cell>
          <cell r="F7161">
            <v>0</v>
          </cell>
        </row>
        <row r="7162">
          <cell r="A7162">
            <v>103000</v>
          </cell>
          <cell r="B7162" t="str">
            <v>LUMINARIA METAL HALIDE  1000 W (Completa)</v>
          </cell>
          <cell r="C7162" t="str">
            <v>UN</v>
          </cell>
          <cell r="D7162">
            <v>43539</v>
          </cell>
          <cell r="E7162" t="str">
            <v>2019</v>
          </cell>
          <cell r="F7162">
            <v>997231</v>
          </cell>
        </row>
        <row r="7163">
          <cell r="A7163">
            <v>103001</v>
          </cell>
          <cell r="B7163" t="str">
            <v>LUMINARIA METAL HALID400 W (inc.fotoc+brazo+bom)</v>
          </cell>
          <cell r="C7163" t="str">
            <v>UN</v>
          </cell>
          <cell r="D7163">
            <v>44601</v>
          </cell>
          <cell r="E7163" t="str">
            <v>2022</v>
          </cell>
          <cell r="F7163">
            <v>373705.01</v>
          </cell>
        </row>
        <row r="7164">
          <cell r="A7164">
            <v>103099</v>
          </cell>
          <cell r="B7164" t="str">
            <v>LUMINARIA FLUORESCENTE T5 2X28W</v>
          </cell>
          <cell r="C7164" t="str">
            <v>UN</v>
          </cell>
          <cell r="E7164" t="str">
            <v>1900</v>
          </cell>
          <cell r="F7164">
            <v>0</v>
          </cell>
        </row>
        <row r="7165">
          <cell r="A7165">
            <v>103116</v>
          </cell>
          <cell r="B7165" t="str">
            <v>AMARRE PARA TUBERIA PVC</v>
          </cell>
          <cell r="C7165" t="str">
            <v>UN</v>
          </cell>
          <cell r="D7165">
            <v>44161</v>
          </cell>
          <cell r="E7165" t="str">
            <v>2020</v>
          </cell>
          <cell r="F7165">
            <v>556</v>
          </cell>
        </row>
        <row r="7166">
          <cell r="A7166">
            <v>103216</v>
          </cell>
          <cell r="B7166" t="str">
            <v>BOMBILLO AHORRADOR LUZ BCA. 20W 8000HR **</v>
          </cell>
          <cell r="C7166" t="str">
            <v>UN</v>
          </cell>
          <cell r="D7166">
            <v>43537</v>
          </cell>
          <cell r="E7166" t="str">
            <v>2019</v>
          </cell>
          <cell r="F7166">
            <v>7181</v>
          </cell>
        </row>
        <row r="7167">
          <cell r="A7167">
            <v>103261</v>
          </cell>
          <cell r="B7167" t="str">
            <v>BOMBILLO AHORRADOR 13 WAT - 120V LUZ B.</v>
          </cell>
          <cell r="C7167" t="str">
            <v>UN</v>
          </cell>
          <cell r="D7167">
            <v>44599</v>
          </cell>
          <cell r="E7167" t="str">
            <v>2022</v>
          </cell>
          <cell r="F7167">
            <v>6039</v>
          </cell>
        </row>
        <row r="7168">
          <cell r="A7168">
            <v>103262</v>
          </cell>
          <cell r="B7168" t="str">
            <v>BOMBILLO AHORRADOR DE 32W</v>
          </cell>
          <cell r="C7168" t="str">
            <v>UN</v>
          </cell>
          <cell r="D7168">
            <v>44599</v>
          </cell>
          <cell r="E7168" t="str">
            <v>2022</v>
          </cell>
          <cell r="F7168">
            <v>16534</v>
          </cell>
        </row>
        <row r="7169">
          <cell r="A7169">
            <v>103866</v>
          </cell>
          <cell r="B7169" t="str">
            <v>lampara hermetica 2x32W</v>
          </cell>
          <cell r="C7169" t="str">
            <v>UN</v>
          </cell>
          <cell r="D7169">
            <v>44601</v>
          </cell>
          <cell r="E7169" t="str">
            <v>2022</v>
          </cell>
          <cell r="F7169">
            <v>45600</v>
          </cell>
        </row>
        <row r="7170">
          <cell r="A7170">
            <v>103890</v>
          </cell>
          <cell r="B7170" t="str">
            <v>Bombillo ahorrador 1x15 W  Espiral 8.000 Hrs.</v>
          </cell>
          <cell r="C7170" t="str">
            <v>UN</v>
          </cell>
          <cell r="D7170">
            <v>44599</v>
          </cell>
          <cell r="E7170" t="str">
            <v>2022</v>
          </cell>
          <cell r="F7170">
            <v>10650</v>
          </cell>
        </row>
        <row r="7171">
          <cell r="A7171">
            <v>103942</v>
          </cell>
          <cell r="B7171" t="str">
            <v>Luminaria 150 W Metal Halide (Completa)</v>
          </cell>
          <cell r="C7171" t="str">
            <v>UN</v>
          </cell>
          <cell r="D7171">
            <v>44601</v>
          </cell>
          <cell r="E7171" t="str">
            <v>2022</v>
          </cell>
          <cell r="F7171">
            <v>317538.01</v>
          </cell>
        </row>
        <row r="7172">
          <cell r="A7172">
            <v>103957</v>
          </cell>
          <cell r="B7172" t="str">
            <v>Bombilla  70 W Metal Halide</v>
          </cell>
          <cell r="C7172" t="str">
            <v>UN</v>
          </cell>
          <cell r="D7172">
            <v>44599</v>
          </cell>
          <cell r="E7172" t="str">
            <v>2022</v>
          </cell>
          <cell r="F7172">
            <v>42586.01</v>
          </cell>
        </row>
        <row r="7173">
          <cell r="A7173">
            <v>103958</v>
          </cell>
          <cell r="B7173" t="str">
            <v>Bombilla 150 W Metal Halide Oboide</v>
          </cell>
          <cell r="C7173" t="str">
            <v>UN</v>
          </cell>
          <cell r="D7173">
            <v>44599</v>
          </cell>
          <cell r="E7173" t="str">
            <v>2022</v>
          </cell>
          <cell r="F7173">
            <v>91321</v>
          </cell>
        </row>
        <row r="7174">
          <cell r="A7174">
            <v>104318</v>
          </cell>
          <cell r="B7174" t="str">
            <v>Empalme en Derivación 91B1 (Juego x 2 Unidades)</v>
          </cell>
          <cell r="C7174" t="str">
            <v>JGO</v>
          </cell>
          <cell r="D7174">
            <v>44599</v>
          </cell>
          <cell r="E7174" t="str">
            <v>2022</v>
          </cell>
          <cell r="F7174">
            <v>218174.01</v>
          </cell>
        </row>
        <row r="7175">
          <cell r="A7175">
            <v>104385</v>
          </cell>
          <cell r="B7175" t="str">
            <v>LUMINARIA METAL HALIDE  250 W (Completa)***</v>
          </cell>
          <cell r="C7175" t="str">
            <v>UN</v>
          </cell>
          <cell r="E7175" t="str">
            <v>1900</v>
          </cell>
          <cell r="F7175">
            <v>0</v>
          </cell>
        </row>
        <row r="7176">
          <cell r="A7176">
            <v>104387</v>
          </cell>
          <cell r="B7176" t="str">
            <v>LUMINARIA SODIO 1.000W (inc fotoc+brazo+bomb)</v>
          </cell>
          <cell r="C7176" t="str">
            <v>UN</v>
          </cell>
          <cell r="E7176" t="str">
            <v>1900</v>
          </cell>
          <cell r="F7176">
            <v>0</v>
          </cell>
        </row>
        <row r="7177">
          <cell r="A7177">
            <v>104659</v>
          </cell>
          <cell r="B7177" t="str">
            <v>LUMINARIA FORZA MH SCHREDER 250W+BOMB OVOIDE FOSFO</v>
          </cell>
          <cell r="C7177" t="str">
            <v>UN</v>
          </cell>
          <cell r="E7177" t="str">
            <v>1900</v>
          </cell>
          <cell r="F7177">
            <v>0</v>
          </cell>
        </row>
        <row r="7178">
          <cell r="A7178">
            <v>104660</v>
          </cell>
          <cell r="B7178" t="str">
            <v>LUMINARIA FORZA MH SCHREDER 400W+BOMB OVOIDE FOSFO</v>
          </cell>
          <cell r="C7178" t="str">
            <v>UN</v>
          </cell>
          <cell r="E7178" t="str">
            <v>1900</v>
          </cell>
          <cell r="F7178">
            <v>0</v>
          </cell>
        </row>
        <row r="7179">
          <cell r="A7179">
            <v>104662</v>
          </cell>
          <cell r="B7179" t="str">
            <v>LUMINARIA POSTE TIPO TABACO 60 W+ BOMB.AHORR 20W B</v>
          </cell>
          <cell r="C7179" t="str">
            <v>UN</v>
          </cell>
          <cell r="D7179">
            <v>44601</v>
          </cell>
          <cell r="E7179" t="str">
            <v>2022</v>
          </cell>
          <cell r="F7179">
            <v>116261</v>
          </cell>
        </row>
        <row r="7180">
          <cell r="A7180">
            <v>104664</v>
          </cell>
          <cell r="B7180" t="str">
            <v>BALA HALOG SELLIP65 50W-12V;SUME+BOB.LED5W(NO USAR</v>
          </cell>
          <cell r="C7180" t="str">
            <v>UN</v>
          </cell>
          <cell r="E7180" t="str">
            <v>1900</v>
          </cell>
          <cell r="F7180">
            <v>0</v>
          </cell>
        </row>
        <row r="7181">
          <cell r="A7181">
            <v>104727</v>
          </cell>
          <cell r="B7181" t="str">
            <v>LUMINARIA METAL HALID250W-220V(FOTOC+BOMB)SIN BRAZ</v>
          </cell>
          <cell r="C7181" t="str">
            <v>UN</v>
          </cell>
          <cell r="E7181" t="str">
            <v>1900</v>
          </cell>
          <cell r="F7181">
            <v>0</v>
          </cell>
        </row>
        <row r="7182">
          <cell r="A7182">
            <v>104728</v>
          </cell>
          <cell r="B7182" t="str">
            <v>LAMPARA(60X30CM)ESPECULAR(2X17)SOBREPONER TUBO-T8</v>
          </cell>
          <cell r="C7182" t="str">
            <v>UN</v>
          </cell>
          <cell r="E7182" t="str">
            <v>1900</v>
          </cell>
          <cell r="F7182">
            <v>0</v>
          </cell>
        </row>
        <row r="7183">
          <cell r="A7183">
            <v>104729</v>
          </cell>
          <cell r="B7183" t="str">
            <v>LUMINARIA FULORESC(2X32W)SOBREP,BALAST.ELECT,16CEL</v>
          </cell>
          <cell r="C7183" t="str">
            <v>UN</v>
          </cell>
          <cell r="E7183" t="str">
            <v>1900</v>
          </cell>
          <cell r="F7183">
            <v>0</v>
          </cell>
        </row>
        <row r="7184">
          <cell r="A7184">
            <v>104745</v>
          </cell>
          <cell r="B7184" t="str">
            <v>LUMINARIA AUTONOMA DE  EMERGENCIA( BOMB+BATERIA)MICKEY MOUSE</v>
          </cell>
          <cell r="C7184" t="str">
            <v>UN</v>
          </cell>
          <cell r="D7184">
            <v>43851</v>
          </cell>
          <cell r="E7184" t="str">
            <v>2020</v>
          </cell>
          <cell r="F7184">
            <v>61757</v>
          </cell>
        </row>
        <row r="7185">
          <cell r="A7185">
            <v>104770</v>
          </cell>
          <cell r="B7185" t="str">
            <v>LUMINARIA 2X32 EMERG DOBLE BALASTO+BAT</v>
          </cell>
          <cell r="C7185" t="str">
            <v>UN</v>
          </cell>
          <cell r="E7185" t="str">
            <v>1900</v>
          </cell>
          <cell r="F7185">
            <v>0</v>
          </cell>
        </row>
        <row r="7186">
          <cell r="A7186">
            <v>104811</v>
          </cell>
          <cell r="B7186" t="str">
            <v>LAMPARA HERM. DE SOBREPONER 2X17W-POLICARBONATO C</v>
          </cell>
          <cell r="C7186" t="str">
            <v>UN</v>
          </cell>
          <cell r="D7186">
            <v>43761</v>
          </cell>
          <cell r="E7186" t="str">
            <v>2019</v>
          </cell>
          <cell r="F7186">
            <v>76160</v>
          </cell>
        </row>
        <row r="7187">
          <cell r="A7187">
            <v>104876</v>
          </cell>
          <cell r="B7187" t="str">
            <v>BOMBILLA SOADIO OVOIDE PEQUEÑA</v>
          </cell>
          <cell r="C7187" t="str">
            <v>UN</v>
          </cell>
          <cell r="E7187" t="str">
            <v>1900</v>
          </cell>
          <cell r="F7187">
            <v>0</v>
          </cell>
        </row>
        <row r="7188">
          <cell r="A7188">
            <v>104911</v>
          </cell>
          <cell r="B7188" t="str">
            <v>LUMINARIA RALED III 64 LED 143 W PARA SENDEROS</v>
          </cell>
          <cell r="C7188" t="str">
            <v>UN</v>
          </cell>
          <cell r="D7188">
            <v>44601</v>
          </cell>
          <cell r="E7188" t="str">
            <v>2022</v>
          </cell>
          <cell r="F7188">
            <v>720961</v>
          </cell>
        </row>
        <row r="7189">
          <cell r="A7189">
            <v>104986</v>
          </cell>
          <cell r="B7189" t="str">
            <v>REFLECTOR METAL HALIDE 250W- FACHADA(BASE+BOMBILL</v>
          </cell>
          <cell r="C7189" t="str">
            <v>UN</v>
          </cell>
          <cell r="D7189">
            <v>44601</v>
          </cell>
          <cell r="E7189" t="str">
            <v>2022</v>
          </cell>
          <cell r="F7189">
            <v>278815</v>
          </cell>
        </row>
        <row r="7190">
          <cell r="A7190">
            <v>104987</v>
          </cell>
          <cell r="B7190" t="str">
            <v>APLIQUE DE SOBREPONER(2X27W)LUZ BLANCA</v>
          </cell>
          <cell r="C7190" t="str">
            <v>UN</v>
          </cell>
          <cell r="E7190" t="str">
            <v>1900</v>
          </cell>
          <cell r="F7190">
            <v>0</v>
          </cell>
        </row>
        <row r="7191">
          <cell r="A7191">
            <v>104988</v>
          </cell>
          <cell r="B7191" t="str">
            <v>BOMBILLA DE 27W PARA APLIQUE DE SOBREPONER</v>
          </cell>
          <cell r="C7191" t="str">
            <v>UN</v>
          </cell>
          <cell r="E7191" t="str">
            <v>1900</v>
          </cell>
          <cell r="F7191">
            <v>0</v>
          </cell>
        </row>
        <row r="7192">
          <cell r="A7192">
            <v>105040</v>
          </cell>
          <cell r="B7192" t="str">
            <v>REFLECTOR METAL HALIDE 1000 W redonda</v>
          </cell>
          <cell r="C7192" t="str">
            <v>UN</v>
          </cell>
          <cell r="D7192">
            <v>44601</v>
          </cell>
          <cell r="E7192" t="str">
            <v>2022</v>
          </cell>
          <cell r="F7192">
            <v>1194034</v>
          </cell>
        </row>
        <row r="7193">
          <cell r="A7193">
            <v>105041</v>
          </cell>
          <cell r="B7193" t="str">
            <v>BALASTO 1000 W CWA (KID) CON CONDENSADOR</v>
          </cell>
          <cell r="C7193" t="str">
            <v>UN</v>
          </cell>
          <cell r="D7193">
            <v>44599</v>
          </cell>
          <cell r="E7193" t="str">
            <v>2022</v>
          </cell>
          <cell r="F7193">
            <v>357419</v>
          </cell>
        </row>
        <row r="7194">
          <cell r="A7194">
            <v>105090</v>
          </cell>
          <cell r="B7194" t="str">
            <v>LUMINARIA SODIO TIPO CODENSA-70W(Fot+br+Bo)</v>
          </cell>
          <cell r="C7194" t="str">
            <v>UN</v>
          </cell>
          <cell r="D7194">
            <v>44601</v>
          </cell>
          <cell r="E7194" t="str">
            <v>2022</v>
          </cell>
          <cell r="F7194">
            <v>229966</v>
          </cell>
        </row>
        <row r="7195">
          <cell r="A7195">
            <v>105091</v>
          </cell>
          <cell r="B7195" t="str">
            <v>LUMINARIA SODIO TIPO CODENSA-150W(Fotoc+bra+Bomb)</v>
          </cell>
          <cell r="C7195" t="str">
            <v>UN</v>
          </cell>
          <cell r="D7195">
            <v>44601</v>
          </cell>
          <cell r="E7195" t="str">
            <v>2022</v>
          </cell>
          <cell r="F7195">
            <v>377063</v>
          </cell>
        </row>
        <row r="7196">
          <cell r="A7196">
            <v>105092</v>
          </cell>
          <cell r="B7196" t="str">
            <v>LUMINARIA SODIO TIPO CODENSA-400W(Fotoc+bra+Bomb)</v>
          </cell>
          <cell r="C7196" t="str">
            <v>UN</v>
          </cell>
          <cell r="D7196">
            <v>44601</v>
          </cell>
          <cell r="E7196" t="str">
            <v>2022</v>
          </cell>
          <cell r="F7196">
            <v>508631</v>
          </cell>
        </row>
        <row r="7197">
          <cell r="A7197">
            <v>105098</v>
          </cell>
          <cell r="B7197" t="str">
            <v>BALA DULUX (1X26W) ABIERTA(Chasis+Balasto+Bombilla</v>
          </cell>
          <cell r="C7197" t="str">
            <v>UN</v>
          </cell>
          <cell r="E7197" t="str">
            <v>1900</v>
          </cell>
          <cell r="F7197">
            <v>0</v>
          </cell>
        </row>
        <row r="7198">
          <cell r="A7198">
            <v>105100</v>
          </cell>
          <cell r="B7198" t="str">
            <v>BALA(1X27W)+Vidrio(Chasis+Bomb Ahorrad de Rosca)</v>
          </cell>
          <cell r="C7198" t="str">
            <v>UN</v>
          </cell>
          <cell r="E7198" t="str">
            <v>1900</v>
          </cell>
          <cell r="F7198">
            <v>0</v>
          </cell>
        </row>
        <row r="7199">
          <cell r="A7199">
            <v>105101</v>
          </cell>
          <cell r="B7199" t="str">
            <v>BALA(2X27W)+Vidrio(Chasis+Bomb Ahorrad de Rosca)</v>
          </cell>
          <cell r="C7199" t="str">
            <v>UN</v>
          </cell>
          <cell r="D7199">
            <v>44599</v>
          </cell>
          <cell r="E7199" t="str">
            <v>2022</v>
          </cell>
          <cell r="F7199">
            <v>26871</v>
          </cell>
        </row>
        <row r="7200">
          <cell r="A7200">
            <v>105110</v>
          </cell>
          <cell r="B7200" t="str">
            <v>PROYECTOR METAL HALIDE (1.000W) CIRCULAR CAMPANA</v>
          </cell>
          <cell r="C7200" t="str">
            <v>UN</v>
          </cell>
          <cell r="E7200" t="str">
            <v>1900</v>
          </cell>
          <cell r="F7200">
            <v>0</v>
          </cell>
        </row>
        <row r="7201">
          <cell r="A7201">
            <v>105111</v>
          </cell>
          <cell r="B7201" t="str">
            <v>BOMBILLA METAL HALIDE (1.000W) TUBULAR</v>
          </cell>
          <cell r="C7201" t="str">
            <v>UN</v>
          </cell>
          <cell r="E7201" t="str">
            <v>1900</v>
          </cell>
          <cell r="F7201">
            <v>0</v>
          </cell>
        </row>
        <row r="7202">
          <cell r="A7202">
            <v>105112</v>
          </cell>
          <cell r="B7202" t="str">
            <v>TUBO IMC Ø 6" (L=3m)</v>
          </cell>
          <cell r="C7202" t="str">
            <v>ML</v>
          </cell>
          <cell r="D7202">
            <v>44601</v>
          </cell>
          <cell r="E7202" t="str">
            <v>2022</v>
          </cell>
          <cell r="F7202">
            <v>463427</v>
          </cell>
        </row>
        <row r="7203">
          <cell r="A7203">
            <v>105339</v>
          </cell>
          <cell r="B7203" t="str">
            <v>REFLECTOR LED TIPO WALLPACK 50W(3.000K)100-240V</v>
          </cell>
          <cell r="C7203" t="str">
            <v>UN</v>
          </cell>
          <cell r="E7203" t="str">
            <v>1900</v>
          </cell>
          <cell r="F7203">
            <v>0</v>
          </cell>
        </row>
        <row r="7204">
          <cell r="A7204">
            <v>105340</v>
          </cell>
          <cell r="B7204" t="str">
            <v>REFLECTOR LED TIPO WALLPACK 30W(3.000K)100-240V</v>
          </cell>
          <cell r="C7204" t="str">
            <v>UN</v>
          </cell>
          <cell r="E7204" t="str">
            <v>1900</v>
          </cell>
          <cell r="F7204">
            <v>0</v>
          </cell>
        </row>
        <row r="7205">
          <cell r="A7205">
            <v>105598</v>
          </cell>
          <cell r="B7205" t="str">
            <v>Proyector-96LEDS-310 W-28100 Lumen-1.000mA-ClaseII</v>
          </cell>
          <cell r="C7205" t="str">
            <v>UN</v>
          </cell>
          <cell r="D7205">
            <v>43686</v>
          </cell>
          <cell r="E7205" t="str">
            <v>2019</v>
          </cell>
          <cell r="F7205">
            <v>4819379</v>
          </cell>
        </row>
        <row r="7206">
          <cell r="A7206">
            <v>105640</v>
          </cell>
          <cell r="B7206" t="str">
            <v>LuminariaBahiaAlta (12000lumens;120-277v;4000k)med</v>
          </cell>
          <cell r="C7206" t="str">
            <v>UN</v>
          </cell>
          <cell r="E7206" t="str">
            <v>1900</v>
          </cell>
          <cell r="F7206">
            <v>0</v>
          </cell>
        </row>
        <row r="7207">
          <cell r="A7207">
            <v>105888</v>
          </cell>
          <cell r="B7207" t="str">
            <v>BOMBILLO LUZ MIXTA (160W/220V)</v>
          </cell>
          <cell r="C7207" t="str">
            <v>UN</v>
          </cell>
          <cell r="E7207" t="str">
            <v>1900</v>
          </cell>
          <cell r="F7207">
            <v>0</v>
          </cell>
        </row>
        <row r="7208">
          <cell r="A7208">
            <v>105892</v>
          </cell>
          <cell r="B7208" t="str">
            <v>Panel LED de 12 W de incrusta cuadrado o redon</v>
          </cell>
          <cell r="C7208" t="str">
            <v>UN</v>
          </cell>
          <cell r="D7208">
            <v>44601</v>
          </cell>
          <cell r="E7208" t="str">
            <v>2022</v>
          </cell>
          <cell r="F7208">
            <v>11570</v>
          </cell>
        </row>
        <row r="7209">
          <cell r="A7209">
            <v>105901</v>
          </cell>
          <cell r="B7209" t="str">
            <v>LuminariaparaPosteM-130(ap-70w208/220v)+fotoc+bomb</v>
          </cell>
          <cell r="C7209" t="str">
            <v>UN</v>
          </cell>
          <cell r="E7209" t="str">
            <v>1900</v>
          </cell>
          <cell r="F7209">
            <v>0</v>
          </cell>
        </row>
        <row r="7210">
          <cell r="A7210">
            <v>105935</v>
          </cell>
          <cell r="B7210" t="str">
            <v>REFLECTOR LED (100W) BLANCO FRIO EXTERIOR</v>
          </cell>
          <cell r="C7210" t="str">
            <v>UN</v>
          </cell>
          <cell r="D7210">
            <v>44601</v>
          </cell>
          <cell r="E7210" t="str">
            <v>2022</v>
          </cell>
          <cell r="F7210">
            <v>93090</v>
          </cell>
        </row>
        <row r="7211">
          <cell r="A7211">
            <v>105959</v>
          </cell>
          <cell r="B7211" t="str">
            <v>REFLECTOR  LED (200W) BLANCO FRIO</v>
          </cell>
          <cell r="C7211" t="str">
            <v>UN</v>
          </cell>
          <cell r="E7211" t="str">
            <v>1900</v>
          </cell>
          <cell r="F7211">
            <v>0</v>
          </cell>
        </row>
        <row r="7212">
          <cell r="A7212">
            <v>106115</v>
          </cell>
          <cell r="B7212" t="str">
            <v>Luminaria 32 Leds;700mA;8900Lum;74 Watts-4000K</v>
          </cell>
          <cell r="C7212" t="str">
            <v>UN</v>
          </cell>
          <cell r="D7212">
            <v>44601</v>
          </cell>
          <cell r="E7212" t="str">
            <v>2022</v>
          </cell>
          <cell r="F7212">
            <v>1252290</v>
          </cell>
        </row>
        <row r="7213">
          <cell r="A7213">
            <v>106116</v>
          </cell>
          <cell r="B7213" t="str">
            <v>Proyector Led 335 W/NW SmartLED 220/240v- AWB</v>
          </cell>
          <cell r="C7213" t="str">
            <v>UN</v>
          </cell>
          <cell r="D7213">
            <v>44601</v>
          </cell>
          <cell r="E7213" t="str">
            <v>2022</v>
          </cell>
          <cell r="F7213">
            <v>3217033.01</v>
          </cell>
        </row>
        <row r="7214">
          <cell r="A7214">
            <v>106172</v>
          </cell>
          <cell r="B7214" t="str">
            <v>Luminaria 32 LED 71W - 700mA- 9000Lm Ref5136</v>
          </cell>
          <cell r="C7214" t="str">
            <v>UN</v>
          </cell>
          <cell r="D7214">
            <v>44601</v>
          </cell>
          <cell r="E7214" t="str">
            <v>2022</v>
          </cell>
          <cell r="F7214">
            <v>1923581</v>
          </cell>
        </row>
        <row r="7215">
          <cell r="A7215">
            <v>106173</v>
          </cell>
          <cell r="B7215" t="str">
            <v>Luminaria 72 LED 157W - 700 Ma - 19800Lm  Ref 5102</v>
          </cell>
          <cell r="C7215" t="str">
            <v>UN</v>
          </cell>
          <cell r="D7215">
            <v>43686</v>
          </cell>
          <cell r="E7215" t="str">
            <v>2019</v>
          </cell>
          <cell r="F7215">
            <v>3922327</v>
          </cell>
        </row>
        <row r="7216">
          <cell r="A7216">
            <v>106174</v>
          </cell>
          <cell r="B7216" t="str">
            <v>Luminaria 128LED 279W - 700 mA -34600Lm Tipo Coden</v>
          </cell>
          <cell r="C7216" t="str">
            <v>UN</v>
          </cell>
          <cell r="E7216" t="str">
            <v>1900</v>
          </cell>
          <cell r="F7216">
            <v>0</v>
          </cell>
        </row>
        <row r="7217">
          <cell r="A7217">
            <v>106175</v>
          </cell>
          <cell r="B7217" t="str">
            <v>Luminaria 128LED 279W - 1000mA -45700Lm Tipo Coden</v>
          </cell>
          <cell r="C7217" t="str">
            <v>UN</v>
          </cell>
          <cell r="E7217" t="str">
            <v>1900</v>
          </cell>
          <cell r="F7217">
            <v>0</v>
          </cell>
        </row>
        <row r="7218">
          <cell r="A7218">
            <v>106190</v>
          </cell>
          <cell r="B7218" t="str">
            <v>Luminaria Led Hermetica (2x18W) Sobreponer 120cm</v>
          </cell>
          <cell r="C7218" t="str">
            <v>UN</v>
          </cell>
          <cell r="D7218">
            <v>44601</v>
          </cell>
          <cell r="E7218" t="str">
            <v>2022</v>
          </cell>
          <cell r="F7218">
            <v>62463</v>
          </cell>
        </row>
        <row r="7219">
          <cell r="A7219">
            <v>106191</v>
          </cell>
          <cell r="B7219" t="str">
            <v>Panel Led (60x60) 45W-6K (100-277v) Sobreponer</v>
          </cell>
          <cell r="C7219" t="str">
            <v>UN</v>
          </cell>
          <cell r="D7219">
            <v>44601</v>
          </cell>
          <cell r="E7219" t="str">
            <v>2022</v>
          </cell>
          <cell r="F7219">
            <v>121398</v>
          </cell>
        </row>
        <row r="7220">
          <cell r="A7220">
            <v>106192</v>
          </cell>
          <cell r="B7220" t="str">
            <v>Panel Led (60x60) 45W-6K (100-277v) Sobreponer usar CIO106191</v>
          </cell>
          <cell r="C7220" t="str">
            <v>UN</v>
          </cell>
          <cell r="E7220" t="str">
            <v>1900</v>
          </cell>
          <cell r="F7220">
            <v>0</v>
          </cell>
        </row>
        <row r="7221">
          <cell r="A7221">
            <v>106197</v>
          </cell>
          <cell r="B7221" t="str">
            <v>Bombillo Led  (12W) 100/240V-1.1150Lm(3.000-6000K</v>
          </cell>
          <cell r="C7221" t="str">
            <v>UN</v>
          </cell>
          <cell r="D7221">
            <v>43840</v>
          </cell>
          <cell r="E7221" t="str">
            <v>2020</v>
          </cell>
          <cell r="F7221">
            <v>9651</v>
          </cell>
        </row>
        <row r="7222">
          <cell r="A7222">
            <v>106198</v>
          </cell>
          <cell r="B7222" t="str">
            <v>Luminaria Lineal Led Driver  (64W) -8x8cm L=2.40m</v>
          </cell>
          <cell r="C7222" t="str">
            <v>UN</v>
          </cell>
          <cell r="E7222" t="str">
            <v>1900</v>
          </cell>
          <cell r="F7222">
            <v>0</v>
          </cell>
        </row>
        <row r="7223">
          <cell r="A7223">
            <v>106400</v>
          </cell>
          <cell r="B7223" t="str">
            <v>Luminaria Hermetica LED 2X18 T8 DL 120VP37188</v>
          </cell>
          <cell r="C7223" t="str">
            <v>UN</v>
          </cell>
          <cell r="D7223">
            <v>44601</v>
          </cell>
          <cell r="E7223" t="str">
            <v>2022</v>
          </cell>
          <cell r="F7223">
            <v>56318</v>
          </cell>
        </row>
        <row r="7224">
          <cell r="A7224">
            <v>106401</v>
          </cell>
          <cell r="B7224" t="str">
            <v>Luminaria LED Continua 40W Tipo P24868</v>
          </cell>
          <cell r="C7224" t="str">
            <v>UN</v>
          </cell>
          <cell r="E7224" t="str">
            <v>1900</v>
          </cell>
          <cell r="F7224">
            <v>0</v>
          </cell>
        </row>
        <row r="7225">
          <cell r="A7225">
            <v>106402</v>
          </cell>
          <cell r="B7225" t="str">
            <v>CINTA LED 14.4 W X 5 MTS CON ADAPTADOR</v>
          </cell>
          <cell r="C7225" t="str">
            <v>UN</v>
          </cell>
          <cell r="E7225" t="str">
            <v>1900</v>
          </cell>
          <cell r="F7225">
            <v>0</v>
          </cell>
        </row>
        <row r="7226">
          <cell r="A7226">
            <v>106403</v>
          </cell>
          <cell r="B7226" t="str">
            <v>LUMINARIA EMERGENCIA TIPO MICKEY MOUSE</v>
          </cell>
          <cell r="C7226" t="str">
            <v>UN</v>
          </cell>
          <cell r="D7226">
            <v>44452</v>
          </cell>
          <cell r="E7226" t="str">
            <v>2021</v>
          </cell>
          <cell r="F7226">
            <v>71669</v>
          </cell>
        </row>
        <row r="7227">
          <cell r="A7227">
            <v>106539</v>
          </cell>
          <cell r="B7227" t="str">
            <v>BOMBILLOS HALOGENOS DICROICOS 50 W, 12 VOLTIOS</v>
          </cell>
          <cell r="C7227" t="str">
            <v>UN</v>
          </cell>
          <cell r="E7227" t="str">
            <v>1900</v>
          </cell>
          <cell r="F7227">
            <v>0</v>
          </cell>
        </row>
        <row r="7228">
          <cell r="A7228">
            <v>106540</v>
          </cell>
          <cell r="B7228" t="str">
            <v>BOMBILLO LED  GU 10</v>
          </cell>
          <cell r="C7228" t="str">
            <v>UN</v>
          </cell>
          <cell r="D7228">
            <v>44599</v>
          </cell>
          <cell r="E7228" t="str">
            <v>2022</v>
          </cell>
          <cell r="F7228">
            <v>5762</v>
          </cell>
        </row>
        <row r="7229">
          <cell r="A7229">
            <v>106547</v>
          </cell>
          <cell r="B7229" t="str">
            <v>SOCKET HALOGENO CABLE SILICONADO GU-10</v>
          </cell>
          <cell r="C7229" t="str">
            <v>UN</v>
          </cell>
          <cell r="E7229" t="str">
            <v>1900</v>
          </cell>
          <cell r="F7229">
            <v>0</v>
          </cell>
        </row>
        <row r="7230">
          <cell r="A7230">
            <v>106556</v>
          </cell>
          <cell r="B7230" t="str">
            <v>TUBO T8, TIPO LED DE 18 A 21 W DE 120 CMS</v>
          </cell>
          <cell r="C7230" t="str">
            <v>UN</v>
          </cell>
          <cell r="D7230">
            <v>44601</v>
          </cell>
          <cell r="E7230" t="str">
            <v>2022</v>
          </cell>
          <cell r="F7230">
            <v>9450</v>
          </cell>
        </row>
        <row r="7231">
          <cell r="A7231">
            <v>106557</v>
          </cell>
          <cell r="B7231" t="str">
            <v>TUBO T-8 TIPO LED DE 9 A 11W JE 60 CMS</v>
          </cell>
          <cell r="C7231" t="str">
            <v>UN</v>
          </cell>
          <cell r="D7231">
            <v>44601</v>
          </cell>
          <cell r="E7231" t="str">
            <v>2022</v>
          </cell>
          <cell r="F7231">
            <v>7496</v>
          </cell>
        </row>
        <row r="7232">
          <cell r="A7232">
            <v>106558</v>
          </cell>
          <cell r="B7232" t="str">
            <v>TUBO FLUORESCENTE 48 39W T12 LUZ DIA 122 CM</v>
          </cell>
          <cell r="C7232" t="str">
            <v>UN</v>
          </cell>
          <cell r="E7232" t="str">
            <v>1900</v>
          </cell>
          <cell r="F7232">
            <v>0</v>
          </cell>
        </row>
        <row r="7233">
          <cell r="A7233">
            <v>106613</v>
          </cell>
          <cell r="B7233" t="str">
            <v>LAMPARA LED 30W REDONDO blanca de incrustar</v>
          </cell>
          <cell r="C7233" t="str">
            <v>UN</v>
          </cell>
          <cell r="E7233" t="str">
            <v>1900</v>
          </cell>
          <cell r="F7233">
            <v>0</v>
          </cell>
        </row>
        <row r="7234">
          <cell r="A7234">
            <v>106614</v>
          </cell>
          <cell r="B7234" t="str">
            <v>LAMPARA PANEL REDONDO LED 18CM DIÁMETRO 12W</v>
          </cell>
          <cell r="C7234" t="str">
            <v>UN</v>
          </cell>
          <cell r="D7234">
            <v>44601</v>
          </cell>
          <cell r="E7234" t="str">
            <v>2022</v>
          </cell>
          <cell r="F7234">
            <v>11668</v>
          </cell>
        </row>
        <row r="7235">
          <cell r="A7235">
            <v>106615</v>
          </cell>
          <cell r="B7235" t="str">
            <v>LAMPARA PANEL REDONDO LED 30CM DIÁMETRO 25W</v>
          </cell>
          <cell r="C7235" t="str">
            <v>UN</v>
          </cell>
          <cell r="D7235">
            <v>44601</v>
          </cell>
          <cell r="E7235" t="str">
            <v>2022</v>
          </cell>
          <cell r="F7235">
            <v>23180</v>
          </cell>
        </row>
        <row r="7236">
          <cell r="A7236">
            <v>106670</v>
          </cell>
          <cell r="B7236" t="str">
            <v>Luminaria (24 Leds) 55W-700mA-6800Lm (rfe:5120)</v>
          </cell>
          <cell r="C7236" t="str">
            <v>UN</v>
          </cell>
          <cell r="E7236" t="str">
            <v>1900</v>
          </cell>
          <cell r="F7236">
            <v>0</v>
          </cell>
        </row>
        <row r="7237">
          <cell r="A7237">
            <v>106671</v>
          </cell>
          <cell r="B7237" t="str">
            <v>Proyector (128 Leds)431 W-1.000mA-45.700Lm(Rf.5120</v>
          </cell>
          <cell r="C7237" t="str">
            <v>UN</v>
          </cell>
          <cell r="D7237">
            <v>43704</v>
          </cell>
          <cell r="E7237" t="str">
            <v>2019</v>
          </cell>
          <cell r="F7237">
            <v>4700500</v>
          </cell>
        </row>
        <row r="7238">
          <cell r="A7238">
            <v>106703</v>
          </cell>
          <cell r="B7238" t="str">
            <v>Poste Metáli H=14M+Canast Mant.+Cruceta+Parrill 4</v>
          </cell>
          <cell r="C7238" t="str">
            <v>UN</v>
          </cell>
          <cell r="D7238">
            <v>44606</v>
          </cell>
          <cell r="E7238" t="str">
            <v>2022</v>
          </cell>
          <cell r="F7238">
            <v>5372543</v>
          </cell>
        </row>
        <row r="7239">
          <cell r="A7239">
            <v>106706</v>
          </cell>
          <cell r="B7239" t="str">
            <v>LuminariaTECEO1-5120-40Leds90W-700mA-11100Lm</v>
          </cell>
          <cell r="C7239" t="str">
            <v>UN</v>
          </cell>
          <cell r="E7239" t="str">
            <v>1900</v>
          </cell>
          <cell r="F7239">
            <v>0</v>
          </cell>
        </row>
        <row r="7240">
          <cell r="A7240">
            <v>106747</v>
          </cell>
          <cell r="B7240" t="str">
            <v>LUMINARIA RALED II-48 LED NW-4.000K-12.800Lum</v>
          </cell>
          <cell r="C7240" t="str">
            <v>UN</v>
          </cell>
          <cell r="E7240" t="str">
            <v>1900</v>
          </cell>
          <cell r="F7240">
            <v>0</v>
          </cell>
        </row>
        <row r="7241">
          <cell r="A7241">
            <v>106781</v>
          </cell>
          <cell r="B7241" t="str">
            <v>Luminaria Raled II-48 Leds-700mA-12.800Lm,120-277V</v>
          </cell>
          <cell r="C7241" t="str">
            <v>UN</v>
          </cell>
          <cell r="D7241">
            <v>43585</v>
          </cell>
          <cell r="E7241" t="str">
            <v>2019</v>
          </cell>
          <cell r="F7241">
            <v>2364054</v>
          </cell>
        </row>
        <row r="7242">
          <cell r="A7242">
            <v>106835</v>
          </cell>
          <cell r="B7242" t="str">
            <v>Luminaria 24 Leds,80W,1.000mA-8.600LmBlanco Neutro</v>
          </cell>
          <cell r="C7242" t="str">
            <v>UN</v>
          </cell>
          <cell r="E7242" t="str">
            <v>1900</v>
          </cell>
          <cell r="F7242">
            <v>0</v>
          </cell>
        </row>
        <row r="7243">
          <cell r="A7243">
            <v>107104</v>
          </cell>
          <cell r="B7243" t="str">
            <v>luminaria lineal de suspensión 1.137x50x67mm41w</v>
          </cell>
          <cell r="C7243" t="str">
            <v>UN</v>
          </cell>
          <cell r="E7243" t="str">
            <v>1900</v>
          </cell>
          <cell r="F7243">
            <v>0</v>
          </cell>
        </row>
        <row r="7244">
          <cell r="A7244">
            <v>107105</v>
          </cell>
          <cell r="B7244" t="str">
            <v>Luminaria empotrada fil led g2 (1.137 x 50 x67)</v>
          </cell>
          <cell r="C7244" t="str">
            <v>UN</v>
          </cell>
          <cell r="E7244" t="str">
            <v>1900</v>
          </cell>
          <cell r="F7244">
            <v>0</v>
          </cell>
        </row>
        <row r="7245">
          <cell r="A7245">
            <v>107106</v>
          </cell>
          <cell r="B7245" t="str">
            <v>luminaria lineal de empotrar led g2 1.700x66x67m</v>
          </cell>
          <cell r="C7245" t="str">
            <v>UN</v>
          </cell>
          <cell r="E7245" t="str">
            <v>1900</v>
          </cell>
          <cell r="F7245">
            <v>0</v>
          </cell>
        </row>
        <row r="7246">
          <cell r="A7246">
            <v>107107</v>
          </cell>
          <cell r="B7246" t="str">
            <v>Luminaria suspender fil led g2 (1700x66x67) 61w</v>
          </cell>
          <cell r="C7246" t="str">
            <v>UN</v>
          </cell>
          <cell r="E7246" t="str">
            <v>1900</v>
          </cell>
          <cell r="F7246">
            <v>0</v>
          </cell>
        </row>
        <row r="7247">
          <cell r="A7247">
            <v>107108</v>
          </cell>
          <cell r="B7247" t="str">
            <v>luminaria lineal de suspender led 100-240vac dali</v>
          </cell>
          <cell r="C7247" t="str">
            <v>UN</v>
          </cell>
          <cell r="E7247" t="str">
            <v>1900</v>
          </cell>
          <cell r="F7247">
            <v>0</v>
          </cell>
        </row>
        <row r="7248">
          <cell r="A7248">
            <v>107109</v>
          </cell>
          <cell r="B7248" t="str">
            <v>Luminaria empotrada fil led g2 (0.60x50x67 mm) 20w</v>
          </cell>
          <cell r="C7248" t="str">
            <v>UN</v>
          </cell>
          <cell r="E7248" t="str">
            <v>1900</v>
          </cell>
          <cell r="F7248">
            <v>0</v>
          </cell>
        </row>
        <row r="7249">
          <cell r="A7249">
            <v>107110</v>
          </cell>
          <cell r="B7249" t="str">
            <v>luminaria lineal de descolgar led0.60x50x67mm 20w</v>
          </cell>
          <cell r="C7249" t="str">
            <v>UN</v>
          </cell>
          <cell r="E7249" t="str">
            <v>1900</v>
          </cell>
          <cell r="F7249">
            <v>0</v>
          </cell>
        </row>
        <row r="7250">
          <cell r="A7250">
            <v>107111</v>
          </cell>
          <cell r="B7250" t="str">
            <v>Luminaria empotrada fil led g2 (1700x66x67 mm)32w</v>
          </cell>
          <cell r="C7250" t="str">
            <v>UN</v>
          </cell>
          <cell r="E7250" t="str">
            <v>1900</v>
          </cell>
          <cell r="F7250">
            <v>0</v>
          </cell>
        </row>
        <row r="7251">
          <cell r="A7251">
            <v>107112</v>
          </cell>
          <cell r="B7251" t="str">
            <v>luminaria lineal de empotrar led1.137x50x67mm21w</v>
          </cell>
          <cell r="C7251" t="str">
            <v>UN</v>
          </cell>
          <cell r="E7251" t="str">
            <v>1900</v>
          </cell>
          <cell r="F7251">
            <v>0</v>
          </cell>
        </row>
        <row r="7252">
          <cell r="A7252">
            <v>107113</v>
          </cell>
          <cell r="B7252" t="str">
            <v>Luminaria empotrada angular 90°</v>
          </cell>
          <cell r="C7252" t="str">
            <v>UN</v>
          </cell>
          <cell r="E7252" t="str">
            <v>1900</v>
          </cell>
          <cell r="F7252">
            <v>0</v>
          </cell>
        </row>
        <row r="7253">
          <cell r="A7253">
            <v>107114</v>
          </cell>
          <cell r="B7253" t="str">
            <v>luminaria angular 90º de suspender</v>
          </cell>
          <cell r="C7253" t="str">
            <v>UN</v>
          </cell>
          <cell r="E7253" t="str">
            <v>1900</v>
          </cell>
          <cell r="F7253">
            <v>0</v>
          </cell>
        </row>
        <row r="7254">
          <cell r="A7254">
            <v>107116</v>
          </cell>
          <cell r="B7254" t="str">
            <v>Luminaria empotrada kombic (22x106 mm) 25w</v>
          </cell>
          <cell r="C7254" t="str">
            <v>UN</v>
          </cell>
          <cell r="E7254" t="str">
            <v>1900</v>
          </cell>
          <cell r="F7254">
            <v>0</v>
          </cell>
        </row>
        <row r="7255">
          <cell r="A7255">
            <v>107117</v>
          </cell>
          <cell r="B7255" t="str">
            <v>luminaria  de empotrar kombic bright led d22mm</v>
          </cell>
          <cell r="C7255" t="str">
            <v>UN</v>
          </cell>
          <cell r="E7255" t="str">
            <v>1900</v>
          </cell>
          <cell r="F7255">
            <v>0</v>
          </cell>
        </row>
        <row r="7256">
          <cell r="A7256">
            <v>107118</v>
          </cell>
          <cell r="B7256" t="str">
            <v>Luminaria adosar kombic (197x230 mm) 26w</v>
          </cell>
          <cell r="C7256" t="str">
            <v>UN</v>
          </cell>
          <cell r="E7256" t="str">
            <v>1900</v>
          </cell>
          <cell r="F7256">
            <v>0</v>
          </cell>
        </row>
        <row r="7257">
          <cell r="A7257">
            <v>107119</v>
          </cell>
          <cell r="B7257" t="str">
            <v>luminaria  de empotrar domo 160 led 160mmx130mm</v>
          </cell>
          <cell r="C7257" t="str">
            <v>UN</v>
          </cell>
          <cell r="E7257" t="str">
            <v>1900</v>
          </cell>
          <cell r="F7257">
            <v>0</v>
          </cell>
        </row>
        <row r="7258">
          <cell r="A7258">
            <v>107120</v>
          </cell>
          <cell r="B7258" t="str">
            <v>Luminaria suspender stombell led (173x173 mm) 26w</v>
          </cell>
          <cell r="C7258" t="str">
            <v>UN</v>
          </cell>
          <cell r="E7258" t="str">
            <v>1900</v>
          </cell>
          <cell r="F7258">
            <v>0</v>
          </cell>
        </row>
        <row r="7259">
          <cell r="A7259">
            <v>107121</v>
          </cell>
          <cell r="B7259" t="str">
            <v>luminaria de sobreponer clx led 1219 x 4w 8667lm</v>
          </cell>
          <cell r="C7259" t="str">
            <v>UN</v>
          </cell>
          <cell r="E7259" t="str">
            <v>1900</v>
          </cell>
          <cell r="F7259">
            <v>0</v>
          </cell>
        </row>
        <row r="7260">
          <cell r="A7260">
            <v>107122</v>
          </cell>
          <cell r="B7260" t="str">
            <v>Luminaria suspender led pgx (406x203 mm) 54w</v>
          </cell>
          <cell r="C7260" t="str">
            <v>UN</v>
          </cell>
          <cell r="E7260" t="str">
            <v>1900</v>
          </cell>
          <cell r="F7260">
            <v>0</v>
          </cell>
        </row>
        <row r="7261">
          <cell r="A7261">
            <v>107123</v>
          </cell>
          <cell r="B7261" t="str">
            <v>luminaria de suspender led pgx con kit406 x 203mm</v>
          </cell>
          <cell r="C7261" t="str">
            <v>UN</v>
          </cell>
          <cell r="E7261" t="str">
            <v>1900</v>
          </cell>
          <cell r="F7261">
            <v>0</v>
          </cell>
        </row>
        <row r="7262">
          <cell r="A7262">
            <v>107124</v>
          </cell>
          <cell r="B7262" t="str">
            <v>Luminaria exterior city (540x560 mm) 78w</v>
          </cell>
          <cell r="C7262" t="str">
            <v>UN</v>
          </cell>
          <cell r="E7262" t="str">
            <v>1900</v>
          </cell>
          <cell r="F7262">
            <v>0</v>
          </cell>
        </row>
        <row r="7263">
          <cell r="A7263">
            <v>107125</v>
          </cell>
          <cell r="B7263" t="str">
            <v>luminaria de exterior city max 540 x 650 104w</v>
          </cell>
          <cell r="C7263" t="str">
            <v>UN</v>
          </cell>
          <cell r="E7263" t="str">
            <v>1900</v>
          </cell>
          <cell r="F7263">
            <v>0</v>
          </cell>
        </row>
        <row r="7264">
          <cell r="A7264">
            <v>107126</v>
          </cell>
          <cell r="B7264" t="str">
            <v>Luminaria proyector (635x280x150 mm) 480w</v>
          </cell>
          <cell r="C7264" t="str">
            <v>UN</v>
          </cell>
          <cell r="E7264" t="str">
            <v>1900</v>
          </cell>
          <cell r="F7264">
            <v>0</v>
          </cell>
        </row>
        <row r="7265">
          <cell r="A7265">
            <v>107127</v>
          </cell>
          <cell r="B7265" t="str">
            <v>luminaria tipo proyector para areas deportivas ph</v>
          </cell>
          <cell r="C7265" t="str">
            <v>UN</v>
          </cell>
          <cell r="E7265" t="str">
            <v>1900</v>
          </cell>
          <cell r="F7265">
            <v>0</v>
          </cell>
        </row>
        <row r="7266">
          <cell r="A7266">
            <v>107128</v>
          </cell>
          <cell r="B7266" t="str">
            <v>Luminaria hermetica led (1277x101) 63w</v>
          </cell>
          <cell r="C7266" t="str">
            <v>UN</v>
          </cell>
          <cell r="E7266" t="str">
            <v>1900</v>
          </cell>
          <cell r="F7266">
            <v>0</v>
          </cell>
        </row>
        <row r="7267">
          <cell r="A7267">
            <v>107129</v>
          </cell>
          <cell r="B7267" t="str">
            <v>luminaria hermetica led de sobreponer dunaled</v>
          </cell>
          <cell r="C7267" t="str">
            <v>UN</v>
          </cell>
          <cell r="E7267" t="str">
            <v>1900</v>
          </cell>
          <cell r="F7267">
            <v>0</v>
          </cell>
        </row>
        <row r="7268">
          <cell r="A7268">
            <v>107130</v>
          </cell>
          <cell r="B7268" t="str">
            <v>Luminaria uplight led (98x139 mm) ip65</v>
          </cell>
          <cell r="C7268" t="str">
            <v>UN</v>
          </cell>
          <cell r="E7268" t="str">
            <v>1900</v>
          </cell>
          <cell r="F7268">
            <v>0</v>
          </cell>
        </row>
        <row r="7269">
          <cell r="A7269">
            <v>107131</v>
          </cell>
          <cell r="B7269" t="str">
            <v>luminaria de empotrar  easy kap diametro 80</v>
          </cell>
          <cell r="C7269" t="str">
            <v>UN</v>
          </cell>
          <cell r="E7269" t="str">
            <v>1900</v>
          </cell>
          <cell r="F7269">
            <v>0</v>
          </cell>
        </row>
        <row r="7270">
          <cell r="A7270">
            <v>107132</v>
          </cell>
          <cell r="B7270" t="str">
            <v>Luminaria step light empotrar (80x142 mm) 1,2w</v>
          </cell>
          <cell r="C7270" t="str">
            <v>UN</v>
          </cell>
          <cell r="E7270" t="str">
            <v>1900</v>
          </cell>
          <cell r="F7270">
            <v>0</v>
          </cell>
        </row>
        <row r="7271">
          <cell r="A7271">
            <v>107133</v>
          </cell>
          <cell r="B7271" t="str">
            <v>step ligth de empotrar en pared theblockoflight</v>
          </cell>
          <cell r="C7271" t="str">
            <v>UN</v>
          </cell>
          <cell r="E7271" t="str">
            <v>1900</v>
          </cell>
          <cell r="F7271">
            <v>0</v>
          </cell>
        </row>
        <row r="7272">
          <cell r="A7272">
            <v>107134</v>
          </cell>
          <cell r="B7272" t="str">
            <v>Luminaria empotrada led (120x50x42 mm) 34,7w</v>
          </cell>
          <cell r="C7272" t="str">
            <v>UN</v>
          </cell>
          <cell r="E7272" t="str">
            <v>1900</v>
          </cell>
          <cell r="F7272">
            <v>0</v>
          </cell>
        </row>
        <row r="7273">
          <cell r="A7273">
            <v>107136</v>
          </cell>
          <cell r="B7273" t="str">
            <v>luminaria led de empotrar compass 10 5w 450lm 3000</v>
          </cell>
          <cell r="C7273" t="str">
            <v>UN</v>
          </cell>
          <cell r="E7273" t="str">
            <v>1900</v>
          </cell>
          <cell r="F7273">
            <v>0</v>
          </cell>
        </row>
        <row r="7274">
          <cell r="A7274">
            <v>107138</v>
          </cell>
          <cell r="B7274" t="str">
            <v>Luminaria empotrada en ligth (429x60x55 mm) 32,4w</v>
          </cell>
          <cell r="C7274" t="str">
            <v>UN</v>
          </cell>
          <cell r="E7274" t="str">
            <v>1900</v>
          </cell>
          <cell r="F7274">
            <v>0</v>
          </cell>
        </row>
        <row r="7275">
          <cell r="A7275">
            <v>107139</v>
          </cell>
          <cell r="B7275" t="str">
            <v>LUMINARIA DE EMPOTRAR EN LIGHT SHADOW</v>
          </cell>
          <cell r="C7275" t="str">
            <v>UN</v>
          </cell>
          <cell r="E7275" t="str">
            <v>1900</v>
          </cell>
          <cell r="F7275">
            <v>0</v>
          </cell>
        </row>
        <row r="7276">
          <cell r="A7276">
            <v>107140</v>
          </cell>
          <cell r="B7276" t="str">
            <v>Luminaria empotrada cielo (350x146x71 mm) 13w</v>
          </cell>
          <cell r="C7276" t="str">
            <v>UN</v>
          </cell>
          <cell r="E7276" t="str">
            <v>1900</v>
          </cell>
          <cell r="F7276">
            <v>0</v>
          </cell>
        </row>
        <row r="7277">
          <cell r="A7277">
            <v>107141</v>
          </cell>
          <cell r="B7277" t="str">
            <v>iluminacion indirecta ref. value flex power 3000k</v>
          </cell>
          <cell r="C7277" t="str">
            <v>UN</v>
          </cell>
          <cell r="E7277" t="str">
            <v>1900</v>
          </cell>
          <cell r="F7277">
            <v>0</v>
          </cell>
        </row>
        <row r="7278">
          <cell r="A7278">
            <v>107142</v>
          </cell>
          <cell r="B7278" t="str">
            <v>Cinta led iluminacion indirecta value flex power</v>
          </cell>
          <cell r="C7278" t="str">
            <v>UN</v>
          </cell>
          <cell r="E7278" t="str">
            <v>1900</v>
          </cell>
          <cell r="F7278">
            <v>0</v>
          </cell>
        </row>
        <row r="7279">
          <cell r="A7279">
            <v>107143</v>
          </cell>
          <cell r="B7279" t="str">
            <v>Cinta led iluminacion indirecta 3000k (rollo 6m)</v>
          </cell>
          <cell r="C7279" t="str">
            <v>UN</v>
          </cell>
          <cell r="E7279" t="str">
            <v>1900</v>
          </cell>
          <cell r="F7279">
            <v>0</v>
          </cell>
        </row>
        <row r="7280">
          <cell r="A7280">
            <v>107144</v>
          </cell>
          <cell r="B7280" t="str">
            <v>Luminaria empotrada emergencia led izar (40x43mm)</v>
          </cell>
          <cell r="C7280" t="str">
            <v>UN</v>
          </cell>
          <cell r="E7280" t="str">
            <v>1900</v>
          </cell>
          <cell r="F7280">
            <v>0</v>
          </cell>
        </row>
        <row r="7281">
          <cell r="A7281">
            <v>107146</v>
          </cell>
          <cell r="B7281" t="str">
            <v>Luminaria empotrada emergencia led lens (86x105mm)</v>
          </cell>
          <cell r="C7281" t="str">
            <v>UN</v>
          </cell>
          <cell r="E7281" t="str">
            <v>1900</v>
          </cell>
          <cell r="F7281">
            <v>0</v>
          </cell>
        </row>
        <row r="7282">
          <cell r="A7282">
            <v>107176</v>
          </cell>
          <cell r="B7282" t="str">
            <v>Luminaria sobreponer emergencia (84x140mm) 150ml</v>
          </cell>
          <cell r="C7282" t="str">
            <v>UN</v>
          </cell>
          <cell r="E7282" t="str">
            <v>1900</v>
          </cell>
          <cell r="F7282">
            <v>0</v>
          </cell>
        </row>
        <row r="7283">
          <cell r="A7283">
            <v>107177</v>
          </cell>
          <cell r="B7283" t="str">
            <v>Luminaria sobreponer emergencia (84x140mm) 155ml</v>
          </cell>
          <cell r="C7283" t="str">
            <v>UN</v>
          </cell>
          <cell r="E7283" t="str">
            <v>1900</v>
          </cell>
          <cell r="F7283">
            <v>0</v>
          </cell>
        </row>
        <row r="7284">
          <cell r="A7284">
            <v>107178</v>
          </cell>
          <cell r="B7284" t="str">
            <v>Luminaria suspender emergencia (84x140mm) 155ml</v>
          </cell>
          <cell r="C7284" t="str">
            <v>UN</v>
          </cell>
          <cell r="E7284" t="str">
            <v>1900</v>
          </cell>
          <cell r="F7284">
            <v>0</v>
          </cell>
        </row>
        <row r="7285">
          <cell r="A7285">
            <v>107179</v>
          </cell>
          <cell r="B7285" t="str">
            <v>Luminaria emergencia led elmlt (318x95x127mm)</v>
          </cell>
          <cell r="C7285" t="str">
            <v>UN</v>
          </cell>
          <cell r="E7285" t="str">
            <v>1900</v>
          </cell>
          <cell r="F7285">
            <v>0</v>
          </cell>
        </row>
        <row r="7286">
          <cell r="A7286">
            <v>107182</v>
          </cell>
          <cell r="B7286" t="str">
            <v>Aviso salida emergencia NEW LIGHTING</v>
          </cell>
          <cell r="C7286" t="str">
            <v>UN</v>
          </cell>
          <cell r="E7286" t="str">
            <v>1900</v>
          </cell>
          <cell r="F7286">
            <v>0</v>
          </cell>
        </row>
        <row r="7287">
          <cell r="A7287">
            <v>107183</v>
          </cell>
          <cell r="B7287" t="str">
            <v>Sensor infrarrojo LRF2-OCR2B-P-WH</v>
          </cell>
          <cell r="C7287" t="str">
            <v>UN</v>
          </cell>
          <cell r="E7287" t="str">
            <v>1900</v>
          </cell>
          <cell r="F7287">
            <v>0</v>
          </cell>
        </row>
        <row r="7288">
          <cell r="A7288">
            <v>107184</v>
          </cell>
          <cell r="B7288" t="str">
            <v>Sensor infrarrojo MS-OPS2-WH</v>
          </cell>
          <cell r="C7288" t="str">
            <v>UN</v>
          </cell>
          <cell r="E7288" t="str">
            <v>1900</v>
          </cell>
          <cell r="F7288">
            <v>0</v>
          </cell>
        </row>
        <row r="7289">
          <cell r="A7289">
            <v>107185</v>
          </cell>
          <cell r="B7289" t="str">
            <v>Power pack RMJ-5R-DV-B</v>
          </cell>
          <cell r="C7289" t="str">
            <v>UN</v>
          </cell>
          <cell r="E7289" t="str">
            <v>1900</v>
          </cell>
          <cell r="F7289">
            <v>0</v>
          </cell>
        </row>
        <row r="7290">
          <cell r="A7290">
            <v>107186</v>
          </cell>
          <cell r="B7290" t="str">
            <v>Botonera proporciona 3 BOTONES</v>
          </cell>
          <cell r="C7290" t="str">
            <v>UN</v>
          </cell>
          <cell r="E7290" t="str">
            <v>1900</v>
          </cell>
          <cell r="F7290">
            <v>0</v>
          </cell>
        </row>
        <row r="7291">
          <cell r="A7291">
            <v>107188</v>
          </cell>
          <cell r="B7291" t="str">
            <v>Sensor ocupación vacantes LRFX-OKLB-P-WH</v>
          </cell>
          <cell r="C7291" t="str">
            <v>UN</v>
          </cell>
          <cell r="E7291" t="str">
            <v>1900</v>
          </cell>
          <cell r="F7291">
            <v>0</v>
          </cell>
        </row>
        <row r="7292">
          <cell r="A7292">
            <v>107189</v>
          </cell>
          <cell r="B7292" t="str">
            <v>Módulo entrada salida QSM2-XW-C</v>
          </cell>
          <cell r="C7292" t="str">
            <v>UN</v>
          </cell>
          <cell r="E7292" t="str">
            <v>1900</v>
          </cell>
          <cell r="F7292">
            <v>0</v>
          </cell>
        </row>
        <row r="7293">
          <cell r="A7293">
            <v>107190</v>
          </cell>
          <cell r="B7293" t="str">
            <v>Módulo 2 redes dali QSN-2DAL-S-CPN6619</v>
          </cell>
          <cell r="C7293" t="str">
            <v>UN</v>
          </cell>
          <cell r="E7293" t="str">
            <v>1900</v>
          </cell>
          <cell r="F7293">
            <v>0</v>
          </cell>
        </row>
        <row r="7294">
          <cell r="A7294">
            <v>107191</v>
          </cell>
          <cell r="B7294" t="str">
            <v>Paneles conmutación TABLERO CONTROL XP-16</v>
          </cell>
          <cell r="C7294" t="str">
            <v>UN</v>
          </cell>
          <cell r="E7294" t="str">
            <v>1900</v>
          </cell>
          <cell r="F7294">
            <v>0</v>
          </cell>
        </row>
        <row r="7295">
          <cell r="A7295">
            <v>107192</v>
          </cell>
          <cell r="B7295" t="str">
            <v>Paneles conmutación TABLERO CONTROL XP-20</v>
          </cell>
          <cell r="C7295" t="str">
            <v>UN</v>
          </cell>
          <cell r="E7295" t="str">
            <v>1900</v>
          </cell>
          <cell r="F7295">
            <v>0</v>
          </cell>
        </row>
        <row r="7296">
          <cell r="A7296">
            <v>107193</v>
          </cell>
          <cell r="B7296" t="str">
            <v>Controlador lógico QSL-BMS-PKG + QSW-RPT-PP-A</v>
          </cell>
          <cell r="C7296" t="str">
            <v>UN</v>
          </cell>
          <cell r="E7296" t="str">
            <v>1900</v>
          </cell>
          <cell r="F7296">
            <v>0</v>
          </cell>
        </row>
        <row r="7297">
          <cell r="A7297">
            <v>107194</v>
          </cell>
          <cell r="B7297" t="str">
            <v>Módulo conmutación QSN-4S16-S</v>
          </cell>
          <cell r="C7297" t="str">
            <v>UN</v>
          </cell>
          <cell r="E7297" t="str">
            <v>1900</v>
          </cell>
          <cell r="F7297">
            <v>0</v>
          </cell>
        </row>
        <row r="7298">
          <cell r="A7298">
            <v>107195</v>
          </cell>
          <cell r="B7298" t="str">
            <v>Cable dali 2x16awg</v>
          </cell>
          <cell r="C7298" t="str">
            <v>UN</v>
          </cell>
          <cell r="E7298" t="str">
            <v>1900</v>
          </cell>
          <cell r="F7298">
            <v>0</v>
          </cell>
        </row>
        <row r="7299">
          <cell r="A7299">
            <v>107196</v>
          </cell>
          <cell r="B7299" t="str">
            <v>Cable de control GRX-360</v>
          </cell>
          <cell r="C7299" t="str">
            <v>UN</v>
          </cell>
          <cell r="E7299" t="str">
            <v>1900</v>
          </cell>
          <cell r="F7299">
            <v>0</v>
          </cell>
        </row>
        <row r="7300">
          <cell r="A7300">
            <v>107197</v>
          </cell>
          <cell r="B7300" t="str">
            <v>Puesta en marcha sistema iluminacion</v>
          </cell>
          <cell r="C7300" t="str">
            <v>UN</v>
          </cell>
          <cell r="E7300" t="str">
            <v>1900</v>
          </cell>
          <cell r="F7300">
            <v>0</v>
          </cell>
        </row>
        <row r="7301">
          <cell r="A7301">
            <v>107198</v>
          </cell>
          <cell r="B7301" t="str">
            <v>Tablero Autosoportado Transformador Seco 500kVA</v>
          </cell>
          <cell r="C7301" t="str">
            <v>UN</v>
          </cell>
          <cell r="D7301">
            <v>43738</v>
          </cell>
          <cell r="E7301" t="str">
            <v>2019</v>
          </cell>
          <cell r="F7301">
            <v>5632285.6799999997</v>
          </cell>
        </row>
        <row r="7302">
          <cell r="A7302">
            <v>107201</v>
          </cell>
          <cell r="B7302" t="str">
            <v>Tablero Autosoportado Interior (IP 20) ML N°1</v>
          </cell>
          <cell r="C7302" t="str">
            <v>UN</v>
          </cell>
          <cell r="E7302" t="str">
            <v>1900</v>
          </cell>
          <cell r="F7302">
            <v>0</v>
          </cell>
        </row>
        <row r="7303">
          <cell r="A7303">
            <v>107203</v>
          </cell>
          <cell r="B7303" t="str">
            <v>Tablero Autosoportado Interior (IP 20) ML N°2</v>
          </cell>
          <cell r="C7303" t="str">
            <v>UN</v>
          </cell>
          <cell r="E7303" t="str">
            <v>1900</v>
          </cell>
          <cell r="F7303">
            <v>0</v>
          </cell>
        </row>
        <row r="7304">
          <cell r="A7304">
            <v>107205</v>
          </cell>
          <cell r="B7304" t="str">
            <v>Tablero Autosoportado Interior (IP 20) GAB-208-N°1</v>
          </cell>
          <cell r="C7304" t="str">
            <v>UN</v>
          </cell>
          <cell r="E7304" t="str">
            <v>1900</v>
          </cell>
          <cell r="F7304">
            <v>0</v>
          </cell>
        </row>
        <row r="7305">
          <cell r="A7305">
            <v>107208</v>
          </cell>
          <cell r="B7305" t="str">
            <v>Tablero Autosoportado Interior (IP 20) GAB-208-N°2</v>
          </cell>
          <cell r="C7305" t="str">
            <v>UN</v>
          </cell>
          <cell r="E7305" t="str">
            <v>1900</v>
          </cell>
          <cell r="F7305">
            <v>0</v>
          </cell>
        </row>
        <row r="7306">
          <cell r="A7306">
            <v>107210</v>
          </cell>
          <cell r="B7306" t="str">
            <v>Tablero Autosoportado Interior (IP 20) GAB-208-N°3</v>
          </cell>
          <cell r="C7306" t="str">
            <v>UN</v>
          </cell>
          <cell r="E7306" t="str">
            <v>1900</v>
          </cell>
          <cell r="F7306">
            <v>0</v>
          </cell>
        </row>
        <row r="7307">
          <cell r="A7307">
            <v>107215</v>
          </cell>
          <cell r="B7307" t="str">
            <v>Tablero Autosoportado Interior (IP 20) Medidor N°1</v>
          </cell>
          <cell r="C7307" t="str">
            <v>UN</v>
          </cell>
          <cell r="E7307" t="str">
            <v>1900</v>
          </cell>
          <cell r="F7307">
            <v>0</v>
          </cell>
        </row>
        <row r="7308">
          <cell r="A7308">
            <v>107217</v>
          </cell>
          <cell r="B7308" t="str">
            <v>Tablero Autosoportado Interior (IP 20) Regulado</v>
          </cell>
          <cell r="C7308" t="str">
            <v>UN</v>
          </cell>
          <cell r="E7308" t="str">
            <v>1900</v>
          </cell>
          <cell r="F7308">
            <v>0</v>
          </cell>
        </row>
        <row r="7309">
          <cell r="A7309">
            <v>107218</v>
          </cell>
          <cell r="B7309" t="str">
            <v>Tablero Autosoportado (IP 20) GAB-BOM-PISC-440V</v>
          </cell>
          <cell r="C7309" t="str">
            <v>UN</v>
          </cell>
          <cell r="E7309" t="str">
            <v>1900</v>
          </cell>
          <cell r="F7309">
            <v>0</v>
          </cell>
        </row>
        <row r="7310">
          <cell r="A7310">
            <v>107219</v>
          </cell>
          <cell r="B7310" t="str">
            <v>Tablero Autosoportado (IP 20) Celda Transferencia</v>
          </cell>
          <cell r="C7310" t="str">
            <v>UN</v>
          </cell>
          <cell r="E7310" t="str">
            <v>1900</v>
          </cell>
          <cell r="F7310">
            <v>0</v>
          </cell>
        </row>
        <row r="7311">
          <cell r="A7311">
            <v>107220</v>
          </cell>
          <cell r="B7311" t="str">
            <v>Tablero Autosoportado (IP 20) Planta Eléctrica</v>
          </cell>
          <cell r="C7311" t="str">
            <v>UN</v>
          </cell>
          <cell r="E7311" t="str">
            <v>1900</v>
          </cell>
          <cell r="F7311">
            <v>0</v>
          </cell>
        </row>
        <row r="7312">
          <cell r="A7312">
            <v>107221</v>
          </cell>
          <cell r="B7312" t="str">
            <v>Tablero Autosoportado (IP 20) capacitores</v>
          </cell>
          <cell r="C7312" t="str">
            <v>UN</v>
          </cell>
          <cell r="E7312" t="str">
            <v>1900</v>
          </cell>
          <cell r="F7312">
            <v>0</v>
          </cell>
        </row>
        <row r="7313">
          <cell r="A7313">
            <v>107657</v>
          </cell>
          <cell r="B7313" t="str">
            <v>REFLECTOR LED MINI</v>
          </cell>
          <cell r="C7313" t="str">
            <v>UN</v>
          </cell>
          <cell r="E7313" t="str">
            <v>1900</v>
          </cell>
          <cell r="F7313">
            <v>0</v>
          </cell>
        </row>
        <row r="7314">
          <cell r="A7314">
            <v>107660</v>
          </cell>
          <cell r="B7314" t="str">
            <v>REFLECTOR LED MINI CABLE 50 ft de LONGITUD</v>
          </cell>
          <cell r="C7314" t="str">
            <v>UN</v>
          </cell>
          <cell r="E7314" t="str">
            <v>1900</v>
          </cell>
          <cell r="F7314">
            <v>0</v>
          </cell>
        </row>
        <row r="7315">
          <cell r="A7315">
            <v>107664</v>
          </cell>
          <cell r="B7315" t="str">
            <v>REFLECTOR LED MINI CABLE 100 ft de LONGITUD</v>
          </cell>
          <cell r="C7315" t="str">
            <v>UN</v>
          </cell>
          <cell r="E7315" t="str">
            <v>1900</v>
          </cell>
          <cell r="F7315">
            <v>0</v>
          </cell>
        </row>
        <row r="7316">
          <cell r="A7316">
            <v>107671</v>
          </cell>
          <cell r="B7316" t="str">
            <v>NICHO PARA REFLECTOR MINI</v>
          </cell>
          <cell r="C7316" t="str">
            <v>UN</v>
          </cell>
          <cell r="E7316" t="str">
            <v>1900</v>
          </cell>
          <cell r="F7316">
            <v>0</v>
          </cell>
        </row>
        <row r="7317">
          <cell r="A7317">
            <v>107934</v>
          </cell>
          <cell r="B7317" t="str">
            <v>POWER PACK CON RECEPCION DE CONTROL</v>
          </cell>
          <cell r="C7317" t="str">
            <v>UN</v>
          </cell>
          <cell r="E7317" t="str">
            <v>1900</v>
          </cell>
          <cell r="F7317">
            <v>0</v>
          </cell>
        </row>
        <row r="7318">
          <cell r="A7318">
            <v>108513</v>
          </cell>
          <cell r="B7318" t="str">
            <v>REFLECTOR LED PISCINA (30ft)</v>
          </cell>
          <cell r="C7318" t="str">
            <v>UN</v>
          </cell>
          <cell r="E7318" t="str">
            <v>1900</v>
          </cell>
          <cell r="F7318">
            <v>0</v>
          </cell>
        </row>
        <row r="7319">
          <cell r="A7319">
            <v>108517</v>
          </cell>
          <cell r="B7319" t="str">
            <v>NICHO PARA REFLECTOR PISCINA CONCR PoloTierra CDRC</v>
          </cell>
          <cell r="C7319" t="str">
            <v>UN</v>
          </cell>
          <cell r="E7319" t="str">
            <v>1900</v>
          </cell>
          <cell r="F7319">
            <v>0</v>
          </cell>
        </row>
        <row r="7320">
          <cell r="A7320">
            <v>108588</v>
          </cell>
          <cell r="B7320" t="str">
            <v>DL3-Luminaria tipo cilindroPCB FORTIMO 12W 4000K</v>
          </cell>
          <cell r="C7320" t="str">
            <v>UN</v>
          </cell>
          <cell r="E7320" t="str">
            <v>1900</v>
          </cell>
          <cell r="F7320">
            <v>0</v>
          </cell>
        </row>
        <row r="7321">
          <cell r="A7321">
            <v>108614</v>
          </cell>
          <cell r="B7321" t="str">
            <v>EM2Luminaria 142 x 142 x 39 - Flujo 170lm 2 LEDx3W</v>
          </cell>
          <cell r="C7321" t="str">
            <v>UN</v>
          </cell>
          <cell r="E7321" t="str">
            <v>1900</v>
          </cell>
          <cell r="F7321">
            <v>0</v>
          </cell>
        </row>
        <row r="7322">
          <cell r="A7322">
            <v>108616</v>
          </cell>
          <cell r="B7322" t="str">
            <v>EM1Luminaria de emergencia 142 x 142 x 39 - Flujo</v>
          </cell>
          <cell r="C7322" t="str">
            <v>UN</v>
          </cell>
          <cell r="E7322" t="str">
            <v>1900</v>
          </cell>
          <cell r="F7322">
            <v>0</v>
          </cell>
        </row>
        <row r="7323">
          <cell r="A7323">
            <v>108621</v>
          </cell>
          <cell r="B7323" t="str">
            <v>EM4Luminaria 328 x 125 x 57- Flujo Luminoso200lm.</v>
          </cell>
          <cell r="C7323" t="str">
            <v>UN</v>
          </cell>
          <cell r="E7323" t="str">
            <v>1900</v>
          </cell>
          <cell r="F7323">
            <v>0</v>
          </cell>
        </row>
        <row r="7324">
          <cell r="A7324">
            <v>108622</v>
          </cell>
          <cell r="B7324" t="str">
            <v>EM5Luminaria 370 x 243x191-Flujo Luminoso 2070lm</v>
          </cell>
          <cell r="C7324" t="str">
            <v>UN</v>
          </cell>
          <cell r="E7324" t="str">
            <v>1900</v>
          </cell>
          <cell r="F7324">
            <v>0</v>
          </cell>
        </row>
        <row r="7325">
          <cell r="A7325">
            <v>108623</v>
          </cell>
          <cell r="B7325" t="str">
            <v>EM6Luminaria 150lm Para alturas de 4m</v>
          </cell>
          <cell r="C7325" t="str">
            <v>UN</v>
          </cell>
          <cell r="E7325" t="str">
            <v>1900</v>
          </cell>
          <cell r="F7325">
            <v>0</v>
          </cell>
        </row>
        <row r="7326">
          <cell r="A7326">
            <v>109038</v>
          </cell>
          <cell r="B7326" t="str">
            <v>PC ALL IN ONE- 520-22IKU - INTEL Core i3</v>
          </cell>
          <cell r="C7326" t="str">
            <v>UN</v>
          </cell>
          <cell r="E7326" t="str">
            <v>1900</v>
          </cell>
          <cell r="F7326">
            <v>0</v>
          </cell>
        </row>
        <row r="7327">
          <cell r="A7327">
            <v>109174</v>
          </cell>
          <cell r="B7327" t="str">
            <v>Luminaria RALED III,48Led, 700 Ma 104 W.Sendero</v>
          </cell>
          <cell r="C7327" t="str">
            <v>UN</v>
          </cell>
          <cell r="E7327" t="str">
            <v>1900</v>
          </cell>
          <cell r="F7327">
            <v>0</v>
          </cell>
        </row>
        <row r="7328">
          <cell r="A7328">
            <v>101585</v>
          </cell>
          <cell r="B7328" t="str">
            <v>Bala LED de sobreponer cuadrada 5.1x5.1 cm 4.7 W 1</v>
          </cell>
          <cell r="C7328" t="str">
            <v>UN</v>
          </cell>
          <cell r="D7328">
            <v>43746</v>
          </cell>
          <cell r="E7328" t="str">
            <v>2019</v>
          </cell>
          <cell r="F7328">
            <v>173300.89</v>
          </cell>
        </row>
        <row r="7329">
          <cell r="A7329">
            <v>101586</v>
          </cell>
          <cell r="B7329" t="str">
            <v>Bala LED de sobreponer o descolgar Ø14x20 cm 10 W</v>
          </cell>
          <cell r="C7329" t="str">
            <v>UN</v>
          </cell>
          <cell r="D7329">
            <v>43747</v>
          </cell>
          <cell r="E7329" t="str">
            <v>2019</v>
          </cell>
          <cell r="F7329">
            <v>148155</v>
          </cell>
        </row>
        <row r="7330">
          <cell r="A7330">
            <v>101599</v>
          </cell>
          <cell r="B7330" t="str">
            <v>BalaLED-IncrustarØ10.9x9.5 cm 13.9W CRDC-COMETAS</v>
          </cell>
          <cell r="C7330" t="str">
            <v>UN</v>
          </cell>
          <cell r="D7330">
            <v>43566</v>
          </cell>
          <cell r="E7330" t="str">
            <v>2019</v>
          </cell>
          <cell r="F7330">
            <v>71400</v>
          </cell>
        </row>
        <row r="7331">
          <cell r="A7331">
            <v>101608</v>
          </cell>
          <cell r="B7331" t="str">
            <v>Bala LED sobreponer 24 W 1560 lm CRDC-COMETAS</v>
          </cell>
          <cell r="C7331" t="str">
            <v>UN</v>
          </cell>
          <cell r="D7331">
            <v>43566</v>
          </cell>
          <cell r="E7331" t="str">
            <v>2019</v>
          </cell>
          <cell r="F7331">
            <v>57120</v>
          </cell>
        </row>
        <row r="7332">
          <cell r="A7332">
            <v>101651</v>
          </cell>
          <cell r="B7332" t="str">
            <v>Lum-LED lineal de sobreponer o descolgar CRDC-COME</v>
          </cell>
          <cell r="C7332" t="str">
            <v>UN</v>
          </cell>
          <cell r="D7332">
            <v>43649</v>
          </cell>
          <cell r="E7332" t="str">
            <v>2019</v>
          </cell>
          <cell r="F7332">
            <v>331916</v>
          </cell>
        </row>
        <row r="7333">
          <cell r="A7333">
            <v>101656</v>
          </cell>
          <cell r="B7333" t="str">
            <v>Lum-LED lineal-SOBRE-O-DESCOL 28W CRDC-COME</v>
          </cell>
          <cell r="C7333" t="str">
            <v>UN</v>
          </cell>
          <cell r="D7333">
            <v>43566</v>
          </cell>
          <cell r="E7333" t="str">
            <v>2019</v>
          </cell>
          <cell r="F7333">
            <v>333200</v>
          </cell>
        </row>
        <row r="7334">
          <cell r="A7334">
            <v>101659</v>
          </cell>
          <cell r="B7334" t="str">
            <v>Lum-LED lineal-SOBRE-O-DESCOL 41W CRDC-COME</v>
          </cell>
          <cell r="C7334" t="str">
            <v>UN</v>
          </cell>
          <cell r="D7334">
            <v>43649</v>
          </cell>
          <cell r="E7334" t="str">
            <v>2019</v>
          </cell>
          <cell r="F7334">
            <v>461626</v>
          </cell>
        </row>
        <row r="7335">
          <cell r="A7335">
            <v>101671</v>
          </cell>
          <cell r="B7335" t="str">
            <v>Lumin-LED lineal cuadrada 50 W 4150 lmCRDC-Cometas</v>
          </cell>
          <cell r="C7335" t="str">
            <v>UN</v>
          </cell>
          <cell r="D7335">
            <v>43649</v>
          </cell>
          <cell r="E7335" t="str">
            <v>2019</v>
          </cell>
          <cell r="F7335">
            <v>497533</v>
          </cell>
        </row>
        <row r="7336">
          <cell r="A7336">
            <v>101685</v>
          </cell>
          <cell r="B7336" t="str">
            <v>LED tipo bañador de pared 27cm9 W1420lmCRDC-Cometa</v>
          </cell>
          <cell r="C7336" t="str">
            <v>UN</v>
          </cell>
          <cell r="D7336">
            <v>43649</v>
          </cell>
          <cell r="E7336" t="str">
            <v>2019</v>
          </cell>
          <cell r="F7336">
            <v>333313</v>
          </cell>
        </row>
        <row r="7337">
          <cell r="A7337">
            <v>101725</v>
          </cell>
          <cell r="B7337" t="str">
            <v xml:space="preserve">Cinta LED en perfil para exteriores IP65 por metro lineal, incluye accesorios de fijacion </v>
          </cell>
          <cell r="C7337" t="str">
            <v>UN</v>
          </cell>
          <cell r="D7337">
            <v>43746</v>
          </cell>
          <cell r="E7337" t="str">
            <v>2019</v>
          </cell>
          <cell r="F7337">
            <v>206223.43</v>
          </cell>
        </row>
        <row r="7338">
          <cell r="A7338">
            <v>101730</v>
          </cell>
          <cell r="B7338" t="str">
            <v>Driver 120-277 Vac 24 Vdc - CometaCRDC</v>
          </cell>
          <cell r="C7338" t="str">
            <v>UN</v>
          </cell>
          <cell r="D7338">
            <v>43564</v>
          </cell>
          <cell r="E7338" t="str">
            <v>2019</v>
          </cell>
          <cell r="F7338">
            <v>84252</v>
          </cell>
        </row>
        <row r="7339">
          <cell r="A7339">
            <v>101750</v>
          </cell>
          <cell r="B7339" t="str">
            <v>Luminaria tipo spot LED 35 W 2643 lm-CRDC-COMETAS</v>
          </cell>
          <cell r="C7339" t="str">
            <v>UN</v>
          </cell>
          <cell r="D7339">
            <v>43650</v>
          </cell>
          <cell r="E7339" t="str">
            <v>2019</v>
          </cell>
          <cell r="F7339">
            <v>126078</v>
          </cell>
        </row>
        <row r="7340">
          <cell r="A7340">
            <v>101752</v>
          </cell>
          <cell r="B7340" t="str">
            <v>Riel de aluminio 100-277 V  CRDC - COMETAS</v>
          </cell>
          <cell r="C7340" t="str">
            <v>UN</v>
          </cell>
          <cell r="D7340">
            <v>43564</v>
          </cell>
          <cell r="E7340" t="str">
            <v>2019</v>
          </cell>
          <cell r="F7340">
            <v>63689</v>
          </cell>
        </row>
        <row r="7341">
          <cell r="A7341">
            <v>101753</v>
          </cell>
          <cell r="B7341" t="str">
            <v>LumEmergLED2x1.6W160lm6500-K CRDC-COMETAS</v>
          </cell>
          <cell r="C7341" t="str">
            <v>UN</v>
          </cell>
          <cell r="D7341">
            <v>43746</v>
          </cell>
          <cell r="E7341" t="str">
            <v>2019</v>
          </cell>
          <cell r="F7341">
            <v>119922.25</v>
          </cell>
        </row>
        <row r="7342">
          <cell r="A7342">
            <v>101754</v>
          </cell>
          <cell r="B7342" t="str">
            <v>BolardoLED95cm13.6W1216lm3000k-CRDC-COMETAS</v>
          </cell>
          <cell r="C7342" t="str">
            <v>UN</v>
          </cell>
          <cell r="D7342">
            <v>43746</v>
          </cell>
          <cell r="E7342" t="str">
            <v>2019</v>
          </cell>
          <cell r="F7342">
            <v>3186399.93</v>
          </cell>
        </row>
        <row r="7343">
          <cell r="A7343">
            <v>101822</v>
          </cell>
          <cell r="B7343" t="str">
            <v>Lum-LED-Lineal112.9cmRecesada393.7W-CRDC-COMETAS</v>
          </cell>
          <cell r="C7343" t="str">
            <v>UN</v>
          </cell>
          <cell r="D7343">
            <v>43564</v>
          </cell>
          <cell r="E7343" t="str">
            <v>2019</v>
          </cell>
          <cell r="F7343">
            <v>5626092</v>
          </cell>
        </row>
        <row r="7344">
          <cell r="A7344">
            <v>101850</v>
          </cell>
          <cell r="B7344" t="str">
            <v>LUMINARIA LED HERMETICA 36 W 2520 lm CEFE COMETAS</v>
          </cell>
          <cell r="C7344" t="str">
            <v>UN</v>
          </cell>
          <cell r="D7344">
            <v>43654</v>
          </cell>
          <cell r="E7344" t="str">
            <v>2019</v>
          </cell>
          <cell r="F7344">
            <v>48291</v>
          </cell>
        </row>
        <row r="7345">
          <cell r="A7345">
            <v>101907</v>
          </cell>
          <cell r="B7345" t="str">
            <v>BalaLED-sobreponer29.6cm24W1560lmCRDC-COMETAS</v>
          </cell>
          <cell r="C7345" t="str">
            <v>UN</v>
          </cell>
          <cell r="D7345">
            <v>43649</v>
          </cell>
          <cell r="E7345" t="str">
            <v>2019</v>
          </cell>
          <cell r="F7345">
            <v>83941.01</v>
          </cell>
        </row>
        <row r="7346">
          <cell r="A7346">
            <v>101909</v>
          </cell>
          <cell r="B7346" t="str">
            <v>BalaLED-Incrus22.6Cm57.8W4730lm3000KCRDC-COMETAS</v>
          </cell>
          <cell r="C7346" t="str">
            <v>UN</v>
          </cell>
          <cell r="D7346">
            <v>43649</v>
          </cell>
          <cell r="E7346" t="str">
            <v>2019</v>
          </cell>
          <cell r="F7346">
            <v>2428657.0099999998</v>
          </cell>
        </row>
        <row r="7347">
          <cell r="A7347">
            <v>102079</v>
          </cell>
          <cell r="B7347" t="str">
            <v>LUMINARIA LED YOA 72W CEFE COMETAS</v>
          </cell>
          <cell r="C7347" t="str">
            <v>UN</v>
          </cell>
          <cell r="D7347">
            <v>43740</v>
          </cell>
          <cell r="E7347" t="str">
            <v>2019</v>
          </cell>
          <cell r="F7347">
            <v>2344300</v>
          </cell>
        </row>
        <row r="7348">
          <cell r="A7348">
            <v>102139</v>
          </cell>
          <cell r="B7348" t="str">
            <v>BALA LED INCRUS14.4cm30.9W1960lm3000K CEFE COMETAS</v>
          </cell>
          <cell r="C7348" t="str">
            <v>UN</v>
          </cell>
          <cell r="D7348">
            <v>43654</v>
          </cell>
          <cell r="E7348" t="str">
            <v>2019</v>
          </cell>
          <cell r="F7348">
            <v>111384</v>
          </cell>
        </row>
        <row r="7349">
          <cell r="A7349">
            <v>102142</v>
          </cell>
          <cell r="B7349" t="str">
            <v>APLIQ PARED LED18x18x6cm10W1420lm3000K CEFE COMETAS</v>
          </cell>
          <cell r="C7349" t="str">
            <v>UN</v>
          </cell>
          <cell r="D7349">
            <v>43745</v>
          </cell>
          <cell r="E7349" t="str">
            <v>2019</v>
          </cell>
          <cell r="F7349">
            <v>1064200.3400000001</v>
          </cell>
        </row>
        <row r="7350">
          <cell r="A7350">
            <v>102144</v>
          </cell>
          <cell r="B7350" t="str">
            <v>BAÑADOR DE PISO LED165x10x11cm44.6W2222lm4000K CEFE COMETAS</v>
          </cell>
          <cell r="C7350" t="str">
            <v>UN</v>
          </cell>
          <cell r="D7350">
            <v>43654</v>
          </cell>
          <cell r="E7350" t="str">
            <v>2019</v>
          </cell>
          <cell r="F7350">
            <v>351375</v>
          </cell>
        </row>
        <row r="7351">
          <cell r="A7351">
            <v>102145</v>
          </cell>
          <cell r="B7351" t="str">
            <v>Cinta LED 4000K CDRC Cometas</v>
          </cell>
          <cell r="C7351" t="str">
            <v>ML</v>
          </cell>
          <cell r="D7351">
            <v>43654</v>
          </cell>
          <cell r="E7351" t="str">
            <v>2019</v>
          </cell>
          <cell r="F7351">
            <v>34999.99</v>
          </cell>
        </row>
        <row r="7352">
          <cell r="A7352">
            <v>102146</v>
          </cell>
          <cell r="B7352" t="str">
            <v>LUMINARIA LED HIGHBAY 165W19140lm4000K O SIMILARES CEFE COMETAS</v>
          </cell>
          <cell r="C7352" t="str">
            <v>UN</v>
          </cell>
          <cell r="D7352">
            <v>43740</v>
          </cell>
          <cell r="E7352" t="str">
            <v>2019</v>
          </cell>
          <cell r="F7352">
            <v>402415.01</v>
          </cell>
        </row>
        <row r="7353">
          <cell r="A7353">
            <v>102151</v>
          </cell>
          <cell r="B7353" t="str">
            <v>PANEL DE INSERCION VACIO 32 MODULOS CDRC Cometas</v>
          </cell>
          <cell r="C7353" t="str">
            <v>UN</v>
          </cell>
          <cell r="D7353">
            <v>43655</v>
          </cell>
          <cell r="E7353" t="str">
            <v>2019</v>
          </cell>
          <cell r="F7353">
            <v>1022600</v>
          </cell>
        </row>
        <row r="7354">
          <cell r="A7354">
            <v>102421</v>
          </cell>
          <cell r="B7354" t="str">
            <v>Luminaria AVENTO 2 240 Leds, 179W-120/277V</v>
          </cell>
          <cell r="C7354" t="str">
            <v>UN</v>
          </cell>
          <cell r="D7354">
            <v>43686</v>
          </cell>
          <cell r="E7354" t="str">
            <v>2019</v>
          </cell>
          <cell r="F7354">
            <v>1379448</v>
          </cell>
        </row>
        <row r="7355">
          <cell r="A7355">
            <v>102422</v>
          </cell>
          <cell r="B7355" t="str">
            <v>Luminaria AVENTO 1 de 96 Leds, 71W-120/277V</v>
          </cell>
          <cell r="C7355" t="str">
            <v>UN</v>
          </cell>
          <cell r="D7355">
            <v>43686</v>
          </cell>
          <cell r="E7355" t="str">
            <v>2019</v>
          </cell>
          <cell r="F7355">
            <v>915527</v>
          </cell>
        </row>
        <row r="7356">
          <cell r="A7356">
            <v>102424</v>
          </cell>
          <cell r="B7356" t="str">
            <v>Luminaria AVENTO 1 de 144 Leds, 108W-120/277V</v>
          </cell>
          <cell r="C7356" t="str">
            <v>UN</v>
          </cell>
          <cell r="D7356">
            <v>43686</v>
          </cell>
          <cell r="E7356" t="str">
            <v>2019</v>
          </cell>
          <cell r="F7356">
            <v>1003111</v>
          </cell>
        </row>
        <row r="7357">
          <cell r="A7357">
            <v>102432</v>
          </cell>
          <cell r="B7357" t="str">
            <v>Luminaria AVENTO 1 de 192 Leds, 142W-120/277V</v>
          </cell>
          <cell r="C7357" t="str">
            <v>UN</v>
          </cell>
          <cell r="D7357">
            <v>43686</v>
          </cell>
          <cell r="E7357" t="str">
            <v>2019</v>
          </cell>
          <cell r="F7357">
            <v>1075641</v>
          </cell>
        </row>
        <row r="7358">
          <cell r="A7358">
            <v>102437</v>
          </cell>
          <cell r="B7358" t="str">
            <v>Proyector OMNISTAR 144 Leds de310Wa463W-120/277V</v>
          </cell>
          <cell r="C7358" t="str">
            <v>UN</v>
          </cell>
          <cell r="D7358">
            <v>43686</v>
          </cell>
          <cell r="E7358" t="str">
            <v>2019</v>
          </cell>
          <cell r="F7358">
            <v>5080693</v>
          </cell>
        </row>
        <row r="7359">
          <cell r="A7359">
            <v>102438</v>
          </cell>
          <cell r="B7359" t="str">
            <v>Proyector OMNISTAR 144 Leds 547W 63.996Lm 120/277V</v>
          </cell>
          <cell r="C7359" t="str">
            <v>UN</v>
          </cell>
          <cell r="D7359">
            <v>43686</v>
          </cell>
          <cell r="E7359" t="str">
            <v>2019</v>
          </cell>
          <cell r="F7359">
            <v>6405470</v>
          </cell>
        </row>
        <row r="7360">
          <cell r="A7360">
            <v>102506</v>
          </cell>
          <cell r="B7360" t="str">
            <v>PANEL LED DE INCRUSTAR CUADRADO 24W</v>
          </cell>
          <cell r="C7360" t="str">
            <v>UN</v>
          </cell>
          <cell r="D7360">
            <v>44601</v>
          </cell>
          <cell r="E7360" t="str">
            <v>2022</v>
          </cell>
          <cell r="F7360">
            <v>27120</v>
          </cell>
        </row>
        <row r="7361">
          <cell r="A7361">
            <v>102507</v>
          </cell>
          <cell r="B7361" t="str">
            <v>PANEL LED DE INCRUSTAR CUADRADO 3W</v>
          </cell>
          <cell r="C7361" t="str">
            <v>UN</v>
          </cell>
          <cell r="D7361">
            <v>44601</v>
          </cell>
          <cell r="E7361" t="str">
            <v>2022</v>
          </cell>
          <cell r="F7361">
            <v>5228</v>
          </cell>
        </row>
        <row r="7362">
          <cell r="A7362">
            <v>102509</v>
          </cell>
          <cell r="B7362" t="str">
            <v>PANEL LED DE INCRUSTAR CUADRADO 6W</v>
          </cell>
          <cell r="C7362" t="str">
            <v>UN</v>
          </cell>
          <cell r="D7362">
            <v>44601</v>
          </cell>
          <cell r="E7362" t="str">
            <v>2022</v>
          </cell>
          <cell r="F7362">
            <v>6591.01</v>
          </cell>
        </row>
        <row r="7363">
          <cell r="A7363">
            <v>102511</v>
          </cell>
          <cell r="B7363" t="str">
            <v>PANEL LED DE INCRUSTAR CUADRADO 9W</v>
          </cell>
          <cell r="C7363" t="str">
            <v>UN</v>
          </cell>
          <cell r="D7363">
            <v>44601</v>
          </cell>
          <cell r="E7363" t="str">
            <v>2022</v>
          </cell>
          <cell r="F7363">
            <v>10034</v>
          </cell>
        </row>
        <row r="7364">
          <cell r="A7364">
            <v>102520</v>
          </cell>
          <cell r="B7364" t="str">
            <v>PANEL LED DE INCRUSTAR REDONDO 24W</v>
          </cell>
          <cell r="C7364" t="str">
            <v>UN</v>
          </cell>
          <cell r="D7364">
            <v>44601</v>
          </cell>
          <cell r="E7364" t="str">
            <v>2022</v>
          </cell>
          <cell r="F7364">
            <v>29959</v>
          </cell>
        </row>
        <row r="7365">
          <cell r="A7365">
            <v>102570</v>
          </cell>
          <cell r="B7365" t="str">
            <v>PANEL LED DE INCRUSTAR REDONDO 6W</v>
          </cell>
          <cell r="C7365" t="str">
            <v>UN</v>
          </cell>
          <cell r="D7365">
            <v>44601</v>
          </cell>
          <cell r="E7365" t="str">
            <v>2022</v>
          </cell>
          <cell r="F7365">
            <v>6997</v>
          </cell>
        </row>
        <row r="7366">
          <cell r="A7366">
            <v>102624</v>
          </cell>
          <cell r="B7366" t="str">
            <v>PANEL LED DE INCRUSTAR REDONDO 9W</v>
          </cell>
          <cell r="C7366" t="str">
            <v>UN</v>
          </cell>
          <cell r="D7366">
            <v>44601</v>
          </cell>
          <cell r="E7366" t="str">
            <v>2022</v>
          </cell>
          <cell r="F7366">
            <v>7387</v>
          </cell>
        </row>
        <row r="7367">
          <cell r="A7367">
            <v>102648</v>
          </cell>
          <cell r="B7367" t="str">
            <v>PANEL LED DE INCRUSTAR Y REDONDA 3W</v>
          </cell>
          <cell r="C7367" t="str">
            <v>UN</v>
          </cell>
          <cell r="D7367">
            <v>44601</v>
          </cell>
          <cell r="E7367" t="str">
            <v>2022</v>
          </cell>
          <cell r="F7367">
            <v>5410</v>
          </cell>
        </row>
        <row r="7368">
          <cell r="A7368">
            <v>102655</v>
          </cell>
          <cell r="B7368" t="str">
            <v>PANEL LED DE SOBREPONER CUADRADO 24W</v>
          </cell>
          <cell r="C7368" t="str">
            <v>UN</v>
          </cell>
          <cell r="D7368">
            <v>44601</v>
          </cell>
          <cell r="E7368" t="str">
            <v>2022</v>
          </cell>
          <cell r="F7368">
            <v>20474</v>
          </cell>
        </row>
        <row r="7369">
          <cell r="A7369">
            <v>102682</v>
          </cell>
          <cell r="B7369" t="str">
            <v>PANEL LED DE SOBREPONER CUADRADO 3W</v>
          </cell>
          <cell r="C7369" t="str">
            <v>UN</v>
          </cell>
          <cell r="D7369">
            <v>44141</v>
          </cell>
          <cell r="E7369" t="str">
            <v>2020</v>
          </cell>
          <cell r="F7369">
            <v>20742</v>
          </cell>
        </row>
        <row r="7370">
          <cell r="A7370">
            <v>102709</v>
          </cell>
          <cell r="B7370" t="str">
            <v>PANEL LED DE SOBREPONER CUADRADO 6W</v>
          </cell>
          <cell r="C7370" t="str">
            <v>UN</v>
          </cell>
          <cell r="D7370">
            <v>44601</v>
          </cell>
          <cell r="E7370" t="str">
            <v>2022</v>
          </cell>
          <cell r="F7370">
            <v>11312</v>
          </cell>
        </row>
        <row r="7371">
          <cell r="A7371">
            <v>102737</v>
          </cell>
          <cell r="B7371" t="str">
            <v>PANEL LED DE SOBREPONER REDONDO 12W</v>
          </cell>
          <cell r="C7371" t="str">
            <v>UN</v>
          </cell>
          <cell r="D7371">
            <v>44601</v>
          </cell>
          <cell r="E7371" t="str">
            <v>2022</v>
          </cell>
          <cell r="F7371">
            <v>13029</v>
          </cell>
        </row>
        <row r="7372">
          <cell r="A7372">
            <v>102748</v>
          </cell>
          <cell r="B7372" t="str">
            <v>PANEL LED DE SOBREPONER REDONDO 18W</v>
          </cell>
          <cell r="C7372" t="str">
            <v>UN</v>
          </cell>
          <cell r="D7372">
            <v>44601</v>
          </cell>
          <cell r="E7372" t="str">
            <v>2022</v>
          </cell>
          <cell r="F7372">
            <v>17259</v>
          </cell>
        </row>
        <row r="7373">
          <cell r="A7373">
            <v>102752</v>
          </cell>
          <cell r="B7373" t="str">
            <v>PANEL LED DE SOBREPONER REDONDO 6W</v>
          </cell>
          <cell r="C7373" t="str">
            <v>UN</v>
          </cell>
          <cell r="D7373">
            <v>44601</v>
          </cell>
          <cell r="E7373" t="str">
            <v>2022</v>
          </cell>
          <cell r="F7373">
            <v>10635.01</v>
          </cell>
        </row>
        <row r="7374">
          <cell r="A7374">
            <v>102753</v>
          </cell>
          <cell r="B7374" t="str">
            <v>PANEL LED SOBREPONER 30X120 45W BLANCA</v>
          </cell>
          <cell r="C7374" t="str">
            <v>UN</v>
          </cell>
          <cell r="D7374">
            <v>44601</v>
          </cell>
          <cell r="E7374" t="str">
            <v>2022</v>
          </cell>
          <cell r="F7374">
            <v>91644.01</v>
          </cell>
        </row>
        <row r="7375">
          <cell r="A7375">
            <v>102754</v>
          </cell>
          <cell r="B7375" t="str">
            <v>MULTITOMA 6 SALIDAS ABSORCIÓN DE ENERGÍA REPENTINA</v>
          </cell>
          <cell r="C7375" t="str">
            <v>UN</v>
          </cell>
          <cell r="D7375">
            <v>44601</v>
          </cell>
          <cell r="E7375" t="str">
            <v>2022</v>
          </cell>
          <cell r="F7375">
            <v>147447</v>
          </cell>
        </row>
        <row r="7376">
          <cell r="A7376">
            <v>151504</v>
          </cell>
          <cell r="B7376" t="str">
            <v>kit baterías de emergencia CDRC Cometas</v>
          </cell>
          <cell r="C7376" t="str">
            <v>UN</v>
          </cell>
          <cell r="D7376">
            <v>43738</v>
          </cell>
          <cell r="E7376" t="str">
            <v>2019</v>
          </cell>
          <cell r="F7376">
            <v>233000</v>
          </cell>
        </row>
        <row r="7377">
          <cell r="A7377">
            <v>300003</v>
          </cell>
          <cell r="B7377" t="str">
            <v>Caja de inspección de alumbrado público AP280 CDRC Cometas</v>
          </cell>
          <cell r="C7377" t="str">
            <v>UN</v>
          </cell>
          <cell r="D7377">
            <v>43745</v>
          </cell>
          <cell r="E7377" t="str">
            <v>2019</v>
          </cell>
          <cell r="F7377">
            <v>433006</v>
          </cell>
        </row>
        <row r="7378">
          <cell r="A7378">
            <v>12499</v>
          </cell>
          <cell r="B7378" t="str">
            <v xml:space="preserve">Caja de empotramiento en plastico </v>
          </cell>
          <cell r="C7378" t="str">
            <v>UN</v>
          </cell>
          <cell r="D7378">
            <v>43746</v>
          </cell>
          <cell r="E7378" t="str">
            <v>2019</v>
          </cell>
          <cell r="F7378">
            <v>286851.88</v>
          </cell>
        </row>
        <row r="7379">
          <cell r="A7379">
            <v>12502</v>
          </cell>
          <cell r="B7379" t="str">
            <v xml:space="preserve">Conector de unión de 2 vías IP 68 </v>
          </cell>
          <cell r="C7379" t="str">
            <v>UN</v>
          </cell>
          <cell r="D7379">
            <v>43746</v>
          </cell>
          <cell r="E7379" t="str">
            <v>2019</v>
          </cell>
          <cell r="F7379">
            <v>100320.57</v>
          </cell>
        </row>
        <row r="7380">
          <cell r="A7380">
            <v>12503</v>
          </cell>
          <cell r="B7380" t="str">
            <v xml:space="preserve">Llave de apertura  </v>
          </cell>
          <cell r="C7380" t="str">
            <v>UN</v>
          </cell>
          <cell r="D7380">
            <v>43746</v>
          </cell>
          <cell r="E7380" t="str">
            <v>2019</v>
          </cell>
          <cell r="F7380">
            <v>20999.93</v>
          </cell>
        </row>
        <row r="7381">
          <cell r="A7381">
            <v>27484</v>
          </cell>
          <cell r="B7381" t="str">
            <v>LUMINARIA SYLVANIA LED STREET 18-35 W NW URBAN</v>
          </cell>
          <cell r="C7381" t="str">
            <v>UN</v>
          </cell>
          <cell r="D7381">
            <v>44084</v>
          </cell>
          <cell r="E7381" t="str">
            <v>2020</v>
          </cell>
          <cell r="F7381">
            <v>645000.23</v>
          </cell>
        </row>
        <row r="7382">
          <cell r="A7382">
            <v>27485</v>
          </cell>
          <cell r="B7382" t="str">
            <v>LUMINARIA SYLVANIA LED STREET 30-60 W NW URBAN</v>
          </cell>
          <cell r="C7382" t="str">
            <v>UN</v>
          </cell>
          <cell r="D7382">
            <v>44084</v>
          </cell>
          <cell r="E7382" t="str">
            <v>2020</v>
          </cell>
          <cell r="F7382">
            <v>767999.82</v>
          </cell>
        </row>
        <row r="7383">
          <cell r="A7383">
            <v>27487</v>
          </cell>
          <cell r="B7383" t="str">
            <v>LUMINARIA SYLVANIA LED STREET 60-120 W NW URBAN</v>
          </cell>
          <cell r="C7383" t="str">
            <v>UN</v>
          </cell>
          <cell r="D7383">
            <v>43738</v>
          </cell>
          <cell r="E7383" t="str">
            <v>2019</v>
          </cell>
          <cell r="F7383">
            <v>910350</v>
          </cell>
        </row>
        <row r="7384">
          <cell r="A7384">
            <v>27488</v>
          </cell>
          <cell r="B7384" t="str">
            <v>LUMINARIA SYLVANIA LED STREET 75-150 W NW URBAN</v>
          </cell>
          <cell r="C7384" t="str">
            <v>UN</v>
          </cell>
          <cell r="D7384">
            <v>43738</v>
          </cell>
          <cell r="E7384" t="str">
            <v>2019</v>
          </cell>
          <cell r="F7384">
            <v>1083142.76</v>
          </cell>
        </row>
        <row r="7385">
          <cell r="A7385">
            <v>26569</v>
          </cell>
          <cell r="B7385" t="str">
            <v>LUMINARIA PROYECTOR SYLVANIA LED SYLVEO 150 W CW UNV</v>
          </cell>
          <cell r="C7385" t="str">
            <v>UN</v>
          </cell>
          <cell r="D7385">
            <v>43738</v>
          </cell>
          <cell r="E7385" t="str">
            <v>2019</v>
          </cell>
          <cell r="F7385">
            <v>763047.04</v>
          </cell>
        </row>
        <row r="7386">
          <cell r="A7386">
            <v>27273</v>
          </cell>
          <cell r="B7386" t="str">
            <v>LUMINARIA PROYECTOR SYLVANIA LED SYLVEO PRO 400 W</v>
          </cell>
          <cell r="C7386" t="str">
            <v>UN</v>
          </cell>
          <cell r="D7386">
            <v>43738</v>
          </cell>
          <cell r="E7386" t="str">
            <v>2019</v>
          </cell>
          <cell r="F7386">
            <v>2231958.0499999998</v>
          </cell>
        </row>
        <row r="7387">
          <cell r="A7387">
            <v>110000</v>
          </cell>
          <cell r="B7387" t="str">
            <v>Luminaria SLCS 5 V25 NW 24LED 32 W 150 mA 4392 lm</v>
          </cell>
          <cell r="C7387" t="str">
            <v>UN</v>
          </cell>
          <cell r="D7387">
            <v>43766</v>
          </cell>
          <cell r="E7387" t="str">
            <v>2019</v>
          </cell>
          <cell r="F7387">
            <v>927010</v>
          </cell>
        </row>
        <row r="7388">
          <cell r="A7388">
            <v>110001</v>
          </cell>
          <cell r="B7388" t="str">
            <v>Luminaria SLCS 5 V25 NW 24LED 52 W 150 mA 6947 lm</v>
          </cell>
          <cell r="C7388" t="str">
            <v>UN</v>
          </cell>
          <cell r="D7388">
            <v>43766</v>
          </cell>
          <cell r="E7388" t="str">
            <v>2019</v>
          </cell>
          <cell r="F7388">
            <v>927010</v>
          </cell>
        </row>
        <row r="7389">
          <cell r="A7389">
            <v>110002</v>
          </cell>
          <cell r="B7389" t="str">
            <v>Luminaria SLCS 5 V25 NW 24LED 66 W 150 mA 8688 lm</v>
          </cell>
          <cell r="C7389" t="str">
            <v>UN</v>
          </cell>
          <cell r="D7389">
            <v>43766</v>
          </cell>
          <cell r="E7389" t="str">
            <v>2019</v>
          </cell>
          <cell r="F7389">
            <v>927010</v>
          </cell>
        </row>
        <row r="7390">
          <cell r="A7390">
            <v>110003</v>
          </cell>
          <cell r="B7390" t="str">
            <v>Luminaria H-Bay Stil Led 200W-240W Chip SAMSUNG</v>
          </cell>
          <cell r="C7390" t="str">
            <v>UN</v>
          </cell>
          <cell r="D7390">
            <v>43766</v>
          </cell>
          <cell r="E7390" t="str">
            <v>2019</v>
          </cell>
          <cell r="F7390">
            <v>1192665.6000000001</v>
          </cell>
        </row>
        <row r="7391">
          <cell r="A7391">
            <v>12571</v>
          </cell>
          <cell r="B7391" t="str">
            <v>Lampara Led Tipo Tortuga Ovalada-12W-960Lm-6.00K-IP-65(120/240)</v>
          </cell>
          <cell r="C7391" t="str">
            <v>UN</v>
          </cell>
          <cell r="D7391">
            <v>43817</v>
          </cell>
          <cell r="E7391" t="str">
            <v>2019</v>
          </cell>
          <cell r="F7391">
            <v>20334.009999999998</v>
          </cell>
        </row>
        <row r="7392">
          <cell r="A7392">
            <v>12665</v>
          </cell>
          <cell r="B7392" t="str">
            <v>LUMINARIA SYLVANIA LED STREET 45-90W NW URBAN</v>
          </cell>
          <cell r="C7392" t="str">
            <v>UN</v>
          </cell>
          <cell r="D7392">
            <v>44084</v>
          </cell>
          <cell r="E7392" t="str">
            <v>2020</v>
          </cell>
          <cell r="F7392">
            <v>937999.65</v>
          </cell>
        </row>
        <row r="7393">
          <cell r="A7393">
            <v>12666</v>
          </cell>
          <cell r="B7393" t="str">
            <v>LUMINARIA LED PROYECTOR SYLVEO PRO 800W</v>
          </cell>
          <cell r="C7393" t="str">
            <v>UN</v>
          </cell>
          <cell r="D7393">
            <v>44084</v>
          </cell>
          <cell r="E7393" t="str">
            <v>2020</v>
          </cell>
          <cell r="F7393">
            <v>5099999.66</v>
          </cell>
        </row>
        <row r="7394">
          <cell r="A7394">
            <v>12668</v>
          </cell>
          <cell r="B7394" t="str">
            <v>LUMINARIA LED REFLECTOR SYLVEO 300W CW UNV</v>
          </cell>
          <cell r="C7394" t="str">
            <v>UN</v>
          </cell>
          <cell r="D7394">
            <v>44084</v>
          </cell>
          <cell r="E7394" t="str">
            <v>2020</v>
          </cell>
          <cell r="F7394">
            <v>1459999.1</v>
          </cell>
        </row>
        <row r="7395">
          <cell r="A7395">
            <v>12716</v>
          </cell>
          <cell r="B7395" t="str">
            <v>BOMBILLO LED 20W LUMEK</v>
          </cell>
          <cell r="C7395" t="str">
            <v>UN</v>
          </cell>
          <cell r="D7395">
            <v>44134</v>
          </cell>
          <cell r="E7395" t="str">
            <v>2020</v>
          </cell>
          <cell r="F7395">
            <v>9579</v>
          </cell>
        </row>
        <row r="7396">
          <cell r="A7396">
            <v>12717</v>
          </cell>
          <cell r="B7396" t="str">
            <v>PROYECTOR LED BVP621 SPORTSSTAR PHILIPS</v>
          </cell>
          <cell r="C7396" t="str">
            <v>UN</v>
          </cell>
          <cell r="D7396">
            <v>44134</v>
          </cell>
          <cell r="E7396" t="str">
            <v>2020</v>
          </cell>
          <cell r="F7396">
            <v>6560470</v>
          </cell>
        </row>
        <row r="7397">
          <cell r="A7397">
            <v>12718</v>
          </cell>
          <cell r="B7397" t="str">
            <v>LUMINARIA HIGHBAY 200W LUMEK</v>
          </cell>
          <cell r="C7397" t="str">
            <v>UN</v>
          </cell>
          <cell r="D7397">
            <v>44134</v>
          </cell>
          <cell r="E7397" t="str">
            <v>2020</v>
          </cell>
          <cell r="F7397">
            <v>367126.9</v>
          </cell>
        </row>
        <row r="7398">
          <cell r="A7398">
            <v>12719</v>
          </cell>
          <cell r="B7398" t="str">
            <v>PROYECTOR LED 400W LUMEK</v>
          </cell>
          <cell r="C7398" t="str">
            <v>UN</v>
          </cell>
          <cell r="D7398">
            <v>44134</v>
          </cell>
          <cell r="E7398" t="str">
            <v>2020</v>
          </cell>
          <cell r="F7398">
            <v>824098.8</v>
          </cell>
        </row>
        <row r="7399">
          <cell r="A7399">
            <v>12720</v>
          </cell>
          <cell r="B7399" t="str">
            <v>BALA LED 30W NW MV JUPITER HIGH POWER SYLVANIA</v>
          </cell>
          <cell r="C7399" t="str">
            <v>UN</v>
          </cell>
          <cell r="D7399">
            <v>44140</v>
          </cell>
          <cell r="E7399" t="str">
            <v>2020</v>
          </cell>
          <cell r="F7399">
            <v>187000</v>
          </cell>
        </row>
        <row r="7400">
          <cell r="A7400">
            <v>12721</v>
          </cell>
          <cell r="B7400" t="str">
            <v>PANEL LED RD 12W DL UNV SYLVANIA</v>
          </cell>
          <cell r="C7400" t="str">
            <v>UN</v>
          </cell>
          <cell r="D7400">
            <v>44140</v>
          </cell>
          <cell r="E7400" t="str">
            <v>2020</v>
          </cell>
          <cell r="F7400">
            <v>22320</v>
          </cell>
        </row>
        <row r="7401">
          <cell r="A7401">
            <v>12722</v>
          </cell>
          <cell r="B7401" t="str">
            <v xml:space="preserve">REFLECTOR LED SYLVEO 120W CW UNV SYLVANIA </v>
          </cell>
          <cell r="C7401" t="str">
            <v>UN</v>
          </cell>
          <cell r="D7401">
            <v>44601</v>
          </cell>
          <cell r="E7401" t="str">
            <v>2022</v>
          </cell>
          <cell r="F7401">
            <v>788034.01</v>
          </cell>
        </row>
        <row r="7402">
          <cell r="A7402">
            <v>12723</v>
          </cell>
          <cell r="B7402" t="str">
            <v>LUMINARIA LED DECO STEP 6W INC WW SYLVANIA</v>
          </cell>
          <cell r="C7402" t="str">
            <v>UN</v>
          </cell>
          <cell r="D7402">
            <v>44141</v>
          </cell>
          <cell r="E7402" t="str">
            <v>2020</v>
          </cell>
          <cell r="F7402">
            <v>79334</v>
          </cell>
        </row>
        <row r="7403">
          <cell r="A7403">
            <v>12724</v>
          </cell>
          <cell r="B7403" t="str">
            <v>BALA LED 20W NW MV JUPITER DIM 0-10V SYLVANIA</v>
          </cell>
          <cell r="C7403" t="str">
            <v>UN</v>
          </cell>
          <cell r="D7403">
            <v>44141</v>
          </cell>
          <cell r="E7403" t="str">
            <v>2020</v>
          </cell>
          <cell r="F7403">
            <v>128578.31</v>
          </cell>
        </row>
        <row r="7404">
          <cell r="A7404">
            <v>12725</v>
          </cell>
          <cell r="B7404" t="str">
            <v>LUMINARIA LED HIGHBAY 150W  CW GC350 DIM SYLVANIA</v>
          </cell>
          <cell r="C7404" t="str">
            <v>UN</v>
          </cell>
          <cell r="D7404">
            <v>44141</v>
          </cell>
          <cell r="E7404" t="str">
            <v>2020</v>
          </cell>
          <cell r="F7404">
            <v>488180.84</v>
          </cell>
        </row>
        <row r="7405">
          <cell r="A7405">
            <v>12726</v>
          </cell>
          <cell r="B7405" t="str">
            <v xml:space="preserve">PANEL LED RD 18W DL UNV SYLVANIA </v>
          </cell>
          <cell r="C7405" t="str">
            <v>UN</v>
          </cell>
          <cell r="D7405">
            <v>44141</v>
          </cell>
          <cell r="E7405" t="str">
            <v>2020</v>
          </cell>
          <cell r="F7405">
            <v>25774.21</v>
          </cell>
        </row>
        <row r="7406">
          <cell r="A7406">
            <v>12727</v>
          </cell>
          <cell r="B7406" t="str">
            <v>PANEL LED RD 24W DL UNV SYLVANIA</v>
          </cell>
          <cell r="C7406" t="str">
            <v>UN</v>
          </cell>
          <cell r="D7406">
            <v>44141</v>
          </cell>
          <cell r="E7406" t="str">
            <v>2020</v>
          </cell>
          <cell r="F7406">
            <v>39528.230000000003</v>
          </cell>
        </row>
        <row r="7407">
          <cell r="A7407">
            <v>12728</v>
          </cell>
          <cell r="B7407" t="str">
            <v>LUMINARIA LED HERMETICA 20W DL UNV SYLVANIA</v>
          </cell>
          <cell r="C7407" t="str">
            <v>UN</v>
          </cell>
          <cell r="D7407">
            <v>44141</v>
          </cell>
          <cell r="E7407" t="str">
            <v>2020</v>
          </cell>
          <cell r="F7407">
            <v>59266</v>
          </cell>
        </row>
        <row r="7408">
          <cell r="A7408">
            <v>12729</v>
          </cell>
          <cell r="B7408" t="str">
            <v>PANEL LED RD 24W DL MV SP SYLVANIA</v>
          </cell>
          <cell r="C7408" t="str">
            <v>UN</v>
          </cell>
          <cell r="D7408">
            <v>44141</v>
          </cell>
          <cell r="E7408" t="str">
            <v>2020</v>
          </cell>
          <cell r="F7408">
            <v>22777.79</v>
          </cell>
        </row>
        <row r="7409">
          <cell r="A7409">
            <v>12730</v>
          </cell>
          <cell r="B7409" t="str">
            <v>LUMINARIA LED CONTINUUM 40W NW SP120 SYLVANIA</v>
          </cell>
          <cell r="C7409" t="str">
            <v>UN</v>
          </cell>
          <cell r="D7409">
            <v>44141</v>
          </cell>
          <cell r="E7409" t="str">
            <v>2020</v>
          </cell>
          <cell r="F7409">
            <v>298441</v>
          </cell>
        </row>
        <row r="7410">
          <cell r="A7410">
            <v>12731</v>
          </cell>
          <cell r="B7410" t="str">
            <v xml:space="preserve">LUMINARIA LED CONTINUUM 80W NW SP240 SYLVANIA </v>
          </cell>
          <cell r="C7410" t="str">
            <v>BTO</v>
          </cell>
          <cell r="D7410">
            <v>44141</v>
          </cell>
          <cell r="E7410" t="str">
            <v>2020</v>
          </cell>
          <cell r="F7410">
            <v>634617.48</v>
          </cell>
        </row>
        <row r="7411">
          <cell r="A7411">
            <v>12732</v>
          </cell>
          <cell r="B7411" t="str">
            <v>LUMINARIA LED HERMETICA 40W DL100-277V SYLVANIA</v>
          </cell>
          <cell r="C7411" t="str">
            <v>UN</v>
          </cell>
          <cell r="D7411">
            <v>44141</v>
          </cell>
          <cell r="E7411" t="str">
            <v>2020</v>
          </cell>
          <cell r="F7411">
            <v>80762.92</v>
          </cell>
        </row>
        <row r="7412">
          <cell r="A7412">
            <v>12733</v>
          </cell>
          <cell r="B7412" t="str">
            <v>BALA LED 15W NW MV JUPITER SYLVANIA</v>
          </cell>
          <cell r="C7412" t="str">
            <v>UN</v>
          </cell>
          <cell r="D7412">
            <v>44141</v>
          </cell>
          <cell r="E7412" t="str">
            <v>2020</v>
          </cell>
          <cell r="F7412">
            <v>120000</v>
          </cell>
        </row>
        <row r="7413">
          <cell r="A7413">
            <v>12738</v>
          </cell>
          <cell r="B7413" t="str">
            <v>LUMINARIA LED PROYECTOR DMPL - P4 960 W (130LM/W IP 66 - IK 10 - 5700°K DIANMING - Campin</v>
          </cell>
          <cell r="C7413" t="str">
            <v>UN</v>
          </cell>
          <cell r="D7413">
            <v>44153</v>
          </cell>
          <cell r="E7413" t="str">
            <v>2020</v>
          </cell>
          <cell r="F7413">
            <v>5416880</v>
          </cell>
        </row>
        <row r="7414">
          <cell r="A7414">
            <v>12740</v>
          </cell>
          <cell r="B7414" t="str">
            <v xml:space="preserve">LUMINARIA LED 132.W.480.G.ACEX (1189/5700K) </v>
          </cell>
          <cell r="C7414" t="str">
            <v>UN</v>
          </cell>
          <cell r="D7414">
            <v>44601</v>
          </cell>
          <cell r="E7414" t="str">
            <v>2022</v>
          </cell>
          <cell r="F7414">
            <v>8393835</v>
          </cell>
        </row>
        <row r="7415">
          <cell r="A7415">
            <v>12752</v>
          </cell>
          <cell r="B7415" t="str">
            <v>Sistema de Control de Iluminación - Show de Luces Tecnología DALI - DMX - El Campin</v>
          </cell>
          <cell r="C7415" t="str">
            <v>UN</v>
          </cell>
          <cell r="D7415">
            <v>44233</v>
          </cell>
          <cell r="E7415" t="str">
            <v>2021</v>
          </cell>
          <cell r="F7415">
            <v>230664483</v>
          </cell>
        </row>
        <row r="7416">
          <cell r="A7416">
            <v>12753</v>
          </cell>
          <cell r="B7416" t="str">
            <v>Apuntamiento de proyectores según diseño de iluminación - Estadio El Campin</v>
          </cell>
          <cell r="C7416" t="str">
            <v>UN</v>
          </cell>
          <cell r="D7416">
            <v>44233</v>
          </cell>
          <cell r="E7416" t="str">
            <v>2021</v>
          </cell>
          <cell r="F7416">
            <v>34666</v>
          </cell>
        </row>
        <row r="7417">
          <cell r="A7417">
            <v>12754</v>
          </cell>
          <cell r="B7417" t="str">
            <v>Revision, Inspeccion e instalación de Control de iluminación a cabina central - Estadio El Campin</v>
          </cell>
          <cell r="C7417" t="str">
            <v>UN</v>
          </cell>
          <cell r="D7417">
            <v>44233</v>
          </cell>
          <cell r="E7417" t="str">
            <v>2021</v>
          </cell>
          <cell r="F7417">
            <v>9845785.9900000002</v>
          </cell>
        </row>
        <row r="7418">
          <cell r="A7418">
            <v>12786</v>
          </cell>
          <cell r="B7418" t="str">
            <v xml:space="preserve">LUMINARIA LED DECO PISO 9W WW MV </v>
          </cell>
          <cell r="C7418" t="str">
            <v>UN</v>
          </cell>
          <cell r="D7418">
            <v>44601</v>
          </cell>
          <cell r="E7418" t="str">
            <v>2022</v>
          </cell>
          <cell r="F7418">
            <v>134486.01</v>
          </cell>
        </row>
        <row r="7419">
          <cell r="A7419">
            <v>13060</v>
          </cell>
          <cell r="B7419" t="str">
            <v>LUMINARIA SLCS SW07 39W LEDS:24 5500lm</v>
          </cell>
          <cell r="C7419" t="str">
            <v>UN</v>
          </cell>
          <cell r="D7419">
            <v>44585</v>
          </cell>
          <cell r="E7419" t="str">
            <v>2022</v>
          </cell>
          <cell r="F7419">
            <v>768740</v>
          </cell>
        </row>
        <row r="7420">
          <cell r="A7420">
            <v>13061</v>
          </cell>
          <cell r="B7420" t="str">
            <v>LUMINARIA SLCS V14 39W LEDS:24 5500lm</v>
          </cell>
          <cell r="C7420" t="str">
            <v>UN</v>
          </cell>
          <cell r="D7420">
            <v>44585</v>
          </cell>
          <cell r="E7420" t="str">
            <v>2022</v>
          </cell>
          <cell r="F7420">
            <v>768740</v>
          </cell>
        </row>
        <row r="7421">
          <cell r="A7421">
            <v>13062</v>
          </cell>
          <cell r="B7421" t="str">
            <v>LUMINARIA S1MB O MAXIMO M D3 FW 154W LEDS:64 15,800lm</v>
          </cell>
          <cell r="C7421" t="str">
            <v>UN</v>
          </cell>
          <cell r="D7421">
            <v>44585</v>
          </cell>
          <cell r="E7421" t="str">
            <v>2022</v>
          </cell>
          <cell r="F7421">
            <v>1178100</v>
          </cell>
        </row>
        <row r="7422">
          <cell r="A7422">
            <v>13063</v>
          </cell>
          <cell r="B7422" t="str">
            <v>LUMINARIA SLCS SW07 52W LEDS:24 6950lm</v>
          </cell>
          <cell r="C7422" t="str">
            <v>UN</v>
          </cell>
          <cell r="D7422">
            <v>44585</v>
          </cell>
          <cell r="E7422" t="str">
            <v>2022</v>
          </cell>
          <cell r="F7422">
            <v>768740</v>
          </cell>
        </row>
        <row r="7423">
          <cell r="A7423">
            <v>13064</v>
          </cell>
          <cell r="B7423" t="str">
            <v>LUMINARIA SLCS V14 66W LEDS:24 8700lm</v>
          </cell>
          <cell r="C7423" t="str">
            <v>UN</v>
          </cell>
          <cell r="D7423">
            <v>44585</v>
          </cell>
          <cell r="E7423" t="str">
            <v>2022</v>
          </cell>
          <cell r="F7423">
            <v>768740</v>
          </cell>
        </row>
        <row r="7424">
          <cell r="A7424">
            <v>13065</v>
          </cell>
          <cell r="B7424" t="str">
            <v>PROYECTOR BUXUS 200 AS 300W LED:max 200 34000lm</v>
          </cell>
          <cell r="C7424" t="str">
            <v>UN</v>
          </cell>
          <cell r="D7424">
            <v>44585</v>
          </cell>
          <cell r="E7424" t="str">
            <v>2022</v>
          </cell>
          <cell r="F7424">
            <v>2963100</v>
          </cell>
        </row>
        <row r="7425">
          <cell r="A7425">
            <v>13066</v>
          </cell>
          <cell r="B7425" t="str">
            <v>PROYECTOR BUXUS 200 25° 300W LED:max 200 36000lm</v>
          </cell>
          <cell r="C7425" t="str">
            <v>UN</v>
          </cell>
          <cell r="D7425">
            <v>44585</v>
          </cell>
          <cell r="E7425" t="str">
            <v>2022</v>
          </cell>
          <cell r="F7425">
            <v>2963100</v>
          </cell>
        </row>
        <row r="7426">
          <cell r="A7426">
            <v>13067</v>
          </cell>
          <cell r="B7426" t="str">
            <v>PROYECTOR BUXUS 200 40° 300W LED:max 200 36000lm</v>
          </cell>
          <cell r="C7426" t="str">
            <v>UN</v>
          </cell>
          <cell r="D7426">
            <v>44585</v>
          </cell>
          <cell r="E7426" t="str">
            <v>2022</v>
          </cell>
          <cell r="F7426">
            <v>2963100</v>
          </cell>
        </row>
        <row r="7427">
          <cell r="A7427">
            <v>440</v>
          </cell>
          <cell r="B7427" t="str">
            <v>LAVADERO L=.47x.60  POLIESTER</v>
          </cell>
          <cell r="C7427" t="str">
            <v>UN</v>
          </cell>
          <cell r="E7427" t="str">
            <v>1900</v>
          </cell>
          <cell r="F7427">
            <v>0</v>
          </cell>
        </row>
        <row r="7428">
          <cell r="A7428">
            <v>1011</v>
          </cell>
          <cell r="B7428" t="str">
            <v>LAVAPLATOS A.Inox.0.48                     CHLLG</v>
          </cell>
          <cell r="C7428" t="str">
            <v>UN</v>
          </cell>
          <cell r="E7428" t="str">
            <v>1900</v>
          </cell>
          <cell r="F7428">
            <v>0</v>
          </cell>
        </row>
        <row r="7429">
          <cell r="A7429">
            <v>3266</v>
          </cell>
          <cell r="B7429" t="str">
            <v>POCETA V.I.S  CHLLG</v>
          </cell>
          <cell r="C7429" t="str">
            <v>UN</v>
          </cell>
          <cell r="E7429" t="str">
            <v>1900</v>
          </cell>
          <cell r="F7429">
            <v>0</v>
          </cell>
        </row>
        <row r="7430">
          <cell r="A7430">
            <v>103524</v>
          </cell>
          <cell r="B7430" t="str">
            <v>Lavaplatos empotrar cal. 20 acero inox 50x35 **</v>
          </cell>
          <cell r="C7430" t="str">
            <v>UN</v>
          </cell>
          <cell r="D7430">
            <v>44602</v>
          </cell>
          <cell r="E7430" t="str">
            <v>2022</v>
          </cell>
          <cell r="F7430">
            <v>66391</v>
          </cell>
        </row>
        <row r="7431">
          <cell r="A7431">
            <v>104685</v>
          </cell>
          <cell r="B7431" t="str">
            <v>LAVAPLATOS A . INOX. 0.57M X 0.51M   SOCODA</v>
          </cell>
          <cell r="C7431" t="str">
            <v>UN</v>
          </cell>
          <cell r="E7431" t="str">
            <v>1900</v>
          </cell>
          <cell r="F7431">
            <v>0</v>
          </cell>
        </row>
        <row r="7432">
          <cell r="A7432">
            <v>169</v>
          </cell>
          <cell r="B7432" t="str">
            <v>PLANCHON EUCALIPTUS (0.18 x0.04x2.90M)</v>
          </cell>
          <cell r="C7432" t="str">
            <v>ML</v>
          </cell>
          <cell r="E7432" t="str">
            <v>1900</v>
          </cell>
          <cell r="F7432">
            <v>0</v>
          </cell>
        </row>
        <row r="7433">
          <cell r="A7433">
            <v>170</v>
          </cell>
          <cell r="B7433" t="str">
            <v>REPISA (8x4CM) L=3M ORDINARIO</v>
          </cell>
          <cell r="C7433" t="str">
            <v>ML</v>
          </cell>
          <cell r="D7433">
            <v>44602</v>
          </cell>
          <cell r="E7433" t="str">
            <v>2022</v>
          </cell>
          <cell r="F7433">
            <v>4190</v>
          </cell>
        </row>
        <row r="7434">
          <cell r="A7434">
            <v>172</v>
          </cell>
          <cell r="B7434" t="str">
            <v>PLANCHON EUCALIPTUS (0.18x0.04M) L=3.90M)</v>
          </cell>
          <cell r="C7434" t="str">
            <v>ML</v>
          </cell>
          <cell r="E7434" t="str">
            <v>1900</v>
          </cell>
          <cell r="F7434">
            <v>0</v>
          </cell>
        </row>
        <row r="7435">
          <cell r="A7435">
            <v>173</v>
          </cell>
          <cell r="B7435" t="str">
            <v>REPISA (8CMX4CM)  L=4M EN  ORDINARIO</v>
          </cell>
          <cell r="C7435" t="str">
            <v>ML</v>
          </cell>
          <cell r="E7435" t="str">
            <v>1900</v>
          </cell>
          <cell r="F7435">
            <v>0</v>
          </cell>
        </row>
        <row r="7436">
          <cell r="A7436">
            <v>175</v>
          </cell>
          <cell r="B7436" t="str">
            <v>VARA DE LIMATON  L=4 M.</v>
          </cell>
          <cell r="C7436" t="str">
            <v>ML</v>
          </cell>
          <cell r="E7436" t="str">
            <v>1900</v>
          </cell>
          <cell r="F7436">
            <v>0</v>
          </cell>
        </row>
        <row r="7437">
          <cell r="A7437">
            <v>512</v>
          </cell>
          <cell r="B7437" t="str">
            <v>FORMAPLAC NORMAL 2.44x1.22   9mm           PIZANO</v>
          </cell>
          <cell r="C7437" t="str">
            <v>UN</v>
          </cell>
          <cell r="E7437" t="str">
            <v>1900</v>
          </cell>
          <cell r="F7437">
            <v>0</v>
          </cell>
        </row>
        <row r="7438">
          <cell r="A7438">
            <v>884</v>
          </cell>
          <cell r="B7438" t="str">
            <v>PIEZA CEDRO CAQUETA  (2.5CMX2.5CM A 4CM)Descontinu</v>
          </cell>
          <cell r="C7438" t="str">
            <v>UN</v>
          </cell>
          <cell r="E7438" t="str">
            <v>1900</v>
          </cell>
          <cell r="F7438">
            <v>0</v>
          </cell>
        </row>
        <row r="7439">
          <cell r="A7439">
            <v>885</v>
          </cell>
          <cell r="B7439" t="str">
            <v>CERCO ORDINARIO (8cmx8cm) L=3M</v>
          </cell>
          <cell r="C7439" t="str">
            <v>ML</v>
          </cell>
          <cell r="D7439">
            <v>44602</v>
          </cell>
          <cell r="E7439" t="str">
            <v>2022</v>
          </cell>
          <cell r="F7439">
            <v>8798</v>
          </cell>
        </row>
        <row r="7440">
          <cell r="A7440">
            <v>891</v>
          </cell>
          <cell r="B7440" t="str">
            <v>DURMIENTE ORDINARIO  (4x4CM) L=3M</v>
          </cell>
          <cell r="C7440" t="str">
            <v>ML</v>
          </cell>
          <cell r="D7440">
            <v>44602</v>
          </cell>
          <cell r="E7440" t="str">
            <v>2022</v>
          </cell>
          <cell r="F7440">
            <v>2094</v>
          </cell>
        </row>
        <row r="7441">
          <cell r="A7441">
            <v>892</v>
          </cell>
          <cell r="B7441" t="str">
            <v>DURMIENTE ORDINARIO (4x4CM) L=4M</v>
          </cell>
          <cell r="C7441" t="str">
            <v>ML</v>
          </cell>
          <cell r="D7441">
            <v>44602</v>
          </cell>
          <cell r="E7441" t="str">
            <v>2022</v>
          </cell>
          <cell r="F7441">
            <v>2619</v>
          </cell>
        </row>
        <row r="7442">
          <cell r="A7442">
            <v>893</v>
          </cell>
          <cell r="B7442" t="str">
            <v>POSTE DE LUZ</v>
          </cell>
          <cell r="C7442" t="str">
            <v>ML</v>
          </cell>
          <cell r="E7442" t="str">
            <v>1900</v>
          </cell>
          <cell r="F7442">
            <v>0</v>
          </cell>
        </row>
        <row r="7443">
          <cell r="A7443">
            <v>894</v>
          </cell>
          <cell r="B7443" t="str">
            <v>LISTON EN FLORMORADO</v>
          </cell>
          <cell r="C7443" t="str">
            <v>M2</v>
          </cell>
          <cell r="E7443" t="str">
            <v>1900</v>
          </cell>
          <cell r="F7443">
            <v>0</v>
          </cell>
        </row>
        <row r="7444">
          <cell r="A7444">
            <v>903</v>
          </cell>
          <cell r="B7444" t="str">
            <v>GUADUA</v>
          </cell>
          <cell r="C7444" t="str">
            <v>ML</v>
          </cell>
          <cell r="E7444" t="str">
            <v>1900</v>
          </cell>
          <cell r="F7444">
            <v>0</v>
          </cell>
        </row>
        <row r="7445">
          <cell r="A7445">
            <v>906</v>
          </cell>
          <cell r="B7445" t="str">
            <v>PIEZA GUAYACAN RAYO  18 x 4 x 2.80M</v>
          </cell>
          <cell r="C7445" t="str">
            <v>UN</v>
          </cell>
          <cell r="E7445" t="str">
            <v>1900</v>
          </cell>
          <cell r="F7445">
            <v>0</v>
          </cell>
        </row>
        <row r="7446">
          <cell r="A7446">
            <v>920</v>
          </cell>
          <cell r="B7446" t="str">
            <v>VARA DE LIMATON  L=6 M.</v>
          </cell>
          <cell r="C7446" t="str">
            <v>ML</v>
          </cell>
          <cell r="D7446">
            <v>44602</v>
          </cell>
          <cell r="E7446" t="str">
            <v>2022</v>
          </cell>
          <cell r="F7446">
            <v>4205</v>
          </cell>
        </row>
        <row r="7447">
          <cell r="A7447">
            <v>921</v>
          </cell>
          <cell r="B7447" t="str">
            <v>LISTON .8x.17x3.00 ORDINARIO</v>
          </cell>
          <cell r="C7447" t="str">
            <v>M2</v>
          </cell>
          <cell r="E7447" t="str">
            <v>1900</v>
          </cell>
          <cell r="F7447">
            <v>0</v>
          </cell>
        </row>
        <row r="7448">
          <cell r="A7448">
            <v>923</v>
          </cell>
          <cell r="B7448" t="str">
            <v>LISTON EN AMARILLO (8cm x 2.2cm) L= 3M</v>
          </cell>
          <cell r="C7448" t="str">
            <v>ML</v>
          </cell>
          <cell r="D7448">
            <v>44602</v>
          </cell>
          <cell r="E7448" t="str">
            <v>2022</v>
          </cell>
          <cell r="F7448">
            <v>6076</v>
          </cell>
        </row>
        <row r="7449">
          <cell r="A7449">
            <v>924</v>
          </cell>
          <cell r="B7449" t="str">
            <v>FORMALETA LISTON EN AMARILLO + REPISA ORD.</v>
          </cell>
          <cell r="C7449" t="str">
            <v>M2</v>
          </cell>
          <cell r="E7449" t="str">
            <v>1900</v>
          </cell>
          <cell r="F7449">
            <v>0</v>
          </cell>
        </row>
        <row r="7450">
          <cell r="A7450">
            <v>925</v>
          </cell>
          <cell r="B7450" t="str">
            <v>LISTON M.H. GUAYACAN OBO</v>
          </cell>
          <cell r="C7450" t="str">
            <v>M2</v>
          </cell>
          <cell r="E7450" t="str">
            <v>1900</v>
          </cell>
          <cell r="F7450">
            <v>0</v>
          </cell>
        </row>
        <row r="7451">
          <cell r="A7451">
            <v>926</v>
          </cell>
          <cell r="B7451" t="str">
            <v>LISTON M.H. PEINEMONO/TECHO</v>
          </cell>
          <cell r="C7451" t="str">
            <v>M2</v>
          </cell>
          <cell r="E7451" t="str">
            <v>1900</v>
          </cell>
          <cell r="F7451">
            <v>0</v>
          </cell>
        </row>
        <row r="7452">
          <cell r="A7452">
            <v>932</v>
          </cell>
          <cell r="B7452" t="str">
            <v>MESA (abarco rio) 0.20 x 0.20 x 3.00 M.</v>
          </cell>
          <cell r="C7452" t="str">
            <v>UN</v>
          </cell>
          <cell r="E7452" t="str">
            <v>1900</v>
          </cell>
          <cell r="F7452">
            <v>0</v>
          </cell>
        </row>
        <row r="7453">
          <cell r="A7453">
            <v>933</v>
          </cell>
          <cell r="B7453" t="str">
            <v>PLANCHON ORDINARIO (0.17x0.04M) L=4M</v>
          </cell>
          <cell r="C7453" t="str">
            <v>ML</v>
          </cell>
          <cell r="D7453">
            <v>44602</v>
          </cell>
          <cell r="E7453" t="str">
            <v>2022</v>
          </cell>
          <cell r="F7453">
            <v>8191</v>
          </cell>
        </row>
        <row r="7454">
          <cell r="A7454">
            <v>937</v>
          </cell>
          <cell r="B7454" t="str">
            <v>PLANCHON ABARCO (0.17x0.04x.3.0M)</v>
          </cell>
          <cell r="C7454" t="str">
            <v>ML</v>
          </cell>
          <cell r="E7454" t="str">
            <v>1900</v>
          </cell>
          <cell r="F7454">
            <v>0</v>
          </cell>
        </row>
        <row r="7455">
          <cell r="A7455">
            <v>940</v>
          </cell>
          <cell r="B7455" t="str">
            <v>REPISA (8x4CM) L=3M ORDINARIO</v>
          </cell>
          <cell r="C7455" t="str">
            <v>ML</v>
          </cell>
          <cell r="D7455">
            <v>44602</v>
          </cell>
          <cell r="E7455" t="str">
            <v>2022</v>
          </cell>
          <cell r="F7455">
            <v>4190</v>
          </cell>
        </row>
        <row r="7456">
          <cell r="A7456">
            <v>941</v>
          </cell>
          <cell r="B7456" t="str">
            <v>TABLA BURRA (25x2,5CM) L=3M- ORDINARIO</v>
          </cell>
          <cell r="C7456" t="str">
            <v>ML</v>
          </cell>
          <cell r="D7456">
            <v>44602</v>
          </cell>
          <cell r="E7456" t="str">
            <v>2022</v>
          </cell>
          <cell r="F7456">
            <v>7043</v>
          </cell>
        </row>
        <row r="7457">
          <cell r="A7457">
            <v>942</v>
          </cell>
          <cell r="B7457" t="str">
            <v>TABLA BURRA (30x2,5CM) L=3M ORDINARIO</v>
          </cell>
          <cell r="C7457" t="str">
            <v>ML</v>
          </cell>
          <cell r="D7457">
            <v>44602</v>
          </cell>
          <cell r="E7457" t="str">
            <v>2022</v>
          </cell>
          <cell r="F7457">
            <v>8268</v>
          </cell>
        </row>
        <row r="7458">
          <cell r="A7458">
            <v>943</v>
          </cell>
          <cell r="B7458" t="str">
            <v>TABLA CHAPA (30x2CM) L=3M  ORDINARIO</v>
          </cell>
          <cell r="C7458" t="str">
            <v>ML</v>
          </cell>
          <cell r="D7458">
            <v>44602</v>
          </cell>
          <cell r="E7458" t="str">
            <v>2022</v>
          </cell>
          <cell r="F7458">
            <v>7750.01</v>
          </cell>
        </row>
        <row r="7459">
          <cell r="A7459">
            <v>963</v>
          </cell>
          <cell r="B7459" t="str">
            <v>VARA DE CORREDOR L= 6 M.</v>
          </cell>
          <cell r="C7459" t="str">
            <v>ML</v>
          </cell>
          <cell r="E7459" t="str">
            <v>1900</v>
          </cell>
          <cell r="F7459">
            <v>0</v>
          </cell>
        </row>
        <row r="7460">
          <cell r="A7460">
            <v>964</v>
          </cell>
          <cell r="B7460" t="str">
            <v>VIGA DE ABARCO 17X7 X 3 MTS CEPILLADA.</v>
          </cell>
          <cell r="C7460" t="str">
            <v>UN</v>
          </cell>
          <cell r="E7460" t="str">
            <v>1900</v>
          </cell>
          <cell r="F7460">
            <v>0</v>
          </cell>
        </row>
        <row r="7461">
          <cell r="A7461">
            <v>2069</v>
          </cell>
          <cell r="B7461" t="str">
            <v>FORMAPLAC NORMAL 2.44x1.22  18mm         PIZANO</v>
          </cell>
          <cell r="C7461" t="str">
            <v>UN</v>
          </cell>
          <cell r="E7461" t="str">
            <v>1900</v>
          </cell>
          <cell r="F7461">
            <v>0</v>
          </cell>
        </row>
        <row r="7462">
          <cell r="A7462">
            <v>2100</v>
          </cell>
          <cell r="B7462" t="str">
            <v>PIEZA GUAYACAN HOBO  18 x 4 x 2.90M</v>
          </cell>
          <cell r="C7462" t="str">
            <v>UN</v>
          </cell>
          <cell r="D7462">
            <v>44585</v>
          </cell>
          <cell r="E7462" t="str">
            <v>2022</v>
          </cell>
          <cell r="F7462">
            <v>58091</v>
          </cell>
        </row>
        <row r="7463">
          <cell r="A7463">
            <v>2101</v>
          </cell>
          <cell r="B7463" t="str">
            <v>PIEZA FLORMORADO 18 x 4 x 2.80M</v>
          </cell>
          <cell r="C7463" t="str">
            <v>UN</v>
          </cell>
          <cell r="E7463" t="str">
            <v>1900</v>
          </cell>
          <cell r="F7463">
            <v>0</v>
          </cell>
        </row>
        <row r="7464">
          <cell r="A7464">
            <v>2102</v>
          </cell>
          <cell r="B7464" t="str">
            <v>PIEZA PINO ROMERON  18 x 4 x 2.90M</v>
          </cell>
          <cell r="C7464" t="str">
            <v>UN</v>
          </cell>
          <cell r="E7464" t="str">
            <v>1900</v>
          </cell>
          <cell r="F7464">
            <v>0</v>
          </cell>
        </row>
        <row r="7465">
          <cell r="A7465">
            <v>2103</v>
          </cell>
          <cell r="B7465" t="str">
            <v>PIEZA MOHO</v>
          </cell>
          <cell r="C7465" t="str">
            <v>UN</v>
          </cell>
          <cell r="E7465" t="str">
            <v>1900</v>
          </cell>
          <cell r="F7465">
            <v>0</v>
          </cell>
        </row>
        <row r="7466">
          <cell r="A7466">
            <v>2104</v>
          </cell>
          <cell r="B7466" t="str">
            <v>PIEZA SAPAN  18 x 4 x 2.90M</v>
          </cell>
          <cell r="C7466" t="str">
            <v>UN</v>
          </cell>
          <cell r="E7466" t="str">
            <v>1900</v>
          </cell>
          <cell r="F7466">
            <v>0</v>
          </cell>
        </row>
        <row r="7467">
          <cell r="A7467">
            <v>2105</v>
          </cell>
          <cell r="B7467" t="str">
            <v>PIEZA OTOBO</v>
          </cell>
          <cell r="C7467" t="str">
            <v>UN</v>
          </cell>
          <cell r="E7467" t="str">
            <v>1900</v>
          </cell>
          <cell r="F7467">
            <v>0</v>
          </cell>
        </row>
        <row r="7468">
          <cell r="A7468">
            <v>2106</v>
          </cell>
          <cell r="B7468" t="str">
            <v>CERCO ORDINARIO (8cmx8cm) L=3M usar CIO-000885</v>
          </cell>
          <cell r="C7468" t="str">
            <v>UN</v>
          </cell>
          <cell r="D7468">
            <v>44602</v>
          </cell>
          <cell r="E7468" t="str">
            <v>2022</v>
          </cell>
          <cell r="F7468">
            <v>22252</v>
          </cell>
        </row>
        <row r="7469">
          <cell r="A7469">
            <v>2107</v>
          </cell>
          <cell r="B7469" t="str">
            <v>LISTON EN VIROLA/TECHO</v>
          </cell>
          <cell r="C7469" t="str">
            <v>M2</v>
          </cell>
          <cell r="E7469" t="str">
            <v>1900</v>
          </cell>
          <cell r="F7469">
            <v>0</v>
          </cell>
        </row>
        <row r="7470">
          <cell r="A7470">
            <v>2355</v>
          </cell>
          <cell r="B7470" t="str">
            <v>BASTIDOR ABARCO</v>
          </cell>
          <cell r="C7470" t="str">
            <v>UN</v>
          </cell>
          <cell r="E7470" t="str">
            <v>1900</v>
          </cell>
          <cell r="F7470">
            <v>0</v>
          </cell>
        </row>
        <row r="7471">
          <cell r="A7471">
            <v>2359</v>
          </cell>
          <cell r="B7471" t="str">
            <v>BASTIDOR AMARILLO</v>
          </cell>
          <cell r="C7471" t="str">
            <v>UN</v>
          </cell>
          <cell r="E7471" t="str">
            <v>1900</v>
          </cell>
          <cell r="F7471">
            <v>0</v>
          </cell>
        </row>
        <row r="7472">
          <cell r="A7472">
            <v>2412</v>
          </cell>
          <cell r="B7472" t="str">
            <v>CUARTON/DURMIENTE EN  ABARCO (4X4X3M)</v>
          </cell>
          <cell r="C7472" t="str">
            <v>UN</v>
          </cell>
          <cell r="E7472" t="str">
            <v>1900</v>
          </cell>
          <cell r="F7472">
            <v>0</v>
          </cell>
        </row>
        <row r="7473">
          <cell r="A7473">
            <v>2413</v>
          </cell>
          <cell r="B7473" t="str">
            <v>CUARTON /DURMIENTE EN AMARILLO (4X4X3M)</v>
          </cell>
          <cell r="C7473" t="str">
            <v>UN</v>
          </cell>
          <cell r="E7473" t="str">
            <v>1900</v>
          </cell>
          <cell r="F7473">
            <v>0</v>
          </cell>
        </row>
        <row r="7474">
          <cell r="A7474">
            <v>2416</v>
          </cell>
          <cell r="B7474" t="str">
            <v>CUARTON / DURMIENTE EN FLORMORADO (4X4X3M)</v>
          </cell>
          <cell r="C7474" t="str">
            <v>UN</v>
          </cell>
          <cell r="E7474" t="str">
            <v>1900</v>
          </cell>
          <cell r="F7474">
            <v>0</v>
          </cell>
        </row>
        <row r="7475">
          <cell r="A7475">
            <v>2420</v>
          </cell>
          <cell r="B7475" t="str">
            <v>CUARTON OTOBO   4 x 3 x 3m</v>
          </cell>
          <cell r="C7475" t="str">
            <v>UN</v>
          </cell>
          <cell r="E7475" t="str">
            <v>1900</v>
          </cell>
          <cell r="F7475">
            <v>0</v>
          </cell>
        </row>
        <row r="7476">
          <cell r="A7476">
            <v>2422</v>
          </cell>
          <cell r="B7476" t="str">
            <v>CUARTON/DUEMIENTE EN  SAJO (4X4X3M)</v>
          </cell>
          <cell r="C7476" t="str">
            <v>UN</v>
          </cell>
          <cell r="E7476" t="str">
            <v>1900</v>
          </cell>
          <cell r="F7476">
            <v>0</v>
          </cell>
        </row>
        <row r="7477">
          <cell r="A7477">
            <v>2431</v>
          </cell>
          <cell r="B7477" t="str">
            <v>TABLA ABARCO</v>
          </cell>
          <cell r="C7477" t="str">
            <v>UN</v>
          </cell>
          <cell r="E7477" t="str">
            <v>1900</v>
          </cell>
          <cell r="F7477">
            <v>0</v>
          </cell>
        </row>
        <row r="7478">
          <cell r="A7478">
            <v>2459</v>
          </cell>
          <cell r="B7478" t="str">
            <v>LISTON M.H. PINO PATULA</v>
          </cell>
          <cell r="C7478" t="str">
            <v>M2</v>
          </cell>
          <cell r="E7478" t="str">
            <v>1900</v>
          </cell>
          <cell r="F7478">
            <v>0</v>
          </cell>
        </row>
        <row r="7479">
          <cell r="A7479">
            <v>2665</v>
          </cell>
          <cell r="B7479" t="str">
            <v>DURMIENTE ORDINARIO (0.04m x 0.04m) x 2.80 M.</v>
          </cell>
          <cell r="C7479" t="str">
            <v>ML</v>
          </cell>
          <cell r="E7479" t="str">
            <v>1900</v>
          </cell>
          <cell r="F7479">
            <v>0</v>
          </cell>
        </row>
        <row r="7480">
          <cell r="A7480">
            <v>2666</v>
          </cell>
          <cell r="B7480" t="str">
            <v>DURMIENTE ORDINARIO (4CMx4CM) L=6M</v>
          </cell>
          <cell r="C7480" t="str">
            <v>ML</v>
          </cell>
          <cell r="D7480">
            <v>44602</v>
          </cell>
          <cell r="E7480" t="str">
            <v>2022</v>
          </cell>
          <cell r="F7480">
            <v>4190</v>
          </cell>
        </row>
        <row r="7481">
          <cell r="A7481">
            <v>2667</v>
          </cell>
          <cell r="B7481" t="str">
            <v>REPISA (8x4CM) L=.5M ORDINARIO</v>
          </cell>
          <cell r="C7481" t="str">
            <v>ML</v>
          </cell>
          <cell r="D7481">
            <v>44602</v>
          </cell>
          <cell r="E7481" t="str">
            <v>2022</v>
          </cell>
          <cell r="F7481">
            <v>43991</v>
          </cell>
        </row>
        <row r="7482">
          <cell r="A7482">
            <v>2668</v>
          </cell>
          <cell r="B7482" t="str">
            <v>VIGA DE ABARCO17X7 X 6 MTS CEPILLADA.</v>
          </cell>
          <cell r="C7482" t="str">
            <v>UN</v>
          </cell>
          <cell r="E7482" t="str">
            <v>1900</v>
          </cell>
          <cell r="F7482">
            <v>0</v>
          </cell>
        </row>
        <row r="7483">
          <cell r="A7483">
            <v>2671</v>
          </cell>
          <cell r="B7483" t="str">
            <v>PILOTE DE MADERA</v>
          </cell>
          <cell r="C7483" t="str">
            <v>ML</v>
          </cell>
          <cell r="E7483" t="str">
            <v>1900</v>
          </cell>
          <cell r="F7483">
            <v>0</v>
          </cell>
        </row>
        <row r="7484">
          <cell r="A7484">
            <v>2672</v>
          </cell>
          <cell r="B7484" t="str">
            <v>VARA DE CLAVO (Ø4 -5cm) L=6 METROS.</v>
          </cell>
          <cell r="C7484" t="str">
            <v>ML</v>
          </cell>
          <cell r="D7484">
            <v>44602</v>
          </cell>
          <cell r="E7484" t="str">
            <v>2022</v>
          </cell>
          <cell r="F7484">
            <v>2031</v>
          </cell>
        </row>
        <row r="7485">
          <cell r="A7485">
            <v>2673</v>
          </cell>
          <cell r="B7485" t="str">
            <v>POSTE PARA CERCA  2.50 M.</v>
          </cell>
          <cell r="C7485" t="str">
            <v>UN</v>
          </cell>
          <cell r="E7485" t="str">
            <v>1900</v>
          </cell>
          <cell r="F7485">
            <v>0</v>
          </cell>
        </row>
        <row r="7486">
          <cell r="A7486">
            <v>2674</v>
          </cell>
          <cell r="B7486" t="str">
            <v>VIAJE DE LEÑA</v>
          </cell>
          <cell r="C7486" t="str">
            <v>VJ</v>
          </cell>
          <cell r="E7486" t="str">
            <v>1900</v>
          </cell>
          <cell r="F7486">
            <v>0</v>
          </cell>
        </row>
        <row r="7487">
          <cell r="A7487">
            <v>2675</v>
          </cell>
          <cell r="B7487" t="str">
            <v>PIEZA CEDRO MACHO</v>
          </cell>
          <cell r="C7487" t="str">
            <v>UN</v>
          </cell>
          <cell r="E7487" t="str">
            <v>1900</v>
          </cell>
          <cell r="F7487">
            <v>0</v>
          </cell>
        </row>
        <row r="7488">
          <cell r="A7488">
            <v>2676</v>
          </cell>
          <cell r="B7488" t="str">
            <v>PIEZA CEDRO PUERTO ASIS 18 x 4 x 2.80M</v>
          </cell>
          <cell r="C7488" t="str">
            <v>UN</v>
          </cell>
          <cell r="E7488" t="str">
            <v>1900</v>
          </cell>
          <cell r="F7488">
            <v>0</v>
          </cell>
        </row>
        <row r="7489">
          <cell r="A7489">
            <v>3278</v>
          </cell>
          <cell r="B7489" t="str">
            <v>DURMIENTE ABARCO 4mx.(0.04mx0.04m)</v>
          </cell>
          <cell r="C7489" t="str">
            <v>ML</v>
          </cell>
          <cell r="E7489" t="str">
            <v>1900</v>
          </cell>
          <cell r="F7489">
            <v>0</v>
          </cell>
        </row>
        <row r="7490">
          <cell r="A7490">
            <v>3698</v>
          </cell>
          <cell r="B7490" t="str">
            <v>CRUCETA MADERA INMUNIZ.  2.5</v>
          </cell>
          <cell r="C7490" t="str">
            <v>UN</v>
          </cell>
          <cell r="D7490">
            <v>44602</v>
          </cell>
          <cell r="E7490" t="str">
            <v>2022</v>
          </cell>
          <cell r="F7490">
            <v>39663</v>
          </cell>
        </row>
        <row r="7491">
          <cell r="A7491">
            <v>3699</v>
          </cell>
          <cell r="B7491" t="str">
            <v>DIAGONAL ANGULO RECTO 1 1/2" x 3/16 x 1.40.</v>
          </cell>
          <cell r="C7491" t="str">
            <v>UN</v>
          </cell>
          <cell r="E7491" t="str">
            <v>1900</v>
          </cell>
          <cell r="F7491">
            <v>0</v>
          </cell>
        </row>
        <row r="7492">
          <cell r="A7492">
            <v>3746</v>
          </cell>
          <cell r="B7492" t="str">
            <v>CUARTON OTOBO   4 x 2 x 3.00</v>
          </cell>
          <cell r="C7492" t="str">
            <v>UN</v>
          </cell>
          <cell r="E7492" t="str">
            <v>1900</v>
          </cell>
          <cell r="F7492">
            <v>0</v>
          </cell>
        </row>
        <row r="7493">
          <cell r="A7493">
            <v>3900</v>
          </cell>
          <cell r="B7493" t="str">
            <v>CLOSET CEDRO 2.20x1.20 (materiales)</v>
          </cell>
          <cell r="C7493" t="str">
            <v>UN</v>
          </cell>
          <cell r="E7493" t="str">
            <v>1900</v>
          </cell>
          <cell r="F7493">
            <v>0</v>
          </cell>
        </row>
        <row r="7494">
          <cell r="A7494">
            <v>3997</v>
          </cell>
          <cell r="B7494" t="str">
            <v>CLOSET TRIPLEX 2.20x1.20 (materiales)</v>
          </cell>
          <cell r="C7494" t="str">
            <v>UN</v>
          </cell>
          <cell r="E7494" t="str">
            <v>1900</v>
          </cell>
          <cell r="F7494">
            <v>0</v>
          </cell>
        </row>
        <row r="7495">
          <cell r="A7495">
            <v>4042</v>
          </cell>
          <cell r="B7495" t="str">
            <v>PUERTA ENTABLERADA MACIZA  0.80x2m</v>
          </cell>
          <cell r="C7495" t="str">
            <v>UN</v>
          </cell>
          <cell r="E7495" t="str">
            <v>1900</v>
          </cell>
          <cell r="F7495">
            <v>0</v>
          </cell>
        </row>
        <row r="7496">
          <cell r="A7496">
            <v>4043</v>
          </cell>
          <cell r="B7496" t="str">
            <v>PUERTA EN TRIPLEX 0.80x2m</v>
          </cell>
          <cell r="C7496" t="str">
            <v>UN</v>
          </cell>
          <cell r="E7496" t="str">
            <v>1900</v>
          </cell>
          <cell r="F7496">
            <v>0</v>
          </cell>
        </row>
        <row r="7497">
          <cell r="A7497">
            <v>100596</v>
          </cell>
          <cell r="B7497" t="str">
            <v>Repisa 8x.4x.3   polipropileno alto impacto **</v>
          </cell>
          <cell r="C7497" t="str">
            <v>ML</v>
          </cell>
          <cell r="E7497" t="str">
            <v>1900</v>
          </cell>
          <cell r="F7497">
            <v>0</v>
          </cell>
        </row>
        <row r="7498">
          <cell r="A7498">
            <v>100597</v>
          </cell>
          <cell r="B7498" t="str">
            <v>Cerco 8x.8x.1   polipropileno alto impacto**</v>
          </cell>
          <cell r="C7498" t="str">
            <v>ML</v>
          </cell>
          <cell r="D7498">
            <v>44602</v>
          </cell>
          <cell r="E7498" t="str">
            <v>2022</v>
          </cell>
          <cell r="F7498">
            <v>226238</v>
          </cell>
        </row>
        <row r="7499">
          <cell r="A7499">
            <v>100598</v>
          </cell>
          <cell r="B7499" t="str">
            <v>Repisa 8x.4  polipropileno mediano impacto **</v>
          </cell>
          <cell r="C7499" t="str">
            <v>ML</v>
          </cell>
          <cell r="D7499">
            <v>44602</v>
          </cell>
          <cell r="E7499" t="str">
            <v>2022</v>
          </cell>
          <cell r="F7499">
            <v>115381</v>
          </cell>
        </row>
        <row r="7500">
          <cell r="A7500">
            <v>100599</v>
          </cell>
          <cell r="B7500" t="str">
            <v>Repisa 8x.4  polipropileno bajo impacto DUROK **</v>
          </cell>
          <cell r="C7500" t="str">
            <v>ML</v>
          </cell>
          <cell r="E7500" t="str">
            <v>1900</v>
          </cell>
          <cell r="F7500">
            <v>0</v>
          </cell>
        </row>
        <row r="7501">
          <cell r="A7501">
            <v>100600</v>
          </cell>
          <cell r="B7501" t="str">
            <v>Cerco 8x.8x.1 polipropileno mediano impacto **</v>
          </cell>
          <cell r="C7501" t="str">
            <v>ML</v>
          </cell>
          <cell r="E7501" t="str">
            <v>1900</v>
          </cell>
          <cell r="F7501">
            <v>0</v>
          </cell>
        </row>
        <row r="7502">
          <cell r="A7502">
            <v>100601</v>
          </cell>
          <cell r="B7502" t="str">
            <v>Cerco 8x.8x.1 polipropileno bajo impacto DUROK **</v>
          </cell>
          <cell r="C7502" t="str">
            <v>ML</v>
          </cell>
          <cell r="E7502" t="str">
            <v>1900</v>
          </cell>
          <cell r="F7502">
            <v>0</v>
          </cell>
        </row>
        <row r="7503">
          <cell r="A7503">
            <v>100745</v>
          </cell>
          <cell r="B7503" t="str">
            <v>TUTOR EN MADERA PARA ARBOL L=3M (3X3CM)</v>
          </cell>
          <cell r="C7503" t="str">
            <v>UN</v>
          </cell>
          <cell r="D7503">
            <v>44602</v>
          </cell>
          <cell r="E7503" t="str">
            <v>2022</v>
          </cell>
          <cell r="F7503">
            <v>4168</v>
          </cell>
        </row>
        <row r="7504">
          <cell r="A7504">
            <v>101011</v>
          </cell>
          <cell r="B7504" t="str">
            <v>REPISA  8x4x3M  PINO</v>
          </cell>
          <cell r="C7504" t="str">
            <v>ML</v>
          </cell>
          <cell r="D7504">
            <v>43839</v>
          </cell>
          <cell r="E7504" t="str">
            <v>2020</v>
          </cell>
          <cell r="F7504">
            <v>2881</v>
          </cell>
        </row>
        <row r="7505">
          <cell r="A7505">
            <v>101149</v>
          </cell>
          <cell r="B7505" t="str">
            <v>DURMIENTE ORDINARIO (5x5CM) L=3M</v>
          </cell>
          <cell r="C7505" t="str">
            <v>ML</v>
          </cell>
          <cell r="D7505">
            <v>44602</v>
          </cell>
          <cell r="E7505" t="str">
            <v>2022</v>
          </cell>
          <cell r="F7505">
            <v>3280</v>
          </cell>
        </row>
        <row r="7506">
          <cell r="A7506">
            <v>101281</v>
          </cell>
          <cell r="B7506" t="str">
            <v>REPISA  8x4x3M AMARILLO</v>
          </cell>
          <cell r="C7506" t="str">
            <v>ML</v>
          </cell>
          <cell r="E7506" t="str">
            <v>1900</v>
          </cell>
          <cell r="F7506">
            <v>0</v>
          </cell>
        </row>
        <row r="7507">
          <cell r="A7507">
            <v>101282</v>
          </cell>
          <cell r="B7507" t="str">
            <v>TABLA CHAPA (25x2CM) L=3M  ORDINARIO</v>
          </cell>
          <cell r="C7507" t="str">
            <v>ML</v>
          </cell>
          <cell r="D7507">
            <v>44602</v>
          </cell>
          <cell r="E7507" t="str">
            <v>2022</v>
          </cell>
          <cell r="F7507">
            <v>5992</v>
          </cell>
        </row>
        <row r="7508">
          <cell r="A7508">
            <v>101283</v>
          </cell>
          <cell r="B7508" t="str">
            <v>TABLA CHAPA (20x2CM) L=3M  ORDINARIO</v>
          </cell>
          <cell r="C7508" t="str">
            <v>ML</v>
          </cell>
          <cell r="D7508">
            <v>44602</v>
          </cell>
          <cell r="E7508" t="str">
            <v>2022</v>
          </cell>
          <cell r="F7508">
            <v>4190</v>
          </cell>
        </row>
        <row r="7509">
          <cell r="A7509">
            <v>101285</v>
          </cell>
          <cell r="B7509" t="str">
            <v>CERCO ORDINARIO (8cmx8cm) L=4M</v>
          </cell>
          <cell r="C7509" t="str">
            <v>ML</v>
          </cell>
          <cell r="D7509">
            <v>44602</v>
          </cell>
          <cell r="E7509" t="str">
            <v>2022</v>
          </cell>
          <cell r="F7509">
            <v>12333.01</v>
          </cell>
        </row>
        <row r="7510">
          <cell r="A7510">
            <v>101286</v>
          </cell>
          <cell r="B7510" t="str">
            <v>PLANCHON ORDINARIO (0.20x0.04x5M)</v>
          </cell>
          <cell r="C7510" t="str">
            <v>ML</v>
          </cell>
          <cell r="E7510" t="str">
            <v>1900</v>
          </cell>
          <cell r="F7510">
            <v>0</v>
          </cell>
        </row>
        <row r="7511">
          <cell r="A7511">
            <v>101287</v>
          </cell>
          <cell r="B7511" t="str">
            <v>PLANCHON ORDINARIO (0.20x0.04x3M)</v>
          </cell>
          <cell r="C7511" t="str">
            <v>ML</v>
          </cell>
          <cell r="E7511" t="str">
            <v>1900</v>
          </cell>
          <cell r="F7511">
            <v>0</v>
          </cell>
        </row>
        <row r="7512">
          <cell r="A7512">
            <v>101288</v>
          </cell>
          <cell r="B7512" t="str">
            <v>DURMIENTE ORDINARIO 5Mx.04x.04</v>
          </cell>
          <cell r="C7512" t="str">
            <v>ML</v>
          </cell>
          <cell r="E7512" t="str">
            <v>1900</v>
          </cell>
          <cell r="F7512">
            <v>0</v>
          </cell>
        </row>
        <row r="7513">
          <cell r="A7513">
            <v>101289</v>
          </cell>
          <cell r="B7513" t="str">
            <v>VIGA DE 18X8 X4 M ORDINARIO CEPILLADA.</v>
          </cell>
          <cell r="C7513" t="str">
            <v>UN</v>
          </cell>
          <cell r="E7513" t="str">
            <v>1900</v>
          </cell>
          <cell r="F7513">
            <v>0</v>
          </cell>
        </row>
        <row r="7514">
          <cell r="A7514">
            <v>101290</v>
          </cell>
          <cell r="B7514" t="str">
            <v>VIGA DE 18X8 X5M ORDINARIO CEPILLADA.</v>
          </cell>
          <cell r="C7514" t="str">
            <v>UN</v>
          </cell>
          <cell r="E7514" t="str">
            <v>1900</v>
          </cell>
          <cell r="F7514">
            <v>0</v>
          </cell>
        </row>
        <row r="7515">
          <cell r="A7515">
            <v>101489</v>
          </cell>
          <cell r="B7515" t="str">
            <v>Base plana para punta 5/8" en cobre</v>
          </cell>
          <cell r="C7515" t="str">
            <v>UN</v>
          </cell>
          <cell r="E7515" t="str">
            <v>1900</v>
          </cell>
          <cell r="F7515">
            <v>0</v>
          </cell>
        </row>
        <row r="7516">
          <cell r="A7516">
            <v>101704</v>
          </cell>
          <cell r="B7516" t="str">
            <v>Alistado en Madera (3x3cm)L=3m**</v>
          </cell>
          <cell r="C7516" t="str">
            <v>UN</v>
          </cell>
          <cell r="E7516" t="str">
            <v>1900</v>
          </cell>
          <cell r="F7516">
            <v>0</v>
          </cell>
        </row>
        <row r="7517">
          <cell r="A7517">
            <v>102417</v>
          </cell>
          <cell r="B7517" t="str">
            <v>Esterilla Guadua (A=0.40M) L=4M</v>
          </cell>
          <cell r="C7517" t="str">
            <v>UN</v>
          </cell>
          <cell r="D7517">
            <v>44602</v>
          </cell>
          <cell r="E7517" t="str">
            <v>2022</v>
          </cell>
          <cell r="F7517">
            <v>13977</v>
          </cell>
        </row>
        <row r="7518">
          <cell r="A7518">
            <v>102418</v>
          </cell>
          <cell r="B7518" t="str">
            <v>CERCO ORDINARIO INMUNIZ. X ASPERSIÓN(6X6cm)L=3M</v>
          </cell>
          <cell r="C7518" t="str">
            <v>UN</v>
          </cell>
          <cell r="D7518">
            <v>44602</v>
          </cell>
          <cell r="E7518" t="str">
            <v>2022</v>
          </cell>
          <cell r="F7518">
            <v>28517.01</v>
          </cell>
        </row>
        <row r="7519">
          <cell r="A7519">
            <v>102599</v>
          </cell>
          <cell r="B7519" t="str">
            <v xml:space="preserve">TRIPLEX ARAUCO 2.44x1.22  4mm </v>
          </cell>
          <cell r="C7519" t="str">
            <v>UN</v>
          </cell>
          <cell r="D7519">
            <v>44602</v>
          </cell>
          <cell r="E7519" t="str">
            <v>2022</v>
          </cell>
          <cell r="F7519">
            <v>43955.01</v>
          </cell>
        </row>
        <row r="7520">
          <cell r="A7520">
            <v>102733</v>
          </cell>
          <cell r="B7520" t="str">
            <v>PLANCHON (0.18x0.04x6.00M)</v>
          </cell>
          <cell r="C7520" t="str">
            <v>ML</v>
          </cell>
          <cell r="E7520" t="str">
            <v>1900</v>
          </cell>
          <cell r="F7520">
            <v>0</v>
          </cell>
        </row>
        <row r="7521">
          <cell r="A7521">
            <v>102914</v>
          </cell>
          <cell r="B7521" t="str">
            <v>TABLA CHAPA .(10X2CM) L=3M</v>
          </cell>
          <cell r="C7521" t="str">
            <v>ML</v>
          </cell>
          <cell r="D7521">
            <v>43501</v>
          </cell>
          <cell r="E7521" t="str">
            <v>2019</v>
          </cell>
          <cell r="F7521">
            <v>1647</v>
          </cell>
        </row>
        <row r="7522">
          <cell r="A7522">
            <v>103047</v>
          </cell>
          <cell r="B7522" t="str">
            <v>TABLA BURRA (28x2,5CM) L=3M CEDRO MACHO</v>
          </cell>
          <cell r="C7522" t="str">
            <v>ML</v>
          </cell>
          <cell r="E7522" t="str">
            <v>1900</v>
          </cell>
          <cell r="F7522">
            <v>0</v>
          </cell>
        </row>
        <row r="7523">
          <cell r="A7523">
            <v>103646</v>
          </cell>
          <cell r="B7523" t="str">
            <v>VARA ROLLIZA EN PINO PATULA INMUNIZ Ø 10CM L=2.50M</v>
          </cell>
          <cell r="C7523" t="str">
            <v>UN</v>
          </cell>
          <cell r="D7523">
            <v>44602</v>
          </cell>
          <cell r="E7523" t="str">
            <v>2022</v>
          </cell>
          <cell r="F7523">
            <v>33693.01</v>
          </cell>
        </row>
        <row r="7524">
          <cell r="A7524">
            <v>103647</v>
          </cell>
          <cell r="B7524" t="str">
            <v>VARA ROLLIZA EN PINO PATULA INMUNIZ Ø 9CM L=3.00M</v>
          </cell>
          <cell r="C7524" t="str">
            <v>UN</v>
          </cell>
          <cell r="D7524">
            <v>44602</v>
          </cell>
          <cell r="E7524" t="str">
            <v>2022</v>
          </cell>
          <cell r="F7524">
            <v>43362.01</v>
          </cell>
        </row>
        <row r="7525">
          <cell r="A7525">
            <v>104169</v>
          </cell>
          <cell r="B7525" t="str">
            <v>CERCO ORDINARIO (10X10CM) L=3M</v>
          </cell>
          <cell r="C7525" t="str">
            <v>ML</v>
          </cell>
          <cell r="E7525" t="str">
            <v>1900</v>
          </cell>
          <cell r="F7525">
            <v>0</v>
          </cell>
        </row>
        <row r="7526">
          <cell r="A7526">
            <v>104170</v>
          </cell>
          <cell r="B7526" t="str">
            <v>CERCO ORDINARIO (10X10CM) L=4M</v>
          </cell>
          <cell r="C7526" t="str">
            <v>ML</v>
          </cell>
          <cell r="E7526" t="str">
            <v>1900</v>
          </cell>
          <cell r="F7526">
            <v>0</v>
          </cell>
        </row>
        <row r="7527">
          <cell r="A7527">
            <v>104277</v>
          </cell>
          <cell r="B7527" t="str">
            <v>PLANCHON ORDINARIO (0.20X0.04X4M)</v>
          </cell>
          <cell r="C7527" t="str">
            <v>UN</v>
          </cell>
          <cell r="E7527" t="str">
            <v>1900</v>
          </cell>
          <cell r="F7527">
            <v>0</v>
          </cell>
        </row>
        <row r="7528">
          <cell r="A7528">
            <v>104280</v>
          </cell>
          <cell r="B7528" t="str">
            <v>REPISA ORDINARIO (5X10CM) L=3M</v>
          </cell>
          <cell r="C7528" t="str">
            <v>ML</v>
          </cell>
          <cell r="E7528" t="str">
            <v>1900</v>
          </cell>
          <cell r="F7528">
            <v>0</v>
          </cell>
        </row>
        <row r="7529">
          <cell r="A7529">
            <v>104321</v>
          </cell>
          <cell r="B7529" t="str">
            <v>VARA CORREDOR D=8CM (L=3M)</v>
          </cell>
          <cell r="C7529" t="str">
            <v>UN</v>
          </cell>
          <cell r="D7529">
            <v>44602</v>
          </cell>
          <cell r="E7529" t="str">
            <v>2022</v>
          </cell>
          <cell r="F7529">
            <v>7208</v>
          </cell>
        </row>
        <row r="7530">
          <cell r="A7530">
            <v>104322</v>
          </cell>
          <cell r="B7530" t="str">
            <v>VARA DE CLAVO (Ø 4-5CM) L=3.00M</v>
          </cell>
          <cell r="C7530" t="str">
            <v>UN</v>
          </cell>
          <cell r="E7530" t="str">
            <v>1900</v>
          </cell>
          <cell r="F7530">
            <v>0</v>
          </cell>
        </row>
        <row r="7531">
          <cell r="A7531">
            <v>104367</v>
          </cell>
          <cell r="B7531" t="str">
            <v>LISTON EN ORDINARIO (4X2CM) L=3 m- sin cepillar</v>
          </cell>
          <cell r="C7531" t="str">
            <v>ML</v>
          </cell>
          <cell r="D7531">
            <v>44602</v>
          </cell>
          <cell r="E7531" t="str">
            <v>2022</v>
          </cell>
          <cell r="F7531">
            <v>1267</v>
          </cell>
        </row>
        <row r="7532">
          <cell r="A7532">
            <v>104419</v>
          </cell>
          <cell r="B7532" t="str">
            <v>LISTON ZAPAN (Tabla 0.02X0.20X2.90M)</v>
          </cell>
          <cell r="C7532" t="str">
            <v>UN</v>
          </cell>
          <cell r="D7532">
            <v>44602</v>
          </cell>
          <cell r="E7532" t="str">
            <v>2022</v>
          </cell>
          <cell r="F7532">
            <v>79648</v>
          </cell>
        </row>
        <row r="7533">
          <cell r="A7533">
            <v>104425</v>
          </cell>
          <cell r="B7533" t="str">
            <v>CUARTON /DURMIENTE EN  ORDINARIO 4X4X3M</v>
          </cell>
          <cell r="C7533" t="str">
            <v>UN</v>
          </cell>
          <cell r="E7533" t="str">
            <v>1900</v>
          </cell>
          <cell r="F7533">
            <v>0</v>
          </cell>
        </row>
        <row r="7534">
          <cell r="A7534">
            <v>104454</v>
          </cell>
          <cell r="B7534" t="str">
            <v>CERCO ABARCO CEPILLADO(8X8CM) L=4M</v>
          </cell>
          <cell r="C7534" t="str">
            <v>UN</v>
          </cell>
          <cell r="E7534" t="str">
            <v>1900</v>
          </cell>
          <cell r="F7534">
            <v>0</v>
          </cell>
        </row>
        <row r="7535">
          <cell r="A7535">
            <v>104534</v>
          </cell>
          <cell r="B7535" t="str">
            <v>REPISA EN PINO TRATADO (0.05X0.10M)2"X4"</v>
          </cell>
          <cell r="C7535" t="str">
            <v>ML</v>
          </cell>
          <cell r="E7535" t="str">
            <v>1900</v>
          </cell>
          <cell r="F7535">
            <v>0</v>
          </cell>
        </row>
        <row r="7536">
          <cell r="A7536">
            <v>104575</v>
          </cell>
          <cell r="B7536" t="str">
            <v>LAMINA MADECOR E:12mm (1.53x2.54m)</v>
          </cell>
          <cell r="C7536" t="str">
            <v>UN</v>
          </cell>
          <cell r="E7536" t="str">
            <v>1900</v>
          </cell>
          <cell r="F7536">
            <v>0</v>
          </cell>
        </row>
        <row r="7537">
          <cell r="A7537">
            <v>104577</v>
          </cell>
          <cell r="B7537" t="str">
            <v>LISTON EN FLORMORADO</v>
          </cell>
          <cell r="C7537" t="str">
            <v>ML</v>
          </cell>
          <cell r="E7537" t="str">
            <v>1900</v>
          </cell>
          <cell r="F7537">
            <v>0</v>
          </cell>
        </row>
        <row r="7538">
          <cell r="A7538">
            <v>104669</v>
          </cell>
          <cell r="B7538" t="str">
            <v>Accesorios piso en madera (remates, tapaluces...)</v>
          </cell>
          <cell r="C7538" t="str">
            <v>M2</v>
          </cell>
          <cell r="E7538" t="str">
            <v>1900</v>
          </cell>
          <cell r="F7538">
            <v>0</v>
          </cell>
        </row>
        <row r="7539">
          <cell r="A7539">
            <v>104868</v>
          </cell>
          <cell r="B7539" t="str">
            <v>DURMIENTE PINO SECO CEPILLADO (4X4CM) 3M</v>
          </cell>
          <cell r="C7539" t="str">
            <v>ML</v>
          </cell>
          <cell r="E7539" t="str">
            <v>1900</v>
          </cell>
          <cell r="F7539">
            <v>0</v>
          </cell>
        </row>
        <row r="7540">
          <cell r="A7540">
            <v>105082</v>
          </cell>
          <cell r="B7540" t="str">
            <v>TRONCO PINO PATULA  INMUN- VACIO Ø30-35CM;H=0.10</v>
          </cell>
          <cell r="C7540" t="str">
            <v>UN</v>
          </cell>
          <cell r="E7540" t="str">
            <v>1900</v>
          </cell>
          <cell r="F7540">
            <v>0</v>
          </cell>
        </row>
        <row r="7541">
          <cell r="A7541">
            <v>105308</v>
          </cell>
          <cell r="B7541" t="str">
            <v>TABLA BURRA (28X2.5CM)L=3M CEDRO ACHAPO</v>
          </cell>
          <cell r="C7541" t="str">
            <v>ML</v>
          </cell>
          <cell r="E7541" t="str">
            <v>1900</v>
          </cell>
          <cell r="F7541">
            <v>0</v>
          </cell>
        </row>
        <row r="7542">
          <cell r="A7542">
            <v>105525</v>
          </cell>
          <cell r="B7542" t="str">
            <v>TABLA BURRA 20 CM</v>
          </cell>
          <cell r="C7542" t="str">
            <v>ML</v>
          </cell>
          <cell r="E7542" t="str">
            <v>1900</v>
          </cell>
          <cell r="F7542">
            <v>0</v>
          </cell>
        </row>
        <row r="7543">
          <cell r="A7543">
            <v>105842</v>
          </cell>
          <cell r="B7543" t="str">
            <v>LISTON CEDRO ACHAPO SECO (8X2.2CM)L=2.90M</v>
          </cell>
          <cell r="C7543" t="str">
            <v>UN</v>
          </cell>
          <cell r="D7543">
            <v>44602</v>
          </cell>
          <cell r="E7543" t="str">
            <v>2022</v>
          </cell>
          <cell r="F7543">
            <v>22196</v>
          </cell>
        </row>
        <row r="7544">
          <cell r="A7544">
            <v>105916</v>
          </cell>
          <cell r="B7544" t="str">
            <v>hoja puerta entamborada (80x2.05-2.20)</v>
          </cell>
          <cell r="C7544" t="str">
            <v>UN</v>
          </cell>
          <cell r="E7544" t="str">
            <v>1900</v>
          </cell>
          <cell r="F7544">
            <v>0</v>
          </cell>
        </row>
        <row r="7545">
          <cell r="A7545">
            <v>105917</v>
          </cell>
          <cell r="B7545" t="str">
            <v>Marco en pino puerta de 80cmx220cm;A=10cm;E=3cm</v>
          </cell>
          <cell r="C7545" t="str">
            <v>UN</v>
          </cell>
          <cell r="E7545" t="str">
            <v>1900</v>
          </cell>
          <cell r="F7545">
            <v>0</v>
          </cell>
        </row>
        <row r="7546">
          <cell r="A7546">
            <v>106095</v>
          </cell>
          <cell r="B7546" t="str">
            <v>LISTON MH EN PINO PATULA</v>
          </cell>
          <cell r="C7546" t="str">
            <v>M2</v>
          </cell>
          <cell r="D7546">
            <v>44602</v>
          </cell>
          <cell r="E7546" t="str">
            <v>2022</v>
          </cell>
          <cell r="F7546">
            <v>25349</v>
          </cell>
        </row>
        <row r="7547">
          <cell r="A7547">
            <v>106473</v>
          </cell>
          <cell r="B7547" t="str">
            <v>LAMINAS DE TRIPLEX 15 MM x 1,22 x 2,44</v>
          </cell>
          <cell r="C7547" t="str">
            <v>UN</v>
          </cell>
          <cell r="D7547">
            <v>44602</v>
          </cell>
          <cell r="E7547" t="str">
            <v>2022</v>
          </cell>
          <cell r="F7547">
            <v>175824</v>
          </cell>
        </row>
        <row r="7548">
          <cell r="A7548">
            <v>106474</v>
          </cell>
          <cell r="B7548" t="str">
            <v>LAMINA DE TRIPLEX DE 9 M.M x 1,22 x 2,44</v>
          </cell>
          <cell r="C7548" t="str">
            <v>UN</v>
          </cell>
          <cell r="D7548">
            <v>44602</v>
          </cell>
          <cell r="E7548" t="str">
            <v>2022</v>
          </cell>
          <cell r="F7548">
            <v>104264</v>
          </cell>
        </row>
        <row r="7549">
          <cell r="A7549">
            <v>106880</v>
          </cell>
          <cell r="B7549" t="str">
            <v>Tablilla en Teka de 3/4"x3"</v>
          </cell>
          <cell r="C7549" t="str">
            <v>ML</v>
          </cell>
          <cell r="E7549" t="str">
            <v>1900</v>
          </cell>
          <cell r="F7549">
            <v>0</v>
          </cell>
        </row>
        <row r="7550">
          <cell r="A7550">
            <v>108258</v>
          </cell>
          <cell r="B7550" t="str">
            <v>tablilla de pino para cara de contacto - venta - 4</v>
          </cell>
          <cell r="C7550" t="str">
            <v>M2</v>
          </cell>
          <cell r="E7550" t="str">
            <v>1900</v>
          </cell>
          <cell r="F7550">
            <v>0</v>
          </cell>
        </row>
        <row r="7551">
          <cell r="A7551">
            <v>108792</v>
          </cell>
          <cell r="B7551" t="str">
            <v>Listones de Madera Choiba de 8 x 4 cm *CDRC</v>
          </cell>
          <cell r="C7551" t="str">
            <v>ML</v>
          </cell>
          <cell r="D7551">
            <v>44602</v>
          </cell>
          <cell r="E7551" t="str">
            <v>2022</v>
          </cell>
          <cell r="F7551">
            <v>13807</v>
          </cell>
        </row>
        <row r="7552">
          <cell r="A7552">
            <v>12849</v>
          </cell>
          <cell r="B7552" t="str">
            <v>MADERA CEDRO ACHAPO 10*5*3MTS</v>
          </cell>
          <cell r="C7552" t="str">
            <v>UN</v>
          </cell>
          <cell r="D7552">
            <v>44602</v>
          </cell>
          <cell r="E7552" t="str">
            <v>2022</v>
          </cell>
          <cell r="F7552">
            <v>33988</v>
          </cell>
        </row>
        <row r="7553">
          <cell r="A7553">
            <v>12869</v>
          </cell>
          <cell r="B7553" t="str">
            <v>TABLA DE MADERA PINO  CARIBE 24CM X 2CM 3MT</v>
          </cell>
          <cell r="C7553" t="str">
            <v>UN</v>
          </cell>
          <cell r="D7553">
            <v>44602</v>
          </cell>
          <cell r="E7553" t="str">
            <v>2022</v>
          </cell>
          <cell r="F7553">
            <v>69128</v>
          </cell>
        </row>
        <row r="7554">
          <cell r="A7554">
            <v>110004</v>
          </cell>
          <cell r="B7554" t="str">
            <v>Modulo Mueble Camerino de 2 puestos de 1,40 x 0,65 x 2,05 H</v>
          </cell>
          <cell r="C7554" t="str">
            <v>UN</v>
          </cell>
          <cell r="D7554">
            <v>44588</v>
          </cell>
          <cell r="E7554" t="str">
            <v>2022</v>
          </cell>
          <cell r="F7554">
            <v>2882330</v>
          </cell>
        </row>
        <row r="7555">
          <cell r="A7555">
            <v>1879</v>
          </cell>
          <cell r="B7555" t="str">
            <v>MALLA ELECTROSOLDADA  ESTANDAR</v>
          </cell>
          <cell r="C7555" t="str">
            <v>KG</v>
          </cell>
          <cell r="D7555">
            <v>44602</v>
          </cell>
          <cell r="E7555" t="str">
            <v>2022</v>
          </cell>
          <cell r="F7555">
            <v>5386</v>
          </cell>
        </row>
        <row r="7556">
          <cell r="A7556">
            <v>1915</v>
          </cell>
          <cell r="B7556" t="str">
            <v>MALLA ELECTROSOLDADA  ESPECIAL</v>
          </cell>
          <cell r="C7556" t="str">
            <v>KG</v>
          </cell>
          <cell r="E7556" t="str">
            <v>1900</v>
          </cell>
          <cell r="F7556">
            <v>0</v>
          </cell>
        </row>
        <row r="7557">
          <cell r="A7557">
            <v>1916</v>
          </cell>
          <cell r="B7557" t="str">
            <v>MALLA RAM</v>
          </cell>
          <cell r="C7557" t="str">
            <v>KG</v>
          </cell>
          <cell r="E7557" t="str">
            <v>1900</v>
          </cell>
          <cell r="F7557">
            <v>0</v>
          </cell>
        </row>
        <row r="7558">
          <cell r="A7558">
            <v>3291</v>
          </cell>
          <cell r="B7558" t="str">
            <v>MALLA ELECTROSOLDADA  4.0 x 4.0 mm 6x2.35m M-084</v>
          </cell>
          <cell r="C7558" t="str">
            <v>UN</v>
          </cell>
          <cell r="D7558">
            <v>44602</v>
          </cell>
          <cell r="E7558" t="str">
            <v>2022</v>
          </cell>
          <cell r="F7558">
            <v>121605.01</v>
          </cell>
        </row>
        <row r="7559">
          <cell r="A7559">
            <v>9423</v>
          </cell>
          <cell r="B7559" t="str">
            <v>MALLA ELECTROSOLDADA  M-084 4mm x 4mm  6Mts x 2.35</v>
          </cell>
          <cell r="C7559" t="str">
            <v>UN</v>
          </cell>
          <cell r="D7559">
            <v>44602</v>
          </cell>
          <cell r="E7559" t="str">
            <v>2022</v>
          </cell>
          <cell r="F7559">
            <v>121605.01</v>
          </cell>
        </row>
        <row r="7560">
          <cell r="A7560">
            <v>9424</v>
          </cell>
          <cell r="B7560" t="str">
            <v>MALLA ELECTROSOLDADA  4.5mm x 4.5mm  6Mts x 2.35Mt</v>
          </cell>
          <cell r="C7560" t="str">
            <v>UN</v>
          </cell>
          <cell r="D7560">
            <v>44602</v>
          </cell>
          <cell r="E7560" t="str">
            <v>2022</v>
          </cell>
          <cell r="F7560">
            <v>154438</v>
          </cell>
        </row>
        <row r="7561">
          <cell r="A7561">
            <v>9425</v>
          </cell>
          <cell r="B7561" t="str">
            <v>MALLA ELECTROSOLDADA  5mm x 5mm  6M x 2.35M  M-131</v>
          </cell>
          <cell r="C7561" t="str">
            <v>UN</v>
          </cell>
          <cell r="D7561">
            <v>44602</v>
          </cell>
          <cell r="E7561" t="str">
            <v>2022</v>
          </cell>
          <cell r="F7561">
            <v>190757</v>
          </cell>
        </row>
        <row r="7562">
          <cell r="A7562">
            <v>9426</v>
          </cell>
          <cell r="B7562" t="str">
            <v>MALLA ELECTROSOLD.5.5 mmx5.5 mm  6Mts x 2.35M-159</v>
          </cell>
          <cell r="C7562" t="str">
            <v>UN</v>
          </cell>
          <cell r="D7562">
            <v>44602</v>
          </cell>
          <cell r="E7562" t="str">
            <v>2022</v>
          </cell>
          <cell r="F7562">
            <v>232220</v>
          </cell>
        </row>
        <row r="7563">
          <cell r="A7563">
            <v>9427</v>
          </cell>
          <cell r="B7563" t="str">
            <v>MALLA ELECTROSOLDADA  6mm x 6mm  6M x 2.35  M-188</v>
          </cell>
          <cell r="C7563" t="str">
            <v>UN</v>
          </cell>
          <cell r="D7563">
            <v>43843</v>
          </cell>
          <cell r="E7563" t="str">
            <v>2020</v>
          </cell>
          <cell r="F7563">
            <v>142920</v>
          </cell>
        </row>
        <row r="7564">
          <cell r="A7564">
            <v>9428</v>
          </cell>
          <cell r="B7564" t="str">
            <v>MALLA ELECTROSOLDADA  6.5 mm x 6.5 mm  6Mts x 2.35</v>
          </cell>
          <cell r="C7564" t="str">
            <v>UN</v>
          </cell>
          <cell r="D7564">
            <v>44602</v>
          </cell>
          <cell r="E7564" t="str">
            <v>2022</v>
          </cell>
          <cell r="F7564">
            <v>335284</v>
          </cell>
        </row>
        <row r="7565">
          <cell r="A7565">
            <v>100022</v>
          </cell>
          <cell r="B7565" t="str">
            <v>Malla diafragma para gaviones2.7mmcal12(7.5X7.5CM)</v>
          </cell>
          <cell r="C7565" t="str">
            <v>M2</v>
          </cell>
          <cell r="D7565">
            <v>43537</v>
          </cell>
          <cell r="E7565" t="str">
            <v>2019</v>
          </cell>
          <cell r="F7565">
            <v>13987</v>
          </cell>
        </row>
        <row r="7566">
          <cell r="A7566">
            <v>100551</v>
          </cell>
          <cell r="B7566" t="str">
            <v>Malla E-050 Q-1(HELIACERO)  4.0 x4.0@0.25  **</v>
          </cell>
          <cell r="C7566" t="str">
            <v>UN</v>
          </cell>
          <cell r="E7566" t="str">
            <v>1900</v>
          </cell>
          <cell r="F7566">
            <v>0</v>
          </cell>
        </row>
        <row r="7567">
          <cell r="A7567">
            <v>100569</v>
          </cell>
          <cell r="B7567" t="str">
            <v>Malla E-050 POP (HELIACERO) 25 x 25 x 4mm **</v>
          </cell>
          <cell r="C7567" t="str">
            <v>UN</v>
          </cell>
          <cell r="E7567" t="str">
            <v>1900</v>
          </cell>
          <cell r="F7567">
            <v>0</v>
          </cell>
        </row>
        <row r="7568">
          <cell r="A7568">
            <v>100603</v>
          </cell>
          <cell r="B7568" t="str">
            <v>Malla Electrosoldada estandar (codiACERO)**</v>
          </cell>
          <cell r="C7568" t="str">
            <v>KG</v>
          </cell>
          <cell r="E7568" t="str">
            <v>1900</v>
          </cell>
          <cell r="F7568">
            <v>0</v>
          </cell>
        </row>
        <row r="7569">
          <cell r="A7569">
            <v>101144</v>
          </cell>
          <cell r="B7569" t="str">
            <v>MALLA ELECTROSOLDADA 5mm x 5mm  6Mtsx2.35(N0 USAR)</v>
          </cell>
          <cell r="C7569" t="str">
            <v>UN</v>
          </cell>
          <cell r="E7569" t="str">
            <v>1900</v>
          </cell>
          <cell r="F7569">
            <v>0</v>
          </cell>
        </row>
        <row r="7570">
          <cell r="A7570">
            <v>103174</v>
          </cell>
          <cell r="B7570" t="str">
            <v>Gavión TripleTors.Cal.13(2x1x1m)Hc=10x10cm+Diafrag</v>
          </cell>
          <cell r="C7570" t="str">
            <v>UN</v>
          </cell>
          <cell r="E7570" t="str">
            <v>1900</v>
          </cell>
          <cell r="F7570">
            <v>0</v>
          </cell>
        </row>
        <row r="7571">
          <cell r="A7571">
            <v>104877</v>
          </cell>
          <cell r="B7571" t="str">
            <v>GAVIÓNTRIP.TORS.CAL3MM(2X1X1)7.5X7.5GALV.BOR3.8MM</v>
          </cell>
          <cell r="C7571" t="str">
            <v>UN</v>
          </cell>
          <cell r="E7571" t="str">
            <v>1900</v>
          </cell>
          <cell r="F7571">
            <v>0</v>
          </cell>
        </row>
        <row r="7572">
          <cell r="A7572">
            <v>105696</v>
          </cell>
          <cell r="B7572" t="str">
            <v>Diafragma MallaTriple Tors.Rec.PVCcal-10Hueco10x10</v>
          </cell>
          <cell r="C7572" t="str">
            <v>M2</v>
          </cell>
          <cell r="E7572" t="str">
            <v>1900</v>
          </cell>
          <cell r="F7572">
            <v>0</v>
          </cell>
        </row>
        <row r="7573">
          <cell r="A7573">
            <v>105698</v>
          </cell>
          <cell r="B7573" t="str">
            <v>GaviónRecubPVC(2x1x1m)TripTorsCal.13.H10x10cm+Diaf</v>
          </cell>
          <cell r="C7573" t="str">
            <v>UN</v>
          </cell>
          <cell r="E7573" t="str">
            <v>1900</v>
          </cell>
          <cell r="F7573">
            <v>0</v>
          </cell>
        </row>
        <row r="7574">
          <cell r="A7574">
            <v>105796</v>
          </cell>
          <cell r="B7574" t="str">
            <v>MALLA ESLABONADA CAL.10 HUECO DE 11/2X11/2"</v>
          </cell>
          <cell r="C7574" t="str">
            <v>M2</v>
          </cell>
          <cell r="D7574">
            <v>44602</v>
          </cell>
          <cell r="E7574" t="str">
            <v>2022</v>
          </cell>
          <cell r="F7574">
            <v>40553</v>
          </cell>
        </row>
        <row r="7575">
          <cell r="A7575">
            <v>106406</v>
          </cell>
          <cell r="B7575" t="str">
            <v>MALLA ELECTROSOLDADA 15X15 DE 5 mm</v>
          </cell>
          <cell r="C7575" t="str">
            <v>KG</v>
          </cell>
          <cell r="E7575" t="str">
            <v>1900</v>
          </cell>
          <cell r="F7575">
            <v>0</v>
          </cell>
        </row>
        <row r="7576">
          <cell r="A7576">
            <v>3593</v>
          </cell>
          <cell r="B7576" t="str">
            <v>MEDIDOR MONOFASICO BIFILAR (Sum+Inst)</v>
          </cell>
          <cell r="C7576" t="str">
            <v>UN</v>
          </cell>
          <cell r="E7576" t="str">
            <v>1900</v>
          </cell>
          <cell r="F7576">
            <v>0</v>
          </cell>
        </row>
        <row r="7577">
          <cell r="A7577">
            <v>3594</v>
          </cell>
          <cell r="B7577" t="str">
            <v>MEDIDOR MONOFASICO TRIFILAR</v>
          </cell>
          <cell r="C7577" t="str">
            <v>UN</v>
          </cell>
          <cell r="D7577">
            <v>44601</v>
          </cell>
          <cell r="E7577" t="str">
            <v>2022</v>
          </cell>
          <cell r="F7577">
            <v>109844</v>
          </cell>
        </row>
        <row r="7578">
          <cell r="A7578">
            <v>3595</v>
          </cell>
          <cell r="B7578" t="str">
            <v>MEDIDOR MONOFASICO TRIFILAR 20(80A).</v>
          </cell>
          <cell r="C7578" t="str">
            <v>UN</v>
          </cell>
          <cell r="E7578" t="str">
            <v>1900</v>
          </cell>
          <cell r="F7578">
            <v>0</v>
          </cell>
        </row>
        <row r="7579">
          <cell r="A7579">
            <v>3596</v>
          </cell>
          <cell r="B7579" t="str">
            <v>MEDIDOR TRIFASICO 40-160 AMP</v>
          </cell>
          <cell r="C7579" t="str">
            <v>UN</v>
          </cell>
          <cell r="E7579" t="str">
            <v>1900</v>
          </cell>
          <cell r="F7579">
            <v>0</v>
          </cell>
        </row>
        <row r="7580">
          <cell r="A7580">
            <v>104253</v>
          </cell>
          <cell r="B7580" t="str">
            <v>CONTACTOR TRIPOLAR 32A AC BOBINA 220</v>
          </cell>
          <cell r="C7580" t="str">
            <v>UN</v>
          </cell>
          <cell r="D7580">
            <v>44599</v>
          </cell>
          <cell r="E7580" t="str">
            <v>2022</v>
          </cell>
          <cell r="F7580">
            <v>145128</v>
          </cell>
        </row>
        <row r="7581">
          <cell r="A7581">
            <v>106755</v>
          </cell>
          <cell r="B7581" t="str">
            <v>MEDIDOR ELECTRONICO TRIFASICO3X220/380V-CLASE-1</v>
          </cell>
          <cell r="C7581" t="str">
            <v>UN</v>
          </cell>
          <cell r="E7581" t="str">
            <v>1900</v>
          </cell>
          <cell r="F7581">
            <v>0</v>
          </cell>
        </row>
        <row r="7582">
          <cell r="A7582">
            <v>108745</v>
          </cell>
          <cell r="B7582" t="str">
            <v>MEDIDOR CORAZA FLEXIBLE TRIFASICO 20-100A</v>
          </cell>
          <cell r="C7582" t="str">
            <v>UN</v>
          </cell>
          <cell r="E7582" t="str">
            <v>1900</v>
          </cell>
          <cell r="F7582">
            <v>0</v>
          </cell>
        </row>
        <row r="7583">
          <cell r="A7583">
            <v>109128</v>
          </cell>
          <cell r="B7583" t="str">
            <v>MedidorTrifasicoEstaticoA1100-5-100 AMPERIOS</v>
          </cell>
          <cell r="C7583" t="str">
            <v>UN</v>
          </cell>
          <cell r="E7583" t="str">
            <v>1900</v>
          </cell>
          <cell r="F7583">
            <v>0</v>
          </cell>
        </row>
        <row r="7584">
          <cell r="A7584">
            <v>109130</v>
          </cell>
          <cell r="B7584" t="str">
            <v>Medidor trifasicoEstaticoA1100 5-100Amp - LCD</v>
          </cell>
          <cell r="C7584" t="str">
            <v>UN</v>
          </cell>
          <cell r="E7584" t="str">
            <v>1900</v>
          </cell>
          <cell r="F7584">
            <v>0</v>
          </cell>
        </row>
        <row r="7585">
          <cell r="A7585">
            <v>101865</v>
          </cell>
          <cell r="B7585" t="str">
            <v>Tablero general de distribución TGDD</v>
          </cell>
          <cell r="C7585" t="str">
            <v>UN</v>
          </cell>
          <cell r="D7585">
            <v>43728</v>
          </cell>
          <cell r="E7585" t="str">
            <v>2019</v>
          </cell>
          <cell r="F7585">
            <v>26794089</v>
          </cell>
        </row>
        <row r="7586">
          <cell r="A7586">
            <v>12776</v>
          </cell>
          <cell r="B7586" t="str">
            <v>MEDIDOR ELECTRONICO TRIFASICO 120/208V</v>
          </cell>
          <cell r="C7586" t="str">
            <v>UN</v>
          </cell>
          <cell r="E7586" t="str">
            <v>1900</v>
          </cell>
          <cell r="F7586">
            <v>0</v>
          </cell>
        </row>
        <row r="7587">
          <cell r="A7587">
            <v>3663</v>
          </cell>
          <cell r="B7587" t="str">
            <v>POSTE GALVANIZADO h= 4.50  UN BRAZO</v>
          </cell>
          <cell r="C7587" t="str">
            <v>UN</v>
          </cell>
          <cell r="E7587" t="str">
            <v>1900</v>
          </cell>
          <cell r="F7587">
            <v>0</v>
          </cell>
        </row>
        <row r="7588">
          <cell r="A7588">
            <v>3664</v>
          </cell>
          <cell r="B7588" t="str">
            <v>POSTE GALVANIZADO h= 4.50  DOS BRAZOS</v>
          </cell>
          <cell r="C7588" t="str">
            <v>UN</v>
          </cell>
          <cell r="E7588" t="str">
            <v>1900</v>
          </cell>
          <cell r="F7588">
            <v>0</v>
          </cell>
        </row>
        <row r="7589">
          <cell r="A7589">
            <v>3665</v>
          </cell>
          <cell r="B7589" t="str">
            <v>Poste Galvanizado Ø4" h=6.00+Un brazoØ11/2"(1.20m)</v>
          </cell>
          <cell r="C7589" t="str">
            <v>UN</v>
          </cell>
          <cell r="E7589" t="str">
            <v>1900</v>
          </cell>
          <cell r="F7589">
            <v>0</v>
          </cell>
        </row>
        <row r="7590">
          <cell r="A7590">
            <v>3666</v>
          </cell>
          <cell r="B7590" t="str">
            <v>POSTE GALVANIZADO h= 6.00 DOS BRAZOS</v>
          </cell>
          <cell r="C7590" t="str">
            <v>UN</v>
          </cell>
          <cell r="E7590" t="str">
            <v>1900</v>
          </cell>
          <cell r="F7590">
            <v>0</v>
          </cell>
        </row>
        <row r="7591">
          <cell r="A7591">
            <v>3667</v>
          </cell>
          <cell r="B7591" t="str">
            <v>POSTE GALVANIZADO h= 8.00 UN BRAZO</v>
          </cell>
          <cell r="C7591" t="str">
            <v>UN</v>
          </cell>
          <cell r="E7591" t="str">
            <v>1900</v>
          </cell>
          <cell r="F7591">
            <v>0</v>
          </cell>
        </row>
        <row r="7592">
          <cell r="A7592">
            <v>3668</v>
          </cell>
          <cell r="B7592" t="str">
            <v>POSTE GALVANIZADO h= 8.00 DOS BRAZOS</v>
          </cell>
          <cell r="C7592" t="str">
            <v>UN</v>
          </cell>
          <cell r="E7592" t="str">
            <v>1900</v>
          </cell>
          <cell r="F7592">
            <v>0</v>
          </cell>
        </row>
        <row r="7593">
          <cell r="A7593">
            <v>3669</v>
          </cell>
          <cell r="B7593" t="str">
            <v>POSTE GALVANIZADO h= 10.00 UN BRAZO</v>
          </cell>
          <cell r="C7593" t="str">
            <v>UN</v>
          </cell>
          <cell r="E7593" t="str">
            <v>1900</v>
          </cell>
          <cell r="F7593">
            <v>0</v>
          </cell>
        </row>
        <row r="7594">
          <cell r="A7594">
            <v>3670</v>
          </cell>
          <cell r="B7594" t="str">
            <v>POSTE GALVANIZADO h= 10.00 DOS BRAZOS</v>
          </cell>
          <cell r="C7594" t="str">
            <v>UN</v>
          </cell>
          <cell r="E7594" t="str">
            <v>1900</v>
          </cell>
          <cell r="F7594">
            <v>0</v>
          </cell>
        </row>
        <row r="7595">
          <cell r="A7595">
            <v>3671</v>
          </cell>
          <cell r="B7595" t="str">
            <v>POSTE GALVANIZADO h= 12.00 UN BRAZO</v>
          </cell>
          <cell r="C7595" t="str">
            <v>UN</v>
          </cell>
          <cell r="E7595" t="str">
            <v>1900</v>
          </cell>
          <cell r="F7595">
            <v>0</v>
          </cell>
        </row>
        <row r="7596">
          <cell r="A7596">
            <v>3672</v>
          </cell>
          <cell r="B7596" t="str">
            <v>POSTE GALVANIZADO h= 12.00 DOS BRAZOS</v>
          </cell>
          <cell r="C7596" t="str">
            <v>UN</v>
          </cell>
          <cell r="E7596" t="str">
            <v>1900</v>
          </cell>
          <cell r="F7596">
            <v>0</v>
          </cell>
        </row>
        <row r="7597">
          <cell r="A7597">
            <v>3673</v>
          </cell>
          <cell r="B7597" t="str">
            <v>POSTE GALVANIZADO h= 14.00 UN BRAZO</v>
          </cell>
          <cell r="C7597" t="str">
            <v>UN</v>
          </cell>
          <cell r="E7597" t="str">
            <v>1900</v>
          </cell>
          <cell r="F7597">
            <v>0</v>
          </cell>
        </row>
        <row r="7598">
          <cell r="A7598">
            <v>3674</v>
          </cell>
          <cell r="B7598" t="str">
            <v>POSTE GALVANIZADO h= 14.00 DOS BRAZOS</v>
          </cell>
          <cell r="C7598" t="str">
            <v>UN</v>
          </cell>
          <cell r="E7598" t="str">
            <v>1900</v>
          </cell>
          <cell r="F7598">
            <v>0</v>
          </cell>
        </row>
        <row r="7599">
          <cell r="A7599">
            <v>3675</v>
          </cell>
          <cell r="B7599" t="str">
            <v>POSTE GALVANIZADO h= 16.00 UN BRAZO</v>
          </cell>
          <cell r="C7599" t="str">
            <v>UN</v>
          </cell>
          <cell r="E7599" t="str">
            <v>1900</v>
          </cell>
          <cell r="F7599">
            <v>0</v>
          </cell>
        </row>
        <row r="7600">
          <cell r="A7600">
            <v>3676</v>
          </cell>
          <cell r="B7600" t="str">
            <v>POSTE GALVANIZADO h= 16.00 DOS BRAZOS</v>
          </cell>
          <cell r="C7600" t="str">
            <v>UN</v>
          </cell>
          <cell r="E7600" t="str">
            <v>1900</v>
          </cell>
          <cell r="F7600">
            <v>0</v>
          </cell>
        </row>
        <row r="7601">
          <cell r="A7601">
            <v>6533</v>
          </cell>
          <cell r="B7601" t="str">
            <v>POSTE METALICO h= 6.00 UN BRAZO</v>
          </cell>
          <cell r="C7601" t="str">
            <v>UN</v>
          </cell>
          <cell r="D7601">
            <v>43578</v>
          </cell>
          <cell r="E7601" t="str">
            <v>2019</v>
          </cell>
          <cell r="F7601">
            <v>706176</v>
          </cell>
        </row>
        <row r="7602">
          <cell r="A7602">
            <v>12672</v>
          </cell>
          <cell r="B7602" t="str">
            <v xml:space="preserve">Rejillas en acero inoxidable calidad 304 </v>
          </cell>
          <cell r="C7602" t="str">
            <v>ML</v>
          </cell>
          <cell r="D7602">
            <v>44085</v>
          </cell>
          <cell r="E7602" t="str">
            <v>2020</v>
          </cell>
          <cell r="F7602">
            <v>423718</v>
          </cell>
        </row>
        <row r="7603">
          <cell r="A7603">
            <v>12682</v>
          </cell>
          <cell r="B7603" t="str">
            <v>DILATACION ALUMINIO U DE 1/2" X 1/2" 6MTS</v>
          </cell>
          <cell r="C7603" t="str">
            <v>ML</v>
          </cell>
          <cell r="D7603">
            <v>43853</v>
          </cell>
          <cell r="E7603" t="str">
            <v>2020</v>
          </cell>
          <cell r="F7603">
            <v>4959</v>
          </cell>
        </row>
        <row r="7604">
          <cell r="A7604">
            <v>102045</v>
          </cell>
          <cell r="B7604" t="str">
            <v>PISO TIPO DECK PREFABRICADO EN CONCRETO SUM</v>
          </cell>
          <cell r="C7604" t="str">
            <v>M2</v>
          </cell>
          <cell r="D7604">
            <v>43650</v>
          </cell>
          <cell r="E7604" t="str">
            <v>2019</v>
          </cell>
          <cell r="F7604">
            <v>137600</v>
          </cell>
        </row>
        <row r="7605">
          <cell r="A7605">
            <v>100368</v>
          </cell>
          <cell r="B7605" t="str">
            <v>Hidro  blasting 4000 psi**</v>
          </cell>
          <cell r="C7605" t="str">
            <v>M2</v>
          </cell>
          <cell r="D7605">
            <v>43556</v>
          </cell>
          <cell r="E7605" t="str">
            <v>2019</v>
          </cell>
          <cell r="F7605">
            <v>4583</v>
          </cell>
        </row>
        <row r="7606">
          <cell r="A7606">
            <v>100573</v>
          </cell>
          <cell r="B7606" t="str">
            <v>Win plástico x 2.40 metros **</v>
          </cell>
          <cell r="C7606" t="str">
            <v>UN</v>
          </cell>
          <cell r="E7606" t="str">
            <v>1900</v>
          </cell>
          <cell r="F7606">
            <v>0</v>
          </cell>
        </row>
        <row r="7607">
          <cell r="A7607">
            <v>100613</v>
          </cell>
          <cell r="B7607" t="str">
            <v>TEJA AJOTA POLICARBONATO AJOVER (0.83X1.80)</v>
          </cell>
          <cell r="C7607" t="str">
            <v>M2</v>
          </cell>
          <cell r="E7607" t="str">
            <v>1900</v>
          </cell>
          <cell r="F7607">
            <v>0</v>
          </cell>
        </row>
        <row r="7608">
          <cell r="A7608">
            <v>100618</v>
          </cell>
          <cell r="B7608" t="str">
            <v>Lubricante 500G para tuberia PVC.P RDE 26***</v>
          </cell>
          <cell r="C7608" t="str">
            <v>UN</v>
          </cell>
          <cell r="D7608">
            <v>43613</v>
          </cell>
          <cell r="E7608" t="str">
            <v>2019</v>
          </cell>
          <cell r="F7608">
            <v>11757</v>
          </cell>
        </row>
        <row r="7609">
          <cell r="A7609">
            <v>100699</v>
          </cell>
          <cell r="B7609" t="str">
            <v>CONCRETO AUTOCOMPACTANTE 4000 PSI</v>
          </cell>
          <cell r="C7609" t="str">
            <v>M3</v>
          </cell>
          <cell r="E7609" t="str">
            <v>1900</v>
          </cell>
          <cell r="F7609">
            <v>0</v>
          </cell>
        </row>
        <row r="7610">
          <cell r="A7610">
            <v>100841</v>
          </cell>
          <cell r="B7610" t="str">
            <v>PASADOR NEGRO  DE 2"   (5CM)</v>
          </cell>
          <cell r="C7610" t="str">
            <v>UN</v>
          </cell>
          <cell r="D7610">
            <v>44601</v>
          </cell>
          <cell r="E7610" t="str">
            <v>2022</v>
          </cell>
          <cell r="F7610">
            <v>2320</v>
          </cell>
        </row>
        <row r="7611">
          <cell r="A7611">
            <v>100924</v>
          </cell>
          <cell r="B7611" t="str">
            <v>CABLE Alum. Aisl. 6  THW</v>
          </cell>
          <cell r="C7611" t="str">
            <v>ML</v>
          </cell>
          <cell r="D7611">
            <v>44601</v>
          </cell>
          <cell r="E7611" t="str">
            <v>2022</v>
          </cell>
          <cell r="F7611">
            <v>2925</v>
          </cell>
        </row>
        <row r="7612">
          <cell r="A7612">
            <v>100995</v>
          </cell>
          <cell r="B7612" t="str">
            <v>Hidro  blasting 3000 psi**</v>
          </cell>
          <cell r="C7612" t="str">
            <v>M2</v>
          </cell>
          <cell r="D7612">
            <v>43839</v>
          </cell>
          <cell r="E7612" t="str">
            <v>2020</v>
          </cell>
          <cell r="F7612">
            <v>4390.01</v>
          </cell>
        </row>
        <row r="7613">
          <cell r="A7613">
            <v>101096</v>
          </cell>
          <cell r="B7613" t="str">
            <v>Reflector MH 400 W(Inc. Bombillo Tubular)</v>
          </cell>
          <cell r="C7613" t="str">
            <v>UN</v>
          </cell>
          <cell r="D7613">
            <v>44601</v>
          </cell>
          <cell r="E7613" t="str">
            <v>2022</v>
          </cell>
          <cell r="F7613">
            <v>295366</v>
          </cell>
        </row>
        <row r="7614">
          <cell r="A7614">
            <v>101212</v>
          </cell>
          <cell r="B7614" t="str">
            <v>Vegetación Arbustiva Rastrera</v>
          </cell>
          <cell r="C7614" t="str">
            <v>M2</v>
          </cell>
          <cell r="E7614" t="str">
            <v>1900</v>
          </cell>
          <cell r="F7614">
            <v>0</v>
          </cell>
        </row>
        <row r="7615">
          <cell r="A7615">
            <v>101419</v>
          </cell>
          <cell r="B7615" t="str">
            <v>Reflector de Sodio 400 W**</v>
          </cell>
          <cell r="C7615" t="str">
            <v>UN</v>
          </cell>
          <cell r="E7615" t="str">
            <v>1900</v>
          </cell>
          <cell r="F7615">
            <v>0</v>
          </cell>
        </row>
        <row r="7616">
          <cell r="A7616">
            <v>102255</v>
          </cell>
          <cell r="B7616" t="str">
            <v>Superf.Puest. Trabaj.1.5X0.9Tablex30mmForm.T8(S+I)</v>
          </cell>
          <cell r="C7616" t="str">
            <v>UN</v>
          </cell>
          <cell r="E7616" t="str">
            <v>1900</v>
          </cell>
          <cell r="F7616">
            <v>0</v>
          </cell>
        </row>
        <row r="7617">
          <cell r="A7617">
            <v>102519</v>
          </cell>
          <cell r="B7617" t="str">
            <v>MARQUILLA EN ACRILICO No. 22</v>
          </cell>
          <cell r="C7617" t="str">
            <v>UN</v>
          </cell>
          <cell r="E7617" t="str">
            <v>1900</v>
          </cell>
          <cell r="F7617">
            <v>0</v>
          </cell>
        </row>
        <row r="7618">
          <cell r="A7618">
            <v>102521</v>
          </cell>
          <cell r="B7618" t="str">
            <v>RIEL PARA AUTOMATICOS</v>
          </cell>
          <cell r="C7618" t="str">
            <v>UN</v>
          </cell>
          <cell r="E7618" t="str">
            <v>1900</v>
          </cell>
          <cell r="F7618">
            <v>0</v>
          </cell>
        </row>
        <row r="7619">
          <cell r="A7619">
            <v>102522</v>
          </cell>
          <cell r="B7619" t="str">
            <v>LUMINARIA FLUORESCENTE(1.27X0.14m)2x32w Hermetica</v>
          </cell>
          <cell r="C7619" t="str">
            <v>UN</v>
          </cell>
          <cell r="E7619" t="str">
            <v>1900</v>
          </cell>
          <cell r="F7619">
            <v>0</v>
          </cell>
        </row>
        <row r="7620">
          <cell r="A7620">
            <v>102523</v>
          </cell>
          <cell r="B7620" t="str">
            <v>TUBO PVC 4" PARA CANALIZACION</v>
          </cell>
          <cell r="C7620" t="str">
            <v>ML</v>
          </cell>
          <cell r="E7620" t="str">
            <v>1900</v>
          </cell>
          <cell r="F7620">
            <v>0</v>
          </cell>
        </row>
        <row r="7621">
          <cell r="A7621">
            <v>102524</v>
          </cell>
          <cell r="B7621" t="str">
            <v>PROYECTOR CYCLONE 2000W 480V</v>
          </cell>
          <cell r="C7621" t="str">
            <v>UN</v>
          </cell>
          <cell r="E7621" t="str">
            <v>1900</v>
          </cell>
          <cell r="F7621">
            <v>0</v>
          </cell>
        </row>
        <row r="7622">
          <cell r="A7622">
            <v>102525</v>
          </cell>
          <cell r="B7622" t="str">
            <v>BOMBILLA METAL HALIDE 2000W</v>
          </cell>
          <cell r="C7622" t="str">
            <v>UN</v>
          </cell>
          <cell r="E7622" t="str">
            <v>1900</v>
          </cell>
          <cell r="F7622">
            <v>0</v>
          </cell>
        </row>
        <row r="7623">
          <cell r="A7623">
            <v>102526</v>
          </cell>
          <cell r="B7623" t="str">
            <v>TRANSFORMADOR SECO TRIFASICO 125KVA 11400 480/277V</v>
          </cell>
          <cell r="C7623" t="str">
            <v>UN</v>
          </cell>
          <cell r="E7623" t="str">
            <v>1900</v>
          </cell>
          <cell r="F7623">
            <v>0</v>
          </cell>
        </row>
        <row r="7624">
          <cell r="A7624">
            <v>102533</v>
          </cell>
          <cell r="B7624" t="str">
            <v>EQUIPO FUMIGACION OPERARIO+COMBUSTIBLE</v>
          </cell>
          <cell r="C7624" t="str">
            <v>M2</v>
          </cell>
          <cell r="E7624" t="str">
            <v>1900</v>
          </cell>
          <cell r="F7624">
            <v>0</v>
          </cell>
        </row>
        <row r="7625">
          <cell r="A7625">
            <v>102567</v>
          </cell>
          <cell r="B7625" t="str">
            <v>Aspersor de Rotor</v>
          </cell>
          <cell r="C7625" t="str">
            <v>UN</v>
          </cell>
          <cell r="E7625" t="str">
            <v>1900</v>
          </cell>
          <cell r="F7625">
            <v>0</v>
          </cell>
        </row>
        <row r="7626">
          <cell r="A7626">
            <v>102600</v>
          </cell>
          <cell r="B7626" t="str">
            <v>PLANCHON DE 0.30X0.05X3 ORDINARIO</v>
          </cell>
          <cell r="C7626" t="str">
            <v>UN</v>
          </cell>
          <cell r="E7626" t="str">
            <v>1900</v>
          </cell>
          <cell r="F7626">
            <v>0</v>
          </cell>
        </row>
        <row r="7627">
          <cell r="A7627">
            <v>102623</v>
          </cell>
          <cell r="B7627" t="str">
            <v>TRACTOR CORTA CESPED **</v>
          </cell>
          <cell r="C7627" t="str">
            <v>DD</v>
          </cell>
          <cell r="E7627" t="str">
            <v>1900</v>
          </cell>
          <cell r="F7627">
            <v>0</v>
          </cell>
        </row>
        <row r="7628">
          <cell r="A7628">
            <v>102662</v>
          </cell>
          <cell r="B7628" t="str">
            <v>Superf.Puest. Trabaj.1.5X0.6Tablex30mmForm.T8(S+I)</v>
          </cell>
          <cell r="C7628" t="str">
            <v>UN</v>
          </cell>
          <cell r="E7628" t="str">
            <v>1900</v>
          </cell>
          <cell r="F7628">
            <v>0</v>
          </cell>
        </row>
        <row r="7629">
          <cell r="A7629">
            <v>102663</v>
          </cell>
          <cell r="B7629" t="str">
            <v>SUPERFIC.RETORNO(0.60X0.90M)Tablex30mmFormT8(S+I)</v>
          </cell>
          <cell r="C7629" t="str">
            <v>UN</v>
          </cell>
          <cell r="E7629" t="str">
            <v>1900</v>
          </cell>
          <cell r="F7629">
            <v>0</v>
          </cell>
        </row>
        <row r="7630">
          <cell r="A7630">
            <v>102666</v>
          </cell>
          <cell r="B7630" t="str">
            <v>Soporte/costadoFrestandingCollrolled+Pin-Elec(S+I)</v>
          </cell>
          <cell r="C7630" t="str">
            <v>UN</v>
          </cell>
          <cell r="E7630" t="str">
            <v>1900</v>
          </cell>
          <cell r="F7630">
            <v>0</v>
          </cell>
        </row>
        <row r="7631">
          <cell r="A7631">
            <v>102674</v>
          </cell>
          <cell r="B7631" t="str">
            <v>ARCHIVO RODANTE EXISTENTE 8.5x2.2m(Desm+Inst)) *</v>
          </cell>
          <cell r="C7631" t="str">
            <v>UN</v>
          </cell>
          <cell r="E7631" t="str">
            <v>1900</v>
          </cell>
          <cell r="F7631">
            <v>0</v>
          </cell>
        </row>
        <row r="7632">
          <cell r="A7632">
            <v>102675</v>
          </cell>
          <cell r="B7632" t="str">
            <v>ARCHIVO RODANTE EXISTENTE 6.9x2.2m(Desm+Inst)) *</v>
          </cell>
          <cell r="C7632" t="str">
            <v>UN</v>
          </cell>
          <cell r="E7632" t="str">
            <v>1900</v>
          </cell>
          <cell r="F7632">
            <v>0</v>
          </cell>
        </row>
        <row r="7633">
          <cell r="A7633">
            <v>102676</v>
          </cell>
          <cell r="B7633" t="str">
            <v>ARCHIVO RODANTE EXISTENTE 5.49x2.2m(Desm+Inst)) *</v>
          </cell>
          <cell r="C7633" t="str">
            <v>UN</v>
          </cell>
          <cell r="E7633" t="str">
            <v>1900</v>
          </cell>
          <cell r="F7633">
            <v>0</v>
          </cell>
        </row>
        <row r="7634">
          <cell r="A7634">
            <v>102695</v>
          </cell>
          <cell r="B7634" t="str">
            <v>DESMONT.MUROS  DRY-WALLCON RETIRO.(A TODO COSTO)</v>
          </cell>
          <cell r="C7634" t="str">
            <v>M2</v>
          </cell>
          <cell r="E7634" t="str">
            <v>1900</v>
          </cell>
          <cell r="F7634">
            <v>0</v>
          </cell>
        </row>
        <row r="7635">
          <cell r="A7635">
            <v>102696</v>
          </cell>
          <cell r="B7635" t="str">
            <v>MUROS DRY-WALL-9cm,3 manos de pintura(Todo costo)</v>
          </cell>
          <cell r="C7635" t="str">
            <v>M2</v>
          </cell>
          <cell r="E7635" t="str">
            <v>1900</v>
          </cell>
          <cell r="F7635">
            <v>0</v>
          </cell>
        </row>
        <row r="7636">
          <cell r="A7636">
            <v>102697</v>
          </cell>
          <cell r="B7636" t="str">
            <v>PINTURA MUROS DRY-WALL EXIST.DOS CARAS(TODO COSTO)</v>
          </cell>
          <cell r="C7636" t="str">
            <v>M2</v>
          </cell>
          <cell r="E7636" t="str">
            <v>1900</v>
          </cell>
          <cell r="F7636">
            <v>0</v>
          </cell>
        </row>
        <row r="7637">
          <cell r="A7637">
            <v>102824</v>
          </cell>
          <cell r="B7637" t="str">
            <v>REMOVEDOR PARA TUBERIA PVC (12 ONZ)</v>
          </cell>
          <cell r="C7637" t="str">
            <v>UN</v>
          </cell>
          <cell r="D7637">
            <v>43839</v>
          </cell>
          <cell r="E7637" t="str">
            <v>2020</v>
          </cell>
          <cell r="F7637">
            <v>20656</v>
          </cell>
        </row>
        <row r="7638">
          <cell r="A7638">
            <v>102867</v>
          </cell>
          <cell r="B7638" t="str">
            <v>ABRAZADERA DE 1"</v>
          </cell>
          <cell r="C7638" t="str">
            <v>UN</v>
          </cell>
          <cell r="D7638">
            <v>43843</v>
          </cell>
          <cell r="E7638" t="str">
            <v>2020</v>
          </cell>
          <cell r="F7638">
            <v>465</v>
          </cell>
        </row>
        <row r="7639">
          <cell r="A7639">
            <v>102868</v>
          </cell>
          <cell r="B7639" t="str">
            <v>ABRAZADERA DE 11/4"</v>
          </cell>
          <cell r="C7639" t="str">
            <v>UN</v>
          </cell>
          <cell r="D7639">
            <v>44601</v>
          </cell>
          <cell r="E7639" t="str">
            <v>2022</v>
          </cell>
          <cell r="F7639">
            <v>951</v>
          </cell>
        </row>
        <row r="7640">
          <cell r="A7640">
            <v>102869</v>
          </cell>
          <cell r="B7640" t="str">
            <v>ABRAZADERA DE 11/2"</v>
          </cell>
          <cell r="C7640" t="str">
            <v>UN</v>
          </cell>
          <cell r="D7640">
            <v>43843</v>
          </cell>
          <cell r="E7640" t="str">
            <v>2020</v>
          </cell>
          <cell r="F7640">
            <v>1480</v>
          </cell>
        </row>
        <row r="7641">
          <cell r="A7641">
            <v>102911</v>
          </cell>
          <cell r="B7641" t="str">
            <v>Tamizado (granul.) especial para mezcla **</v>
          </cell>
          <cell r="C7641" t="str">
            <v>UN</v>
          </cell>
          <cell r="E7641" t="str">
            <v>1900</v>
          </cell>
          <cell r="F7641">
            <v>0</v>
          </cell>
        </row>
        <row r="7642">
          <cell r="A7642">
            <v>102912</v>
          </cell>
          <cell r="B7642" t="str">
            <v>Producción especial en planta para mezcla asf. **</v>
          </cell>
          <cell r="C7642" t="str">
            <v>UN</v>
          </cell>
          <cell r="E7642" t="str">
            <v>1900</v>
          </cell>
          <cell r="F7642">
            <v>0</v>
          </cell>
        </row>
        <row r="7643">
          <cell r="A7643">
            <v>102926</v>
          </cell>
          <cell r="B7643" t="str">
            <v>FICHA TECN.FORESTAL(Inc.Format1 y 2):20-99 Árboles</v>
          </cell>
          <cell r="C7643" t="str">
            <v>UN</v>
          </cell>
          <cell r="E7643" t="str">
            <v>1900</v>
          </cell>
          <cell r="F7643">
            <v>0</v>
          </cell>
        </row>
        <row r="7644">
          <cell r="A7644">
            <v>102976</v>
          </cell>
          <cell r="B7644" t="str">
            <v>TOMA DE MUESTRAS PARA CBR INALTERADO</v>
          </cell>
          <cell r="C7644" t="str">
            <v>UN</v>
          </cell>
          <cell r="E7644" t="str">
            <v>1900</v>
          </cell>
          <cell r="F7644">
            <v>0</v>
          </cell>
        </row>
        <row r="7645">
          <cell r="A7645">
            <v>102987</v>
          </cell>
          <cell r="B7645" t="str">
            <v>LLAVE EXPANSION AISLADA 10" 1.000V ** STANLEY  O S</v>
          </cell>
          <cell r="C7645" t="str">
            <v>UN</v>
          </cell>
          <cell r="D7645">
            <v>44601</v>
          </cell>
          <cell r="E7645" t="str">
            <v>2022</v>
          </cell>
          <cell r="F7645">
            <v>38522</v>
          </cell>
        </row>
        <row r="7646">
          <cell r="A7646">
            <v>103019</v>
          </cell>
          <cell r="B7646" t="str">
            <v>BARNIZ 559 PINTUCO **</v>
          </cell>
          <cell r="C7646" t="str">
            <v>GLN</v>
          </cell>
          <cell r="E7646" t="str">
            <v>1900</v>
          </cell>
          <cell r="F7646">
            <v>0</v>
          </cell>
        </row>
        <row r="7647">
          <cell r="A7647">
            <v>103025</v>
          </cell>
          <cell r="B7647" t="str">
            <v>Sección tobogán plástico iny. incl. elem. fij. **</v>
          </cell>
          <cell r="C7647" t="str">
            <v>UN</v>
          </cell>
          <cell r="E7647" t="str">
            <v>1900</v>
          </cell>
          <cell r="F7647">
            <v>0</v>
          </cell>
        </row>
        <row r="7648">
          <cell r="A7648">
            <v>103026</v>
          </cell>
          <cell r="B7648" t="str">
            <v>Rejilla pref. conc. 2500 psi 0.8x0.4x0.06</v>
          </cell>
          <cell r="C7648" t="str">
            <v>UN</v>
          </cell>
          <cell r="E7648" t="str">
            <v>1900</v>
          </cell>
          <cell r="F7648">
            <v>0</v>
          </cell>
        </row>
        <row r="7649">
          <cell r="A7649">
            <v>103042</v>
          </cell>
          <cell r="B7649" t="str">
            <v>TRONZADORA DE METALES 14 '' DEWALT</v>
          </cell>
          <cell r="C7649" t="str">
            <v>UN</v>
          </cell>
          <cell r="D7649">
            <v>44452</v>
          </cell>
          <cell r="E7649" t="str">
            <v>2021</v>
          </cell>
          <cell r="F7649">
            <v>732874</v>
          </cell>
        </row>
        <row r="7650">
          <cell r="A7650">
            <v>103049</v>
          </cell>
          <cell r="B7650" t="str">
            <v>CANAL 92MM 3X5/8" LONG 2.44M CAL 20</v>
          </cell>
          <cell r="C7650" t="str">
            <v>UN</v>
          </cell>
          <cell r="E7650" t="str">
            <v>1900</v>
          </cell>
          <cell r="F7650">
            <v>0</v>
          </cell>
        </row>
        <row r="7651">
          <cell r="A7651">
            <v>103051</v>
          </cell>
          <cell r="B7651" t="str">
            <v>PARAL 89MM 3X1/2" LONG 2.44M CAL 20</v>
          </cell>
          <cell r="C7651" t="str">
            <v>UN</v>
          </cell>
          <cell r="E7651" t="str">
            <v>1900</v>
          </cell>
          <cell r="F7651">
            <v>0</v>
          </cell>
        </row>
        <row r="7652">
          <cell r="A7652">
            <v>103054</v>
          </cell>
          <cell r="B7652" t="str">
            <v>FULMINANTE DE FIJACIÓN</v>
          </cell>
          <cell r="C7652" t="str">
            <v>UN</v>
          </cell>
          <cell r="D7652">
            <v>44601</v>
          </cell>
          <cell r="E7652" t="str">
            <v>2022</v>
          </cell>
          <cell r="F7652">
            <v>245</v>
          </cell>
        </row>
        <row r="7653">
          <cell r="A7653">
            <v>103055</v>
          </cell>
          <cell r="B7653" t="str">
            <v>PISTOLA DE FIJACION CALIBRE 22 RAMSET</v>
          </cell>
          <cell r="C7653" t="str">
            <v>DD</v>
          </cell>
          <cell r="D7653">
            <v>44588</v>
          </cell>
          <cell r="E7653" t="str">
            <v>2022</v>
          </cell>
          <cell r="F7653">
            <v>25841</v>
          </cell>
        </row>
        <row r="7654">
          <cell r="A7654">
            <v>103057</v>
          </cell>
          <cell r="B7654" t="str">
            <v>CORTADORA CIRCULAR</v>
          </cell>
          <cell r="C7654" t="str">
            <v>DD</v>
          </cell>
          <cell r="E7654" t="str">
            <v>1900</v>
          </cell>
          <cell r="F7654">
            <v>0</v>
          </cell>
        </row>
        <row r="7655">
          <cell r="A7655">
            <v>103062</v>
          </cell>
          <cell r="B7655" t="str">
            <v>CINTA EN FIBRA DE VIDRIO TOPEX</v>
          </cell>
          <cell r="C7655" t="str">
            <v>UN</v>
          </cell>
          <cell r="E7655" t="str">
            <v>1900</v>
          </cell>
          <cell r="F7655">
            <v>0</v>
          </cell>
        </row>
        <row r="7656">
          <cell r="A7656">
            <v>103066</v>
          </cell>
          <cell r="B7656" t="str">
            <v>BROCA 1/2"</v>
          </cell>
          <cell r="C7656" t="str">
            <v>UN</v>
          </cell>
          <cell r="E7656" t="str">
            <v>1900</v>
          </cell>
          <cell r="F7656">
            <v>0</v>
          </cell>
        </row>
        <row r="7657">
          <cell r="A7657">
            <v>103067</v>
          </cell>
          <cell r="B7657" t="str">
            <v>DISCO DE CORTE 41/2" TRASLAPADO</v>
          </cell>
          <cell r="C7657" t="str">
            <v>UN</v>
          </cell>
          <cell r="D7657">
            <v>44601</v>
          </cell>
          <cell r="E7657" t="str">
            <v>2022</v>
          </cell>
          <cell r="F7657">
            <v>3677</v>
          </cell>
        </row>
        <row r="7658">
          <cell r="A7658">
            <v>103068</v>
          </cell>
          <cell r="B7658" t="str">
            <v>DISCO DE CORTE 7" (DISCOS PARA CORTAR METAL 7" X 1</v>
          </cell>
          <cell r="C7658" t="str">
            <v>UN</v>
          </cell>
          <cell r="D7658">
            <v>44601</v>
          </cell>
          <cell r="E7658" t="str">
            <v>2022</v>
          </cell>
          <cell r="F7658">
            <v>6913</v>
          </cell>
        </row>
        <row r="7659">
          <cell r="A7659">
            <v>103069</v>
          </cell>
          <cell r="B7659" t="str">
            <v>RETIRO DE MASILLA PILIURETANO, LIM JUNTA, LLENAD J</v>
          </cell>
          <cell r="C7659" t="str">
            <v>ML</v>
          </cell>
          <cell r="E7659" t="str">
            <v>1900</v>
          </cell>
          <cell r="F7659">
            <v>0</v>
          </cell>
        </row>
        <row r="7660">
          <cell r="A7660">
            <v>103070</v>
          </cell>
          <cell r="B7660" t="str">
            <v>SIKADUR 35-HI MOD -LV - 3 KG.</v>
          </cell>
          <cell r="C7660" t="str">
            <v>KG</v>
          </cell>
          <cell r="E7660" t="str">
            <v>1900</v>
          </cell>
          <cell r="F7660">
            <v>0</v>
          </cell>
        </row>
        <row r="7661">
          <cell r="A7661">
            <v>103081</v>
          </cell>
          <cell r="B7661" t="str">
            <v>MALLA ESLABONADA PVC CAL 10 HUECO 21/4"</v>
          </cell>
          <cell r="C7661" t="str">
            <v>M2</v>
          </cell>
          <cell r="E7661" t="str">
            <v>1900</v>
          </cell>
          <cell r="F7661">
            <v>0</v>
          </cell>
        </row>
        <row r="7662">
          <cell r="A7662">
            <v>103084</v>
          </cell>
          <cell r="B7662" t="str">
            <v>PLATINA 11/2X1/8"</v>
          </cell>
          <cell r="C7662" t="str">
            <v>ML</v>
          </cell>
          <cell r="E7662" t="str">
            <v>1900</v>
          </cell>
          <cell r="F7662">
            <v>0</v>
          </cell>
        </row>
        <row r="7663">
          <cell r="A7663">
            <v>103092</v>
          </cell>
          <cell r="B7663" t="str">
            <v>PARED OTUN BLANCO MATE CRNA FORM:30X60CM**</v>
          </cell>
          <cell r="C7663" t="str">
            <v>M2</v>
          </cell>
          <cell r="E7663" t="str">
            <v>1900</v>
          </cell>
          <cell r="F7663">
            <v>0</v>
          </cell>
        </row>
        <row r="7664">
          <cell r="A7664">
            <v>103093</v>
          </cell>
          <cell r="B7664" t="str">
            <v>PARED MOSAICO CRISTAL ROJO CRNA **</v>
          </cell>
          <cell r="C7664" t="str">
            <v>M2</v>
          </cell>
          <cell r="E7664" t="str">
            <v>1900</v>
          </cell>
          <cell r="F7664">
            <v>0</v>
          </cell>
        </row>
        <row r="7665">
          <cell r="A7665">
            <v>103096</v>
          </cell>
          <cell r="B7665" t="str">
            <v>ORINAL GOTTA CRNA CON GV VALV. SENSOR 1.0 **</v>
          </cell>
          <cell r="C7665" t="str">
            <v>UN</v>
          </cell>
          <cell r="D7665">
            <v>43552</v>
          </cell>
          <cell r="E7665" t="str">
            <v>2019</v>
          </cell>
          <cell r="F7665">
            <v>706200</v>
          </cell>
        </row>
        <row r="7666">
          <cell r="A7666">
            <v>103097</v>
          </cell>
          <cell r="B7666" t="str">
            <v>Instalación lavamanos Novara CRNA (acc. y herr) **</v>
          </cell>
          <cell r="C7666" t="str">
            <v>UN</v>
          </cell>
          <cell r="E7666" t="str">
            <v>1900</v>
          </cell>
          <cell r="F7666">
            <v>0</v>
          </cell>
        </row>
        <row r="7667">
          <cell r="A7667">
            <v>103098</v>
          </cell>
          <cell r="B7667" t="str">
            <v>LAVAMANOS NOVARA CRNA **</v>
          </cell>
          <cell r="C7667" t="str">
            <v>UN</v>
          </cell>
          <cell r="E7667" t="str">
            <v>1900</v>
          </cell>
          <cell r="F7667">
            <v>0</v>
          </cell>
        </row>
        <row r="7668">
          <cell r="A7668">
            <v>103102</v>
          </cell>
          <cell r="B7668" t="str">
            <v>Mueble espejo 4mm IDRD **</v>
          </cell>
          <cell r="C7668" t="str">
            <v>M2</v>
          </cell>
          <cell r="E7668" t="str">
            <v>1900</v>
          </cell>
          <cell r="F7668">
            <v>0</v>
          </cell>
        </row>
        <row r="7669">
          <cell r="A7669">
            <v>103105</v>
          </cell>
          <cell r="B7669" t="str">
            <v>Percha doble metálica cromada **</v>
          </cell>
          <cell r="C7669" t="str">
            <v>UN</v>
          </cell>
          <cell r="D7669">
            <v>44601</v>
          </cell>
          <cell r="E7669" t="str">
            <v>2022</v>
          </cell>
          <cell r="F7669">
            <v>26299</v>
          </cell>
        </row>
        <row r="7670">
          <cell r="A7670">
            <v>103106</v>
          </cell>
          <cell r="B7670" t="str">
            <v>Protector papel higiénico sobreponer bco 400m **</v>
          </cell>
          <cell r="C7670" t="str">
            <v>UN</v>
          </cell>
          <cell r="E7670" t="str">
            <v>1900</v>
          </cell>
          <cell r="F7670">
            <v>0</v>
          </cell>
        </row>
        <row r="7671">
          <cell r="A7671">
            <v>103143</v>
          </cell>
          <cell r="B7671" t="str">
            <v>Acople a desague hasta 4"(Imperm. membranas Sint.)</v>
          </cell>
          <cell r="C7671" t="str">
            <v>UN</v>
          </cell>
          <cell r="D7671">
            <v>44601</v>
          </cell>
          <cell r="E7671" t="str">
            <v>2022</v>
          </cell>
          <cell r="F7671">
            <v>47642</v>
          </cell>
        </row>
        <row r="7672">
          <cell r="A7672">
            <v>103145</v>
          </cell>
          <cell r="B7672" t="str">
            <v>MALLA ESLABONADA  CAL 10 (Hueco 2")</v>
          </cell>
          <cell r="C7672" t="str">
            <v>M2</v>
          </cell>
          <cell r="E7672" t="str">
            <v>1900</v>
          </cell>
          <cell r="F7672">
            <v>0</v>
          </cell>
        </row>
        <row r="7673">
          <cell r="A7673">
            <v>103147</v>
          </cell>
          <cell r="B7673" t="str">
            <v>VARILLA 1/2" CUADRADA</v>
          </cell>
          <cell r="C7673" t="str">
            <v>ML</v>
          </cell>
          <cell r="E7673" t="str">
            <v>1900</v>
          </cell>
          <cell r="F7673">
            <v>0</v>
          </cell>
        </row>
        <row r="7674">
          <cell r="A7674">
            <v>103159</v>
          </cell>
          <cell r="B7674" t="str">
            <v>CABLE 3#2/0 cobre  AWG 15Kv XLPE</v>
          </cell>
          <cell r="C7674" t="str">
            <v>ML</v>
          </cell>
          <cell r="E7674" t="str">
            <v>1900</v>
          </cell>
          <cell r="F7674">
            <v>0</v>
          </cell>
        </row>
        <row r="7675">
          <cell r="A7675">
            <v>103177</v>
          </cell>
          <cell r="B7675" t="str">
            <v>SIKA  3 (ACELERANTE)  5 KILOS</v>
          </cell>
          <cell r="C7675" t="str">
            <v>KG</v>
          </cell>
          <cell r="E7675" t="str">
            <v>1900</v>
          </cell>
          <cell r="F7675">
            <v>0</v>
          </cell>
        </row>
        <row r="7676">
          <cell r="A7676">
            <v>103178</v>
          </cell>
          <cell r="B7676" t="str">
            <v>GRANITO N°2 Y 3 (BULTO DE 40 Kg).</v>
          </cell>
          <cell r="C7676" t="str">
            <v>UN</v>
          </cell>
          <cell r="E7676" t="str">
            <v>1900</v>
          </cell>
          <cell r="F7676">
            <v>0</v>
          </cell>
        </row>
        <row r="7677">
          <cell r="A7677">
            <v>103182</v>
          </cell>
          <cell r="B7677" t="str">
            <v>CANALETA 20X20MM 2M ND</v>
          </cell>
          <cell r="C7677" t="str">
            <v>UN</v>
          </cell>
          <cell r="E7677" t="str">
            <v>1900</v>
          </cell>
          <cell r="F7677">
            <v>0</v>
          </cell>
        </row>
        <row r="7678">
          <cell r="A7678">
            <v>103186</v>
          </cell>
          <cell r="B7678" t="str">
            <v>DISCO DIAMANTADO SEGMENTADO 7pg  BOSCH</v>
          </cell>
          <cell r="C7678" t="str">
            <v>UN</v>
          </cell>
          <cell r="E7678" t="str">
            <v>1900</v>
          </cell>
          <cell r="F7678">
            <v>0</v>
          </cell>
        </row>
        <row r="7679">
          <cell r="A7679">
            <v>103213</v>
          </cell>
          <cell r="B7679" t="str">
            <v>CURVA CONDUIT 90° PVC 1/2"CE**</v>
          </cell>
          <cell r="C7679" t="str">
            <v>UN</v>
          </cell>
          <cell r="E7679" t="str">
            <v>1900</v>
          </cell>
          <cell r="F7679">
            <v>0</v>
          </cell>
        </row>
        <row r="7680">
          <cell r="A7680">
            <v>103215</v>
          </cell>
          <cell r="B7680" t="str">
            <v>TERMINAL EMT  1/2" **</v>
          </cell>
          <cell r="C7680" t="str">
            <v>UN</v>
          </cell>
          <cell r="D7680">
            <v>44601</v>
          </cell>
          <cell r="E7680" t="str">
            <v>2022</v>
          </cell>
          <cell r="F7680">
            <v>870</v>
          </cell>
        </row>
        <row r="7681">
          <cell r="A7681">
            <v>103220</v>
          </cell>
          <cell r="B7681" t="str">
            <v>ANGULO        2x2 2.44</v>
          </cell>
          <cell r="C7681" t="str">
            <v>UN</v>
          </cell>
          <cell r="E7681" t="str">
            <v>1900</v>
          </cell>
          <cell r="F7681">
            <v>0</v>
          </cell>
        </row>
        <row r="7682">
          <cell r="A7682">
            <v>103224</v>
          </cell>
          <cell r="B7682" t="str">
            <v>PERFIL  PRINCIPAL X 3 66</v>
          </cell>
          <cell r="C7682" t="str">
            <v>UN</v>
          </cell>
          <cell r="E7682" t="str">
            <v>1900</v>
          </cell>
          <cell r="F7682">
            <v>0</v>
          </cell>
        </row>
        <row r="7683">
          <cell r="A7683">
            <v>103225</v>
          </cell>
          <cell r="B7683" t="str">
            <v>PERFIL  SECUNDARIO X 1 22</v>
          </cell>
          <cell r="C7683" t="str">
            <v>UN</v>
          </cell>
          <cell r="E7683" t="str">
            <v>1900</v>
          </cell>
          <cell r="F7683">
            <v>0</v>
          </cell>
        </row>
        <row r="7684">
          <cell r="A7684">
            <v>103226</v>
          </cell>
          <cell r="B7684" t="str">
            <v>PERFIL  SECUNDARIO X 0 61</v>
          </cell>
          <cell r="C7684" t="str">
            <v>UN</v>
          </cell>
          <cell r="E7684" t="str">
            <v>1900</v>
          </cell>
          <cell r="F7684">
            <v>0</v>
          </cell>
        </row>
        <row r="7685">
          <cell r="A7685">
            <v>103234</v>
          </cell>
          <cell r="B7685" t="str">
            <v>TABLERO 24 CTOS- ESP.PARA TOT.+PUERT+CHAPA</v>
          </cell>
          <cell r="C7685" t="str">
            <v>UN</v>
          </cell>
          <cell r="E7685" t="str">
            <v>1900</v>
          </cell>
          <cell r="F7685">
            <v>0</v>
          </cell>
        </row>
        <row r="7686">
          <cell r="A7686">
            <v>103235</v>
          </cell>
          <cell r="B7686" t="str">
            <v>TABLERO 30 CTOS CON ESP.PARA TOT.LUMINEX</v>
          </cell>
          <cell r="C7686" t="str">
            <v>UN</v>
          </cell>
          <cell r="E7686" t="str">
            <v>1900</v>
          </cell>
          <cell r="F7686">
            <v>0</v>
          </cell>
        </row>
        <row r="7687">
          <cell r="A7687">
            <v>103237</v>
          </cell>
          <cell r="B7687" t="str">
            <v>TOTALIZADOR GENERAL 3X70A</v>
          </cell>
          <cell r="C7687" t="str">
            <v>UN</v>
          </cell>
          <cell r="E7687" t="str">
            <v>1900</v>
          </cell>
          <cell r="F7687">
            <v>0</v>
          </cell>
        </row>
        <row r="7688">
          <cell r="A7688">
            <v>103240</v>
          </cell>
          <cell r="B7688" t="str">
            <v>BALA METALAR 150 MULTIV 110/277</v>
          </cell>
          <cell r="C7688" t="str">
            <v>UN</v>
          </cell>
          <cell r="E7688" t="str">
            <v>1900</v>
          </cell>
          <cell r="F7688">
            <v>0</v>
          </cell>
        </row>
        <row r="7689">
          <cell r="A7689">
            <v>103243</v>
          </cell>
          <cell r="B7689" t="str">
            <v>BALASTO ELECTRONICO  2 x 32W-120 voltios</v>
          </cell>
          <cell r="C7689" t="str">
            <v>UN</v>
          </cell>
          <cell r="E7689" t="str">
            <v>1900</v>
          </cell>
          <cell r="F7689">
            <v>0</v>
          </cell>
        </row>
        <row r="7690">
          <cell r="A7690">
            <v>103245</v>
          </cell>
          <cell r="B7690" t="str">
            <v>LIMPIADOR ELECTRÓNICO 235CM3 CRC</v>
          </cell>
          <cell r="C7690" t="str">
            <v>UN</v>
          </cell>
          <cell r="D7690">
            <v>44161</v>
          </cell>
          <cell r="E7690" t="str">
            <v>2020</v>
          </cell>
          <cell r="F7690">
            <v>21174</v>
          </cell>
        </row>
        <row r="7691">
          <cell r="A7691">
            <v>103249</v>
          </cell>
          <cell r="B7691" t="str">
            <v>BROCHA DE NYLON 4" PROFESIONAL</v>
          </cell>
          <cell r="C7691" t="str">
            <v>UN</v>
          </cell>
          <cell r="D7691">
            <v>44601</v>
          </cell>
          <cell r="E7691" t="str">
            <v>2022</v>
          </cell>
          <cell r="F7691">
            <v>6788</v>
          </cell>
        </row>
        <row r="7692">
          <cell r="A7692">
            <v>103250</v>
          </cell>
          <cell r="B7692" t="str">
            <v>BAYETILLA</v>
          </cell>
          <cell r="C7692" t="str">
            <v>UN</v>
          </cell>
          <cell r="D7692">
            <v>44161</v>
          </cell>
          <cell r="E7692" t="str">
            <v>2020</v>
          </cell>
          <cell r="F7692">
            <v>3413</v>
          </cell>
        </row>
        <row r="7693">
          <cell r="A7693">
            <v>103251</v>
          </cell>
          <cell r="B7693" t="str">
            <v>CANALETA PLASTICA 20X20MM (2M ND)</v>
          </cell>
          <cell r="C7693" t="str">
            <v>UN</v>
          </cell>
          <cell r="D7693">
            <v>44601</v>
          </cell>
          <cell r="E7693" t="str">
            <v>2022</v>
          </cell>
          <cell r="F7693">
            <v>8872</v>
          </cell>
        </row>
        <row r="7694">
          <cell r="A7694">
            <v>103252</v>
          </cell>
          <cell r="B7694" t="str">
            <v>CURVA PVC CONDUIT CXE 45º 3/4" **</v>
          </cell>
          <cell r="C7694" t="str">
            <v>UN</v>
          </cell>
          <cell r="E7694" t="str">
            <v>1900</v>
          </cell>
          <cell r="F7694">
            <v>0</v>
          </cell>
        </row>
        <row r="7695">
          <cell r="A7695">
            <v>103258</v>
          </cell>
          <cell r="B7695" t="str">
            <v>ADAPTADOR TERMINAL CONDUIT PVC 3/4" **</v>
          </cell>
          <cell r="C7695" t="str">
            <v>UN</v>
          </cell>
          <cell r="D7695">
            <v>43532</v>
          </cell>
          <cell r="E7695" t="str">
            <v>2019</v>
          </cell>
          <cell r="F7695">
            <v>197</v>
          </cell>
        </row>
        <row r="7696">
          <cell r="A7696">
            <v>103267</v>
          </cell>
          <cell r="B7696" t="str">
            <v>LAMINA FIBROCEMENTO 20MM (1.22X2.44)**</v>
          </cell>
          <cell r="C7696" t="str">
            <v>M2</v>
          </cell>
          <cell r="E7696" t="str">
            <v>1900</v>
          </cell>
          <cell r="F7696">
            <v>0</v>
          </cell>
        </row>
        <row r="7697">
          <cell r="A7697">
            <v>103272</v>
          </cell>
          <cell r="B7697" t="str">
            <v>AMARRE DEXSON 15CM BLANCO</v>
          </cell>
          <cell r="C7697" t="str">
            <v>UN</v>
          </cell>
          <cell r="E7697" t="str">
            <v>1900</v>
          </cell>
          <cell r="F7697">
            <v>0</v>
          </cell>
        </row>
        <row r="7698">
          <cell r="A7698">
            <v>103275</v>
          </cell>
          <cell r="B7698" t="str">
            <v>LAMINA ALFAJOR (1.0X2.0M) 3MM/1/8"</v>
          </cell>
          <cell r="C7698" t="str">
            <v>UN</v>
          </cell>
          <cell r="E7698" t="str">
            <v>1900</v>
          </cell>
          <cell r="F7698">
            <v>0</v>
          </cell>
        </row>
        <row r="7699">
          <cell r="A7699">
            <v>103276</v>
          </cell>
          <cell r="B7699" t="str">
            <v>TABLERO BIFASICO 8 CIRCUITOS **</v>
          </cell>
          <cell r="C7699" t="str">
            <v>UN</v>
          </cell>
          <cell r="D7699">
            <v>43802</v>
          </cell>
          <cell r="E7699" t="str">
            <v>2019</v>
          </cell>
          <cell r="F7699">
            <v>62399.99</v>
          </cell>
        </row>
        <row r="7700">
          <cell r="A7700">
            <v>103277</v>
          </cell>
          <cell r="B7700" t="str">
            <v>PISTOLA DE SILICONA CERRADA PROFESIONAL FRIA</v>
          </cell>
          <cell r="C7700" t="str">
            <v>UN</v>
          </cell>
          <cell r="E7700" t="str">
            <v>1900</v>
          </cell>
          <cell r="F7700">
            <v>0</v>
          </cell>
        </row>
        <row r="7701">
          <cell r="A7701">
            <v>103283</v>
          </cell>
          <cell r="B7701" t="str">
            <v>VIDRIO LAMINADO TRANS. PEATONAL 5+5</v>
          </cell>
          <cell r="C7701" t="str">
            <v>UN</v>
          </cell>
          <cell r="E7701" t="str">
            <v>1900</v>
          </cell>
          <cell r="F7701">
            <v>0</v>
          </cell>
        </row>
        <row r="7702">
          <cell r="A7702">
            <v>103286</v>
          </cell>
          <cell r="B7702" t="str">
            <v>CAJA D/PASO 20X25 LUMINEX **</v>
          </cell>
          <cell r="C7702" t="str">
            <v>UN</v>
          </cell>
          <cell r="E7702" t="str">
            <v>1900</v>
          </cell>
          <cell r="F7702">
            <v>0</v>
          </cell>
        </row>
        <row r="7703">
          <cell r="A7703">
            <v>103287</v>
          </cell>
          <cell r="B7703" t="str">
            <v>GRIFERIA LAVAMANOS ELECTRONICA CROMADA GRIVAL **</v>
          </cell>
          <cell r="C7703" t="str">
            <v>UN</v>
          </cell>
          <cell r="E7703" t="str">
            <v>1900</v>
          </cell>
          <cell r="F7703">
            <v>0</v>
          </cell>
        </row>
        <row r="7704">
          <cell r="A7704">
            <v>103288</v>
          </cell>
          <cell r="B7704" t="str">
            <v>COMBO BAÑO ACUARIO **</v>
          </cell>
          <cell r="C7704" t="str">
            <v>UN</v>
          </cell>
          <cell r="E7704" t="str">
            <v>1900</v>
          </cell>
          <cell r="F7704">
            <v>0</v>
          </cell>
        </row>
        <row r="7705">
          <cell r="A7705">
            <v>103289</v>
          </cell>
          <cell r="B7705" t="str">
            <v>MESON EN GRANITO NEGRO SAN GABRIEL 4.74m **</v>
          </cell>
          <cell r="C7705" t="str">
            <v>UN</v>
          </cell>
          <cell r="D7705">
            <v>43802</v>
          </cell>
          <cell r="E7705" t="str">
            <v>2019</v>
          </cell>
          <cell r="F7705">
            <v>1800000</v>
          </cell>
        </row>
        <row r="7706">
          <cell r="A7706">
            <v>103291</v>
          </cell>
          <cell r="B7706" t="str">
            <v>BASES MESON GRANITO NEGRO SAN GABRIEL 4.74m **</v>
          </cell>
          <cell r="C7706" t="str">
            <v>UN</v>
          </cell>
          <cell r="E7706" t="str">
            <v>1900</v>
          </cell>
          <cell r="F7706">
            <v>0</v>
          </cell>
        </row>
        <row r="7707">
          <cell r="A7707">
            <v>103294</v>
          </cell>
          <cell r="B7707" t="str">
            <v>DIVISION BAÑO VIDRIO TEMPL. 5 FIJOS 3 PUERTAS **</v>
          </cell>
          <cell r="C7707" t="str">
            <v>UN</v>
          </cell>
          <cell r="E7707" t="str">
            <v>1900</v>
          </cell>
          <cell r="F7707">
            <v>0</v>
          </cell>
        </row>
        <row r="7708">
          <cell r="A7708">
            <v>103295</v>
          </cell>
          <cell r="B7708" t="str">
            <v>DIVISION ORINAL BAÑO VIDRIO TEMPLADO (SUM.INST) **</v>
          </cell>
          <cell r="C7708" t="str">
            <v>UN</v>
          </cell>
          <cell r="E7708" t="str">
            <v>1900</v>
          </cell>
          <cell r="F7708">
            <v>0</v>
          </cell>
        </row>
        <row r="7709">
          <cell r="A7709">
            <v>103298</v>
          </cell>
          <cell r="B7709" t="str">
            <v>ESPEJO 4mm CDD CRISTAL DILATADORES ACERO 3cm **</v>
          </cell>
          <cell r="C7709" t="str">
            <v>UN</v>
          </cell>
          <cell r="E7709" t="str">
            <v>1900</v>
          </cell>
          <cell r="F7709">
            <v>0</v>
          </cell>
        </row>
        <row r="7710">
          <cell r="A7710">
            <v>103299</v>
          </cell>
          <cell r="B7710" t="str">
            <v>DIVISION BAÑO VIDRIO TEMPL. 2 FIJOS 2 PUERTAS **</v>
          </cell>
          <cell r="C7710" t="str">
            <v>UN</v>
          </cell>
          <cell r="E7710" t="str">
            <v>1900</v>
          </cell>
          <cell r="F7710">
            <v>0</v>
          </cell>
        </row>
        <row r="7711">
          <cell r="A7711">
            <v>103300</v>
          </cell>
          <cell r="B7711" t="str">
            <v>TAPA PARA TABLERO **</v>
          </cell>
          <cell r="C7711" t="str">
            <v>UN</v>
          </cell>
          <cell r="E7711" t="str">
            <v>1900</v>
          </cell>
          <cell r="F7711">
            <v>0</v>
          </cell>
        </row>
        <row r="7712">
          <cell r="A7712">
            <v>103301</v>
          </cell>
          <cell r="B7712" t="str">
            <v>CINTA ANTIDESLIZANTE NEGRA 25mm 4.5m **</v>
          </cell>
          <cell r="C7712" t="str">
            <v>UN</v>
          </cell>
          <cell r="E7712" t="str">
            <v>1900</v>
          </cell>
          <cell r="F7712">
            <v>0</v>
          </cell>
        </row>
        <row r="7713">
          <cell r="A7713">
            <v>103305</v>
          </cell>
          <cell r="B7713" t="str">
            <v>GEODREN CIRCULAR 100MMM H=2M</v>
          </cell>
          <cell r="C7713" t="str">
            <v>ML</v>
          </cell>
          <cell r="E7713" t="str">
            <v>1900</v>
          </cell>
          <cell r="F7713">
            <v>0</v>
          </cell>
        </row>
        <row r="7714">
          <cell r="A7714">
            <v>103306</v>
          </cell>
          <cell r="B7714" t="str">
            <v>Buje de 21/2" a 11/2" PVC</v>
          </cell>
          <cell r="C7714" t="str">
            <v>UN</v>
          </cell>
          <cell r="E7714" t="str">
            <v>1900</v>
          </cell>
          <cell r="F7714">
            <v>0</v>
          </cell>
        </row>
        <row r="7715">
          <cell r="A7715">
            <v>103307</v>
          </cell>
          <cell r="B7715" t="str">
            <v>Arrancador para Motobomba 2 A 4A A 110/220V.</v>
          </cell>
          <cell r="C7715" t="str">
            <v>UN</v>
          </cell>
          <cell r="E7715" t="str">
            <v>1900</v>
          </cell>
          <cell r="F7715">
            <v>0</v>
          </cell>
        </row>
        <row r="7716">
          <cell r="A7716">
            <v>103308</v>
          </cell>
          <cell r="B7716" t="str">
            <v>Pulsador para Motobomba 2 A 4A A 110/220V.</v>
          </cell>
          <cell r="C7716" t="str">
            <v>UN</v>
          </cell>
          <cell r="E7716" t="str">
            <v>1900</v>
          </cell>
          <cell r="F7716">
            <v>0</v>
          </cell>
        </row>
        <row r="7717">
          <cell r="A7717">
            <v>103311</v>
          </cell>
          <cell r="B7717" t="str">
            <v>FORMALETA METÁLICA PARA MUROS DE CONTENCIÓN-(ML)</v>
          </cell>
          <cell r="C7717" t="str">
            <v>MES</v>
          </cell>
          <cell r="E7717" t="str">
            <v>1900</v>
          </cell>
          <cell r="F7717">
            <v>0</v>
          </cell>
        </row>
        <row r="7718">
          <cell r="A7718">
            <v>103313</v>
          </cell>
          <cell r="B7718" t="str">
            <v>División media alt. mixta (paño vidrio) h=1.65 **</v>
          </cell>
          <cell r="C7718" t="str">
            <v>M2</v>
          </cell>
          <cell r="E7718" t="str">
            <v>1900</v>
          </cell>
          <cell r="F7718">
            <v>0</v>
          </cell>
        </row>
        <row r="7719">
          <cell r="A7719">
            <v>103314</v>
          </cell>
          <cell r="B7719" t="str">
            <v>PINTURA ALQUIDICA ESMALTE  GRIS (7035)</v>
          </cell>
          <cell r="C7719" t="str">
            <v>GLN</v>
          </cell>
          <cell r="D7719">
            <v>43629</v>
          </cell>
          <cell r="E7719" t="str">
            <v>2019</v>
          </cell>
          <cell r="F7719">
            <v>62567</v>
          </cell>
        </row>
        <row r="7720">
          <cell r="A7720">
            <v>103316</v>
          </cell>
          <cell r="B7720" t="str">
            <v>Puesto de trabajo incl. cajonera met. 1.35x1.35 **</v>
          </cell>
          <cell r="C7720" t="str">
            <v>UN</v>
          </cell>
          <cell r="E7720" t="str">
            <v>1900</v>
          </cell>
          <cell r="F7720">
            <v>0</v>
          </cell>
        </row>
        <row r="7721">
          <cell r="A7721">
            <v>103317</v>
          </cell>
          <cell r="B7721" t="str">
            <v>Silla red alta, contacto permanente, brazo fijo **</v>
          </cell>
          <cell r="C7721" t="str">
            <v>UN</v>
          </cell>
          <cell r="E7721" t="str">
            <v>1900</v>
          </cell>
          <cell r="F7721">
            <v>0</v>
          </cell>
        </row>
        <row r="7722">
          <cell r="A7722">
            <v>103318</v>
          </cell>
          <cell r="B7722" t="str">
            <v>Puesto de trabajo L 1.50mx1.35m incl. cajonera **</v>
          </cell>
          <cell r="C7722" t="str">
            <v>UN</v>
          </cell>
          <cell r="E7722" t="str">
            <v>1900</v>
          </cell>
          <cell r="F7722">
            <v>0</v>
          </cell>
        </row>
        <row r="7723">
          <cell r="A7723">
            <v>103320</v>
          </cell>
          <cell r="B7723" t="str">
            <v>Mesa de centro en fórmica **</v>
          </cell>
          <cell r="C7723" t="str">
            <v>UN</v>
          </cell>
          <cell r="E7723" t="str">
            <v>1900</v>
          </cell>
          <cell r="F7723">
            <v>0</v>
          </cell>
        </row>
        <row r="7724">
          <cell r="A7724">
            <v>103321</v>
          </cell>
          <cell r="B7724" t="str">
            <v>Desmonte de Silla Estadio</v>
          </cell>
          <cell r="C7724" t="str">
            <v>UN</v>
          </cell>
          <cell r="E7724" t="str">
            <v>1900</v>
          </cell>
          <cell r="F7724">
            <v>0</v>
          </cell>
        </row>
        <row r="7725">
          <cell r="A7725">
            <v>103329</v>
          </cell>
          <cell r="B7725" t="str">
            <v>REGADERA VERCALI CRNA **</v>
          </cell>
          <cell r="C7725" t="str">
            <v>UN</v>
          </cell>
          <cell r="E7725" t="str">
            <v>1900</v>
          </cell>
          <cell r="F7725">
            <v>0</v>
          </cell>
        </row>
        <row r="7726">
          <cell r="A7726">
            <v>103330</v>
          </cell>
          <cell r="B7726" t="str">
            <v>Puerta, fijo vidrio (2.1mx1.1m) 8mm sandblasting**</v>
          </cell>
          <cell r="C7726" t="str">
            <v>UN</v>
          </cell>
          <cell r="E7726" t="str">
            <v>1900</v>
          </cell>
          <cell r="F7726">
            <v>0</v>
          </cell>
        </row>
        <row r="7727">
          <cell r="A7727">
            <v>103331</v>
          </cell>
          <cell r="B7727" t="str">
            <v>Llave para regadera prysma CRNA **</v>
          </cell>
          <cell r="C7727" t="str">
            <v>UN</v>
          </cell>
          <cell r="E7727" t="str">
            <v>1900</v>
          </cell>
          <cell r="F7727">
            <v>0</v>
          </cell>
        </row>
        <row r="7728">
          <cell r="A7728">
            <v>103332</v>
          </cell>
          <cell r="B7728" t="str">
            <v>Espejo para baño sec. IDRD marco en madera **</v>
          </cell>
          <cell r="C7728" t="str">
            <v>UN</v>
          </cell>
          <cell r="D7728">
            <v>44601</v>
          </cell>
          <cell r="E7728" t="str">
            <v>2022</v>
          </cell>
          <cell r="F7728">
            <v>268728</v>
          </cell>
        </row>
        <row r="7729">
          <cell r="A7729">
            <v>103334</v>
          </cell>
          <cell r="B7729" t="str">
            <v>División vidrio 8mm sandbl. 1mont 3 fijos 1 puerta</v>
          </cell>
          <cell r="C7729" t="str">
            <v>UN</v>
          </cell>
          <cell r="E7729" t="str">
            <v>1900</v>
          </cell>
          <cell r="F7729">
            <v>0</v>
          </cell>
        </row>
        <row r="7730">
          <cell r="A7730">
            <v>103335</v>
          </cell>
          <cell r="B7730" t="str">
            <v>PISO ESTOPEROL-3.2MM (50X50CM) INTERIOR</v>
          </cell>
          <cell r="C7730" t="str">
            <v>M2</v>
          </cell>
          <cell r="D7730">
            <v>43661</v>
          </cell>
          <cell r="E7730" t="str">
            <v>2019</v>
          </cell>
          <cell r="F7730">
            <v>105953.99</v>
          </cell>
        </row>
        <row r="7731">
          <cell r="A7731">
            <v>103336</v>
          </cell>
          <cell r="B7731" t="str">
            <v>Canaleta met. cal 22 pint. electrost. 15x4 (2.4m)</v>
          </cell>
          <cell r="C7731" t="str">
            <v>UN</v>
          </cell>
          <cell r="E7731" t="str">
            <v>1900</v>
          </cell>
          <cell r="F7731">
            <v>0</v>
          </cell>
        </row>
        <row r="7732">
          <cell r="A7732">
            <v>103339</v>
          </cell>
          <cell r="B7732" t="str">
            <v>PERFIL REMATE U ALUMINIO 8MMX4.20</v>
          </cell>
          <cell r="C7732" t="str">
            <v>UN</v>
          </cell>
          <cell r="D7732">
            <v>44601</v>
          </cell>
          <cell r="E7732" t="str">
            <v>2022</v>
          </cell>
          <cell r="F7732">
            <v>25064.01</v>
          </cell>
        </row>
        <row r="7733">
          <cell r="A7733">
            <v>103340</v>
          </cell>
          <cell r="B7733" t="str">
            <v>ROLLO DE CINTA CON FILTRO DE 25MM ( 33M ).</v>
          </cell>
          <cell r="C7733" t="str">
            <v>UN</v>
          </cell>
          <cell r="D7733">
            <v>44601</v>
          </cell>
          <cell r="E7733" t="str">
            <v>2022</v>
          </cell>
          <cell r="F7733">
            <v>115303</v>
          </cell>
        </row>
        <row r="7734">
          <cell r="A7734">
            <v>103342</v>
          </cell>
          <cell r="B7734" t="str">
            <v>INTERRUPTOR DOBLE LUZ PILOTO</v>
          </cell>
          <cell r="C7734" t="str">
            <v>UN</v>
          </cell>
          <cell r="D7734">
            <v>44601</v>
          </cell>
          <cell r="E7734" t="str">
            <v>2022</v>
          </cell>
          <cell r="F7734">
            <v>16791</v>
          </cell>
        </row>
        <row r="7735">
          <cell r="A7735">
            <v>103343</v>
          </cell>
          <cell r="B7735" t="str">
            <v>Domo circular acrílico 3mm D=0.76 (sum e inst) **</v>
          </cell>
          <cell r="C7735" t="str">
            <v>UN</v>
          </cell>
          <cell r="E7735" t="str">
            <v>1900</v>
          </cell>
          <cell r="F7735">
            <v>0</v>
          </cell>
        </row>
        <row r="7736">
          <cell r="A7736">
            <v>103344</v>
          </cell>
          <cell r="B7736" t="str">
            <v>Piso madera laminado (secr. IDRD) e=8mm x 0.19m **</v>
          </cell>
          <cell r="C7736" t="str">
            <v>M2</v>
          </cell>
          <cell r="E7736" t="str">
            <v>1900</v>
          </cell>
          <cell r="F7736">
            <v>0</v>
          </cell>
        </row>
        <row r="7737">
          <cell r="A7737">
            <v>103347</v>
          </cell>
          <cell r="B7737" t="str">
            <v>Mueble madera para baño secretaria IDRD **</v>
          </cell>
          <cell r="C7737" t="str">
            <v>UN</v>
          </cell>
          <cell r="E7737" t="str">
            <v>1900</v>
          </cell>
          <cell r="F7737">
            <v>0</v>
          </cell>
        </row>
        <row r="7738">
          <cell r="A7738">
            <v>103348</v>
          </cell>
          <cell r="B7738" t="str">
            <v>Destronque, pulida y brillada piso granito cancha</v>
          </cell>
          <cell r="C7738" t="str">
            <v>M2</v>
          </cell>
          <cell r="E7738" t="str">
            <v>1900</v>
          </cell>
          <cell r="F7738">
            <v>0</v>
          </cell>
        </row>
        <row r="7739">
          <cell r="A7739">
            <v>103349</v>
          </cell>
          <cell r="B7739" t="str">
            <v>PISO EPOXICO STONCLAD GS/GS4 e=4MM</v>
          </cell>
          <cell r="C7739" t="str">
            <v>M2</v>
          </cell>
          <cell r="E7739" t="str">
            <v>1900</v>
          </cell>
          <cell r="F7739">
            <v>0</v>
          </cell>
        </row>
        <row r="7740">
          <cell r="A7740">
            <v>103352</v>
          </cell>
          <cell r="B7740" t="str">
            <v>GUARDAESCOBA MOORE 25X7.5X1.2 EXPORTAC.</v>
          </cell>
          <cell r="C7740" t="str">
            <v>ML</v>
          </cell>
          <cell r="E7740" t="str">
            <v>1900</v>
          </cell>
          <cell r="F7740">
            <v>0</v>
          </cell>
        </row>
        <row r="7741">
          <cell r="A7741">
            <v>103354</v>
          </cell>
          <cell r="B7741" t="str">
            <v>ZOCALO GRANITO PERLADO</v>
          </cell>
          <cell r="C7741" t="str">
            <v>ML</v>
          </cell>
          <cell r="E7741" t="str">
            <v>1900</v>
          </cell>
          <cell r="F7741">
            <v>0</v>
          </cell>
        </row>
        <row r="7742">
          <cell r="A7742">
            <v>103358</v>
          </cell>
          <cell r="B7742" t="str">
            <v>Sanitario Institucional ref.21-AA41 Mancesa</v>
          </cell>
          <cell r="C7742" t="str">
            <v>UN</v>
          </cell>
          <cell r="E7742" t="str">
            <v>1900</v>
          </cell>
          <cell r="F7742">
            <v>0</v>
          </cell>
        </row>
        <row r="7743">
          <cell r="A7743">
            <v>103359</v>
          </cell>
          <cell r="B7743" t="str">
            <v>Equipo de montaje para Duro panel</v>
          </cell>
          <cell r="C7743" t="str">
            <v>DD</v>
          </cell>
          <cell r="E7743" t="str">
            <v>1900</v>
          </cell>
          <cell r="F7743">
            <v>0</v>
          </cell>
        </row>
        <row r="7744">
          <cell r="A7744">
            <v>103360</v>
          </cell>
          <cell r="B7744" t="str">
            <v>Anclajes para Duro Panel</v>
          </cell>
          <cell r="C7744" t="str">
            <v>UN</v>
          </cell>
          <cell r="E7744" t="str">
            <v>1900</v>
          </cell>
          <cell r="F7744">
            <v>0</v>
          </cell>
        </row>
        <row r="7745">
          <cell r="A7745">
            <v>103364</v>
          </cell>
          <cell r="B7745" t="str">
            <v>SERVICIO DE VIGILANCIA CON CANINO+RADIO DE COM.</v>
          </cell>
          <cell r="C7745" t="str">
            <v>MES</v>
          </cell>
          <cell r="E7745" t="str">
            <v>1900</v>
          </cell>
          <cell r="F7745">
            <v>0</v>
          </cell>
        </row>
        <row r="7746">
          <cell r="A7746">
            <v>103366</v>
          </cell>
          <cell r="B7746" t="str">
            <v>CAJA D/PASO 28X28X15cm LUMINEX</v>
          </cell>
          <cell r="C7746" t="str">
            <v>UN</v>
          </cell>
          <cell r="E7746" t="str">
            <v>1900</v>
          </cell>
          <cell r="F7746">
            <v>0</v>
          </cell>
        </row>
        <row r="7747">
          <cell r="A7747">
            <v>103369</v>
          </cell>
          <cell r="B7747" t="str">
            <v>PUERTA  ACERO VIDRIO 10MM SEGURIDAD(VerDescripc</v>
          </cell>
          <cell r="C7747" t="str">
            <v>M2</v>
          </cell>
          <cell r="D7747">
            <v>43843</v>
          </cell>
          <cell r="E7747" t="str">
            <v>2020</v>
          </cell>
          <cell r="F7747">
            <v>490991</v>
          </cell>
        </row>
        <row r="7748">
          <cell r="A7748">
            <v>103371</v>
          </cell>
          <cell r="B7748" t="str">
            <v>VENTANA ALUMINIO PROYECT.V-3831+VIDRIO SEG.6MM</v>
          </cell>
          <cell r="C7748" t="str">
            <v>M2</v>
          </cell>
          <cell r="E7748" t="str">
            <v>1900</v>
          </cell>
          <cell r="F7748">
            <v>0</v>
          </cell>
        </row>
        <row r="7749">
          <cell r="A7749">
            <v>103372</v>
          </cell>
          <cell r="B7749" t="str">
            <v>SANITARIO DISCAPACITADOS ALONGADO BLANCO NAL.MANCE</v>
          </cell>
          <cell r="C7749" t="str">
            <v>UN</v>
          </cell>
          <cell r="E7749" t="str">
            <v>1900</v>
          </cell>
          <cell r="F7749">
            <v>0</v>
          </cell>
        </row>
        <row r="7750">
          <cell r="A7750">
            <v>103373</v>
          </cell>
          <cell r="B7750" t="str">
            <v>LAVAMANOS COLGAR INSTITUC. DISCAPACIT.BLANCO NAL.</v>
          </cell>
          <cell r="C7750" t="str">
            <v>UN</v>
          </cell>
          <cell r="D7750">
            <v>43552</v>
          </cell>
          <cell r="E7750" t="str">
            <v>2019</v>
          </cell>
          <cell r="F7750">
            <v>363878</v>
          </cell>
        </row>
        <row r="7751">
          <cell r="A7751">
            <v>103377</v>
          </cell>
          <cell r="B7751" t="str">
            <v>Instalación de Silla Estadio</v>
          </cell>
          <cell r="C7751" t="str">
            <v>UN</v>
          </cell>
          <cell r="E7751" t="str">
            <v>1900</v>
          </cell>
          <cell r="F7751">
            <v>0</v>
          </cell>
        </row>
        <row r="7752">
          <cell r="A7752">
            <v>103378</v>
          </cell>
          <cell r="B7752" t="str">
            <v>PIRLAN DE CAUCHO A=0.15M</v>
          </cell>
          <cell r="C7752" t="str">
            <v>ML</v>
          </cell>
          <cell r="E7752" t="str">
            <v>1900</v>
          </cell>
          <cell r="F7752">
            <v>0</v>
          </cell>
        </row>
        <row r="7753">
          <cell r="A7753">
            <v>103379</v>
          </cell>
          <cell r="B7753" t="str">
            <v>Tapòn Soldado PVCP 11/4"</v>
          </cell>
          <cell r="C7753" t="str">
            <v>UN</v>
          </cell>
          <cell r="E7753" t="str">
            <v>1900</v>
          </cell>
          <cell r="F7753">
            <v>0</v>
          </cell>
        </row>
        <row r="7754">
          <cell r="A7754">
            <v>103386</v>
          </cell>
          <cell r="B7754" t="str">
            <v>REGISTRO CORTINA 2" ITAP</v>
          </cell>
          <cell r="C7754" t="str">
            <v>UN</v>
          </cell>
          <cell r="E7754" t="str">
            <v>1900</v>
          </cell>
          <cell r="F7754">
            <v>0</v>
          </cell>
        </row>
        <row r="7755">
          <cell r="A7755">
            <v>103388</v>
          </cell>
          <cell r="B7755" t="str">
            <v>REGISTRO CORTINA 11/2" ITAP</v>
          </cell>
          <cell r="C7755" t="str">
            <v>UN</v>
          </cell>
          <cell r="E7755" t="str">
            <v>1900</v>
          </cell>
          <cell r="F7755">
            <v>0</v>
          </cell>
        </row>
        <row r="7756">
          <cell r="A7756">
            <v>103389</v>
          </cell>
          <cell r="B7756" t="str">
            <v>REGISTRO CORTINA 3" ITAP</v>
          </cell>
          <cell r="C7756" t="str">
            <v>UN</v>
          </cell>
          <cell r="E7756" t="str">
            <v>1900</v>
          </cell>
          <cell r="F7756">
            <v>0</v>
          </cell>
        </row>
        <row r="7757">
          <cell r="A7757">
            <v>103390</v>
          </cell>
          <cell r="B7757" t="str">
            <v>REGISTRO CORTINA 1/2" ITAP</v>
          </cell>
          <cell r="C7757" t="str">
            <v>UN</v>
          </cell>
          <cell r="E7757" t="str">
            <v>1900</v>
          </cell>
          <cell r="F7757">
            <v>0</v>
          </cell>
        </row>
        <row r="7758">
          <cell r="A7758">
            <v>103394</v>
          </cell>
          <cell r="B7758" t="str">
            <v>TUBO 1 1/4" PVCP - RDE-21</v>
          </cell>
          <cell r="C7758" t="str">
            <v>ML</v>
          </cell>
          <cell r="E7758" t="str">
            <v>1900</v>
          </cell>
          <cell r="F7758">
            <v>0</v>
          </cell>
        </row>
        <row r="7759">
          <cell r="A7759">
            <v>103401</v>
          </cell>
          <cell r="B7759" t="str">
            <v>TUBO CONDUIT EMT 1½"</v>
          </cell>
          <cell r="C7759" t="str">
            <v>ML</v>
          </cell>
          <cell r="E7759" t="str">
            <v>1900</v>
          </cell>
          <cell r="F7759">
            <v>0</v>
          </cell>
        </row>
        <row r="7760">
          <cell r="A7760">
            <v>103403</v>
          </cell>
          <cell r="B7760" t="str">
            <v>Abrazadera en"U"Doble Ala+2-perf.Ø3/8"(Para Tub 6"</v>
          </cell>
          <cell r="C7760" t="str">
            <v>UN</v>
          </cell>
          <cell r="D7760">
            <v>44601</v>
          </cell>
          <cell r="E7760" t="str">
            <v>2022</v>
          </cell>
          <cell r="F7760">
            <v>10617</v>
          </cell>
        </row>
        <row r="7761">
          <cell r="A7761">
            <v>103409</v>
          </cell>
          <cell r="B7761" t="str">
            <v>CODO 45ª PVCS 6" CXE 1/8</v>
          </cell>
          <cell r="C7761" t="str">
            <v>UN</v>
          </cell>
          <cell r="E7761" t="str">
            <v>1900</v>
          </cell>
          <cell r="F7761">
            <v>0</v>
          </cell>
        </row>
        <row r="7762">
          <cell r="A7762">
            <v>103410</v>
          </cell>
          <cell r="B7762" t="str">
            <v>Cortasol Termobrise 150 Hunter Douglas**</v>
          </cell>
          <cell r="C7762" t="str">
            <v>M2</v>
          </cell>
          <cell r="E7762" t="str">
            <v>1900</v>
          </cell>
          <cell r="F7762">
            <v>0</v>
          </cell>
        </row>
        <row r="7763">
          <cell r="A7763">
            <v>103411</v>
          </cell>
          <cell r="B7763" t="str">
            <v>Estructura Aluminio  para cortasol termobrise 150*</v>
          </cell>
          <cell r="C7763" t="str">
            <v>M2</v>
          </cell>
          <cell r="E7763" t="str">
            <v>1900</v>
          </cell>
          <cell r="F7763">
            <v>0</v>
          </cell>
        </row>
        <row r="7764">
          <cell r="A7764">
            <v>103412</v>
          </cell>
          <cell r="B7764" t="str">
            <v>Alfajia para Aluzinc calibre 26**</v>
          </cell>
          <cell r="C7764" t="str">
            <v>ML</v>
          </cell>
          <cell r="E7764" t="str">
            <v>1900</v>
          </cell>
          <cell r="F7764">
            <v>0</v>
          </cell>
        </row>
        <row r="7765">
          <cell r="A7765">
            <v>103413</v>
          </cell>
          <cell r="B7765" t="str">
            <v>Sellamientos inferiores y superiores para cortasol</v>
          </cell>
          <cell r="C7765" t="str">
            <v>ML</v>
          </cell>
          <cell r="E7765" t="str">
            <v>1900</v>
          </cell>
          <cell r="F7765">
            <v>0</v>
          </cell>
        </row>
        <row r="7766">
          <cell r="A7766">
            <v>103414</v>
          </cell>
          <cell r="B7766" t="str">
            <v>Tapa Juntas Laterales para cortasol**</v>
          </cell>
          <cell r="C7766" t="str">
            <v>ML</v>
          </cell>
          <cell r="E7766" t="str">
            <v>1900</v>
          </cell>
          <cell r="F7766">
            <v>0</v>
          </cell>
        </row>
        <row r="7767">
          <cell r="A7767">
            <v>103415</v>
          </cell>
          <cell r="B7767" t="str">
            <v>Porcelanato Pizarra 30x60 Beige**</v>
          </cell>
          <cell r="C7767" t="str">
            <v>M2</v>
          </cell>
          <cell r="E7767" t="str">
            <v>1900</v>
          </cell>
          <cell r="F7767">
            <v>0</v>
          </cell>
        </row>
        <row r="7768">
          <cell r="A7768">
            <v>103416</v>
          </cell>
          <cell r="B7768" t="str">
            <v>Boquilla para piso**</v>
          </cell>
          <cell r="C7768" t="str">
            <v>KG</v>
          </cell>
          <cell r="E7768" t="str">
            <v>1900</v>
          </cell>
          <cell r="F7768">
            <v>0</v>
          </cell>
        </row>
        <row r="7769">
          <cell r="A7769">
            <v>103421</v>
          </cell>
          <cell r="B7769" t="str">
            <v>PUERTA AUTOMATICA CON RADAR **</v>
          </cell>
          <cell r="C7769" t="str">
            <v>UN</v>
          </cell>
          <cell r="E7769" t="str">
            <v>1900</v>
          </cell>
          <cell r="F7769">
            <v>0</v>
          </cell>
        </row>
        <row r="7770">
          <cell r="A7770">
            <v>103422</v>
          </cell>
          <cell r="B7770" t="str">
            <v>FORMALETA METALICA PLACAS (MES)</v>
          </cell>
          <cell r="C7770" t="str">
            <v>M2</v>
          </cell>
          <cell r="E7770" t="str">
            <v>1900</v>
          </cell>
          <cell r="F7770">
            <v>0</v>
          </cell>
        </row>
        <row r="7771">
          <cell r="A7771">
            <v>103423</v>
          </cell>
          <cell r="B7771" t="str">
            <v>TESTERO EN MADERA (0.50X1.00M)</v>
          </cell>
          <cell r="C7771" t="str">
            <v>M2</v>
          </cell>
          <cell r="E7771" t="str">
            <v>1900</v>
          </cell>
          <cell r="F7771">
            <v>0</v>
          </cell>
        </row>
        <row r="7772">
          <cell r="A7772">
            <v>103425</v>
          </cell>
          <cell r="B7772" t="str">
            <v>LAMPARA FLUORESCENTE 2X32W(+BALAST.ELECT.TIPO INDU</v>
          </cell>
          <cell r="C7772" t="str">
            <v>UN</v>
          </cell>
          <cell r="E7772" t="str">
            <v>1900</v>
          </cell>
          <cell r="F7772">
            <v>0</v>
          </cell>
        </row>
        <row r="7773">
          <cell r="A7773">
            <v>103428</v>
          </cell>
          <cell r="B7773" t="str">
            <v>TUBO FLUORESCENTE T5 39W</v>
          </cell>
          <cell r="C7773" t="str">
            <v>UN</v>
          </cell>
          <cell r="E7773" t="str">
            <v>1900</v>
          </cell>
          <cell r="F7773">
            <v>0</v>
          </cell>
        </row>
        <row r="7774">
          <cell r="A7774">
            <v>103431</v>
          </cell>
          <cell r="B7774" t="str">
            <v>INTERRUPTOR SENCILLO KORA LUMINEX</v>
          </cell>
          <cell r="C7774" t="str">
            <v>UN</v>
          </cell>
          <cell r="E7774" t="str">
            <v>1900</v>
          </cell>
          <cell r="F7774">
            <v>0</v>
          </cell>
        </row>
        <row r="7775">
          <cell r="A7775">
            <v>103432</v>
          </cell>
          <cell r="B7775" t="str">
            <v>Breaker Enchufable 1x15A</v>
          </cell>
          <cell r="C7775" t="str">
            <v>UN</v>
          </cell>
          <cell r="E7775" t="str">
            <v>1900</v>
          </cell>
          <cell r="F7775">
            <v>0</v>
          </cell>
        </row>
        <row r="7776">
          <cell r="A7776">
            <v>103433</v>
          </cell>
          <cell r="B7776" t="str">
            <v>Breaker Ench. 2x20A</v>
          </cell>
          <cell r="C7776" t="str">
            <v>UN</v>
          </cell>
          <cell r="E7776" t="str">
            <v>1900</v>
          </cell>
          <cell r="F7776">
            <v>0</v>
          </cell>
        </row>
        <row r="7777">
          <cell r="A7777">
            <v>103434</v>
          </cell>
          <cell r="B7777" t="str">
            <v>Kit Transformador. Regulable.+Bombillo 400W Sodio*</v>
          </cell>
          <cell r="C7777" t="str">
            <v>UN</v>
          </cell>
          <cell r="E7777" t="str">
            <v>1900</v>
          </cell>
          <cell r="F7777">
            <v>0</v>
          </cell>
        </row>
        <row r="7778">
          <cell r="A7778">
            <v>103435</v>
          </cell>
          <cell r="B7778" t="str">
            <v>Alambre de Cobre Desnudo N°6</v>
          </cell>
          <cell r="C7778" t="str">
            <v>ML</v>
          </cell>
          <cell r="E7778" t="str">
            <v>1900</v>
          </cell>
          <cell r="F7778">
            <v>0</v>
          </cell>
        </row>
        <row r="7779">
          <cell r="A7779">
            <v>103438</v>
          </cell>
          <cell r="B7779" t="str">
            <v>LOSA DE CONCRETO PRETENSADO+ANG.GALV.2X2X1/8.</v>
          </cell>
          <cell r="C7779" t="str">
            <v>M2</v>
          </cell>
          <cell r="E7779" t="str">
            <v>1900</v>
          </cell>
          <cell r="F7779">
            <v>0</v>
          </cell>
        </row>
        <row r="7780">
          <cell r="A7780">
            <v>103447</v>
          </cell>
          <cell r="B7780" t="str">
            <v>SIAMESA DE BRONCE DE 4"X2 salidas de 21/2"</v>
          </cell>
          <cell r="C7780" t="str">
            <v>UN</v>
          </cell>
          <cell r="D7780">
            <v>43843</v>
          </cell>
          <cell r="E7780" t="str">
            <v>2020</v>
          </cell>
          <cell r="F7780">
            <v>574232</v>
          </cell>
        </row>
        <row r="7781">
          <cell r="A7781">
            <v>103450</v>
          </cell>
          <cell r="B7781" t="str">
            <v>Kit Transformador Regulable+Bombillo 1000W Sodio</v>
          </cell>
          <cell r="C7781" t="str">
            <v>UN</v>
          </cell>
          <cell r="E7781" t="str">
            <v>1900</v>
          </cell>
          <cell r="F7781">
            <v>0</v>
          </cell>
        </row>
        <row r="7782">
          <cell r="A7782">
            <v>103456</v>
          </cell>
          <cell r="B7782" t="str">
            <v>TABLERO 30 CTOS CON ESP. PARA TOTALIZ. L/NEX</v>
          </cell>
          <cell r="C7782" t="str">
            <v>UN</v>
          </cell>
          <cell r="E7782" t="str">
            <v>1900</v>
          </cell>
          <cell r="F7782">
            <v>0</v>
          </cell>
        </row>
        <row r="7783">
          <cell r="A7783">
            <v>103462</v>
          </cell>
          <cell r="B7783" t="str">
            <v>TUBO ACERO NEGRO 11/2" e=2.5mm</v>
          </cell>
          <cell r="C7783" t="str">
            <v>ML</v>
          </cell>
          <cell r="E7783" t="str">
            <v>1900</v>
          </cell>
          <cell r="F7783">
            <v>0</v>
          </cell>
        </row>
        <row r="7784">
          <cell r="A7784">
            <v>103463</v>
          </cell>
          <cell r="B7784" t="str">
            <v>TUBO ACERO NEGRO 3" e=2.5mm</v>
          </cell>
          <cell r="C7784" t="str">
            <v>ML</v>
          </cell>
          <cell r="E7784" t="str">
            <v>1900</v>
          </cell>
          <cell r="F7784">
            <v>0</v>
          </cell>
        </row>
        <row r="7785">
          <cell r="A7785">
            <v>103465</v>
          </cell>
          <cell r="B7785" t="str">
            <v>TUBO ACERO AL CARBON C/C SCH-40-3"</v>
          </cell>
          <cell r="C7785" t="str">
            <v>ML</v>
          </cell>
          <cell r="E7785" t="str">
            <v>1900</v>
          </cell>
          <cell r="F7785">
            <v>0</v>
          </cell>
        </row>
        <row r="7786">
          <cell r="A7786">
            <v>103466</v>
          </cell>
          <cell r="B7786" t="str">
            <v>TUBO ACERO AL CARBON C/C SCH-10-(11/2")C-INCEND</v>
          </cell>
          <cell r="C7786" t="str">
            <v>ML</v>
          </cell>
          <cell r="E7786" t="str">
            <v>1900</v>
          </cell>
          <cell r="F7786">
            <v>0</v>
          </cell>
        </row>
        <row r="7787">
          <cell r="A7787">
            <v>103467</v>
          </cell>
          <cell r="B7787" t="str">
            <v>TUBO ACERO AL CARBON C/C SCH-10- (3")C-INCENDIO</v>
          </cell>
          <cell r="C7787" t="str">
            <v>ML</v>
          </cell>
          <cell r="E7787" t="str">
            <v>1900</v>
          </cell>
          <cell r="F7787">
            <v>0</v>
          </cell>
        </row>
        <row r="7788">
          <cell r="A7788">
            <v>103468</v>
          </cell>
          <cell r="B7788" t="str">
            <v>TUBO ACERO AL CARBON C/C SCH-10- (4")C-INCENDIO</v>
          </cell>
          <cell r="C7788" t="str">
            <v>ML</v>
          </cell>
          <cell r="E7788" t="str">
            <v>1900</v>
          </cell>
          <cell r="F7788">
            <v>0</v>
          </cell>
        </row>
        <row r="7789">
          <cell r="A7789">
            <v>103478</v>
          </cell>
          <cell r="B7789" t="str">
            <v>SERVICIO DE VIGILANCIA CON ARMA+RADIO DE COM.</v>
          </cell>
          <cell r="C7789" t="str">
            <v>MES</v>
          </cell>
          <cell r="E7789" t="str">
            <v>1900</v>
          </cell>
          <cell r="F7789">
            <v>0</v>
          </cell>
        </row>
        <row r="7790">
          <cell r="A7790">
            <v>103480</v>
          </cell>
          <cell r="B7790" t="str">
            <v>PLATINA 1X3/16"**</v>
          </cell>
          <cell r="C7790" t="str">
            <v>ML</v>
          </cell>
          <cell r="E7790" t="str">
            <v>1900</v>
          </cell>
          <cell r="F7790">
            <v>0</v>
          </cell>
        </row>
        <row r="7791">
          <cell r="A7791">
            <v>103483</v>
          </cell>
          <cell r="B7791" t="str">
            <v>TABLON GRES 12.5X26CM**</v>
          </cell>
          <cell r="C7791" t="str">
            <v>M2</v>
          </cell>
          <cell r="E7791" t="str">
            <v>1900</v>
          </cell>
          <cell r="F7791">
            <v>0</v>
          </cell>
        </row>
        <row r="7792">
          <cell r="A7792">
            <v>103486</v>
          </cell>
          <cell r="B7792" t="str">
            <v>Perro Galvanizado 3/16"  **</v>
          </cell>
          <cell r="C7792" t="str">
            <v>UN</v>
          </cell>
          <cell r="E7792" t="str">
            <v>1900</v>
          </cell>
          <cell r="F7792">
            <v>0</v>
          </cell>
        </row>
        <row r="7793">
          <cell r="A7793">
            <v>103487</v>
          </cell>
          <cell r="B7793" t="str">
            <v>Guardaescoba Rinconera o Esquinera grano marmol</v>
          </cell>
          <cell r="C7793" t="str">
            <v>UN</v>
          </cell>
          <cell r="E7793" t="str">
            <v>1900</v>
          </cell>
          <cell r="F7793">
            <v>0</v>
          </cell>
        </row>
        <row r="7794">
          <cell r="A7794">
            <v>103488</v>
          </cell>
          <cell r="B7794" t="str">
            <v>Perro de 1/2"**</v>
          </cell>
          <cell r="C7794" t="str">
            <v>UN</v>
          </cell>
          <cell r="E7794" t="str">
            <v>1900</v>
          </cell>
          <cell r="F7794">
            <v>0</v>
          </cell>
        </row>
        <row r="7795">
          <cell r="A7795">
            <v>103489</v>
          </cell>
          <cell r="B7795" t="str">
            <v>Perro de 3/8" TIPO PESADO</v>
          </cell>
          <cell r="C7795" t="str">
            <v>UN</v>
          </cell>
          <cell r="D7795">
            <v>43516</v>
          </cell>
          <cell r="E7795" t="str">
            <v>2019</v>
          </cell>
          <cell r="F7795">
            <v>2775</v>
          </cell>
        </row>
        <row r="7796">
          <cell r="A7796">
            <v>103490</v>
          </cell>
          <cell r="B7796" t="str">
            <v>CORTE EN CONCRETO(CORTAD.MANUAL HIDRAULIC)</v>
          </cell>
          <cell r="C7796" t="str">
            <v>CM</v>
          </cell>
          <cell r="E7796" t="str">
            <v>1900</v>
          </cell>
          <cell r="F7796">
            <v>0</v>
          </cell>
        </row>
        <row r="7797">
          <cell r="A7797">
            <v>103496</v>
          </cell>
          <cell r="B7797" t="str">
            <v>GUARDAESCOBA MEDIA CAÑA 10X10X100CM PREFAB. ALFA</v>
          </cell>
          <cell r="C7797" t="str">
            <v>ML</v>
          </cell>
          <cell r="D7797">
            <v>43553</v>
          </cell>
          <cell r="E7797" t="str">
            <v>2019</v>
          </cell>
          <cell r="F7797">
            <v>47999.99</v>
          </cell>
        </row>
        <row r="7798">
          <cell r="A7798">
            <v>103497</v>
          </cell>
          <cell r="B7798" t="str">
            <v>DIVISION EN ACERO INOX.PARA BAÑO</v>
          </cell>
          <cell r="C7798" t="str">
            <v>M2</v>
          </cell>
          <cell r="E7798" t="str">
            <v>1900</v>
          </cell>
          <cell r="F7798">
            <v>0</v>
          </cell>
        </row>
        <row r="7799">
          <cell r="A7799">
            <v>103503</v>
          </cell>
          <cell r="B7799" t="str">
            <v>LAMPARA FLUORESCENTE 2X54W(+BALAST.ELECT.TIPO INDU</v>
          </cell>
          <cell r="C7799" t="str">
            <v>UN</v>
          </cell>
          <cell r="E7799" t="str">
            <v>1900</v>
          </cell>
          <cell r="F7799">
            <v>0</v>
          </cell>
        </row>
        <row r="7800">
          <cell r="A7800">
            <v>103504</v>
          </cell>
          <cell r="B7800" t="str">
            <v>Sanitario Discapacit. ref.21-AA-1318</v>
          </cell>
          <cell r="C7800" t="str">
            <v>UN</v>
          </cell>
          <cell r="E7800" t="str">
            <v>1900</v>
          </cell>
          <cell r="F7800">
            <v>0</v>
          </cell>
        </row>
        <row r="7801">
          <cell r="A7801">
            <v>103506</v>
          </cell>
          <cell r="B7801" t="str">
            <v>PISO CORONA CASIOPEA , O , AVOREO</v>
          </cell>
          <cell r="C7801" t="str">
            <v>M2</v>
          </cell>
          <cell r="E7801" t="str">
            <v>1900</v>
          </cell>
          <cell r="F7801">
            <v>0</v>
          </cell>
        </row>
        <row r="7802">
          <cell r="A7802">
            <v>103508</v>
          </cell>
          <cell r="B7802" t="str">
            <v>Tapón Roscado Ø3" PVC</v>
          </cell>
          <cell r="C7802" t="str">
            <v>UN</v>
          </cell>
          <cell r="E7802" t="str">
            <v>1900</v>
          </cell>
          <cell r="F7802">
            <v>0</v>
          </cell>
        </row>
        <row r="7803">
          <cell r="A7803">
            <v>103510</v>
          </cell>
          <cell r="B7803" t="str">
            <v>Sanitario Institucional+mueble impor ref.21-AA-02</v>
          </cell>
          <cell r="C7803" t="str">
            <v>UN</v>
          </cell>
          <cell r="E7803" t="str">
            <v>1900</v>
          </cell>
          <cell r="F7803">
            <v>0</v>
          </cell>
        </row>
        <row r="7804">
          <cell r="A7804">
            <v>103512</v>
          </cell>
          <cell r="B7804" t="str">
            <v>Lámina policarbonato alveolar trnsp.4mm</v>
          </cell>
          <cell r="C7804" t="str">
            <v>M2</v>
          </cell>
          <cell r="E7804" t="str">
            <v>1900</v>
          </cell>
          <cell r="F7804">
            <v>0</v>
          </cell>
        </row>
        <row r="7805">
          <cell r="A7805">
            <v>103514</v>
          </cell>
          <cell r="B7805" t="str">
            <v>Lámina policarbonato alveolar trnsp.4mm(2.10x2.90m</v>
          </cell>
          <cell r="C7805" t="str">
            <v>UN</v>
          </cell>
          <cell r="E7805" t="str">
            <v>1900</v>
          </cell>
          <cell r="F7805">
            <v>0</v>
          </cell>
        </row>
        <row r="7806">
          <cell r="A7806">
            <v>103518</v>
          </cell>
          <cell r="B7806" t="str">
            <v>Regulador Bifásico 8 Kva(RelevoRta.20 Mil segundo)</v>
          </cell>
          <cell r="C7806" t="str">
            <v>UN</v>
          </cell>
          <cell r="E7806" t="str">
            <v>1900</v>
          </cell>
          <cell r="F7806">
            <v>0</v>
          </cell>
        </row>
        <row r="7807">
          <cell r="A7807">
            <v>103521</v>
          </cell>
          <cell r="B7807" t="str">
            <v>GRANO MARMOL BLANCO/NEGRO</v>
          </cell>
          <cell r="C7807" t="str">
            <v>BTO</v>
          </cell>
          <cell r="E7807" t="str">
            <v>1900</v>
          </cell>
          <cell r="F7807">
            <v>0</v>
          </cell>
        </row>
        <row r="7808">
          <cell r="A7808">
            <v>103529</v>
          </cell>
          <cell r="B7808" t="str">
            <v>ANCLAJE QUIMICO Nº5 L=20CM+EPOXICO HY-150(SUM+INST</v>
          </cell>
          <cell r="C7808" t="str">
            <v>UN</v>
          </cell>
          <cell r="E7808" t="str">
            <v>1900</v>
          </cell>
          <cell r="F7808">
            <v>0</v>
          </cell>
        </row>
        <row r="7809">
          <cell r="A7809">
            <v>103530</v>
          </cell>
          <cell r="B7809" t="str">
            <v>ANCLAJE QUIMICO Nº6 L=20CM+EPOXICO HY-150(SUM+INST</v>
          </cell>
          <cell r="C7809" t="str">
            <v>UN</v>
          </cell>
          <cell r="E7809" t="str">
            <v>1900</v>
          </cell>
          <cell r="F7809">
            <v>0</v>
          </cell>
        </row>
        <row r="7810">
          <cell r="A7810">
            <v>103531</v>
          </cell>
          <cell r="B7810" t="str">
            <v>ANCLAJE QUIMICO Nº7 L=20CM+EPOXICO HY-150(SUM+INST</v>
          </cell>
          <cell r="C7810" t="str">
            <v>UN</v>
          </cell>
          <cell r="E7810" t="str">
            <v>1900</v>
          </cell>
          <cell r="F7810">
            <v>0</v>
          </cell>
        </row>
        <row r="7811">
          <cell r="A7811">
            <v>103532</v>
          </cell>
          <cell r="B7811" t="str">
            <v>ANCLAJE QUIMICO Nº8 L=25CM+EPOXICO HY-150(SUM+INST</v>
          </cell>
          <cell r="C7811" t="str">
            <v>UN</v>
          </cell>
          <cell r="E7811" t="str">
            <v>1900</v>
          </cell>
          <cell r="F7811">
            <v>0</v>
          </cell>
        </row>
        <row r="7812">
          <cell r="A7812">
            <v>103533</v>
          </cell>
          <cell r="B7812" t="str">
            <v>CINTA ANTIDESLIZANTE NEGRA 2" rollo 20m **</v>
          </cell>
          <cell r="C7812" t="str">
            <v>ML</v>
          </cell>
          <cell r="E7812" t="str">
            <v>1900</v>
          </cell>
          <cell r="F7812">
            <v>0</v>
          </cell>
        </row>
        <row r="7813">
          <cell r="A7813">
            <v>103535</v>
          </cell>
          <cell r="B7813" t="str">
            <v>BREAKER INDUSTRIAL 3X300 AMP</v>
          </cell>
          <cell r="C7813" t="str">
            <v>UN</v>
          </cell>
          <cell r="D7813">
            <v>43559</v>
          </cell>
          <cell r="E7813" t="str">
            <v>2019</v>
          </cell>
          <cell r="F7813">
            <v>583430</v>
          </cell>
        </row>
        <row r="7814">
          <cell r="A7814">
            <v>103536</v>
          </cell>
          <cell r="B7814" t="str">
            <v>PLATAFORMA METALICA</v>
          </cell>
          <cell r="C7814" t="str">
            <v>UN</v>
          </cell>
          <cell r="E7814" t="str">
            <v>1900</v>
          </cell>
          <cell r="F7814">
            <v>0</v>
          </cell>
        </row>
        <row r="7815">
          <cell r="A7815">
            <v>103538</v>
          </cell>
          <cell r="B7815" t="str">
            <v>ARNES 4 ARGOLLAS (ARSEG)</v>
          </cell>
          <cell r="C7815" t="str">
            <v>UN</v>
          </cell>
          <cell r="E7815" t="str">
            <v>1900</v>
          </cell>
          <cell r="F7815">
            <v>0</v>
          </cell>
        </row>
        <row r="7816">
          <cell r="A7816">
            <v>103539</v>
          </cell>
          <cell r="B7816" t="str">
            <v>Cinta Antideslizante 2 cm negra</v>
          </cell>
          <cell r="C7816" t="str">
            <v>ML</v>
          </cell>
          <cell r="E7816" t="str">
            <v>1900</v>
          </cell>
          <cell r="F7816">
            <v>0</v>
          </cell>
        </row>
        <row r="7817">
          <cell r="A7817">
            <v>103541</v>
          </cell>
          <cell r="B7817" t="str">
            <v>LINEA DE VIDA, L= 30MTS  (ARSEG)</v>
          </cell>
          <cell r="C7817" t="str">
            <v>UN</v>
          </cell>
          <cell r="E7817" t="str">
            <v>1900</v>
          </cell>
          <cell r="F7817">
            <v>0</v>
          </cell>
        </row>
        <row r="7818">
          <cell r="A7818">
            <v>103542</v>
          </cell>
          <cell r="B7818" t="str">
            <v>Alfajia en aluminio de 11cms</v>
          </cell>
          <cell r="C7818" t="str">
            <v>ML</v>
          </cell>
          <cell r="E7818" t="str">
            <v>1900</v>
          </cell>
          <cell r="F7818">
            <v>0</v>
          </cell>
        </row>
        <row r="7819">
          <cell r="A7819">
            <v>103545</v>
          </cell>
          <cell r="B7819" t="str">
            <v>GANCHO EN ALUMINIO PARA TEJA</v>
          </cell>
          <cell r="C7819" t="str">
            <v>UN</v>
          </cell>
          <cell r="E7819" t="str">
            <v>1900</v>
          </cell>
          <cell r="F7819">
            <v>0</v>
          </cell>
        </row>
        <row r="7820">
          <cell r="A7820">
            <v>103546</v>
          </cell>
          <cell r="B7820" t="str">
            <v>AMARRE TEJA</v>
          </cell>
          <cell r="C7820" t="str">
            <v>UN</v>
          </cell>
          <cell r="E7820" t="str">
            <v>1900</v>
          </cell>
          <cell r="F7820">
            <v>0</v>
          </cell>
        </row>
        <row r="7821">
          <cell r="A7821">
            <v>103547</v>
          </cell>
          <cell r="B7821" t="str">
            <v>TORNILLO FIJACIÒN DE TEJA ETERNIT</v>
          </cell>
          <cell r="C7821" t="str">
            <v>UN</v>
          </cell>
          <cell r="E7821" t="str">
            <v>1900</v>
          </cell>
          <cell r="F7821">
            <v>0</v>
          </cell>
        </row>
        <row r="7822">
          <cell r="A7822">
            <v>103550</v>
          </cell>
          <cell r="B7822" t="str">
            <v>DOBLADORA DE LÁMINA (Alquiler)</v>
          </cell>
          <cell r="C7822" t="str">
            <v>DD</v>
          </cell>
          <cell r="E7822" t="str">
            <v>1900</v>
          </cell>
          <cell r="F7822">
            <v>0</v>
          </cell>
        </row>
        <row r="7823">
          <cell r="A7823">
            <v>103551</v>
          </cell>
          <cell r="B7823" t="str">
            <v>DPS TIPO C TRIF.208V/120V-5 HILOS-80KAFASE-40KA NE</v>
          </cell>
          <cell r="C7823" t="str">
            <v>UN</v>
          </cell>
          <cell r="D7823">
            <v>44601</v>
          </cell>
          <cell r="E7823" t="str">
            <v>2022</v>
          </cell>
          <cell r="F7823">
            <v>712958</v>
          </cell>
        </row>
        <row r="7824">
          <cell r="A7824">
            <v>103552</v>
          </cell>
          <cell r="B7824" t="str">
            <v>PRODUCTO LIMPIEZA DE VIDRIOS Liquido</v>
          </cell>
          <cell r="C7824" t="str">
            <v>UN</v>
          </cell>
          <cell r="E7824" t="str">
            <v>1900</v>
          </cell>
          <cell r="F7824">
            <v>0</v>
          </cell>
        </row>
        <row r="7825">
          <cell r="A7825">
            <v>103553</v>
          </cell>
          <cell r="B7825" t="str">
            <v>Triplex 6.5mm</v>
          </cell>
          <cell r="C7825" t="str">
            <v>M2</v>
          </cell>
          <cell r="E7825" t="str">
            <v>1900</v>
          </cell>
          <cell r="F7825">
            <v>0</v>
          </cell>
        </row>
        <row r="7826">
          <cell r="A7826">
            <v>103554</v>
          </cell>
          <cell r="B7826" t="str">
            <v>LAMINA CALIBRE 20</v>
          </cell>
          <cell r="C7826" t="str">
            <v>M2</v>
          </cell>
          <cell r="E7826" t="str">
            <v>1900</v>
          </cell>
          <cell r="F7826">
            <v>0</v>
          </cell>
        </row>
        <row r="7827">
          <cell r="A7827">
            <v>103561</v>
          </cell>
          <cell r="B7827" t="str">
            <v>Baranda Curva Ø1 1/2"+Plat.20x20 - 5/16"+Plat.7x13</v>
          </cell>
          <cell r="C7827" t="str">
            <v>ML</v>
          </cell>
          <cell r="E7827" t="str">
            <v>1900</v>
          </cell>
          <cell r="F7827">
            <v>0</v>
          </cell>
        </row>
        <row r="7828">
          <cell r="A7828">
            <v>103563</v>
          </cell>
          <cell r="B7828" t="str">
            <v>POMAS CRISTAL PRISMA</v>
          </cell>
          <cell r="C7828" t="str">
            <v>UN</v>
          </cell>
          <cell r="E7828" t="str">
            <v>1900</v>
          </cell>
          <cell r="F7828">
            <v>0</v>
          </cell>
        </row>
        <row r="7829">
          <cell r="A7829">
            <v>103568</v>
          </cell>
          <cell r="B7829" t="str">
            <v>TORNILLO CANALETA 90 de Traba</v>
          </cell>
          <cell r="C7829" t="str">
            <v>UN</v>
          </cell>
          <cell r="E7829" t="str">
            <v>1900</v>
          </cell>
          <cell r="F7829">
            <v>0</v>
          </cell>
        </row>
        <row r="7830">
          <cell r="A7830">
            <v>103569</v>
          </cell>
          <cell r="B7830" t="str">
            <v>FIJADOR CANALETA 90</v>
          </cell>
          <cell r="C7830" t="str">
            <v>UN</v>
          </cell>
          <cell r="E7830" t="str">
            <v>1900</v>
          </cell>
          <cell r="F7830">
            <v>0</v>
          </cell>
        </row>
        <row r="7831">
          <cell r="A7831">
            <v>103570</v>
          </cell>
          <cell r="B7831" t="str">
            <v>GANCHO PARA CANALETA 90</v>
          </cell>
          <cell r="C7831" t="str">
            <v>UN</v>
          </cell>
          <cell r="E7831" t="str">
            <v>1900</v>
          </cell>
          <cell r="F7831">
            <v>0</v>
          </cell>
        </row>
        <row r="7832">
          <cell r="A7832">
            <v>103571</v>
          </cell>
          <cell r="B7832" t="str">
            <v>LAVADERO PREFABRICADO 0.60x0.50x0.40m **</v>
          </cell>
          <cell r="C7832" t="str">
            <v>UN</v>
          </cell>
          <cell r="E7832" t="str">
            <v>1900</v>
          </cell>
          <cell r="F7832">
            <v>0</v>
          </cell>
        </row>
        <row r="7833">
          <cell r="A7833">
            <v>103573</v>
          </cell>
          <cell r="B7833" t="str">
            <v>TUBO RECTANGULAR 1"X2" X 6MTS</v>
          </cell>
          <cell r="C7833" t="str">
            <v>UN</v>
          </cell>
          <cell r="D7833">
            <v>44601</v>
          </cell>
          <cell r="E7833" t="str">
            <v>2022</v>
          </cell>
          <cell r="F7833">
            <v>10964.01</v>
          </cell>
        </row>
        <row r="7834">
          <cell r="A7834">
            <v>103574</v>
          </cell>
          <cell r="B7834" t="str">
            <v>POLIETILENO A=4M; CAL.6 NEGRO</v>
          </cell>
          <cell r="C7834" t="str">
            <v>ML</v>
          </cell>
          <cell r="E7834" t="str">
            <v>1900</v>
          </cell>
          <cell r="F7834">
            <v>0</v>
          </cell>
        </row>
        <row r="7835">
          <cell r="A7835">
            <v>103575</v>
          </cell>
          <cell r="B7835" t="str">
            <v>TUBO GALVANIZADO 2" CAL. 0.128" X 6MTS</v>
          </cell>
          <cell r="C7835" t="str">
            <v>UN</v>
          </cell>
          <cell r="E7835" t="str">
            <v>1900</v>
          </cell>
          <cell r="F7835">
            <v>0</v>
          </cell>
        </row>
        <row r="7836">
          <cell r="A7836">
            <v>103576</v>
          </cell>
          <cell r="B7836" t="str">
            <v>POLIETILENO A=4M; CAL.6 NEGRO</v>
          </cell>
          <cell r="C7836" t="str">
            <v>M2</v>
          </cell>
          <cell r="D7836">
            <v>44601</v>
          </cell>
          <cell r="E7836" t="str">
            <v>2022</v>
          </cell>
          <cell r="F7836">
            <v>1037</v>
          </cell>
        </row>
        <row r="7837">
          <cell r="A7837">
            <v>103578</v>
          </cell>
          <cell r="B7837" t="str">
            <v>REMOVEDOR PINTURA ESMALTE</v>
          </cell>
          <cell r="C7837" t="str">
            <v>1/4GL</v>
          </cell>
          <cell r="E7837" t="str">
            <v>1900</v>
          </cell>
          <cell r="F7837">
            <v>0</v>
          </cell>
        </row>
        <row r="7838">
          <cell r="A7838">
            <v>103579</v>
          </cell>
          <cell r="B7838" t="str">
            <v>TUBO RECTANGULAR DE 80X40X2.0mm x6mts</v>
          </cell>
          <cell r="C7838" t="str">
            <v>ML</v>
          </cell>
          <cell r="D7838">
            <v>44601</v>
          </cell>
          <cell r="E7838" t="str">
            <v>2022</v>
          </cell>
          <cell r="F7838">
            <v>28095</v>
          </cell>
        </row>
        <row r="7839">
          <cell r="A7839">
            <v>103581</v>
          </cell>
          <cell r="B7839" t="str">
            <v>MALLA TRIPLE TORSIÓN ALAM GALV CAL BWG 12 HUC 7.5X</v>
          </cell>
          <cell r="C7839" t="str">
            <v>UN</v>
          </cell>
          <cell r="E7839" t="str">
            <v>1900</v>
          </cell>
          <cell r="F7839">
            <v>0</v>
          </cell>
        </row>
        <row r="7840">
          <cell r="A7840">
            <v>103584</v>
          </cell>
          <cell r="B7840" t="str">
            <v>IGAS GRIS MASILLA PLASTICA  4.5 MxROLLO</v>
          </cell>
          <cell r="C7840" t="str">
            <v>RLL</v>
          </cell>
          <cell r="E7840" t="str">
            <v>1900</v>
          </cell>
          <cell r="F7840">
            <v>0</v>
          </cell>
        </row>
        <row r="7841">
          <cell r="A7841">
            <v>103585</v>
          </cell>
          <cell r="B7841" t="str">
            <v>PARALES ALUMINIOS PARA MARCOS **NO USAR**</v>
          </cell>
          <cell r="C7841" t="str">
            <v>UN</v>
          </cell>
          <cell r="D7841">
            <v>44161</v>
          </cell>
          <cell r="E7841" t="str">
            <v>2020</v>
          </cell>
          <cell r="F7841">
            <v>23421</v>
          </cell>
        </row>
        <row r="7842">
          <cell r="A7842">
            <v>103586</v>
          </cell>
          <cell r="B7842" t="str">
            <v>malla angeo pajarito  0.90 x 30mts rollo</v>
          </cell>
          <cell r="C7842" t="str">
            <v>RLL</v>
          </cell>
          <cell r="E7842" t="str">
            <v>1900</v>
          </cell>
          <cell r="F7842">
            <v>0</v>
          </cell>
        </row>
        <row r="7843">
          <cell r="A7843">
            <v>103591</v>
          </cell>
          <cell r="B7843" t="str">
            <v>Lamina tablex 18 mm (1.53x2.44m)***</v>
          </cell>
          <cell r="C7843" t="str">
            <v>UN</v>
          </cell>
          <cell r="E7843" t="str">
            <v>1900</v>
          </cell>
          <cell r="F7843">
            <v>0</v>
          </cell>
        </row>
        <row r="7844">
          <cell r="A7844">
            <v>103592</v>
          </cell>
          <cell r="B7844" t="str">
            <v>PERFIL RECTANGULAR 20X40MM CAL. 18</v>
          </cell>
          <cell r="C7844" t="str">
            <v>ML</v>
          </cell>
          <cell r="E7844" t="str">
            <v>1900</v>
          </cell>
          <cell r="F7844">
            <v>0</v>
          </cell>
        </row>
        <row r="7845">
          <cell r="A7845">
            <v>103593</v>
          </cell>
          <cell r="B7845" t="str">
            <v>ANCLAJES PARA ENTREPAÑO EN TABLEX</v>
          </cell>
          <cell r="C7845" t="str">
            <v>UN</v>
          </cell>
          <cell r="E7845" t="str">
            <v>1900</v>
          </cell>
          <cell r="F7845">
            <v>0</v>
          </cell>
        </row>
        <row r="7846">
          <cell r="A7846">
            <v>103594</v>
          </cell>
          <cell r="B7846" t="str">
            <v>Rejilla anticucaracha TA 8x16 x 2" Aluminio **</v>
          </cell>
          <cell r="C7846" t="str">
            <v>UN</v>
          </cell>
          <cell r="E7846" t="str">
            <v>1900</v>
          </cell>
          <cell r="F7846">
            <v>0</v>
          </cell>
        </row>
        <row r="7847">
          <cell r="A7847">
            <v>103596</v>
          </cell>
          <cell r="B7847" t="str">
            <v>TUBO PRESION RDE-9 1/2".</v>
          </cell>
          <cell r="C7847" t="str">
            <v>ML</v>
          </cell>
          <cell r="E7847" t="str">
            <v>1900</v>
          </cell>
          <cell r="F7847">
            <v>0</v>
          </cell>
        </row>
        <row r="7848">
          <cell r="A7848">
            <v>103599</v>
          </cell>
          <cell r="B7848" t="str">
            <v>TEJA DE ZINC ACESCO(3.05X0.80M)Nº10.Cal.33**</v>
          </cell>
          <cell r="C7848" t="str">
            <v>UN</v>
          </cell>
          <cell r="D7848">
            <v>43523</v>
          </cell>
          <cell r="E7848" t="str">
            <v>2019</v>
          </cell>
          <cell r="F7848">
            <v>37383.01</v>
          </cell>
        </row>
        <row r="7849">
          <cell r="A7849">
            <v>103605</v>
          </cell>
          <cell r="B7849" t="str">
            <v>TAPON PVCP SOLDADO Ø3/4"</v>
          </cell>
          <cell r="C7849" t="str">
            <v>UN</v>
          </cell>
          <cell r="E7849" t="str">
            <v>1900</v>
          </cell>
          <cell r="F7849">
            <v>0</v>
          </cell>
        </row>
        <row r="7850">
          <cell r="A7850">
            <v>103609</v>
          </cell>
          <cell r="B7850" t="str">
            <v>VIDRIO TEMPLADO 6MM**</v>
          </cell>
          <cell r="C7850" t="str">
            <v>M2</v>
          </cell>
          <cell r="D7850">
            <v>43843</v>
          </cell>
          <cell r="E7850" t="str">
            <v>2020</v>
          </cell>
          <cell r="F7850">
            <v>88067.14</v>
          </cell>
        </row>
        <row r="7851">
          <cell r="A7851">
            <v>103612</v>
          </cell>
          <cell r="B7851" t="str">
            <v>PISO ARQUITECTONICO VINISOL KUARZARA</v>
          </cell>
          <cell r="C7851" t="str">
            <v>M2</v>
          </cell>
          <cell r="E7851" t="str">
            <v>1900</v>
          </cell>
          <cell r="F7851">
            <v>0</v>
          </cell>
        </row>
        <row r="7852">
          <cell r="A7852">
            <v>103613</v>
          </cell>
          <cell r="B7852" t="str">
            <v>ADHESIVO MASTICOL TIPO BOXER</v>
          </cell>
          <cell r="C7852" t="str">
            <v>GLN</v>
          </cell>
          <cell r="D7852">
            <v>44601</v>
          </cell>
          <cell r="E7852" t="str">
            <v>2022</v>
          </cell>
          <cell r="F7852">
            <v>68913</v>
          </cell>
        </row>
        <row r="7853">
          <cell r="A7853">
            <v>103614</v>
          </cell>
          <cell r="B7853" t="str">
            <v>BALDOSA RETAL DE MARMOL</v>
          </cell>
          <cell r="C7853" t="str">
            <v>M2</v>
          </cell>
          <cell r="E7853" t="str">
            <v>1900</v>
          </cell>
          <cell r="F7853">
            <v>0</v>
          </cell>
        </row>
        <row r="7854">
          <cell r="A7854">
            <v>103616</v>
          </cell>
          <cell r="B7854" t="str">
            <v>SELLANTE PARA PISO DE MARMOL</v>
          </cell>
          <cell r="C7854" t="str">
            <v>GLN</v>
          </cell>
          <cell r="D7854">
            <v>44601</v>
          </cell>
          <cell r="E7854" t="str">
            <v>2022</v>
          </cell>
          <cell r="F7854">
            <v>98894</v>
          </cell>
        </row>
        <row r="7855">
          <cell r="A7855">
            <v>103617</v>
          </cell>
          <cell r="B7855" t="str">
            <v>BALDOSA RETAL DE MARMOL 35X60 NAL.ROYAL APOMASADO</v>
          </cell>
          <cell r="C7855" t="str">
            <v>M2</v>
          </cell>
          <cell r="E7855" t="str">
            <v>1900</v>
          </cell>
          <cell r="F7855">
            <v>0</v>
          </cell>
        </row>
        <row r="7856">
          <cell r="A7856">
            <v>103618</v>
          </cell>
          <cell r="B7856" t="str">
            <v>PORCELANATO BOUT. GIORDANO WITE 45X45</v>
          </cell>
          <cell r="C7856" t="str">
            <v>M2</v>
          </cell>
          <cell r="E7856" t="str">
            <v>1900</v>
          </cell>
          <cell r="F7856">
            <v>0</v>
          </cell>
        </row>
        <row r="7857">
          <cell r="A7857">
            <v>103621</v>
          </cell>
          <cell r="B7857" t="str">
            <v>PEGANTE ADHESIVO 10</v>
          </cell>
          <cell r="C7857" t="str">
            <v>GLN</v>
          </cell>
          <cell r="D7857">
            <v>44601</v>
          </cell>
          <cell r="E7857" t="str">
            <v>2022</v>
          </cell>
          <cell r="F7857">
            <v>74030</v>
          </cell>
        </row>
        <row r="7858">
          <cell r="A7858">
            <v>103623</v>
          </cell>
          <cell r="B7858" t="str">
            <v>MARMOL ROYAL VERDE espesor 20mm, incl. flete **</v>
          </cell>
          <cell r="C7858" t="str">
            <v>M2</v>
          </cell>
          <cell r="E7858" t="str">
            <v>1900</v>
          </cell>
          <cell r="F7858">
            <v>0</v>
          </cell>
        </row>
        <row r="7859">
          <cell r="A7859">
            <v>103624</v>
          </cell>
          <cell r="B7859" t="str">
            <v>BALDOSA RETAL DE MARMOL NEGRO SAN GIL F.VERDE</v>
          </cell>
          <cell r="C7859" t="str">
            <v>M2</v>
          </cell>
          <cell r="E7859" t="str">
            <v>1900</v>
          </cell>
          <cell r="F7859">
            <v>0</v>
          </cell>
        </row>
        <row r="7860">
          <cell r="A7860">
            <v>103626</v>
          </cell>
          <cell r="B7860" t="str">
            <v>PIEDRA ROYAL DORADO espesor 20mm, incl. flete **</v>
          </cell>
          <cell r="C7860" t="str">
            <v>M2</v>
          </cell>
          <cell r="E7860" t="str">
            <v>1900</v>
          </cell>
          <cell r="F7860">
            <v>0</v>
          </cell>
        </row>
        <row r="7861">
          <cell r="A7861">
            <v>103628</v>
          </cell>
          <cell r="B7861" t="str">
            <v>TUBO COBRE 2 1/2" RIGIDO L **</v>
          </cell>
          <cell r="C7861" t="str">
            <v>ML</v>
          </cell>
          <cell r="D7861">
            <v>43553</v>
          </cell>
          <cell r="E7861" t="str">
            <v>2019</v>
          </cell>
          <cell r="F7861">
            <v>144417</v>
          </cell>
        </row>
        <row r="7862">
          <cell r="A7862">
            <v>103629</v>
          </cell>
          <cell r="B7862" t="str">
            <v>TUBO COBRE 1" RIGIDO L **</v>
          </cell>
          <cell r="C7862" t="str">
            <v>ML</v>
          </cell>
          <cell r="E7862" t="str">
            <v>1900</v>
          </cell>
          <cell r="F7862">
            <v>0</v>
          </cell>
        </row>
        <row r="7863">
          <cell r="A7863">
            <v>103630</v>
          </cell>
          <cell r="B7863" t="str">
            <v>TEE COBRE 1"</v>
          </cell>
          <cell r="C7863" t="str">
            <v>UN</v>
          </cell>
          <cell r="D7863">
            <v>43551</v>
          </cell>
          <cell r="E7863" t="str">
            <v>2019</v>
          </cell>
          <cell r="F7863">
            <v>7701</v>
          </cell>
        </row>
        <row r="7864">
          <cell r="A7864">
            <v>103631</v>
          </cell>
          <cell r="B7864" t="str">
            <v>TAPON COBRE 1" **</v>
          </cell>
          <cell r="C7864" t="str">
            <v>UN</v>
          </cell>
          <cell r="E7864" t="str">
            <v>1900</v>
          </cell>
          <cell r="F7864">
            <v>0</v>
          </cell>
        </row>
        <row r="7865">
          <cell r="A7865">
            <v>103632</v>
          </cell>
          <cell r="B7865" t="str">
            <v>CODO COBRE 1" **</v>
          </cell>
          <cell r="C7865" t="str">
            <v>UN</v>
          </cell>
          <cell r="D7865">
            <v>43551</v>
          </cell>
          <cell r="E7865" t="str">
            <v>2019</v>
          </cell>
          <cell r="F7865">
            <v>5436</v>
          </cell>
        </row>
        <row r="7866">
          <cell r="A7866">
            <v>103635</v>
          </cell>
          <cell r="B7866" t="str">
            <v>BANCA PLASTICA EN POLIPROPILENO SIN ESPAL ALT.IMPA</v>
          </cell>
          <cell r="C7866" t="str">
            <v>ML</v>
          </cell>
          <cell r="E7866" t="str">
            <v>1900</v>
          </cell>
          <cell r="F7866">
            <v>0</v>
          </cell>
        </row>
        <row r="7867">
          <cell r="A7867">
            <v>103638</v>
          </cell>
          <cell r="B7867" t="str">
            <v>Válvula de bola gas 1 1/2"</v>
          </cell>
          <cell r="C7867" t="str">
            <v>UN</v>
          </cell>
          <cell r="E7867" t="str">
            <v>1900</v>
          </cell>
          <cell r="F7867">
            <v>0</v>
          </cell>
        </row>
        <row r="7868">
          <cell r="A7868">
            <v>103639</v>
          </cell>
          <cell r="B7868" t="str">
            <v>ADAPTADOR MACHO COBRE 1 1/2"</v>
          </cell>
          <cell r="C7868" t="str">
            <v>UN</v>
          </cell>
          <cell r="E7868" t="str">
            <v>1900</v>
          </cell>
          <cell r="F7868">
            <v>0</v>
          </cell>
        </row>
        <row r="7869">
          <cell r="A7869">
            <v>103641</v>
          </cell>
          <cell r="B7869" t="str">
            <v>Válvula de bola gas 2"</v>
          </cell>
          <cell r="C7869" t="str">
            <v>UN</v>
          </cell>
          <cell r="D7869">
            <v>44601</v>
          </cell>
          <cell r="E7869" t="str">
            <v>2022</v>
          </cell>
          <cell r="F7869">
            <v>150825</v>
          </cell>
        </row>
        <row r="7870">
          <cell r="A7870">
            <v>103649</v>
          </cell>
          <cell r="B7870" t="str">
            <v>COLOR GLAS BLANCO(SIN ARENA)</v>
          </cell>
          <cell r="C7870" t="str">
            <v>KG</v>
          </cell>
          <cell r="E7870" t="str">
            <v>1900</v>
          </cell>
          <cell r="F7870">
            <v>0</v>
          </cell>
        </row>
        <row r="7871">
          <cell r="A7871">
            <v>103653</v>
          </cell>
          <cell r="B7871" t="str">
            <v>PULIDO Y BRILLADO DE VIDRIO</v>
          </cell>
          <cell r="C7871" t="str">
            <v>ML</v>
          </cell>
          <cell r="E7871" t="str">
            <v>1900</v>
          </cell>
          <cell r="F7871">
            <v>0</v>
          </cell>
        </row>
        <row r="7872">
          <cell r="A7872">
            <v>103661</v>
          </cell>
          <cell r="B7872" t="str">
            <v>LOSETA 0.25X0.25M FLAMEADA P.ESACLERA</v>
          </cell>
          <cell r="C7872" t="str">
            <v>UN</v>
          </cell>
          <cell r="D7872">
            <v>43544</v>
          </cell>
          <cell r="E7872" t="str">
            <v>2019</v>
          </cell>
          <cell r="F7872">
            <v>8662</v>
          </cell>
        </row>
        <row r="7873">
          <cell r="A7873">
            <v>103662</v>
          </cell>
          <cell r="B7873" t="str">
            <v>GUARDAESCOBA PVC 6.8CM (Sum+Inst)</v>
          </cell>
          <cell r="C7873" t="str">
            <v>ML</v>
          </cell>
          <cell r="E7873" t="str">
            <v>1900</v>
          </cell>
          <cell r="F7873">
            <v>0</v>
          </cell>
        </row>
        <row r="7874">
          <cell r="A7874">
            <v>103663</v>
          </cell>
          <cell r="B7874" t="str">
            <v>canal desarrollo 1.22m lam galv cal 18 (sum+inst)</v>
          </cell>
          <cell r="C7874" t="str">
            <v>ML</v>
          </cell>
          <cell r="E7874" t="str">
            <v>1900</v>
          </cell>
          <cell r="F7874">
            <v>0</v>
          </cell>
        </row>
        <row r="7875">
          <cell r="A7875">
            <v>103665</v>
          </cell>
          <cell r="B7875" t="str">
            <v>JABONERA CERÁMICA</v>
          </cell>
          <cell r="C7875" t="str">
            <v>UN</v>
          </cell>
          <cell r="E7875" t="str">
            <v>1900</v>
          </cell>
          <cell r="F7875">
            <v>0</v>
          </cell>
        </row>
        <row r="7876">
          <cell r="A7876">
            <v>103666</v>
          </cell>
          <cell r="B7876" t="str">
            <v>DURMIENTE .04mx.08m (3m)</v>
          </cell>
          <cell r="C7876" t="str">
            <v>ML</v>
          </cell>
          <cell r="E7876" t="str">
            <v>1900</v>
          </cell>
          <cell r="F7876">
            <v>0</v>
          </cell>
        </row>
        <row r="7877">
          <cell r="A7877">
            <v>103667</v>
          </cell>
          <cell r="B7877" t="str">
            <v>TAPA LUZ PARA PUERTA MADERA</v>
          </cell>
          <cell r="C7877" t="str">
            <v>ML</v>
          </cell>
          <cell r="E7877" t="str">
            <v>1900</v>
          </cell>
          <cell r="F7877">
            <v>0</v>
          </cell>
        </row>
        <row r="7878">
          <cell r="A7878">
            <v>103668</v>
          </cell>
          <cell r="B7878" t="str">
            <v>CAJA PLASTICA CONDUIT DOBLE FONDO REF 2400</v>
          </cell>
          <cell r="C7878" t="str">
            <v>UN</v>
          </cell>
          <cell r="E7878" t="str">
            <v>1900</v>
          </cell>
          <cell r="F7878">
            <v>0</v>
          </cell>
        </row>
        <row r="7879">
          <cell r="A7879">
            <v>103669</v>
          </cell>
          <cell r="B7879" t="str">
            <v>TOMA RJ45 Cat 6 AMP</v>
          </cell>
          <cell r="C7879" t="str">
            <v>UN</v>
          </cell>
          <cell r="E7879" t="str">
            <v>1900</v>
          </cell>
          <cell r="F7879">
            <v>0</v>
          </cell>
        </row>
        <row r="7880">
          <cell r="A7880">
            <v>103670</v>
          </cell>
          <cell r="B7880" t="str">
            <v>PISO ESTOPEROL - 4.0MM (50X50CM) INTERIOR</v>
          </cell>
          <cell r="C7880" t="str">
            <v>M2</v>
          </cell>
          <cell r="E7880" t="str">
            <v>1900</v>
          </cell>
          <cell r="F7880">
            <v>0</v>
          </cell>
        </row>
        <row r="7881">
          <cell r="A7881">
            <v>103671</v>
          </cell>
          <cell r="B7881" t="str">
            <v>PLATINA (15X25CM)3/8"HIERRO</v>
          </cell>
          <cell r="C7881" t="str">
            <v>UN</v>
          </cell>
          <cell r="E7881" t="str">
            <v>1900</v>
          </cell>
          <cell r="F7881">
            <v>0</v>
          </cell>
        </row>
        <row r="7882">
          <cell r="A7882">
            <v>103672</v>
          </cell>
          <cell r="B7882" t="str">
            <v>PLATINA 21/2"X3/8"L=0.60M</v>
          </cell>
          <cell r="C7882" t="str">
            <v>UN</v>
          </cell>
          <cell r="E7882" t="str">
            <v>1900</v>
          </cell>
          <cell r="F7882">
            <v>0</v>
          </cell>
        </row>
        <row r="7883">
          <cell r="A7883">
            <v>103675</v>
          </cell>
          <cell r="B7883" t="str">
            <v>PISO CAUCHO ESTOPEROL 50X50cm X 3.5mm</v>
          </cell>
          <cell r="C7883" t="str">
            <v>M2</v>
          </cell>
          <cell r="E7883" t="str">
            <v>1900</v>
          </cell>
          <cell r="F7883">
            <v>0</v>
          </cell>
        </row>
        <row r="7884">
          <cell r="A7884">
            <v>103678</v>
          </cell>
          <cell r="B7884" t="str">
            <v>TORNILLO LAMINA No. 10 X 11/2</v>
          </cell>
          <cell r="C7884" t="str">
            <v>UN</v>
          </cell>
          <cell r="E7884" t="str">
            <v>1900</v>
          </cell>
          <cell r="F7884">
            <v>0</v>
          </cell>
        </row>
        <row r="7885">
          <cell r="A7885">
            <v>103679</v>
          </cell>
          <cell r="B7885" t="str">
            <v>CORTADORA DE LAMINA</v>
          </cell>
          <cell r="C7885" t="str">
            <v>DD</v>
          </cell>
          <cell r="E7885" t="str">
            <v>1900</v>
          </cell>
          <cell r="F7885">
            <v>0</v>
          </cell>
        </row>
        <row r="7886">
          <cell r="A7886">
            <v>103680</v>
          </cell>
          <cell r="B7886" t="str">
            <v>BROCA TUGSTENO 5/16 X 4" DEWALT</v>
          </cell>
          <cell r="C7886" t="str">
            <v>UN</v>
          </cell>
          <cell r="D7886">
            <v>44601</v>
          </cell>
          <cell r="E7886" t="str">
            <v>2022</v>
          </cell>
          <cell r="F7886">
            <v>7533</v>
          </cell>
        </row>
        <row r="7887">
          <cell r="A7887">
            <v>103683</v>
          </cell>
          <cell r="B7887" t="str">
            <v>Mort. flex. alta adh. STON(STRONG) MIX LATEX **</v>
          </cell>
          <cell r="C7887" t="str">
            <v>KG</v>
          </cell>
          <cell r="D7887">
            <v>43650</v>
          </cell>
          <cell r="E7887" t="str">
            <v>2019</v>
          </cell>
          <cell r="F7887">
            <v>5113</v>
          </cell>
        </row>
        <row r="7888">
          <cell r="A7888">
            <v>103684</v>
          </cell>
          <cell r="B7888" t="str">
            <v>CALENTADOR ELECT.TRIFASICO SM 700 SMARTEC 9.4LTS</v>
          </cell>
          <cell r="C7888" t="str">
            <v>UN</v>
          </cell>
          <cell r="E7888" t="str">
            <v>1900</v>
          </cell>
          <cell r="F7888">
            <v>0</v>
          </cell>
        </row>
        <row r="7889">
          <cell r="A7889">
            <v>103685</v>
          </cell>
          <cell r="B7889" t="str">
            <v>Boquilla esp. modif. STON MIX BOQ. LATEX **</v>
          </cell>
          <cell r="C7889" t="str">
            <v>KG</v>
          </cell>
          <cell r="D7889">
            <v>43650</v>
          </cell>
          <cell r="E7889" t="str">
            <v>2019</v>
          </cell>
          <cell r="F7889">
            <v>4198</v>
          </cell>
        </row>
        <row r="7890">
          <cell r="A7890">
            <v>103686</v>
          </cell>
          <cell r="B7890" t="str">
            <v>CHEQUE 1/2"</v>
          </cell>
          <cell r="C7890" t="str">
            <v>UN</v>
          </cell>
          <cell r="E7890" t="str">
            <v>1900</v>
          </cell>
          <cell r="F7890">
            <v>0</v>
          </cell>
        </row>
        <row r="7891">
          <cell r="A7891">
            <v>103687</v>
          </cell>
          <cell r="B7891" t="str">
            <v>Ventana Fija alumin mate 38-31 Vidrio laminado 6mm</v>
          </cell>
          <cell r="C7891" t="str">
            <v>M2</v>
          </cell>
          <cell r="E7891" t="str">
            <v>1900</v>
          </cell>
          <cell r="F7891">
            <v>0</v>
          </cell>
        </row>
        <row r="7892">
          <cell r="A7892">
            <v>103688</v>
          </cell>
          <cell r="B7892" t="str">
            <v>DESMONTE E INSTALACIÒN PUERTAS VIDRIO TEMPLADO 10m</v>
          </cell>
          <cell r="C7892" t="str">
            <v>UN</v>
          </cell>
          <cell r="E7892" t="str">
            <v>1900</v>
          </cell>
          <cell r="F7892">
            <v>0</v>
          </cell>
        </row>
        <row r="7893">
          <cell r="A7893">
            <v>103689</v>
          </cell>
          <cell r="B7893" t="str">
            <v>SUM + INST TOPE  PARA PUERTA VIDRIO TEMPLADO 10mm</v>
          </cell>
          <cell r="C7893" t="str">
            <v>UN</v>
          </cell>
          <cell r="E7893" t="str">
            <v>1900</v>
          </cell>
          <cell r="F7893">
            <v>0</v>
          </cell>
        </row>
        <row r="7894">
          <cell r="A7894">
            <v>103690</v>
          </cell>
          <cell r="B7894" t="str">
            <v>MARMOL ROYAL DORADO espesor 10mm, incl. flete **</v>
          </cell>
          <cell r="C7894" t="str">
            <v>M2</v>
          </cell>
          <cell r="E7894" t="str">
            <v>1900</v>
          </cell>
          <cell r="F7894">
            <v>0</v>
          </cell>
        </row>
        <row r="7895">
          <cell r="A7895">
            <v>103694</v>
          </cell>
          <cell r="B7895" t="str">
            <v>Protector STON PROTEC 20LT **</v>
          </cell>
          <cell r="C7895" t="str">
            <v>LT</v>
          </cell>
          <cell r="D7895">
            <v>43802</v>
          </cell>
          <cell r="E7895" t="str">
            <v>2019</v>
          </cell>
          <cell r="F7895">
            <v>35556.01</v>
          </cell>
        </row>
        <row r="7896">
          <cell r="A7896">
            <v>103695</v>
          </cell>
          <cell r="B7896" t="str">
            <v>REACTANCIA ALVANCE MULTITAP 400W 220V</v>
          </cell>
          <cell r="C7896" t="str">
            <v>UN</v>
          </cell>
          <cell r="E7896" t="str">
            <v>1900</v>
          </cell>
          <cell r="F7896">
            <v>0</v>
          </cell>
        </row>
        <row r="7897">
          <cell r="A7897">
            <v>103696</v>
          </cell>
          <cell r="B7897" t="str">
            <v>TERMINAL BORNA No. 4</v>
          </cell>
          <cell r="C7897" t="str">
            <v>UN</v>
          </cell>
          <cell r="E7897" t="str">
            <v>1900</v>
          </cell>
          <cell r="F7897">
            <v>0</v>
          </cell>
        </row>
        <row r="7898">
          <cell r="A7898">
            <v>103697</v>
          </cell>
          <cell r="B7898" t="str">
            <v>sum+inst ventana alum anodz sis 38-31 vid temp 8mm</v>
          </cell>
          <cell r="C7898" t="str">
            <v>M2</v>
          </cell>
          <cell r="E7898" t="str">
            <v>1900</v>
          </cell>
          <cell r="F7898">
            <v>0</v>
          </cell>
        </row>
        <row r="7899">
          <cell r="A7899">
            <v>103698</v>
          </cell>
          <cell r="B7899" t="str">
            <v>sum+inst ventana alum anodz sis 38-31 vid 5mm inco</v>
          </cell>
          <cell r="C7899" t="str">
            <v>M2</v>
          </cell>
          <cell r="E7899" t="str">
            <v>1900</v>
          </cell>
          <cell r="F7899">
            <v>0</v>
          </cell>
        </row>
        <row r="7900">
          <cell r="A7900">
            <v>103700</v>
          </cell>
          <cell r="B7900" t="str">
            <v>Tubo Estructural abierto 5"x2" espesor 1.5mm</v>
          </cell>
          <cell r="C7900" t="str">
            <v>ML</v>
          </cell>
          <cell r="D7900">
            <v>44161</v>
          </cell>
          <cell r="E7900" t="str">
            <v>2020</v>
          </cell>
          <cell r="F7900">
            <v>11687</v>
          </cell>
        </row>
        <row r="7901">
          <cell r="A7901">
            <v>103701</v>
          </cell>
          <cell r="B7901" t="str">
            <v>TORNILLO HEXAGONAL 1/2" x 1"</v>
          </cell>
          <cell r="C7901" t="str">
            <v>UN</v>
          </cell>
          <cell r="D7901">
            <v>44161</v>
          </cell>
          <cell r="E7901" t="str">
            <v>2020</v>
          </cell>
          <cell r="F7901">
            <v>365</v>
          </cell>
        </row>
        <row r="7902">
          <cell r="A7902">
            <v>103702</v>
          </cell>
          <cell r="B7902" t="str">
            <v>ARANDELA PRESIÓN ZINCADA 1/2"</v>
          </cell>
          <cell r="C7902" t="str">
            <v>UN</v>
          </cell>
          <cell r="D7902">
            <v>44161</v>
          </cell>
          <cell r="E7902" t="str">
            <v>2020</v>
          </cell>
          <cell r="F7902">
            <v>70</v>
          </cell>
        </row>
        <row r="7903">
          <cell r="A7903">
            <v>103703</v>
          </cell>
          <cell r="B7903" t="str">
            <v>TUERCA HEXAGONAL 1/2"</v>
          </cell>
          <cell r="C7903" t="str">
            <v>UN</v>
          </cell>
          <cell r="D7903">
            <v>44161</v>
          </cell>
          <cell r="E7903" t="str">
            <v>2020</v>
          </cell>
          <cell r="F7903">
            <v>157</v>
          </cell>
        </row>
        <row r="7904">
          <cell r="A7904">
            <v>103706</v>
          </cell>
          <cell r="B7904" t="str">
            <v>transporte y evacuación de lodos</v>
          </cell>
          <cell r="C7904" t="str">
            <v>HR</v>
          </cell>
          <cell r="E7904" t="str">
            <v>1900</v>
          </cell>
          <cell r="F7904">
            <v>0</v>
          </cell>
        </row>
        <row r="7905">
          <cell r="A7905">
            <v>103707</v>
          </cell>
          <cell r="B7905" t="str">
            <v>Tratamiento y disposición  de lodos</v>
          </cell>
          <cell r="C7905" t="str">
            <v>VJ</v>
          </cell>
          <cell r="E7905" t="str">
            <v>1900</v>
          </cell>
          <cell r="F7905">
            <v>0</v>
          </cell>
        </row>
        <row r="7906">
          <cell r="A7906">
            <v>103708</v>
          </cell>
          <cell r="B7906" t="str">
            <v>Servicio de carrotanque (10 M3)</v>
          </cell>
          <cell r="C7906" t="str">
            <v>UN</v>
          </cell>
          <cell r="E7906" t="str">
            <v>1900</v>
          </cell>
          <cell r="F7906">
            <v>0</v>
          </cell>
        </row>
        <row r="7907">
          <cell r="A7907">
            <v>103709</v>
          </cell>
          <cell r="B7907" t="str">
            <v>ELEMNTOS DE FIJACION PARA ARGOLLA EN ALUMNIO</v>
          </cell>
          <cell r="C7907" t="str">
            <v>UN</v>
          </cell>
          <cell r="E7907" t="str">
            <v>1900</v>
          </cell>
          <cell r="F7907">
            <v>0</v>
          </cell>
        </row>
        <row r="7908">
          <cell r="A7908">
            <v>103710</v>
          </cell>
          <cell r="B7908" t="str">
            <v>TABLA TRAPEZOIDAL ZAPAN 0.25X0.75X0.55M</v>
          </cell>
          <cell r="C7908" t="str">
            <v>UN</v>
          </cell>
          <cell r="E7908" t="str">
            <v>1900</v>
          </cell>
          <cell r="F7908">
            <v>0</v>
          </cell>
        </row>
        <row r="7909">
          <cell r="A7909">
            <v>103712</v>
          </cell>
          <cell r="B7909" t="str">
            <v>PLATAFORMA HIDRAULIC. TIPO TIJERA</v>
          </cell>
          <cell r="C7909" t="str">
            <v>DD</v>
          </cell>
          <cell r="E7909" t="str">
            <v>1900</v>
          </cell>
          <cell r="F7909">
            <v>0</v>
          </cell>
        </row>
        <row r="7910">
          <cell r="A7910">
            <v>103714</v>
          </cell>
          <cell r="B7910" t="str">
            <v>INSTALAC TABLERO BALONCESTO 1.20*1.80 FIBRA VIDR</v>
          </cell>
          <cell r="C7910" t="str">
            <v>JGO</v>
          </cell>
          <cell r="E7910" t="str">
            <v>1900</v>
          </cell>
          <cell r="F7910">
            <v>0</v>
          </cell>
        </row>
        <row r="7911">
          <cell r="A7911">
            <v>103717</v>
          </cell>
          <cell r="B7911" t="str">
            <v>TOPE PARA PUERTA EN ACERO</v>
          </cell>
          <cell r="C7911" t="str">
            <v>UN</v>
          </cell>
          <cell r="E7911" t="str">
            <v>1900</v>
          </cell>
          <cell r="F7911">
            <v>0</v>
          </cell>
        </row>
        <row r="7912">
          <cell r="A7912">
            <v>103718</v>
          </cell>
          <cell r="B7912" t="str">
            <v>ESCALERA DE EXTENSIÓN 24 PASOS</v>
          </cell>
          <cell r="C7912" t="str">
            <v>DD</v>
          </cell>
          <cell r="E7912" t="str">
            <v>1900</v>
          </cell>
          <cell r="F7912">
            <v>0</v>
          </cell>
        </row>
        <row r="7913">
          <cell r="A7913">
            <v>103719</v>
          </cell>
          <cell r="B7913" t="str">
            <v>ESCALERA DE EXTENSIÓN 16 PASOS</v>
          </cell>
          <cell r="C7913" t="str">
            <v>DD</v>
          </cell>
          <cell r="E7913" t="str">
            <v>1900</v>
          </cell>
          <cell r="F7913">
            <v>0</v>
          </cell>
        </row>
        <row r="7914">
          <cell r="A7914">
            <v>103720</v>
          </cell>
          <cell r="B7914" t="str">
            <v>GARGOLA 0.15X0.09X0.50M</v>
          </cell>
          <cell r="C7914" t="str">
            <v>UN</v>
          </cell>
          <cell r="D7914">
            <v>44161</v>
          </cell>
          <cell r="E7914" t="str">
            <v>2020</v>
          </cell>
          <cell r="F7914">
            <v>31796</v>
          </cell>
        </row>
        <row r="7915">
          <cell r="A7915">
            <v>103721</v>
          </cell>
          <cell r="B7915" t="str">
            <v>DESMONTE ACOPLE</v>
          </cell>
          <cell r="C7915" t="str">
            <v>UN</v>
          </cell>
          <cell r="E7915" t="str">
            <v>1900</v>
          </cell>
          <cell r="F7915">
            <v>0</v>
          </cell>
        </row>
        <row r="7916">
          <cell r="A7916">
            <v>103722</v>
          </cell>
          <cell r="B7916" t="str">
            <v>INSTALACIÓN  ACOPLE</v>
          </cell>
          <cell r="C7916" t="str">
            <v>UN</v>
          </cell>
          <cell r="E7916" t="str">
            <v>1900</v>
          </cell>
          <cell r="F7916">
            <v>0</v>
          </cell>
        </row>
        <row r="7917">
          <cell r="A7917">
            <v>103723</v>
          </cell>
          <cell r="B7917" t="str">
            <v>SUM E INST  ACOPLE FLEXIBLE METALICO (LAV)</v>
          </cell>
          <cell r="C7917" t="str">
            <v>UN</v>
          </cell>
          <cell r="D7917">
            <v>43530</v>
          </cell>
          <cell r="E7917" t="str">
            <v>2019</v>
          </cell>
          <cell r="F7917">
            <v>14300</v>
          </cell>
        </row>
        <row r="7918">
          <cell r="A7918">
            <v>103724</v>
          </cell>
          <cell r="B7918" t="str">
            <v>RETIRO TAPAS SEMIESFERICAS</v>
          </cell>
          <cell r="C7918" t="str">
            <v>UN</v>
          </cell>
          <cell r="E7918" t="str">
            <v>1900</v>
          </cell>
          <cell r="F7918">
            <v>0</v>
          </cell>
        </row>
        <row r="7919">
          <cell r="A7919">
            <v>103725</v>
          </cell>
          <cell r="B7919" t="str">
            <v>INSTALACIÓN TAPAS SEMIESFERICAS</v>
          </cell>
          <cell r="C7919" t="str">
            <v>UN</v>
          </cell>
          <cell r="E7919" t="str">
            <v>1900</v>
          </cell>
          <cell r="F7919">
            <v>0</v>
          </cell>
        </row>
        <row r="7920">
          <cell r="A7920">
            <v>103726</v>
          </cell>
          <cell r="B7920" t="str">
            <v>SUMINISTRO TAPAS SEMIESFERICAS</v>
          </cell>
          <cell r="C7920" t="str">
            <v>UN</v>
          </cell>
          <cell r="E7920" t="str">
            <v>1900</v>
          </cell>
          <cell r="F7920">
            <v>0</v>
          </cell>
        </row>
        <row r="7921">
          <cell r="A7921">
            <v>103739</v>
          </cell>
          <cell r="B7921" t="str">
            <v>BASE CILINDRO CANECA M-120</v>
          </cell>
          <cell r="C7921" t="str">
            <v>UN</v>
          </cell>
          <cell r="E7921" t="str">
            <v>1900</v>
          </cell>
          <cell r="F7921">
            <v>0</v>
          </cell>
        </row>
        <row r="7922">
          <cell r="A7922">
            <v>103747</v>
          </cell>
          <cell r="B7922" t="str">
            <v>ASOLEADORA PLÁSTICA</v>
          </cell>
          <cell r="C7922" t="str">
            <v>UN</v>
          </cell>
          <cell r="E7922" t="str">
            <v>1900</v>
          </cell>
          <cell r="F7922">
            <v>0</v>
          </cell>
        </row>
        <row r="7923">
          <cell r="A7923">
            <v>103749</v>
          </cell>
          <cell r="B7923" t="str">
            <v>MESA PLÁSTICA</v>
          </cell>
          <cell r="C7923" t="str">
            <v>UN</v>
          </cell>
          <cell r="E7923" t="str">
            <v>1900</v>
          </cell>
          <cell r="F7923">
            <v>0</v>
          </cell>
        </row>
        <row r="7924">
          <cell r="A7924">
            <v>103750</v>
          </cell>
          <cell r="B7924" t="str">
            <v>DIVAN TAPIZADO</v>
          </cell>
          <cell r="C7924" t="str">
            <v>UN</v>
          </cell>
          <cell r="E7924" t="str">
            <v>1900</v>
          </cell>
          <cell r="F7924">
            <v>0</v>
          </cell>
        </row>
        <row r="7925">
          <cell r="A7925">
            <v>103751</v>
          </cell>
          <cell r="B7925" t="str">
            <v>SILLA PLÁSTICA</v>
          </cell>
          <cell r="C7925" t="str">
            <v>UN</v>
          </cell>
          <cell r="E7925" t="str">
            <v>1900</v>
          </cell>
          <cell r="F7925">
            <v>0</v>
          </cell>
        </row>
        <row r="7926">
          <cell r="A7926">
            <v>103752</v>
          </cell>
          <cell r="B7926" t="str">
            <v>TABLERO EN ACRILICO 2X1</v>
          </cell>
          <cell r="C7926" t="str">
            <v>UN</v>
          </cell>
          <cell r="E7926" t="str">
            <v>1900</v>
          </cell>
          <cell r="F7926">
            <v>0</v>
          </cell>
        </row>
        <row r="7927">
          <cell r="A7927">
            <v>103753</v>
          </cell>
          <cell r="B7927" t="str">
            <v>SILLA GIRATORIA</v>
          </cell>
          <cell r="C7927" t="str">
            <v>UN</v>
          </cell>
          <cell r="E7927" t="str">
            <v>1900</v>
          </cell>
          <cell r="F7927">
            <v>0</v>
          </cell>
        </row>
        <row r="7928">
          <cell r="A7928">
            <v>103754</v>
          </cell>
          <cell r="B7928" t="str">
            <v>PARASOL</v>
          </cell>
          <cell r="C7928" t="str">
            <v>UN</v>
          </cell>
          <cell r="E7928" t="str">
            <v>1900</v>
          </cell>
          <cell r="F7928">
            <v>0</v>
          </cell>
        </row>
        <row r="7929">
          <cell r="A7929">
            <v>103755</v>
          </cell>
          <cell r="B7929" t="str">
            <v>BASE PLASTICA PARASOL</v>
          </cell>
          <cell r="C7929" t="str">
            <v>UN</v>
          </cell>
          <cell r="E7929" t="str">
            <v>1900</v>
          </cell>
          <cell r="F7929">
            <v>0</v>
          </cell>
        </row>
        <row r="7930">
          <cell r="A7930">
            <v>103756</v>
          </cell>
          <cell r="B7930" t="str">
            <v>SILLA GRADERIA</v>
          </cell>
          <cell r="C7930" t="str">
            <v>UN</v>
          </cell>
          <cell r="E7930" t="str">
            <v>1900</v>
          </cell>
          <cell r="F7930">
            <v>0</v>
          </cell>
        </row>
        <row r="7931">
          <cell r="A7931">
            <v>103758</v>
          </cell>
          <cell r="B7931" t="str">
            <v>TANDEM 3 PUESTOS</v>
          </cell>
          <cell r="C7931" t="str">
            <v>UN</v>
          </cell>
          <cell r="E7931" t="str">
            <v>1900</v>
          </cell>
          <cell r="F7931">
            <v>0</v>
          </cell>
        </row>
        <row r="7932">
          <cell r="A7932">
            <v>103794</v>
          </cell>
          <cell r="B7932" t="str">
            <v>ESTACION 1-POSTE ESTIRAMIENTO</v>
          </cell>
          <cell r="C7932" t="str">
            <v>UN</v>
          </cell>
          <cell r="E7932" t="str">
            <v>1900</v>
          </cell>
          <cell r="F7932">
            <v>0</v>
          </cell>
        </row>
        <row r="7933">
          <cell r="A7933">
            <v>103796</v>
          </cell>
          <cell r="B7933" t="str">
            <v>ESTACION 11- BANCA FORTALECIMIENTO</v>
          </cell>
          <cell r="C7933" t="str">
            <v>UN</v>
          </cell>
          <cell r="E7933" t="str">
            <v>1900</v>
          </cell>
          <cell r="F7933">
            <v>0</v>
          </cell>
        </row>
        <row r="7934">
          <cell r="A7934">
            <v>103797</v>
          </cell>
          <cell r="B7934" t="str">
            <v>ESTACION 12- POSTE ABDOMINALES</v>
          </cell>
          <cell r="C7934" t="str">
            <v>UN</v>
          </cell>
          <cell r="E7934" t="str">
            <v>1900</v>
          </cell>
          <cell r="F7934">
            <v>0</v>
          </cell>
        </row>
        <row r="7935">
          <cell r="A7935">
            <v>103798</v>
          </cell>
          <cell r="B7935" t="str">
            <v>LAMINA VALLA INSTRUCCIÓN</v>
          </cell>
          <cell r="C7935" t="str">
            <v>UN</v>
          </cell>
          <cell r="E7935" t="str">
            <v>1900</v>
          </cell>
          <cell r="F7935">
            <v>0</v>
          </cell>
        </row>
        <row r="7936">
          <cell r="A7936">
            <v>103800</v>
          </cell>
          <cell r="B7936" t="str">
            <v>ESTACION 2-TUBO EJERCICIO GEMELOS</v>
          </cell>
          <cell r="C7936" t="str">
            <v>UN</v>
          </cell>
          <cell r="E7936" t="str">
            <v>1900</v>
          </cell>
          <cell r="F7936">
            <v>0</v>
          </cell>
        </row>
        <row r="7937">
          <cell r="A7937">
            <v>103802</v>
          </cell>
          <cell r="B7937" t="str">
            <v>ESTACION 4- BARRA PARA SALTO</v>
          </cell>
          <cell r="C7937" t="str">
            <v>UN</v>
          </cell>
          <cell r="E7937" t="str">
            <v>1900</v>
          </cell>
          <cell r="F7937">
            <v>0</v>
          </cell>
        </row>
        <row r="7938">
          <cell r="A7938">
            <v>103803</v>
          </cell>
          <cell r="B7938" t="str">
            <v>ESTACION 5- BARRA FLEXION ESPALDA</v>
          </cell>
          <cell r="C7938" t="str">
            <v>UN</v>
          </cell>
          <cell r="D7938">
            <v>43522</v>
          </cell>
          <cell r="E7938" t="str">
            <v>2019</v>
          </cell>
          <cell r="F7938">
            <v>630700</v>
          </cell>
        </row>
        <row r="7939">
          <cell r="A7939">
            <v>103804</v>
          </cell>
          <cell r="B7939" t="str">
            <v>ESTACION 6- BARRA FLEXION PECHO</v>
          </cell>
          <cell r="C7939" t="str">
            <v>UN</v>
          </cell>
          <cell r="E7939" t="str">
            <v>1900</v>
          </cell>
          <cell r="F7939">
            <v>0</v>
          </cell>
        </row>
        <row r="7940">
          <cell r="A7940">
            <v>103805</v>
          </cell>
          <cell r="B7940" t="str">
            <v>ESTACION 6- BANCA PARA ESTIRAMIENTO</v>
          </cell>
          <cell r="C7940" t="str">
            <v>UN</v>
          </cell>
          <cell r="E7940" t="str">
            <v>1900</v>
          </cell>
          <cell r="F7940">
            <v>0</v>
          </cell>
        </row>
        <row r="7941">
          <cell r="A7941">
            <v>103806</v>
          </cell>
          <cell r="B7941" t="str">
            <v>ESTACION 7- BARRAS PARALELAS</v>
          </cell>
          <cell r="C7941" t="str">
            <v>UN</v>
          </cell>
          <cell r="E7941" t="str">
            <v>1900</v>
          </cell>
          <cell r="F7941">
            <v>0</v>
          </cell>
        </row>
        <row r="7942">
          <cell r="A7942">
            <v>103807</v>
          </cell>
          <cell r="B7942" t="str">
            <v>ESTACION 8- TUBOS PARA BRINCO</v>
          </cell>
          <cell r="C7942" t="str">
            <v>UN</v>
          </cell>
          <cell r="E7942" t="str">
            <v>1900</v>
          </cell>
          <cell r="F7942">
            <v>0</v>
          </cell>
        </row>
        <row r="7943">
          <cell r="A7943">
            <v>103808</v>
          </cell>
          <cell r="B7943" t="str">
            <v>ESTACION 9- BANCA ABDOMINALES ALTO</v>
          </cell>
          <cell r="C7943" t="str">
            <v>UN</v>
          </cell>
          <cell r="E7943" t="str">
            <v>1900</v>
          </cell>
          <cell r="F7943">
            <v>0</v>
          </cell>
        </row>
        <row r="7944">
          <cell r="A7944">
            <v>103813</v>
          </cell>
          <cell r="B7944" t="str">
            <v>ESCALADOR DE ARCO</v>
          </cell>
          <cell r="C7944" t="str">
            <v>UN</v>
          </cell>
          <cell r="E7944" t="str">
            <v>1900</v>
          </cell>
          <cell r="F7944">
            <v>0</v>
          </cell>
        </row>
        <row r="7945">
          <cell r="A7945">
            <v>103815</v>
          </cell>
          <cell r="B7945" t="str">
            <v>POSTES DE 2 MTS METÁLICO</v>
          </cell>
          <cell r="C7945" t="str">
            <v>UN</v>
          </cell>
          <cell r="E7945" t="str">
            <v>1900</v>
          </cell>
          <cell r="F7945">
            <v>0</v>
          </cell>
        </row>
        <row r="7946">
          <cell r="A7946">
            <v>103816</v>
          </cell>
          <cell r="B7946" t="str">
            <v>POSTES DE 2.7  MTS METÁLICO</v>
          </cell>
          <cell r="C7946" t="str">
            <v>UN</v>
          </cell>
          <cell r="E7946" t="str">
            <v>1900</v>
          </cell>
          <cell r="F7946">
            <v>0</v>
          </cell>
        </row>
        <row r="7947">
          <cell r="A7947">
            <v>103817</v>
          </cell>
          <cell r="B7947" t="str">
            <v>POSTES DE 3  MTS METÁLICO</v>
          </cell>
          <cell r="C7947" t="str">
            <v>UN</v>
          </cell>
          <cell r="E7947" t="str">
            <v>1900</v>
          </cell>
          <cell r="F7947">
            <v>0</v>
          </cell>
        </row>
        <row r="7948">
          <cell r="A7948">
            <v>103818</v>
          </cell>
          <cell r="B7948" t="str">
            <v xml:space="preserve">POSTES DE 3.3  MTS METÁLICOS **NO USAR** </v>
          </cell>
          <cell r="C7948" t="str">
            <v>UN</v>
          </cell>
          <cell r="D7948">
            <v>43521</v>
          </cell>
          <cell r="E7948" t="str">
            <v>2019</v>
          </cell>
          <cell r="F7948">
            <v>178500</v>
          </cell>
        </row>
        <row r="7949">
          <cell r="A7949">
            <v>103822</v>
          </cell>
          <cell r="B7949" t="str">
            <v>karraplast</v>
          </cell>
          <cell r="C7949" t="str">
            <v>KG</v>
          </cell>
          <cell r="E7949" t="str">
            <v>1900</v>
          </cell>
          <cell r="F7949">
            <v>0</v>
          </cell>
        </row>
        <row r="7950">
          <cell r="A7950">
            <v>103832</v>
          </cell>
          <cell r="B7950" t="str">
            <v>REMATE SIMPLE Cielo raso PVC  L=2.70 mts (10 mm)</v>
          </cell>
          <cell r="C7950" t="str">
            <v>UN</v>
          </cell>
          <cell r="D7950">
            <v>43712</v>
          </cell>
          <cell r="E7950" t="str">
            <v>2019</v>
          </cell>
          <cell r="F7950">
            <v>7714</v>
          </cell>
        </row>
        <row r="7951">
          <cell r="A7951">
            <v>103847</v>
          </cell>
          <cell r="B7951" t="str">
            <v>totalizador 3 x 20 A  MG</v>
          </cell>
          <cell r="C7951" t="str">
            <v>UN</v>
          </cell>
          <cell r="D7951">
            <v>44188</v>
          </cell>
          <cell r="E7951" t="str">
            <v>2020</v>
          </cell>
          <cell r="F7951">
            <v>106403.01</v>
          </cell>
        </row>
        <row r="7952">
          <cell r="A7952">
            <v>103853</v>
          </cell>
          <cell r="B7952" t="str">
            <v>Semiila Grama DecorativaTipo Mustang III+Flete Bog</v>
          </cell>
          <cell r="C7952" t="str">
            <v>LB</v>
          </cell>
          <cell r="E7952" t="str">
            <v>1900</v>
          </cell>
          <cell r="F7952">
            <v>0</v>
          </cell>
        </row>
        <row r="7953">
          <cell r="A7953">
            <v>103860</v>
          </cell>
          <cell r="B7953" t="str">
            <v>Tubo PVC Conduit 1 1/4¨</v>
          </cell>
          <cell r="C7953" t="str">
            <v>UN</v>
          </cell>
          <cell r="E7953" t="str">
            <v>1900</v>
          </cell>
          <cell r="F7953">
            <v>0</v>
          </cell>
        </row>
        <row r="7954">
          <cell r="A7954">
            <v>103862</v>
          </cell>
          <cell r="B7954" t="str">
            <v>toma trifasica incrustar</v>
          </cell>
          <cell r="C7954" t="str">
            <v>UN</v>
          </cell>
          <cell r="E7954" t="str">
            <v>1900</v>
          </cell>
          <cell r="F7954">
            <v>0</v>
          </cell>
        </row>
        <row r="7955">
          <cell r="A7955">
            <v>103863</v>
          </cell>
          <cell r="B7955" t="str">
            <v>TOMA TV</v>
          </cell>
          <cell r="C7955" t="str">
            <v>UN</v>
          </cell>
          <cell r="E7955" t="str">
            <v>1900</v>
          </cell>
          <cell r="F7955">
            <v>0</v>
          </cell>
        </row>
        <row r="7956">
          <cell r="A7956">
            <v>103865</v>
          </cell>
          <cell r="B7956" t="str">
            <v>interruptor triple  incluye tapa</v>
          </cell>
          <cell r="C7956" t="str">
            <v>UN</v>
          </cell>
          <cell r="E7956" t="str">
            <v>1900</v>
          </cell>
          <cell r="F7956">
            <v>0</v>
          </cell>
        </row>
        <row r="7957">
          <cell r="A7957">
            <v>103868</v>
          </cell>
          <cell r="B7957" t="str">
            <v>Tubo fluorescente 1x17 W</v>
          </cell>
          <cell r="C7957" t="str">
            <v>UN</v>
          </cell>
          <cell r="D7957">
            <v>44601</v>
          </cell>
          <cell r="E7957" t="str">
            <v>2022</v>
          </cell>
          <cell r="F7957">
            <v>5319</v>
          </cell>
        </row>
        <row r="7958">
          <cell r="A7958">
            <v>103869</v>
          </cell>
          <cell r="B7958" t="str">
            <v>patch panel de 24 puertos categoria 6</v>
          </cell>
          <cell r="C7958" t="str">
            <v>UN</v>
          </cell>
          <cell r="D7958">
            <v>43816</v>
          </cell>
          <cell r="E7958" t="str">
            <v>2019</v>
          </cell>
          <cell r="F7958">
            <v>300475</v>
          </cell>
        </row>
        <row r="7959">
          <cell r="A7959">
            <v>103870</v>
          </cell>
          <cell r="B7959" t="str">
            <v>Switch de 24 puestos categoria 6</v>
          </cell>
          <cell r="C7959" t="str">
            <v>UN</v>
          </cell>
          <cell r="D7959">
            <v>43740</v>
          </cell>
          <cell r="E7959" t="str">
            <v>2019</v>
          </cell>
          <cell r="F7959">
            <v>385000</v>
          </cell>
        </row>
        <row r="7960">
          <cell r="A7960">
            <v>103871</v>
          </cell>
          <cell r="B7960" t="str">
            <v>Tubo PVC 1 1/2¨</v>
          </cell>
          <cell r="C7960" t="str">
            <v>ML</v>
          </cell>
          <cell r="D7960">
            <v>44601</v>
          </cell>
          <cell r="E7960" t="str">
            <v>2022</v>
          </cell>
          <cell r="F7960">
            <v>10118</v>
          </cell>
        </row>
        <row r="7961">
          <cell r="A7961">
            <v>103872</v>
          </cell>
          <cell r="B7961" t="str">
            <v>UNION PVC  1 1/2"  PRESION S/NORMA ICONTEC</v>
          </cell>
          <cell r="C7961" t="str">
            <v>UN</v>
          </cell>
          <cell r="D7961">
            <v>44601</v>
          </cell>
          <cell r="E7961" t="str">
            <v>2022</v>
          </cell>
          <cell r="F7961">
            <v>1933</v>
          </cell>
        </row>
        <row r="7962">
          <cell r="A7962">
            <v>103873</v>
          </cell>
          <cell r="B7962" t="str">
            <v>UNION PVC 1 1/4" PRESIÓN S/NORMA ICONTEC</v>
          </cell>
          <cell r="C7962" t="str">
            <v>UN</v>
          </cell>
          <cell r="D7962">
            <v>44601</v>
          </cell>
          <cell r="E7962" t="str">
            <v>2022</v>
          </cell>
          <cell r="F7962">
            <v>2118</v>
          </cell>
        </row>
        <row r="7963">
          <cell r="A7963">
            <v>103879</v>
          </cell>
          <cell r="B7963" t="str">
            <v>Toma logica doble</v>
          </cell>
          <cell r="C7963" t="str">
            <v>UN</v>
          </cell>
          <cell r="E7963" t="str">
            <v>1900</v>
          </cell>
          <cell r="F7963">
            <v>0</v>
          </cell>
        </row>
        <row r="7964">
          <cell r="A7964">
            <v>103881</v>
          </cell>
          <cell r="B7964" t="str">
            <v>toma monofasica regulada u hospitalaria</v>
          </cell>
          <cell r="C7964" t="str">
            <v>UN</v>
          </cell>
          <cell r="E7964" t="str">
            <v>1900</v>
          </cell>
          <cell r="F7964">
            <v>0</v>
          </cell>
        </row>
        <row r="7965">
          <cell r="A7965">
            <v>103882</v>
          </cell>
          <cell r="B7965" t="str">
            <v>toma sonido</v>
          </cell>
          <cell r="C7965" t="str">
            <v>UN</v>
          </cell>
          <cell r="E7965" t="str">
            <v>1900</v>
          </cell>
          <cell r="F7965">
            <v>0</v>
          </cell>
        </row>
        <row r="7966">
          <cell r="A7966">
            <v>103889</v>
          </cell>
          <cell r="B7966" t="str">
            <v>tubos  hermeticos  2x32W</v>
          </cell>
          <cell r="C7966" t="str">
            <v>UN</v>
          </cell>
          <cell r="E7966" t="str">
            <v>1900</v>
          </cell>
          <cell r="F7966">
            <v>0</v>
          </cell>
        </row>
        <row r="7967">
          <cell r="A7967">
            <v>103891</v>
          </cell>
          <cell r="B7967" t="str">
            <v>pach panel de 8 puertos categoria 6</v>
          </cell>
          <cell r="C7967" t="str">
            <v>UN</v>
          </cell>
          <cell r="E7967" t="str">
            <v>1900</v>
          </cell>
          <cell r="F7967">
            <v>0</v>
          </cell>
        </row>
        <row r="7968">
          <cell r="A7968">
            <v>103892</v>
          </cell>
          <cell r="B7968" t="str">
            <v>patch cord 1.50 m catergoría 6</v>
          </cell>
          <cell r="C7968" t="str">
            <v>UN</v>
          </cell>
          <cell r="E7968" t="str">
            <v>1900</v>
          </cell>
          <cell r="F7968">
            <v>0</v>
          </cell>
        </row>
        <row r="7969">
          <cell r="A7969">
            <v>103897</v>
          </cell>
          <cell r="B7969" t="str">
            <v>TEE UNION MEC PVC (ACUEDUCTO ) ø  3"X 3" X 3"</v>
          </cell>
          <cell r="C7969" t="str">
            <v>UN</v>
          </cell>
          <cell r="E7969" t="str">
            <v>1900</v>
          </cell>
          <cell r="F7969">
            <v>0</v>
          </cell>
        </row>
        <row r="7970">
          <cell r="A7970">
            <v>103899</v>
          </cell>
          <cell r="B7970" t="str">
            <v>TABLERO TRIF C/P 9 CIRCUITOS DESCONTINUADO</v>
          </cell>
          <cell r="C7970" t="str">
            <v>UN</v>
          </cell>
          <cell r="E7970" t="str">
            <v>1900</v>
          </cell>
          <cell r="F7970">
            <v>0</v>
          </cell>
        </row>
        <row r="7971">
          <cell r="A7971">
            <v>103900</v>
          </cell>
          <cell r="B7971" t="str">
            <v>SUM+INST TABLERO 9 CIRCUITOS</v>
          </cell>
          <cell r="C7971" t="str">
            <v>UN</v>
          </cell>
          <cell r="E7971" t="str">
            <v>1900</v>
          </cell>
          <cell r="F7971">
            <v>0</v>
          </cell>
        </row>
        <row r="7972">
          <cell r="A7972">
            <v>103903</v>
          </cell>
          <cell r="B7972" t="str">
            <v>Porton Industrial (puerta metalica corrediz) **</v>
          </cell>
          <cell r="C7972" t="str">
            <v>M2</v>
          </cell>
          <cell r="E7972" t="str">
            <v>1900</v>
          </cell>
          <cell r="F7972">
            <v>0</v>
          </cell>
        </row>
        <row r="7973">
          <cell r="A7973">
            <v>103904</v>
          </cell>
          <cell r="B7973" t="str">
            <v>CANALETA METALICA  pintura electros.12x5cm Certificada</v>
          </cell>
          <cell r="C7973" t="str">
            <v>UN</v>
          </cell>
          <cell r="D7973">
            <v>43850</v>
          </cell>
          <cell r="E7973" t="str">
            <v>2020</v>
          </cell>
          <cell r="F7973">
            <v>43390.01</v>
          </cell>
        </row>
        <row r="7974">
          <cell r="A7974">
            <v>103905</v>
          </cell>
          <cell r="B7974" t="str">
            <v>Sum+Inst canaleta metl pintura electro10x4cm</v>
          </cell>
          <cell r="C7974" t="str">
            <v>ML</v>
          </cell>
          <cell r="E7974" t="str">
            <v>1900</v>
          </cell>
          <cell r="F7974">
            <v>0</v>
          </cell>
        </row>
        <row r="7975">
          <cell r="A7975">
            <v>103906</v>
          </cell>
          <cell r="B7975" t="str">
            <v>Sum+Inst  caja de paso 15x15</v>
          </cell>
          <cell r="C7975" t="str">
            <v>UN</v>
          </cell>
          <cell r="E7975" t="str">
            <v>1900</v>
          </cell>
          <cell r="F7975">
            <v>0</v>
          </cell>
        </row>
        <row r="7976">
          <cell r="A7976">
            <v>103907</v>
          </cell>
          <cell r="B7976" t="str">
            <v>Sum+InsT toma logica senll CAT 6, incluye caja,fac</v>
          </cell>
          <cell r="C7976" t="str">
            <v>UN</v>
          </cell>
          <cell r="E7976" t="str">
            <v>1900</v>
          </cell>
          <cell r="F7976">
            <v>0</v>
          </cell>
        </row>
        <row r="7977">
          <cell r="A7977">
            <v>103908</v>
          </cell>
          <cell r="B7977" t="str">
            <v>Sum+Ins toma cantonera, incluye caja</v>
          </cell>
          <cell r="C7977" t="str">
            <v>UN</v>
          </cell>
          <cell r="E7977" t="str">
            <v>1900</v>
          </cell>
          <cell r="F7977">
            <v>0</v>
          </cell>
        </row>
        <row r="7978">
          <cell r="A7978">
            <v>103909</v>
          </cell>
          <cell r="B7978" t="str">
            <v>Sum+Ins toma Video Beam, incluye caja</v>
          </cell>
          <cell r="C7978" t="str">
            <v>UN</v>
          </cell>
          <cell r="E7978" t="str">
            <v>1900</v>
          </cell>
          <cell r="F7978">
            <v>0</v>
          </cell>
        </row>
        <row r="7979">
          <cell r="A7979">
            <v>103910</v>
          </cell>
          <cell r="B7979" t="str">
            <v>Sum+Ins secador de manos, incluye caja</v>
          </cell>
          <cell r="C7979" t="str">
            <v>UN</v>
          </cell>
          <cell r="E7979" t="str">
            <v>1900</v>
          </cell>
          <cell r="F7979">
            <v>0</v>
          </cell>
        </row>
        <row r="7980">
          <cell r="A7980">
            <v>103918</v>
          </cell>
          <cell r="B7980" t="str">
            <v>Sum+Ins  sensor iluminación, incluye caja</v>
          </cell>
          <cell r="C7980" t="str">
            <v>UN</v>
          </cell>
          <cell r="E7980" t="str">
            <v>1900</v>
          </cell>
          <cell r="F7980">
            <v>0</v>
          </cell>
        </row>
        <row r="7981">
          <cell r="A7981">
            <v>103919</v>
          </cell>
          <cell r="B7981" t="str">
            <v>Sum+Ins salida  ilumin, incluye caja  cable conexn</v>
          </cell>
          <cell r="C7981" t="str">
            <v>UN</v>
          </cell>
          <cell r="E7981" t="str">
            <v>1900</v>
          </cell>
          <cell r="F7981">
            <v>0</v>
          </cell>
        </row>
        <row r="7982">
          <cell r="A7982">
            <v>103920</v>
          </cell>
          <cell r="B7982" t="str">
            <v>Instalación de lampara 60x60</v>
          </cell>
          <cell r="C7982" t="str">
            <v>UN</v>
          </cell>
          <cell r="E7982" t="str">
            <v>1900</v>
          </cell>
          <cell r="F7982">
            <v>0</v>
          </cell>
        </row>
        <row r="7983">
          <cell r="A7983">
            <v>103921</v>
          </cell>
          <cell r="B7983" t="str">
            <v>Instalación de lampara</v>
          </cell>
          <cell r="C7983" t="str">
            <v>UN</v>
          </cell>
          <cell r="E7983" t="str">
            <v>1900</v>
          </cell>
          <cell r="F7983">
            <v>0</v>
          </cell>
        </row>
        <row r="7984">
          <cell r="A7984">
            <v>103922</v>
          </cell>
          <cell r="B7984" t="str">
            <v>Sum+Inst lampara redonda cerr 2x32W, incluye bomb</v>
          </cell>
          <cell r="C7984" t="str">
            <v>UN</v>
          </cell>
          <cell r="E7984" t="str">
            <v>1900</v>
          </cell>
          <cell r="F7984">
            <v>0</v>
          </cell>
        </row>
        <row r="7985">
          <cell r="A7985">
            <v>103923</v>
          </cell>
          <cell r="B7985" t="str">
            <v>Sum+Inst lampara redonda cerr 1x32W, incluye bomb</v>
          </cell>
          <cell r="C7985" t="str">
            <v>UN</v>
          </cell>
          <cell r="E7985" t="str">
            <v>1900</v>
          </cell>
          <cell r="F7985">
            <v>0</v>
          </cell>
        </row>
        <row r="7986">
          <cell r="A7986">
            <v>103924</v>
          </cell>
          <cell r="B7986" t="str">
            <v>Sum+Inst lamparar redonda cerr 1x26W, incluye bomb</v>
          </cell>
          <cell r="C7986" t="str">
            <v>UN</v>
          </cell>
          <cell r="E7986" t="str">
            <v>1900</v>
          </cell>
          <cell r="F7986">
            <v>0</v>
          </cell>
        </row>
        <row r="7987">
          <cell r="A7987">
            <v>103925</v>
          </cell>
          <cell r="B7987" t="str">
            <v>Sum+Inst lampara tipo tortuga 1x26W, incluye bombi</v>
          </cell>
          <cell r="C7987" t="str">
            <v>UN</v>
          </cell>
          <cell r="E7987" t="str">
            <v>1900</v>
          </cell>
          <cell r="F7987">
            <v>0</v>
          </cell>
        </row>
        <row r="7988">
          <cell r="A7988">
            <v>103926</v>
          </cell>
          <cell r="B7988" t="str">
            <v>Sum+Inst lampara tipo tortuga 1x16W, incluye bombi</v>
          </cell>
          <cell r="C7988" t="str">
            <v>UN</v>
          </cell>
          <cell r="E7988" t="str">
            <v>1900</v>
          </cell>
          <cell r="F7988">
            <v>0</v>
          </cell>
        </row>
        <row r="7989">
          <cell r="A7989">
            <v>103927</v>
          </cell>
          <cell r="B7989" t="str">
            <v>Suministro e instalación de lampara autonoma</v>
          </cell>
          <cell r="C7989" t="str">
            <v>UN</v>
          </cell>
          <cell r="E7989" t="str">
            <v>1900</v>
          </cell>
          <cell r="F7989">
            <v>0</v>
          </cell>
        </row>
        <row r="7990">
          <cell r="A7990">
            <v>103928</v>
          </cell>
          <cell r="B7990" t="str">
            <v>Sum+Ins varll polo tier, inclu caj insp30x30, conc</v>
          </cell>
          <cell r="C7990" t="str">
            <v>UN</v>
          </cell>
          <cell r="E7990" t="str">
            <v>1900</v>
          </cell>
          <cell r="F7990">
            <v>0</v>
          </cell>
        </row>
        <row r="7991">
          <cell r="A7991">
            <v>103929</v>
          </cell>
          <cell r="B7991" t="str">
            <v>Sum+Insgabinete cerr met120x60x80 cm incl vent mot</v>
          </cell>
          <cell r="C7991" t="str">
            <v>UN</v>
          </cell>
          <cell r="E7991" t="str">
            <v>1900</v>
          </cell>
          <cell r="F7991">
            <v>0</v>
          </cell>
        </row>
        <row r="7992">
          <cell r="A7992">
            <v>103930</v>
          </cell>
          <cell r="B7992" t="str">
            <v>Sum+Insgabinete cerr met 60x60x80 cm incl vent mo</v>
          </cell>
          <cell r="C7992" t="str">
            <v>UN</v>
          </cell>
          <cell r="E7992" t="str">
            <v>1900</v>
          </cell>
          <cell r="F7992">
            <v>0</v>
          </cell>
        </row>
        <row r="7993">
          <cell r="A7993">
            <v>103931</v>
          </cell>
          <cell r="B7993" t="str">
            <v>Sum+Ins pach panel de 12 puertos categoria 6</v>
          </cell>
          <cell r="C7993" t="str">
            <v>UN</v>
          </cell>
          <cell r="E7993" t="str">
            <v>1900</v>
          </cell>
          <cell r="F7993">
            <v>0</v>
          </cell>
        </row>
        <row r="7994">
          <cell r="A7994">
            <v>103932</v>
          </cell>
          <cell r="B7994" t="str">
            <v>Sum+Ins  Switch de 8 puestos categoria 6</v>
          </cell>
          <cell r="C7994" t="str">
            <v>UN</v>
          </cell>
          <cell r="E7994" t="str">
            <v>1900</v>
          </cell>
          <cell r="F7994">
            <v>0</v>
          </cell>
        </row>
        <row r="7995">
          <cell r="A7995">
            <v>103934</v>
          </cell>
          <cell r="B7995" t="str">
            <v>Sum+Ins  Switch de12  puestos categoria 6</v>
          </cell>
          <cell r="C7995" t="str">
            <v>UN</v>
          </cell>
          <cell r="E7995" t="str">
            <v>1900</v>
          </cell>
          <cell r="F7995">
            <v>0</v>
          </cell>
        </row>
        <row r="7996">
          <cell r="A7996">
            <v>103935</v>
          </cell>
          <cell r="B7996" t="str">
            <v>Suministro e instalación de organizador vertical</v>
          </cell>
          <cell r="C7996" t="str">
            <v>UN</v>
          </cell>
          <cell r="E7996" t="str">
            <v>1900</v>
          </cell>
          <cell r="F7996">
            <v>0</v>
          </cell>
        </row>
        <row r="7997">
          <cell r="A7997">
            <v>103936</v>
          </cell>
          <cell r="B7997" t="str">
            <v>Suministro e instalación de organizador horizontal</v>
          </cell>
          <cell r="C7997" t="str">
            <v>UN</v>
          </cell>
          <cell r="E7997" t="str">
            <v>1900</v>
          </cell>
          <cell r="F7997">
            <v>0</v>
          </cell>
        </row>
        <row r="7998">
          <cell r="A7998">
            <v>103937</v>
          </cell>
          <cell r="B7998" t="str">
            <v>Marcación de puntos logicos</v>
          </cell>
          <cell r="C7998" t="str">
            <v>UN</v>
          </cell>
          <cell r="E7998" t="str">
            <v>1900</v>
          </cell>
          <cell r="F7998">
            <v>0</v>
          </cell>
        </row>
        <row r="7999">
          <cell r="A7999">
            <v>103938</v>
          </cell>
          <cell r="B7999" t="str">
            <v>Suministro e instalación de cable N°4 AWG</v>
          </cell>
          <cell r="C7999" t="str">
            <v>UN</v>
          </cell>
          <cell r="E7999" t="str">
            <v>1900</v>
          </cell>
          <cell r="F7999">
            <v>0</v>
          </cell>
        </row>
        <row r="8000">
          <cell r="A8000">
            <v>103939</v>
          </cell>
          <cell r="B8000" t="str">
            <v>Suministro e instalacion de fotocontrol</v>
          </cell>
          <cell r="C8000" t="str">
            <v>UN</v>
          </cell>
          <cell r="E8000" t="str">
            <v>1900</v>
          </cell>
          <cell r="F8000">
            <v>0</v>
          </cell>
        </row>
        <row r="8001">
          <cell r="A8001">
            <v>103940</v>
          </cell>
          <cell r="B8001" t="str">
            <v>Suministro e instalación de fusibles de fotocontro</v>
          </cell>
          <cell r="C8001" t="str">
            <v>UN</v>
          </cell>
          <cell r="E8001" t="str">
            <v>1900</v>
          </cell>
          <cell r="F8001">
            <v>0</v>
          </cell>
        </row>
        <row r="8002">
          <cell r="A8002">
            <v>103941</v>
          </cell>
          <cell r="B8002" t="str">
            <v>Sumint e inst de luminaria 70 W Metal Halide</v>
          </cell>
          <cell r="C8002" t="str">
            <v>UN</v>
          </cell>
          <cell r="E8002" t="str">
            <v>1900</v>
          </cell>
          <cell r="F8002">
            <v>0</v>
          </cell>
        </row>
        <row r="8003">
          <cell r="A8003">
            <v>103943</v>
          </cell>
          <cell r="B8003" t="str">
            <v>Sumint e inst de luminaria 250 W Metal Halide</v>
          </cell>
          <cell r="C8003" t="str">
            <v>UN</v>
          </cell>
          <cell r="E8003" t="str">
            <v>1900</v>
          </cell>
          <cell r="F8003">
            <v>0</v>
          </cell>
        </row>
        <row r="8004">
          <cell r="A8004">
            <v>103944</v>
          </cell>
          <cell r="B8004" t="str">
            <v>Sumint e inst de luminaria 400 W Metal Halide</v>
          </cell>
          <cell r="C8004" t="str">
            <v>UN</v>
          </cell>
          <cell r="E8004" t="str">
            <v>1900</v>
          </cell>
          <cell r="F8004">
            <v>0</v>
          </cell>
        </row>
        <row r="8005">
          <cell r="A8005">
            <v>103945</v>
          </cell>
          <cell r="B8005" t="str">
            <v>Sumint e inst de luminaria 700 W Metal Halide</v>
          </cell>
          <cell r="C8005" t="str">
            <v>UN</v>
          </cell>
          <cell r="E8005" t="str">
            <v>1900</v>
          </cell>
          <cell r="F8005">
            <v>0</v>
          </cell>
        </row>
        <row r="8006">
          <cell r="A8006">
            <v>103946</v>
          </cell>
          <cell r="B8006" t="str">
            <v>Sumint e inst de luminaria  70 W Sodio</v>
          </cell>
          <cell r="C8006" t="str">
            <v>UN</v>
          </cell>
          <cell r="E8006" t="str">
            <v>1900</v>
          </cell>
          <cell r="F8006">
            <v>0</v>
          </cell>
        </row>
        <row r="8007">
          <cell r="A8007">
            <v>103947</v>
          </cell>
          <cell r="B8007" t="str">
            <v>Sumint e inst de luminaria 125 W Sodio</v>
          </cell>
          <cell r="C8007" t="str">
            <v>UN</v>
          </cell>
          <cell r="E8007" t="str">
            <v>1900</v>
          </cell>
          <cell r="F8007">
            <v>0</v>
          </cell>
        </row>
        <row r="8008">
          <cell r="A8008">
            <v>103948</v>
          </cell>
          <cell r="B8008" t="str">
            <v>Sumint e inst de luminaria 250 W Sodio</v>
          </cell>
          <cell r="C8008" t="str">
            <v>UN</v>
          </cell>
          <cell r="E8008" t="str">
            <v>1900</v>
          </cell>
          <cell r="F8008">
            <v>0</v>
          </cell>
        </row>
        <row r="8009">
          <cell r="A8009">
            <v>103949</v>
          </cell>
          <cell r="B8009" t="str">
            <v>Sumint e inst de luminaria 400 W Sodio</v>
          </cell>
          <cell r="C8009" t="str">
            <v>UN</v>
          </cell>
          <cell r="E8009" t="str">
            <v>1900</v>
          </cell>
          <cell r="F8009">
            <v>0</v>
          </cell>
        </row>
        <row r="8010">
          <cell r="A8010">
            <v>103950</v>
          </cell>
          <cell r="B8010" t="str">
            <v>Sumint e inst de luminaria 700 W Sodio</v>
          </cell>
          <cell r="C8010" t="str">
            <v>UN</v>
          </cell>
          <cell r="E8010" t="str">
            <v>1900</v>
          </cell>
          <cell r="F8010">
            <v>0</v>
          </cell>
        </row>
        <row r="8011">
          <cell r="A8011">
            <v>103951</v>
          </cell>
          <cell r="B8011" t="str">
            <v>Sumint e inst de luminaria 1000 W Sodio</v>
          </cell>
          <cell r="C8011" t="str">
            <v>UN</v>
          </cell>
          <cell r="E8011" t="str">
            <v>1900</v>
          </cell>
          <cell r="F8011">
            <v>0</v>
          </cell>
        </row>
        <row r="8012">
          <cell r="A8012">
            <v>103952</v>
          </cell>
          <cell r="B8012" t="str">
            <v>Sum + Inst bombilla 70 W Sodio</v>
          </cell>
          <cell r="C8012" t="str">
            <v>UN</v>
          </cell>
          <cell r="E8012" t="str">
            <v>1900</v>
          </cell>
          <cell r="F8012">
            <v>0</v>
          </cell>
        </row>
        <row r="8013">
          <cell r="A8013">
            <v>103953</v>
          </cell>
          <cell r="B8013" t="str">
            <v>Sum + Inst bombilla 125 W Sodio</v>
          </cell>
          <cell r="C8013" t="str">
            <v>UN</v>
          </cell>
          <cell r="E8013" t="str">
            <v>1900</v>
          </cell>
          <cell r="F8013">
            <v>0</v>
          </cell>
        </row>
        <row r="8014">
          <cell r="A8014">
            <v>103954</v>
          </cell>
          <cell r="B8014" t="str">
            <v>Sum + Inst bombilla 250 W Sodio</v>
          </cell>
          <cell r="C8014" t="str">
            <v>UN</v>
          </cell>
          <cell r="E8014" t="str">
            <v>1900</v>
          </cell>
          <cell r="F8014">
            <v>0</v>
          </cell>
        </row>
        <row r="8015">
          <cell r="A8015">
            <v>103955</v>
          </cell>
          <cell r="B8015" t="str">
            <v>Sum + Inst bombilla 400 W Sodio</v>
          </cell>
          <cell r="C8015" t="str">
            <v>UN</v>
          </cell>
          <cell r="E8015" t="str">
            <v>1900</v>
          </cell>
          <cell r="F8015">
            <v>0</v>
          </cell>
        </row>
        <row r="8016">
          <cell r="A8016">
            <v>103956</v>
          </cell>
          <cell r="B8016" t="str">
            <v>Sum + Inst bombilla 1000 W Sodio</v>
          </cell>
          <cell r="C8016" t="str">
            <v>UN</v>
          </cell>
          <cell r="E8016" t="str">
            <v>1900</v>
          </cell>
          <cell r="F8016">
            <v>0</v>
          </cell>
        </row>
        <row r="8017">
          <cell r="A8017">
            <v>103961</v>
          </cell>
          <cell r="B8017" t="str">
            <v>Sum + Inst bombilla  1000 W Metal Halide</v>
          </cell>
          <cell r="C8017" t="str">
            <v>UN</v>
          </cell>
          <cell r="E8017" t="str">
            <v>1900</v>
          </cell>
          <cell r="F8017">
            <v>0</v>
          </cell>
        </row>
        <row r="8018">
          <cell r="A8018">
            <v>103964</v>
          </cell>
          <cell r="B8018" t="str">
            <v>kit luminaria 250W, arranc, cond, reactancia</v>
          </cell>
          <cell r="C8018" t="str">
            <v>UN</v>
          </cell>
          <cell r="D8018">
            <v>44601</v>
          </cell>
          <cell r="E8018" t="str">
            <v>2022</v>
          </cell>
          <cell r="F8018">
            <v>143214</v>
          </cell>
        </row>
        <row r="8019">
          <cell r="A8019">
            <v>103967</v>
          </cell>
          <cell r="B8019" t="str">
            <v>Sum+ Inst caja de inspección eléctrica, tipo Coden</v>
          </cell>
          <cell r="C8019" t="str">
            <v>UN</v>
          </cell>
          <cell r="E8019" t="str">
            <v>1900</v>
          </cell>
          <cell r="F8019">
            <v>0</v>
          </cell>
        </row>
        <row r="8020">
          <cell r="A8020">
            <v>103968</v>
          </cell>
          <cell r="B8020" t="str">
            <v>Servicio de limpieza de caja de inspección eléctri</v>
          </cell>
          <cell r="C8020" t="str">
            <v>UN</v>
          </cell>
          <cell r="E8020" t="str">
            <v>1900</v>
          </cell>
          <cell r="F8020">
            <v>0</v>
          </cell>
        </row>
        <row r="8021">
          <cell r="A8021">
            <v>103969</v>
          </cell>
          <cell r="B8021" t="str">
            <v>Sum + Inst  totalizador 3 x 50-3x100A</v>
          </cell>
          <cell r="C8021" t="str">
            <v>UN</v>
          </cell>
          <cell r="E8021" t="str">
            <v>1900</v>
          </cell>
          <cell r="F8021">
            <v>0</v>
          </cell>
        </row>
        <row r="8022">
          <cell r="A8022">
            <v>103972</v>
          </cell>
          <cell r="B8022" t="str">
            <v>TABLERO TRIF S/P 6 CIRCUITOS</v>
          </cell>
          <cell r="C8022" t="str">
            <v>UN</v>
          </cell>
          <cell r="E8022" t="str">
            <v>1900</v>
          </cell>
          <cell r="F8022">
            <v>0</v>
          </cell>
        </row>
        <row r="8023">
          <cell r="A8023">
            <v>103973</v>
          </cell>
          <cell r="B8023" t="str">
            <v>TEE CPVC 3/4"</v>
          </cell>
          <cell r="C8023" t="str">
            <v>UN</v>
          </cell>
          <cell r="E8023" t="str">
            <v>1900</v>
          </cell>
          <cell r="F8023">
            <v>0</v>
          </cell>
        </row>
        <row r="8024">
          <cell r="A8024">
            <v>103981</v>
          </cell>
          <cell r="B8024" t="str">
            <v>SUMINISTRO E INSTALACIÓN DE PISO VINILICO</v>
          </cell>
          <cell r="C8024" t="str">
            <v>M2</v>
          </cell>
          <cell r="E8024" t="str">
            <v>1900</v>
          </cell>
          <cell r="F8024">
            <v>0</v>
          </cell>
        </row>
        <row r="8025">
          <cell r="A8025">
            <v>103982</v>
          </cell>
          <cell r="B8025" t="str">
            <v>SUM E INST DE GUARDA ESCOBAS 75mm PVC COLOR NEGRO</v>
          </cell>
          <cell r="C8025" t="str">
            <v>ML</v>
          </cell>
          <cell r="E8025" t="str">
            <v>1900</v>
          </cell>
          <cell r="F8025">
            <v>0</v>
          </cell>
        </row>
        <row r="8026">
          <cell r="A8026">
            <v>103983</v>
          </cell>
          <cell r="B8026" t="str">
            <v>SUMIN+INSTALACDE BORDE NARIZ(A=5CM;CAIDA=3CM)</v>
          </cell>
          <cell r="C8026" t="str">
            <v>ML</v>
          </cell>
          <cell r="E8026" t="str">
            <v>1900</v>
          </cell>
          <cell r="F8026">
            <v>0</v>
          </cell>
        </row>
        <row r="8027">
          <cell r="A8027">
            <v>103984</v>
          </cell>
          <cell r="B8027" t="str">
            <v>LAVAMANOS ESFERICO 0.32m ACERO INOX. BRILLANTE **</v>
          </cell>
          <cell r="C8027" t="str">
            <v>UN</v>
          </cell>
          <cell r="E8027" t="str">
            <v>1900</v>
          </cell>
          <cell r="F8027">
            <v>0</v>
          </cell>
        </row>
        <row r="8028">
          <cell r="A8028">
            <v>103985</v>
          </cell>
          <cell r="B8028" t="str">
            <v>LAVAMANOS ESFERICO 0.42m ACERO INOX. BRILLANTE **</v>
          </cell>
          <cell r="C8028" t="str">
            <v>UN</v>
          </cell>
          <cell r="E8028" t="str">
            <v>1900</v>
          </cell>
          <cell r="F8028">
            <v>0</v>
          </cell>
        </row>
        <row r="8029">
          <cell r="A8029">
            <v>103989</v>
          </cell>
          <cell r="B8029" t="str">
            <v>PLANCHON EN SAPAN (0.20x0.03x4M)</v>
          </cell>
          <cell r="C8029" t="str">
            <v>UN</v>
          </cell>
          <cell r="E8029" t="str">
            <v>1900</v>
          </cell>
          <cell r="F8029">
            <v>0</v>
          </cell>
        </row>
        <row r="8030">
          <cell r="A8030">
            <v>103990</v>
          </cell>
          <cell r="B8030" t="str">
            <v>TORNILLO NEGRO PARA MADERA 6"x1"</v>
          </cell>
          <cell r="C8030" t="str">
            <v>UN</v>
          </cell>
          <cell r="E8030" t="str">
            <v>1900</v>
          </cell>
          <cell r="F8030">
            <v>0</v>
          </cell>
        </row>
        <row r="8031">
          <cell r="A8031">
            <v>103991</v>
          </cell>
          <cell r="B8031" t="str">
            <v>PLATINA ACERO 0.2 X 0.20 X 1/8"</v>
          </cell>
          <cell r="C8031" t="str">
            <v>UN</v>
          </cell>
          <cell r="E8031" t="str">
            <v>1900</v>
          </cell>
          <cell r="F8031">
            <v>0</v>
          </cell>
        </row>
        <row r="8032">
          <cell r="A8032">
            <v>103992</v>
          </cell>
          <cell r="B8032" t="str">
            <v>COLBON MR 60</v>
          </cell>
          <cell r="C8032" t="str">
            <v>KG</v>
          </cell>
          <cell r="E8032" t="str">
            <v>1900</v>
          </cell>
          <cell r="F8032">
            <v>0</v>
          </cell>
        </row>
        <row r="8033">
          <cell r="A8033">
            <v>103993</v>
          </cell>
          <cell r="B8033" t="str">
            <v>planeadora para  cantear</v>
          </cell>
          <cell r="C8033" t="str">
            <v>DD</v>
          </cell>
          <cell r="E8033" t="str">
            <v>1900</v>
          </cell>
          <cell r="F8033">
            <v>0</v>
          </cell>
        </row>
        <row r="8034">
          <cell r="A8034">
            <v>103994</v>
          </cell>
          <cell r="B8034" t="str">
            <v>SIERRA CIRCULAR ELECTRICA PARA MADERA</v>
          </cell>
          <cell r="C8034" t="str">
            <v>DD</v>
          </cell>
          <cell r="E8034" t="str">
            <v>1900</v>
          </cell>
          <cell r="F8034">
            <v>0</v>
          </cell>
        </row>
        <row r="8035">
          <cell r="A8035">
            <v>103995</v>
          </cell>
          <cell r="B8035" t="str">
            <v>BLOQUE MADERA 18X18X3 MTS</v>
          </cell>
          <cell r="C8035" t="str">
            <v>UN</v>
          </cell>
          <cell r="E8035" t="str">
            <v>1900</v>
          </cell>
          <cell r="F8035">
            <v>0</v>
          </cell>
        </row>
        <row r="8036">
          <cell r="A8036">
            <v>103997</v>
          </cell>
          <cell r="B8036" t="str">
            <v>INMUNIZANTE INCOLORO TEXSA</v>
          </cell>
          <cell r="C8036" t="str">
            <v>GLN</v>
          </cell>
          <cell r="E8036" t="str">
            <v>1900</v>
          </cell>
          <cell r="F8036">
            <v>0</v>
          </cell>
        </row>
        <row r="8037">
          <cell r="A8037">
            <v>103998</v>
          </cell>
          <cell r="B8037" t="str">
            <v>GEOmalla Fortgrid BX 100 refuerzo biaxial</v>
          </cell>
          <cell r="C8037" t="str">
            <v>M2</v>
          </cell>
          <cell r="E8037" t="str">
            <v>1900</v>
          </cell>
          <cell r="F8037">
            <v>0</v>
          </cell>
        </row>
        <row r="8038">
          <cell r="A8038">
            <v>104002</v>
          </cell>
          <cell r="B8038" t="str">
            <v>DISCO PARA PULILIR MADERA VELCRO 5" GRANO 120</v>
          </cell>
          <cell r="C8038" t="str">
            <v>UN</v>
          </cell>
          <cell r="E8038" t="str">
            <v>1900</v>
          </cell>
          <cell r="F8038">
            <v>0</v>
          </cell>
        </row>
        <row r="8039">
          <cell r="A8039">
            <v>104003</v>
          </cell>
          <cell r="B8039" t="str">
            <v>BOLILLO SAPAN 10mm PARA TARUGO 2.70mts</v>
          </cell>
          <cell r="C8039" t="str">
            <v>UN</v>
          </cell>
          <cell r="E8039" t="str">
            <v>1900</v>
          </cell>
          <cell r="F8039">
            <v>0</v>
          </cell>
        </row>
        <row r="8040">
          <cell r="A8040">
            <v>104005</v>
          </cell>
          <cell r="B8040" t="str">
            <v>MASILLA POROSIL (5,3KG) 1GLN</v>
          </cell>
          <cell r="C8040" t="str">
            <v>GLN</v>
          </cell>
          <cell r="E8040" t="str">
            <v>1900</v>
          </cell>
          <cell r="F8040">
            <v>0</v>
          </cell>
        </row>
        <row r="8041">
          <cell r="A8041">
            <v>104009</v>
          </cell>
          <cell r="B8041" t="str">
            <v>LAMINA ACRILICO TRNSP.2MM(1.2X1.8M)</v>
          </cell>
          <cell r="C8041" t="str">
            <v>UN</v>
          </cell>
          <cell r="E8041" t="str">
            <v>1900</v>
          </cell>
          <cell r="F8041">
            <v>0</v>
          </cell>
        </row>
        <row r="8042">
          <cell r="A8042">
            <v>104010</v>
          </cell>
          <cell r="B8042" t="str">
            <v>TORNILLO CARRIAJE 5/16" X 2"</v>
          </cell>
          <cell r="C8042" t="str">
            <v>UN</v>
          </cell>
          <cell r="E8042" t="str">
            <v>1900</v>
          </cell>
          <cell r="F8042">
            <v>0</v>
          </cell>
        </row>
        <row r="8043">
          <cell r="A8043">
            <v>104012</v>
          </cell>
          <cell r="B8043" t="str">
            <v>PLATINAS EN ELE Y U BISAGRAS Y ENGANCHE</v>
          </cell>
          <cell r="C8043" t="str">
            <v>UN</v>
          </cell>
          <cell r="E8043" t="str">
            <v>1900</v>
          </cell>
          <cell r="F8043">
            <v>0</v>
          </cell>
        </row>
        <row r="8044">
          <cell r="A8044">
            <v>104013</v>
          </cell>
          <cell r="B8044" t="str">
            <v>BALINERAS PARA RODAMIENTO DE RIEL</v>
          </cell>
          <cell r="C8044" t="str">
            <v>UN</v>
          </cell>
          <cell r="E8044" t="str">
            <v>1900</v>
          </cell>
          <cell r="F8044">
            <v>0</v>
          </cell>
        </row>
        <row r="8045">
          <cell r="A8045">
            <v>104015</v>
          </cell>
          <cell r="B8045" t="str">
            <v>TUERCA HEXAGONAL 5/16" + ARANDELA 5/16"</v>
          </cell>
          <cell r="C8045" t="str">
            <v>UN</v>
          </cell>
          <cell r="E8045" t="str">
            <v>1900</v>
          </cell>
          <cell r="F8045">
            <v>0</v>
          </cell>
        </row>
        <row r="8046">
          <cell r="A8046">
            <v>104016</v>
          </cell>
          <cell r="B8046" t="str">
            <v>RESORTE ACERO DE 3"</v>
          </cell>
          <cell r="C8046" t="str">
            <v>UN</v>
          </cell>
          <cell r="E8046" t="str">
            <v>1900</v>
          </cell>
          <cell r="F8046">
            <v>0</v>
          </cell>
        </row>
        <row r="8047">
          <cell r="A8047">
            <v>104017</v>
          </cell>
          <cell r="B8047" t="str">
            <v>GRASA LUBRICANTE MINERAL</v>
          </cell>
          <cell r="C8047" t="str">
            <v>KG</v>
          </cell>
          <cell r="E8047" t="str">
            <v>1900</v>
          </cell>
          <cell r="F8047">
            <v>0</v>
          </cell>
        </row>
        <row r="8048">
          <cell r="A8048">
            <v>104018</v>
          </cell>
          <cell r="B8048" t="str">
            <v>DISCO 9"X1/8" para corte de metal</v>
          </cell>
          <cell r="C8048" t="str">
            <v>UN</v>
          </cell>
          <cell r="D8048">
            <v>43592</v>
          </cell>
          <cell r="E8048" t="str">
            <v>2019</v>
          </cell>
          <cell r="F8048">
            <v>10700</v>
          </cell>
        </row>
        <row r="8049">
          <cell r="A8049">
            <v>104020</v>
          </cell>
          <cell r="B8049" t="str">
            <v>Tensor 5/16"</v>
          </cell>
          <cell r="C8049" t="str">
            <v>UN</v>
          </cell>
          <cell r="E8049" t="str">
            <v>1900</v>
          </cell>
          <cell r="F8049">
            <v>0</v>
          </cell>
        </row>
        <row r="8050">
          <cell r="A8050">
            <v>104021</v>
          </cell>
          <cell r="B8050" t="str">
            <v>tornillo hexagonal punta broca 10"x1/2"</v>
          </cell>
          <cell r="C8050" t="str">
            <v>UN</v>
          </cell>
          <cell r="E8050" t="str">
            <v>1900</v>
          </cell>
          <cell r="F8050">
            <v>0</v>
          </cell>
        </row>
        <row r="8051">
          <cell r="A8051">
            <v>104022</v>
          </cell>
          <cell r="B8051" t="str">
            <v>Flanche en lám galv  cal 26 L=2.40mts desar 0.20mt</v>
          </cell>
          <cell r="C8051" t="str">
            <v>UN</v>
          </cell>
          <cell r="E8051" t="str">
            <v>1900</v>
          </cell>
          <cell r="F8051">
            <v>0</v>
          </cell>
        </row>
        <row r="8052">
          <cell r="A8052">
            <v>104023</v>
          </cell>
          <cell r="B8052" t="str">
            <v>TALADRO MANUAL INALAMBRICO</v>
          </cell>
          <cell r="C8052" t="str">
            <v>DD</v>
          </cell>
          <cell r="E8052" t="str">
            <v>1900</v>
          </cell>
          <cell r="F8052">
            <v>0</v>
          </cell>
        </row>
        <row r="8053">
          <cell r="A8053">
            <v>104025</v>
          </cell>
          <cell r="B8053" t="str">
            <v>BREAKER TOTALIZADOR 1000AMP - 1250AMP</v>
          </cell>
          <cell r="C8053" t="str">
            <v>UN</v>
          </cell>
          <cell r="E8053" t="str">
            <v>1900</v>
          </cell>
          <cell r="F8053">
            <v>0</v>
          </cell>
        </row>
        <row r="8054">
          <cell r="A8054">
            <v>104026</v>
          </cell>
          <cell r="B8054" t="str">
            <v>Bandeja AceroInoxi.Cal.18+rejilla varilla 3/8"-304</v>
          </cell>
          <cell r="C8054" t="str">
            <v>UN</v>
          </cell>
          <cell r="E8054" t="str">
            <v>1900</v>
          </cell>
          <cell r="F8054">
            <v>0</v>
          </cell>
        </row>
        <row r="8055">
          <cell r="A8055">
            <v>104027</v>
          </cell>
          <cell r="B8055" t="str">
            <v>Polea Diferencial 5Tn-2 Ramal Cadena 6-3m de levan</v>
          </cell>
          <cell r="C8055" t="str">
            <v>UN</v>
          </cell>
          <cell r="E8055" t="str">
            <v>1900</v>
          </cell>
          <cell r="F8055">
            <v>0</v>
          </cell>
        </row>
        <row r="8056">
          <cell r="A8056">
            <v>104029</v>
          </cell>
          <cell r="B8056" t="str">
            <v>TOMA DOBLE HOSPITALARIA POLO TIERRA 15 A</v>
          </cell>
          <cell r="C8056" t="str">
            <v>UN</v>
          </cell>
          <cell r="E8056" t="str">
            <v>1900</v>
          </cell>
          <cell r="F8056">
            <v>0</v>
          </cell>
        </row>
        <row r="8057">
          <cell r="A8057">
            <v>104030</v>
          </cell>
          <cell r="B8057" t="str">
            <v>CONECTOR TIPO BASTAGO SERIE SC COMPRESION 2/0 (MT)</v>
          </cell>
          <cell r="C8057" t="str">
            <v>UN</v>
          </cell>
          <cell r="E8057" t="str">
            <v>1900</v>
          </cell>
          <cell r="F8057">
            <v>0</v>
          </cell>
        </row>
        <row r="8058">
          <cell r="A8058">
            <v>104031</v>
          </cell>
          <cell r="B8058" t="str">
            <v>FUSION DE CONECTORES</v>
          </cell>
          <cell r="C8058" t="str">
            <v>UN</v>
          </cell>
          <cell r="E8058" t="str">
            <v>1900</v>
          </cell>
          <cell r="F8058">
            <v>0</v>
          </cell>
        </row>
        <row r="8059">
          <cell r="A8059">
            <v>104032</v>
          </cell>
          <cell r="B8059" t="str">
            <v>BANDEJA DE FIBRA OPTICA (CAJA MONDRAGON)</v>
          </cell>
          <cell r="C8059" t="str">
            <v>UN</v>
          </cell>
          <cell r="E8059" t="str">
            <v>1900</v>
          </cell>
          <cell r="F8059">
            <v>0</v>
          </cell>
        </row>
        <row r="8060">
          <cell r="A8060">
            <v>104033</v>
          </cell>
          <cell r="B8060" t="str">
            <v>PATCH CORD MULTIMODE SC-SC 3</v>
          </cell>
          <cell r="C8060" t="str">
            <v>UN</v>
          </cell>
          <cell r="E8060" t="str">
            <v>1900</v>
          </cell>
          <cell r="F8060">
            <v>0</v>
          </cell>
        </row>
        <row r="8061">
          <cell r="A8061">
            <v>104037</v>
          </cell>
          <cell r="B8061" t="str">
            <v>GRAPA  ZINCADA / GALV 1" UN ALA</v>
          </cell>
          <cell r="C8061" t="str">
            <v>UN</v>
          </cell>
          <cell r="E8061" t="str">
            <v>1900</v>
          </cell>
          <cell r="F8061">
            <v>0</v>
          </cell>
        </row>
        <row r="8062">
          <cell r="A8062">
            <v>104038</v>
          </cell>
          <cell r="B8062" t="str">
            <v>GEOmalla Biaxial LBO 301 Pavco</v>
          </cell>
          <cell r="C8062" t="str">
            <v>M2</v>
          </cell>
          <cell r="E8062" t="str">
            <v>1900</v>
          </cell>
          <cell r="F8062">
            <v>0</v>
          </cell>
        </row>
        <row r="8063">
          <cell r="A8063">
            <v>104050</v>
          </cell>
          <cell r="B8063" t="str">
            <v>TUBO PVC DUCTO  ELECTRICO TIPO EB 6"(LIVIANO)</v>
          </cell>
          <cell r="C8063" t="str">
            <v>ML</v>
          </cell>
          <cell r="E8063" t="str">
            <v>1900</v>
          </cell>
          <cell r="F8063">
            <v>0</v>
          </cell>
        </row>
        <row r="8064">
          <cell r="A8064">
            <v>104051</v>
          </cell>
          <cell r="B8064" t="str">
            <v>TERMINAL ADAPTADOR PVC  2"</v>
          </cell>
          <cell r="C8064" t="str">
            <v>UN</v>
          </cell>
          <cell r="E8064" t="str">
            <v>1900</v>
          </cell>
          <cell r="F8064">
            <v>0</v>
          </cell>
        </row>
        <row r="8065">
          <cell r="A8065">
            <v>104052</v>
          </cell>
          <cell r="B8065" t="str">
            <v>TERMINAL APADTADOR PVC 3"</v>
          </cell>
          <cell r="C8065" t="str">
            <v>UN</v>
          </cell>
          <cell r="E8065" t="str">
            <v>1900</v>
          </cell>
          <cell r="F8065">
            <v>0</v>
          </cell>
        </row>
        <row r="8066">
          <cell r="A8066">
            <v>104053</v>
          </cell>
          <cell r="B8066" t="str">
            <v>TERMINAL APADTADOR PVC 6"</v>
          </cell>
          <cell r="C8066" t="str">
            <v>UN</v>
          </cell>
          <cell r="E8066" t="str">
            <v>1900</v>
          </cell>
          <cell r="F8066">
            <v>0</v>
          </cell>
        </row>
        <row r="8067">
          <cell r="A8067">
            <v>104054</v>
          </cell>
          <cell r="B8067" t="str">
            <v>TUBO PVC DUCTO  ELECTRICO TIPO DB 4"(PESADO)</v>
          </cell>
          <cell r="C8067" t="str">
            <v>ML</v>
          </cell>
          <cell r="D8067">
            <v>44601</v>
          </cell>
          <cell r="E8067" t="str">
            <v>2022</v>
          </cell>
          <cell r="F8067">
            <v>18958</v>
          </cell>
        </row>
        <row r="8068">
          <cell r="A8068">
            <v>104060</v>
          </cell>
          <cell r="B8068" t="str">
            <v>ABRAZADERA COLGANTE 3"</v>
          </cell>
          <cell r="C8068" t="str">
            <v>UN</v>
          </cell>
          <cell r="E8068" t="str">
            <v>1900</v>
          </cell>
          <cell r="F8068">
            <v>0</v>
          </cell>
        </row>
        <row r="8069">
          <cell r="A8069">
            <v>104062</v>
          </cell>
          <cell r="B8069" t="str">
            <v>TUERCA HEXAGONAL 1/4" ZINCADA</v>
          </cell>
          <cell r="C8069" t="str">
            <v>UN</v>
          </cell>
          <cell r="E8069" t="str">
            <v>1900</v>
          </cell>
          <cell r="F8069">
            <v>0</v>
          </cell>
        </row>
        <row r="8070">
          <cell r="A8070">
            <v>104063</v>
          </cell>
          <cell r="B8070" t="str">
            <v>TUERCA HEXAGONAL 3/8" ZINCADA</v>
          </cell>
          <cell r="C8070" t="str">
            <v>UN</v>
          </cell>
          <cell r="E8070" t="str">
            <v>1900</v>
          </cell>
          <cell r="F8070">
            <v>0</v>
          </cell>
        </row>
        <row r="8071">
          <cell r="A8071">
            <v>104065</v>
          </cell>
          <cell r="B8071" t="str">
            <v>TERMINAL IMC 3"</v>
          </cell>
          <cell r="C8071" t="str">
            <v>UN</v>
          </cell>
          <cell r="E8071" t="str">
            <v>1900</v>
          </cell>
          <cell r="F8071">
            <v>0</v>
          </cell>
        </row>
        <row r="8072">
          <cell r="A8072">
            <v>104066</v>
          </cell>
          <cell r="B8072" t="str">
            <v>UNION GALV  IMC 3"</v>
          </cell>
          <cell r="C8072" t="str">
            <v>UN</v>
          </cell>
          <cell r="D8072">
            <v>44194</v>
          </cell>
          <cell r="E8072" t="str">
            <v>2020</v>
          </cell>
          <cell r="F8072">
            <v>17661</v>
          </cell>
        </row>
        <row r="8073">
          <cell r="A8073">
            <v>104067</v>
          </cell>
          <cell r="B8073" t="str">
            <v>TUBO IMC 3"</v>
          </cell>
          <cell r="C8073" t="str">
            <v>ML</v>
          </cell>
          <cell r="E8073" t="str">
            <v>1900</v>
          </cell>
          <cell r="F8073">
            <v>0</v>
          </cell>
        </row>
        <row r="8074">
          <cell r="A8074">
            <v>104068</v>
          </cell>
          <cell r="B8074" t="str">
            <v>CURVA  GALV  IMC 3"</v>
          </cell>
          <cell r="C8074" t="str">
            <v>UN</v>
          </cell>
          <cell r="D8074">
            <v>44194</v>
          </cell>
          <cell r="E8074" t="str">
            <v>2020</v>
          </cell>
          <cell r="F8074">
            <v>82900.009999999995</v>
          </cell>
        </row>
        <row r="8075">
          <cell r="A8075">
            <v>104069</v>
          </cell>
          <cell r="B8075" t="str">
            <v>CAJA D/PASO 40X40X25cm METALICA-INTERPERIE</v>
          </cell>
          <cell r="C8075" t="str">
            <v>UN</v>
          </cell>
          <cell r="E8075" t="str">
            <v>1900</v>
          </cell>
          <cell r="F8075">
            <v>0</v>
          </cell>
        </row>
        <row r="8076">
          <cell r="A8076">
            <v>104071</v>
          </cell>
          <cell r="B8076" t="str">
            <v>TAPA REGISTRO ALUMIN. 20X30CM</v>
          </cell>
          <cell r="C8076" t="str">
            <v>UN</v>
          </cell>
          <cell r="E8076" t="str">
            <v>1900</v>
          </cell>
          <cell r="F8076">
            <v>0</v>
          </cell>
        </row>
        <row r="8077">
          <cell r="A8077">
            <v>104092</v>
          </cell>
          <cell r="B8077" t="str">
            <v>ABRAZADERA COLGANTE 2"</v>
          </cell>
          <cell r="C8077" t="str">
            <v>UN</v>
          </cell>
          <cell r="E8077" t="str">
            <v>1900</v>
          </cell>
          <cell r="F8077">
            <v>0</v>
          </cell>
        </row>
        <row r="8078">
          <cell r="A8078">
            <v>104095</v>
          </cell>
          <cell r="B8078" t="str">
            <v>TUBO IMC 2"</v>
          </cell>
          <cell r="C8078" t="str">
            <v>ML</v>
          </cell>
          <cell r="E8078" t="str">
            <v>1900</v>
          </cell>
          <cell r="F8078">
            <v>0</v>
          </cell>
        </row>
        <row r="8079">
          <cell r="A8079">
            <v>104097</v>
          </cell>
          <cell r="B8079" t="str">
            <v>CABLE DUPLEX 2X10 AWG</v>
          </cell>
          <cell r="C8079" t="str">
            <v>ML</v>
          </cell>
          <cell r="E8079" t="str">
            <v>1900</v>
          </cell>
          <cell r="F8079">
            <v>0</v>
          </cell>
        </row>
        <row r="8080">
          <cell r="A8080">
            <v>104120</v>
          </cell>
          <cell r="B8080" t="str">
            <v>bombilla 70 W Sodio</v>
          </cell>
          <cell r="C8080" t="str">
            <v>UN</v>
          </cell>
          <cell r="E8080" t="str">
            <v>1900</v>
          </cell>
          <cell r="F8080">
            <v>0</v>
          </cell>
        </row>
        <row r="8081">
          <cell r="A8081">
            <v>104121</v>
          </cell>
          <cell r="B8081" t="str">
            <v>bombilla 150 W Sodio</v>
          </cell>
          <cell r="C8081" t="str">
            <v>UN</v>
          </cell>
          <cell r="E8081" t="str">
            <v>1900</v>
          </cell>
          <cell r="F8081">
            <v>0</v>
          </cell>
        </row>
        <row r="8082">
          <cell r="A8082">
            <v>104141</v>
          </cell>
          <cell r="B8082" t="str">
            <v>LAMINA HOT ROLLED (HR) 5/16 (8mm) de 2m x 1m **</v>
          </cell>
          <cell r="C8082" t="str">
            <v>UN</v>
          </cell>
          <cell r="E8082" t="str">
            <v>1900</v>
          </cell>
          <cell r="F8082">
            <v>0</v>
          </cell>
        </row>
        <row r="8083">
          <cell r="A8083">
            <v>104142</v>
          </cell>
          <cell r="B8083" t="str">
            <v>LAMINA HOT ROLLED (HR) 3/8" (9.5mm) de 2m x 1m **</v>
          </cell>
          <cell r="C8083" t="str">
            <v>UN</v>
          </cell>
          <cell r="E8083" t="str">
            <v>1900</v>
          </cell>
          <cell r="F8083">
            <v>0</v>
          </cell>
        </row>
        <row r="8084">
          <cell r="A8084">
            <v>104143</v>
          </cell>
          <cell r="B8084" t="str">
            <v>Perno 1/4" grado 5, L=0.075m **</v>
          </cell>
          <cell r="C8084" t="str">
            <v>UN</v>
          </cell>
          <cell r="E8084" t="str">
            <v>1900</v>
          </cell>
          <cell r="F8084">
            <v>0</v>
          </cell>
        </row>
        <row r="8085">
          <cell r="A8085">
            <v>104148</v>
          </cell>
          <cell r="B8085" t="str">
            <v>TOMA DOBLE HOSPI POLO TIERRA NARAN.15A+TAPA LEVITO</v>
          </cell>
          <cell r="C8085" t="str">
            <v>UN</v>
          </cell>
          <cell r="E8085" t="str">
            <v>1900</v>
          </cell>
          <cell r="F8085">
            <v>0</v>
          </cell>
        </row>
        <row r="8086">
          <cell r="A8086">
            <v>104149</v>
          </cell>
          <cell r="B8086" t="str">
            <v>Vigueta 41.3mmX2.44mm</v>
          </cell>
          <cell r="C8086" t="str">
            <v>UN</v>
          </cell>
          <cell r="E8086" t="str">
            <v>1900</v>
          </cell>
          <cell r="F8086">
            <v>0</v>
          </cell>
        </row>
        <row r="8087">
          <cell r="A8087">
            <v>104150</v>
          </cell>
          <cell r="B8087" t="str">
            <v>Omega 60.3mm 2.3/8X2.44m</v>
          </cell>
          <cell r="C8087" t="str">
            <v>UN</v>
          </cell>
          <cell r="E8087" t="str">
            <v>1900</v>
          </cell>
          <cell r="F8087">
            <v>0</v>
          </cell>
        </row>
        <row r="8088">
          <cell r="A8088">
            <v>104151</v>
          </cell>
          <cell r="B8088" t="str">
            <v>Angulo 29mmX2.44m</v>
          </cell>
          <cell r="C8088" t="str">
            <v>UN</v>
          </cell>
          <cell r="E8088" t="str">
            <v>1900</v>
          </cell>
          <cell r="F8088">
            <v>0</v>
          </cell>
        </row>
        <row r="8089">
          <cell r="A8089">
            <v>104152</v>
          </cell>
          <cell r="B8089" t="str">
            <v>Masilla Supermastico 5 Gl</v>
          </cell>
          <cell r="C8089" t="str">
            <v>UN</v>
          </cell>
          <cell r="E8089" t="str">
            <v>1900</v>
          </cell>
          <cell r="F8089">
            <v>0</v>
          </cell>
        </row>
        <row r="8090">
          <cell r="A8090">
            <v>104171</v>
          </cell>
          <cell r="B8090" t="str">
            <v>Breaker Ench. 3x60A</v>
          </cell>
          <cell r="C8090" t="str">
            <v>UN</v>
          </cell>
          <cell r="E8090" t="str">
            <v>1900</v>
          </cell>
          <cell r="F8090">
            <v>0</v>
          </cell>
        </row>
        <row r="8091">
          <cell r="A8091">
            <v>104172</v>
          </cell>
          <cell r="B8091" t="str">
            <v>Totalizador de  Industrial 70 A 100 AMP</v>
          </cell>
          <cell r="C8091" t="str">
            <v>UN</v>
          </cell>
          <cell r="E8091" t="str">
            <v>1900</v>
          </cell>
          <cell r="F8091">
            <v>0</v>
          </cell>
        </row>
        <row r="8092">
          <cell r="A8092">
            <v>104182</v>
          </cell>
          <cell r="B8092" t="str">
            <v>Piso laminado madera 1.215 m x a=0.125 m, e=12mm *</v>
          </cell>
          <cell r="C8092" t="str">
            <v>M2</v>
          </cell>
          <cell r="E8092" t="str">
            <v>1900</v>
          </cell>
          <cell r="F8092">
            <v>0</v>
          </cell>
        </row>
        <row r="8093">
          <cell r="A8093">
            <v>104188</v>
          </cell>
          <cell r="B8093" t="str">
            <v>REGISTRO BOLA Ø 2 1/2"</v>
          </cell>
          <cell r="C8093" t="str">
            <v>UN</v>
          </cell>
          <cell r="E8093" t="str">
            <v>1900</v>
          </cell>
          <cell r="F8093">
            <v>0</v>
          </cell>
        </row>
        <row r="8094">
          <cell r="A8094">
            <v>104190</v>
          </cell>
          <cell r="B8094" t="str">
            <v>SUMINISTRO Y SIEMBRA DE CROTO</v>
          </cell>
          <cell r="C8094" t="str">
            <v>UN</v>
          </cell>
          <cell r="E8094" t="str">
            <v>1900</v>
          </cell>
          <cell r="F8094">
            <v>0</v>
          </cell>
        </row>
        <row r="8095">
          <cell r="A8095">
            <v>104200</v>
          </cell>
          <cell r="B8095" t="str">
            <v>DECK PLASTICO 40% MADER-60%PLASTIC;A-15CM-INTERIOR</v>
          </cell>
          <cell r="C8095" t="str">
            <v>M2</v>
          </cell>
          <cell r="D8095">
            <v>44438</v>
          </cell>
          <cell r="E8095" t="str">
            <v>2021</v>
          </cell>
          <cell r="F8095">
            <v>809200</v>
          </cell>
        </row>
        <row r="8096">
          <cell r="A8096">
            <v>104213</v>
          </cell>
          <cell r="B8096" t="str">
            <v>RODILLO FELPA CON MANGO DE 9" PROFESIONAL</v>
          </cell>
          <cell r="C8096" t="str">
            <v>UN</v>
          </cell>
          <cell r="E8096" t="str">
            <v>1900</v>
          </cell>
          <cell r="F8096">
            <v>0</v>
          </cell>
        </row>
        <row r="8097">
          <cell r="A8097">
            <v>104220</v>
          </cell>
          <cell r="B8097" t="str">
            <v>DISOLVENTE LENTO O RAPIDO (IXELL PLUS) **</v>
          </cell>
          <cell r="C8097" t="str">
            <v>GLN</v>
          </cell>
          <cell r="E8097" t="str">
            <v>1900</v>
          </cell>
          <cell r="F8097">
            <v>0</v>
          </cell>
        </row>
        <row r="8098">
          <cell r="A8098">
            <v>104222</v>
          </cell>
          <cell r="B8098" t="str">
            <v>Abrillantador de 40 cm3</v>
          </cell>
          <cell r="C8098" t="str">
            <v>UN</v>
          </cell>
          <cell r="E8098" t="str">
            <v>1900</v>
          </cell>
          <cell r="F8098">
            <v>0</v>
          </cell>
        </row>
        <row r="8099">
          <cell r="A8099">
            <v>104249</v>
          </cell>
          <cell r="B8099" t="str">
            <v>RETROEXCAVADORA PC-40 (ORUGA) Inc. Oper+Comb</v>
          </cell>
          <cell r="C8099" t="str">
            <v>HR</v>
          </cell>
          <cell r="E8099" t="str">
            <v>1900</v>
          </cell>
          <cell r="F8099">
            <v>0</v>
          </cell>
        </row>
        <row r="8100">
          <cell r="A8100">
            <v>104250</v>
          </cell>
          <cell r="B8100" t="str">
            <v>Arrancador Motobomba direct.trifasico 10 a16A 220V</v>
          </cell>
          <cell r="C8100" t="str">
            <v>UN</v>
          </cell>
          <cell r="D8100">
            <v>43650</v>
          </cell>
          <cell r="E8100" t="str">
            <v>2019</v>
          </cell>
          <cell r="F8100">
            <v>278380</v>
          </cell>
        </row>
        <row r="8101">
          <cell r="A8101">
            <v>104251</v>
          </cell>
          <cell r="B8101" t="str">
            <v>Cable de control AWG 3X18 blindado</v>
          </cell>
          <cell r="C8101" t="str">
            <v>ML</v>
          </cell>
          <cell r="D8101">
            <v>43650</v>
          </cell>
          <cell r="E8101" t="str">
            <v>2019</v>
          </cell>
          <cell r="F8101">
            <v>4217</v>
          </cell>
        </row>
        <row r="8102">
          <cell r="A8102">
            <v>104252</v>
          </cell>
          <cell r="B8102" t="str">
            <v>ELECTROBOMBA 10HP-TRIFAS.ALTA PRES. 3"SUCC 3"DESC</v>
          </cell>
          <cell r="C8102" t="str">
            <v>UN</v>
          </cell>
          <cell r="E8102" t="str">
            <v>1900</v>
          </cell>
          <cell r="F8102">
            <v>0</v>
          </cell>
        </row>
        <row r="8103">
          <cell r="A8103">
            <v>104254</v>
          </cell>
          <cell r="B8103" t="str">
            <v>MINIINTERRUPTOR TRIPOLAR 32A</v>
          </cell>
          <cell r="C8103" t="str">
            <v>UN</v>
          </cell>
          <cell r="D8103">
            <v>43650</v>
          </cell>
          <cell r="E8103" t="str">
            <v>2019</v>
          </cell>
          <cell r="F8103">
            <v>33677</v>
          </cell>
        </row>
        <row r="8104">
          <cell r="A8104">
            <v>104255</v>
          </cell>
          <cell r="B8104" t="str">
            <v>RELE DE SOBRECARGA TERMICA 24-32A</v>
          </cell>
          <cell r="C8104" t="str">
            <v>UN</v>
          </cell>
          <cell r="D8104">
            <v>43650</v>
          </cell>
          <cell r="E8104" t="str">
            <v>2019</v>
          </cell>
          <cell r="F8104">
            <v>154200</v>
          </cell>
        </row>
        <row r="8105">
          <cell r="A8105">
            <v>104256</v>
          </cell>
          <cell r="B8105" t="str">
            <v>RIEL OMEGA 2m</v>
          </cell>
          <cell r="C8105" t="str">
            <v>UN</v>
          </cell>
          <cell r="D8105">
            <v>43650</v>
          </cell>
          <cell r="E8105" t="str">
            <v>2019</v>
          </cell>
          <cell r="F8105">
            <v>35200</v>
          </cell>
        </row>
        <row r="8106">
          <cell r="A8106">
            <v>104257</v>
          </cell>
          <cell r="B8106" t="str">
            <v>PILOTO 22 mm (ABB O Similar) Con LED Incluido</v>
          </cell>
          <cell r="C8106" t="str">
            <v>UN</v>
          </cell>
          <cell r="D8106">
            <v>43650</v>
          </cell>
          <cell r="E8106" t="str">
            <v>2019</v>
          </cell>
          <cell r="F8106">
            <v>16700</v>
          </cell>
        </row>
        <row r="8107">
          <cell r="A8107">
            <v>104258</v>
          </cell>
          <cell r="B8107" t="str">
            <v>CANALETA PLASTICA 32X12 POR 2m</v>
          </cell>
          <cell r="C8107" t="str">
            <v>UN</v>
          </cell>
          <cell r="D8107">
            <v>43650</v>
          </cell>
          <cell r="E8107" t="str">
            <v>2019</v>
          </cell>
          <cell r="F8107">
            <v>9493</v>
          </cell>
        </row>
        <row r="8108">
          <cell r="A8108">
            <v>104259</v>
          </cell>
          <cell r="B8108" t="str">
            <v>MARQUILLAS (Usar cio-101343)</v>
          </cell>
          <cell r="C8108" t="str">
            <v>UN</v>
          </cell>
          <cell r="E8108" t="str">
            <v>1900</v>
          </cell>
          <cell r="F8108">
            <v>0</v>
          </cell>
        </row>
        <row r="8109">
          <cell r="A8109">
            <v>104260</v>
          </cell>
          <cell r="B8109" t="str">
            <v>PULSADOR DOBLE START STOP</v>
          </cell>
          <cell r="C8109" t="str">
            <v>UN</v>
          </cell>
          <cell r="D8109">
            <v>43852</v>
          </cell>
          <cell r="E8109" t="str">
            <v>2020</v>
          </cell>
          <cell r="F8109">
            <v>28633.99</v>
          </cell>
        </row>
        <row r="8110">
          <cell r="A8110">
            <v>104261</v>
          </cell>
          <cell r="B8110" t="str">
            <v>FLOTADOR PARA PROTECCION DE NIVEL</v>
          </cell>
          <cell r="C8110" t="str">
            <v>UN</v>
          </cell>
          <cell r="D8110">
            <v>43650</v>
          </cell>
          <cell r="E8110" t="str">
            <v>2019</v>
          </cell>
          <cell r="F8110">
            <v>53550</v>
          </cell>
        </row>
        <row r="8111">
          <cell r="A8111">
            <v>104262</v>
          </cell>
          <cell r="B8111" t="str">
            <v>BORNA N°12</v>
          </cell>
          <cell r="C8111" t="str">
            <v>UN</v>
          </cell>
          <cell r="D8111">
            <v>43650</v>
          </cell>
          <cell r="E8111" t="str">
            <v>2019</v>
          </cell>
          <cell r="F8111">
            <v>1000</v>
          </cell>
        </row>
        <row r="8112">
          <cell r="A8112">
            <v>104263</v>
          </cell>
          <cell r="B8112" t="str">
            <v>MANOMETRO 0-100psi GLICERINA VERT. CARAT4"</v>
          </cell>
          <cell r="C8112" t="str">
            <v>UN</v>
          </cell>
          <cell r="D8112">
            <v>43650</v>
          </cell>
          <cell r="E8112" t="str">
            <v>2019</v>
          </cell>
          <cell r="F8112">
            <v>184450</v>
          </cell>
        </row>
        <row r="8113">
          <cell r="A8113">
            <v>104328</v>
          </cell>
          <cell r="B8113" t="str">
            <v>RETROEXCAVADORA 320(ORUGA)OPER+COMB</v>
          </cell>
          <cell r="C8113" t="str">
            <v>HR</v>
          </cell>
          <cell r="E8113" t="str">
            <v>1900</v>
          </cell>
          <cell r="F8113">
            <v>0</v>
          </cell>
        </row>
        <row r="8114">
          <cell r="A8114">
            <v>104332</v>
          </cell>
          <cell r="B8114" t="str">
            <v>Metrosidero rojo(1-1,5M)</v>
          </cell>
          <cell r="C8114" t="str">
            <v>UN</v>
          </cell>
          <cell r="E8114" t="str">
            <v>1900</v>
          </cell>
          <cell r="F8114">
            <v>0</v>
          </cell>
        </row>
        <row r="8115">
          <cell r="A8115">
            <v>104336</v>
          </cell>
          <cell r="B8115" t="str">
            <v>Suministro tornillos  1/2*9"</v>
          </cell>
          <cell r="C8115" t="str">
            <v>UN</v>
          </cell>
          <cell r="D8115">
            <v>44601</v>
          </cell>
          <cell r="E8115" t="str">
            <v>2022</v>
          </cell>
          <cell r="F8115">
            <v>2933</v>
          </cell>
        </row>
        <row r="8116">
          <cell r="A8116">
            <v>104342</v>
          </cell>
          <cell r="B8116" t="str">
            <v>PEGANTE PU MONOCOMPONENTE. para Caucho</v>
          </cell>
          <cell r="C8116" t="str">
            <v>KG</v>
          </cell>
          <cell r="E8116" t="str">
            <v>1900</v>
          </cell>
          <cell r="F8116">
            <v>0</v>
          </cell>
        </row>
        <row r="8117">
          <cell r="A8117">
            <v>104346</v>
          </cell>
          <cell r="B8117" t="str">
            <v>TABLERO 36 CTOS, ESP. PARA TOTALIZ LUMINEX</v>
          </cell>
          <cell r="C8117" t="str">
            <v>UN</v>
          </cell>
          <cell r="E8117" t="str">
            <v>1900</v>
          </cell>
          <cell r="F8117">
            <v>0</v>
          </cell>
        </row>
        <row r="8118">
          <cell r="A8118">
            <v>104347</v>
          </cell>
          <cell r="B8118" t="str">
            <v>IMPERMEABILIZANTE INTEGRAL SIKA-1 (4Kg)**</v>
          </cell>
          <cell r="C8118" t="str">
            <v>KG</v>
          </cell>
          <cell r="E8118" t="str">
            <v>1900</v>
          </cell>
          <cell r="F8118">
            <v>0</v>
          </cell>
        </row>
        <row r="8119">
          <cell r="A8119">
            <v>104349</v>
          </cell>
          <cell r="B8119" t="str">
            <v>UNION GALV   EMT 3"</v>
          </cell>
          <cell r="C8119" t="str">
            <v>UN</v>
          </cell>
          <cell r="D8119">
            <v>43566</v>
          </cell>
          <cell r="E8119" t="str">
            <v>2019</v>
          </cell>
          <cell r="F8119">
            <v>14092</v>
          </cell>
        </row>
        <row r="8120">
          <cell r="A8120">
            <v>104350</v>
          </cell>
          <cell r="B8120" t="str">
            <v>UNION GALV   EMT 1 1/4"</v>
          </cell>
          <cell r="C8120" t="str">
            <v>UN</v>
          </cell>
          <cell r="D8120">
            <v>43567</v>
          </cell>
          <cell r="E8120" t="str">
            <v>2019</v>
          </cell>
          <cell r="F8120">
            <v>2858</v>
          </cell>
        </row>
        <row r="8121">
          <cell r="A8121">
            <v>104352</v>
          </cell>
          <cell r="B8121" t="str">
            <v>UNION PVC CONDUIT 3"</v>
          </cell>
          <cell r="C8121" t="str">
            <v>UN</v>
          </cell>
          <cell r="E8121" t="str">
            <v>1900</v>
          </cell>
          <cell r="F8121">
            <v>0</v>
          </cell>
        </row>
        <row r="8122">
          <cell r="A8122">
            <v>104353</v>
          </cell>
          <cell r="B8122" t="str">
            <v>CURVA CONDUIT 90º PVC 1 1/4"</v>
          </cell>
          <cell r="C8122" t="str">
            <v>UN</v>
          </cell>
          <cell r="E8122" t="str">
            <v>1900</v>
          </cell>
          <cell r="F8122">
            <v>0</v>
          </cell>
        </row>
        <row r="8123">
          <cell r="A8123">
            <v>104358</v>
          </cell>
          <cell r="B8123" t="str">
            <v>UNION GALV IMC 3/4"</v>
          </cell>
          <cell r="C8123" t="str">
            <v>UN</v>
          </cell>
          <cell r="D8123">
            <v>44601</v>
          </cell>
          <cell r="E8123" t="str">
            <v>2022</v>
          </cell>
          <cell r="F8123">
            <v>1960</v>
          </cell>
        </row>
        <row r="8124">
          <cell r="A8124">
            <v>104361</v>
          </cell>
          <cell r="B8124" t="str">
            <v>UNION GALV IMC 1 1/4"</v>
          </cell>
          <cell r="C8124" t="str">
            <v>UN</v>
          </cell>
          <cell r="E8124" t="str">
            <v>1900</v>
          </cell>
          <cell r="F8124">
            <v>0</v>
          </cell>
        </row>
        <row r="8125">
          <cell r="A8125">
            <v>104362</v>
          </cell>
          <cell r="B8125" t="str">
            <v>CURVA GALV IMC 1 1/4"</v>
          </cell>
          <cell r="C8125" t="str">
            <v>UN</v>
          </cell>
          <cell r="E8125" t="str">
            <v>1900</v>
          </cell>
          <cell r="F8125">
            <v>0</v>
          </cell>
        </row>
        <row r="8126">
          <cell r="A8126">
            <v>104363</v>
          </cell>
          <cell r="B8126" t="str">
            <v>CURVA GALV IMC  1"</v>
          </cell>
          <cell r="C8126" t="str">
            <v>UN</v>
          </cell>
          <cell r="E8126" t="str">
            <v>1900</v>
          </cell>
          <cell r="F8126">
            <v>0</v>
          </cell>
        </row>
        <row r="8127">
          <cell r="A8127">
            <v>104364</v>
          </cell>
          <cell r="B8127" t="str">
            <v>UNION GALV IMC 1"</v>
          </cell>
          <cell r="C8127" t="str">
            <v>UN</v>
          </cell>
          <cell r="E8127" t="str">
            <v>1900</v>
          </cell>
          <cell r="F8127">
            <v>0</v>
          </cell>
        </row>
        <row r="8128">
          <cell r="A8128">
            <v>104365</v>
          </cell>
          <cell r="B8128" t="str">
            <v>TUBO  GALVANIZADO IMC 3/4"</v>
          </cell>
          <cell r="C8128" t="str">
            <v>ML</v>
          </cell>
          <cell r="D8128">
            <v>44601</v>
          </cell>
          <cell r="E8128" t="str">
            <v>2022</v>
          </cell>
          <cell r="F8128">
            <v>14827</v>
          </cell>
        </row>
        <row r="8129">
          <cell r="A8129">
            <v>104366</v>
          </cell>
          <cell r="B8129" t="str">
            <v>CURVA GALV IMC 3/4"</v>
          </cell>
          <cell r="C8129" t="str">
            <v>UN</v>
          </cell>
          <cell r="D8129">
            <v>44601</v>
          </cell>
          <cell r="E8129" t="str">
            <v>2022</v>
          </cell>
          <cell r="F8129">
            <v>6586</v>
          </cell>
        </row>
        <row r="8130">
          <cell r="A8130">
            <v>104369</v>
          </cell>
          <cell r="B8130" t="str">
            <v>CURVA GALV IMC 1/2"</v>
          </cell>
          <cell r="C8130" t="str">
            <v>UN</v>
          </cell>
          <cell r="E8130" t="str">
            <v>1900</v>
          </cell>
          <cell r="F8130">
            <v>0</v>
          </cell>
        </row>
        <row r="8131">
          <cell r="A8131">
            <v>104370</v>
          </cell>
          <cell r="B8131" t="str">
            <v>UNION GALV IMC 1/2"</v>
          </cell>
          <cell r="C8131" t="str">
            <v>UN</v>
          </cell>
          <cell r="E8131" t="str">
            <v>1900</v>
          </cell>
          <cell r="F8131">
            <v>0</v>
          </cell>
        </row>
        <row r="8132">
          <cell r="A8132">
            <v>104371</v>
          </cell>
          <cell r="B8132" t="str">
            <v>SENSOR DE ILUMINACION</v>
          </cell>
          <cell r="C8132" t="str">
            <v>UN</v>
          </cell>
          <cell r="E8132" t="str">
            <v>1900</v>
          </cell>
          <cell r="F8132">
            <v>0</v>
          </cell>
        </row>
        <row r="8133">
          <cell r="A8133">
            <v>104373</v>
          </cell>
          <cell r="B8133" t="str">
            <v>LAMPARA REDONDA CERRADA 2X32+BOMB.</v>
          </cell>
          <cell r="C8133" t="str">
            <v>UN</v>
          </cell>
          <cell r="E8133" t="str">
            <v>1900</v>
          </cell>
          <cell r="F8133">
            <v>0</v>
          </cell>
        </row>
        <row r="8134">
          <cell r="A8134">
            <v>104374</v>
          </cell>
          <cell r="B8134" t="str">
            <v>LAMPARA REDONDA CERRADA1X32W+bombillo</v>
          </cell>
          <cell r="C8134" t="str">
            <v>UN</v>
          </cell>
          <cell r="D8134">
            <v>44601</v>
          </cell>
          <cell r="E8134" t="str">
            <v>2022</v>
          </cell>
          <cell r="F8134">
            <v>69128</v>
          </cell>
        </row>
        <row r="8135">
          <cell r="A8135">
            <v>104375</v>
          </cell>
          <cell r="B8135" t="str">
            <v>LAMPARA REDONDA CERRADA(1X26W)+bomb</v>
          </cell>
          <cell r="C8135" t="str">
            <v>UN</v>
          </cell>
          <cell r="E8135" t="str">
            <v>1900</v>
          </cell>
          <cell r="F8135">
            <v>0</v>
          </cell>
        </row>
        <row r="8136">
          <cell r="A8136">
            <v>104376</v>
          </cell>
          <cell r="B8136" t="str">
            <v>LAMPARA TIPO TORTUGA 1X26 W + bombillo</v>
          </cell>
          <cell r="C8136" t="str">
            <v>UN</v>
          </cell>
          <cell r="D8136">
            <v>44601</v>
          </cell>
          <cell r="E8136" t="str">
            <v>2022</v>
          </cell>
          <cell r="F8136">
            <v>38046</v>
          </cell>
        </row>
        <row r="8137">
          <cell r="A8137">
            <v>104377</v>
          </cell>
          <cell r="B8137" t="str">
            <v>LAMPARA TIPO TORTUGA 1X16W+bombillos</v>
          </cell>
          <cell r="C8137" t="str">
            <v>UN</v>
          </cell>
          <cell r="E8137" t="str">
            <v>1900</v>
          </cell>
          <cell r="F8137">
            <v>0</v>
          </cell>
        </row>
        <row r="8138">
          <cell r="A8138">
            <v>104378</v>
          </cell>
          <cell r="B8138" t="str">
            <v>LAMPARA AUTONOMA</v>
          </cell>
          <cell r="C8138" t="str">
            <v>UN</v>
          </cell>
          <cell r="E8138" t="str">
            <v>1900</v>
          </cell>
          <cell r="F8138">
            <v>0</v>
          </cell>
        </row>
        <row r="8139">
          <cell r="A8139">
            <v>104386</v>
          </cell>
          <cell r="B8139" t="str">
            <v>LUMINARIA METAL HALID 250W (inc.fotoc+braz+bomb)</v>
          </cell>
          <cell r="C8139" t="str">
            <v>UN</v>
          </cell>
          <cell r="E8139" t="str">
            <v>1900</v>
          </cell>
          <cell r="F8139">
            <v>0</v>
          </cell>
        </row>
        <row r="8140">
          <cell r="A8140">
            <v>104388</v>
          </cell>
          <cell r="B8140" t="str">
            <v>BRAZO LUMINARIA 1 1/2"</v>
          </cell>
          <cell r="C8140" t="str">
            <v>UN</v>
          </cell>
          <cell r="E8140" t="str">
            <v>1900</v>
          </cell>
          <cell r="F8140">
            <v>0</v>
          </cell>
        </row>
        <row r="8141">
          <cell r="A8141">
            <v>104403</v>
          </cell>
          <cell r="B8141" t="str">
            <v>Alfajia en aluminio de 11cms (sumnist+inst)</v>
          </cell>
          <cell r="C8141" t="str">
            <v>ML</v>
          </cell>
          <cell r="E8141" t="str">
            <v>1900</v>
          </cell>
          <cell r="F8141">
            <v>0</v>
          </cell>
        </row>
        <row r="8142">
          <cell r="A8142">
            <v>104409</v>
          </cell>
          <cell r="B8142" t="str">
            <v>Tornilllo Fija T Eter,punta broca 12.5 cm Galv cal</v>
          </cell>
          <cell r="C8142" t="str">
            <v>UN</v>
          </cell>
          <cell r="D8142">
            <v>44601</v>
          </cell>
          <cell r="E8142" t="str">
            <v>2022</v>
          </cell>
          <cell r="F8142">
            <v>2136</v>
          </cell>
        </row>
        <row r="8143">
          <cell r="A8143">
            <v>104427</v>
          </cell>
          <cell r="B8143" t="str">
            <v>TORNILLO1/2"L=9"ZINCADO.CAB.LISACARRIAJE(2ARAN+2T)</v>
          </cell>
          <cell r="C8143" t="str">
            <v>UN</v>
          </cell>
          <cell r="D8143">
            <v>44601</v>
          </cell>
          <cell r="E8143" t="str">
            <v>2022</v>
          </cell>
          <cell r="F8143">
            <v>54</v>
          </cell>
        </row>
        <row r="8144">
          <cell r="A8144">
            <v>104488</v>
          </cell>
          <cell r="B8144" t="str">
            <v>TUBO PVC PRESIÓN Ø1/2" RDE-21</v>
          </cell>
          <cell r="C8144" t="str">
            <v>ML</v>
          </cell>
          <cell r="E8144" t="str">
            <v>1900</v>
          </cell>
          <cell r="F8144">
            <v>0</v>
          </cell>
        </row>
        <row r="8145">
          <cell r="A8145">
            <v>104515</v>
          </cell>
          <cell r="B8145" t="str">
            <v>Ring para Boxeo (reglamentario) Sum + inst</v>
          </cell>
          <cell r="C8145" t="str">
            <v>GL</v>
          </cell>
          <cell r="E8145" t="str">
            <v>1900</v>
          </cell>
          <cell r="F8145">
            <v>0</v>
          </cell>
        </row>
        <row r="8146">
          <cell r="A8146">
            <v>104556</v>
          </cell>
          <cell r="B8146" t="str">
            <v>TEE CPVC 1 1/2"</v>
          </cell>
          <cell r="C8146" t="str">
            <v>UN</v>
          </cell>
          <cell r="E8146" t="str">
            <v>1900</v>
          </cell>
          <cell r="F8146">
            <v>0</v>
          </cell>
        </row>
        <row r="8147">
          <cell r="A8147">
            <v>104562</v>
          </cell>
          <cell r="B8147" t="str">
            <v>CATALIZADOR PINTURA POLIURETANO (1/8 GaL)</v>
          </cell>
          <cell r="C8147" t="str">
            <v>GLN</v>
          </cell>
          <cell r="D8147">
            <v>43676</v>
          </cell>
          <cell r="E8147" t="str">
            <v>2019</v>
          </cell>
          <cell r="F8147">
            <v>21192.67</v>
          </cell>
        </row>
        <row r="8148">
          <cell r="A8148">
            <v>104567</v>
          </cell>
          <cell r="B8148" t="str">
            <v>COLUMNA EN ABARCO DE 18 X 18/h=3,9</v>
          </cell>
          <cell r="C8148" t="str">
            <v>UN</v>
          </cell>
          <cell r="E8148" t="str">
            <v>1900</v>
          </cell>
          <cell r="F8148">
            <v>0</v>
          </cell>
        </row>
        <row r="8149">
          <cell r="A8149">
            <v>104598</v>
          </cell>
          <cell r="B8149" t="str">
            <v>MESON GRANITO NEGR0 SAN GABRIEL a=0.60</v>
          </cell>
          <cell r="C8149" t="str">
            <v>ML</v>
          </cell>
          <cell r="E8149" t="str">
            <v>1900</v>
          </cell>
          <cell r="F8149">
            <v>0</v>
          </cell>
        </row>
        <row r="8150">
          <cell r="A8150">
            <v>104624</v>
          </cell>
          <cell r="B8150" t="str">
            <v>MADERA GUAYMARO 0.08X0.017</v>
          </cell>
          <cell r="C8150" t="str">
            <v>M2</v>
          </cell>
          <cell r="E8150" t="str">
            <v>1900</v>
          </cell>
          <cell r="F8150">
            <v>0</v>
          </cell>
        </row>
        <row r="8151">
          <cell r="A8151">
            <v>104639</v>
          </cell>
          <cell r="B8151" t="str">
            <v>LAMINA NEOPRENO 0.04X0.003</v>
          </cell>
          <cell r="C8151" t="str">
            <v>ML</v>
          </cell>
          <cell r="E8151" t="str">
            <v>1900</v>
          </cell>
          <cell r="F8151">
            <v>0</v>
          </cell>
        </row>
        <row r="8152">
          <cell r="A8152">
            <v>104645</v>
          </cell>
          <cell r="B8152" t="str">
            <v>YUMBOLON 2 mm</v>
          </cell>
          <cell r="C8152" t="str">
            <v>M2</v>
          </cell>
          <cell r="D8152">
            <v>43560</v>
          </cell>
          <cell r="E8152" t="str">
            <v>2019</v>
          </cell>
          <cell r="F8152">
            <v>2220</v>
          </cell>
        </row>
        <row r="8153">
          <cell r="A8153">
            <v>104651</v>
          </cell>
          <cell r="B8153" t="str">
            <v>Breaker Ench. 1x30A LMX</v>
          </cell>
          <cell r="C8153" t="str">
            <v>UN</v>
          </cell>
          <cell r="E8153" t="str">
            <v>1900</v>
          </cell>
          <cell r="F8153">
            <v>0</v>
          </cell>
        </row>
        <row r="8154">
          <cell r="A8154">
            <v>104663</v>
          </cell>
          <cell r="B8154" t="str">
            <v>SENSOR DE TECHO CONTR.ALUMB. LEVINTON 360º+FOTOCEL</v>
          </cell>
          <cell r="C8154" t="str">
            <v>UN</v>
          </cell>
          <cell r="E8154" t="str">
            <v>1900</v>
          </cell>
          <cell r="F8154">
            <v>0</v>
          </cell>
        </row>
        <row r="8155">
          <cell r="A8155">
            <v>104676</v>
          </cell>
          <cell r="B8155" t="str">
            <v>SIAMESA DE BRONCE 3X21/2X21/2" + ACCESORIOS</v>
          </cell>
          <cell r="C8155" t="str">
            <v>UN</v>
          </cell>
          <cell r="E8155" t="str">
            <v>1900</v>
          </cell>
          <cell r="F8155">
            <v>0</v>
          </cell>
        </row>
        <row r="8156">
          <cell r="A8156">
            <v>104707</v>
          </cell>
          <cell r="B8156" t="str">
            <v>TOMA AEREA 15AMP-USO INDUST.-RETIE</v>
          </cell>
          <cell r="C8156" t="str">
            <v>UN</v>
          </cell>
          <cell r="D8156">
            <v>43707</v>
          </cell>
          <cell r="E8156" t="str">
            <v>2019</v>
          </cell>
          <cell r="F8156">
            <v>3400</v>
          </cell>
        </row>
        <row r="8157">
          <cell r="A8157">
            <v>104788</v>
          </cell>
          <cell r="B8157" t="str">
            <v>EQUIPO PRESION AGUA POTAB-TUNAL(BOMBAS+TABLERO+TAN</v>
          </cell>
          <cell r="C8157" t="str">
            <v>UN</v>
          </cell>
          <cell r="E8157" t="str">
            <v>1900</v>
          </cell>
          <cell r="F8157">
            <v>0</v>
          </cell>
        </row>
        <row r="8158">
          <cell r="A8158">
            <v>104814</v>
          </cell>
          <cell r="B8158" t="str">
            <v>LAVAMANOS DE COLGAR AQUAJET CORONA</v>
          </cell>
          <cell r="C8158" t="str">
            <v>UN</v>
          </cell>
          <cell r="E8158" t="str">
            <v>1900</v>
          </cell>
          <cell r="F8158">
            <v>0</v>
          </cell>
        </row>
        <row r="8159">
          <cell r="A8159">
            <v>104833</v>
          </cell>
          <cell r="B8159" t="str">
            <v>GABINETE 200 AMP-LAM.CAL.16C.R.;ESP.TOTALIZ+PUERTA</v>
          </cell>
          <cell r="C8159" t="str">
            <v>UN</v>
          </cell>
          <cell r="E8159" t="str">
            <v>1900</v>
          </cell>
          <cell r="F8159">
            <v>0</v>
          </cell>
        </row>
        <row r="8160">
          <cell r="A8160">
            <v>104963</v>
          </cell>
          <cell r="B8160" t="str">
            <v>DPS (TVSS) CATEGORIA - A   (25KA) 120 VOLTIOS</v>
          </cell>
          <cell r="C8160" t="str">
            <v>UN</v>
          </cell>
          <cell r="E8160" t="str">
            <v>1900</v>
          </cell>
          <cell r="F8160">
            <v>0</v>
          </cell>
        </row>
        <row r="8161">
          <cell r="A8161">
            <v>104992</v>
          </cell>
          <cell r="B8161" t="str">
            <v>GRAPA METALICA  PARA TUBO METALICO DE 1 1/2""</v>
          </cell>
          <cell r="C8161" t="str">
            <v>UN</v>
          </cell>
          <cell r="E8161" t="str">
            <v>1900</v>
          </cell>
          <cell r="F8161">
            <v>0</v>
          </cell>
        </row>
        <row r="8162">
          <cell r="A8162">
            <v>105016</v>
          </cell>
          <cell r="B8162" t="str">
            <v>PRECALENTADOR DE CAMISAS PARA PLANTA DE EMRGENCIA</v>
          </cell>
          <cell r="C8162" t="str">
            <v>UN</v>
          </cell>
          <cell r="E8162" t="str">
            <v>1900</v>
          </cell>
          <cell r="F8162">
            <v>0</v>
          </cell>
        </row>
        <row r="8163">
          <cell r="A8163">
            <v>105062</v>
          </cell>
          <cell r="B8163" t="str">
            <v>PEGACOR MAX-CONSTRUCTOR (BOLSA DE 40KG)</v>
          </cell>
          <cell r="C8163" t="str">
            <v>KG</v>
          </cell>
          <cell r="E8163" t="str">
            <v>1900</v>
          </cell>
          <cell r="F8163">
            <v>0</v>
          </cell>
        </row>
        <row r="8164">
          <cell r="A8164">
            <v>105076</v>
          </cell>
          <cell r="B8164" t="str">
            <v>PERNO 3/8"X2" (GRADO-5)+ARANDELA+TUERCA</v>
          </cell>
          <cell r="C8164" t="str">
            <v>UN</v>
          </cell>
          <cell r="E8164" t="str">
            <v>1900</v>
          </cell>
          <cell r="F8164">
            <v>0</v>
          </cell>
        </row>
        <row r="8165">
          <cell r="A8165">
            <v>105125</v>
          </cell>
          <cell r="B8165" t="str">
            <v>Aspiradora cabezote en bronce cromado mang.2"x15m</v>
          </cell>
          <cell r="C8165" t="str">
            <v>UN</v>
          </cell>
          <cell r="E8165" t="str">
            <v>1900</v>
          </cell>
          <cell r="F8165">
            <v>0</v>
          </cell>
        </row>
        <row r="8166">
          <cell r="A8166">
            <v>105126</v>
          </cell>
          <cell r="B8166" t="str">
            <v>Ruedas de aspiradora  Quick-Vac</v>
          </cell>
          <cell r="C8166" t="str">
            <v>UN</v>
          </cell>
          <cell r="E8166" t="str">
            <v>1900</v>
          </cell>
          <cell r="F8166">
            <v>0</v>
          </cell>
        </row>
        <row r="8167">
          <cell r="A8167">
            <v>105149</v>
          </cell>
          <cell r="B8167" t="str">
            <v>Soda Caustica Kilogramo</v>
          </cell>
          <cell r="C8167" t="str">
            <v>KG</v>
          </cell>
          <cell r="D8167">
            <v>44601</v>
          </cell>
          <cell r="E8167" t="str">
            <v>2022</v>
          </cell>
          <cell r="F8167">
            <v>5524</v>
          </cell>
        </row>
        <row r="8168">
          <cell r="A8168">
            <v>105150</v>
          </cell>
          <cell r="B8168" t="str">
            <v>Alguicida x Galón</v>
          </cell>
          <cell r="C8168" t="str">
            <v>GLN</v>
          </cell>
          <cell r="D8168">
            <v>44601</v>
          </cell>
          <cell r="E8168" t="str">
            <v>2022</v>
          </cell>
          <cell r="F8168">
            <v>43991</v>
          </cell>
        </row>
        <row r="8169">
          <cell r="A8169">
            <v>105151</v>
          </cell>
          <cell r="B8169" t="str">
            <v>Bicarbinato de Sodio x Kilogramo</v>
          </cell>
          <cell r="C8169" t="str">
            <v>KG</v>
          </cell>
          <cell r="D8169">
            <v>44601</v>
          </cell>
          <cell r="E8169" t="str">
            <v>2022</v>
          </cell>
          <cell r="F8169">
            <v>3190</v>
          </cell>
        </row>
        <row r="8170">
          <cell r="A8170">
            <v>105152</v>
          </cell>
          <cell r="B8170" t="str">
            <v>Desengrasante industrial x Galón</v>
          </cell>
          <cell r="C8170" t="str">
            <v>GLN</v>
          </cell>
          <cell r="D8170">
            <v>44601</v>
          </cell>
          <cell r="E8170" t="str">
            <v>2022</v>
          </cell>
          <cell r="F8170">
            <v>41514.01</v>
          </cell>
        </row>
        <row r="8171">
          <cell r="A8171">
            <v>105153</v>
          </cell>
          <cell r="B8171" t="str">
            <v>Sulfato de Aluminio x Kilogramo</v>
          </cell>
          <cell r="C8171" t="str">
            <v>KG</v>
          </cell>
          <cell r="D8171">
            <v>44601</v>
          </cell>
          <cell r="E8171" t="str">
            <v>2022</v>
          </cell>
          <cell r="F8171">
            <v>2746</v>
          </cell>
        </row>
        <row r="8172">
          <cell r="A8172">
            <v>105442</v>
          </cell>
          <cell r="B8172" t="str">
            <v>CUERPO DIFUSOR TAPA (Mant. Equip)</v>
          </cell>
          <cell r="C8172" t="str">
            <v>UN</v>
          </cell>
          <cell r="E8172" t="str">
            <v>1900</v>
          </cell>
          <cell r="F8172">
            <v>0</v>
          </cell>
        </row>
        <row r="8173">
          <cell r="A8173">
            <v>105512</v>
          </cell>
          <cell r="B8173" t="str">
            <v>PICA CON CABO MADERA (5 lbs)- ZAPAPICO</v>
          </cell>
          <cell r="C8173" t="str">
            <v>UN</v>
          </cell>
          <cell r="D8173">
            <v>44601</v>
          </cell>
          <cell r="E8173" t="str">
            <v>2022</v>
          </cell>
          <cell r="F8173">
            <v>29574</v>
          </cell>
        </row>
        <row r="8174">
          <cell r="A8174">
            <v>105514</v>
          </cell>
          <cell r="B8174" t="str">
            <v>JABON LIMPIA PISOS</v>
          </cell>
          <cell r="C8174" t="str">
            <v>UN</v>
          </cell>
          <cell r="E8174" t="str">
            <v>1900</v>
          </cell>
          <cell r="F8174">
            <v>0</v>
          </cell>
        </row>
        <row r="8175">
          <cell r="A8175">
            <v>105515</v>
          </cell>
          <cell r="B8175" t="str">
            <v>TRAPERO ENCABADO ALGODON 350 Gr. MANGO MADERA</v>
          </cell>
          <cell r="C8175" t="str">
            <v>UN</v>
          </cell>
          <cell r="E8175" t="str">
            <v>1900</v>
          </cell>
          <cell r="F8175">
            <v>0</v>
          </cell>
        </row>
        <row r="8176">
          <cell r="A8176">
            <v>105554</v>
          </cell>
          <cell r="B8176" t="str">
            <v>CAJA D/PASO 40X40X20 METALICA pint elctrostatica</v>
          </cell>
          <cell r="C8176" t="str">
            <v>UN</v>
          </cell>
          <cell r="D8176">
            <v>44601</v>
          </cell>
          <cell r="E8176" t="str">
            <v>2022</v>
          </cell>
          <cell r="F8176">
            <v>101268</v>
          </cell>
        </row>
        <row r="8177">
          <cell r="A8177">
            <v>105654</v>
          </cell>
          <cell r="B8177" t="str">
            <v>NVR 32 CANALES Dahua ref Dhi-nvr 4832-4ks2</v>
          </cell>
          <cell r="C8177" t="str">
            <v>UN</v>
          </cell>
          <cell r="E8177" t="str">
            <v>1900</v>
          </cell>
          <cell r="F8177">
            <v>0</v>
          </cell>
        </row>
        <row r="8178">
          <cell r="A8178">
            <v>105663</v>
          </cell>
          <cell r="B8178" t="str">
            <v>CIELO RASO PVC BLANCO BRILLANTE (5.85X.25)</v>
          </cell>
          <cell r="C8178" t="str">
            <v>UN</v>
          </cell>
          <cell r="D8178">
            <v>44601</v>
          </cell>
          <cell r="E8178" t="str">
            <v>2022</v>
          </cell>
          <cell r="F8178">
            <v>30165</v>
          </cell>
        </row>
        <row r="8179">
          <cell r="A8179">
            <v>105670</v>
          </cell>
          <cell r="B8179" t="str">
            <v>REFLECTOR 230W LED 220/240V. 50.000 HORAS.</v>
          </cell>
          <cell r="C8179" t="str">
            <v>UN</v>
          </cell>
          <cell r="D8179">
            <v>43796</v>
          </cell>
          <cell r="E8179" t="str">
            <v>2019</v>
          </cell>
          <cell r="F8179">
            <v>4905639.99</v>
          </cell>
        </row>
        <row r="8180">
          <cell r="A8180">
            <v>105671</v>
          </cell>
          <cell r="B8180" t="str">
            <v>LUMINARIA 18.000 LUMENES. 156W. 100.000 HORAS</v>
          </cell>
          <cell r="C8180" t="str">
            <v>UN</v>
          </cell>
          <cell r="E8180" t="str">
            <v>1900</v>
          </cell>
          <cell r="F8180">
            <v>0</v>
          </cell>
        </row>
        <row r="8181">
          <cell r="A8181">
            <v>105677</v>
          </cell>
          <cell r="B8181" t="str">
            <v>MESA DE AJEDREZ EN POLIESTER REFORZ</v>
          </cell>
          <cell r="C8181" t="str">
            <v>UN</v>
          </cell>
          <cell r="E8181" t="str">
            <v>1900</v>
          </cell>
          <cell r="F8181">
            <v>0</v>
          </cell>
        </row>
        <row r="8182">
          <cell r="A8182">
            <v>105678</v>
          </cell>
          <cell r="B8182" t="str">
            <v>MESA DE PING-PONG EN POLIESTER REFORZ</v>
          </cell>
          <cell r="C8182" t="str">
            <v>UN</v>
          </cell>
          <cell r="D8182">
            <v>43802</v>
          </cell>
          <cell r="E8182" t="str">
            <v>2019</v>
          </cell>
          <cell r="F8182">
            <v>3945800</v>
          </cell>
        </row>
        <row r="8183">
          <cell r="A8183">
            <v>105709</v>
          </cell>
          <cell r="B8183" t="str">
            <v>REBOBINAR (Motor Electrico 7.5 HP (3.600 rpm/220)</v>
          </cell>
          <cell r="C8183" t="str">
            <v>UN</v>
          </cell>
          <cell r="D8183">
            <v>43801</v>
          </cell>
          <cell r="E8183" t="str">
            <v>2019</v>
          </cell>
          <cell r="F8183">
            <v>154450</v>
          </cell>
        </row>
        <row r="8184">
          <cell r="A8184">
            <v>105729</v>
          </cell>
          <cell r="B8184" t="str">
            <v>CARTELERA INFORMATIVA  ALUMINIO (2X1 Mts)</v>
          </cell>
          <cell r="C8184" t="str">
            <v>UN</v>
          </cell>
          <cell r="E8184" t="str">
            <v>1900</v>
          </cell>
          <cell r="F8184">
            <v>0</v>
          </cell>
        </row>
        <row r="8185">
          <cell r="A8185">
            <v>105737</v>
          </cell>
          <cell r="B8185" t="str">
            <v>CHALECO SALVAVIDAS  REFLECT.IMPERM.ABULLANADO3CORR</v>
          </cell>
          <cell r="C8185" t="str">
            <v>UN</v>
          </cell>
          <cell r="E8185" t="str">
            <v>1900</v>
          </cell>
          <cell r="F8185">
            <v>0</v>
          </cell>
        </row>
        <row r="8186">
          <cell r="A8186">
            <v>105738</v>
          </cell>
          <cell r="B8186" t="str">
            <v>HIDROLAVADORA MEDIANA MOTOR 7,5 HP</v>
          </cell>
          <cell r="C8186" t="str">
            <v>UN</v>
          </cell>
          <cell r="E8186" t="str">
            <v>1900</v>
          </cell>
          <cell r="F8186">
            <v>0</v>
          </cell>
        </row>
        <row r="8187">
          <cell r="A8187">
            <v>105740</v>
          </cell>
          <cell r="B8187" t="str">
            <v>MANGUERA FLOTANTE 2" X 50 PIES (15,2 M) (AMERICANA)</v>
          </cell>
          <cell r="C8187" t="str">
            <v>UN</v>
          </cell>
          <cell r="D8187">
            <v>44601</v>
          </cell>
          <cell r="E8187" t="str">
            <v>2022</v>
          </cell>
          <cell r="F8187">
            <v>192001</v>
          </cell>
        </row>
        <row r="8188">
          <cell r="A8188">
            <v>105741</v>
          </cell>
          <cell r="B8188" t="str">
            <v>Kit para determinar parámetros in situ</v>
          </cell>
          <cell r="C8188" t="str">
            <v>UN</v>
          </cell>
          <cell r="E8188" t="str">
            <v>1900</v>
          </cell>
          <cell r="F8188">
            <v>0</v>
          </cell>
        </row>
        <row r="8189">
          <cell r="A8189">
            <v>105778</v>
          </cell>
          <cell r="B8189" t="str">
            <v>REJILLA PERIMETRAL  PISCINA  (,29X,03X1 MT)</v>
          </cell>
          <cell r="C8189" t="str">
            <v>UN</v>
          </cell>
          <cell r="E8189" t="str">
            <v>1900</v>
          </cell>
          <cell r="F8189">
            <v>0</v>
          </cell>
        </row>
        <row r="8190">
          <cell r="A8190">
            <v>105784</v>
          </cell>
          <cell r="B8190" t="str">
            <v>Retroexcavadora (350-450M3/dia) Hasta(15)días.</v>
          </cell>
          <cell r="C8190" t="str">
            <v>DD</v>
          </cell>
          <cell r="E8190" t="str">
            <v>1900</v>
          </cell>
          <cell r="F8190">
            <v>0</v>
          </cell>
        </row>
        <row r="8191">
          <cell r="A8191">
            <v>105857</v>
          </cell>
          <cell r="B8191" t="str">
            <v>VELETA(0.08X0.25M)Lam.Cal.18+Impres.Alta+ViniloAdh</v>
          </cell>
          <cell r="C8191" t="str">
            <v>UN</v>
          </cell>
          <cell r="D8191">
            <v>44601</v>
          </cell>
          <cell r="E8191" t="str">
            <v>2022</v>
          </cell>
          <cell r="F8191">
            <v>45647</v>
          </cell>
        </row>
        <row r="8192">
          <cell r="A8192">
            <v>105858</v>
          </cell>
          <cell r="B8192" t="str">
            <v>LÁMINA SEÑAL HGCAL.18(60x90cm)+Vinilo AdhesiBrilan</v>
          </cell>
          <cell r="C8192" t="str">
            <v>UN</v>
          </cell>
          <cell r="D8192">
            <v>44601</v>
          </cell>
          <cell r="E8192" t="str">
            <v>2022</v>
          </cell>
          <cell r="F8192">
            <v>512544</v>
          </cell>
        </row>
        <row r="8193">
          <cell r="A8193">
            <v>105861</v>
          </cell>
          <cell r="B8193" t="str">
            <v>LÁMINA SEÑAL HGCAL.18(90x120cm)+Vinilo AdhesiBrila</v>
          </cell>
          <cell r="C8193" t="str">
            <v>UN</v>
          </cell>
          <cell r="D8193">
            <v>44601</v>
          </cell>
          <cell r="E8193" t="str">
            <v>2022</v>
          </cell>
          <cell r="F8193">
            <v>768825</v>
          </cell>
        </row>
        <row r="8194">
          <cell r="A8194">
            <v>105891</v>
          </cell>
          <cell r="B8194" t="str">
            <v>Panel LED DE 12 W SOBREPONER REDONDO-CUADRADO</v>
          </cell>
          <cell r="C8194" t="str">
            <v>UN</v>
          </cell>
          <cell r="D8194">
            <v>44601</v>
          </cell>
          <cell r="E8194" t="str">
            <v>2022</v>
          </cell>
          <cell r="F8194">
            <v>17110</v>
          </cell>
        </row>
        <row r="8195">
          <cell r="A8195">
            <v>105907</v>
          </cell>
          <cell r="B8195" t="str">
            <v>Piston lacrado para ducha antivandalica. DOCOL</v>
          </cell>
          <cell r="C8195" t="str">
            <v>UN</v>
          </cell>
          <cell r="D8195">
            <v>43801</v>
          </cell>
          <cell r="E8195" t="str">
            <v>2019</v>
          </cell>
          <cell r="F8195">
            <v>31320.799999999999</v>
          </cell>
        </row>
        <row r="8196">
          <cell r="A8196">
            <v>105909</v>
          </cell>
          <cell r="B8196" t="str">
            <v>Eje central grif. presmatic (lavam,orinal, ducha)</v>
          </cell>
          <cell r="C8196" t="str">
            <v>UN</v>
          </cell>
          <cell r="E8196" t="str">
            <v>1900</v>
          </cell>
          <cell r="F8196">
            <v>0</v>
          </cell>
        </row>
        <row r="8197">
          <cell r="A8197">
            <v>105910</v>
          </cell>
          <cell r="B8197" t="str">
            <v>Resorte grif. push presmatic (orinal,lavamanos)</v>
          </cell>
          <cell r="C8197" t="str">
            <v>UN</v>
          </cell>
          <cell r="D8197">
            <v>43801</v>
          </cell>
          <cell r="E8197" t="str">
            <v>2019</v>
          </cell>
          <cell r="F8197">
            <v>1739.99</v>
          </cell>
        </row>
        <row r="8198">
          <cell r="A8198">
            <v>105913</v>
          </cell>
          <cell r="B8198" t="str">
            <v>Tornillo antirobo flux. electr.</v>
          </cell>
          <cell r="C8198" t="str">
            <v>UN</v>
          </cell>
          <cell r="E8198" t="str">
            <v>1900</v>
          </cell>
          <cell r="F8198">
            <v>0</v>
          </cell>
        </row>
        <row r="8199">
          <cell r="A8199">
            <v>105919</v>
          </cell>
          <cell r="B8199" t="str">
            <v>manija chapa puerta int. madera</v>
          </cell>
          <cell r="C8199" t="str">
            <v>UN</v>
          </cell>
          <cell r="E8199" t="str">
            <v>1900</v>
          </cell>
          <cell r="F8199">
            <v>0</v>
          </cell>
        </row>
        <row r="8200">
          <cell r="A8200">
            <v>105920</v>
          </cell>
          <cell r="B8200" t="str">
            <v>Guardaescoba PVC wengue de 8.5 cm x 3ml</v>
          </cell>
          <cell r="C8200" t="str">
            <v>UN</v>
          </cell>
          <cell r="E8200" t="str">
            <v>1900</v>
          </cell>
          <cell r="F8200">
            <v>0</v>
          </cell>
        </row>
        <row r="8201">
          <cell r="A8201">
            <v>105926</v>
          </cell>
          <cell r="B8201" t="str">
            <v>Pluviómetro electr. RAIN CHECK de rain &amp; bird o eq</v>
          </cell>
          <cell r="C8201" t="str">
            <v>UN</v>
          </cell>
          <cell r="E8201" t="str">
            <v>1900</v>
          </cell>
          <cell r="F8201">
            <v>0</v>
          </cell>
        </row>
        <row r="8202">
          <cell r="A8202">
            <v>105927</v>
          </cell>
          <cell r="B8202" t="str">
            <v>tripode soporte cañon aereo de 3"</v>
          </cell>
          <cell r="C8202" t="str">
            <v>UN</v>
          </cell>
          <cell r="E8202" t="str">
            <v>1900</v>
          </cell>
          <cell r="F8202">
            <v>0</v>
          </cell>
        </row>
        <row r="8203">
          <cell r="A8203">
            <v>105928</v>
          </cell>
          <cell r="B8203" t="str">
            <v>Anemometro electr. wind Speed</v>
          </cell>
          <cell r="C8203" t="str">
            <v>UN</v>
          </cell>
          <cell r="E8203" t="str">
            <v>1900</v>
          </cell>
          <cell r="F8203">
            <v>0</v>
          </cell>
        </row>
        <row r="8204">
          <cell r="A8204">
            <v>105931</v>
          </cell>
          <cell r="B8204" t="str">
            <v>VALVULA DE BOLA DE 4"</v>
          </cell>
          <cell r="C8204" t="str">
            <v>UN</v>
          </cell>
          <cell r="D8204">
            <v>43679</v>
          </cell>
          <cell r="E8204" t="str">
            <v>2019</v>
          </cell>
          <cell r="F8204">
            <v>803456</v>
          </cell>
        </row>
        <row r="8205">
          <cell r="A8205">
            <v>106000</v>
          </cell>
          <cell r="B8205" t="str">
            <v>CALDERA DE 40 BHP</v>
          </cell>
          <cell r="C8205" t="str">
            <v>UN</v>
          </cell>
          <cell r="E8205" t="str">
            <v>1900</v>
          </cell>
          <cell r="F8205">
            <v>0</v>
          </cell>
        </row>
        <row r="8206">
          <cell r="A8206">
            <v>106001</v>
          </cell>
          <cell r="B8206" t="str">
            <v>MANTA TERMICA FLOTANTE PARA PISCINAS 25 Largo X 1</v>
          </cell>
          <cell r="C8206" t="str">
            <v>UN</v>
          </cell>
          <cell r="E8206" t="str">
            <v>1900</v>
          </cell>
          <cell r="F8206">
            <v>0</v>
          </cell>
        </row>
        <row r="8207">
          <cell r="A8207">
            <v>106002</v>
          </cell>
          <cell r="B8207" t="str">
            <v>ENROLLADOR PARA MANTA TERMICA USO DE TRABAJO PESAD</v>
          </cell>
          <cell r="C8207" t="str">
            <v>UN</v>
          </cell>
          <cell r="E8207" t="str">
            <v>1900</v>
          </cell>
          <cell r="F8207">
            <v>0</v>
          </cell>
        </row>
        <row r="8208">
          <cell r="A8208">
            <v>106027</v>
          </cell>
          <cell r="B8208" t="str">
            <v>Aviso(50x100cm)marco Tubo Cuadrado h=1.80M+Banner</v>
          </cell>
          <cell r="C8208" t="str">
            <v>UN</v>
          </cell>
          <cell r="E8208" t="str">
            <v>1900</v>
          </cell>
          <cell r="F8208">
            <v>0</v>
          </cell>
        </row>
        <row r="8209">
          <cell r="A8209">
            <v>106031</v>
          </cell>
          <cell r="B8209" t="str">
            <v>Triturado 1/2"</v>
          </cell>
          <cell r="C8209" t="str">
            <v>M3</v>
          </cell>
          <cell r="E8209" t="str">
            <v>1900</v>
          </cell>
          <cell r="F8209">
            <v>0</v>
          </cell>
        </row>
        <row r="8210">
          <cell r="A8210">
            <v>106032</v>
          </cell>
          <cell r="B8210" t="str">
            <v>TUBO DE DRENAJE PEAD ADS 6” DW AASTHO M252</v>
          </cell>
          <cell r="C8210" t="str">
            <v>ML</v>
          </cell>
          <cell r="E8210" t="str">
            <v>1900</v>
          </cell>
          <cell r="F8210">
            <v>0</v>
          </cell>
        </row>
        <row r="8211">
          <cell r="A8211">
            <v>106033</v>
          </cell>
          <cell r="B8211" t="str">
            <v>TUBO DE DRENAJE PEAD ADS 8” DW AASTHO M252</v>
          </cell>
          <cell r="C8211" t="str">
            <v>ML</v>
          </cell>
          <cell r="E8211" t="str">
            <v>1900</v>
          </cell>
          <cell r="F8211">
            <v>0</v>
          </cell>
        </row>
        <row r="8212">
          <cell r="A8212">
            <v>106034</v>
          </cell>
          <cell r="B8212" t="str">
            <v>TUBO DE DRENAJE PEAD ADS 10” DW AASTHO M252</v>
          </cell>
          <cell r="C8212" t="str">
            <v>ML</v>
          </cell>
          <cell r="E8212" t="str">
            <v>1900</v>
          </cell>
          <cell r="F8212">
            <v>0</v>
          </cell>
        </row>
        <row r="8213">
          <cell r="A8213">
            <v>106035</v>
          </cell>
          <cell r="B8213" t="str">
            <v>UNION TUBERIA PLANAR Ø 12”PEAD-ADVAN EDGE-12"</v>
          </cell>
          <cell r="C8213" t="str">
            <v>UN</v>
          </cell>
          <cell r="D8213">
            <v>43544</v>
          </cell>
          <cell r="E8213" t="str">
            <v>2019</v>
          </cell>
          <cell r="F8213">
            <v>53947.97</v>
          </cell>
        </row>
        <row r="8214">
          <cell r="A8214">
            <v>106036</v>
          </cell>
          <cell r="B8214" t="str">
            <v>TAPON Tuberia  Planar  12”Advan Edge End</v>
          </cell>
          <cell r="C8214" t="str">
            <v>UN</v>
          </cell>
          <cell r="D8214">
            <v>43544</v>
          </cell>
          <cell r="E8214" t="str">
            <v>2019</v>
          </cell>
          <cell r="F8214">
            <v>20768</v>
          </cell>
        </row>
        <row r="8215">
          <cell r="A8215">
            <v>106037</v>
          </cell>
          <cell r="B8215" t="str">
            <v>UNION EXTERNA – SNAP TYPE ADS 6”</v>
          </cell>
          <cell r="C8215" t="str">
            <v>UN</v>
          </cell>
          <cell r="E8215" t="str">
            <v>1900</v>
          </cell>
          <cell r="F8215">
            <v>0</v>
          </cell>
        </row>
        <row r="8216">
          <cell r="A8216">
            <v>106038</v>
          </cell>
          <cell r="B8216" t="str">
            <v>UNION EXTERNA – SNAP TYPE ADS 8”</v>
          </cell>
          <cell r="C8216" t="str">
            <v>UN</v>
          </cell>
          <cell r="E8216" t="str">
            <v>1900</v>
          </cell>
          <cell r="F8216">
            <v>0</v>
          </cell>
        </row>
        <row r="8217">
          <cell r="A8217">
            <v>106039</v>
          </cell>
          <cell r="B8217" t="str">
            <v>UNION EXTERNA – SNAP TYPE ADS 10”</v>
          </cell>
          <cell r="C8217" t="str">
            <v>UN</v>
          </cell>
          <cell r="E8217" t="str">
            <v>1900</v>
          </cell>
          <cell r="F8217">
            <v>0</v>
          </cell>
        </row>
        <row r="8218">
          <cell r="A8218">
            <v>106040</v>
          </cell>
          <cell r="B8218" t="str">
            <v>TRANSICION TUBERIA PLANAR-12"x 6”PEAD ADS END OUTL</v>
          </cell>
          <cell r="C8218" t="str">
            <v>UN</v>
          </cell>
          <cell r="D8218">
            <v>43543</v>
          </cell>
          <cell r="E8218" t="str">
            <v>2019</v>
          </cell>
          <cell r="F8218">
            <v>109989</v>
          </cell>
        </row>
        <row r="8219">
          <cell r="A8219">
            <v>106041</v>
          </cell>
          <cell r="B8219" t="str">
            <v>TUBERIA PLANAR CON FILTRO ADVAN EDGE 12”</v>
          </cell>
          <cell r="C8219" t="str">
            <v>ML</v>
          </cell>
          <cell r="D8219">
            <v>43536</v>
          </cell>
          <cell r="E8219" t="str">
            <v>2019</v>
          </cell>
          <cell r="F8219">
            <v>38023</v>
          </cell>
        </row>
        <row r="8220">
          <cell r="A8220">
            <v>106043</v>
          </cell>
          <cell r="B8220" t="str">
            <v>YEE ADVAN EDGE DE 8”A 6"</v>
          </cell>
          <cell r="C8220" t="str">
            <v>UN</v>
          </cell>
          <cell r="D8220">
            <v>43606</v>
          </cell>
          <cell r="E8220" t="str">
            <v>2019</v>
          </cell>
          <cell r="F8220">
            <v>66487</v>
          </cell>
        </row>
        <row r="8221">
          <cell r="A8221">
            <v>106044</v>
          </cell>
          <cell r="B8221" t="str">
            <v>YEE ADVAN EDGE DE 8” A 10”</v>
          </cell>
          <cell r="C8221" t="str">
            <v>UN</v>
          </cell>
          <cell r="E8221" t="str">
            <v>1900</v>
          </cell>
          <cell r="F8221">
            <v>0</v>
          </cell>
        </row>
        <row r="8222">
          <cell r="A8222">
            <v>106045</v>
          </cell>
          <cell r="B8222" t="str">
            <v>REDUCCION CAMPANA ESPIGO  ADVAN EDGE DE 6” A 8”</v>
          </cell>
          <cell r="C8222" t="str">
            <v>UN</v>
          </cell>
          <cell r="E8222" t="str">
            <v>1900</v>
          </cell>
          <cell r="F8222">
            <v>0</v>
          </cell>
        </row>
        <row r="8223">
          <cell r="A8223">
            <v>106046</v>
          </cell>
          <cell r="B8223" t="str">
            <v>TANQUE TORMENTA EN FIBRA DE VIDRIO REFORZADA DE 25</v>
          </cell>
          <cell r="C8223" t="str">
            <v>UN</v>
          </cell>
          <cell r="E8223" t="str">
            <v>1900</v>
          </cell>
          <cell r="F8223">
            <v>0</v>
          </cell>
        </row>
        <row r="8224">
          <cell r="A8224">
            <v>106152</v>
          </cell>
          <cell r="B8224" t="str">
            <v>UPS-10 KVA  BIFASICA- AUTONOMIA: 8 A10 MINUTOS</v>
          </cell>
          <cell r="C8224" t="str">
            <v>UN</v>
          </cell>
          <cell r="D8224">
            <v>43851</v>
          </cell>
          <cell r="E8224" t="str">
            <v>2020</v>
          </cell>
          <cell r="F8224">
            <v>7361679</v>
          </cell>
        </row>
        <row r="8225">
          <cell r="A8225">
            <v>106153</v>
          </cell>
          <cell r="B8225" t="str">
            <v>UPS-6 KVA  BIFASICA- AUTONOMIA: 8 A10 MINUTOS</v>
          </cell>
          <cell r="C8225" t="str">
            <v>UN</v>
          </cell>
          <cell r="D8225">
            <v>43851</v>
          </cell>
          <cell r="E8225" t="str">
            <v>2020</v>
          </cell>
          <cell r="F8225">
            <v>5605166</v>
          </cell>
        </row>
        <row r="8226">
          <cell r="A8226">
            <v>106154</v>
          </cell>
          <cell r="B8226" t="str">
            <v>UPS-20 KVA  BIFASICA- AUTONOMIA: 8 A10 MINUTOS</v>
          </cell>
          <cell r="C8226" t="str">
            <v>UN</v>
          </cell>
          <cell r="E8226" t="str">
            <v>1900</v>
          </cell>
          <cell r="F8226">
            <v>0</v>
          </cell>
        </row>
        <row r="8227">
          <cell r="A8227">
            <v>106160</v>
          </cell>
          <cell r="B8227" t="str">
            <v>Bandeja TipoDucto (5x30cm)Lam.Cal.16+Pint.Electros</v>
          </cell>
          <cell r="C8227" t="str">
            <v>ML</v>
          </cell>
          <cell r="D8227">
            <v>43843</v>
          </cell>
          <cell r="E8227" t="str">
            <v>2020</v>
          </cell>
          <cell r="F8227">
            <v>48193.81</v>
          </cell>
        </row>
        <row r="8228">
          <cell r="A8228">
            <v>106170</v>
          </cell>
          <cell r="B8228" t="str">
            <v>JUNTA DE EXPANSIÓN PVCS Ø 6"</v>
          </cell>
          <cell r="C8228" t="str">
            <v>UN</v>
          </cell>
          <cell r="E8228" t="str">
            <v>1900</v>
          </cell>
          <cell r="F8228">
            <v>0</v>
          </cell>
        </row>
        <row r="8229">
          <cell r="A8229">
            <v>106184</v>
          </cell>
          <cell r="B8229" t="str">
            <v>MANÓMETRO GLICERINA DIAL4”ACERO-CONEX-VERT.(0-200</v>
          </cell>
          <cell r="C8229" t="str">
            <v>UN</v>
          </cell>
          <cell r="E8229" t="str">
            <v>1900</v>
          </cell>
          <cell r="F8229">
            <v>0</v>
          </cell>
        </row>
        <row r="8230">
          <cell r="A8230">
            <v>106193</v>
          </cell>
          <cell r="B8230" t="str">
            <v>Luminaria Tipo BalaLed -15W(1.100 Lm)4.00K-Jupiter</v>
          </cell>
          <cell r="C8230" t="str">
            <v>UN</v>
          </cell>
          <cell r="D8230">
            <v>43839</v>
          </cell>
          <cell r="E8230" t="str">
            <v>2020</v>
          </cell>
          <cell r="F8230">
            <v>115677</v>
          </cell>
        </row>
        <row r="8231">
          <cell r="A8231">
            <v>106194</v>
          </cell>
          <cell r="B8231" t="str">
            <v>Luminaria Teceo-2-(96 Leds)22.400Lm;700mA;+Fotoc</v>
          </cell>
          <cell r="C8231" t="str">
            <v>UN</v>
          </cell>
          <cell r="E8231" t="str">
            <v>1900</v>
          </cell>
          <cell r="F8231">
            <v>0</v>
          </cell>
        </row>
        <row r="8232">
          <cell r="A8232">
            <v>106322</v>
          </cell>
          <cell r="B8232" t="str">
            <v>VALVULA DE ALIVIO ACERO/BRONCE Ø11/2”-200PSI-AGUA</v>
          </cell>
          <cell r="C8232" t="str">
            <v>UN</v>
          </cell>
          <cell r="E8232" t="str">
            <v>1900</v>
          </cell>
          <cell r="F8232">
            <v>0</v>
          </cell>
        </row>
        <row r="8233">
          <cell r="A8233">
            <v>106336</v>
          </cell>
          <cell r="B8233" t="str">
            <v>MANOMETRO GLICERINA (0-200PSI) ACERO- (21/2")Vert</v>
          </cell>
          <cell r="C8233" t="str">
            <v>UN</v>
          </cell>
          <cell r="E8233" t="str">
            <v>1900</v>
          </cell>
          <cell r="F8233">
            <v>0</v>
          </cell>
        </row>
        <row r="8234">
          <cell r="A8234">
            <v>106388</v>
          </cell>
          <cell r="B8234" t="str">
            <v>CHEQUE HIDRO Ø 3/4”  VERTICAL (150-200 PSI)</v>
          </cell>
          <cell r="C8234" t="str">
            <v>UN</v>
          </cell>
          <cell r="E8234" t="str">
            <v>1900</v>
          </cell>
          <cell r="F8234">
            <v>0</v>
          </cell>
        </row>
        <row r="8235">
          <cell r="A8235">
            <v>106392</v>
          </cell>
          <cell r="B8235" t="str">
            <v>Sensor movimiento techo interiores800 w-120 v</v>
          </cell>
          <cell r="C8235" t="str">
            <v>UN</v>
          </cell>
          <cell r="E8235" t="str">
            <v>1900</v>
          </cell>
          <cell r="F8235">
            <v>0</v>
          </cell>
        </row>
        <row r="8236">
          <cell r="A8236">
            <v>106453</v>
          </cell>
          <cell r="B8236" t="str">
            <v>Barra Para Pasamanos AnguladoTuboØ1"e=2.5mmL=1.47m</v>
          </cell>
          <cell r="C8236" t="str">
            <v>UN</v>
          </cell>
          <cell r="E8236" t="str">
            <v>1900</v>
          </cell>
          <cell r="F8236">
            <v>0</v>
          </cell>
        </row>
        <row r="8237">
          <cell r="A8237">
            <v>106654</v>
          </cell>
          <cell r="B8237" t="str">
            <v>Cortina Enrollable Black out blanco  100% polieste</v>
          </cell>
          <cell r="C8237" t="str">
            <v>M2</v>
          </cell>
          <cell r="E8237" t="str">
            <v>1900</v>
          </cell>
          <cell r="F8237">
            <v>0</v>
          </cell>
        </row>
        <row r="8238">
          <cell r="A8238">
            <v>106656</v>
          </cell>
          <cell r="B8238" t="str">
            <v>Graniplast Blanco Esgrafiado Antihongo(4 Galones)</v>
          </cell>
          <cell r="C8238" t="str">
            <v>GLN</v>
          </cell>
          <cell r="D8238">
            <v>43805</v>
          </cell>
          <cell r="E8238" t="str">
            <v>2019</v>
          </cell>
          <cell r="F8238">
            <v>24400</v>
          </cell>
        </row>
        <row r="8239">
          <cell r="A8239">
            <v>106661</v>
          </cell>
          <cell r="B8239" t="str">
            <v>Sumnistro e instalación guarda escobas en MDF 8 cm</v>
          </cell>
          <cell r="C8239" t="str">
            <v>ML</v>
          </cell>
          <cell r="E8239" t="str">
            <v>1900</v>
          </cell>
          <cell r="F8239">
            <v>0</v>
          </cell>
        </row>
        <row r="8240">
          <cell r="A8240">
            <v>106662</v>
          </cell>
          <cell r="B8240" t="str">
            <v>BANDEJA CABLOFIL 54*400*3 Mts ELECTROCINCADA</v>
          </cell>
          <cell r="C8240" t="str">
            <v>ML</v>
          </cell>
          <cell r="E8240" t="str">
            <v>1900</v>
          </cell>
          <cell r="F8240">
            <v>0</v>
          </cell>
        </row>
        <row r="8241">
          <cell r="A8241">
            <v>106663</v>
          </cell>
          <cell r="B8241" t="str">
            <v>BANDEJA CABLOFIL 54*300*3 Mts ELECTROCINCADA</v>
          </cell>
          <cell r="C8241" t="str">
            <v>ML</v>
          </cell>
          <cell r="D8241">
            <v>44194</v>
          </cell>
          <cell r="E8241" t="str">
            <v>2020</v>
          </cell>
          <cell r="F8241">
            <v>22594.01</v>
          </cell>
        </row>
        <row r="8242">
          <cell r="A8242">
            <v>106824</v>
          </cell>
          <cell r="B8242" t="str">
            <v>CajaManiobras4VíasEntr:600A-Deriv:200A(15Kv)Sumerg</v>
          </cell>
          <cell r="C8242" t="str">
            <v>UN</v>
          </cell>
          <cell r="E8242" t="str">
            <v>1900</v>
          </cell>
          <cell r="F8242">
            <v>0</v>
          </cell>
        </row>
        <row r="8243">
          <cell r="A8243">
            <v>106953</v>
          </cell>
          <cell r="B8243" t="str">
            <v>FORMALETA COLUMNA RECT FENOLICO Incl Morda+CuñasM2</v>
          </cell>
          <cell r="C8243" t="str">
            <v>DD</v>
          </cell>
          <cell r="E8243" t="str">
            <v>1900</v>
          </cell>
          <cell r="F8243">
            <v>0</v>
          </cell>
        </row>
        <row r="8244">
          <cell r="A8244">
            <v>107021</v>
          </cell>
          <cell r="B8244" t="str">
            <v>Junta Neopreno ra-200 de wabo o equivalente CDRC</v>
          </cell>
          <cell r="C8244" t="str">
            <v>UN</v>
          </cell>
          <cell r="E8244" t="str">
            <v>1900</v>
          </cell>
          <cell r="F8244">
            <v>0</v>
          </cell>
        </row>
        <row r="8245">
          <cell r="A8245">
            <v>107100</v>
          </cell>
          <cell r="B8245" t="str">
            <v>Kit de marcaciones de tuberías</v>
          </cell>
          <cell r="C8245" t="str">
            <v>UN</v>
          </cell>
          <cell r="E8245" t="str">
            <v>1900</v>
          </cell>
          <cell r="F8245">
            <v>0</v>
          </cell>
        </row>
        <row r="8246">
          <cell r="A8246">
            <v>107334</v>
          </cell>
          <cell r="B8246" t="str">
            <v>SENSOR DE DIÓXIDO DE CARBONO CO2</v>
          </cell>
          <cell r="C8246" t="str">
            <v>UN</v>
          </cell>
          <cell r="D8246">
            <v>43801</v>
          </cell>
          <cell r="E8246" t="str">
            <v>2019</v>
          </cell>
          <cell r="F8246">
            <v>1500000</v>
          </cell>
        </row>
        <row r="8247">
          <cell r="A8247">
            <v>107349</v>
          </cell>
          <cell r="B8247" t="str">
            <v>KIT CABLEADO DE CONTROL CABLE TIPO "Y" Y CABLE LAR</v>
          </cell>
          <cell r="C8247" t="str">
            <v>UN</v>
          </cell>
          <cell r="E8247" t="str">
            <v>1900</v>
          </cell>
          <cell r="F8247">
            <v>0</v>
          </cell>
        </row>
        <row r="8248">
          <cell r="A8248">
            <v>107372</v>
          </cell>
          <cell r="B8248" t="str">
            <v>meson lavamanos 0.50 cocas Ø0.30x0.11 + salpicader</v>
          </cell>
          <cell r="C8248" t="str">
            <v>ML</v>
          </cell>
          <cell r="E8248" t="str">
            <v>1900</v>
          </cell>
          <cell r="F8248">
            <v>0</v>
          </cell>
        </row>
        <row r="8249">
          <cell r="A8249">
            <v>107373</v>
          </cell>
          <cell r="B8249" t="str">
            <v>meson lavamanos 0.60 cocas Ø0.37x0.17 + salpicader</v>
          </cell>
          <cell r="C8249" t="str">
            <v>ML</v>
          </cell>
          <cell r="E8249" t="str">
            <v>1900</v>
          </cell>
          <cell r="F8249">
            <v>0</v>
          </cell>
        </row>
        <row r="8250">
          <cell r="A8250">
            <v>107374</v>
          </cell>
          <cell r="B8250" t="str">
            <v>meson lavapinceles tanque corrido + salpicadero +</v>
          </cell>
          <cell r="C8250" t="str">
            <v>ML</v>
          </cell>
          <cell r="E8250" t="str">
            <v>1900</v>
          </cell>
          <cell r="F8250">
            <v>0</v>
          </cell>
        </row>
        <row r="8251">
          <cell r="A8251">
            <v>107375</v>
          </cell>
          <cell r="B8251" t="str">
            <v>MUEBLE COCINETA. MESON EN ACERO INOXIDABLE + SALPI</v>
          </cell>
          <cell r="C8251" t="str">
            <v>UN</v>
          </cell>
          <cell r="E8251" t="str">
            <v>1900</v>
          </cell>
          <cell r="F8251">
            <v>0</v>
          </cell>
        </row>
        <row r="8252">
          <cell r="A8252">
            <v>107422</v>
          </cell>
          <cell r="B8252" t="str">
            <v>TABLERO GEN. EN LAMINA COLD ROLL CALIB 16 2X1X,04m</v>
          </cell>
          <cell r="C8252" t="str">
            <v>UN</v>
          </cell>
          <cell r="E8252" t="str">
            <v>1900</v>
          </cell>
          <cell r="F8252">
            <v>0</v>
          </cell>
        </row>
        <row r="8253">
          <cell r="A8253">
            <v>107522</v>
          </cell>
          <cell r="B8253" t="str">
            <v>Banca individual redonda en concreto diametro  36"</v>
          </cell>
          <cell r="C8253" t="str">
            <v>UN</v>
          </cell>
          <cell r="E8253" t="str">
            <v>1900</v>
          </cell>
          <cell r="F8253">
            <v>0</v>
          </cell>
        </row>
        <row r="8254">
          <cell r="A8254">
            <v>107565</v>
          </cell>
          <cell r="B8254" t="str">
            <v>Camilla con inmovilizador de cuello y arnes</v>
          </cell>
          <cell r="C8254" t="str">
            <v>UN</v>
          </cell>
          <cell r="D8254">
            <v>44194</v>
          </cell>
          <cell r="E8254" t="str">
            <v>2020</v>
          </cell>
          <cell r="F8254">
            <v>160749</v>
          </cell>
        </row>
        <row r="8255">
          <cell r="A8255">
            <v>107566</v>
          </cell>
          <cell r="B8255" t="str">
            <v>Botiquin basico de primeros auxilios - Contenido s</v>
          </cell>
          <cell r="C8255" t="str">
            <v>UN</v>
          </cell>
          <cell r="D8255">
            <v>44194</v>
          </cell>
          <cell r="E8255" t="str">
            <v>2020</v>
          </cell>
          <cell r="F8255">
            <v>321157</v>
          </cell>
        </row>
        <row r="8256">
          <cell r="A8256">
            <v>107695</v>
          </cell>
          <cell r="B8256" t="str">
            <v>MOTOBOMBA 30 HP</v>
          </cell>
          <cell r="C8256" t="str">
            <v>UN</v>
          </cell>
          <cell r="E8256" t="str">
            <v>1900</v>
          </cell>
          <cell r="F8256">
            <v>0</v>
          </cell>
        </row>
        <row r="8257">
          <cell r="A8257">
            <v>107769</v>
          </cell>
          <cell r="B8257" t="str">
            <v>TARIMA PARA BULTOS</v>
          </cell>
          <cell r="C8257" t="str">
            <v>UN</v>
          </cell>
          <cell r="E8257" t="str">
            <v>1900</v>
          </cell>
          <cell r="F8257">
            <v>0</v>
          </cell>
        </row>
        <row r="8258">
          <cell r="A8258">
            <v>107933</v>
          </cell>
          <cell r="B8258" t="str">
            <v>SENSOR DE OCUP. DE PARED CONTROL DE ILUMINACION</v>
          </cell>
          <cell r="C8258" t="str">
            <v>UN</v>
          </cell>
          <cell r="E8258" t="str">
            <v>1900</v>
          </cell>
          <cell r="F8258">
            <v>0</v>
          </cell>
        </row>
        <row r="8259">
          <cell r="A8259">
            <v>107935</v>
          </cell>
          <cell r="B8259" t="str">
            <v>BOTONERA PARED INALÁM PARA CONTROL LOCAL</v>
          </cell>
          <cell r="C8259" t="str">
            <v>UN</v>
          </cell>
          <cell r="E8259" t="str">
            <v>1900</v>
          </cell>
          <cell r="F8259">
            <v>0</v>
          </cell>
        </row>
        <row r="8260">
          <cell r="A8260">
            <v>108039</v>
          </cell>
          <cell r="B8260" t="str">
            <v>meson lavapinceles 0.50 cocas Ø0.30 + salpicadero</v>
          </cell>
          <cell r="C8260" t="str">
            <v>ML</v>
          </cell>
          <cell r="E8260" t="str">
            <v>1900</v>
          </cell>
          <cell r="F8260">
            <v>0</v>
          </cell>
        </row>
        <row r="8261">
          <cell r="A8261">
            <v>108094</v>
          </cell>
          <cell r="B8261" t="str">
            <v>PRENSASTOPA</v>
          </cell>
          <cell r="C8261" t="str">
            <v>UN</v>
          </cell>
          <cell r="E8261" t="str">
            <v>1900</v>
          </cell>
          <cell r="F8261">
            <v>0</v>
          </cell>
        </row>
        <row r="8262">
          <cell r="A8262">
            <v>108125</v>
          </cell>
          <cell r="B8262" t="str">
            <v>VÁLVULA TIPO BOLA GAS 1 1/4"</v>
          </cell>
          <cell r="C8262" t="str">
            <v>UN</v>
          </cell>
          <cell r="E8262" t="str">
            <v>1900</v>
          </cell>
          <cell r="F8262">
            <v>0</v>
          </cell>
        </row>
        <row r="8263">
          <cell r="A8263">
            <v>108138</v>
          </cell>
          <cell r="B8263" t="str">
            <v>CAJA DE VENTILACION EN LINEA CENTRIFUGO ALETAS INC</v>
          </cell>
          <cell r="C8263" t="str">
            <v>UN</v>
          </cell>
          <cell r="E8263" t="str">
            <v>1900</v>
          </cell>
          <cell r="F8263">
            <v>0</v>
          </cell>
        </row>
        <row r="8264">
          <cell r="A8264">
            <v>108139</v>
          </cell>
          <cell r="B8264" t="str">
            <v>BASES ANTIVIBRATORIAS EQ VENTILACIÓN</v>
          </cell>
          <cell r="C8264" t="str">
            <v>UN</v>
          </cell>
          <cell r="E8264" t="str">
            <v>1900</v>
          </cell>
          <cell r="F8264">
            <v>0</v>
          </cell>
        </row>
        <row r="8265">
          <cell r="A8265">
            <v>108435</v>
          </cell>
          <cell r="B8265" t="str">
            <v>COLUMNAS RECT+PANTALLAS Y MUROS OCRE VISTOS</v>
          </cell>
          <cell r="C8265" t="str">
            <v>GL</v>
          </cell>
          <cell r="E8265" t="str">
            <v>1900</v>
          </cell>
          <cell r="F8265">
            <v>0</v>
          </cell>
        </row>
        <row r="8266">
          <cell r="A8266">
            <v>108439</v>
          </cell>
          <cell r="B8266" t="str">
            <v>MAMPOSTERIA CDRC FONTANAR</v>
          </cell>
          <cell r="C8266" t="str">
            <v>GL</v>
          </cell>
          <cell r="E8266" t="str">
            <v>1900</v>
          </cell>
          <cell r="F8266">
            <v>0</v>
          </cell>
        </row>
        <row r="8267">
          <cell r="A8267">
            <v>108452</v>
          </cell>
          <cell r="B8267" t="str">
            <v>Transporte desde lugar de producción a lugar de in</v>
          </cell>
          <cell r="C8267" t="str">
            <v>UN</v>
          </cell>
          <cell r="E8267" t="str">
            <v>1900</v>
          </cell>
          <cell r="F8267">
            <v>0</v>
          </cell>
        </row>
        <row r="8268">
          <cell r="A8268">
            <v>108475</v>
          </cell>
          <cell r="B8268" t="str">
            <v>Luminaria con difusor cilindricLEDNW2PCB-1Rx2200lm</v>
          </cell>
          <cell r="C8268" t="str">
            <v>UN</v>
          </cell>
          <cell r="E8268" t="str">
            <v>1900</v>
          </cell>
          <cell r="F8268">
            <v>0</v>
          </cell>
        </row>
        <row r="8269">
          <cell r="A8269">
            <v>108479</v>
          </cell>
          <cell r="B8269" t="str">
            <v>Luminaria para suspenderLED47,4W 4000K NW3PCB -1R</v>
          </cell>
          <cell r="C8269" t="str">
            <v>UN</v>
          </cell>
          <cell r="E8269" t="str">
            <v>1900</v>
          </cell>
          <cell r="F8269">
            <v>0</v>
          </cell>
        </row>
        <row r="8270">
          <cell r="A8270">
            <v>108487</v>
          </cell>
          <cell r="B8270" t="str">
            <v>DETECTOR OPTICO TERMICO</v>
          </cell>
          <cell r="C8270" t="str">
            <v>UN</v>
          </cell>
          <cell r="E8270" t="str">
            <v>1900</v>
          </cell>
          <cell r="F8270">
            <v>0</v>
          </cell>
        </row>
        <row r="8271">
          <cell r="A8271">
            <v>108488</v>
          </cell>
          <cell r="B8271" t="str">
            <v>LED4 126.4W 4000K  NW 8PCB -1R x 2200lm Longitud</v>
          </cell>
          <cell r="C8271" t="str">
            <v>UN</v>
          </cell>
          <cell r="E8271" t="str">
            <v>1900</v>
          </cell>
          <cell r="F8271">
            <v>0</v>
          </cell>
        </row>
        <row r="8272">
          <cell r="A8272">
            <v>108494</v>
          </cell>
          <cell r="B8272" t="str">
            <v>Camion sencillo entre 6 y 7 metros largo-2.50 anch</v>
          </cell>
          <cell r="C8272" t="str">
            <v>M3</v>
          </cell>
          <cell r="E8272" t="str">
            <v>1900</v>
          </cell>
          <cell r="F8272">
            <v>0</v>
          </cell>
        </row>
        <row r="8273">
          <cell r="A8273">
            <v>108495</v>
          </cell>
          <cell r="B8273" t="str">
            <v>DETECTOR TERMICO</v>
          </cell>
          <cell r="C8273" t="str">
            <v>UN</v>
          </cell>
          <cell r="E8273" t="str">
            <v>1900</v>
          </cell>
          <cell r="F8273">
            <v>0</v>
          </cell>
        </row>
        <row r="8274">
          <cell r="A8274">
            <v>108497</v>
          </cell>
          <cell r="B8274" t="str">
            <v>SENSOR RECEPTOR TRANSMISOR BEAM</v>
          </cell>
          <cell r="C8274" t="str">
            <v>UN</v>
          </cell>
          <cell r="E8274" t="str">
            <v>1900</v>
          </cell>
          <cell r="F8274">
            <v>0</v>
          </cell>
        </row>
        <row r="8275">
          <cell r="A8275">
            <v>108498</v>
          </cell>
          <cell r="B8275" t="str">
            <v>LED5 15.8W 4000k 1PCB-1R x 2200lm Longitud  595mm</v>
          </cell>
          <cell r="C8275" t="str">
            <v>UN</v>
          </cell>
          <cell r="E8275" t="str">
            <v>1900</v>
          </cell>
          <cell r="F8275">
            <v>0</v>
          </cell>
        </row>
        <row r="8276">
          <cell r="A8276">
            <v>108500</v>
          </cell>
          <cell r="B8276" t="str">
            <v>LED6  31,6W 4000k 2PCB-1R x 2200lm Longitud  1161m</v>
          </cell>
          <cell r="C8276" t="str">
            <v>UN</v>
          </cell>
          <cell r="E8276" t="str">
            <v>1900</v>
          </cell>
          <cell r="F8276">
            <v>0</v>
          </cell>
        </row>
        <row r="8277">
          <cell r="A8277">
            <v>108502</v>
          </cell>
          <cell r="B8277" t="str">
            <v>LED7 47.4W - 4000k 3PCB-1R x 2200lm 1727mm</v>
          </cell>
          <cell r="C8277" t="str">
            <v>UN</v>
          </cell>
          <cell r="E8277" t="str">
            <v>1900</v>
          </cell>
          <cell r="F8277">
            <v>0</v>
          </cell>
        </row>
        <row r="8278">
          <cell r="A8278">
            <v>108503</v>
          </cell>
          <cell r="B8278" t="str">
            <v>ESTACION MANUAL DE ALARMA</v>
          </cell>
          <cell r="C8278" t="str">
            <v>UN</v>
          </cell>
          <cell r="E8278" t="str">
            <v>1900</v>
          </cell>
          <cell r="F8278">
            <v>0</v>
          </cell>
        </row>
        <row r="8279">
          <cell r="A8279">
            <v>108504</v>
          </cell>
          <cell r="B8279" t="str">
            <v>LED8 63.2W - 4000k 4PCB-1R x 2200lm-  2293mm</v>
          </cell>
          <cell r="C8279" t="str">
            <v>UN</v>
          </cell>
          <cell r="E8279" t="str">
            <v>1900</v>
          </cell>
          <cell r="F8279">
            <v>0</v>
          </cell>
        </row>
        <row r="8280">
          <cell r="A8280">
            <v>108511</v>
          </cell>
          <cell r="B8280" t="str">
            <v>LED9 79W - 4000k 5PCB-1R x 2200lm Longitud  2859mm</v>
          </cell>
          <cell r="C8280" t="str">
            <v>UN</v>
          </cell>
          <cell r="E8280" t="str">
            <v>1900</v>
          </cell>
          <cell r="F8280">
            <v>0</v>
          </cell>
        </row>
        <row r="8281">
          <cell r="A8281">
            <v>108516</v>
          </cell>
          <cell r="B8281" t="str">
            <v>LED10  DUNA LED 1x1.2 35W112lm/w3900lm 120-277V</v>
          </cell>
          <cell r="C8281" t="str">
            <v>UN</v>
          </cell>
          <cell r="E8281" t="str">
            <v>1900</v>
          </cell>
          <cell r="F8281">
            <v>0</v>
          </cell>
        </row>
        <row r="8282">
          <cell r="A8282">
            <v>108518</v>
          </cell>
          <cell r="B8282" t="str">
            <v>LED11 Cinta LED LINEARlight Flex Shrort pitch 9.6W</v>
          </cell>
          <cell r="C8282" t="str">
            <v>UN</v>
          </cell>
          <cell r="E8282" t="str">
            <v>1900</v>
          </cell>
          <cell r="F8282">
            <v>0</v>
          </cell>
        </row>
        <row r="8283">
          <cell r="A8283">
            <v>108521</v>
          </cell>
          <cell r="B8283" t="str">
            <v>TR1 Perfil en aluminio 2,5cm x 2,5cm</v>
          </cell>
          <cell r="C8283" t="str">
            <v>ML</v>
          </cell>
          <cell r="E8283" t="str">
            <v>1900</v>
          </cell>
          <cell r="F8283">
            <v>0</v>
          </cell>
        </row>
        <row r="8284">
          <cell r="A8284">
            <v>108522</v>
          </cell>
          <cell r="B8284" t="str">
            <v>PROTECTOR DE ESTACION MANUAL DE ALARMA</v>
          </cell>
          <cell r="C8284" t="str">
            <v>UN</v>
          </cell>
          <cell r="E8284" t="str">
            <v>1900</v>
          </cell>
          <cell r="F8284">
            <v>0</v>
          </cell>
        </row>
        <row r="8285">
          <cell r="A8285">
            <v>108524</v>
          </cell>
          <cell r="B8285" t="str">
            <v>LED12 158W 4000K  NW 10PCB -1R x 2200lm Longitud</v>
          </cell>
          <cell r="C8285" t="str">
            <v>UN</v>
          </cell>
          <cell r="E8285" t="str">
            <v>1900</v>
          </cell>
          <cell r="F8285">
            <v>0</v>
          </cell>
        </row>
        <row r="8286">
          <cell r="A8286">
            <v>108529</v>
          </cell>
          <cell r="B8286" t="str">
            <v>LED13NW 3PCB -1R x 2200lm  1.70m - 42,9W - 4000K</v>
          </cell>
          <cell r="C8286" t="str">
            <v>UN</v>
          </cell>
          <cell r="E8286" t="str">
            <v>1900</v>
          </cell>
          <cell r="F8286">
            <v>0</v>
          </cell>
        </row>
        <row r="8287">
          <cell r="A8287">
            <v>108533</v>
          </cell>
          <cell r="B8287" t="str">
            <v>LED14 15.8W 4000K  NW 1PCB -1R x 2200lm -582mm</v>
          </cell>
          <cell r="C8287" t="str">
            <v>UN</v>
          </cell>
          <cell r="E8287" t="str">
            <v>1900</v>
          </cell>
          <cell r="F8287">
            <v>0</v>
          </cell>
        </row>
        <row r="8288">
          <cell r="A8288">
            <v>108536</v>
          </cell>
          <cell r="B8288" t="str">
            <v>LED15 142,2W 4000K  NW 9PCB -1R x 2200lm 5086mm</v>
          </cell>
          <cell r="C8288" t="str">
            <v>UN</v>
          </cell>
          <cell r="E8288" t="str">
            <v>1900</v>
          </cell>
          <cell r="F8288">
            <v>0</v>
          </cell>
        </row>
        <row r="8289">
          <cell r="A8289">
            <v>108543</v>
          </cell>
          <cell r="B8289" t="str">
            <v>LED16 110,6W 4000K  NW 7PCB -1R x 2200lm-3960mm</v>
          </cell>
          <cell r="C8289" t="str">
            <v>UN</v>
          </cell>
          <cell r="E8289" t="str">
            <v>1900</v>
          </cell>
          <cell r="F8289">
            <v>0</v>
          </cell>
        </row>
        <row r="8290">
          <cell r="A8290">
            <v>108544</v>
          </cell>
          <cell r="B8290" t="str">
            <v>LED17  31,6W 4000K  NW 2PCB -1R x 2200lm- 1145mm</v>
          </cell>
          <cell r="C8290" t="str">
            <v>UN</v>
          </cell>
          <cell r="E8290" t="str">
            <v>1900</v>
          </cell>
          <cell r="F8290">
            <v>0</v>
          </cell>
        </row>
        <row r="8291">
          <cell r="A8291">
            <v>108580</v>
          </cell>
          <cell r="B8291" t="str">
            <v>LED18 63.2W 4000K  NW 4PCB -1R x 2200lm-2271mm</v>
          </cell>
          <cell r="C8291" t="str">
            <v>UN</v>
          </cell>
          <cell r="E8291" t="str">
            <v>1900</v>
          </cell>
          <cell r="F8291">
            <v>0</v>
          </cell>
        </row>
        <row r="8292">
          <cell r="A8292">
            <v>108582</v>
          </cell>
          <cell r="B8292" t="str">
            <v>LED20NW 7PCB -1R x 2200lm Longitud 3.96m - 98.4W</v>
          </cell>
          <cell r="C8292" t="str">
            <v>UN</v>
          </cell>
          <cell r="E8292" t="str">
            <v>1900</v>
          </cell>
          <cell r="F8292">
            <v>0</v>
          </cell>
        </row>
        <row r="8293">
          <cell r="A8293">
            <v>108584</v>
          </cell>
          <cell r="B8293" t="str">
            <v>DL2  Ø 19 cm x h 21 cm (Ref CALISTO 2B)</v>
          </cell>
          <cell r="C8293" t="str">
            <v>UN</v>
          </cell>
          <cell r="E8293" t="str">
            <v>1900</v>
          </cell>
          <cell r="F8293">
            <v>0</v>
          </cell>
        </row>
        <row r="8294">
          <cell r="A8294">
            <v>108585</v>
          </cell>
          <cell r="B8294" t="str">
            <v>Bombilla (LED A6725WW Duralamp) 22W 2800k</v>
          </cell>
          <cell r="C8294" t="str">
            <v>UN</v>
          </cell>
          <cell r="E8294" t="str">
            <v>1900</v>
          </cell>
          <cell r="F8294">
            <v>0</v>
          </cell>
        </row>
        <row r="8295">
          <cell r="A8295">
            <v>108589</v>
          </cell>
          <cell r="B8295" t="str">
            <v>Accesorio tipo base para instalacion de luminarias</v>
          </cell>
          <cell r="C8295" t="str">
            <v>UN</v>
          </cell>
          <cell r="E8295" t="str">
            <v>1900</v>
          </cell>
          <cell r="F8295">
            <v>0</v>
          </cell>
        </row>
        <row r="8296">
          <cell r="A8296">
            <v>108591</v>
          </cell>
          <cell r="B8296" t="str">
            <v>CR1Accesorio Esquinero de 90grados + difusor</v>
          </cell>
          <cell r="C8296" t="str">
            <v>UN</v>
          </cell>
          <cell r="E8296" t="str">
            <v>1900</v>
          </cell>
          <cell r="F8296">
            <v>0</v>
          </cell>
        </row>
        <row r="8297">
          <cell r="A8297">
            <v>108593</v>
          </cell>
          <cell r="B8297" t="str">
            <v>DL1Luminaria tipo Downlight redondo LED 7.9W 721lm</v>
          </cell>
          <cell r="C8297" t="str">
            <v>UN</v>
          </cell>
          <cell r="E8297" t="str">
            <v>1900</v>
          </cell>
          <cell r="F8297">
            <v>0</v>
          </cell>
        </row>
        <row r="8298">
          <cell r="A8298">
            <v>108597</v>
          </cell>
          <cell r="B8298" t="str">
            <v>CR2Accesorio Esquinero de 90grados + difusor</v>
          </cell>
          <cell r="C8298" t="str">
            <v>UN</v>
          </cell>
          <cell r="E8298" t="str">
            <v>1900</v>
          </cell>
          <cell r="F8298">
            <v>0</v>
          </cell>
        </row>
        <row r="8299">
          <cell r="A8299">
            <v>108598</v>
          </cell>
          <cell r="B8299" t="str">
            <v>DRX150Driver de ULP150  para LED 150W de 6.3Amp</v>
          </cell>
          <cell r="C8299" t="str">
            <v>UN</v>
          </cell>
          <cell r="E8299" t="str">
            <v>1900</v>
          </cell>
          <cell r="F8299">
            <v>0</v>
          </cell>
        </row>
        <row r="8300">
          <cell r="A8300">
            <v>108602</v>
          </cell>
          <cell r="B8300" t="str">
            <v>DRX240 - Driver de ULP150  para LED 240W de 6.3</v>
          </cell>
          <cell r="C8300" t="str">
            <v>UN</v>
          </cell>
          <cell r="E8300" t="str">
            <v>1900</v>
          </cell>
          <cell r="F8300">
            <v>0</v>
          </cell>
        </row>
        <row r="8301">
          <cell r="A8301">
            <v>108607</v>
          </cell>
          <cell r="B8301" t="str">
            <v>PR1LEDOptica (5147)Extensiva310W-144LEDS-33.68lm</v>
          </cell>
          <cell r="C8301" t="str">
            <v>UN</v>
          </cell>
          <cell r="E8301" t="str">
            <v>1900</v>
          </cell>
          <cell r="F8301">
            <v>0</v>
          </cell>
        </row>
        <row r="8302">
          <cell r="A8302">
            <v>108608</v>
          </cell>
          <cell r="B8302" t="str">
            <v>PR2Luminaria LED Optica (5186) Asimetrica 547W</v>
          </cell>
          <cell r="C8302" t="str">
            <v>UN</v>
          </cell>
          <cell r="E8302" t="str">
            <v>1900</v>
          </cell>
          <cell r="F8302">
            <v>0</v>
          </cell>
        </row>
        <row r="8303">
          <cell r="A8303">
            <v>108613</v>
          </cell>
          <cell r="B8303" t="str">
            <v>PR3Luminaria LED Optica (2259) Simetrica 322W-144</v>
          </cell>
          <cell r="C8303" t="str">
            <v>UN</v>
          </cell>
          <cell r="E8303" t="str">
            <v>1900</v>
          </cell>
          <cell r="F8303">
            <v>0</v>
          </cell>
        </row>
        <row r="8304">
          <cell r="A8304">
            <v>108619</v>
          </cell>
          <cell r="B8304" t="str">
            <v>EM3 Luminaria de emergencia LED 3W</v>
          </cell>
          <cell r="C8304" t="str">
            <v>UN</v>
          </cell>
          <cell r="E8304" t="str">
            <v>1900</v>
          </cell>
          <cell r="F8304">
            <v>0</v>
          </cell>
        </row>
        <row r="8305">
          <cell r="A8305">
            <v>108626</v>
          </cell>
          <cell r="B8305" t="str">
            <v>PU1Luminaria urbana Exterior LED54W-24 LEDS-5</v>
          </cell>
          <cell r="C8305" t="str">
            <v>UN</v>
          </cell>
          <cell r="E8305" t="str">
            <v>1900</v>
          </cell>
          <cell r="F8305">
            <v>0</v>
          </cell>
        </row>
        <row r="8306">
          <cell r="A8306">
            <v>108627</v>
          </cell>
          <cell r="B8306" t="str">
            <v>PT1Columna Cilindrica con brazo sencillo 50cm</v>
          </cell>
          <cell r="C8306" t="str">
            <v>UN</v>
          </cell>
          <cell r="E8306" t="str">
            <v>1900</v>
          </cell>
          <cell r="F8306">
            <v>0</v>
          </cell>
        </row>
        <row r="8307">
          <cell r="A8307">
            <v>108628</v>
          </cell>
          <cell r="B8307" t="str">
            <v>Concreto de 21 Mpa preparado en obra (3000PSI)</v>
          </cell>
          <cell r="C8307" t="str">
            <v>M3</v>
          </cell>
          <cell r="E8307" t="str">
            <v>1900</v>
          </cell>
          <cell r="F8307">
            <v>0</v>
          </cell>
        </row>
        <row r="8308">
          <cell r="A8308">
            <v>108629</v>
          </cell>
          <cell r="B8308" t="str">
            <v>Canastilla de 1/2</v>
          </cell>
          <cell r="C8308" t="str">
            <v>UN</v>
          </cell>
          <cell r="E8308" t="str">
            <v>1900</v>
          </cell>
          <cell r="F8308">
            <v>0</v>
          </cell>
        </row>
        <row r="8309">
          <cell r="A8309">
            <v>108630</v>
          </cell>
          <cell r="B8309" t="str">
            <v>Accesorios (Sctiker BAXXXXX y Sctiker Potencia)</v>
          </cell>
          <cell r="C8309" t="str">
            <v>??</v>
          </cell>
          <cell r="E8309" t="str">
            <v>1900</v>
          </cell>
          <cell r="F8309">
            <v>0</v>
          </cell>
        </row>
        <row r="8310">
          <cell r="A8310">
            <v>108641</v>
          </cell>
          <cell r="B8310" t="str">
            <v>PU2Luminaria urbana ExteriorLED54W-24LEDS-5221lm</v>
          </cell>
          <cell r="C8310" t="str">
            <v>UN</v>
          </cell>
          <cell r="E8310" t="str">
            <v>1900</v>
          </cell>
          <cell r="F8310">
            <v>0</v>
          </cell>
        </row>
        <row r="8311">
          <cell r="A8311">
            <v>108642</v>
          </cell>
          <cell r="B8311" t="str">
            <v>PU3Luminaria urbana Exterior LED54W-24 LEDS-5453lm</v>
          </cell>
          <cell r="C8311" t="str">
            <v>UN</v>
          </cell>
          <cell r="E8311" t="str">
            <v>1900</v>
          </cell>
          <cell r="F8311">
            <v>0</v>
          </cell>
        </row>
        <row r="8312">
          <cell r="A8312">
            <v>108643</v>
          </cell>
          <cell r="B8312" t="str">
            <v>BL2 Luminaria Bolardo Exterior  cortoLED10.8W-1400</v>
          </cell>
          <cell r="C8312" t="str">
            <v>UN</v>
          </cell>
          <cell r="E8312" t="str">
            <v>1900</v>
          </cell>
          <cell r="F8312">
            <v>0</v>
          </cell>
        </row>
        <row r="8313">
          <cell r="A8313">
            <v>108644</v>
          </cell>
          <cell r="B8313" t="str">
            <v>LED21Luminaria  tipo lineal Wall washer15X56 - 24°</v>
          </cell>
          <cell r="C8313" t="str">
            <v>UN</v>
          </cell>
          <cell r="E8313" t="str">
            <v>1900</v>
          </cell>
          <cell r="F8313">
            <v>0</v>
          </cell>
        </row>
        <row r="8314">
          <cell r="A8314">
            <v>108645</v>
          </cell>
          <cell r="B8314" t="str">
            <v>family  brazos Orientables 90  L=30cm de aluminio</v>
          </cell>
          <cell r="C8314" t="str">
            <v>UN</v>
          </cell>
          <cell r="E8314" t="str">
            <v>1900</v>
          </cell>
          <cell r="F8314">
            <v>0</v>
          </cell>
        </row>
        <row r="8315">
          <cell r="A8315">
            <v>108646</v>
          </cell>
          <cell r="B8315" t="str">
            <v>LED22Cinta LED Linearlight Value Flex protect 1000</v>
          </cell>
          <cell r="C8315" t="str">
            <v>ML</v>
          </cell>
          <cell r="E8315" t="str">
            <v>1900</v>
          </cell>
          <cell r="F8315">
            <v>0</v>
          </cell>
        </row>
        <row r="8316">
          <cell r="A8316">
            <v>108647</v>
          </cell>
          <cell r="B8316" t="str">
            <v>TR2Perfil de Aluminio para cinta LED Linearlight</v>
          </cell>
          <cell r="C8316" t="str">
            <v>ML</v>
          </cell>
          <cell r="E8316" t="str">
            <v>1900</v>
          </cell>
          <cell r="F8316">
            <v>0</v>
          </cell>
        </row>
        <row r="8317">
          <cell r="A8317">
            <v>108648</v>
          </cell>
          <cell r="B8317" t="str">
            <v>LED23CintaLED Linearlight Flex protect Short pitch</v>
          </cell>
          <cell r="C8317" t="str">
            <v>ML</v>
          </cell>
          <cell r="E8317" t="str">
            <v>1900</v>
          </cell>
          <cell r="F8317">
            <v>0</v>
          </cell>
        </row>
        <row r="8318">
          <cell r="A8318">
            <v>108649</v>
          </cell>
          <cell r="B8318" t="str">
            <v>TR3Perfil de Aluminio+difusor opal para Cinta LED</v>
          </cell>
          <cell r="C8318" t="str">
            <v>ML</v>
          </cell>
          <cell r="E8318" t="str">
            <v>1900</v>
          </cell>
          <cell r="F8318">
            <v>0</v>
          </cell>
        </row>
        <row r="8319">
          <cell r="A8319">
            <v>108650</v>
          </cell>
          <cell r="B8319" t="str">
            <v>RCMS PDT 9 G2</v>
          </cell>
          <cell r="C8319" t="str">
            <v>UN</v>
          </cell>
          <cell r="E8319" t="str">
            <v>1900</v>
          </cell>
          <cell r="F8319">
            <v>0</v>
          </cell>
        </row>
        <row r="8320">
          <cell r="A8320">
            <v>108651</v>
          </cell>
          <cell r="B8320" t="str">
            <v>RCMS PDT 10 G2</v>
          </cell>
          <cell r="C8320" t="str">
            <v>UN</v>
          </cell>
          <cell r="E8320" t="str">
            <v>1900</v>
          </cell>
          <cell r="F8320">
            <v>0</v>
          </cell>
        </row>
        <row r="8321">
          <cell r="A8321">
            <v>108652</v>
          </cell>
          <cell r="B8321" t="str">
            <v>RPP20 DS 24V G2</v>
          </cell>
          <cell r="C8321" t="str">
            <v>UN</v>
          </cell>
          <cell r="E8321" t="str">
            <v>1900</v>
          </cell>
          <cell r="F8321">
            <v>0</v>
          </cell>
        </row>
        <row r="8322">
          <cell r="A8322">
            <v>108653</v>
          </cell>
          <cell r="B8322" t="str">
            <v>WSX PDT WH</v>
          </cell>
          <cell r="C8322" t="str">
            <v>UN</v>
          </cell>
          <cell r="E8322" t="str">
            <v>1900</v>
          </cell>
          <cell r="F8322">
            <v>0</v>
          </cell>
        </row>
        <row r="8323">
          <cell r="A8323">
            <v>108654</v>
          </cell>
          <cell r="B8323" t="str">
            <v>RPODB DX WH G2</v>
          </cell>
          <cell r="C8323" t="str">
            <v>UN</v>
          </cell>
          <cell r="E8323" t="str">
            <v>1900</v>
          </cell>
          <cell r="F8323">
            <v>0</v>
          </cell>
        </row>
        <row r="8324">
          <cell r="A8324">
            <v>108655</v>
          </cell>
          <cell r="B8324" t="str">
            <v>ECLYPSE-ANTENA PARA CONTROL 400PIES</v>
          </cell>
          <cell r="C8324" t="str">
            <v>UN</v>
          </cell>
          <cell r="E8324" t="str">
            <v>1900</v>
          </cell>
          <cell r="F8324">
            <v>0</v>
          </cell>
        </row>
        <row r="8325">
          <cell r="A8325">
            <v>108656</v>
          </cell>
          <cell r="B8325" t="str">
            <v>ARP ARP INTENC16 NLT 12SPR MVOLT SC SM</v>
          </cell>
          <cell r="C8325" t="str">
            <v>UN</v>
          </cell>
          <cell r="E8325" t="str">
            <v>1900</v>
          </cell>
          <cell r="F8325">
            <v>0</v>
          </cell>
        </row>
        <row r="8326">
          <cell r="A8326">
            <v>108657</v>
          </cell>
          <cell r="B8326" t="str">
            <v>SVEM - SOTFWARE</v>
          </cell>
          <cell r="C8326" t="str">
            <v>UN</v>
          </cell>
          <cell r="E8326" t="str">
            <v>1900</v>
          </cell>
          <cell r="F8326">
            <v>0</v>
          </cell>
        </row>
        <row r="8327">
          <cell r="A8327">
            <v>108658</v>
          </cell>
          <cell r="B8327" t="str">
            <v>SPACE UTILIZATION EDGE</v>
          </cell>
          <cell r="C8327" t="str">
            <v>UN</v>
          </cell>
          <cell r="E8327" t="str">
            <v>1900</v>
          </cell>
          <cell r="F8327">
            <v>0</v>
          </cell>
        </row>
        <row r="8328">
          <cell r="A8328">
            <v>108659</v>
          </cell>
          <cell r="B8328" t="str">
            <v>CABLE DE CONTROL DIM</v>
          </cell>
          <cell r="C8328" t="str">
            <v>UN</v>
          </cell>
          <cell r="E8328" t="str">
            <v>1900</v>
          </cell>
          <cell r="F8328">
            <v>0</v>
          </cell>
        </row>
        <row r="8329">
          <cell r="A8329">
            <v>108660</v>
          </cell>
          <cell r="B8329" t="str">
            <v>CABLE UTP CATEGORIA 5V- CABLE DE CONTROL TABLERO</v>
          </cell>
          <cell r="C8329" t="str">
            <v>UN</v>
          </cell>
          <cell r="E8329" t="str">
            <v>1900</v>
          </cell>
          <cell r="F8329">
            <v>0</v>
          </cell>
        </row>
        <row r="8330">
          <cell r="A8330">
            <v>108662</v>
          </cell>
          <cell r="B8330" t="str">
            <v>FACTORY COMMISSIONING</v>
          </cell>
          <cell r="C8330" t="str">
            <v>UN</v>
          </cell>
          <cell r="E8330" t="str">
            <v>1900</v>
          </cell>
          <cell r="F8330">
            <v>0</v>
          </cell>
        </row>
        <row r="8331">
          <cell r="A8331">
            <v>108663</v>
          </cell>
          <cell r="B8331" t="str">
            <v>SIRENA LUZ ESTROBOSCOPICA</v>
          </cell>
          <cell r="C8331" t="str">
            <v>UN</v>
          </cell>
          <cell r="D8331">
            <v>43733</v>
          </cell>
          <cell r="E8331" t="str">
            <v>2019</v>
          </cell>
          <cell r="F8331">
            <v>249398</v>
          </cell>
        </row>
        <row r="8332">
          <cell r="A8332">
            <v>108664</v>
          </cell>
          <cell r="B8332" t="str">
            <v>Parlante de sobreponer EVID S4.2T</v>
          </cell>
          <cell r="C8332" t="str">
            <v>UN</v>
          </cell>
          <cell r="E8332" t="str">
            <v>1900</v>
          </cell>
          <cell r="F8332">
            <v>0</v>
          </cell>
        </row>
        <row r="8333">
          <cell r="A8333">
            <v>108665</v>
          </cell>
          <cell r="B8333" t="str">
            <v>Amplificador Electrovoice PA2250-T</v>
          </cell>
          <cell r="C8333" t="str">
            <v>UN</v>
          </cell>
          <cell r="E8333" t="str">
            <v>1900</v>
          </cell>
          <cell r="F8333">
            <v>0</v>
          </cell>
        </row>
        <row r="8334">
          <cell r="A8334">
            <v>108666</v>
          </cell>
          <cell r="B8334" t="str">
            <v>Parlante de sobreponer EVID S8.2T</v>
          </cell>
          <cell r="C8334" t="str">
            <v>UN</v>
          </cell>
          <cell r="D8334">
            <v>44189</v>
          </cell>
          <cell r="E8334" t="str">
            <v>2020</v>
          </cell>
          <cell r="F8334">
            <v>1942803</v>
          </cell>
        </row>
        <row r="8335">
          <cell r="A8335">
            <v>108667</v>
          </cell>
          <cell r="B8335" t="str">
            <v>Amplificador Electrovoice PA2400-T</v>
          </cell>
          <cell r="C8335" t="str">
            <v>UN</v>
          </cell>
          <cell r="E8335" t="str">
            <v>1900</v>
          </cell>
          <cell r="F8335">
            <v>0</v>
          </cell>
        </row>
        <row r="8336">
          <cell r="A8336">
            <v>108668</v>
          </cell>
          <cell r="B8336" t="str">
            <v>BOTON DE EMERGENCIA</v>
          </cell>
          <cell r="C8336" t="str">
            <v>UN</v>
          </cell>
          <cell r="E8336" t="str">
            <v>1900</v>
          </cell>
          <cell r="F8336">
            <v>0</v>
          </cell>
        </row>
        <row r="8337">
          <cell r="A8337">
            <v>108669</v>
          </cell>
          <cell r="B8337" t="str">
            <v>Pre Amp / Mixer M-900MK2</v>
          </cell>
          <cell r="C8337" t="str">
            <v>UN</v>
          </cell>
          <cell r="E8337" t="str">
            <v>1900</v>
          </cell>
          <cell r="F8337">
            <v>0</v>
          </cell>
        </row>
        <row r="8338">
          <cell r="A8338">
            <v>108670</v>
          </cell>
          <cell r="B8338" t="str">
            <v>RETENDOR MAGNETICO DE INCENDIO</v>
          </cell>
          <cell r="C8338" t="str">
            <v>UN</v>
          </cell>
          <cell r="E8338" t="str">
            <v>1900</v>
          </cell>
          <cell r="F8338">
            <v>0</v>
          </cell>
        </row>
        <row r="8339">
          <cell r="A8339">
            <v>108671</v>
          </cell>
          <cell r="B8339" t="str">
            <v>Altavoz Electrovoice EVC 1122 95</v>
          </cell>
          <cell r="C8339" t="str">
            <v>UN</v>
          </cell>
          <cell r="E8339" t="str">
            <v>1900</v>
          </cell>
          <cell r="F8339">
            <v>0</v>
          </cell>
        </row>
        <row r="8340">
          <cell r="A8340">
            <v>108672</v>
          </cell>
          <cell r="B8340" t="str">
            <v>MODULO MONITOR</v>
          </cell>
          <cell r="C8340" t="str">
            <v>UN</v>
          </cell>
          <cell r="E8340" t="str">
            <v>1900</v>
          </cell>
          <cell r="F8340">
            <v>0</v>
          </cell>
        </row>
        <row r="8341">
          <cell r="A8341">
            <v>108673</v>
          </cell>
          <cell r="B8341" t="str">
            <v>Altavoz Electrovoice EVC 1181S</v>
          </cell>
          <cell r="C8341" t="str">
            <v>UN</v>
          </cell>
          <cell r="E8341" t="str">
            <v>1900</v>
          </cell>
          <cell r="F8341">
            <v>0</v>
          </cell>
        </row>
        <row r="8342">
          <cell r="A8342">
            <v>108674</v>
          </cell>
          <cell r="B8342" t="str">
            <v>MODULO DE CONTROL</v>
          </cell>
          <cell r="C8342" t="str">
            <v>UN</v>
          </cell>
          <cell r="E8342" t="str">
            <v>1900</v>
          </cell>
          <cell r="F8342">
            <v>0</v>
          </cell>
        </row>
        <row r="8343">
          <cell r="A8343">
            <v>108675</v>
          </cell>
          <cell r="B8343" t="str">
            <v>Amplificador Electrovoice CPS 2.9</v>
          </cell>
          <cell r="C8343" t="str">
            <v>UN</v>
          </cell>
          <cell r="E8343" t="str">
            <v>1900</v>
          </cell>
          <cell r="F8343">
            <v>0</v>
          </cell>
        </row>
        <row r="8344">
          <cell r="A8344">
            <v>108676</v>
          </cell>
          <cell r="B8344" t="str">
            <v>Amplificador Electrovoice CPS 2.12</v>
          </cell>
          <cell r="C8344" t="str">
            <v>UN</v>
          </cell>
          <cell r="E8344" t="str">
            <v>1900</v>
          </cell>
          <cell r="F8344">
            <v>0</v>
          </cell>
        </row>
        <row r="8345">
          <cell r="A8345">
            <v>108677</v>
          </cell>
          <cell r="B8345" t="str">
            <v>EQUIPO DE COMPUTO</v>
          </cell>
          <cell r="C8345" t="str">
            <v>UN</v>
          </cell>
          <cell r="E8345" t="str">
            <v>1900</v>
          </cell>
          <cell r="F8345">
            <v>0</v>
          </cell>
        </row>
        <row r="8346">
          <cell r="A8346">
            <v>108678</v>
          </cell>
          <cell r="B8346" t="str">
            <v>Procesador Electrovoice DC ONE</v>
          </cell>
          <cell r="C8346" t="str">
            <v>UN</v>
          </cell>
          <cell r="E8346" t="str">
            <v>1900</v>
          </cell>
          <cell r="F8346">
            <v>0</v>
          </cell>
        </row>
        <row r="8347">
          <cell r="A8347">
            <v>108679</v>
          </cell>
          <cell r="B8347" t="str">
            <v>Mezclador Peavy PV6-BT</v>
          </cell>
          <cell r="C8347" t="str">
            <v>UN</v>
          </cell>
          <cell r="E8347" t="str">
            <v>1900</v>
          </cell>
          <cell r="F8347">
            <v>0</v>
          </cell>
        </row>
        <row r="8348">
          <cell r="A8348">
            <v>108680</v>
          </cell>
          <cell r="B8348" t="str">
            <v>UNIDAD CONTROLADORA</v>
          </cell>
          <cell r="C8348" t="str">
            <v>UN</v>
          </cell>
          <cell r="E8348" t="str">
            <v>1900</v>
          </cell>
          <cell r="F8348">
            <v>0</v>
          </cell>
        </row>
        <row r="8349">
          <cell r="A8349">
            <v>108681</v>
          </cell>
          <cell r="B8349" t="str">
            <v>Altavoz Electrovoice EVF - 1122D/66</v>
          </cell>
          <cell r="C8349" t="str">
            <v>UN</v>
          </cell>
          <cell r="E8349" t="str">
            <v>1900</v>
          </cell>
          <cell r="F8349">
            <v>0</v>
          </cell>
        </row>
        <row r="8350">
          <cell r="A8350">
            <v>108682</v>
          </cell>
          <cell r="B8350" t="str">
            <v>LECTORA DE TARJETA</v>
          </cell>
          <cell r="C8350" t="str">
            <v>UN</v>
          </cell>
          <cell r="E8350" t="str">
            <v>1900</v>
          </cell>
          <cell r="F8350">
            <v>0</v>
          </cell>
        </row>
        <row r="8351">
          <cell r="A8351">
            <v>108683</v>
          </cell>
          <cell r="B8351" t="str">
            <v>Consola Peavy FX-2 24</v>
          </cell>
          <cell r="C8351" t="str">
            <v>UN</v>
          </cell>
          <cell r="E8351" t="str">
            <v>1900</v>
          </cell>
          <cell r="F8351">
            <v>0</v>
          </cell>
        </row>
        <row r="8352">
          <cell r="A8352">
            <v>108684</v>
          </cell>
          <cell r="B8352" t="str">
            <v>DETECTOR DE APERTURA TIPO PESADO</v>
          </cell>
          <cell r="C8352" t="str">
            <v>UN</v>
          </cell>
          <cell r="E8352" t="str">
            <v>1900</v>
          </cell>
          <cell r="F8352">
            <v>0</v>
          </cell>
        </row>
        <row r="8353">
          <cell r="A8353">
            <v>108685</v>
          </cell>
          <cell r="B8353" t="str">
            <v>DETECTOR DE APERTURA</v>
          </cell>
          <cell r="C8353" t="str">
            <v>UN</v>
          </cell>
          <cell r="E8353" t="str">
            <v>1900</v>
          </cell>
          <cell r="F8353">
            <v>0</v>
          </cell>
        </row>
        <row r="8354">
          <cell r="A8354">
            <v>108686</v>
          </cell>
          <cell r="B8354" t="str">
            <v>Altavoz Electrovoice EVF - 1122D/99</v>
          </cell>
          <cell r="C8354" t="str">
            <v>UN</v>
          </cell>
          <cell r="E8354" t="str">
            <v>1900</v>
          </cell>
          <cell r="F8354">
            <v>0</v>
          </cell>
        </row>
        <row r="8355">
          <cell r="A8355">
            <v>108687</v>
          </cell>
          <cell r="B8355" t="str">
            <v>Altavoz Electrovoice EVF - 1181S</v>
          </cell>
          <cell r="C8355" t="str">
            <v>UN</v>
          </cell>
          <cell r="E8355" t="str">
            <v>1900</v>
          </cell>
          <cell r="F8355">
            <v>0</v>
          </cell>
        </row>
        <row r="8356">
          <cell r="A8356">
            <v>108688</v>
          </cell>
          <cell r="B8356" t="str">
            <v>BOTON DE PANICO</v>
          </cell>
          <cell r="C8356" t="str">
            <v>UN</v>
          </cell>
          <cell r="E8356" t="str">
            <v>1900</v>
          </cell>
          <cell r="F8356">
            <v>0</v>
          </cell>
        </row>
        <row r="8357">
          <cell r="A8357">
            <v>108689</v>
          </cell>
          <cell r="B8357" t="str">
            <v>DETECTOR DE MOVIMENTO DE TECHO</v>
          </cell>
          <cell r="C8357" t="str">
            <v>UN</v>
          </cell>
          <cell r="E8357" t="str">
            <v>1900</v>
          </cell>
          <cell r="F8357">
            <v>0</v>
          </cell>
        </row>
        <row r="8358">
          <cell r="A8358">
            <v>108690</v>
          </cell>
          <cell r="B8358" t="str">
            <v>Amplificador Electrovoice CPS 2.4</v>
          </cell>
          <cell r="C8358" t="str">
            <v>UN</v>
          </cell>
          <cell r="E8358" t="str">
            <v>1900</v>
          </cell>
          <cell r="F8358">
            <v>0</v>
          </cell>
        </row>
        <row r="8359">
          <cell r="A8359">
            <v>108729</v>
          </cell>
          <cell r="B8359" t="str">
            <v>MOLINETE SENCILLO ABATIBLE</v>
          </cell>
          <cell r="C8359" t="str">
            <v>UN</v>
          </cell>
          <cell r="E8359" t="str">
            <v>1900</v>
          </cell>
          <cell r="F8359">
            <v>0</v>
          </cell>
        </row>
        <row r="8360">
          <cell r="A8360">
            <v>108730</v>
          </cell>
          <cell r="B8360" t="str">
            <v>PUERTA BATIENTE PARA DISCAPACITADOS</v>
          </cell>
          <cell r="C8360" t="str">
            <v>UN</v>
          </cell>
          <cell r="E8360" t="str">
            <v>1900</v>
          </cell>
          <cell r="F8360">
            <v>0</v>
          </cell>
        </row>
        <row r="8361">
          <cell r="A8361">
            <v>108731</v>
          </cell>
          <cell r="B8361" t="str">
            <v>RETENEDOR DE PUERTA DE ACCESO</v>
          </cell>
          <cell r="C8361" t="str">
            <v>UN</v>
          </cell>
          <cell r="E8361" t="str">
            <v>1900</v>
          </cell>
          <cell r="F8361">
            <v>0</v>
          </cell>
        </row>
        <row r="8362">
          <cell r="A8362">
            <v>108732</v>
          </cell>
          <cell r="B8362" t="str">
            <v>SWITCH 24 PUERTOS PoE</v>
          </cell>
          <cell r="C8362" t="str">
            <v>UN</v>
          </cell>
          <cell r="E8362" t="str">
            <v>1900</v>
          </cell>
          <cell r="F8362">
            <v>0</v>
          </cell>
        </row>
        <row r="8363">
          <cell r="A8363">
            <v>108733</v>
          </cell>
          <cell r="B8363" t="str">
            <v>SWITCH 16 PUERTOS</v>
          </cell>
          <cell r="C8363" t="str">
            <v>UN</v>
          </cell>
          <cell r="E8363" t="str">
            <v>1900</v>
          </cell>
          <cell r="F8363">
            <v>0</v>
          </cell>
        </row>
        <row r="8364">
          <cell r="A8364">
            <v>108734</v>
          </cell>
          <cell r="B8364" t="str">
            <v>OUTLET DE DATOS CDRC</v>
          </cell>
          <cell r="C8364" t="str">
            <v>UN</v>
          </cell>
          <cell r="E8364" t="str">
            <v>1900</v>
          </cell>
          <cell r="F8364">
            <v>0</v>
          </cell>
        </row>
        <row r="8365">
          <cell r="A8365">
            <v>108735</v>
          </cell>
          <cell r="B8365" t="str">
            <v>CAMARA TIPO BULLET</v>
          </cell>
          <cell r="C8365" t="str">
            <v>UN</v>
          </cell>
          <cell r="E8365" t="str">
            <v>1900</v>
          </cell>
          <cell r="F8365">
            <v>0</v>
          </cell>
        </row>
        <row r="8366">
          <cell r="A8366">
            <v>108736</v>
          </cell>
          <cell r="B8366" t="str">
            <v>CAMARA EXTERIOR 270°</v>
          </cell>
          <cell r="C8366" t="str">
            <v>UN</v>
          </cell>
          <cell r="E8366" t="str">
            <v>1900</v>
          </cell>
          <cell r="F8366">
            <v>0</v>
          </cell>
        </row>
        <row r="8367">
          <cell r="A8367">
            <v>108738</v>
          </cell>
          <cell r="B8367" t="str">
            <v>GABINETE DE PARED ABATIBLE</v>
          </cell>
          <cell r="C8367" t="str">
            <v>UN</v>
          </cell>
          <cell r="E8367" t="str">
            <v>1900</v>
          </cell>
          <cell r="F8367">
            <v>0</v>
          </cell>
        </row>
        <row r="8368">
          <cell r="A8368">
            <v>108739</v>
          </cell>
          <cell r="B8368" t="str">
            <v>GABINETE DE PISO</v>
          </cell>
          <cell r="C8368" t="str">
            <v>UN</v>
          </cell>
          <cell r="E8368" t="str">
            <v>1900</v>
          </cell>
          <cell r="F8368">
            <v>0</v>
          </cell>
        </row>
        <row r="8369">
          <cell r="A8369">
            <v>108740</v>
          </cell>
          <cell r="B8369" t="str">
            <v>MONITOR 42"</v>
          </cell>
          <cell r="C8369" t="str">
            <v>UN</v>
          </cell>
          <cell r="E8369" t="str">
            <v>1900</v>
          </cell>
          <cell r="F8369">
            <v>0</v>
          </cell>
        </row>
        <row r="8370">
          <cell r="A8370">
            <v>108741</v>
          </cell>
          <cell r="B8370" t="str">
            <v>CABLEADO GLOBAL</v>
          </cell>
          <cell r="C8370" t="str">
            <v>UN</v>
          </cell>
          <cell r="E8370" t="str">
            <v>1900</v>
          </cell>
          <cell r="F8370">
            <v>0</v>
          </cell>
        </row>
        <row r="8371">
          <cell r="A8371">
            <v>108813</v>
          </cell>
          <cell r="B8371" t="str">
            <v>Pañete Liso 1:5 muros impermeabilizado e:1.5 cm</v>
          </cell>
          <cell r="C8371" t="str">
            <v>M2</v>
          </cell>
          <cell r="E8371" t="str">
            <v>1900</v>
          </cell>
          <cell r="F8371">
            <v>0</v>
          </cell>
        </row>
        <row r="8372">
          <cell r="A8372">
            <v>108816</v>
          </cell>
          <cell r="B8372" t="str">
            <v>Pañetes Sobre Muros Insumo Global</v>
          </cell>
          <cell r="C8372" t="str">
            <v>GL</v>
          </cell>
          <cell r="E8372" t="str">
            <v>1900</v>
          </cell>
          <cell r="F8372">
            <v>0</v>
          </cell>
        </row>
        <row r="8373">
          <cell r="A8373">
            <v>108819</v>
          </cell>
          <cell r="B8373" t="str">
            <v>ELEMENTOS EN MAMPOSTERIA Insumo Global CDRC</v>
          </cell>
          <cell r="C8373" t="str">
            <v>GL</v>
          </cell>
          <cell r="E8373" t="str">
            <v>1900</v>
          </cell>
          <cell r="F8373">
            <v>0</v>
          </cell>
        </row>
        <row r="8374">
          <cell r="A8374">
            <v>108827</v>
          </cell>
          <cell r="B8374" t="str">
            <v>INSTALACION DE GAS Insumo Global S. CRISTOBAL</v>
          </cell>
          <cell r="C8374" t="str">
            <v>GL</v>
          </cell>
          <cell r="E8374" t="str">
            <v>1900</v>
          </cell>
          <cell r="F8374">
            <v>0</v>
          </cell>
        </row>
        <row r="8375">
          <cell r="A8375">
            <v>108840</v>
          </cell>
          <cell r="B8375" t="str">
            <v>CAÑUELA POLIETILENO ( 1 1/2") E=2" FOIL</v>
          </cell>
          <cell r="C8375" t="str">
            <v>ML</v>
          </cell>
          <cell r="E8375" t="str">
            <v>1900</v>
          </cell>
          <cell r="F8375">
            <v>0</v>
          </cell>
        </row>
        <row r="8376">
          <cell r="A8376">
            <v>108841</v>
          </cell>
          <cell r="B8376" t="str">
            <v>CAÑUELA POLIETILENO ( 1 1/4") E=2" FOIL</v>
          </cell>
          <cell r="C8376" t="str">
            <v>ML</v>
          </cell>
          <cell r="E8376" t="str">
            <v>1900</v>
          </cell>
          <cell r="F8376">
            <v>0</v>
          </cell>
        </row>
        <row r="8377">
          <cell r="A8377">
            <v>108843</v>
          </cell>
          <cell r="B8377" t="str">
            <v>SUMINISTRO Equipo de presión preensamblado agua de</v>
          </cell>
          <cell r="C8377" t="str">
            <v>UN</v>
          </cell>
          <cell r="E8377" t="str">
            <v>1900</v>
          </cell>
          <cell r="F8377">
            <v>0</v>
          </cell>
        </row>
        <row r="8378">
          <cell r="A8378">
            <v>108844</v>
          </cell>
          <cell r="B8378" t="str">
            <v>Desinfección según especificaciones</v>
          </cell>
          <cell r="C8378" t="str">
            <v>GLN</v>
          </cell>
          <cell r="E8378" t="str">
            <v>1900</v>
          </cell>
          <cell r="F8378">
            <v>0</v>
          </cell>
        </row>
        <row r="8379">
          <cell r="A8379">
            <v>108845</v>
          </cell>
          <cell r="B8379" t="str">
            <v>Lavado según especificaciones.</v>
          </cell>
          <cell r="C8379" t="str">
            <v>GL</v>
          </cell>
          <cell r="E8379" t="str">
            <v>1900</v>
          </cell>
          <cell r="F8379">
            <v>0</v>
          </cell>
        </row>
        <row r="8380">
          <cell r="A8380">
            <v>108846</v>
          </cell>
          <cell r="B8380" t="str">
            <v>ROCIADOR ESFR K=14</v>
          </cell>
          <cell r="C8380" t="str">
            <v>UN</v>
          </cell>
          <cell r="E8380" t="str">
            <v>1900</v>
          </cell>
          <cell r="F8380">
            <v>0</v>
          </cell>
        </row>
        <row r="8381">
          <cell r="A8381">
            <v>108847</v>
          </cell>
          <cell r="B8381" t="str">
            <v>Registro Vastago ascendente 8"</v>
          </cell>
          <cell r="C8381" t="str">
            <v>UN</v>
          </cell>
          <cell r="E8381" t="str">
            <v>1900</v>
          </cell>
          <cell r="F8381">
            <v>0</v>
          </cell>
        </row>
        <row r="8382">
          <cell r="A8382">
            <v>108848</v>
          </cell>
          <cell r="B8382" t="str">
            <v>Registro Vastago ascendente 2"</v>
          </cell>
          <cell r="C8382" t="str">
            <v>UN</v>
          </cell>
          <cell r="E8382" t="str">
            <v>1900</v>
          </cell>
          <cell r="F8382">
            <v>0</v>
          </cell>
        </row>
        <row r="8383">
          <cell r="A8383">
            <v>108849</v>
          </cell>
          <cell r="B8383" t="str">
            <v>CHEQUE HIDROBRIDADO Ø8”-300PSI -ACERO</v>
          </cell>
          <cell r="C8383" t="str">
            <v>UN</v>
          </cell>
          <cell r="E8383" t="str">
            <v>1900</v>
          </cell>
          <cell r="F8383">
            <v>0</v>
          </cell>
        </row>
        <row r="8384">
          <cell r="A8384">
            <v>108850</v>
          </cell>
          <cell r="B8384" t="str">
            <v>Copa excentrica 8x6"</v>
          </cell>
          <cell r="C8384" t="str">
            <v>UN</v>
          </cell>
          <cell r="E8384" t="str">
            <v>1900</v>
          </cell>
          <cell r="F8384">
            <v>0</v>
          </cell>
        </row>
        <row r="8385">
          <cell r="A8385">
            <v>108851</v>
          </cell>
          <cell r="B8385" t="str">
            <v>JUNTA FLEXIBLE BORRACHA Ø8”</v>
          </cell>
          <cell r="C8385" t="str">
            <v>UN</v>
          </cell>
          <cell r="E8385" t="str">
            <v>1900</v>
          </cell>
          <cell r="F8385">
            <v>0</v>
          </cell>
        </row>
        <row r="8386">
          <cell r="A8386">
            <v>108852</v>
          </cell>
          <cell r="B8386" t="str">
            <v>PRUEBA GENERAL RED CONTRA INCENDIOS</v>
          </cell>
          <cell r="C8386" t="str">
            <v>GL</v>
          </cell>
          <cell r="E8386" t="str">
            <v>1900</v>
          </cell>
          <cell r="F8386">
            <v>0</v>
          </cell>
        </row>
        <row r="8387">
          <cell r="A8387">
            <v>108853</v>
          </cell>
          <cell r="B8387" t="str">
            <v>ELEVADOR RED MEDIA PRESION</v>
          </cell>
          <cell r="C8387" t="str">
            <v>UN</v>
          </cell>
          <cell r="E8387" t="str">
            <v>1900</v>
          </cell>
          <cell r="F8387">
            <v>0</v>
          </cell>
        </row>
        <row r="8388">
          <cell r="A8388">
            <v>108858</v>
          </cell>
          <cell r="B8388" t="str">
            <v>SENSOR PIR PARA EXTERIORES</v>
          </cell>
          <cell r="C8388" t="str">
            <v>UN</v>
          </cell>
          <cell r="E8388" t="str">
            <v>1900</v>
          </cell>
          <cell r="F8388">
            <v>0</v>
          </cell>
        </row>
        <row r="8389">
          <cell r="A8389">
            <v>108859</v>
          </cell>
          <cell r="B8389" t="str">
            <v>NVR</v>
          </cell>
          <cell r="C8389" t="str">
            <v>UN</v>
          </cell>
          <cell r="E8389" t="str">
            <v>1900</v>
          </cell>
          <cell r="F8389">
            <v>0</v>
          </cell>
        </row>
        <row r="8390">
          <cell r="A8390">
            <v>108860</v>
          </cell>
          <cell r="B8390" t="str">
            <v>CELDA EN AIRE ENTRADA Y SALIDA</v>
          </cell>
          <cell r="C8390" t="str">
            <v>UN</v>
          </cell>
          <cell r="D8390">
            <v>43810</v>
          </cell>
          <cell r="E8390" t="str">
            <v>2019</v>
          </cell>
          <cell r="F8390">
            <v>15240780</v>
          </cell>
        </row>
        <row r="8391">
          <cell r="A8391">
            <v>108861</v>
          </cell>
          <cell r="B8391" t="str">
            <v>STRAP 2 x 1"</v>
          </cell>
          <cell r="C8391" t="str">
            <v>UN</v>
          </cell>
          <cell r="E8391" t="str">
            <v>1900</v>
          </cell>
          <cell r="F8391">
            <v>0</v>
          </cell>
        </row>
        <row r="8392">
          <cell r="A8392">
            <v>108862</v>
          </cell>
          <cell r="B8392" t="str">
            <v>STRAP 1 1/2 x 1"</v>
          </cell>
          <cell r="C8392" t="str">
            <v>UN</v>
          </cell>
          <cell r="E8392" t="str">
            <v>1900</v>
          </cell>
          <cell r="F8392">
            <v>0</v>
          </cell>
        </row>
        <row r="8393">
          <cell r="A8393">
            <v>108891</v>
          </cell>
          <cell r="B8393" t="str">
            <v>Arrancador suave para 7,5 HP</v>
          </cell>
          <cell r="C8393" t="str">
            <v>UN</v>
          </cell>
          <cell r="E8393" t="str">
            <v>1900</v>
          </cell>
          <cell r="F8393">
            <v>0</v>
          </cell>
        </row>
        <row r="8394">
          <cell r="A8394">
            <v>108893</v>
          </cell>
          <cell r="B8394" t="str">
            <v>Arrancador suave para 2 HP</v>
          </cell>
          <cell r="C8394" t="str">
            <v>UN</v>
          </cell>
          <cell r="E8394" t="str">
            <v>1900</v>
          </cell>
          <cell r="F8394">
            <v>0</v>
          </cell>
        </row>
        <row r="8395">
          <cell r="A8395">
            <v>108894</v>
          </cell>
          <cell r="B8395" t="str">
            <v>Arrancador suave para 1 HP</v>
          </cell>
          <cell r="C8395" t="str">
            <v>UN</v>
          </cell>
          <cell r="D8395">
            <v>43809</v>
          </cell>
          <cell r="E8395" t="str">
            <v>2019</v>
          </cell>
          <cell r="F8395">
            <v>669508.01</v>
          </cell>
        </row>
        <row r="8396">
          <cell r="A8396">
            <v>108942</v>
          </cell>
          <cell r="B8396" t="str">
            <v>Equipo presión preensamblado agua Reutilización</v>
          </cell>
          <cell r="C8396" t="str">
            <v>UN</v>
          </cell>
          <cell r="E8396" t="str">
            <v>1900</v>
          </cell>
          <cell r="F8396">
            <v>0</v>
          </cell>
        </row>
        <row r="8397">
          <cell r="A8397">
            <v>108966</v>
          </cell>
          <cell r="B8397" t="str">
            <v>CENTRAL CONVENCIONAL 4 ZONAS 2 SALIDAS 1 ALARMA</v>
          </cell>
          <cell r="C8397" t="str">
            <v>UN</v>
          </cell>
          <cell r="E8397" t="str">
            <v>1900</v>
          </cell>
          <cell r="F8397">
            <v>0</v>
          </cell>
        </row>
        <row r="8398">
          <cell r="A8398">
            <v>109001</v>
          </cell>
          <cell r="B8398" t="str">
            <v>Pulsador luminoso LED</v>
          </cell>
          <cell r="C8398" t="str">
            <v>UN</v>
          </cell>
          <cell r="E8398" t="str">
            <v>1900</v>
          </cell>
          <cell r="F8398">
            <v>0</v>
          </cell>
        </row>
        <row r="8399">
          <cell r="A8399">
            <v>109039</v>
          </cell>
          <cell r="B8399" t="str">
            <v>Conductor XLPE 4/0 AWG 35 kV IL 133%</v>
          </cell>
          <cell r="C8399" t="str">
            <v>ML</v>
          </cell>
          <cell r="D8399">
            <v>43577</v>
          </cell>
          <cell r="E8399" t="str">
            <v>2019</v>
          </cell>
          <cell r="F8399">
            <v>86545</v>
          </cell>
        </row>
        <row r="8400">
          <cell r="A8400">
            <v>109042</v>
          </cell>
          <cell r="B8400" t="str">
            <v>Conector tipo Compresion 600A 4/0 AWG 15KV</v>
          </cell>
          <cell r="C8400" t="str">
            <v>UN</v>
          </cell>
          <cell r="E8400" t="str">
            <v>1900</v>
          </cell>
          <cell r="F8400">
            <v>0</v>
          </cell>
        </row>
        <row r="8401">
          <cell r="A8401">
            <v>109046</v>
          </cell>
          <cell r="B8401" t="str">
            <v>Cable de Cobre THHN-THWN 600 V 90 °C – 400 AWG</v>
          </cell>
          <cell r="C8401" t="str">
            <v>ML</v>
          </cell>
          <cell r="E8401" t="str">
            <v>1900</v>
          </cell>
          <cell r="F8401">
            <v>0</v>
          </cell>
        </row>
        <row r="8402">
          <cell r="A8402">
            <v>109049</v>
          </cell>
          <cell r="B8402" t="str">
            <v>Borna 400</v>
          </cell>
          <cell r="C8402" t="str">
            <v>UN</v>
          </cell>
          <cell r="E8402" t="str">
            <v>1900</v>
          </cell>
          <cell r="F8402">
            <v>0</v>
          </cell>
        </row>
        <row r="8403">
          <cell r="A8403">
            <v>109050</v>
          </cell>
          <cell r="B8403" t="str">
            <v>Borna 4/0</v>
          </cell>
          <cell r="C8403" t="str">
            <v>UN</v>
          </cell>
          <cell r="E8403" t="str">
            <v>1900</v>
          </cell>
          <cell r="F8403">
            <v>0</v>
          </cell>
        </row>
        <row r="8404">
          <cell r="A8404">
            <v>109051</v>
          </cell>
          <cell r="B8404" t="str">
            <v>cinta aislante super 33 MT</v>
          </cell>
          <cell r="C8404" t="str">
            <v>RLL</v>
          </cell>
          <cell r="D8404">
            <v>43768</v>
          </cell>
          <cell r="E8404" t="str">
            <v>2019</v>
          </cell>
          <cell r="F8404">
            <v>34999.99</v>
          </cell>
        </row>
        <row r="8405">
          <cell r="A8405">
            <v>109062</v>
          </cell>
          <cell r="B8405" t="str">
            <v>Borna 2/0</v>
          </cell>
          <cell r="C8405" t="str">
            <v>UN</v>
          </cell>
          <cell r="E8405" t="str">
            <v>1900</v>
          </cell>
          <cell r="F8405">
            <v>0</v>
          </cell>
        </row>
        <row r="8406">
          <cell r="A8406">
            <v>109071</v>
          </cell>
          <cell r="B8406" t="str">
            <v>Borna 1/0</v>
          </cell>
          <cell r="C8406" t="str">
            <v>UN</v>
          </cell>
          <cell r="E8406" t="str">
            <v>1900</v>
          </cell>
          <cell r="F8406">
            <v>0</v>
          </cell>
        </row>
        <row r="8407">
          <cell r="A8407">
            <v>109074</v>
          </cell>
          <cell r="B8407" t="str">
            <v>Borna 6</v>
          </cell>
          <cell r="C8407" t="str">
            <v>UN</v>
          </cell>
          <cell r="E8407" t="str">
            <v>1900</v>
          </cell>
          <cell r="F8407">
            <v>0</v>
          </cell>
        </row>
        <row r="8408">
          <cell r="A8408">
            <v>109078</v>
          </cell>
          <cell r="B8408" t="str">
            <v>Borna 4</v>
          </cell>
          <cell r="C8408" t="str">
            <v>UN</v>
          </cell>
          <cell r="E8408" t="str">
            <v>1900</v>
          </cell>
          <cell r="F8408">
            <v>0</v>
          </cell>
        </row>
        <row r="8409">
          <cell r="A8409">
            <v>109079</v>
          </cell>
          <cell r="B8409" t="str">
            <v>Borna 8</v>
          </cell>
          <cell r="C8409" t="str">
            <v>UN</v>
          </cell>
          <cell r="E8409" t="str">
            <v>1900</v>
          </cell>
          <cell r="F8409">
            <v>0</v>
          </cell>
        </row>
        <row r="8410">
          <cell r="A8410">
            <v>109084</v>
          </cell>
          <cell r="B8410" t="str">
            <v>VALVULA DE BOLA 1 "</v>
          </cell>
          <cell r="C8410" t="str">
            <v>UN</v>
          </cell>
          <cell r="E8410" t="str">
            <v>1900</v>
          </cell>
          <cell r="F8410">
            <v>0</v>
          </cell>
        </row>
        <row r="8411">
          <cell r="A8411">
            <v>109097</v>
          </cell>
          <cell r="B8411" t="str">
            <v>TABLERO DIGITAL CON CONTROL C18</v>
          </cell>
          <cell r="C8411" t="str">
            <v>UN</v>
          </cell>
          <cell r="E8411" t="str">
            <v>1900</v>
          </cell>
          <cell r="F8411">
            <v>0</v>
          </cell>
        </row>
        <row r="8412">
          <cell r="A8412">
            <v>109098</v>
          </cell>
          <cell r="B8412" t="str">
            <v>Filtro biologico (acondicionador magnetico)</v>
          </cell>
          <cell r="C8412" t="str">
            <v>UN</v>
          </cell>
          <cell r="E8412" t="str">
            <v>1900</v>
          </cell>
          <cell r="F8412">
            <v>0</v>
          </cell>
        </row>
        <row r="8413">
          <cell r="A8413">
            <v>109100</v>
          </cell>
          <cell r="B8413" t="str">
            <v>Manguera flexible para conexión de tanque de nivel</v>
          </cell>
          <cell r="C8413" t="str">
            <v>UN</v>
          </cell>
          <cell r="E8413" t="str">
            <v>1900</v>
          </cell>
          <cell r="F8413">
            <v>0</v>
          </cell>
        </row>
        <row r="8414">
          <cell r="A8414">
            <v>109101</v>
          </cell>
          <cell r="B8414" t="str">
            <v>Electroválvulas 1" 120 V  incluyendo By-Pass</v>
          </cell>
          <cell r="C8414" t="str">
            <v>UN</v>
          </cell>
          <cell r="E8414" t="str">
            <v>1900</v>
          </cell>
          <cell r="F8414">
            <v>0</v>
          </cell>
        </row>
        <row r="8415">
          <cell r="A8415">
            <v>109102</v>
          </cell>
          <cell r="B8415" t="str">
            <v>Sensores para nivel tipo flotador</v>
          </cell>
          <cell r="C8415" t="str">
            <v>UN</v>
          </cell>
          <cell r="D8415">
            <v>43801</v>
          </cell>
          <cell r="E8415" t="str">
            <v>2019</v>
          </cell>
          <cell r="F8415">
            <v>841000</v>
          </cell>
        </row>
        <row r="8416">
          <cell r="A8416">
            <v>109103</v>
          </cell>
          <cell r="B8416" t="str">
            <v>Tuberia IMC de 3/4" y 1" incluye cableado, cajas d</v>
          </cell>
          <cell r="C8416" t="str">
            <v>GL</v>
          </cell>
          <cell r="E8416" t="str">
            <v>1900</v>
          </cell>
          <cell r="F8416">
            <v>0</v>
          </cell>
        </row>
        <row r="8417">
          <cell r="A8417">
            <v>109104</v>
          </cell>
          <cell r="B8417" t="str">
            <v>Filtro para combustible separador de agua tipo turbina (Racor o similar) - NO USAR.</v>
          </cell>
          <cell r="C8417" t="str">
            <v>UN</v>
          </cell>
          <cell r="E8417" t="str">
            <v>1900</v>
          </cell>
          <cell r="F8417">
            <v>0</v>
          </cell>
        </row>
        <row r="8418">
          <cell r="A8418">
            <v>101410</v>
          </cell>
          <cell r="B8418" t="str">
            <v>Equipo Perforación (TRACKDRILL) 40 HP-CEFE COMETA</v>
          </cell>
          <cell r="C8418" t="str">
            <v>HR</v>
          </cell>
          <cell r="D8418">
            <v>43558</v>
          </cell>
          <cell r="E8418" t="str">
            <v>2019</v>
          </cell>
          <cell r="F8418">
            <v>123603</v>
          </cell>
        </row>
        <row r="8419">
          <cell r="A8419">
            <v>101732</v>
          </cell>
          <cell r="B8419" t="str">
            <v>Modulo de interconexión NAC</v>
          </cell>
          <cell r="C8419" t="str">
            <v>UN</v>
          </cell>
          <cell r="D8419">
            <v>43564</v>
          </cell>
          <cell r="E8419" t="str">
            <v>2019</v>
          </cell>
          <cell r="F8419">
            <v>525100</v>
          </cell>
        </row>
        <row r="8420">
          <cell r="A8420">
            <v>101867</v>
          </cell>
          <cell r="B8420" t="str">
            <v>Marco y tapa para camara cs 274</v>
          </cell>
          <cell r="C8420" t="str">
            <v>UN</v>
          </cell>
          <cell r="D8420">
            <v>43571</v>
          </cell>
          <cell r="E8420" t="str">
            <v>2019</v>
          </cell>
          <cell r="F8420">
            <v>185499</v>
          </cell>
        </row>
        <row r="8421">
          <cell r="A8421">
            <v>101871</v>
          </cell>
          <cell r="B8421" t="str">
            <v>Monitor HDMI 22" CDRC Cometas</v>
          </cell>
          <cell r="C8421" t="str">
            <v>UN</v>
          </cell>
          <cell r="D8421">
            <v>43746</v>
          </cell>
          <cell r="E8421" t="str">
            <v>2019</v>
          </cell>
          <cell r="F8421">
            <v>713463.31</v>
          </cell>
        </row>
        <row r="8422">
          <cell r="A8422">
            <v>101913</v>
          </cell>
          <cell r="B8422" t="str">
            <v>Polea de 2" sencilla cabeza movil</v>
          </cell>
          <cell r="C8422" t="str">
            <v>UN</v>
          </cell>
          <cell r="D8422">
            <v>43602</v>
          </cell>
          <cell r="E8422" t="str">
            <v>2019</v>
          </cell>
          <cell r="F8422">
            <v>10127</v>
          </cell>
        </row>
        <row r="8423">
          <cell r="A8423">
            <v>101915</v>
          </cell>
          <cell r="B8423" t="str">
            <v>VIDRIO AHUMADO ESPESOR 4MM</v>
          </cell>
          <cell r="C8423" t="str">
            <v>M2</v>
          </cell>
          <cell r="E8423" t="str">
            <v>1900</v>
          </cell>
          <cell r="F8423">
            <v>0</v>
          </cell>
        </row>
        <row r="8424">
          <cell r="A8424">
            <v>101916</v>
          </cell>
          <cell r="B8424" t="str">
            <v>Soldadura 6011 diametro de 1/8</v>
          </cell>
          <cell r="C8424" t="str">
            <v>KG</v>
          </cell>
          <cell r="D8424">
            <v>43602</v>
          </cell>
          <cell r="E8424" t="str">
            <v>2019</v>
          </cell>
          <cell r="F8424">
            <v>8333</v>
          </cell>
        </row>
        <row r="8425">
          <cell r="A8425">
            <v>101917</v>
          </cell>
          <cell r="B8425" t="str">
            <v>BOMBA SUMERGIBLE 1/2 HP A 2 METROS</v>
          </cell>
          <cell r="C8425" t="str">
            <v>UN</v>
          </cell>
          <cell r="D8425">
            <v>43602</v>
          </cell>
          <cell r="E8425" t="str">
            <v>2019</v>
          </cell>
          <cell r="F8425">
            <v>839214</v>
          </cell>
        </row>
        <row r="8426">
          <cell r="A8426">
            <v>101918</v>
          </cell>
          <cell r="B8426" t="str">
            <v>Rodillos para puerta B 43</v>
          </cell>
          <cell r="C8426" t="str">
            <v>UN</v>
          </cell>
          <cell r="D8426">
            <v>43602</v>
          </cell>
          <cell r="E8426" t="str">
            <v>2019</v>
          </cell>
          <cell r="F8426">
            <v>18800</v>
          </cell>
        </row>
        <row r="8427">
          <cell r="A8427">
            <v>101920</v>
          </cell>
          <cell r="B8427" t="str">
            <v>SELLANTE PARA JUNTA METALICA HOLL  MAX O,25MM</v>
          </cell>
          <cell r="C8427" t="str">
            <v>UN</v>
          </cell>
          <cell r="D8427">
            <v>43602</v>
          </cell>
          <cell r="E8427" t="str">
            <v>2019</v>
          </cell>
          <cell r="F8427">
            <v>54200</v>
          </cell>
        </row>
        <row r="8428">
          <cell r="A8428">
            <v>101921</v>
          </cell>
          <cell r="B8428" t="str">
            <v>CERRADURA DE SOBRE PONER 396 DE ROSETA YALE</v>
          </cell>
          <cell r="C8428" t="str">
            <v>UN</v>
          </cell>
          <cell r="D8428">
            <v>43602</v>
          </cell>
          <cell r="E8428" t="str">
            <v>2019</v>
          </cell>
          <cell r="F8428">
            <v>125205.01</v>
          </cell>
        </row>
        <row r="8429">
          <cell r="A8429">
            <v>102046</v>
          </cell>
          <cell r="B8429" t="str">
            <v>BORDILLO A-81 15 X 35 X 80 CM</v>
          </cell>
          <cell r="C8429" t="str">
            <v>UN</v>
          </cell>
          <cell r="E8429" t="str">
            <v>1900</v>
          </cell>
          <cell r="F8429">
            <v>0</v>
          </cell>
        </row>
        <row r="8430">
          <cell r="A8430">
            <v>102116</v>
          </cell>
          <cell r="B8430" t="str">
            <v>AMARRE NEGRO 3,6 X 200 MM 100 UNIDADES</v>
          </cell>
          <cell r="C8430" t="str">
            <v>PAQUE</v>
          </cell>
          <cell r="D8430">
            <v>44601</v>
          </cell>
          <cell r="E8430" t="str">
            <v>2022</v>
          </cell>
          <cell r="F8430">
            <v>6303</v>
          </cell>
        </row>
        <row r="8431">
          <cell r="A8431">
            <v>102117</v>
          </cell>
          <cell r="B8431" t="str">
            <v>BISTURÍ ERGONÓMICO 18MM REDLINE</v>
          </cell>
          <cell r="C8431" t="str">
            <v>UN</v>
          </cell>
          <cell r="D8431">
            <v>44601</v>
          </cell>
          <cell r="E8431" t="str">
            <v>2022</v>
          </cell>
          <cell r="F8431">
            <v>29468.01</v>
          </cell>
        </row>
        <row r="8432">
          <cell r="A8432">
            <v>102118</v>
          </cell>
          <cell r="B8432" t="str">
            <v>CAJA DE CONVERSION DE HDMI A RCA</v>
          </cell>
          <cell r="C8432" t="str">
            <v>UN</v>
          </cell>
          <cell r="D8432">
            <v>43654</v>
          </cell>
          <cell r="E8432" t="str">
            <v>2019</v>
          </cell>
          <cell r="F8432">
            <v>51950</v>
          </cell>
        </row>
        <row r="8433">
          <cell r="A8433">
            <v>102119</v>
          </cell>
          <cell r="B8433" t="str">
            <v>GUANTE MULTIFLEX POLIESTER NITRILO TALLA S-M-L</v>
          </cell>
          <cell r="C8433" t="str">
            <v>PAR</v>
          </cell>
          <cell r="D8433">
            <v>43654</v>
          </cell>
          <cell r="E8433" t="str">
            <v>2019</v>
          </cell>
          <cell r="F8433">
            <v>6701</v>
          </cell>
        </row>
        <row r="8434">
          <cell r="A8434">
            <v>102120</v>
          </cell>
          <cell r="B8434" t="str">
            <v>GUANTE POLIESTER PU FLEX POLY -TODAS LAS TALLAS</v>
          </cell>
          <cell r="C8434" t="str">
            <v>PAR</v>
          </cell>
          <cell r="D8434">
            <v>43654</v>
          </cell>
          <cell r="E8434" t="str">
            <v>2019</v>
          </cell>
          <cell r="F8434">
            <v>3796</v>
          </cell>
        </row>
        <row r="8435">
          <cell r="A8435">
            <v>102121</v>
          </cell>
          <cell r="B8435" t="str">
            <v>SOGA TRENZADA POLIPROPILENO 12.7MM X 15M FIXSER</v>
          </cell>
          <cell r="C8435" t="str">
            <v>ML</v>
          </cell>
          <cell r="D8435">
            <v>44601</v>
          </cell>
          <cell r="E8435" t="str">
            <v>2022</v>
          </cell>
          <cell r="F8435">
            <v>2563</v>
          </cell>
        </row>
        <row r="8436">
          <cell r="A8436">
            <v>102122</v>
          </cell>
          <cell r="B8436" t="str">
            <v>SPLITTER HDMI 1X2 4K 1 ENTRADA 2 SALIDAS</v>
          </cell>
          <cell r="C8436" t="str">
            <v>UN</v>
          </cell>
          <cell r="D8436">
            <v>43654</v>
          </cell>
          <cell r="E8436" t="str">
            <v>2019</v>
          </cell>
          <cell r="F8436">
            <v>46700</v>
          </cell>
        </row>
        <row r="8437">
          <cell r="A8437">
            <v>102123</v>
          </cell>
          <cell r="B8437" t="str">
            <v>VÁLVULA DE COMPUERTA D= 1/2"</v>
          </cell>
          <cell r="C8437" t="str">
            <v>UN</v>
          </cell>
          <cell r="D8437">
            <v>43654</v>
          </cell>
          <cell r="E8437" t="str">
            <v>2019</v>
          </cell>
          <cell r="F8437">
            <v>32945</v>
          </cell>
        </row>
        <row r="8438">
          <cell r="A8438">
            <v>102138</v>
          </cell>
          <cell r="B8438" t="str">
            <v>piedra barrichara CEFE COMETAS</v>
          </cell>
          <cell r="C8438" t="str">
            <v>M3</v>
          </cell>
          <cell r="D8438">
            <v>43654</v>
          </cell>
          <cell r="E8438" t="str">
            <v>2019</v>
          </cell>
          <cell r="F8438">
            <v>95000</v>
          </cell>
        </row>
        <row r="8439">
          <cell r="A8439">
            <v>102140</v>
          </cell>
          <cell r="B8439" t="str">
            <v>Estructura Lúdica en acero y refuerzos según cálcu</v>
          </cell>
          <cell r="C8439" t="str">
            <v>UN</v>
          </cell>
          <cell r="D8439">
            <v>43654</v>
          </cell>
          <cell r="E8439" t="str">
            <v>2019</v>
          </cell>
          <cell r="F8439">
            <v>125208706</v>
          </cell>
        </row>
        <row r="8440">
          <cell r="A8440">
            <v>102153</v>
          </cell>
          <cell r="B8440" t="str">
            <v>RELE 1 POLO, 24-277 VAC, 20 A CDRC Cometas</v>
          </cell>
          <cell r="C8440" t="str">
            <v>UN</v>
          </cell>
          <cell r="D8440">
            <v>43655</v>
          </cell>
          <cell r="E8440" t="str">
            <v>2019</v>
          </cell>
          <cell r="F8440">
            <v>144188</v>
          </cell>
        </row>
        <row r="8441">
          <cell r="A8441">
            <v>102155</v>
          </cell>
          <cell r="B8441" t="str">
            <v>Botonera dig 8 control de Iluminación CDRC Cometas</v>
          </cell>
          <cell r="C8441" t="str">
            <v>UN</v>
          </cell>
          <cell r="D8441">
            <v>43655</v>
          </cell>
          <cell r="E8441" t="str">
            <v>2019</v>
          </cell>
          <cell r="F8441">
            <v>1213893</v>
          </cell>
        </row>
        <row r="8442">
          <cell r="A8442">
            <v>102163</v>
          </cell>
          <cell r="B8442" t="str">
            <v>VALVULA DE COMPTA REDWHITE ROSCADO 3" CDRC Cometas</v>
          </cell>
          <cell r="C8442" t="str">
            <v>UN</v>
          </cell>
          <cell r="D8442">
            <v>43656</v>
          </cell>
          <cell r="E8442" t="str">
            <v>2019</v>
          </cell>
          <cell r="F8442">
            <v>424478</v>
          </cell>
        </row>
        <row r="8443">
          <cell r="A8443">
            <v>102165</v>
          </cell>
          <cell r="B8443" t="str">
            <v>TRANSFERENCIA AUTOMATICA 1200 A CDRC Cometas</v>
          </cell>
          <cell r="C8443" t="str">
            <v>UN</v>
          </cell>
          <cell r="D8443">
            <v>43745</v>
          </cell>
          <cell r="E8443" t="str">
            <v>2019</v>
          </cell>
          <cell r="F8443">
            <v>19434352.989999998</v>
          </cell>
        </row>
        <row r="8444">
          <cell r="A8444">
            <v>102167</v>
          </cell>
          <cell r="B8444" t="str">
            <v>VALVULA DE COMPUERTA DE 1-1/4" CDRC Cometas</v>
          </cell>
          <cell r="C8444" t="str">
            <v>UN</v>
          </cell>
          <cell r="D8444">
            <v>43656</v>
          </cell>
          <cell r="E8444" t="str">
            <v>2019</v>
          </cell>
          <cell r="F8444">
            <v>199900</v>
          </cell>
        </row>
        <row r="8445">
          <cell r="A8445">
            <v>102174</v>
          </cell>
          <cell r="B8445" t="str">
            <v>modulo de monitoreo detencion de incendios, CEFE</v>
          </cell>
          <cell r="C8445" t="str">
            <v>UN</v>
          </cell>
          <cell r="D8445">
            <v>43657</v>
          </cell>
          <cell r="E8445" t="str">
            <v>2019</v>
          </cell>
          <cell r="F8445">
            <v>357964.99</v>
          </cell>
        </row>
        <row r="8446">
          <cell r="A8446">
            <v>102175</v>
          </cell>
          <cell r="B8446" t="str">
            <v>Acces point inalambrico POE</v>
          </cell>
          <cell r="C8446" t="str">
            <v>UN</v>
          </cell>
          <cell r="D8446">
            <v>43657</v>
          </cell>
          <cell r="E8446" t="str">
            <v>2019</v>
          </cell>
          <cell r="F8446">
            <v>2326264</v>
          </cell>
        </row>
        <row r="8447">
          <cell r="A8447">
            <v>102182</v>
          </cell>
          <cell r="B8447" t="str">
            <v>REJILLA DE SUMINISTRO LINEAL SISTEMA CONTINUO, PAR</v>
          </cell>
          <cell r="C8447" t="str">
            <v>UN</v>
          </cell>
          <cell r="D8447">
            <v>43658</v>
          </cell>
          <cell r="E8447" t="str">
            <v>2019</v>
          </cell>
          <cell r="F8447">
            <v>119000</v>
          </cell>
        </row>
        <row r="8448">
          <cell r="A8448">
            <v>102262</v>
          </cell>
          <cell r="B8448" t="str">
            <v xml:space="preserve">CALDERIN ALTA EFICIENCIA (95%) CONDENSACIÓN CON POTENCIA  DE 199.000 Btu/h </v>
          </cell>
          <cell r="C8448" t="str">
            <v>UN</v>
          </cell>
          <cell r="D8448">
            <v>43661</v>
          </cell>
          <cell r="E8448" t="str">
            <v>2019</v>
          </cell>
          <cell r="F8448">
            <v>14291378.99</v>
          </cell>
        </row>
        <row r="8449">
          <cell r="A8449">
            <v>102331</v>
          </cell>
          <cell r="B8449" t="str">
            <v>INST CALDERINES+TANQUE+CONTROLES+AJUSTE CEFE COMET</v>
          </cell>
          <cell r="C8449" t="str">
            <v>UN</v>
          </cell>
          <cell r="D8449">
            <v>43661</v>
          </cell>
          <cell r="E8449" t="str">
            <v>2019</v>
          </cell>
          <cell r="F8449">
            <v>4310345.01</v>
          </cell>
        </row>
        <row r="8450">
          <cell r="A8450">
            <v>102347</v>
          </cell>
          <cell r="B8450" t="str">
            <v>Lamina policarbonato maciza cristal 4mm 2.05x5.8m</v>
          </cell>
          <cell r="C8450" t="str">
            <v>M2</v>
          </cell>
          <cell r="D8450">
            <v>44161</v>
          </cell>
          <cell r="E8450" t="str">
            <v>2020</v>
          </cell>
          <cell r="F8450">
            <v>143346</v>
          </cell>
        </row>
        <row r="8451">
          <cell r="A8451">
            <v>102364</v>
          </cell>
          <cell r="B8451" t="str">
            <v>Conector Omega (Base Aluminio+tapa policarbonato)</v>
          </cell>
          <cell r="C8451" t="str">
            <v>UN</v>
          </cell>
          <cell r="D8451">
            <v>44161</v>
          </cell>
          <cell r="E8451" t="str">
            <v>2020</v>
          </cell>
          <cell r="F8451">
            <v>122756</v>
          </cell>
        </row>
        <row r="8452">
          <cell r="A8452">
            <v>102366</v>
          </cell>
          <cell r="B8452" t="str">
            <v>SISTEMA DE PARTIDOR Y CONTROL S8 bicicros</v>
          </cell>
          <cell r="C8452" t="str">
            <v>UN</v>
          </cell>
          <cell r="D8452">
            <v>43662</v>
          </cell>
          <cell r="E8452" t="str">
            <v>2019</v>
          </cell>
          <cell r="F8452">
            <v>122840410</v>
          </cell>
        </row>
        <row r="8453">
          <cell r="A8453">
            <v>12634</v>
          </cell>
          <cell r="B8453" t="str">
            <v>switch 24 puertos 10/100/1000 4SFP CAPA 3 LIGHT</v>
          </cell>
          <cell r="C8453" t="str">
            <v>UN</v>
          </cell>
          <cell r="D8453">
            <v>44026</v>
          </cell>
          <cell r="E8453" t="str">
            <v>2020</v>
          </cell>
          <cell r="F8453">
            <v>10531500</v>
          </cell>
        </row>
        <row r="8454">
          <cell r="A8454">
            <v>12635</v>
          </cell>
          <cell r="B8454" t="str">
            <v>SWITCH DE CORE FULL CAPA 3 MIN 1GBPS-10GBPS</v>
          </cell>
          <cell r="C8454" t="str">
            <v>UN</v>
          </cell>
          <cell r="D8454">
            <v>44026</v>
          </cell>
          <cell r="E8454" t="str">
            <v>2020</v>
          </cell>
          <cell r="F8454">
            <v>20587000</v>
          </cell>
        </row>
        <row r="8455">
          <cell r="A8455">
            <v>12887</v>
          </cell>
          <cell r="B8455" t="str">
            <v>RIEL CORTINA XMT C16</v>
          </cell>
          <cell r="C8455" t="str">
            <v>ML</v>
          </cell>
          <cell r="D8455">
            <v>44601</v>
          </cell>
          <cell r="E8455" t="str">
            <v>2022</v>
          </cell>
          <cell r="F8455">
            <v>20020</v>
          </cell>
        </row>
        <row r="8456">
          <cell r="A8456">
            <v>12888</v>
          </cell>
          <cell r="B8456" t="str">
            <v>FLEJE CORTINA ANCHO ESTAMPADO CR</v>
          </cell>
          <cell r="C8456" t="str">
            <v>ML</v>
          </cell>
          <cell r="D8456">
            <v>44601</v>
          </cell>
          <cell r="E8456" t="str">
            <v>2022</v>
          </cell>
          <cell r="F8456">
            <v>29289.01</v>
          </cell>
        </row>
        <row r="8457">
          <cell r="A8457">
            <v>12889</v>
          </cell>
          <cell r="B8457" t="str">
            <v xml:space="preserve">RESORTE 3" X 1/4 </v>
          </cell>
          <cell r="C8457" t="str">
            <v>ML</v>
          </cell>
          <cell r="D8457">
            <v>44585</v>
          </cell>
          <cell r="E8457" t="str">
            <v>2022</v>
          </cell>
          <cell r="F8457">
            <v>84496</v>
          </cell>
        </row>
        <row r="8458">
          <cell r="A8458">
            <v>12890</v>
          </cell>
          <cell r="B8458" t="str">
            <v>BANDEROLA 30*30 1/8</v>
          </cell>
          <cell r="C8458" t="str">
            <v>UN</v>
          </cell>
          <cell r="D8458">
            <v>44601</v>
          </cell>
          <cell r="E8458" t="str">
            <v>2022</v>
          </cell>
          <cell r="F8458">
            <v>18484</v>
          </cell>
        </row>
        <row r="8459">
          <cell r="A8459">
            <v>12898</v>
          </cell>
          <cell r="B8459" t="str">
            <v>Botellón 20 Lts. Recuperado Policarbonato</v>
          </cell>
          <cell r="C8459" t="str">
            <v>UN</v>
          </cell>
          <cell r="D8459">
            <v>44585</v>
          </cell>
          <cell r="E8459" t="str">
            <v>2022</v>
          </cell>
          <cell r="F8459">
            <v>21124</v>
          </cell>
        </row>
        <row r="8460">
          <cell r="A8460">
            <v>101230</v>
          </cell>
          <cell r="B8460" t="str">
            <v>Juego columpio cesta rotomoldeado 6-12 años Cap: 5</v>
          </cell>
          <cell r="C8460" t="str">
            <v>UN</v>
          </cell>
          <cell r="D8460">
            <v>44222</v>
          </cell>
          <cell r="E8460" t="str">
            <v>2021</v>
          </cell>
          <cell r="F8460">
            <v>16801566.010000002</v>
          </cell>
        </row>
        <row r="8461">
          <cell r="A8461">
            <v>101253</v>
          </cell>
          <cell r="B8461" t="str">
            <v>Juego carrusel Cap: 6 niños 3-8 años</v>
          </cell>
          <cell r="C8461" t="str">
            <v>UN</v>
          </cell>
          <cell r="D8461">
            <v>43543</v>
          </cell>
          <cell r="E8461" t="str">
            <v>2019</v>
          </cell>
          <cell r="F8461">
            <v>8000000.0099999998</v>
          </cell>
        </row>
        <row r="8462">
          <cell r="A8462">
            <v>3752</v>
          </cell>
          <cell r="B8462" t="str">
            <v>MALLA BASQUET NYLON N° 5 INMUNIZADO</v>
          </cell>
          <cell r="C8462" t="str">
            <v>UN</v>
          </cell>
          <cell r="D8462">
            <v>44365</v>
          </cell>
          <cell r="E8462" t="str">
            <v>2021</v>
          </cell>
          <cell r="F8462">
            <v>33381</v>
          </cell>
        </row>
        <row r="8463">
          <cell r="A8463">
            <v>100124</v>
          </cell>
          <cell r="B8463" t="str">
            <v>Juego Modular Tobogan doble botones 5-12año cap45n</v>
          </cell>
          <cell r="C8463" t="str">
            <v>UN</v>
          </cell>
          <cell r="D8463">
            <v>44473</v>
          </cell>
          <cell r="E8463" t="str">
            <v>2021</v>
          </cell>
          <cell r="F8463">
            <v>120398849</v>
          </cell>
        </row>
        <row r="8464">
          <cell r="A8464">
            <v>100131</v>
          </cell>
          <cell r="B8464" t="str">
            <v>Juego Muelle Panel Lateral forma animal Cap:2niños</v>
          </cell>
          <cell r="C8464" t="str">
            <v>UN</v>
          </cell>
          <cell r="D8464">
            <v>44473</v>
          </cell>
          <cell r="E8464" t="str">
            <v>2021</v>
          </cell>
          <cell r="F8464">
            <v>10330509</v>
          </cell>
        </row>
        <row r="8465">
          <cell r="A8465">
            <v>100151</v>
          </cell>
          <cell r="B8465" t="str">
            <v>Juego Inclusivo toboganmusicalconzonadesobra cap25</v>
          </cell>
          <cell r="C8465" t="str">
            <v>UN</v>
          </cell>
          <cell r="D8465">
            <v>44488</v>
          </cell>
          <cell r="E8465" t="str">
            <v>2021</v>
          </cell>
          <cell r="F8465">
            <v>179543779</v>
          </cell>
        </row>
        <row r="8466">
          <cell r="A8466">
            <v>100152</v>
          </cell>
          <cell r="B8466" t="str">
            <v>Juego dinamicoTobogan trepa-escala 5-13año 30niños</v>
          </cell>
          <cell r="C8466" t="str">
            <v>UN</v>
          </cell>
          <cell r="D8466">
            <v>44473</v>
          </cell>
          <cell r="E8466" t="str">
            <v>2021</v>
          </cell>
          <cell r="F8466">
            <v>134731580</v>
          </cell>
        </row>
        <row r="8467">
          <cell r="A8467">
            <v>100153</v>
          </cell>
          <cell r="B8467" t="str">
            <v>Juego Modular Tobogan Trepador  5-12años Cap:80niñ</v>
          </cell>
          <cell r="C8467" t="str">
            <v>UN</v>
          </cell>
          <cell r="D8467">
            <v>44488</v>
          </cell>
          <cell r="E8467" t="str">
            <v>2021</v>
          </cell>
          <cell r="F8467">
            <v>177106529</v>
          </cell>
        </row>
        <row r="8468">
          <cell r="A8468">
            <v>100154</v>
          </cell>
          <cell r="B8468" t="str">
            <v>Juego Modular tobogan pasamanos  5-12año Cap:30niñ</v>
          </cell>
          <cell r="C8468" t="str">
            <v>UN</v>
          </cell>
          <cell r="D8468">
            <v>44473</v>
          </cell>
          <cell r="E8468" t="str">
            <v>2021</v>
          </cell>
          <cell r="F8468">
            <v>87260515.010000005</v>
          </cell>
        </row>
        <row r="8469">
          <cell r="A8469">
            <v>100306</v>
          </cell>
          <cell r="B8469" t="str">
            <v>Juego Modulartobogan columpio pasam 5-12 Cap35</v>
          </cell>
          <cell r="C8469" t="str">
            <v>UN</v>
          </cell>
          <cell r="D8469">
            <v>44488</v>
          </cell>
          <cell r="E8469" t="str">
            <v>2021</v>
          </cell>
          <cell r="F8469">
            <v>112536230</v>
          </cell>
        </row>
        <row r="8470">
          <cell r="A8470">
            <v>100307</v>
          </cell>
          <cell r="B8470" t="str">
            <v>Juego trepar escalar deslizar, 3a14años Cap:11niño</v>
          </cell>
          <cell r="C8470" t="str">
            <v>UN</v>
          </cell>
          <cell r="D8470">
            <v>44214</v>
          </cell>
          <cell r="E8470" t="str">
            <v>2021</v>
          </cell>
          <cell r="F8470">
            <v>28289800</v>
          </cell>
        </row>
        <row r="8471">
          <cell r="A8471">
            <v>100308</v>
          </cell>
          <cell r="B8471" t="str">
            <v>Juego circuito destrezas mediano +6años Cap:17años</v>
          </cell>
          <cell r="C8471" t="str">
            <v>UN</v>
          </cell>
          <cell r="D8471">
            <v>44222</v>
          </cell>
          <cell r="E8471" t="str">
            <v>2021</v>
          </cell>
          <cell r="F8471">
            <v>84634887</v>
          </cell>
        </row>
        <row r="8472">
          <cell r="A8472">
            <v>100311</v>
          </cell>
          <cell r="B8472" t="str">
            <v>Juego circuito destrezas multifunción +6años 31niñ</v>
          </cell>
          <cell r="C8472" t="str">
            <v>UN</v>
          </cell>
          <cell r="D8472">
            <v>44222</v>
          </cell>
          <cell r="E8472" t="str">
            <v>2021</v>
          </cell>
          <cell r="F8472">
            <v>191000573</v>
          </cell>
        </row>
        <row r="8473">
          <cell r="A8473">
            <v>100312</v>
          </cell>
          <cell r="B8473" t="str">
            <v>Juego cuerdas piramidal 5-12añosCap:43niñosH=3,90m</v>
          </cell>
          <cell r="C8473" t="str">
            <v>UN</v>
          </cell>
          <cell r="D8473">
            <v>44214</v>
          </cell>
          <cell r="E8473" t="str">
            <v>2021</v>
          </cell>
          <cell r="F8473">
            <v>94287707</v>
          </cell>
        </row>
        <row r="8474">
          <cell r="A8474">
            <v>100313</v>
          </cell>
          <cell r="B8474" t="str">
            <v>Juegocuerdas doble piramidal 6-12 años Cap:60niños</v>
          </cell>
          <cell r="C8474" t="str">
            <v>UN</v>
          </cell>
          <cell r="D8474">
            <v>43474</v>
          </cell>
          <cell r="E8474" t="str">
            <v>2019</v>
          </cell>
          <cell r="F8474">
            <v>126204375</v>
          </cell>
        </row>
        <row r="8475">
          <cell r="A8475">
            <v>100315</v>
          </cell>
          <cell r="B8475" t="str">
            <v>Juegocuerdas piramidal 6-12 años Cap: 62 niños H=5</v>
          </cell>
          <cell r="C8475" t="str">
            <v>UN</v>
          </cell>
          <cell r="D8475">
            <v>44214</v>
          </cell>
          <cell r="E8475" t="str">
            <v>2021</v>
          </cell>
          <cell r="F8475">
            <v>106735885</v>
          </cell>
        </row>
        <row r="8476">
          <cell r="A8476">
            <v>100316</v>
          </cell>
          <cell r="B8476" t="str">
            <v>Juego red araña 6-12 años Cap: 11 niños</v>
          </cell>
          <cell r="C8476" t="str">
            <v>UN</v>
          </cell>
          <cell r="D8476">
            <v>44214</v>
          </cell>
          <cell r="E8476" t="str">
            <v>2021</v>
          </cell>
          <cell r="F8476">
            <v>106909580</v>
          </cell>
        </row>
        <row r="8477">
          <cell r="A8477">
            <v>100317</v>
          </cell>
          <cell r="B8477" t="str">
            <v>Juegocuerdas piramidal 2-6 años Cap: 22 niños H=3</v>
          </cell>
          <cell r="C8477" t="str">
            <v>UN</v>
          </cell>
          <cell r="D8477">
            <v>44214</v>
          </cell>
          <cell r="E8477" t="str">
            <v>2021</v>
          </cell>
          <cell r="F8477">
            <v>52774483</v>
          </cell>
        </row>
        <row r="8478">
          <cell r="A8478">
            <v>100318</v>
          </cell>
          <cell r="B8478" t="str">
            <v>Juegocuerdas piramidal 5-12años Cap:36 niños H=3.9</v>
          </cell>
          <cell r="C8478" t="str">
            <v>UN</v>
          </cell>
          <cell r="D8478">
            <v>44214</v>
          </cell>
          <cell r="E8478" t="str">
            <v>2021</v>
          </cell>
          <cell r="F8478">
            <v>74008758</v>
          </cell>
        </row>
        <row r="8479">
          <cell r="A8479">
            <v>100319</v>
          </cell>
          <cell r="B8479" t="str">
            <v>Juegocuerdas piramidal rodadero 6-12 años Cap: 42</v>
          </cell>
          <cell r="C8479" t="str">
            <v>UN</v>
          </cell>
          <cell r="D8479">
            <v>44214</v>
          </cell>
          <cell r="E8479" t="str">
            <v>2021</v>
          </cell>
          <cell r="F8479">
            <v>121239459</v>
          </cell>
        </row>
        <row r="8480">
          <cell r="A8480">
            <v>100355</v>
          </cell>
          <cell r="B8480" t="str">
            <v>Juego de cuerdas estrella 2 a 6 años Cap: 21 niños</v>
          </cell>
          <cell r="C8480" t="str">
            <v>UN</v>
          </cell>
          <cell r="D8480">
            <v>44214</v>
          </cell>
          <cell r="E8480" t="str">
            <v>2021</v>
          </cell>
          <cell r="F8480">
            <v>118749824</v>
          </cell>
        </row>
        <row r="8481">
          <cell r="A8481">
            <v>100365</v>
          </cell>
          <cell r="B8481" t="str">
            <v>Juego multifuncional primera infancia 1-8Año 12niñ</v>
          </cell>
          <cell r="C8481" t="str">
            <v>UN</v>
          </cell>
          <cell r="D8481">
            <v>44452</v>
          </cell>
          <cell r="E8481" t="str">
            <v>2021</v>
          </cell>
          <cell r="F8481">
            <v>58774576</v>
          </cell>
        </row>
        <row r="8482">
          <cell r="A8482">
            <v>100395</v>
          </cell>
          <cell r="B8482" t="str">
            <v>Juego infantil Modulo M-3 (Sumin) **</v>
          </cell>
          <cell r="C8482" t="str">
            <v>UN</v>
          </cell>
          <cell r="D8482">
            <v>43515</v>
          </cell>
          <cell r="E8482" t="str">
            <v>2019</v>
          </cell>
          <cell r="F8482">
            <v>6492397</v>
          </cell>
        </row>
        <row r="8483">
          <cell r="A8483">
            <v>100396</v>
          </cell>
          <cell r="B8483" t="str">
            <v>Juego infantil Modulo M-3A (Sumin) **</v>
          </cell>
          <cell r="C8483" t="str">
            <v>UN</v>
          </cell>
          <cell r="D8483">
            <v>43508</v>
          </cell>
          <cell r="E8483" t="str">
            <v>2019</v>
          </cell>
          <cell r="F8483">
            <v>4938500</v>
          </cell>
        </row>
        <row r="8484">
          <cell r="A8484">
            <v>100432</v>
          </cell>
          <cell r="B8484" t="str">
            <v>Juego torre trepardeslizarsemanipular 3-14año12ni</v>
          </cell>
          <cell r="C8484" t="str">
            <v>UN</v>
          </cell>
          <cell r="D8484">
            <v>44473</v>
          </cell>
          <cell r="E8484" t="str">
            <v>2021</v>
          </cell>
          <cell r="F8484">
            <v>115893624</v>
          </cell>
        </row>
        <row r="8485">
          <cell r="A8485">
            <v>100435</v>
          </cell>
          <cell r="B8485" t="str">
            <v>Rodadero largo acero columpio (Sumin e instalac)**</v>
          </cell>
          <cell r="C8485" t="str">
            <v>UN</v>
          </cell>
          <cell r="E8485" t="str">
            <v>1900</v>
          </cell>
          <cell r="F8485">
            <v>0</v>
          </cell>
        </row>
        <row r="8486">
          <cell r="A8486">
            <v>100436</v>
          </cell>
          <cell r="B8486" t="str">
            <v>Rodadero corto acero columpio (Sumin+Instalación)*</v>
          </cell>
          <cell r="C8486" t="str">
            <v>UN</v>
          </cell>
          <cell r="E8486" t="str">
            <v>1900</v>
          </cell>
          <cell r="F8486">
            <v>0</v>
          </cell>
        </row>
        <row r="8487">
          <cell r="A8487">
            <v>100437</v>
          </cell>
          <cell r="B8487" t="str">
            <v>Juego balancin doble resorte 2-6 años Cap: 2 niños</v>
          </cell>
          <cell r="C8487" t="str">
            <v>UN</v>
          </cell>
          <cell r="D8487">
            <v>44473</v>
          </cell>
          <cell r="E8487" t="str">
            <v>2021</v>
          </cell>
          <cell r="F8487">
            <v>12960647</v>
          </cell>
        </row>
        <row r="8488">
          <cell r="A8488">
            <v>100486</v>
          </cell>
          <cell r="B8488" t="str">
            <v>Tablero antibandalico baloncesto (sumin.) **</v>
          </cell>
          <cell r="C8488" t="str">
            <v>UN</v>
          </cell>
          <cell r="E8488" t="str">
            <v>1900</v>
          </cell>
          <cell r="F8488">
            <v>0</v>
          </cell>
        </row>
        <row r="8489">
          <cell r="A8489">
            <v>100487</v>
          </cell>
          <cell r="B8489" t="str">
            <v>Juego red estacion de giros, 5-12 años Cap:37niños</v>
          </cell>
          <cell r="C8489" t="str">
            <v>UN</v>
          </cell>
          <cell r="D8489">
            <v>43475</v>
          </cell>
          <cell r="E8489" t="str">
            <v>2019</v>
          </cell>
          <cell r="F8489">
            <v>90637659</v>
          </cell>
        </row>
        <row r="8490">
          <cell r="A8490">
            <v>100488</v>
          </cell>
          <cell r="B8490" t="str">
            <v>Juego avion multifuncion +3 años Cap: 12 niños</v>
          </cell>
          <cell r="C8490" t="str">
            <v>UN</v>
          </cell>
          <cell r="D8490">
            <v>43474</v>
          </cell>
          <cell r="E8490" t="str">
            <v>2019</v>
          </cell>
          <cell r="F8490">
            <v>53936064</v>
          </cell>
        </row>
        <row r="8491">
          <cell r="A8491">
            <v>100532</v>
          </cell>
          <cell r="B8491" t="str">
            <v>Juego multifuncion escalardeslizar 3-12años Cap:24</v>
          </cell>
          <cell r="C8491" t="str">
            <v>UN</v>
          </cell>
          <cell r="D8491">
            <v>43474</v>
          </cell>
          <cell r="E8491" t="str">
            <v>2019</v>
          </cell>
          <cell r="F8491">
            <v>53936064</v>
          </cell>
        </row>
        <row r="8492">
          <cell r="A8492">
            <v>100539</v>
          </cell>
          <cell r="B8492" t="str">
            <v>Juego escalador deslizadero 3 a 12 niños 11 niños</v>
          </cell>
          <cell r="C8492" t="str">
            <v>UN</v>
          </cell>
          <cell r="D8492">
            <v>43474</v>
          </cell>
          <cell r="E8492" t="str">
            <v>2019</v>
          </cell>
          <cell r="F8492">
            <v>33793300</v>
          </cell>
        </row>
        <row r="8493">
          <cell r="A8493">
            <v>100543</v>
          </cell>
          <cell r="B8493" t="str">
            <v>Juego rotacion mas de 3 años Cap: 15 niños</v>
          </cell>
          <cell r="C8493" t="str">
            <v>UN</v>
          </cell>
          <cell r="D8493">
            <v>43474</v>
          </cell>
          <cell r="E8493" t="str">
            <v>2019</v>
          </cell>
          <cell r="F8493">
            <v>41721763</v>
          </cell>
        </row>
        <row r="8494">
          <cell r="A8494">
            <v>100545</v>
          </cell>
          <cell r="B8494" t="str">
            <v>Juego circuito mas de 3 años Cap: 99 niños</v>
          </cell>
          <cell r="C8494" t="str">
            <v>UN</v>
          </cell>
          <cell r="D8494">
            <v>43474</v>
          </cell>
          <cell r="E8494" t="str">
            <v>2019</v>
          </cell>
          <cell r="F8494">
            <v>232893045</v>
          </cell>
        </row>
        <row r="8495">
          <cell r="A8495">
            <v>100546</v>
          </cell>
          <cell r="B8495" t="str">
            <v>Juego circuito  mas de 3 años Cap: 35 niños</v>
          </cell>
          <cell r="C8495" t="str">
            <v>UN</v>
          </cell>
          <cell r="D8495">
            <v>43474</v>
          </cell>
          <cell r="E8495" t="str">
            <v>2019</v>
          </cell>
          <cell r="F8495">
            <v>62694865</v>
          </cell>
        </row>
        <row r="8496">
          <cell r="A8496">
            <v>100548</v>
          </cell>
          <cell r="B8496" t="str">
            <v>Juego circuito, 3 a 5 años Cap: 18 niños</v>
          </cell>
          <cell r="C8496" t="str">
            <v>UN</v>
          </cell>
          <cell r="E8496" t="str">
            <v>1900</v>
          </cell>
          <cell r="F8496">
            <v>0</v>
          </cell>
        </row>
        <row r="8497">
          <cell r="A8497">
            <v>100550</v>
          </cell>
          <cell r="B8497" t="str">
            <v>Juego circuito, 3 a 5 años Cap: 18 niños</v>
          </cell>
          <cell r="C8497" t="str">
            <v>UN</v>
          </cell>
          <cell r="E8497" t="str">
            <v>1900</v>
          </cell>
          <cell r="F8497">
            <v>0</v>
          </cell>
        </row>
        <row r="8498">
          <cell r="A8498">
            <v>100559</v>
          </cell>
          <cell r="B8498" t="str">
            <v>Juego circuito, 5 a 12 años Cap: 16 niños</v>
          </cell>
          <cell r="C8498" t="str">
            <v>UN</v>
          </cell>
          <cell r="D8498">
            <v>44466</v>
          </cell>
          <cell r="E8498" t="str">
            <v>2021</v>
          </cell>
          <cell r="F8498">
            <v>47353146</v>
          </cell>
        </row>
        <row r="8499">
          <cell r="A8499">
            <v>100574</v>
          </cell>
          <cell r="B8499" t="str">
            <v>Juego casa, 1 a 5 años Cap: 8 niños</v>
          </cell>
          <cell r="C8499" t="str">
            <v>UN</v>
          </cell>
          <cell r="D8499">
            <v>44466</v>
          </cell>
          <cell r="E8499" t="str">
            <v>2021</v>
          </cell>
          <cell r="F8499">
            <v>23356172</v>
          </cell>
        </row>
        <row r="8500">
          <cell r="A8500">
            <v>100575</v>
          </cell>
          <cell r="B8500" t="str">
            <v>Juego gran escala circuito 3a5 años cap: 61 niños</v>
          </cell>
          <cell r="C8500" t="str">
            <v>UN</v>
          </cell>
          <cell r="D8500">
            <v>43480</v>
          </cell>
          <cell r="E8500" t="str">
            <v>2019</v>
          </cell>
          <cell r="F8500">
            <v>110567550</v>
          </cell>
        </row>
        <row r="8501">
          <cell r="A8501">
            <v>100602</v>
          </cell>
          <cell r="B8501" t="str">
            <v>Juego red conica 3 a 12 años Cap: 12 niños</v>
          </cell>
          <cell r="C8501" t="str">
            <v>UN</v>
          </cell>
          <cell r="D8501">
            <v>44466</v>
          </cell>
          <cell r="E8501" t="str">
            <v>2021</v>
          </cell>
          <cell r="F8501">
            <v>59475716</v>
          </cell>
        </row>
        <row r="8502">
          <cell r="A8502">
            <v>100607</v>
          </cell>
          <cell r="B8502" t="str">
            <v>Juego circuito   3 a 14 años Cap: 10 niños</v>
          </cell>
          <cell r="C8502" t="str">
            <v>UN</v>
          </cell>
          <cell r="D8502">
            <v>43480</v>
          </cell>
          <cell r="E8502" t="str">
            <v>2019</v>
          </cell>
          <cell r="F8502">
            <v>28002362</v>
          </cell>
        </row>
        <row r="8503">
          <cell r="A8503">
            <v>100611</v>
          </cell>
          <cell r="B8503" t="str">
            <v>Juego modular giro 3 a 14 años Cap: 10 niños</v>
          </cell>
          <cell r="C8503" t="str">
            <v>UN</v>
          </cell>
          <cell r="D8503">
            <v>43480</v>
          </cell>
          <cell r="E8503" t="str">
            <v>2019</v>
          </cell>
          <cell r="F8503">
            <v>35878872.009999998</v>
          </cell>
        </row>
        <row r="8504">
          <cell r="A8504">
            <v>100655</v>
          </cell>
          <cell r="B8504" t="str">
            <v>Juego primera infancia pasadizo 0-6 años Cap:6niño</v>
          </cell>
          <cell r="C8504" t="str">
            <v>UN</v>
          </cell>
          <cell r="D8504">
            <v>43480</v>
          </cell>
          <cell r="E8504" t="str">
            <v>2019</v>
          </cell>
          <cell r="F8504">
            <v>12634788</v>
          </cell>
        </row>
        <row r="8505">
          <cell r="A8505">
            <v>100683</v>
          </cell>
          <cell r="B8505" t="str">
            <v>Juego primera infancia   2 a 5 años Cap: 45 niños</v>
          </cell>
          <cell r="C8505" t="str">
            <v>UN</v>
          </cell>
          <cell r="D8505">
            <v>43480</v>
          </cell>
          <cell r="E8505" t="str">
            <v>2019</v>
          </cell>
          <cell r="F8505">
            <v>92527984</v>
          </cell>
        </row>
        <row r="8506">
          <cell r="A8506">
            <v>100975</v>
          </cell>
          <cell r="B8506" t="str">
            <v>Juego columpio cesta rotomoldeado 3-12años Cap:5ni</v>
          </cell>
          <cell r="C8506" t="str">
            <v>UN</v>
          </cell>
          <cell r="D8506">
            <v>44588</v>
          </cell>
          <cell r="E8506" t="str">
            <v>2022</v>
          </cell>
          <cell r="F8506">
            <v>19537658</v>
          </cell>
        </row>
        <row r="8507">
          <cell r="A8507">
            <v>100982</v>
          </cell>
          <cell r="B8507" t="str">
            <v>MALLA CERRAMIENTO Eslabonada Cal. 10 - 3x3"</v>
          </cell>
          <cell r="C8507" t="str">
            <v>M2</v>
          </cell>
          <cell r="D8507">
            <v>44588</v>
          </cell>
          <cell r="E8507" t="str">
            <v>2022</v>
          </cell>
          <cell r="F8507">
            <v>22710.01</v>
          </cell>
        </row>
        <row r="8508">
          <cell r="A8508">
            <v>100984</v>
          </cell>
          <cell r="B8508" t="str">
            <v>Juego Muelle Panel Lateral forma transporte Cap:2n</v>
          </cell>
          <cell r="C8508" t="str">
            <v>UN</v>
          </cell>
          <cell r="D8508">
            <v>44591</v>
          </cell>
          <cell r="E8508" t="str">
            <v>2022</v>
          </cell>
          <cell r="F8508">
            <v>10911077</v>
          </cell>
        </row>
        <row r="8509">
          <cell r="A8509">
            <v>101016</v>
          </cell>
          <cell r="B8509" t="str">
            <v>JUEGO BALANCIN DOBLE 5-12 AÑOS CAP: 2 NIÑOS</v>
          </cell>
          <cell r="C8509" t="str">
            <v>UN</v>
          </cell>
          <cell r="D8509">
            <v>44591</v>
          </cell>
          <cell r="E8509" t="str">
            <v>2022</v>
          </cell>
          <cell r="F8509">
            <v>24844282</v>
          </cell>
        </row>
        <row r="8510">
          <cell r="A8510">
            <v>101018</v>
          </cell>
          <cell r="B8510" t="str">
            <v>Juego columpio cesta 3-14 años Cap: 4 niños</v>
          </cell>
          <cell r="C8510" t="str">
            <v>UN</v>
          </cell>
          <cell r="D8510">
            <v>44591</v>
          </cell>
          <cell r="E8510" t="str">
            <v>2022</v>
          </cell>
          <cell r="F8510">
            <v>24658002</v>
          </cell>
        </row>
        <row r="8511">
          <cell r="A8511">
            <v>101019</v>
          </cell>
          <cell r="B8511" t="str">
            <v>Juego Muelle panel lateral ludicas mas 2años 2niño</v>
          </cell>
          <cell r="C8511" t="str">
            <v>UN</v>
          </cell>
          <cell r="D8511">
            <v>44591</v>
          </cell>
          <cell r="E8511" t="str">
            <v>2022</v>
          </cell>
          <cell r="F8511">
            <v>8410902</v>
          </cell>
        </row>
        <row r="8512">
          <cell r="A8512">
            <v>101020</v>
          </cell>
          <cell r="B8512" t="str">
            <v>Juego Muelle panel lateral trans mas 3años Cap:7añ</v>
          </cell>
          <cell r="C8512" t="str">
            <v>UN</v>
          </cell>
          <cell r="D8512">
            <v>44591</v>
          </cell>
          <cell r="E8512" t="str">
            <v>2022</v>
          </cell>
          <cell r="F8512">
            <v>24048670</v>
          </cell>
        </row>
        <row r="8513">
          <cell r="A8513">
            <v>101035</v>
          </cell>
          <cell r="B8513" t="str">
            <v>Arcos para Hockey(S/Especificac.)+Mallas(Sum+trans</v>
          </cell>
          <cell r="C8513" t="str">
            <v>JGO</v>
          </cell>
          <cell r="D8513">
            <v>44591</v>
          </cell>
          <cell r="E8513" t="str">
            <v>2022</v>
          </cell>
          <cell r="F8513">
            <v>2543368</v>
          </cell>
        </row>
        <row r="8514">
          <cell r="A8514">
            <v>101051</v>
          </cell>
          <cell r="B8514" t="str">
            <v>Tablero antibandalico baloncesto (sumin.) *</v>
          </cell>
          <cell r="C8514" t="str">
            <v>UN</v>
          </cell>
          <cell r="E8514" t="str">
            <v>1900</v>
          </cell>
          <cell r="F8514">
            <v>0</v>
          </cell>
        </row>
        <row r="8515">
          <cell r="A8515">
            <v>101054</v>
          </cell>
          <cell r="B8515" t="str">
            <v>Juego Muelle Panel Lateral Medios Transpor 2a6cap2</v>
          </cell>
          <cell r="C8515" t="str">
            <v>UN</v>
          </cell>
          <cell r="D8515">
            <v>44591</v>
          </cell>
          <cell r="E8515" t="str">
            <v>2022</v>
          </cell>
          <cell r="F8515">
            <v>10165925</v>
          </cell>
        </row>
        <row r="8516">
          <cell r="A8516">
            <v>101055</v>
          </cell>
          <cell r="B8516" t="str">
            <v>Juego balancin doble mas 4años Cap:2 niños</v>
          </cell>
          <cell r="C8516" t="str">
            <v>UN</v>
          </cell>
          <cell r="D8516">
            <v>43532</v>
          </cell>
          <cell r="E8516" t="str">
            <v>2019</v>
          </cell>
          <cell r="F8516">
            <v>12250000</v>
          </cell>
        </row>
        <row r="8517">
          <cell r="A8517">
            <v>101121</v>
          </cell>
          <cell r="B8517" t="str">
            <v>Juego Columpio doble adapt 3-14 años Cap2 P.N</v>
          </cell>
          <cell r="C8517" t="str">
            <v>UN</v>
          </cell>
          <cell r="D8517">
            <v>44622</v>
          </cell>
          <cell r="E8517" t="str">
            <v>2022</v>
          </cell>
          <cell r="F8517">
            <v>16586934</v>
          </cell>
        </row>
        <row r="8518">
          <cell r="A8518">
            <v>101180</v>
          </cell>
          <cell r="B8518" t="str">
            <v>BANCA TIPO M-30 (A) CON ESPALDAR METALICO</v>
          </cell>
          <cell r="C8518" t="str">
            <v>UN</v>
          </cell>
          <cell r="D8518">
            <v>43528</v>
          </cell>
          <cell r="E8518" t="str">
            <v>2019</v>
          </cell>
          <cell r="F8518">
            <v>553350</v>
          </cell>
        </row>
        <row r="8519">
          <cell r="A8519">
            <v>101196</v>
          </cell>
          <cell r="B8519" t="str">
            <v>SUMIN E INSTAL DE CHAPA MURO ESCALAR</v>
          </cell>
          <cell r="C8519" t="str">
            <v>UN</v>
          </cell>
          <cell r="E8519" t="str">
            <v>1900</v>
          </cell>
          <cell r="F8519">
            <v>0</v>
          </cell>
        </row>
        <row r="8520">
          <cell r="A8520">
            <v>101220</v>
          </cell>
          <cell r="B8520" t="str">
            <v>Juego Muelle panel lateral forma ludica 3a12años C</v>
          </cell>
          <cell r="C8520" t="str">
            <v>UN</v>
          </cell>
          <cell r="D8520">
            <v>43537</v>
          </cell>
          <cell r="E8520" t="str">
            <v>2019</v>
          </cell>
          <cell r="F8520">
            <v>8438825</v>
          </cell>
        </row>
        <row r="8521">
          <cell r="A8521">
            <v>101262</v>
          </cell>
          <cell r="B8521" t="str">
            <v>Juego columpio cesta madera</v>
          </cell>
          <cell r="C8521" t="str">
            <v>UN</v>
          </cell>
          <cell r="D8521">
            <v>43543</v>
          </cell>
          <cell r="E8521" t="str">
            <v>2019</v>
          </cell>
          <cell r="F8521">
            <v>15953616</v>
          </cell>
        </row>
        <row r="8522">
          <cell r="A8522">
            <v>101237</v>
          </cell>
          <cell r="B8522" t="str">
            <v>Juego Columpio  3 a 14 años Cap: 4 niños</v>
          </cell>
          <cell r="C8522" t="str">
            <v>UN</v>
          </cell>
          <cell r="D8522">
            <v>43537</v>
          </cell>
          <cell r="E8522" t="str">
            <v>2019</v>
          </cell>
          <cell r="F8522">
            <v>18255662</v>
          </cell>
        </row>
        <row r="8523">
          <cell r="A8523">
            <v>101238</v>
          </cell>
          <cell r="B8523" t="str">
            <v>Juego Infantil 2 a 5 años Cap: 6 niños</v>
          </cell>
          <cell r="C8523" t="str">
            <v>UN</v>
          </cell>
          <cell r="D8523">
            <v>43537</v>
          </cell>
          <cell r="E8523" t="str">
            <v>2019</v>
          </cell>
          <cell r="F8523">
            <v>20548351</v>
          </cell>
        </row>
        <row r="8524">
          <cell r="A8524">
            <v>101269</v>
          </cell>
          <cell r="B8524" t="str">
            <v>Juego tematico de gran escala barco mas 5 años Cap</v>
          </cell>
          <cell r="C8524" t="str">
            <v>UN</v>
          </cell>
          <cell r="D8524">
            <v>43543</v>
          </cell>
          <cell r="E8524" t="str">
            <v>2019</v>
          </cell>
          <cell r="F8524">
            <v>127056776</v>
          </cell>
        </row>
        <row r="8525">
          <cell r="A8525">
            <v>101373</v>
          </cell>
          <cell r="B8525" t="str">
            <v>Tablero antibandalico baloncesto (sumin.) *</v>
          </cell>
          <cell r="C8525" t="str">
            <v>JGO</v>
          </cell>
          <cell r="E8525" t="str">
            <v>1900</v>
          </cell>
          <cell r="F8525">
            <v>0</v>
          </cell>
        </row>
        <row r="8526">
          <cell r="A8526">
            <v>101516</v>
          </cell>
          <cell r="B8526" t="str">
            <v>Juego Panel sensorial Pared de ritmo 2-12 años P.N</v>
          </cell>
          <cell r="C8526" t="str">
            <v>UN</v>
          </cell>
          <cell r="D8526">
            <v>43544</v>
          </cell>
          <cell r="E8526" t="str">
            <v>2019</v>
          </cell>
          <cell r="F8526">
            <v>122948278</v>
          </cell>
        </row>
        <row r="8527">
          <cell r="A8527">
            <v>101517</v>
          </cell>
          <cell r="B8527" t="str">
            <v>Juego granescala torre circuito 1-12 añoCap:80 P.N</v>
          </cell>
          <cell r="C8527" t="str">
            <v>UN</v>
          </cell>
          <cell r="D8527">
            <v>43537</v>
          </cell>
          <cell r="E8527" t="str">
            <v>2019</v>
          </cell>
          <cell r="F8527">
            <v>626840766</v>
          </cell>
        </row>
        <row r="8528">
          <cell r="A8528">
            <v>101518</v>
          </cell>
          <cell r="B8528" t="str">
            <v>Juego columpio multiple 3-12 años Cap: 2 niños</v>
          </cell>
          <cell r="C8528" t="str">
            <v>UN</v>
          </cell>
          <cell r="D8528">
            <v>43543</v>
          </cell>
          <cell r="E8528" t="str">
            <v>2019</v>
          </cell>
          <cell r="F8528">
            <v>7818860</v>
          </cell>
        </row>
        <row r="8529">
          <cell r="A8529">
            <v>101519</v>
          </cell>
          <cell r="B8529" t="str">
            <v>Juego columpio familiar con asiento doble Cap: 6 u</v>
          </cell>
          <cell r="C8529" t="str">
            <v>UN</v>
          </cell>
          <cell r="D8529">
            <v>43543</v>
          </cell>
          <cell r="E8529" t="str">
            <v>2019</v>
          </cell>
          <cell r="F8529">
            <v>20631881</v>
          </cell>
        </row>
        <row r="8530">
          <cell r="A8530">
            <v>101521</v>
          </cell>
          <cell r="B8530" t="str">
            <v>Juego columpio multiple 3-12 años Cap: 6 niños</v>
          </cell>
          <cell r="C8530" t="str">
            <v>UN</v>
          </cell>
          <cell r="D8530">
            <v>43543</v>
          </cell>
          <cell r="E8530" t="str">
            <v>2019</v>
          </cell>
          <cell r="F8530">
            <v>12367540</v>
          </cell>
        </row>
        <row r="8531">
          <cell r="A8531">
            <v>101523</v>
          </cell>
          <cell r="B8531" t="str">
            <v>Juego Tobogan recto L=8m H=3.8m Polietileno rotomo</v>
          </cell>
          <cell r="C8531" t="str">
            <v>UN</v>
          </cell>
          <cell r="D8531">
            <v>43532</v>
          </cell>
          <cell r="E8531" t="str">
            <v>2019</v>
          </cell>
          <cell r="F8531">
            <v>61846003</v>
          </cell>
        </row>
        <row r="8532">
          <cell r="A8532">
            <v>101566</v>
          </cell>
          <cell r="B8532" t="str">
            <v>Juego Villa primera infanc 2-5 añosCap:1-30ni P.N</v>
          </cell>
          <cell r="C8532" t="str">
            <v>UN</v>
          </cell>
          <cell r="D8532">
            <v>43544</v>
          </cell>
          <cell r="E8532" t="str">
            <v>2019</v>
          </cell>
          <cell r="F8532">
            <v>330812626</v>
          </cell>
        </row>
        <row r="8533">
          <cell r="A8533">
            <v>101569</v>
          </cell>
          <cell r="B8533" t="str">
            <v>Juego electronic accesible 360 2-12 añosCap:4p P.N</v>
          </cell>
          <cell r="C8533" t="str">
            <v>UN</v>
          </cell>
          <cell r="D8533">
            <v>43544</v>
          </cell>
          <cell r="E8533" t="str">
            <v>2019</v>
          </cell>
          <cell r="F8533">
            <v>442198962</v>
          </cell>
        </row>
        <row r="8534">
          <cell r="A8534">
            <v>101570</v>
          </cell>
          <cell r="B8534" t="str">
            <v>Juego columpio hexagonal 5-12 años Cap:6 niños</v>
          </cell>
          <cell r="C8534" t="str">
            <v>UN</v>
          </cell>
          <cell r="D8534">
            <v>43543</v>
          </cell>
          <cell r="E8534" t="str">
            <v>2019</v>
          </cell>
          <cell r="F8534">
            <v>27971329</v>
          </cell>
        </row>
        <row r="8535">
          <cell r="A8535">
            <v>101576</v>
          </cell>
          <cell r="B8535" t="str">
            <v>Juego muro electronico 2-12 años Cap:4 niños P.N</v>
          </cell>
          <cell r="C8535" t="str">
            <v>UN</v>
          </cell>
          <cell r="D8535">
            <v>43544</v>
          </cell>
          <cell r="E8535" t="str">
            <v>2019</v>
          </cell>
          <cell r="F8535">
            <v>654159374</v>
          </cell>
        </row>
        <row r="8536">
          <cell r="A8536">
            <v>101603</v>
          </cell>
          <cell r="B8536" t="str">
            <v>Juego circuito reto  5-12 años Cap:1-73 P.N</v>
          </cell>
          <cell r="C8536" t="str">
            <v>UN</v>
          </cell>
          <cell r="D8536">
            <v>43544</v>
          </cell>
          <cell r="E8536" t="str">
            <v>2019</v>
          </cell>
          <cell r="F8536">
            <v>1410138809</v>
          </cell>
        </row>
        <row r="8537">
          <cell r="A8537">
            <v>102408</v>
          </cell>
          <cell r="B8537" t="str">
            <v>Guaya de acero  5/8" **  Alquitranada</v>
          </cell>
          <cell r="C8537" t="str">
            <v>ML</v>
          </cell>
          <cell r="D8537">
            <v>44591</v>
          </cell>
          <cell r="E8537" t="str">
            <v>2022</v>
          </cell>
          <cell r="F8537">
            <v>16848</v>
          </cell>
        </row>
        <row r="8538">
          <cell r="A8538">
            <v>102490</v>
          </cell>
          <cell r="B8538" t="str">
            <v>Rodadero corto acero (Suministro)L=2.40m</v>
          </cell>
          <cell r="C8538" t="str">
            <v>UN</v>
          </cell>
          <cell r="D8538">
            <v>43517</v>
          </cell>
          <cell r="E8538" t="str">
            <v>2019</v>
          </cell>
          <cell r="F8538">
            <v>1130500</v>
          </cell>
        </row>
        <row r="8539">
          <cell r="A8539">
            <v>102491</v>
          </cell>
          <cell r="B8539" t="str">
            <v>Espaldar para Banca M-30.</v>
          </cell>
          <cell r="C8539" t="str">
            <v>UN</v>
          </cell>
          <cell r="E8539" t="str">
            <v>1900</v>
          </cell>
          <cell r="F8539">
            <v>0</v>
          </cell>
        </row>
        <row r="8540">
          <cell r="A8540">
            <v>101270</v>
          </cell>
          <cell r="B8540" t="str">
            <v>Juego Excavadora arena 2+años Cap1 niño</v>
          </cell>
          <cell r="C8540" t="str">
            <v>UN</v>
          </cell>
          <cell r="D8540">
            <v>44591</v>
          </cell>
          <cell r="E8540" t="str">
            <v>2022</v>
          </cell>
          <cell r="F8540">
            <v>19107983</v>
          </cell>
        </row>
        <row r="8541">
          <cell r="A8541">
            <v>102607</v>
          </cell>
          <cell r="B8541" t="str">
            <v>Poste Para barra Flexión espalda Tipo-1 (Sum)</v>
          </cell>
          <cell r="C8541" t="str">
            <v>UN</v>
          </cell>
          <cell r="E8541" t="str">
            <v>1900</v>
          </cell>
          <cell r="F8541">
            <v>0</v>
          </cell>
        </row>
        <row r="8542">
          <cell r="A8542">
            <v>102706</v>
          </cell>
          <cell r="B8542" t="str">
            <v>Tablero antibandalico baloncesto (sumin.) **</v>
          </cell>
          <cell r="C8542" t="str">
            <v>JGO</v>
          </cell>
          <cell r="E8542" t="str">
            <v>1900</v>
          </cell>
          <cell r="F8542">
            <v>0</v>
          </cell>
        </row>
        <row r="8543">
          <cell r="A8543">
            <v>102950</v>
          </cell>
          <cell r="B8543" t="str">
            <v>TravesañoTuboGalv.2"Cal.105.(2.00m)***</v>
          </cell>
          <cell r="C8543" t="str">
            <v>UN</v>
          </cell>
          <cell r="D8543">
            <v>44591</v>
          </cell>
          <cell r="E8543" t="str">
            <v>2022</v>
          </cell>
          <cell r="F8543">
            <v>179120</v>
          </cell>
        </row>
        <row r="8544">
          <cell r="A8544">
            <v>102951</v>
          </cell>
          <cell r="B8544" t="str">
            <v>TravesañoTuboGalv.2"Cal.105.(2.50m)***</v>
          </cell>
          <cell r="C8544" t="str">
            <v>UN</v>
          </cell>
          <cell r="D8544">
            <v>44591</v>
          </cell>
          <cell r="E8544" t="str">
            <v>2022</v>
          </cell>
          <cell r="F8544">
            <v>231363</v>
          </cell>
        </row>
        <row r="8545">
          <cell r="A8545">
            <v>102975</v>
          </cell>
          <cell r="B8545" t="str">
            <v>VARILLA ROSCADA 3/4" (1M) (Mobiliario Parques)</v>
          </cell>
          <cell r="C8545" t="str">
            <v>UN</v>
          </cell>
          <cell r="D8545">
            <v>44591</v>
          </cell>
          <cell r="E8545" t="str">
            <v>2022</v>
          </cell>
          <cell r="F8545">
            <v>15047</v>
          </cell>
        </row>
        <row r="8546">
          <cell r="A8546">
            <v>103033</v>
          </cell>
          <cell r="B8546" t="str">
            <v>Pivote o eje de caneca **</v>
          </cell>
          <cell r="C8546" t="str">
            <v>UN</v>
          </cell>
          <cell r="D8546">
            <v>43584</v>
          </cell>
          <cell r="E8546" t="str">
            <v>2019</v>
          </cell>
          <cell r="F8546">
            <v>42960</v>
          </cell>
        </row>
        <row r="8547">
          <cell r="A8547">
            <v>103034</v>
          </cell>
          <cell r="B8547" t="str">
            <v>Banca M-31 (sin espaldar) **</v>
          </cell>
          <cell r="C8547" t="str">
            <v>UN</v>
          </cell>
          <cell r="D8547">
            <v>44591</v>
          </cell>
          <cell r="E8547" t="str">
            <v>2022</v>
          </cell>
          <cell r="F8547">
            <v>298580</v>
          </cell>
        </row>
        <row r="8548">
          <cell r="A8548">
            <v>103479</v>
          </cell>
          <cell r="B8548" t="str">
            <v>PUNTO DE SOLDADURA</v>
          </cell>
          <cell r="C8548" t="str">
            <v>UN</v>
          </cell>
          <cell r="D8548">
            <v>44591</v>
          </cell>
          <cell r="E8548" t="str">
            <v>2022</v>
          </cell>
          <cell r="F8548">
            <v>9750</v>
          </cell>
        </row>
        <row r="8549">
          <cell r="A8549">
            <v>103713</v>
          </cell>
          <cell r="B8549" t="str">
            <v>TABLERO BALONCESTO 1.20*1.80 FIBRA VIDR</v>
          </cell>
          <cell r="C8549" t="str">
            <v>JGO</v>
          </cell>
          <cell r="E8549" t="str">
            <v>1900</v>
          </cell>
          <cell r="F8549">
            <v>0</v>
          </cell>
        </row>
        <row r="8550">
          <cell r="A8550">
            <v>103715</v>
          </cell>
          <cell r="B8550" t="str">
            <v>SEPARADOR DE CARRILES PARA PISCINA (UN=25ML)</v>
          </cell>
          <cell r="C8550" t="str">
            <v>UN</v>
          </cell>
          <cell r="E8550" t="str">
            <v>1900</v>
          </cell>
          <cell r="F8550">
            <v>0</v>
          </cell>
        </row>
        <row r="8551">
          <cell r="A8551">
            <v>103799</v>
          </cell>
          <cell r="B8551" t="str">
            <v>VALLAS INSTRUCCIÓN 3 EJERCICIOS</v>
          </cell>
          <cell r="C8551" t="str">
            <v>UN</v>
          </cell>
          <cell r="E8551" t="str">
            <v>1900</v>
          </cell>
          <cell r="F8551">
            <v>0</v>
          </cell>
        </row>
        <row r="8552">
          <cell r="A8552">
            <v>103801</v>
          </cell>
          <cell r="B8552" t="str">
            <v>ESTACION 3- BANCA ABDOMINALES</v>
          </cell>
          <cell r="C8552" t="str">
            <v>UN</v>
          </cell>
          <cell r="D8552">
            <v>44585</v>
          </cell>
          <cell r="E8552" t="str">
            <v>2022</v>
          </cell>
          <cell r="F8552">
            <v>2061300</v>
          </cell>
        </row>
        <row r="8553">
          <cell r="A8553">
            <v>103809</v>
          </cell>
          <cell r="B8553" t="str">
            <v>ESPALDAR PARA BANCA M-31</v>
          </cell>
          <cell r="C8553" t="str">
            <v>UN</v>
          </cell>
          <cell r="D8553">
            <v>43517</v>
          </cell>
          <cell r="E8553" t="str">
            <v>2019</v>
          </cell>
          <cell r="F8553">
            <v>255850</v>
          </cell>
        </row>
        <row r="8554">
          <cell r="A8554">
            <v>103810</v>
          </cell>
          <cell r="B8554" t="str">
            <v>CADENA GALVANIZADA COLUMPIO-3/8"(1.5-2.0m)</v>
          </cell>
          <cell r="C8554" t="str">
            <v>UN</v>
          </cell>
          <cell r="D8554">
            <v>44591</v>
          </cell>
          <cell r="E8554" t="str">
            <v>2022</v>
          </cell>
          <cell r="F8554">
            <v>25138</v>
          </cell>
        </row>
        <row r="8555">
          <cell r="A8555">
            <v>104047</v>
          </cell>
          <cell r="B8555" t="str">
            <v>Arco pony futbol movil H=1m x A=1.2m x Prof 0.50m</v>
          </cell>
          <cell r="C8555" t="str">
            <v>UN</v>
          </cell>
          <cell r="E8555" t="str">
            <v>1900</v>
          </cell>
          <cell r="F8555">
            <v>0</v>
          </cell>
        </row>
        <row r="8556">
          <cell r="A8556">
            <v>104589</v>
          </cell>
          <cell r="B8556" t="str">
            <v>TABLERO ACRILICO BALONCESTO 1.20*1.80 e=10mm</v>
          </cell>
          <cell r="C8556" t="str">
            <v>UN</v>
          </cell>
          <cell r="E8556" t="str">
            <v>1900</v>
          </cell>
          <cell r="F8556">
            <v>0</v>
          </cell>
        </row>
        <row r="8557">
          <cell r="A8557">
            <v>104590</v>
          </cell>
          <cell r="B8557" t="str">
            <v>TABLERO ACRILICO MINIBALONCESTO 1.20*0.90 e=10mm</v>
          </cell>
          <cell r="C8557" t="str">
            <v>UN</v>
          </cell>
          <cell r="E8557" t="str">
            <v>1900</v>
          </cell>
          <cell r="F8557">
            <v>0</v>
          </cell>
        </row>
        <row r="8558">
          <cell r="A8558">
            <v>104638</v>
          </cell>
          <cell r="B8558" t="str">
            <v>VALLA PARA MÓDULOS</v>
          </cell>
          <cell r="C8558" t="str">
            <v>UN</v>
          </cell>
          <cell r="E8558" t="str">
            <v>1900</v>
          </cell>
          <cell r="F8558">
            <v>0</v>
          </cell>
        </row>
        <row r="8559">
          <cell r="A8559">
            <v>104813</v>
          </cell>
          <cell r="B8559" t="str">
            <v>MALLA MICROFUTBOL Nylon Iperm.Nº5</v>
          </cell>
          <cell r="C8559" t="str">
            <v>JGO</v>
          </cell>
          <cell r="E8559" t="str">
            <v>1900</v>
          </cell>
          <cell r="F8559">
            <v>0</v>
          </cell>
        </row>
        <row r="8560">
          <cell r="A8560">
            <v>105163</v>
          </cell>
          <cell r="B8560" t="str">
            <v>BANCA M-41 (0.40X0.40M)H=0.43M</v>
          </cell>
          <cell r="C8560" t="str">
            <v>UN</v>
          </cell>
          <cell r="E8560" t="str">
            <v>1900</v>
          </cell>
          <cell r="F8560">
            <v>0</v>
          </cell>
        </row>
        <row r="8561">
          <cell r="A8561">
            <v>105201</v>
          </cell>
          <cell r="B8561" t="str">
            <v>LETRA PARA ESCALADA (SUM+TRANSPORTE)</v>
          </cell>
          <cell r="C8561" t="str">
            <v>UN</v>
          </cell>
          <cell r="E8561" t="str">
            <v>1900</v>
          </cell>
          <cell r="F8561">
            <v>0</v>
          </cell>
        </row>
        <row r="8562">
          <cell r="A8562">
            <v>105261</v>
          </cell>
          <cell r="B8562" t="str">
            <v>ZIG ZAG  PARA GIMNASIO CANINO (SUM+TRANSPORTE)</v>
          </cell>
          <cell r="C8562" t="str">
            <v>UN</v>
          </cell>
          <cell r="E8562" t="str">
            <v>1900</v>
          </cell>
          <cell r="F8562">
            <v>0</v>
          </cell>
        </row>
        <row r="8563">
          <cell r="A8563">
            <v>105262</v>
          </cell>
          <cell r="B8563" t="str">
            <v>SALTO GRADUABLE  PARA GIMNASIO CANINO (SUM+TRANSPO</v>
          </cell>
          <cell r="C8563" t="str">
            <v>UN</v>
          </cell>
          <cell r="E8563" t="str">
            <v>1900</v>
          </cell>
          <cell r="F8563">
            <v>0</v>
          </cell>
        </row>
        <row r="8564">
          <cell r="A8564">
            <v>105263</v>
          </cell>
          <cell r="B8564" t="str">
            <v>ARCOS TUNEL  PARA GIMNASIO CANINO (SUM+TRANSPO</v>
          </cell>
          <cell r="C8564" t="str">
            <v>UN</v>
          </cell>
          <cell r="E8564" t="str">
            <v>1900</v>
          </cell>
          <cell r="F8564">
            <v>0</v>
          </cell>
        </row>
        <row r="8565">
          <cell r="A8565">
            <v>105264</v>
          </cell>
          <cell r="B8565" t="str">
            <v>AROS DE SALTO PARA GIMNASIO CANINO (SUM+TRANSPO</v>
          </cell>
          <cell r="C8565" t="str">
            <v>UN</v>
          </cell>
          <cell r="E8565" t="str">
            <v>1900</v>
          </cell>
          <cell r="F8565">
            <v>0</v>
          </cell>
        </row>
        <row r="8566">
          <cell r="A8566">
            <v>105265</v>
          </cell>
          <cell r="B8566" t="str">
            <v>PLATAFORMA DE SALTO PARA GIMNASIO CANINO(SUM+TRA)</v>
          </cell>
          <cell r="C8566" t="str">
            <v>UN</v>
          </cell>
          <cell r="E8566" t="str">
            <v>1900</v>
          </cell>
          <cell r="F8566">
            <v>0</v>
          </cell>
        </row>
        <row r="8567">
          <cell r="A8567">
            <v>105266</v>
          </cell>
          <cell r="B8567" t="str">
            <v>SUBE Y BAJA PARA GIMNASIO CANINO (SUM+TRA</v>
          </cell>
          <cell r="C8567" t="str">
            <v>UN</v>
          </cell>
          <cell r="E8567" t="str">
            <v>1900</v>
          </cell>
          <cell r="F8567">
            <v>0</v>
          </cell>
        </row>
        <row r="8568">
          <cell r="A8568">
            <v>105272</v>
          </cell>
          <cell r="B8568" t="str">
            <v>PARQUE EN MADERA(Escale+Roda.Fibra+Colump.2 puest)</v>
          </cell>
          <cell r="C8568" t="str">
            <v>UN</v>
          </cell>
          <cell r="E8568" t="str">
            <v>1900</v>
          </cell>
          <cell r="F8568">
            <v>0</v>
          </cell>
        </row>
        <row r="8569">
          <cell r="A8569">
            <v>105275</v>
          </cell>
          <cell r="B8569" t="str">
            <v>JUEGO SUBE Y BAJA  NIÑOS (6-12 AÑOS)Sum+trasnp</v>
          </cell>
          <cell r="C8569" t="str">
            <v>UN</v>
          </cell>
          <cell r="E8569" t="str">
            <v>1900</v>
          </cell>
          <cell r="F8569">
            <v>0</v>
          </cell>
        </row>
        <row r="8570">
          <cell r="A8570">
            <v>105653</v>
          </cell>
          <cell r="B8570" t="str">
            <v>ESTRUCTURA CANCHA MULTINIVEL BALONCESTO móvil</v>
          </cell>
          <cell r="C8570" t="str">
            <v>JGO</v>
          </cell>
          <cell r="E8570" t="str">
            <v>1900</v>
          </cell>
          <cell r="F8570">
            <v>0</v>
          </cell>
        </row>
        <row r="8571">
          <cell r="A8571">
            <v>105761</v>
          </cell>
          <cell r="B8571" t="str">
            <v>Modulo Jinete - Gimnasio al aire libre</v>
          </cell>
          <cell r="C8571" t="str">
            <v>UN</v>
          </cell>
          <cell r="D8571">
            <v>44585</v>
          </cell>
          <cell r="E8571" t="str">
            <v>2022</v>
          </cell>
          <cell r="F8571">
            <v>4541660</v>
          </cell>
        </row>
        <row r="8572">
          <cell r="A8572">
            <v>105762</v>
          </cell>
          <cell r="B8572" t="str">
            <v>Modulo Sky - Gimnasio al aire libre</v>
          </cell>
          <cell r="C8572" t="str">
            <v>UN</v>
          </cell>
          <cell r="D8572">
            <v>44591</v>
          </cell>
          <cell r="E8572" t="str">
            <v>2022</v>
          </cell>
          <cell r="F8572">
            <v>5381339</v>
          </cell>
        </row>
        <row r="8573">
          <cell r="A8573">
            <v>105763</v>
          </cell>
          <cell r="B8573" t="str">
            <v>Modulo Banca Abd. Cronch Incl - Gimnasio aire libr</v>
          </cell>
          <cell r="C8573" t="str">
            <v>UN</v>
          </cell>
          <cell r="D8573">
            <v>44591</v>
          </cell>
          <cell r="E8573" t="str">
            <v>2022</v>
          </cell>
          <cell r="F8573">
            <v>2733150</v>
          </cell>
        </row>
        <row r="8574">
          <cell r="A8574">
            <v>105764</v>
          </cell>
          <cell r="B8574" t="str">
            <v>Modulo flexionesTriceps senci- Gimnasio al aire li</v>
          </cell>
          <cell r="C8574" t="str">
            <v>UN</v>
          </cell>
          <cell r="D8574">
            <v>44591</v>
          </cell>
          <cell r="E8574" t="str">
            <v>2022</v>
          </cell>
          <cell r="F8574">
            <v>1681471</v>
          </cell>
        </row>
        <row r="8575">
          <cell r="A8575">
            <v>105765</v>
          </cell>
          <cell r="B8575" t="str">
            <v>Modulo Calentador pierna Sissy- Gimnasio al aire l</v>
          </cell>
          <cell r="C8575" t="str">
            <v>UN</v>
          </cell>
          <cell r="D8575">
            <v>44591</v>
          </cell>
          <cell r="E8575" t="str">
            <v>2022</v>
          </cell>
          <cell r="F8575">
            <v>1251597.01</v>
          </cell>
        </row>
        <row r="8576">
          <cell r="A8576">
            <v>105766</v>
          </cell>
          <cell r="B8576" t="str">
            <v>Modulo Multifuncional A-4 - Gimnasio al aire libre</v>
          </cell>
          <cell r="C8576" t="str">
            <v>UN</v>
          </cell>
          <cell r="D8576">
            <v>44585</v>
          </cell>
          <cell r="E8576" t="str">
            <v>2022</v>
          </cell>
          <cell r="F8576">
            <v>16793580</v>
          </cell>
        </row>
        <row r="8577">
          <cell r="A8577">
            <v>105767</v>
          </cell>
          <cell r="B8577" t="str">
            <v>Modulo Bicicleta Recumbent - Gimnasio al aire libr</v>
          </cell>
          <cell r="C8577" t="str">
            <v>UN</v>
          </cell>
          <cell r="D8577">
            <v>44591</v>
          </cell>
          <cell r="E8577" t="str">
            <v>2022</v>
          </cell>
          <cell r="F8577">
            <v>5381339</v>
          </cell>
        </row>
        <row r="8578">
          <cell r="A8578">
            <v>105768</v>
          </cell>
          <cell r="B8578" t="str">
            <v>Modulo Remo - Gimnasio al aire libre</v>
          </cell>
          <cell r="C8578" t="str">
            <v>UN</v>
          </cell>
          <cell r="D8578">
            <v>44591</v>
          </cell>
          <cell r="E8578" t="str">
            <v>2022</v>
          </cell>
          <cell r="F8578">
            <v>5381339</v>
          </cell>
        </row>
        <row r="8579">
          <cell r="A8579">
            <v>105769</v>
          </cell>
          <cell r="B8579" t="str">
            <v>Modulo Escalador - Gimnasio al aire libre</v>
          </cell>
          <cell r="C8579" t="str">
            <v>UN</v>
          </cell>
          <cell r="D8579">
            <v>44585</v>
          </cell>
          <cell r="E8579" t="str">
            <v>2022</v>
          </cell>
          <cell r="F8579">
            <v>6426977</v>
          </cell>
        </row>
        <row r="8580">
          <cell r="A8580">
            <v>105770</v>
          </cell>
          <cell r="B8580" t="str">
            <v>Modulo T Pecho 100 lbs - Gimnasio al aire libre</v>
          </cell>
          <cell r="C8580" t="str">
            <v>UN</v>
          </cell>
          <cell r="D8580">
            <v>44585</v>
          </cell>
          <cell r="E8580" t="str">
            <v>2022</v>
          </cell>
          <cell r="F8580">
            <v>10403570</v>
          </cell>
        </row>
        <row r="8581">
          <cell r="A8581">
            <v>105771</v>
          </cell>
          <cell r="B8581" t="str">
            <v>Modulo T Sentadilla 100 lbs - Gimnasio al aire lib</v>
          </cell>
          <cell r="C8581" t="str">
            <v>UN</v>
          </cell>
          <cell r="D8581">
            <v>44585</v>
          </cell>
          <cell r="E8581" t="str">
            <v>2022</v>
          </cell>
          <cell r="F8581">
            <v>10403570</v>
          </cell>
        </row>
        <row r="8582">
          <cell r="A8582">
            <v>105772</v>
          </cell>
          <cell r="B8582" t="str">
            <v>Modulo Barra Fijas Dominadas100 lbs-Gim al aireli</v>
          </cell>
          <cell r="C8582" t="str">
            <v>UN</v>
          </cell>
          <cell r="D8582">
            <v>44591</v>
          </cell>
          <cell r="E8582" t="str">
            <v>2022</v>
          </cell>
          <cell r="F8582">
            <v>3538270.01</v>
          </cell>
        </row>
        <row r="8583">
          <cell r="A8583">
            <v>105773</v>
          </cell>
          <cell r="B8583" t="str">
            <v>Modulo Abdomen Aéreo y Paralela-Gim al aire libre</v>
          </cell>
          <cell r="C8583" t="str">
            <v>UN</v>
          </cell>
          <cell r="D8583">
            <v>44591</v>
          </cell>
          <cell r="E8583" t="str">
            <v>2022</v>
          </cell>
          <cell r="F8583">
            <v>3538270.01</v>
          </cell>
        </row>
        <row r="8584">
          <cell r="A8584">
            <v>105798</v>
          </cell>
          <cell r="B8584" t="str">
            <v>ArcoMovilMicrofutbol(3x2)Tub.Est.Galv+Malla.ImpN°4</v>
          </cell>
          <cell r="C8584" t="str">
            <v>JGO</v>
          </cell>
          <cell r="D8584">
            <v>44591</v>
          </cell>
          <cell r="E8584" t="str">
            <v>2022</v>
          </cell>
          <cell r="F8584">
            <v>2450004</v>
          </cell>
        </row>
        <row r="8585">
          <cell r="A8585">
            <v>105799</v>
          </cell>
          <cell r="B8585" t="str">
            <v>ArcoMovilFutbol-8(5x2)Tub.Est.Galv+Malla.ImpN°4</v>
          </cell>
          <cell r="C8585" t="str">
            <v>JGO</v>
          </cell>
          <cell r="D8585">
            <v>44591</v>
          </cell>
          <cell r="E8585" t="str">
            <v>2022</v>
          </cell>
          <cell r="F8585">
            <v>4503965</v>
          </cell>
        </row>
        <row r="8586">
          <cell r="A8586">
            <v>105807</v>
          </cell>
          <cell r="B8586" t="str">
            <v>NO USAR JuegoTematicoGranEscalaBarco2-12añosCap:50</v>
          </cell>
          <cell r="C8586" t="str">
            <v>UN</v>
          </cell>
          <cell r="D8586">
            <v>43532</v>
          </cell>
          <cell r="E8586" t="str">
            <v>2019</v>
          </cell>
          <cell r="F8586">
            <v>0</v>
          </cell>
        </row>
        <row r="8587">
          <cell r="A8587">
            <v>105814</v>
          </cell>
          <cell r="B8587" t="str">
            <v>JuegoManipularElementoNaturalArena2-12añosCap:8niñ</v>
          </cell>
          <cell r="C8587" t="str">
            <v>UN</v>
          </cell>
          <cell r="D8587">
            <v>44591</v>
          </cell>
          <cell r="E8587" t="str">
            <v>2022</v>
          </cell>
          <cell r="F8587">
            <v>72363932</v>
          </cell>
        </row>
        <row r="8588">
          <cell r="A8588">
            <v>105815</v>
          </cell>
          <cell r="B8588" t="str">
            <v>JuegoMuellePanelesLateralesAnimales2-8añosCap:1niñ</v>
          </cell>
          <cell r="C8588" t="str">
            <v>UN</v>
          </cell>
          <cell r="D8588">
            <v>44591</v>
          </cell>
          <cell r="E8588" t="str">
            <v>2022</v>
          </cell>
          <cell r="F8588">
            <v>8175943</v>
          </cell>
        </row>
        <row r="8589">
          <cell r="A8589">
            <v>105816</v>
          </cell>
          <cell r="B8589" t="str">
            <v>NO USAR Juego Muelle Balancin Doble 4-12 años Cap:</v>
          </cell>
          <cell r="C8589" t="str">
            <v>UN</v>
          </cell>
          <cell r="D8589">
            <v>43532</v>
          </cell>
          <cell r="E8589" t="str">
            <v>2019</v>
          </cell>
          <cell r="F8589">
            <v>0</v>
          </cell>
        </row>
        <row r="8590">
          <cell r="A8590">
            <v>105818</v>
          </cell>
          <cell r="B8590" t="str">
            <v>Cancha de Rugby("H") Tube.Ø4y31/2"(S/Especif.tecn)</v>
          </cell>
          <cell r="C8590" t="str">
            <v>JGO</v>
          </cell>
          <cell r="D8590">
            <v>44591</v>
          </cell>
          <cell r="E8590" t="str">
            <v>2022</v>
          </cell>
          <cell r="F8590">
            <v>4725381</v>
          </cell>
        </row>
        <row r="8591">
          <cell r="A8591">
            <v>105819</v>
          </cell>
          <cell r="B8591" t="str">
            <v>Protectores en lona  espuma cancha de rugby H=1.7</v>
          </cell>
          <cell r="C8591" t="str">
            <v>UN</v>
          </cell>
          <cell r="D8591">
            <v>44591</v>
          </cell>
          <cell r="E8591" t="str">
            <v>2022</v>
          </cell>
          <cell r="F8591">
            <v>648049</v>
          </cell>
        </row>
        <row r="8592">
          <cell r="A8592">
            <v>105821</v>
          </cell>
          <cell r="B8592" t="str">
            <v>Banderines  cancha de Rugby  H=1.30m</v>
          </cell>
          <cell r="C8592" t="str">
            <v>UN</v>
          </cell>
          <cell r="D8592">
            <v>44591</v>
          </cell>
          <cell r="E8592" t="str">
            <v>2022</v>
          </cell>
          <cell r="F8592">
            <v>71761</v>
          </cell>
        </row>
        <row r="8593">
          <cell r="A8593">
            <v>105824</v>
          </cell>
          <cell r="B8593" t="str">
            <v>MODULO M-142(CicloEstación)-Diseño C.M.U.</v>
          </cell>
          <cell r="C8593" t="str">
            <v>UN</v>
          </cell>
          <cell r="D8593">
            <v>43545</v>
          </cell>
          <cell r="E8593" t="str">
            <v>2019</v>
          </cell>
          <cell r="F8593">
            <v>176387465.99000001</v>
          </cell>
        </row>
        <row r="8594">
          <cell r="A8594">
            <v>105825</v>
          </cell>
          <cell r="B8594" t="str">
            <v>MODULO M-144(Punto de café)DiseñoC.M.U.</v>
          </cell>
          <cell r="C8594" t="str">
            <v>UN</v>
          </cell>
          <cell r="D8594">
            <v>44591</v>
          </cell>
          <cell r="E8594" t="str">
            <v>2022</v>
          </cell>
          <cell r="F8594">
            <v>79376690</v>
          </cell>
        </row>
        <row r="8595">
          <cell r="A8595">
            <v>105855</v>
          </cell>
          <cell r="B8595" t="str">
            <v>BANNER DE (6X0.80M) ACCESO DOS CARAS</v>
          </cell>
          <cell r="C8595" t="str">
            <v>UN</v>
          </cell>
          <cell r="E8595" t="str">
            <v>1900</v>
          </cell>
          <cell r="F8595">
            <v>0</v>
          </cell>
        </row>
        <row r="8596">
          <cell r="A8596">
            <v>105856</v>
          </cell>
          <cell r="B8596" t="str">
            <v>PENDON( 6X1.0M) Banner13-Onz.Fullcolor-Ojaletc/1m</v>
          </cell>
          <cell r="C8596" t="str">
            <v>UN</v>
          </cell>
          <cell r="E8596" t="str">
            <v>1900</v>
          </cell>
          <cell r="F8596">
            <v>0</v>
          </cell>
        </row>
        <row r="8597">
          <cell r="A8597">
            <v>105862</v>
          </cell>
          <cell r="B8597" t="str">
            <v>BANNER PLASTICO 13 ONZ.(3.0X1.0M) MICROPERFORADO</v>
          </cell>
          <cell r="C8597" t="str">
            <v>UN</v>
          </cell>
          <cell r="E8597" t="str">
            <v>1900</v>
          </cell>
          <cell r="F8597">
            <v>0</v>
          </cell>
        </row>
        <row r="8598">
          <cell r="A8598">
            <v>105863</v>
          </cell>
          <cell r="B8598" t="str">
            <v>L´minaPoliestirenoAltoImpacto(60x90cm)cal.5mmBlanc</v>
          </cell>
          <cell r="C8598" t="str">
            <v>UN</v>
          </cell>
          <cell r="E8598" t="str">
            <v>1900</v>
          </cell>
          <cell r="F8598">
            <v>0</v>
          </cell>
        </row>
        <row r="8599">
          <cell r="A8599">
            <v>105864</v>
          </cell>
          <cell r="B8599" t="str">
            <v>L´minaPoliestirenoAltoImpacto(60x70cm)cal.5mmBlanc</v>
          </cell>
          <cell r="C8599" t="str">
            <v>UN</v>
          </cell>
          <cell r="E8599" t="str">
            <v>1900</v>
          </cell>
          <cell r="F8599">
            <v>0</v>
          </cell>
        </row>
        <row r="8600">
          <cell r="A8600">
            <v>105865</v>
          </cell>
          <cell r="B8600" t="str">
            <v>L´minaPoliestirenoAltoImpacto(30x40cm)cal.5mmBlanc</v>
          </cell>
          <cell r="C8600" t="str">
            <v>UN</v>
          </cell>
          <cell r="E8600" t="str">
            <v>1900</v>
          </cell>
          <cell r="F8600">
            <v>0</v>
          </cell>
        </row>
        <row r="8601">
          <cell r="A8601">
            <v>105866</v>
          </cell>
          <cell r="B8601" t="str">
            <v>L´minaPoliestirenoAltoImpacto(90x120cm)cal.5mmBlan</v>
          </cell>
          <cell r="C8601" t="str">
            <v>UN</v>
          </cell>
          <cell r="E8601" t="str">
            <v>1900</v>
          </cell>
          <cell r="F8601">
            <v>0</v>
          </cell>
        </row>
        <row r="8602">
          <cell r="A8602">
            <v>105867</v>
          </cell>
          <cell r="B8602" t="str">
            <v>Tensor Acero Inox. Ansi 316Trinqute Interno (2)per</v>
          </cell>
          <cell r="C8602" t="str">
            <v>UN</v>
          </cell>
          <cell r="E8602" t="str">
            <v>1900</v>
          </cell>
          <cell r="F8602">
            <v>0</v>
          </cell>
        </row>
        <row r="8603">
          <cell r="A8603">
            <v>105868</v>
          </cell>
          <cell r="B8603" t="str">
            <v>Alacenador para Carril de 50ml Acero Al Carbono</v>
          </cell>
          <cell r="C8603" t="str">
            <v>UN</v>
          </cell>
          <cell r="E8603" t="str">
            <v>1900</v>
          </cell>
          <cell r="F8603">
            <v>0</v>
          </cell>
        </row>
        <row r="8604">
          <cell r="A8604">
            <v>105869</v>
          </cell>
          <cell r="B8604" t="str">
            <v>Guaya en Acero Inoxidable Encauchetada tramo 25ML</v>
          </cell>
          <cell r="C8604" t="str">
            <v>UN</v>
          </cell>
          <cell r="E8604" t="str">
            <v>1900</v>
          </cell>
          <cell r="F8604">
            <v>0</v>
          </cell>
        </row>
        <row r="8605">
          <cell r="A8605">
            <v>105887</v>
          </cell>
          <cell r="B8605" t="str">
            <v>Bicicletero Acero Inox. en espiral (10 Puestos)</v>
          </cell>
          <cell r="C8605" t="str">
            <v>UN</v>
          </cell>
          <cell r="D8605">
            <v>44591</v>
          </cell>
          <cell r="E8605" t="str">
            <v>2022</v>
          </cell>
          <cell r="F8605">
            <v>2356647</v>
          </cell>
        </row>
        <row r="8606">
          <cell r="A8606">
            <v>105921</v>
          </cell>
          <cell r="B8606" t="str">
            <v>BarandaM-82 (PasamØ2"+Tubo laterØ2"+3Tubos:1.5")</v>
          </cell>
          <cell r="C8606" t="str">
            <v>ML</v>
          </cell>
          <cell r="D8606">
            <v>43528</v>
          </cell>
          <cell r="E8606" t="str">
            <v>2019</v>
          </cell>
          <cell r="F8606">
            <v>205996</v>
          </cell>
        </row>
        <row r="8607">
          <cell r="A8607">
            <v>105922</v>
          </cell>
          <cell r="B8607" t="str">
            <v>JuegocircuitoRedMuroEscalarRodadero2-12añoCp:30Niñ</v>
          </cell>
          <cell r="C8607" t="str">
            <v>UN</v>
          </cell>
          <cell r="D8607">
            <v>44591</v>
          </cell>
          <cell r="E8607" t="str">
            <v>2022</v>
          </cell>
          <cell r="F8607">
            <v>86007391</v>
          </cell>
        </row>
        <row r="8608">
          <cell r="A8608">
            <v>105967</v>
          </cell>
          <cell r="B8608" t="str">
            <v>SillaTipoCubo(JugadoresSuplentes-Arbitros)Estadio</v>
          </cell>
          <cell r="C8608" t="str">
            <v>UN</v>
          </cell>
          <cell r="D8608">
            <v>44161</v>
          </cell>
          <cell r="E8608" t="str">
            <v>2020</v>
          </cell>
          <cell r="F8608">
            <v>2046949</v>
          </cell>
        </row>
        <row r="8609">
          <cell r="A8609">
            <v>105968</v>
          </cell>
          <cell r="B8609" t="str">
            <v>SillaConEspaldarEstadioPoliproAltoImp(Sum+Inst)</v>
          </cell>
          <cell r="C8609" t="str">
            <v>UN</v>
          </cell>
          <cell r="D8609">
            <v>44161</v>
          </cell>
          <cell r="E8609" t="str">
            <v>2020</v>
          </cell>
          <cell r="F8609">
            <v>87311</v>
          </cell>
        </row>
        <row r="8610">
          <cell r="A8610">
            <v>105972</v>
          </cell>
          <cell r="B8610" t="str">
            <v>SillasSinEspaldarEstadioPoliproAltoImp(Sum+Inst)</v>
          </cell>
          <cell r="C8610" t="str">
            <v>UN</v>
          </cell>
          <cell r="E8610" t="str">
            <v>1900</v>
          </cell>
          <cell r="F8610">
            <v>0</v>
          </cell>
        </row>
        <row r="8611">
          <cell r="A8611">
            <v>105987</v>
          </cell>
          <cell r="B8611" t="str">
            <v>CajetinAcero+Tapa+Saltometro+Zona de caida(IAAF)</v>
          </cell>
          <cell r="C8611" t="str">
            <v>UN</v>
          </cell>
          <cell r="E8611" t="str">
            <v>1900</v>
          </cell>
          <cell r="F8611">
            <v>0</v>
          </cell>
        </row>
        <row r="8612">
          <cell r="A8612">
            <v>105988</v>
          </cell>
          <cell r="B8612" t="str">
            <v>Tabla de Batida+TablaPlastilinaSaltoLongitud(IAAF)</v>
          </cell>
          <cell r="C8612" t="str">
            <v>JGO</v>
          </cell>
          <cell r="E8612" t="str">
            <v>1900</v>
          </cell>
          <cell r="F8612">
            <v>0</v>
          </cell>
        </row>
        <row r="8613">
          <cell r="A8613">
            <v>105989</v>
          </cell>
          <cell r="B8613" t="str">
            <v>Zona de CaidaSaltodeAltura(Sum+Inst)IAAF(0.70x4x6m</v>
          </cell>
          <cell r="C8613" t="str">
            <v>UN</v>
          </cell>
          <cell r="E8613" t="str">
            <v>1900</v>
          </cell>
          <cell r="F8613">
            <v>0</v>
          </cell>
        </row>
        <row r="8614">
          <cell r="A8614">
            <v>105990</v>
          </cell>
          <cell r="B8614" t="str">
            <v>Tabla de Batida Salto Triple (Sum+Instal) IAAF</v>
          </cell>
          <cell r="C8614" t="str">
            <v>JGO</v>
          </cell>
          <cell r="E8614" t="str">
            <v>1900</v>
          </cell>
          <cell r="F8614">
            <v>0</v>
          </cell>
        </row>
        <row r="8615">
          <cell r="A8615">
            <v>105991</v>
          </cell>
          <cell r="B8615" t="str">
            <v>CírculoLanzamientoPesoMartillo (Sum+Instal) IAAF</v>
          </cell>
          <cell r="C8615" t="str">
            <v>UN</v>
          </cell>
          <cell r="E8615" t="str">
            <v>1900</v>
          </cell>
          <cell r="F8615">
            <v>0</v>
          </cell>
        </row>
        <row r="8616">
          <cell r="A8616">
            <v>105992</v>
          </cell>
          <cell r="B8616" t="str">
            <v>ContenedorLanzamientoPeso(Sum+Instal) IAAF</v>
          </cell>
          <cell r="C8616" t="str">
            <v>UN</v>
          </cell>
          <cell r="E8616" t="str">
            <v>1900</v>
          </cell>
          <cell r="F8616">
            <v>0</v>
          </cell>
        </row>
        <row r="8617">
          <cell r="A8617">
            <v>105993</v>
          </cell>
          <cell r="B8617" t="str">
            <v>CírculosConcentricosLanzamientoDiscoyMartillo-IAAF</v>
          </cell>
          <cell r="C8617" t="str">
            <v>UN</v>
          </cell>
          <cell r="E8617" t="str">
            <v>1900</v>
          </cell>
          <cell r="F8617">
            <v>0</v>
          </cell>
        </row>
        <row r="8618">
          <cell r="A8618">
            <v>105994</v>
          </cell>
          <cell r="B8618" t="str">
            <v>Certificación tipo (B) IAAF-Pista Atletismo.</v>
          </cell>
          <cell r="C8618" t="str">
            <v>UN</v>
          </cell>
          <cell r="E8618" t="str">
            <v>1900</v>
          </cell>
          <cell r="F8618">
            <v>0</v>
          </cell>
        </row>
        <row r="8619">
          <cell r="A8619">
            <v>105995</v>
          </cell>
          <cell r="B8619" t="str">
            <v>JaulaProtecciónLanzam.DiscoyMartillo(Sum+Ins)IAAF</v>
          </cell>
          <cell r="C8619" t="str">
            <v>UN</v>
          </cell>
          <cell r="E8619" t="str">
            <v>1900</v>
          </cell>
          <cell r="F8619">
            <v>0</v>
          </cell>
        </row>
        <row r="8620">
          <cell r="A8620">
            <v>106003</v>
          </cell>
          <cell r="B8620" t="str">
            <v>Juego muro escalar trepar deslizar:2-8AñosCap:5niñ</v>
          </cell>
          <cell r="C8620" t="str">
            <v>UN</v>
          </cell>
          <cell r="D8620">
            <v>44591</v>
          </cell>
          <cell r="E8620" t="str">
            <v>2022</v>
          </cell>
          <cell r="F8620">
            <v>27389907</v>
          </cell>
        </row>
        <row r="8621">
          <cell r="A8621">
            <v>106004</v>
          </cell>
          <cell r="B8621" t="str">
            <v>Juego escalar, trepar plataforma:4-14AñosCap:6niño</v>
          </cell>
          <cell r="C8621" t="str">
            <v>UN</v>
          </cell>
          <cell r="D8621">
            <v>44585</v>
          </cell>
          <cell r="E8621" t="str">
            <v>2022</v>
          </cell>
          <cell r="F8621">
            <v>29916865</v>
          </cell>
        </row>
        <row r="8622">
          <cell r="A8622">
            <v>106005</v>
          </cell>
          <cell r="B8622" t="str">
            <v>Juego Funcion Multiple 5-12 Años Cap: 11 niños</v>
          </cell>
          <cell r="C8622" t="str">
            <v>UN</v>
          </cell>
          <cell r="D8622">
            <v>44591</v>
          </cell>
          <cell r="E8622" t="str">
            <v>2022</v>
          </cell>
          <cell r="F8622">
            <v>58051045</v>
          </cell>
        </row>
        <row r="8623">
          <cell r="A8623">
            <v>106006</v>
          </cell>
          <cell r="B8623" t="str">
            <v>Juego Funcion Multiple Rodadero, 3-12 AñosCap12niñ</v>
          </cell>
          <cell r="C8623" t="str">
            <v>UN</v>
          </cell>
          <cell r="D8623">
            <v>44591</v>
          </cell>
          <cell r="E8623" t="str">
            <v>2022</v>
          </cell>
          <cell r="F8623">
            <v>44059119</v>
          </cell>
        </row>
        <row r="8624">
          <cell r="A8624">
            <v>106007</v>
          </cell>
          <cell r="B8624" t="str">
            <v>JuegoCircuito-Incluyente-NiñosDiscapacid:3-8Años</v>
          </cell>
          <cell r="C8624" t="str">
            <v>UN</v>
          </cell>
          <cell r="D8624">
            <v>44585</v>
          </cell>
          <cell r="E8624" t="str">
            <v>2022</v>
          </cell>
          <cell r="F8624">
            <v>42115975</v>
          </cell>
        </row>
        <row r="8625">
          <cell r="A8625">
            <v>106008</v>
          </cell>
          <cell r="B8625" t="str">
            <v>Juego Cabaña 2-6 Años Cap: 4 niños</v>
          </cell>
          <cell r="C8625" t="str">
            <v>UN</v>
          </cell>
          <cell r="D8625">
            <v>44591</v>
          </cell>
          <cell r="E8625" t="str">
            <v>2022</v>
          </cell>
          <cell r="F8625">
            <v>15766847</v>
          </cell>
        </row>
        <row r="8626">
          <cell r="A8626">
            <v>106009</v>
          </cell>
          <cell r="B8626" t="str">
            <v>JuegoMuellepaneleslateralesformasludicas2-8a</v>
          </cell>
          <cell r="C8626" t="str">
            <v>UN</v>
          </cell>
          <cell r="D8626">
            <v>44591</v>
          </cell>
          <cell r="E8626" t="str">
            <v>2022</v>
          </cell>
          <cell r="F8626">
            <v>6262210.0099999998</v>
          </cell>
        </row>
        <row r="8627">
          <cell r="A8627">
            <v>106010</v>
          </cell>
          <cell r="B8627" t="str">
            <v>JuegoCasita0,5-5 Años Cap: 6 Niños</v>
          </cell>
          <cell r="C8627" t="str">
            <v>UN</v>
          </cell>
          <cell r="D8627">
            <v>44591</v>
          </cell>
          <cell r="E8627" t="str">
            <v>2022</v>
          </cell>
          <cell r="F8627">
            <v>29573788</v>
          </cell>
        </row>
        <row r="8628">
          <cell r="A8628">
            <v>106012</v>
          </cell>
          <cell r="B8628" t="str">
            <v>Juego ArcoRecódromoRed Pasitos 3-14años Cap:10niñ</v>
          </cell>
          <cell r="C8628" t="str">
            <v>UN</v>
          </cell>
          <cell r="D8628">
            <v>44585</v>
          </cell>
          <cell r="E8628" t="str">
            <v>2022</v>
          </cell>
          <cell r="F8628">
            <v>56638725</v>
          </cell>
        </row>
        <row r="8629">
          <cell r="A8629">
            <v>106013</v>
          </cell>
          <cell r="B8629" t="str">
            <v>Juego Barco PirataIncluyente 2-8años Cap:14 niños</v>
          </cell>
          <cell r="C8629" t="str">
            <v>UN</v>
          </cell>
          <cell r="D8629">
            <v>44591</v>
          </cell>
          <cell r="E8629" t="str">
            <v>2022</v>
          </cell>
          <cell r="F8629">
            <v>72118727</v>
          </cell>
        </row>
        <row r="8630">
          <cell r="A8630">
            <v>106014</v>
          </cell>
          <cell r="B8630" t="str">
            <v>JuegoMuroIncluyenteManipularAtravesar1-4añosCap:6n</v>
          </cell>
          <cell r="C8630" t="str">
            <v>UN</v>
          </cell>
          <cell r="D8630">
            <v>44591</v>
          </cell>
          <cell r="E8630" t="str">
            <v>2022</v>
          </cell>
          <cell r="F8630">
            <v>25402143.010000002</v>
          </cell>
        </row>
        <row r="8631">
          <cell r="A8631">
            <v>106015</v>
          </cell>
          <cell r="B8631" t="str">
            <v>JuegoPasadizoDeslizaderoManipular2-6 añosCap:8niño</v>
          </cell>
          <cell r="C8631" t="str">
            <v>UN</v>
          </cell>
          <cell r="D8631">
            <v>44591</v>
          </cell>
          <cell r="E8631" t="str">
            <v>2022</v>
          </cell>
          <cell r="F8631">
            <v>63943325.009999998</v>
          </cell>
        </row>
        <row r="8632">
          <cell r="A8632">
            <v>106016</v>
          </cell>
          <cell r="B8632" t="str">
            <v>JuegoMuellePanelesFormasludicas2-8añosCap:1niño</v>
          </cell>
          <cell r="C8632" t="str">
            <v>UN</v>
          </cell>
          <cell r="D8632">
            <v>44591</v>
          </cell>
          <cell r="E8632" t="str">
            <v>2022</v>
          </cell>
          <cell r="F8632">
            <v>7886806</v>
          </cell>
        </row>
        <row r="8633">
          <cell r="A8633">
            <v>106017</v>
          </cell>
          <cell r="B8633" t="str">
            <v>Juego cuerdas piramidal 5-12añosCap:25niñosH=3,10m</v>
          </cell>
          <cell r="C8633" t="str">
            <v>UN</v>
          </cell>
          <cell r="D8633">
            <v>44591</v>
          </cell>
          <cell r="E8633" t="str">
            <v>2022</v>
          </cell>
          <cell r="F8633">
            <v>54891985</v>
          </cell>
        </row>
        <row r="8634">
          <cell r="A8634">
            <v>106018</v>
          </cell>
          <cell r="B8634" t="str">
            <v>Juegocuerdasestructurapiramidal5-12añosCap15nH=2.5</v>
          </cell>
          <cell r="C8634" t="str">
            <v>UN</v>
          </cell>
          <cell r="D8634">
            <v>43532</v>
          </cell>
          <cell r="E8634" t="str">
            <v>2019</v>
          </cell>
          <cell r="F8634">
            <v>38250000</v>
          </cell>
        </row>
        <row r="8635">
          <cell r="A8635">
            <v>106019</v>
          </cell>
          <cell r="B8635" t="str">
            <v>Juego Casa rodadero red manipular 2-6añosCap:11niñ</v>
          </cell>
          <cell r="C8635" t="str">
            <v>UN</v>
          </cell>
          <cell r="D8635">
            <v>44585</v>
          </cell>
          <cell r="E8635" t="str">
            <v>2022</v>
          </cell>
          <cell r="F8635">
            <v>39211425</v>
          </cell>
        </row>
        <row r="8636">
          <cell r="A8636">
            <v>106020</v>
          </cell>
          <cell r="B8636" t="str">
            <v>Juego TorresRedMuroEscalarRodadero4-14añosCap18niñ</v>
          </cell>
          <cell r="C8636" t="str">
            <v>UN</v>
          </cell>
          <cell r="D8636">
            <v>44591</v>
          </cell>
          <cell r="E8636" t="str">
            <v>2022</v>
          </cell>
          <cell r="F8636">
            <v>81076552</v>
          </cell>
        </row>
        <row r="8637">
          <cell r="A8637">
            <v>106051</v>
          </cell>
          <cell r="B8637" t="str">
            <v>Juego carrusel 5-12 años Cap: 8  niños</v>
          </cell>
          <cell r="C8637" t="str">
            <v>UN</v>
          </cell>
          <cell r="D8637">
            <v>44274</v>
          </cell>
          <cell r="E8637" t="str">
            <v>2021</v>
          </cell>
          <cell r="F8637">
            <v>39450656.490000002</v>
          </cell>
        </row>
        <row r="8638">
          <cell r="A8638">
            <v>106056</v>
          </cell>
          <cell r="B8638" t="str">
            <v>JuegoFuncionMultipleRodaderoRedMuro3-12AñoCap:15ni</v>
          </cell>
          <cell r="C8638" t="str">
            <v>UN</v>
          </cell>
          <cell r="D8638">
            <v>44591</v>
          </cell>
          <cell r="E8638" t="str">
            <v>2022</v>
          </cell>
          <cell r="F8638">
            <v>47782954</v>
          </cell>
        </row>
        <row r="8639">
          <cell r="A8639">
            <v>106061</v>
          </cell>
          <cell r="B8639" t="str">
            <v>BancaSinEspaldarPolipropileno(2.60x0.43)H=0.43m</v>
          </cell>
          <cell r="C8639" t="str">
            <v>UN</v>
          </cell>
          <cell r="E8639" t="str">
            <v>1900</v>
          </cell>
          <cell r="F8639">
            <v>0</v>
          </cell>
        </row>
        <row r="8640">
          <cell r="A8640">
            <v>106062</v>
          </cell>
          <cell r="B8640" t="str">
            <v>BancaSinEspaldarPolipropileno(1.25x0.43)H=0.43m</v>
          </cell>
          <cell r="C8640" t="str">
            <v>UN</v>
          </cell>
          <cell r="E8640" t="str">
            <v>1900</v>
          </cell>
          <cell r="F8640">
            <v>0</v>
          </cell>
        </row>
        <row r="8641">
          <cell r="A8641">
            <v>106063</v>
          </cell>
          <cell r="B8641" t="str">
            <v>BancaSinEspaldarPolipropileno(0.70x0.43)H=0.43m</v>
          </cell>
          <cell r="C8641" t="str">
            <v>UN</v>
          </cell>
          <cell r="E8641" t="str">
            <v>1900</v>
          </cell>
          <cell r="F8641">
            <v>0</v>
          </cell>
        </row>
        <row r="8642">
          <cell r="A8642">
            <v>106114</v>
          </cell>
          <cell r="B8642" t="str">
            <v>Modulo Barra FijaAbdomen Aéreo y Paralela-Gim aire</v>
          </cell>
          <cell r="C8642" t="str">
            <v>UN</v>
          </cell>
          <cell r="D8642">
            <v>44591</v>
          </cell>
          <cell r="E8642" t="str">
            <v>2022</v>
          </cell>
          <cell r="F8642">
            <v>6225467</v>
          </cell>
        </row>
        <row r="8643">
          <cell r="A8643">
            <v>106119</v>
          </cell>
          <cell r="B8643" t="str">
            <v>ESTACION GIMNASIA CONVENCIONAL IDRD</v>
          </cell>
          <cell r="C8643" t="str">
            <v>UN</v>
          </cell>
          <cell r="D8643">
            <v>44591</v>
          </cell>
          <cell r="E8643" t="str">
            <v>2022</v>
          </cell>
          <cell r="F8643">
            <v>16002010</v>
          </cell>
        </row>
        <row r="8644">
          <cell r="A8644">
            <v>106123</v>
          </cell>
          <cell r="B8644" t="str">
            <v>MóduloMultifuncional-DiscapReducida(4)Us-SillaRued</v>
          </cell>
          <cell r="C8644" t="str">
            <v>UN</v>
          </cell>
          <cell r="D8644">
            <v>44591</v>
          </cell>
          <cell r="E8644" t="str">
            <v>2022</v>
          </cell>
          <cell r="F8644">
            <v>17544740</v>
          </cell>
        </row>
        <row r="8645">
          <cell r="A8645">
            <v>106357</v>
          </cell>
          <cell r="B8645" t="str">
            <v>PARTIDOR PISTAsupercross8m y challenger 5m Sum+ins</v>
          </cell>
          <cell r="C8645" t="str">
            <v>UN</v>
          </cell>
          <cell r="E8645" t="str">
            <v>1900</v>
          </cell>
          <cell r="F8645">
            <v>0</v>
          </cell>
        </row>
        <row r="8646">
          <cell r="A8646">
            <v>106382</v>
          </cell>
          <cell r="B8646" t="str">
            <v>BANCA prefa- conc sin espaldar 180x0.4x h=0.43</v>
          </cell>
          <cell r="C8646" t="str">
            <v>UN</v>
          </cell>
          <cell r="E8646" t="str">
            <v>1900</v>
          </cell>
          <cell r="F8646">
            <v>0</v>
          </cell>
        </row>
        <row r="8647">
          <cell r="A8647">
            <v>106438</v>
          </cell>
          <cell r="B8647" t="str">
            <v>Modulo Bicicleta Recumbent-Carga Disposit. Moviles</v>
          </cell>
          <cell r="C8647" t="str">
            <v>UN</v>
          </cell>
          <cell r="D8647">
            <v>44591</v>
          </cell>
          <cell r="E8647" t="str">
            <v>2022</v>
          </cell>
          <cell r="F8647">
            <v>10297950.01</v>
          </cell>
        </row>
        <row r="8648">
          <cell r="A8648">
            <v>106439</v>
          </cell>
          <cell r="B8648" t="str">
            <v>Modulo Bicicleta Estática-Carga Disposit. Moviles</v>
          </cell>
          <cell r="C8648" t="str">
            <v>UN</v>
          </cell>
          <cell r="D8648">
            <v>44591</v>
          </cell>
          <cell r="E8648" t="str">
            <v>2022</v>
          </cell>
          <cell r="F8648">
            <v>11037290</v>
          </cell>
        </row>
        <row r="8649">
          <cell r="A8649">
            <v>106446</v>
          </cell>
          <cell r="B8649" t="str">
            <v>MODULO M-145 - PUNTO DE INFORMACION</v>
          </cell>
          <cell r="C8649" t="str">
            <v>UN</v>
          </cell>
          <cell r="D8649">
            <v>44591</v>
          </cell>
          <cell r="E8649" t="str">
            <v>2022</v>
          </cell>
          <cell r="F8649">
            <v>161680410</v>
          </cell>
        </row>
        <row r="8650">
          <cell r="A8650">
            <v>106450</v>
          </cell>
          <cell r="B8650" t="str">
            <v>PasoEscalera JuegoInf.L=1.05mTubGalv.11/4" e=2.5mm</v>
          </cell>
          <cell r="C8650" t="str">
            <v>UN</v>
          </cell>
          <cell r="E8650" t="str">
            <v>1900</v>
          </cell>
          <cell r="F8650">
            <v>0</v>
          </cell>
        </row>
        <row r="8651">
          <cell r="A8651">
            <v>106451</v>
          </cell>
          <cell r="B8651" t="str">
            <v>Travesaño para módulo M-5 Tubo Estruct.galv. Ø3"</v>
          </cell>
          <cell r="C8651" t="str">
            <v>UN</v>
          </cell>
          <cell r="E8651" t="str">
            <v>1900</v>
          </cell>
          <cell r="F8651">
            <v>0</v>
          </cell>
        </row>
        <row r="8652">
          <cell r="A8652">
            <v>106452</v>
          </cell>
          <cell r="B8652" t="str">
            <v>Plato para Módulo Twister Lam. Alfajor 3mm Ø=30cm</v>
          </cell>
          <cell r="C8652" t="str">
            <v>UN</v>
          </cell>
          <cell r="E8652" t="str">
            <v>1900</v>
          </cell>
          <cell r="F8652">
            <v>0</v>
          </cell>
        </row>
        <row r="8653">
          <cell r="A8653">
            <v>106454</v>
          </cell>
          <cell r="B8653" t="str">
            <v>Plataforma Encuachetada escaleras-Puentes (50x60cm</v>
          </cell>
          <cell r="C8653" t="str">
            <v>UN</v>
          </cell>
          <cell r="E8653" t="str">
            <v>1900</v>
          </cell>
          <cell r="F8653">
            <v>0</v>
          </cell>
        </row>
        <row r="8654">
          <cell r="A8654">
            <v>106456</v>
          </cell>
          <cell r="B8654" t="str">
            <v>Juego Infantil Módulo Triki (Sum+trnasporte)</v>
          </cell>
          <cell r="C8654" t="str">
            <v>UN</v>
          </cell>
          <cell r="E8654" t="str">
            <v>1900</v>
          </cell>
          <cell r="F8654">
            <v>0</v>
          </cell>
        </row>
        <row r="8655">
          <cell r="A8655">
            <v>106457</v>
          </cell>
          <cell r="B8655" t="str">
            <v>Martillo para Banca de Abdominales (Sum)</v>
          </cell>
          <cell r="C8655" t="str">
            <v>UN</v>
          </cell>
          <cell r="E8655" t="str">
            <v>1900</v>
          </cell>
          <cell r="F8655">
            <v>0</v>
          </cell>
        </row>
        <row r="8656">
          <cell r="A8656">
            <v>106459</v>
          </cell>
          <cell r="B8656" t="str">
            <v>Tope Caucho Balancin o Biosaludable(Inc.Sum+Transp</v>
          </cell>
          <cell r="C8656" t="str">
            <v>UN</v>
          </cell>
          <cell r="E8656" t="str">
            <v>1900</v>
          </cell>
          <cell r="F8656">
            <v>0</v>
          </cell>
        </row>
        <row r="8657">
          <cell r="A8657">
            <v>106460</v>
          </cell>
          <cell r="B8657" t="str">
            <v>Buje para Balancin Metalico D=11/2"(Sum) sin Tranp</v>
          </cell>
          <cell r="C8657" t="str">
            <v>UN</v>
          </cell>
          <cell r="E8657" t="str">
            <v>1900</v>
          </cell>
          <cell r="F8657">
            <v>0</v>
          </cell>
        </row>
        <row r="8658">
          <cell r="A8658">
            <v>106461</v>
          </cell>
          <cell r="B8658" t="str">
            <v>Soporte para Plataforma juegos infantiles (Sum)</v>
          </cell>
          <cell r="C8658" t="str">
            <v>UN</v>
          </cell>
          <cell r="E8658" t="str">
            <v>1900</v>
          </cell>
          <cell r="F8658">
            <v>0</v>
          </cell>
        </row>
        <row r="8659">
          <cell r="A8659">
            <v>106462</v>
          </cell>
          <cell r="B8659" t="str">
            <v>Barra de Giro travezaño L=1.47m; Ø=11/4" e=2.5mm</v>
          </cell>
          <cell r="C8659" t="str">
            <v>UN</v>
          </cell>
          <cell r="E8659" t="str">
            <v>1900</v>
          </cell>
          <cell r="F8659">
            <v>0</v>
          </cell>
        </row>
        <row r="8660">
          <cell r="A8660">
            <v>106463</v>
          </cell>
          <cell r="B8660" t="str">
            <v>Tapa Plástica Seguridad Protecc.Rodamientos(5-10cm</v>
          </cell>
          <cell r="C8660" t="str">
            <v>UN</v>
          </cell>
          <cell r="E8660" t="str">
            <v>1900</v>
          </cell>
          <cell r="F8660">
            <v>0</v>
          </cell>
        </row>
        <row r="8661">
          <cell r="A8661">
            <v>106464</v>
          </cell>
          <cell r="B8661" t="str">
            <v>Tubo Estruct. 11/4" Cal.3.0mm+pint Electrostát-ML</v>
          </cell>
          <cell r="C8661" t="str">
            <v>UN</v>
          </cell>
          <cell r="E8661" t="str">
            <v>1900</v>
          </cell>
          <cell r="F8661">
            <v>0</v>
          </cell>
        </row>
        <row r="8662">
          <cell r="A8662">
            <v>106465</v>
          </cell>
          <cell r="B8662" t="str">
            <v>Rodamiento KML 63/04 (Suministro)</v>
          </cell>
          <cell r="C8662" t="str">
            <v>UN</v>
          </cell>
          <cell r="E8662" t="str">
            <v>1900</v>
          </cell>
          <cell r="F8662">
            <v>0</v>
          </cell>
        </row>
        <row r="8663">
          <cell r="A8663">
            <v>106466</v>
          </cell>
          <cell r="B8663" t="str">
            <v>Eje de 3/4" L=15cm Pintura Electrost.Biosaludable</v>
          </cell>
          <cell r="C8663" t="str">
            <v>UN</v>
          </cell>
          <cell r="E8663" t="str">
            <v>1900</v>
          </cell>
          <cell r="F8663">
            <v>0</v>
          </cell>
        </row>
        <row r="8664">
          <cell r="A8664">
            <v>106512</v>
          </cell>
          <cell r="B8664" t="str">
            <v>Silla concreto GRC 21MP 0.81x0.64 Segun diseño</v>
          </cell>
          <cell r="C8664" t="str">
            <v>UN</v>
          </cell>
          <cell r="D8664">
            <v>44591</v>
          </cell>
          <cell r="E8664" t="str">
            <v>2022</v>
          </cell>
          <cell r="F8664">
            <v>1008016</v>
          </cell>
        </row>
        <row r="8665">
          <cell r="A8665">
            <v>106523</v>
          </cell>
          <cell r="B8665" t="str">
            <v>Banca concreto GRC 21 MP L=1.93 m Segun diseño BANCA MC</v>
          </cell>
          <cell r="C8665" t="str">
            <v>UN</v>
          </cell>
          <cell r="D8665">
            <v>44591</v>
          </cell>
          <cell r="E8665" t="str">
            <v>2022</v>
          </cell>
          <cell r="F8665">
            <v>2009748.01</v>
          </cell>
        </row>
        <row r="8666">
          <cell r="A8666">
            <v>106620</v>
          </cell>
          <cell r="B8666" t="str">
            <v>Estacion Gimnasia NTD- Street Workout(Diseño IDRD)</v>
          </cell>
          <cell r="C8666" t="str">
            <v>UN</v>
          </cell>
          <cell r="E8666" t="str">
            <v>1900</v>
          </cell>
          <cell r="F8666">
            <v>0</v>
          </cell>
        </row>
        <row r="8667">
          <cell r="A8667">
            <v>106623</v>
          </cell>
          <cell r="B8667" t="str">
            <v>Juego Carrusel 3-10 años Cap: 8 niños</v>
          </cell>
          <cell r="C8667" t="str">
            <v>UN</v>
          </cell>
          <cell r="D8667">
            <v>44591</v>
          </cell>
          <cell r="E8667" t="str">
            <v>2022</v>
          </cell>
          <cell r="F8667">
            <v>21634633.010000002</v>
          </cell>
        </row>
        <row r="8668">
          <cell r="A8668">
            <v>106624</v>
          </cell>
          <cell r="B8668" t="str">
            <v>JuegoModularToboganTrepadorBotones3a12añosCap:5-10</v>
          </cell>
          <cell r="C8668" t="str">
            <v>UN</v>
          </cell>
          <cell r="D8668">
            <v>44591</v>
          </cell>
          <cell r="E8668" t="str">
            <v>2022</v>
          </cell>
          <cell r="F8668">
            <v>32459959</v>
          </cell>
        </row>
        <row r="8669">
          <cell r="A8669">
            <v>106626</v>
          </cell>
          <cell r="B8669" t="str">
            <v>Señal Biosalud(0.80x1.20m)Lam.galv.Cal.20+TuboØ2"</v>
          </cell>
          <cell r="C8669" t="str">
            <v>UN</v>
          </cell>
          <cell r="D8669">
            <v>44591</v>
          </cell>
          <cell r="E8669" t="str">
            <v>2022</v>
          </cell>
          <cell r="F8669">
            <v>224664</v>
          </cell>
        </row>
        <row r="8670">
          <cell r="A8670">
            <v>106640</v>
          </cell>
          <cell r="B8670" t="str">
            <v>Señal Civica Instrucc.Ruta de la Vida(6 Ejercicios</v>
          </cell>
          <cell r="C8670" t="str">
            <v>UN</v>
          </cell>
          <cell r="E8670" t="str">
            <v>1900</v>
          </cell>
          <cell r="F8670">
            <v>0</v>
          </cell>
        </row>
        <row r="8671">
          <cell r="A8671">
            <v>106657</v>
          </cell>
          <cell r="B8671" t="str">
            <v>MÓDULO JOTA (Estiramiento de pierna)VER DESCR. TEC</v>
          </cell>
          <cell r="C8671" t="str">
            <v>UN</v>
          </cell>
          <cell r="E8671" t="str">
            <v>1900</v>
          </cell>
          <cell r="F8671">
            <v>0</v>
          </cell>
        </row>
        <row r="8672">
          <cell r="A8672">
            <v>106658</v>
          </cell>
          <cell r="B8672" t="str">
            <v>MÓD.CABALLOPectoral sentado-BiopectoralesVERDESCRI</v>
          </cell>
          <cell r="C8672" t="str">
            <v>UN</v>
          </cell>
          <cell r="E8672" t="str">
            <v>1900</v>
          </cell>
          <cell r="F8672">
            <v>0</v>
          </cell>
        </row>
        <row r="8673">
          <cell r="A8673">
            <v>106659</v>
          </cell>
          <cell r="B8673" t="str">
            <v>MÓDUL TUBO O BAUL (Sumi+trans)VER DESCRIPCION TECN</v>
          </cell>
          <cell r="C8673" t="str">
            <v>UN</v>
          </cell>
          <cell r="E8673" t="str">
            <v>1900</v>
          </cell>
          <cell r="F8673">
            <v>0</v>
          </cell>
        </row>
        <row r="8674">
          <cell r="A8674">
            <v>106660</v>
          </cell>
          <cell r="B8674" t="str">
            <v>MESA DE AJEDREZ (Sumin +transp) Ver descri Técnica</v>
          </cell>
          <cell r="C8674" t="str">
            <v>UN</v>
          </cell>
          <cell r="E8674" t="str">
            <v>1900</v>
          </cell>
          <cell r="F8674">
            <v>0</v>
          </cell>
        </row>
        <row r="8675">
          <cell r="A8675">
            <v>106695</v>
          </cell>
          <cell r="B8675" t="str">
            <v>Juego Animal 3D(EPDM) Forma erizo 2a8años Cap:4niñ</v>
          </cell>
          <cell r="C8675" t="str">
            <v>UN</v>
          </cell>
          <cell r="D8675">
            <v>44591</v>
          </cell>
          <cell r="E8675" t="str">
            <v>2022</v>
          </cell>
          <cell r="F8675">
            <v>42984278</v>
          </cell>
        </row>
        <row r="8676">
          <cell r="A8676">
            <v>106696</v>
          </cell>
          <cell r="B8676" t="str">
            <v>Juego Animal 3D(EPDM) Forma gato 2a8años Cap:2niño</v>
          </cell>
          <cell r="C8676" t="str">
            <v>UN</v>
          </cell>
          <cell r="D8676">
            <v>44591</v>
          </cell>
          <cell r="E8676" t="str">
            <v>2022</v>
          </cell>
          <cell r="F8676">
            <v>32593988</v>
          </cell>
        </row>
        <row r="8677">
          <cell r="A8677">
            <v>106697</v>
          </cell>
          <cell r="B8677" t="str">
            <v>Juego Animal 3D(EPDM) Formacaracol 2a8años CaP:3ni</v>
          </cell>
          <cell r="C8677" t="str">
            <v>UN</v>
          </cell>
          <cell r="D8677">
            <v>43532</v>
          </cell>
          <cell r="E8677" t="str">
            <v>2019</v>
          </cell>
          <cell r="F8677">
            <v>20575000</v>
          </cell>
        </row>
        <row r="8678">
          <cell r="A8678">
            <v>106698</v>
          </cell>
          <cell r="B8678" t="str">
            <v>Juego Animal 3D(EPDM) Formarana 2a8años Cap:2niños</v>
          </cell>
          <cell r="C8678" t="str">
            <v>UN</v>
          </cell>
          <cell r="D8678">
            <v>44591</v>
          </cell>
          <cell r="E8678" t="str">
            <v>2022</v>
          </cell>
          <cell r="F8678">
            <v>59373086</v>
          </cell>
        </row>
        <row r="8679">
          <cell r="A8679">
            <v>106699</v>
          </cell>
          <cell r="B8679" t="str">
            <v>Juego Animal 3D (EPDM) Forma mariquita 2 a 8 años</v>
          </cell>
          <cell r="C8679" t="str">
            <v>UN</v>
          </cell>
          <cell r="D8679">
            <v>44591</v>
          </cell>
          <cell r="E8679" t="str">
            <v>2022</v>
          </cell>
          <cell r="F8679">
            <v>27590122</v>
          </cell>
        </row>
        <row r="8680">
          <cell r="A8680">
            <v>106700</v>
          </cell>
          <cell r="B8680" t="str">
            <v>Juego Animal 3D (EPDM) Forma tortuga 2 a 8 años Ca</v>
          </cell>
          <cell r="C8680" t="str">
            <v>UN</v>
          </cell>
          <cell r="D8680">
            <v>44591</v>
          </cell>
          <cell r="E8680" t="str">
            <v>2022</v>
          </cell>
          <cell r="F8680">
            <v>35562643</v>
          </cell>
        </row>
        <row r="8681">
          <cell r="A8681">
            <v>106702</v>
          </cell>
          <cell r="B8681" t="str">
            <v>Juego de balanceo y rotación 6-12 años Cap:2niños</v>
          </cell>
          <cell r="C8681" t="str">
            <v>UN</v>
          </cell>
          <cell r="D8681">
            <v>44591</v>
          </cell>
          <cell r="E8681" t="str">
            <v>2022</v>
          </cell>
          <cell r="F8681">
            <v>29448264</v>
          </cell>
        </row>
        <row r="8682">
          <cell r="A8682">
            <v>106704</v>
          </cell>
          <cell r="B8682" t="str">
            <v>Juego incluyente Pasadizo 2-12 años Cap: 33 niños</v>
          </cell>
          <cell r="C8682" t="str">
            <v>UN</v>
          </cell>
          <cell r="D8682">
            <v>44591</v>
          </cell>
          <cell r="E8682" t="str">
            <v>2022</v>
          </cell>
          <cell r="F8682">
            <v>180542931</v>
          </cell>
        </row>
        <row r="8683">
          <cell r="A8683">
            <v>106708</v>
          </cell>
          <cell r="B8683" t="str">
            <v>juego Multifuncional primerainfancia0-3añoCap:25ni</v>
          </cell>
          <cell r="C8683" t="str">
            <v>UN</v>
          </cell>
          <cell r="D8683">
            <v>44591</v>
          </cell>
          <cell r="E8683" t="str">
            <v>2022</v>
          </cell>
          <cell r="F8683">
            <v>127084317</v>
          </cell>
        </row>
        <row r="8684">
          <cell r="A8684">
            <v>106716</v>
          </cell>
          <cell r="B8684" t="str">
            <v>JuegoCuerdasDoblePiramidal 6-12años Cap:60niños PE</v>
          </cell>
          <cell r="C8684" t="str">
            <v>UN</v>
          </cell>
          <cell r="D8684">
            <v>44591</v>
          </cell>
          <cell r="E8684" t="str">
            <v>2022</v>
          </cell>
          <cell r="F8684">
            <v>124497285</v>
          </cell>
        </row>
        <row r="8685">
          <cell r="A8685">
            <v>106723</v>
          </cell>
          <cell r="B8685" t="str">
            <v>Señal informativa Identificador escenarios deporti</v>
          </cell>
          <cell r="C8685" t="str">
            <v>UN</v>
          </cell>
          <cell r="D8685">
            <v>43670</v>
          </cell>
          <cell r="E8685" t="str">
            <v>2019</v>
          </cell>
          <cell r="F8685">
            <v>1011500</v>
          </cell>
        </row>
        <row r="8686">
          <cell r="A8686">
            <v>106727</v>
          </cell>
          <cell r="B8686" t="str">
            <v>MESA PLASTICA DEMARACADA TENIS DE MESA PING PONG</v>
          </cell>
          <cell r="C8686" t="str">
            <v>UN</v>
          </cell>
          <cell r="D8686">
            <v>44591</v>
          </cell>
          <cell r="E8686" t="str">
            <v>2022</v>
          </cell>
          <cell r="F8686">
            <v>11662800</v>
          </cell>
        </row>
        <row r="8687">
          <cell r="A8687">
            <v>106788</v>
          </cell>
          <cell r="B8687" t="str">
            <v>RutaVida Estac16 Estiramiento Pierna</v>
          </cell>
          <cell r="C8687" t="str">
            <v>UN</v>
          </cell>
          <cell r="E8687" t="str">
            <v>1900</v>
          </cell>
          <cell r="F8687">
            <v>0</v>
          </cell>
        </row>
        <row r="8688">
          <cell r="A8688">
            <v>106790</v>
          </cell>
          <cell r="B8688" t="str">
            <v>Juego Circuito Cap: 30 niños 1 a 12 años</v>
          </cell>
          <cell r="C8688" t="str">
            <v>UN</v>
          </cell>
          <cell r="D8688">
            <v>44591</v>
          </cell>
          <cell r="E8688" t="str">
            <v>2022</v>
          </cell>
          <cell r="F8688">
            <v>124724248</v>
          </cell>
        </row>
        <row r="8689">
          <cell r="A8689">
            <v>106791</v>
          </cell>
          <cell r="B8689" t="str">
            <v>Juego Barco Cap: 30 niños 2 a 12 años</v>
          </cell>
          <cell r="C8689" t="str">
            <v>UN</v>
          </cell>
          <cell r="D8689">
            <v>43543</v>
          </cell>
          <cell r="E8689" t="str">
            <v>2019</v>
          </cell>
          <cell r="F8689">
            <v>217269264.00999999</v>
          </cell>
        </row>
        <row r="8690">
          <cell r="A8690">
            <v>106795</v>
          </cell>
          <cell r="B8690" t="str">
            <v>NO USAR Juego deslizadero estimulación 0-5 años Ca</v>
          </cell>
          <cell r="C8690" t="str">
            <v>UN</v>
          </cell>
          <cell r="D8690">
            <v>43532</v>
          </cell>
          <cell r="E8690" t="str">
            <v>2019</v>
          </cell>
          <cell r="F8690">
            <v>0</v>
          </cell>
        </row>
        <row r="8691">
          <cell r="A8691">
            <v>106799</v>
          </cell>
          <cell r="B8691" t="str">
            <v>Juego Casita 2-6 Años Cap: 6 Niños</v>
          </cell>
          <cell r="C8691" t="str">
            <v>UN</v>
          </cell>
          <cell r="D8691">
            <v>43532</v>
          </cell>
          <cell r="E8691" t="str">
            <v>2019</v>
          </cell>
          <cell r="F8691">
            <v>20600000</v>
          </cell>
        </row>
        <row r="8692">
          <cell r="A8692">
            <v>106800</v>
          </cell>
          <cell r="B8692" t="str">
            <v>ESTACION PARA EXTENSION DE PIERNAS</v>
          </cell>
          <cell r="C8692" t="str">
            <v>UN</v>
          </cell>
          <cell r="D8692">
            <v>44585</v>
          </cell>
          <cell r="E8692" t="str">
            <v>2022</v>
          </cell>
          <cell r="F8692">
            <v>11871688</v>
          </cell>
        </row>
        <row r="8693">
          <cell r="A8693">
            <v>106801</v>
          </cell>
          <cell r="B8693" t="str">
            <v>ESTACION PARA FLEXION DE PIERNAS</v>
          </cell>
          <cell r="C8693" t="str">
            <v>UN</v>
          </cell>
          <cell r="D8693">
            <v>44585</v>
          </cell>
          <cell r="E8693" t="str">
            <v>2022</v>
          </cell>
          <cell r="F8693">
            <v>11871688</v>
          </cell>
        </row>
        <row r="8694">
          <cell r="A8694">
            <v>106802</v>
          </cell>
          <cell r="B8694" t="str">
            <v>ESTACION PARA PANTORRILLA PRENSA</v>
          </cell>
          <cell r="C8694" t="str">
            <v>UN</v>
          </cell>
          <cell r="D8694">
            <v>44585</v>
          </cell>
          <cell r="E8694" t="str">
            <v>2022</v>
          </cell>
          <cell r="F8694">
            <v>11871688</v>
          </cell>
        </row>
        <row r="8695">
          <cell r="A8695">
            <v>106803</v>
          </cell>
          <cell r="B8695" t="str">
            <v>MAQUINA SENTADILLA COMBINADA</v>
          </cell>
          <cell r="C8695" t="str">
            <v>UN</v>
          </cell>
          <cell r="D8695">
            <v>44585</v>
          </cell>
          <cell r="E8695" t="str">
            <v>2022</v>
          </cell>
          <cell r="F8695">
            <v>11871688</v>
          </cell>
        </row>
        <row r="8696">
          <cell r="A8696">
            <v>106804</v>
          </cell>
          <cell r="B8696" t="str">
            <v>ESTACION PARA PRESION PECHO</v>
          </cell>
          <cell r="C8696" t="str">
            <v>UN</v>
          </cell>
          <cell r="D8696">
            <v>44585</v>
          </cell>
          <cell r="E8696" t="str">
            <v>2022</v>
          </cell>
          <cell r="F8696">
            <v>11871688</v>
          </cell>
        </row>
        <row r="8697">
          <cell r="A8697">
            <v>106805</v>
          </cell>
          <cell r="B8697" t="str">
            <v>ESTACION PARA PRESION HOMBRO</v>
          </cell>
          <cell r="C8697" t="str">
            <v>UN</v>
          </cell>
          <cell r="D8697">
            <v>44585</v>
          </cell>
          <cell r="E8697" t="str">
            <v>2022</v>
          </cell>
          <cell r="F8697">
            <v>11871688</v>
          </cell>
        </row>
        <row r="8698">
          <cell r="A8698">
            <v>106806</v>
          </cell>
          <cell r="B8698" t="str">
            <v>ESTACION PREDICADOR BICEPS</v>
          </cell>
          <cell r="C8698" t="str">
            <v>UN</v>
          </cell>
          <cell r="D8698">
            <v>44585</v>
          </cell>
          <cell r="E8698" t="str">
            <v>2022</v>
          </cell>
          <cell r="F8698">
            <v>11871688</v>
          </cell>
        </row>
        <row r="8699">
          <cell r="A8699">
            <v>106807</v>
          </cell>
          <cell r="B8699" t="str">
            <v>ESTACION PARA TRICEP FONDOS PARALELAS</v>
          </cell>
          <cell r="C8699" t="str">
            <v>UN</v>
          </cell>
          <cell r="D8699">
            <v>44585</v>
          </cell>
          <cell r="E8699" t="str">
            <v>2022</v>
          </cell>
          <cell r="F8699">
            <v>11871688</v>
          </cell>
        </row>
        <row r="8700">
          <cell r="A8700">
            <v>106808</v>
          </cell>
          <cell r="B8700" t="str">
            <v>ESTACION PARA REMO BAJO</v>
          </cell>
          <cell r="C8700" t="str">
            <v>UN</v>
          </cell>
          <cell r="D8700">
            <v>44585</v>
          </cell>
          <cell r="E8700" t="str">
            <v>2022</v>
          </cell>
          <cell r="F8700">
            <v>11871688</v>
          </cell>
        </row>
        <row r="8701">
          <cell r="A8701">
            <v>106809</v>
          </cell>
          <cell r="B8701" t="str">
            <v>ESTACION PARA HALON SUPERIOR ESPALDA</v>
          </cell>
          <cell r="C8701" t="str">
            <v>UN</v>
          </cell>
          <cell r="D8701">
            <v>44585</v>
          </cell>
          <cell r="E8701" t="str">
            <v>2022</v>
          </cell>
          <cell r="F8701">
            <v>11871688</v>
          </cell>
        </row>
        <row r="8702">
          <cell r="A8702">
            <v>106810</v>
          </cell>
          <cell r="B8702" t="str">
            <v>TORRE PARA DOMINADAS Y FONDOS 4P</v>
          </cell>
          <cell r="C8702" t="str">
            <v>UN</v>
          </cell>
          <cell r="D8702">
            <v>44585</v>
          </cell>
          <cell r="E8702" t="str">
            <v>2022</v>
          </cell>
          <cell r="F8702">
            <v>7256094</v>
          </cell>
        </row>
        <row r="8703">
          <cell r="A8703">
            <v>106811</v>
          </cell>
          <cell r="B8703" t="str">
            <v>ESTRUCTURA ENTRENAMIENTO FUNCIONAL AIRELIBRE 11USU</v>
          </cell>
          <cell r="C8703" t="str">
            <v>UN</v>
          </cell>
          <cell r="D8703">
            <v>44585</v>
          </cell>
          <cell r="E8703" t="str">
            <v>2022</v>
          </cell>
          <cell r="F8703">
            <v>23870120</v>
          </cell>
        </row>
        <row r="8704">
          <cell r="A8704">
            <v>106813</v>
          </cell>
          <cell r="B8704" t="str">
            <v>GIMNASIO ARBOL DE BARRAS 8 USUARIOS</v>
          </cell>
          <cell r="C8704" t="str">
            <v>UN</v>
          </cell>
          <cell r="D8704">
            <v>44591</v>
          </cell>
          <cell r="E8704" t="str">
            <v>2022</v>
          </cell>
          <cell r="F8704">
            <v>20754330.010000002</v>
          </cell>
        </row>
        <row r="8705">
          <cell r="A8705">
            <v>106814</v>
          </cell>
          <cell r="B8705" t="str">
            <v>GIMNASIO ARBOL DE BARRAS 8 USUARIOS 2 FLEXOR 2 GRX</v>
          </cell>
          <cell r="C8705" t="str">
            <v>UN</v>
          </cell>
          <cell r="D8705">
            <v>44585</v>
          </cell>
          <cell r="E8705" t="str">
            <v>2022</v>
          </cell>
          <cell r="F8705">
            <v>18430690</v>
          </cell>
        </row>
        <row r="8706">
          <cell r="A8706">
            <v>106815</v>
          </cell>
          <cell r="B8706" t="str">
            <v>GIMNASIO MULTIFUNCIONAL 3 TORRES PECHOSENTADILLARE</v>
          </cell>
          <cell r="C8706" t="str">
            <v>UN</v>
          </cell>
          <cell r="D8706">
            <v>44585</v>
          </cell>
          <cell r="E8706" t="str">
            <v>2022</v>
          </cell>
          <cell r="F8706">
            <v>32214100</v>
          </cell>
        </row>
        <row r="8707">
          <cell r="A8707">
            <v>106816</v>
          </cell>
          <cell r="B8707" t="str">
            <v>GIMNASIO MULTIFUNCIONAL 6 TORRES</v>
          </cell>
          <cell r="C8707" t="str">
            <v>UN</v>
          </cell>
          <cell r="D8707">
            <v>44591</v>
          </cell>
          <cell r="E8707" t="str">
            <v>2022</v>
          </cell>
          <cell r="F8707">
            <v>61153980</v>
          </cell>
        </row>
        <row r="8708">
          <cell r="A8708">
            <v>106817</v>
          </cell>
          <cell r="B8708" t="str">
            <v>GIMNASIO PRENSA DE PECHO JALON ESPALDA ADULTOS</v>
          </cell>
          <cell r="C8708" t="str">
            <v>UN</v>
          </cell>
          <cell r="D8708">
            <v>44591</v>
          </cell>
          <cell r="E8708" t="str">
            <v>2022</v>
          </cell>
          <cell r="F8708">
            <v>7281971</v>
          </cell>
        </row>
        <row r="8709">
          <cell r="A8709">
            <v>106818</v>
          </cell>
          <cell r="B8709" t="str">
            <v>GIMNASIO TRIPLE PECHO ESPALDA PIERNAS ADULTOS</v>
          </cell>
          <cell r="C8709" t="str">
            <v>UN</v>
          </cell>
          <cell r="D8709">
            <v>44585</v>
          </cell>
          <cell r="E8709" t="str">
            <v>2022</v>
          </cell>
          <cell r="F8709">
            <v>12700805</v>
          </cell>
        </row>
        <row r="8710">
          <cell r="A8710">
            <v>106819</v>
          </cell>
          <cell r="B8710" t="str">
            <v>GIMNASIO TORRE DOBLE FLEXION EXT PIERNA 150 LB</v>
          </cell>
          <cell r="C8710" t="str">
            <v>UN</v>
          </cell>
          <cell r="E8710" t="str">
            <v>1900</v>
          </cell>
          <cell r="F8710">
            <v>0</v>
          </cell>
        </row>
        <row r="8711">
          <cell r="A8711">
            <v>106820</v>
          </cell>
          <cell r="B8711" t="str">
            <v>GIMNASIO TORRE DOBLE PECHO SENTADILLA 150 LB</v>
          </cell>
          <cell r="C8711" t="str">
            <v>UN</v>
          </cell>
          <cell r="D8711">
            <v>44585</v>
          </cell>
          <cell r="E8711" t="str">
            <v>2022</v>
          </cell>
          <cell r="F8711">
            <v>21652100</v>
          </cell>
        </row>
        <row r="8712">
          <cell r="A8712">
            <v>106821</v>
          </cell>
          <cell r="B8712" t="str">
            <v>GIMNASIO TORRE DOBLE POLEA ALTA Y BAJA 150 LB</v>
          </cell>
          <cell r="C8712" t="str">
            <v>UN</v>
          </cell>
          <cell r="D8712">
            <v>44585</v>
          </cell>
          <cell r="E8712" t="str">
            <v>2022</v>
          </cell>
          <cell r="F8712">
            <v>21652100</v>
          </cell>
        </row>
        <row r="8713">
          <cell r="A8713">
            <v>106829</v>
          </cell>
          <cell r="B8713" t="str">
            <v>Juego circuito Muro, Escalar, Rodadero 2-6años Cap</v>
          </cell>
          <cell r="C8713" t="str">
            <v>UN</v>
          </cell>
          <cell r="D8713">
            <v>43532</v>
          </cell>
          <cell r="E8713" t="str">
            <v>2019</v>
          </cell>
          <cell r="F8713">
            <v>71250000</v>
          </cell>
        </row>
        <row r="8714">
          <cell r="A8714">
            <v>106830</v>
          </cell>
          <cell r="B8714" t="str">
            <v>MODULO ADMINISTRACION Y VESTIER M-149-IDRD</v>
          </cell>
          <cell r="C8714" t="str">
            <v>UN</v>
          </cell>
          <cell r="D8714">
            <v>44591</v>
          </cell>
          <cell r="E8714" t="str">
            <v>2022</v>
          </cell>
          <cell r="F8714">
            <v>201288022</v>
          </cell>
        </row>
        <row r="8715">
          <cell r="A8715">
            <v>106833</v>
          </cell>
          <cell r="B8715" t="str">
            <v>Módulo Sanitario M-143-IDRD(S/Especificación)</v>
          </cell>
          <cell r="C8715" t="str">
            <v>UN</v>
          </cell>
          <cell r="D8715">
            <v>44591</v>
          </cell>
          <cell r="E8715" t="str">
            <v>2022</v>
          </cell>
          <cell r="F8715">
            <v>259896011</v>
          </cell>
        </row>
        <row r="8716">
          <cell r="A8716">
            <v>107906</v>
          </cell>
          <cell r="B8716" t="str">
            <v>Banca individual redonda en concreto diametro 45"</v>
          </cell>
          <cell r="C8716" t="str">
            <v>UN</v>
          </cell>
          <cell r="E8716" t="str">
            <v>1900</v>
          </cell>
          <cell r="F8716">
            <v>0</v>
          </cell>
        </row>
        <row r="8717">
          <cell r="A8717">
            <v>108042</v>
          </cell>
          <cell r="B8717" t="str">
            <v>Juego red carrusel 5 a 12 años Cap: 40 niños</v>
          </cell>
          <cell r="C8717" t="str">
            <v>UN</v>
          </cell>
          <cell r="E8717" t="str">
            <v>1900</v>
          </cell>
          <cell r="F8717">
            <v>0</v>
          </cell>
        </row>
        <row r="8718">
          <cell r="A8718">
            <v>108046</v>
          </cell>
          <cell r="B8718" t="str">
            <v>Juego Barco gran escala 3 a 12 años Cap: 150 niños</v>
          </cell>
          <cell r="C8718" t="str">
            <v>UN</v>
          </cell>
          <cell r="D8718">
            <v>43543</v>
          </cell>
          <cell r="E8718" t="str">
            <v>2019</v>
          </cell>
          <cell r="F8718">
            <v>508800000</v>
          </cell>
        </row>
        <row r="8719">
          <cell r="A8719">
            <v>108047</v>
          </cell>
          <cell r="B8719" t="str">
            <v>Juego gran escala torre circuito 1a12 años Cap:80</v>
          </cell>
          <cell r="C8719" t="str">
            <v>UN</v>
          </cell>
          <cell r="D8719">
            <v>43543</v>
          </cell>
          <cell r="E8719" t="str">
            <v>2019</v>
          </cell>
          <cell r="F8719">
            <v>626840767</v>
          </cell>
        </row>
        <row r="8720">
          <cell r="A8720">
            <v>108049</v>
          </cell>
          <cell r="B8720" t="str">
            <v>Juego gran escala incluyente funcionmultip 3-12PN</v>
          </cell>
          <cell r="C8720" t="str">
            <v>UN</v>
          </cell>
          <cell r="D8720">
            <v>43537</v>
          </cell>
          <cell r="E8720" t="str">
            <v>2019</v>
          </cell>
          <cell r="F8720">
            <v>266182080</v>
          </cell>
        </row>
        <row r="8721">
          <cell r="A8721">
            <v>108050</v>
          </cell>
          <cell r="B8721" t="str">
            <v>Juego gran escala incluyente funcion multiple 3-5</v>
          </cell>
          <cell r="C8721" t="str">
            <v>UN</v>
          </cell>
          <cell r="D8721">
            <v>43537</v>
          </cell>
          <cell r="E8721" t="str">
            <v>2019</v>
          </cell>
          <cell r="F8721">
            <v>110567550</v>
          </cell>
        </row>
        <row r="8722">
          <cell r="A8722">
            <v>108051</v>
          </cell>
          <cell r="B8722" t="str">
            <v>Juego trampolin circular 2 a 14 años Cap: 1 niño p</v>
          </cell>
          <cell r="C8722" t="str">
            <v>UN</v>
          </cell>
          <cell r="D8722">
            <v>43544</v>
          </cell>
          <cell r="E8722" t="str">
            <v>2019</v>
          </cell>
          <cell r="F8722">
            <v>10552636.99</v>
          </cell>
        </row>
        <row r="8723">
          <cell r="A8723">
            <v>108052</v>
          </cell>
          <cell r="B8723" t="str">
            <v>Juego trampolin cuadrado 2 a 14 años Cap: 1 niño p</v>
          </cell>
          <cell r="C8723" t="str">
            <v>UN</v>
          </cell>
          <cell r="D8723">
            <v>43544</v>
          </cell>
          <cell r="E8723" t="str">
            <v>2019</v>
          </cell>
          <cell r="F8723">
            <v>12642185.99</v>
          </cell>
        </row>
        <row r="8724">
          <cell r="A8724">
            <v>108053</v>
          </cell>
          <cell r="B8724" t="str">
            <v>Juego trampolin cuadrado 2 a 14 años Cap:  4 niños</v>
          </cell>
          <cell r="C8724" t="str">
            <v>UN</v>
          </cell>
          <cell r="D8724">
            <v>43544</v>
          </cell>
          <cell r="E8724" t="str">
            <v>2019</v>
          </cell>
          <cell r="F8724">
            <v>56341846.009999998</v>
          </cell>
        </row>
        <row r="8725">
          <cell r="A8725">
            <v>108055</v>
          </cell>
          <cell r="B8725" t="str">
            <v>Juego Barco Cap: 30 niños 2 a 12 años BARCO ECOO</v>
          </cell>
          <cell r="C8725" t="str">
            <v>UN</v>
          </cell>
          <cell r="E8725" t="str">
            <v>1900</v>
          </cell>
          <cell r="F8725">
            <v>0</v>
          </cell>
        </row>
        <row r="8726">
          <cell r="A8726">
            <v>108056</v>
          </cell>
          <cell r="B8726" t="str">
            <v xml:space="preserve">ESTRUCTURA MICROFUTBOL MOVIL 3x2m </v>
          </cell>
          <cell r="C8726" t="str">
            <v>JGO</v>
          </cell>
          <cell r="D8726">
            <v>44585</v>
          </cell>
          <cell r="E8726" t="str">
            <v>2022</v>
          </cell>
          <cell r="F8726">
            <v>2513756</v>
          </cell>
        </row>
        <row r="8727">
          <cell r="A8727">
            <v>108057</v>
          </cell>
          <cell r="B8727" t="str">
            <v>MALLA MICROFUTBOL Nylon Iperm.Nº5</v>
          </cell>
          <cell r="C8727" t="str">
            <v>JGO</v>
          </cell>
          <cell r="D8727">
            <v>44591</v>
          </cell>
          <cell r="E8727" t="str">
            <v>2022</v>
          </cell>
          <cell r="F8727">
            <v>318519.01</v>
          </cell>
        </row>
        <row r="8728">
          <cell r="A8728">
            <v>108425</v>
          </cell>
          <cell r="B8728" t="str">
            <v>Juego columpio tradicional mas de 3 años Cap:2 niñ</v>
          </cell>
          <cell r="C8728" t="str">
            <v>UN</v>
          </cell>
          <cell r="D8728">
            <v>43544</v>
          </cell>
          <cell r="E8728" t="str">
            <v>2019</v>
          </cell>
          <cell r="F8728">
            <v>8904913</v>
          </cell>
        </row>
        <row r="8729">
          <cell r="A8729">
            <v>108443</v>
          </cell>
          <cell r="B8729" t="str">
            <v>Banner Publicitario Módulos Camerinos y Cafe M-144</v>
          </cell>
          <cell r="C8729" t="str">
            <v>M2</v>
          </cell>
          <cell r="D8729">
            <v>44591</v>
          </cell>
          <cell r="E8729" t="str">
            <v>2022</v>
          </cell>
          <cell r="F8729">
            <v>25154.02</v>
          </cell>
        </row>
        <row r="8730">
          <cell r="A8730">
            <v>109143</v>
          </cell>
          <cell r="B8730" t="str">
            <v>BancaSinEspaldar 240X60X43 tapa en madera Abarco</v>
          </cell>
          <cell r="C8730" t="str">
            <v>UN</v>
          </cell>
          <cell r="E8730" t="str">
            <v>1900</v>
          </cell>
          <cell r="F8730">
            <v>0</v>
          </cell>
        </row>
        <row r="8731">
          <cell r="A8731">
            <v>109144</v>
          </cell>
          <cell r="B8731" t="str">
            <v>Juego columpio doble tipo arnes  4-12 años Cap:2ni</v>
          </cell>
          <cell r="C8731" t="str">
            <v>UN</v>
          </cell>
          <cell r="D8731">
            <v>43521</v>
          </cell>
          <cell r="E8731" t="str">
            <v>2019</v>
          </cell>
          <cell r="F8731">
            <v>28564025</v>
          </cell>
        </row>
        <row r="8732">
          <cell r="A8732">
            <v>109145</v>
          </cell>
          <cell r="B8732" t="str">
            <v>BancaConEspaldar 240X60X77 tapa en madera Abarco</v>
          </cell>
          <cell r="C8732" t="str">
            <v>UN</v>
          </cell>
          <cell r="E8732" t="str">
            <v>1900</v>
          </cell>
          <cell r="F8732">
            <v>0</v>
          </cell>
        </row>
        <row r="8733">
          <cell r="A8733">
            <v>109147</v>
          </cell>
          <cell r="B8733" t="str">
            <v>Juego columpio tradicional combinado 3-14año Cap4</v>
          </cell>
          <cell r="C8733" t="str">
            <v>UN</v>
          </cell>
          <cell r="D8733">
            <v>43543</v>
          </cell>
          <cell r="E8733" t="str">
            <v>2019</v>
          </cell>
          <cell r="F8733">
            <v>22118768</v>
          </cell>
        </row>
        <row r="8734">
          <cell r="A8734">
            <v>109148</v>
          </cell>
          <cell r="B8734" t="str">
            <v>Juego columpio multiple 1-12 Años Cap: 4 niños</v>
          </cell>
          <cell r="C8734" t="str">
            <v>UN</v>
          </cell>
          <cell r="D8734">
            <v>43543</v>
          </cell>
          <cell r="E8734" t="str">
            <v>2019</v>
          </cell>
          <cell r="F8734">
            <v>13819270</v>
          </cell>
        </row>
        <row r="8735">
          <cell r="A8735">
            <v>109149</v>
          </cell>
          <cell r="B8735" t="str">
            <v>Juego columpio pentagono Mas de 3 años Cap: 5 niño</v>
          </cell>
          <cell r="C8735" t="str">
            <v>UN</v>
          </cell>
          <cell r="D8735">
            <v>43544</v>
          </cell>
          <cell r="E8735" t="str">
            <v>2019</v>
          </cell>
          <cell r="F8735">
            <v>33008080</v>
          </cell>
        </row>
        <row r="8736">
          <cell r="A8736">
            <v>109150</v>
          </cell>
          <cell r="B8736" t="str">
            <v>Juego columpio multiple 1-12 años Cap: 11 niños</v>
          </cell>
          <cell r="C8736" t="str">
            <v>UN</v>
          </cell>
          <cell r="D8736">
            <v>43543</v>
          </cell>
          <cell r="E8736" t="str">
            <v>2019</v>
          </cell>
          <cell r="F8736">
            <v>28191540</v>
          </cell>
        </row>
        <row r="8737">
          <cell r="A8737">
            <v>109151</v>
          </cell>
          <cell r="B8737" t="str">
            <v>Juego de traslación Doble Cap 2 niños de +6año P.N</v>
          </cell>
          <cell r="C8737" t="str">
            <v>UN</v>
          </cell>
          <cell r="D8737">
            <v>43544</v>
          </cell>
          <cell r="E8737" t="str">
            <v>2019</v>
          </cell>
          <cell r="F8737">
            <v>141477625</v>
          </cell>
        </row>
        <row r="8738">
          <cell r="A8738">
            <v>109152</v>
          </cell>
          <cell r="B8738" t="str">
            <v>Juego de rotación Carrusel Cap 6 niños 3+ años P.N</v>
          </cell>
          <cell r="C8738" t="str">
            <v>UN</v>
          </cell>
          <cell r="D8738">
            <v>44591</v>
          </cell>
          <cell r="E8738" t="str">
            <v>2022</v>
          </cell>
          <cell r="F8738">
            <v>18607933</v>
          </cell>
        </row>
        <row r="8739">
          <cell r="A8739">
            <v>109153</v>
          </cell>
          <cell r="B8739" t="str">
            <v>Juego Metropolis Cap 25 niños de 2+ años P.N</v>
          </cell>
          <cell r="C8739" t="str">
            <v>UN</v>
          </cell>
          <cell r="D8739">
            <v>43544</v>
          </cell>
          <cell r="E8739" t="str">
            <v>2019</v>
          </cell>
          <cell r="F8739">
            <v>112524149</v>
          </cell>
        </row>
        <row r="8740">
          <cell r="A8740">
            <v>109154</v>
          </cell>
          <cell r="B8740" t="str">
            <v>Juego manipulacion elemento natural arena 2-12 P.N</v>
          </cell>
          <cell r="C8740" t="str">
            <v>UN</v>
          </cell>
          <cell r="D8740">
            <v>43544</v>
          </cell>
          <cell r="E8740" t="str">
            <v>2019</v>
          </cell>
          <cell r="F8740">
            <v>61959950</v>
          </cell>
        </row>
        <row r="8741">
          <cell r="A8741">
            <v>109155</v>
          </cell>
          <cell r="B8741" t="str">
            <v>Juego Excavadora arena 2+años Cap1 niño P.N</v>
          </cell>
          <cell r="C8741" t="str">
            <v>UN</v>
          </cell>
          <cell r="D8741">
            <v>43544</v>
          </cell>
          <cell r="E8741" t="str">
            <v>2019</v>
          </cell>
          <cell r="F8741">
            <v>14951450</v>
          </cell>
        </row>
        <row r="8742">
          <cell r="A8742">
            <v>109156</v>
          </cell>
          <cell r="B8742" t="str">
            <v>Juego Casita muro escalada +2 años Cap14 niños P.N</v>
          </cell>
          <cell r="C8742" t="str">
            <v>UN</v>
          </cell>
          <cell r="D8742">
            <v>43544</v>
          </cell>
          <cell r="E8742" t="str">
            <v>2019</v>
          </cell>
          <cell r="F8742">
            <v>14560175</v>
          </cell>
        </row>
        <row r="8743">
          <cell r="A8743">
            <v>109157</v>
          </cell>
          <cell r="B8743" t="str">
            <v>Juego Arenero multifuncion 2+años Cap28  niños P.N</v>
          </cell>
          <cell r="C8743" t="str">
            <v>UN</v>
          </cell>
          <cell r="D8743">
            <v>44591</v>
          </cell>
          <cell r="E8743" t="str">
            <v>2022</v>
          </cell>
          <cell r="F8743">
            <v>120449836</v>
          </cell>
        </row>
        <row r="8744">
          <cell r="A8744">
            <v>109158</v>
          </cell>
          <cell r="B8744" t="str">
            <v>Juego Animal 3D EPDM Octopus cap11 de2-8 años P.N</v>
          </cell>
          <cell r="C8744" t="str">
            <v>UN</v>
          </cell>
          <cell r="D8744">
            <v>44591</v>
          </cell>
          <cell r="E8744" t="str">
            <v>2022</v>
          </cell>
          <cell r="F8744">
            <v>99189965.010000005</v>
          </cell>
        </row>
        <row r="8745">
          <cell r="A8745">
            <v>109159</v>
          </cell>
          <cell r="B8745" t="str">
            <v>Juego Animal3D EPDM Bee cap 3 de 2-8 años P.N</v>
          </cell>
          <cell r="C8745" t="str">
            <v>UN</v>
          </cell>
          <cell r="D8745">
            <v>43543</v>
          </cell>
          <cell r="E8745" t="str">
            <v>2019</v>
          </cell>
          <cell r="F8745">
            <v>19952583</v>
          </cell>
        </row>
        <row r="8746">
          <cell r="A8746">
            <v>109160</v>
          </cell>
          <cell r="B8746" t="str">
            <v>Juego columpio Hexagonal 3-14 años Cap:6 niños P.N</v>
          </cell>
          <cell r="C8746" t="str">
            <v>UN</v>
          </cell>
          <cell r="D8746">
            <v>43543</v>
          </cell>
          <cell r="E8746" t="str">
            <v>2019</v>
          </cell>
          <cell r="F8746">
            <v>37272500</v>
          </cell>
        </row>
        <row r="8747">
          <cell r="A8747">
            <v>109168</v>
          </cell>
          <cell r="B8747" t="str">
            <v>Juego circuito obstáculos 5-12 años Cap: 36 niños</v>
          </cell>
          <cell r="C8747" t="str">
            <v>UN</v>
          </cell>
          <cell r="D8747">
            <v>44591</v>
          </cell>
          <cell r="E8747" t="str">
            <v>2022</v>
          </cell>
          <cell r="F8747">
            <v>104417528</v>
          </cell>
        </row>
        <row r="8748">
          <cell r="A8748">
            <v>109169</v>
          </cell>
          <cell r="B8748" t="str">
            <v>JuegoDiseñoPersonalizadoEstructura (sum+ins)P.N</v>
          </cell>
          <cell r="C8748" t="str">
            <v>M2</v>
          </cell>
          <cell r="D8748">
            <v>43543</v>
          </cell>
          <cell r="E8748" t="str">
            <v>2019</v>
          </cell>
          <cell r="F8748">
            <v>4164480.01</v>
          </cell>
        </row>
        <row r="8749">
          <cell r="A8749">
            <v>109170</v>
          </cell>
          <cell r="B8749" t="str">
            <v>JuegoparqueTrampolineDiseñoEspecial (sum+ins) P.N</v>
          </cell>
          <cell r="C8749" t="str">
            <v>M2</v>
          </cell>
          <cell r="D8749">
            <v>43543</v>
          </cell>
          <cell r="E8749" t="str">
            <v>2019</v>
          </cell>
          <cell r="F8749">
            <v>2142000</v>
          </cell>
        </row>
        <row r="8750">
          <cell r="A8750">
            <v>109171</v>
          </cell>
          <cell r="B8750" t="str">
            <v>JuegoEstructuraCuerdaDAventura (Diseño+sum+in)P.N</v>
          </cell>
          <cell r="C8750" t="str">
            <v>M2</v>
          </cell>
          <cell r="D8750">
            <v>43543</v>
          </cell>
          <cell r="E8750" t="str">
            <v>2019</v>
          </cell>
          <cell r="F8750">
            <v>11662000</v>
          </cell>
        </row>
        <row r="8751">
          <cell r="A8751">
            <v>109172</v>
          </cell>
          <cell r="B8751" t="str">
            <v>Juego parque trampolines NacionalZonaABC(Dis+su PN</v>
          </cell>
          <cell r="C8751" t="str">
            <v>M2</v>
          </cell>
          <cell r="E8751" t="str">
            <v>1900</v>
          </cell>
          <cell r="F8751">
            <v>0</v>
          </cell>
        </row>
        <row r="8752">
          <cell r="A8752">
            <v>109173</v>
          </cell>
          <cell r="B8752" t="str">
            <v>Juego columpio 3-14 años Cap:4 niños P.N</v>
          </cell>
          <cell r="C8752" t="str">
            <v>UN</v>
          </cell>
          <cell r="E8752" t="str">
            <v>1900</v>
          </cell>
          <cell r="F8752">
            <v>0</v>
          </cell>
        </row>
        <row r="8753">
          <cell r="A8753">
            <v>109178</v>
          </cell>
          <cell r="B8753" t="str">
            <v>JuegoAnimal3D EPDM crab cap 6 de 2-8 años P.N</v>
          </cell>
          <cell r="C8753" t="str">
            <v>UN</v>
          </cell>
          <cell r="D8753">
            <v>44591</v>
          </cell>
          <cell r="E8753" t="str">
            <v>2022</v>
          </cell>
          <cell r="F8753">
            <v>84595967</v>
          </cell>
        </row>
        <row r="8754">
          <cell r="A8754">
            <v>109179</v>
          </cell>
          <cell r="B8754" t="str">
            <v>Juego villa de niños  2-5 añosCap:32 niños P.N</v>
          </cell>
          <cell r="C8754" t="str">
            <v>UN</v>
          </cell>
          <cell r="D8754">
            <v>43544</v>
          </cell>
          <cell r="E8754" t="str">
            <v>2019</v>
          </cell>
          <cell r="F8754">
            <v>516717817</v>
          </cell>
        </row>
        <row r="8755">
          <cell r="A8755">
            <v>101292</v>
          </cell>
          <cell r="B8755" t="str">
            <v>Juego columpio tradicional combinado 4-12 años Cap</v>
          </cell>
          <cell r="C8755" t="str">
            <v>UN</v>
          </cell>
          <cell r="D8755">
            <v>43544</v>
          </cell>
          <cell r="E8755" t="str">
            <v>2019</v>
          </cell>
          <cell r="F8755">
            <v>26247592</v>
          </cell>
        </row>
        <row r="8756">
          <cell r="A8756">
            <v>101293</v>
          </cell>
          <cell r="B8756" t="str">
            <v>Juego Torre Metropolis Cap25niños  masde 2años PN</v>
          </cell>
          <cell r="C8756" t="str">
            <v>UN</v>
          </cell>
          <cell r="D8756">
            <v>43544</v>
          </cell>
          <cell r="E8756" t="str">
            <v>2019</v>
          </cell>
          <cell r="F8756">
            <v>527598225</v>
          </cell>
        </row>
        <row r="8757">
          <cell r="A8757">
            <v>101302</v>
          </cell>
          <cell r="B8757" t="str">
            <v>Juego red cónica 3 a 12 años Cap: 7 niños</v>
          </cell>
          <cell r="C8757" t="str">
            <v>UN</v>
          </cell>
          <cell r="D8757">
            <v>43556</v>
          </cell>
          <cell r="E8757" t="str">
            <v>2019</v>
          </cell>
          <cell r="F8757">
            <v>42392835</v>
          </cell>
        </row>
        <row r="8758">
          <cell r="A8758">
            <v>101905</v>
          </cell>
          <cell r="B8758" t="str">
            <v>ModuloPolifuncionalDiscap-6-usuariosGimnasioALibre</v>
          </cell>
          <cell r="C8758" t="str">
            <v>UN</v>
          </cell>
          <cell r="D8758">
            <v>43585</v>
          </cell>
          <cell r="E8758" t="str">
            <v>2019</v>
          </cell>
          <cell r="F8758">
            <v>17547740</v>
          </cell>
        </row>
        <row r="8759">
          <cell r="A8759">
            <v>101914</v>
          </cell>
          <cell r="B8759" t="str">
            <v>JUEGO RED GRAN ESCALA TOBOGAN TORRE 9,2 MTS CAP 94</v>
          </cell>
          <cell r="C8759" t="str">
            <v>UN</v>
          </cell>
          <cell r="D8759">
            <v>43602</v>
          </cell>
          <cell r="E8759" t="str">
            <v>2019</v>
          </cell>
          <cell r="F8759">
            <v>736796736</v>
          </cell>
        </row>
        <row r="8760">
          <cell r="A8760">
            <v>101922</v>
          </cell>
          <cell r="B8760" t="str">
            <v>Juego 4 torres pasadizotirolineadeslizadero 42niño</v>
          </cell>
          <cell r="C8760" t="str">
            <v>UN</v>
          </cell>
          <cell r="D8760">
            <v>43605</v>
          </cell>
          <cell r="E8760" t="str">
            <v>2019</v>
          </cell>
          <cell r="F8760">
            <v>357181006</v>
          </cell>
        </row>
        <row r="8761">
          <cell r="A8761">
            <v>101926</v>
          </cell>
          <cell r="B8761" t="str">
            <v>JUEGO TEMATICO BARCO MEDIANAESCALA 3-12AÑOS CAP25</v>
          </cell>
          <cell r="C8761" t="str">
            <v>UN</v>
          </cell>
          <cell r="D8761">
            <v>43605</v>
          </cell>
          <cell r="E8761" t="str">
            <v>2019</v>
          </cell>
          <cell r="F8761">
            <v>140013997</v>
          </cell>
        </row>
        <row r="8762">
          <cell r="A8762">
            <v>101933</v>
          </cell>
          <cell r="B8762" t="str">
            <v>Juego cuerdas gran escala Bote 5-12años Cap:362 ni</v>
          </cell>
          <cell r="C8762" t="str">
            <v>UN</v>
          </cell>
          <cell r="D8762">
            <v>43605</v>
          </cell>
          <cell r="E8762" t="str">
            <v>2019</v>
          </cell>
          <cell r="F8762">
            <v>603778000</v>
          </cell>
        </row>
        <row r="8763">
          <cell r="A8763">
            <v>102032</v>
          </cell>
          <cell r="B8763" t="str">
            <v>Juego cuerdas gran escala colina 5-12años Cap: 105</v>
          </cell>
          <cell r="C8763" t="str">
            <v>UN</v>
          </cell>
          <cell r="D8763">
            <v>43614</v>
          </cell>
          <cell r="E8763" t="str">
            <v>2019</v>
          </cell>
          <cell r="F8763">
            <v>571308653</v>
          </cell>
        </row>
        <row r="8764">
          <cell r="A8764">
            <v>102033</v>
          </cell>
          <cell r="B8764" t="str">
            <v>Juego gran escala torre circuito 3-12 años Cap:80niños EXCLUSIVO PARQUE DE LOS NIÑOS</v>
          </cell>
          <cell r="C8764" t="str">
            <v>UN</v>
          </cell>
          <cell r="D8764">
            <v>43614</v>
          </cell>
          <cell r="E8764" t="str">
            <v>2019</v>
          </cell>
          <cell r="F8764">
            <v>291951935.99000001</v>
          </cell>
        </row>
        <row r="8765">
          <cell r="A8765">
            <v>102376</v>
          </cell>
          <cell r="B8765" t="str">
            <v>Estación de Gimnasia NTD V.2.0. DISEÑO IDRD</v>
          </cell>
          <cell r="C8765" t="str">
            <v>UN</v>
          </cell>
          <cell r="D8765">
            <v>43669</v>
          </cell>
          <cell r="E8765" t="str">
            <v>2019</v>
          </cell>
          <cell r="F8765">
            <v>8721760</v>
          </cell>
        </row>
        <row r="8766">
          <cell r="A8766">
            <v>101239</v>
          </cell>
          <cell r="B8766" t="str">
            <v>Banca Arco sin Espaldar GRC 21 MP Según diseño</v>
          </cell>
          <cell r="C8766" t="str">
            <v>UN</v>
          </cell>
          <cell r="D8766">
            <v>44591</v>
          </cell>
          <cell r="E8766" t="str">
            <v>2022</v>
          </cell>
          <cell r="F8766">
            <v>1381309.01</v>
          </cell>
        </row>
        <row r="8767">
          <cell r="A8767">
            <v>102836</v>
          </cell>
          <cell r="B8767" t="str">
            <v>Banca Arco con Espaldar GRC 21 MP Según diseño</v>
          </cell>
          <cell r="C8767" t="str">
            <v>UN</v>
          </cell>
          <cell r="D8767">
            <v>44591</v>
          </cell>
          <cell r="E8767" t="str">
            <v>2022</v>
          </cell>
          <cell r="F8767">
            <v>1657822</v>
          </cell>
        </row>
        <row r="8768">
          <cell r="A8768">
            <v>102883</v>
          </cell>
          <cell r="B8768" t="str">
            <v>Banca Concreto GRC 21 MP Pigmentado Según diseño</v>
          </cell>
          <cell r="C8768" t="str">
            <v>UN</v>
          </cell>
          <cell r="D8768">
            <v>43712</v>
          </cell>
          <cell r="E8768" t="str">
            <v>2019</v>
          </cell>
          <cell r="F8768">
            <v>1861835</v>
          </cell>
        </row>
        <row r="8769">
          <cell r="A8769">
            <v>102893</v>
          </cell>
          <cell r="B8769" t="str">
            <v>Banca Concreto GRC 21 MP Pigmentado Según diseño</v>
          </cell>
          <cell r="C8769" t="str">
            <v>UN</v>
          </cell>
          <cell r="D8769">
            <v>44591</v>
          </cell>
          <cell r="E8769" t="str">
            <v>2022</v>
          </cell>
          <cell r="F8769">
            <v>1544703</v>
          </cell>
        </row>
        <row r="8770">
          <cell r="A8770">
            <v>102894</v>
          </cell>
          <cell r="B8770" t="str">
            <v>Banca Infantil Fusión Madera GRC 21MP Según diseño</v>
          </cell>
          <cell r="C8770" t="str">
            <v>UN</v>
          </cell>
          <cell r="D8770">
            <v>44591</v>
          </cell>
          <cell r="E8770" t="str">
            <v>2022</v>
          </cell>
          <cell r="F8770">
            <v>1544703</v>
          </cell>
        </row>
        <row r="8771">
          <cell r="A8771">
            <v>102895</v>
          </cell>
          <cell r="B8771" t="str">
            <v>Banca Trapezoidal Espaldar GRC 21MP Según diseño</v>
          </cell>
          <cell r="C8771" t="str">
            <v>UN</v>
          </cell>
          <cell r="D8771">
            <v>44591</v>
          </cell>
          <cell r="E8771" t="str">
            <v>2022</v>
          </cell>
          <cell r="F8771">
            <v>903694</v>
          </cell>
        </row>
        <row r="8772">
          <cell r="A8772">
            <v>102896</v>
          </cell>
          <cell r="B8772" t="str">
            <v>Banca Concreto Brazos Metal GRC 21MP Según diseño</v>
          </cell>
          <cell r="C8772" t="str">
            <v>UN</v>
          </cell>
          <cell r="D8772">
            <v>43713</v>
          </cell>
          <cell r="E8772" t="str">
            <v>2019</v>
          </cell>
          <cell r="F8772">
            <v>2171750</v>
          </cell>
        </row>
        <row r="8773">
          <cell r="A8773">
            <v>102897</v>
          </cell>
          <cell r="B8773" t="str">
            <v>Banca Concreto Brazos Metal S GRC21MP Según diseño</v>
          </cell>
          <cell r="C8773" t="str">
            <v>UN</v>
          </cell>
          <cell r="D8773">
            <v>43713</v>
          </cell>
          <cell r="E8773" t="str">
            <v>2019</v>
          </cell>
          <cell r="F8773">
            <v>2112250</v>
          </cell>
        </row>
        <row r="8774">
          <cell r="A8774">
            <v>102898</v>
          </cell>
          <cell r="B8774" t="str">
            <v>Silla Indiv Canales Concreto GRC21MP Según Diseño</v>
          </cell>
          <cell r="C8774" t="str">
            <v>UN</v>
          </cell>
          <cell r="D8774">
            <v>44591</v>
          </cell>
          <cell r="E8774" t="str">
            <v>2022</v>
          </cell>
          <cell r="F8774">
            <v>1180207</v>
          </cell>
        </row>
        <row r="8775">
          <cell r="A8775">
            <v>102899</v>
          </cell>
          <cell r="B8775" t="str">
            <v>BebederoDual Concreto S.Hidrauli UHPC Según Diseño</v>
          </cell>
          <cell r="C8775" t="str">
            <v>UN</v>
          </cell>
          <cell r="D8775">
            <v>44591</v>
          </cell>
          <cell r="E8775" t="str">
            <v>2022</v>
          </cell>
          <cell r="F8775">
            <v>4813843</v>
          </cell>
        </row>
        <row r="8776">
          <cell r="A8776">
            <v>102900</v>
          </cell>
          <cell r="B8776" t="str">
            <v>Banca UHPC Trapezo Modular Espaldar Segun Diseño</v>
          </cell>
          <cell r="C8776" t="str">
            <v>UN</v>
          </cell>
          <cell r="D8776">
            <v>44591</v>
          </cell>
          <cell r="E8776" t="str">
            <v>2022</v>
          </cell>
          <cell r="F8776">
            <v>1176438</v>
          </cell>
        </row>
        <row r="8777">
          <cell r="A8777">
            <v>102901</v>
          </cell>
          <cell r="B8777" t="str">
            <v>Butaco Hexagonal Concret Especial D50 Segun Diseño</v>
          </cell>
          <cell r="C8777" t="str">
            <v>UN</v>
          </cell>
          <cell r="D8777">
            <v>44591</v>
          </cell>
          <cell r="E8777" t="str">
            <v>2022</v>
          </cell>
          <cell r="F8777">
            <v>641008.01</v>
          </cell>
        </row>
        <row r="8778">
          <cell r="A8778">
            <v>102902</v>
          </cell>
          <cell r="B8778" t="str">
            <v>Butaco Hexagonal Concret Especial D40 Segun Diseño</v>
          </cell>
          <cell r="C8778" t="str">
            <v>UN</v>
          </cell>
          <cell r="D8778">
            <v>44591</v>
          </cell>
          <cell r="E8778" t="str">
            <v>2022</v>
          </cell>
          <cell r="F8778">
            <v>615871.01</v>
          </cell>
        </row>
        <row r="8779">
          <cell r="A8779">
            <v>102903</v>
          </cell>
          <cell r="B8779" t="str">
            <v>Banca Estructura Metal Madera PVC TA Según Diseño</v>
          </cell>
          <cell r="C8779" t="str">
            <v>UN</v>
          </cell>
          <cell r="D8779">
            <v>44591</v>
          </cell>
          <cell r="E8779" t="str">
            <v>2022</v>
          </cell>
          <cell r="F8779">
            <v>1068347</v>
          </cell>
        </row>
        <row r="8780">
          <cell r="A8780">
            <v>102906</v>
          </cell>
          <cell r="B8780" t="str">
            <v>Banca Estructura Metal Madera PVC TB Según Diseño</v>
          </cell>
          <cell r="C8780" t="str">
            <v>UN</v>
          </cell>
          <cell r="D8780">
            <v>44591</v>
          </cell>
          <cell r="E8780" t="str">
            <v>2022</v>
          </cell>
          <cell r="F8780">
            <v>1194035</v>
          </cell>
        </row>
        <row r="8781">
          <cell r="A8781">
            <v>102907</v>
          </cell>
          <cell r="B8781" t="str">
            <v>Banca Modular Curva Externa Según Diseño</v>
          </cell>
          <cell r="C8781" t="str">
            <v>UN</v>
          </cell>
          <cell r="D8781">
            <v>44591</v>
          </cell>
          <cell r="E8781" t="str">
            <v>2022</v>
          </cell>
          <cell r="F8781">
            <v>598399</v>
          </cell>
        </row>
        <row r="8782">
          <cell r="A8782">
            <v>102908</v>
          </cell>
          <cell r="B8782" t="str">
            <v>Banca Modular Curva Interior Según Diseño</v>
          </cell>
          <cell r="C8782" t="str">
            <v>UN</v>
          </cell>
          <cell r="D8782">
            <v>44591</v>
          </cell>
          <cell r="E8782" t="str">
            <v>2022</v>
          </cell>
          <cell r="F8782">
            <v>598398</v>
          </cell>
        </row>
        <row r="8783">
          <cell r="A8783">
            <v>102910</v>
          </cell>
          <cell r="B8783" t="str">
            <v>Banca Modular Curva Arco Según Diseño</v>
          </cell>
          <cell r="C8783" t="str">
            <v>UN</v>
          </cell>
          <cell r="D8783">
            <v>44591</v>
          </cell>
          <cell r="E8783" t="str">
            <v>2022</v>
          </cell>
          <cell r="F8783">
            <v>912618</v>
          </cell>
        </row>
        <row r="8784">
          <cell r="A8784">
            <v>102927</v>
          </cell>
          <cell r="B8784" t="str">
            <v>Banca Modular Contención Según Diseño</v>
          </cell>
          <cell r="C8784" t="str">
            <v>UN</v>
          </cell>
          <cell r="D8784">
            <v>44591</v>
          </cell>
          <cell r="E8784" t="str">
            <v>2022</v>
          </cell>
          <cell r="F8784">
            <v>340614</v>
          </cell>
        </row>
        <row r="8785">
          <cell r="A8785">
            <v>11779</v>
          </cell>
          <cell r="B8785" t="str">
            <v>Módulo Complementario Cafetería IDRD (mobiliario, sillas, mesas y vitrina refrigerada) - Sum+Inst</v>
          </cell>
          <cell r="C8785" t="str">
            <v>UN</v>
          </cell>
          <cell r="D8785">
            <v>43738</v>
          </cell>
          <cell r="E8785" t="str">
            <v>2019</v>
          </cell>
          <cell r="F8785">
            <v>154349240</v>
          </cell>
        </row>
        <row r="8786">
          <cell r="A8786">
            <v>12688</v>
          </cell>
          <cell r="B8786" t="str">
            <v>MESA PING PONG INSTITUCIONAL TRÀFICO PESADO</v>
          </cell>
          <cell r="C8786" t="str">
            <v>UN</v>
          </cell>
          <cell r="D8786">
            <v>44092</v>
          </cell>
          <cell r="E8786" t="str">
            <v>2020</v>
          </cell>
          <cell r="F8786">
            <v>1168141</v>
          </cell>
        </row>
        <row r="8787">
          <cell r="A8787">
            <v>12748</v>
          </cell>
          <cell r="B8787" t="str">
            <v>ARCO FIJO FUTBOL 8 (5 X 2,3 M) TUBO ESTRUCTURAL GALVANIZADO</v>
          </cell>
          <cell r="C8787" t="str">
            <v>JGO</v>
          </cell>
          <cell r="D8787">
            <v>44162</v>
          </cell>
          <cell r="E8787" t="str">
            <v>2020</v>
          </cell>
          <cell r="F8787">
            <v>2499000</v>
          </cell>
        </row>
        <row r="8788">
          <cell r="A8788">
            <v>12287</v>
          </cell>
          <cell r="B8788" t="str">
            <v>ESTRUCTURA / PARALES DE TENIS (Suministro)</v>
          </cell>
          <cell r="C8788" t="str">
            <v>JGO</v>
          </cell>
          <cell r="D8788">
            <v>44591</v>
          </cell>
          <cell r="E8788" t="str">
            <v>2022</v>
          </cell>
          <cell r="F8788">
            <v>1520570</v>
          </cell>
        </row>
        <row r="8789">
          <cell r="A8789">
            <v>12899</v>
          </cell>
          <cell r="B8789" t="str">
            <v>Canecas Plastica en Prolipropileno (sum+inst)</v>
          </cell>
          <cell r="C8789" t="str">
            <v>UN</v>
          </cell>
          <cell r="D8789">
            <v>44591</v>
          </cell>
          <cell r="E8789" t="str">
            <v>2022</v>
          </cell>
          <cell r="F8789">
            <v>1481357.01</v>
          </cell>
        </row>
        <row r="8790">
          <cell r="A8790">
            <v>12900</v>
          </cell>
          <cell r="B8790" t="str">
            <v>Bancas para espacios públicos (sum+inst)</v>
          </cell>
          <cell r="C8790" t="str">
            <v>UN</v>
          </cell>
          <cell r="D8790">
            <v>44591</v>
          </cell>
          <cell r="E8790" t="str">
            <v>2022</v>
          </cell>
          <cell r="F8790">
            <v>1398780</v>
          </cell>
        </row>
        <row r="8791">
          <cell r="A8791">
            <v>12901</v>
          </cell>
          <cell r="B8791" t="str">
            <v>Banca plástica infantil (sum+inst)</v>
          </cell>
          <cell r="C8791" t="str">
            <v>UN</v>
          </cell>
          <cell r="D8791">
            <v>44591</v>
          </cell>
          <cell r="E8791" t="str">
            <v>2022</v>
          </cell>
          <cell r="F8791">
            <v>2099186</v>
          </cell>
        </row>
        <row r="8792">
          <cell r="A8792">
            <v>12902</v>
          </cell>
          <cell r="B8792" t="str">
            <v>Mesas de comedor urbano tipo picnic (sum+inst)</v>
          </cell>
          <cell r="C8792" t="str">
            <v>UN</v>
          </cell>
          <cell r="D8792">
            <v>44591</v>
          </cell>
          <cell r="E8792" t="str">
            <v>2022</v>
          </cell>
          <cell r="F8792">
            <v>6853756</v>
          </cell>
        </row>
        <row r="8793">
          <cell r="A8793">
            <v>12903</v>
          </cell>
          <cell r="B8793" t="str">
            <v>Parques infantiles Ecológicos 4 Torres (sum+inst)</v>
          </cell>
          <cell r="C8793" t="str">
            <v>UN</v>
          </cell>
          <cell r="D8793">
            <v>44591</v>
          </cell>
          <cell r="E8793" t="str">
            <v>2022</v>
          </cell>
          <cell r="F8793">
            <v>39427634</v>
          </cell>
        </row>
        <row r="8794">
          <cell r="A8794">
            <v>12904</v>
          </cell>
          <cell r="B8794" t="str">
            <v>Banca Bicicletero Plástico con diseño y espaldar (sum+inst)</v>
          </cell>
          <cell r="C8794" t="str">
            <v>UN</v>
          </cell>
          <cell r="D8794">
            <v>44591</v>
          </cell>
          <cell r="E8794" t="str">
            <v>2022</v>
          </cell>
          <cell r="F8794">
            <v>9157110</v>
          </cell>
        </row>
        <row r="8795">
          <cell r="A8795">
            <v>12905</v>
          </cell>
          <cell r="B8795" t="str">
            <v>Banca Bicicletero madera plástica (sum+inst)</v>
          </cell>
          <cell r="C8795" t="str">
            <v>UN</v>
          </cell>
          <cell r="D8795">
            <v>44591</v>
          </cell>
          <cell r="E8795" t="str">
            <v>2022</v>
          </cell>
          <cell r="F8795">
            <v>2788384</v>
          </cell>
        </row>
        <row r="8796">
          <cell r="A8796">
            <v>13068</v>
          </cell>
          <cell r="B8796" t="str">
            <v>Módulo cronómetro didáctico (suministro+instalacion)</v>
          </cell>
          <cell r="C8796" t="str">
            <v>UN</v>
          </cell>
          <cell r="D8796">
            <v>44609</v>
          </cell>
          <cell r="E8796" t="str">
            <v>2022</v>
          </cell>
          <cell r="F8796">
            <v>17374263</v>
          </cell>
        </row>
        <row r="8797">
          <cell r="A8797">
            <v>13069</v>
          </cell>
          <cell r="B8797" t="str">
            <v>Juego Panel de Escalada Inclinado +8años Cap:2 (suministro+instalacion)</v>
          </cell>
          <cell r="C8797" t="str">
            <v>UN</v>
          </cell>
          <cell r="D8797">
            <v>44609</v>
          </cell>
          <cell r="E8797" t="str">
            <v>2022</v>
          </cell>
          <cell r="F8797">
            <v>27662085</v>
          </cell>
        </row>
        <row r="8798">
          <cell r="A8798">
            <v>13070</v>
          </cell>
          <cell r="B8798" t="str">
            <v>Juego Postes Balanceantes mas 6años Cap: 1 (suministro+instalacion)</v>
          </cell>
          <cell r="C8798" t="str">
            <v>UN</v>
          </cell>
          <cell r="D8798">
            <v>44609</v>
          </cell>
          <cell r="E8798" t="str">
            <v>2022</v>
          </cell>
          <cell r="F8798">
            <v>6402765</v>
          </cell>
        </row>
        <row r="8799">
          <cell r="A8799">
            <v>13071</v>
          </cell>
          <cell r="B8799" t="str">
            <v>Juego Paneles de Salto mas 8años Cap: 1 (suministro+instalacion)</v>
          </cell>
          <cell r="C8799" t="str">
            <v>UN</v>
          </cell>
          <cell r="D8799">
            <v>44609</v>
          </cell>
          <cell r="E8799" t="str">
            <v>2022</v>
          </cell>
          <cell r="F8799">
            <v>42072765</v>
          </cell>
        </row>
        <row r="8800">
          <cell r="A8800">
            <v>13072</v>
          </cell>
          <cell r="B8800" t="str">
            <v>Juego Salto Vertical mas 6años Cap: 1 (suministro+instalacion)</v>
          </cell>
          <cell r="C8800" t="str">
            <v>UN</v>
          </cell>
          <cell r="D8800">
            <v>44609</v>
          </cell>
          <cell r="E8800" t="str">
            <v>2022</v>
          </cell>
          <cell r="F8800">
            <v>6598950.0099999998</v>
          </cell>
        </row>
        <row r="8801">
          <cell r="A8801">
            <v>13073</v>
          </cell>
          <cell r="B8801" t="str">
            <v>Juego Arco Suspendido mas 8años Cap: 4 (suministro+instalacion)</v>
          </cell>
          <cell r="C8801" t="str">
            <v>UN</v>
          </cell>
          <cell r="D8801">
            <v>44609</v>
          </cell>
          <cell r="E8801" t="str">
            <v>2022</v>
          </cell>
          <cell r="F8801">
            <v>37132470</v>
          </cell>
        </row>
        <row r="8802">
          <cell r="A8802">
            <v>13074</v>
          </cell>
          <cell r="B8802" t="str">
            <v>Juego Torre con Rampa de escalar mas 8años Cap: 4 (suministro+instalacion)</v>
          </cell>
          <cell r="C8802" t="str">
            <v>UN</v>
          </cell>
          <cell r="D8802">
            <v>44609</v>
          </cell>
          <cell r="E8802" t="str">
            <v>2022</v>
          </cell>
          <cell r="F8802">
            <v>52274385</v>
          </cell>
        </row>
        <row r="8803">
          <cell r="A8803">
            <v>13075</v>
          </cell>
          <cell r="B8803" t="str">
            <v>Juego de Obstáculo en Tunel mas 8años Cap: 1 (suministro+instalacion)</v>
          </cell>
          <cell r="C8803" t="str">
            <v>UN</v>
          </cell>
          <cell r="D8803">
            <v>44609</v>
          </cell>
          <cell r="E8803" t="str">
            <v>2022</v>
          </cell>
          <cell r="F8803">
            <v>20260560</v>
          </cell>
        </row>
        <row r="8804">
          <cell r="A8804">
            <v>13076</v>
          </cell>
          <cell r="B8804" t="str">
            <v>Juego Pasalera Tambaleante mas 6años Cap: 1 (suministro+instalacion)</v>
          </cell>
          <cell r="C8804" t="str">
            <v>UN</v>
          </cell>
          <cell r="D8804">
            <v>44609</v>
          </cell>
          <cell r="E8804" t="str">
            <v>2022</v>
          </cell>
          <cell r="F8804">
            <v>16229850</v>
          </cell>
        </row>
        <row r="8805">
          <cell r="A8805">
            <v>13077</v>
          </cell>
          <cell r="B8805" t="str">
            <v>Juego Ondas de Equilibrio mas 6años Cap: 4 (suministro+instalacion)</v>
          </cell>
          <cell r="C8805" t="str">
            <v>UN</v>
          </cell>
          <cell r="D8805">
            <v>44609</v>
          </cell>
          <cell r="E8805" t="str">
            <v>2022</v>
          </cell>
          <cell r="F8805">
            <v>32655885</v>
          </cell>
        </row>
        <row r="8806">
          <cell r="A8806">
            <v>13078</v>
          </cell>
          <cell r="B8806" t="str">
            <v>Modulo Informativo de Ejercicios (suministro+instalacion)</v>
          </cell>
          <cell r="C8806" t="str">
            <v>UN</v>
          </cell>
          <cell r="D8806">
            <v>44609</v>
          </cell>
          <cell r="E8806" t="str">
            <v>2022</v>
          </cell>
          <cell r="F8806">
            <v>9880590</v>
          </cell>
        </row>
        <row r="8807">
          <cell r="A8807">
            <v>13079</v>
          </cell>
          <cell r="B8807" t="str">
            <v>Juego Estructura Trepa mas 6años Cap: 7 (suministro+instalacion)</v>
          </cell>
          <cell r="C8807" t="str">
            <v>UN</v>
          </cell>
          <cell r="D8807">
            <v>44609</v>
          </cell>
          <cell r="E8807" t="str">
            <v>2022</v>
          </cell>
          <cell r="F8807">
            <v>48422025</v>
          </cell>
        </row>
        <row r="8808">
          <cell r="A8808">
            <v>13080</v>
          </cell>
          <cell r="B8808" t="str">
            <v>Juego Cinta de Equilibrio mas 6años Cap: 2 (suministro+instalacion)</v>
          </cell>
          <cell r="C8808" t="str">
            <v>UN</v>
          </cell>
          <cell r="D8808">
            <v>44609</v>
          </cell>
          <cell r="E8808" t="str">
            <v>2022</v>
          </cell>
          <cell r="F8808">
            <v>32031660.010000002</v>
          </cell>
        </row>
        <row r="8809">
          <cell r="A8809">
            <v>13081</v>
          </cell>
          <cell r="B8809" t="str">
            <v>Estación Para Remo (suministro+instalacion)</v>
          </cell>
          <cell r="C8809" t="str">
            <v>UN</v>
          </cell>
          <cell r="D8809">
            <v>44609</v>
          </cell>
          <cell r="E8809" t="str">
            <v>2022</v>
          </cell>
          <cell r="F8809">
            <v>32334855</v>
          </cell>
        </row>
        <row r="8810">
          <cell r="A8810">
            <v>13082</v>
          </cell>
          <cell r="B8810" t="str">
            <v>Estación Elíptica (suministro+instalacion)</v>
          </cell>
          <cell r="C8810" t="str">
            <v>UN</v>
          </cell>
          <cell r="D8810">
            <v>44609</v>
          </cell>
          <cell r="E8810" t="str">
            <v>2022</v>
          </cell>
          <cell r="F8810">
            <v>15748305</v>
          </cell>
        </row>
        <row r="8811">
          <cell r="A8811">
            <v>13083</v>
          </cell>
          <cell r="B8811" t="str">
            <v>Estación Mariposa (suministro+instalacion)</v>
          </cell>
          <cell r="C8811" t="str">
            <v>UN</v>
          </cell>
          <cell r="D8811">
            <v>44609</v>
          </cell>
          <cell r="E8811" t="str">
            <v>2022</v>
          </cell>
          <cell r="F8811">
            <v>32370525</v>
          </cell>
        </row>
        <row r="8812">
          <cell r="A8812">
            <v>13084</v>
          </cell>
          <cell r="B8812" t="str">
            <v>Estación para Abdominales (suministro+instalacion)</v>
          </cell>
          <cell r="C8812" t="str">
            <v>UN</v>
          </cell>
          <cell r="D8812">
            <v>44609</v>
          </cell>
          <cell r="E8812" t="str">
            <v>2022</v>
          </cell>
          <cell r="F8812">
            <v>29449090</v>
          </cell>
        </row>
        <row r="8813">
          <cell r="A8813">
            <v>13085</v>
          </cell>
          <cell r="B8813" t="str">
            <v>Estación Prensa de Miembros Inferiores (suministro+instalacion)</v>
          </cell>
          <cell r="C8813" t="str">
            <v>UN</v>
          </cell>
          <cell r="D8813">
            <v>44609</v>
          </cell>
          <cell r="E8813" t="str">
            <v>2022</v>
          </cell>
          <cell r="F8813">
            <v>29944965.010000002</v>
          </cell>
        </row>
        <row r="8814">
          <cell r="A8814">
            <v>13086</v>
          </cell>
          <cell r="B8814" t="str">
            <v>Estación para Sentadillas (suministro+instalacion)</v>
          </cell>
          <cell r="C8814" t="str">
            <v>UN</v>
          </cell>
          <cell r="D8814">
            <v>44609</v>
          </cell>
          <cell r="E8814" t="str">
            <v>2022</v>
          </cell>
          <cell r="F8814">
            <v>23774055</v>
          </cell>
        </row>
        <row r="8815">
          <cell r="A8815">
            <v>13087</v>
          </cell>
          <cell r="B8815" t="str">
            <v>Estación para Abductor de Muslo (suministro+instalacion)</v>
          </cell>
          <cell r="C8815" t="str">
            <v>UN</v>
          </cell>
          <cell r="D8815">
            <v>44609</v>
          </cell>
          <cell r="E8815" t="str">
            <v>2022</v>
          </cell>
          <cell r="F8815">
            <v>32370525</v>
          </cell>
        </row>
        <row r="8816">
          <cell r="A8816">
            <v>13088</v>
          </cell>
          <cell r="B8816" t="str">
            <v>Estación Banco de Abdominales (suministro+instalacion)</v>
          </cell>
          <cell r="C8816" t="str">
            <v>UN</v>
          </cell>
          <cell r="D8816">
            <v>44609</v>
          </cell>
          <cell r="E8816" t="str">
            <v>2022</v>
          </cell>
          <cell r="F8816">
            <v>13037385.01</v>
          </cell>
        </row>
        <row r="8817">
          <cell r="A8817">
            <v>13089</v>
          </cell>
          <cell r="B8817" t="str">
            <v>Estación para pectorales, Biceps y Espalda (suministro+instalacion)</v>
          </cell>
          <cell r="C8817" t="str">
            <v>UN</v>
          </cell>
          <cell r="D8817">
            <v>44609</v>
          </cell>
          <cell r="E8817" t="str">
            <v>2022</v>
          </cell>
          <cell r="F8817">
            <v>11182545</v>
          </cell>
        </row>
        <row r="8818">
          <cell r="A8818">
            <v>13090</v>
          </cell>
          <cell r="B8818" t="str">
            <v>Estación de caminata aerea (suministro+instalacion)</v>
          </cell>
          <cell r="C8818" t="str">
            <v>UN</v>
          </cell>
          <cell r="D8818">
            <v>44609</v>
          </cell>
          <cell r="E8818" t="str">
            <v>2022</v>
          </cell>
          <cell r="F8818">
            <v>13269240</v>
          </cell>
        </row>
        <row r="8819">
          <cell r="A8819">
            <v>13091</v>
          </cell>
          <cell r="B8819" t="str">
            <v>Estación Pendulo y Twist para abdomen y espalda (suministro+instalacion)</v>
          </cell>
          <cell r="C8819" t="str">
            <v>UN</v>
          </cell>
          <cell r="D8819">
            <v>44609</v>
          </cell>
          <cell r="E8819" t="str">
            <v>2022</v>
          </cell>
          <cell r="F8819">
            <v>15748305</v>
          </cell>
        </row>
        <row r="8820">
          <cell r="A8820">
            <v>13092</v>
          </cell>
          <cell r="B8820" t="str">
            <v>Estación Prensa de Triceps (suministro+instalacion)</v>
          </cell>
          <cell r="C8820" t="str">
            <v>UN</v>
          </cell>
          <cell r="D8820">
            <v>44609</v>
          </cell>
          <cell r="E8820" t="str">
            <v>2022</v>
          </cell>
          <cell r="F8820">
            <v>29944965.010000002</v>
          </cell>
        </row>
        <row r="8821">
          <cell r="A8821">
            <v>13093</v>
          </cell>
          <cell r="B8821" t="str">
            <v>Estación Prensa de Pecho (suministro+instalacion)</v>
          </cell>
          <cell r="C8821" t="str">
            <v>UN</v>
          </cell>
          <cell r="D8821">
            <v>44609</v>
          </cell>
          <cell r="E8821" t="str">
            <v>2022</v>
          </cell>
          <cell r="F8821">
            <v>29944965.010000002</v>
          </cell>
        </row>
        <row r="8822">
          <cell r="A8822">
            <v>13094</v>
          </cell>
          <cell r="B8822" t="str">
            <v>Estación Prensa de Hombro (suministro+instalacion)</v>
          </cell>
          <cell r="C8822" t="str">
            <v>UN</v>
          </cell>
          <cell r="D8822">
            <v>44609</v>
          </cell>
          <cell r="E8822" t="str">
            <v>2022</v>
          </cell>
          <cell r="F8822">
            <v>29944965.010000002</v>
          </cell>
        </row>
        <row r="8823">
          <cell r="A8823">
            <v>13095</v>
          </cell>
          <cell r="B8823" t="str">
            <v>Estación para tronco superior (suministro+instalacion)</v>
          </cell>
          <cell r="C8823" t="str">
            <v>UN</v>
          </cell>
          <cell r="D8823">
            <v>44609</v>
          </cell>
          <cell r="E8823" t="str">
            <v>2022</v>
          </cell>
          <cell r="F8823">
            <v>29944965.010000002</v>
          </cell>
        </row>
        <row r="8824">
          <cell r="A8824">
            <v>13096</v>
          </cell>
          <cell r="B8824" t="str">
            <v>Estación para Biceps (suministro+instalacion)</v>
          </cell>
          <cell r="C8824" t="str">
            <v>UN</v>
          </cell>
          <cell r="D8824">
            <v>44609</v>
          </cell>
          <cell r="E8824" t="str">
            <v>2022</v>
          </cell>
          <cell r="F8824">
            <v>29499090</v>
          </cell>
        </row>
        <row r="8825">
          <cell r="A8825">
            <v>13097</v>
          </cell>
          <cell r="B8825" t="str">
            <v>Estación Rotación de Pelvis (suministro+instalacion)</v>
          </cell>
          <cell r="C8825" t="str">
            <v>UN</v>
          </cell>
          <cell r="D8825">
            <v>44609</v>
          </cell>
          <cell r="E8825" t="str">
            <v>2022</v>
          </cell>
          <cell r="F8825">
            <v>32370525</v>
          </cell>
        </row>
        <row r="8826">
          <cell r="A8826">
            <v>13098</v>
          </cell>
          <cell r="B8826" t="str">
            <v>Estación para Abdomen, Oblicuos y espalda Twister (suministro+instalacion)</v>
          </cell>
          <cell r="C8826" t="str">
            <v>UN</v>
          </cell>
          <cell r="D8826">
            <v>44609</v>
          </cell>
          <cell r="E8826" t="str">
            <v>2022</v>
          </cell>
          <cell r="F8826">
            <v>6866475</v>
          </cell>
        </row>
        <row r="8827">
          <cell r="A8827">
            <v>13099</v>
          </cell>
          <cell r="B8827" t="str">
            <v>Estación Rotación Brazos (suministro+instalacion)</v>
          </cell>
          <cell r="C8827" t="str">
            <v>UN</v>
          </cell>
          <cell r="D8827">
            <v>44609</v>
          </cell>
          <cell r="E8827" t="str">
            <v>2022</v>
          </cell>
          <cell r="F8827">
            <v>8061420</v>
          </cell>
        </row>
        <row r="8828">
          <cell r="A8828">
            <v>13100</v>
          </cell>
          <cell r="B8828" t="str">
            <v>Estación Rueda de Hombro (suministro+instalacion)</v>
          </cell>
          <cell r="C8828" t="str">
            <v>UN</v>
          </cell>
          <cell r="D8828">
            <v>44609</v>
          </cell>
          <cell r="E8828" t="str">
            <v>2022</v>
          </cell>
          <cell r="F8828">
            <v>8382450</v>
          </cell>
        </row>
        <row r="8829">
          <cell r="A8829">
            <v>13101</v>
          </cell>
          <cell r="B8829" t="str">
            <v>Modulo Bicicleta Estatica (suministro+instalacion)</v>
          </cell>
          <cell r="C8829" t="str">
            <v>UN</v>
          </cell>
          <cell r="D8829">
            <v>44609</v>
          </cell>
          <cell r="E8829" t="str">
            <v>2022</v>
          </cell>
          <cell r="F8829">
            <v>14107485</v>
          </cell>
        </row>
        <row r="8830">
          <cell r="A8830">
            <v>13102</v>
          </cell>
          <cell r="B8830" t="str">
            <v>Estación Remo Bajo (suministro+instalacion)</v>
          </cell>
          <cell r="C8830" t="str">
            <v>UN</v>
          </cell>
          <cell r="D8830">
            <v>44609</v>
          </cell>
          <cell r="E8830" t="str">
            <v>2022</v>
          </cell>
          <cell r="F8830">
            <v>30355170</v>
          </cell>
        </row>
        <row r="8831">
          <cell r="A8831">
            <v>13103</v>
          </cell>
          <cell r="B8831" t="str">
            <v>Estación para muslos y pantorrilla Step (suministro+instalacion)</v>
          </cell>
          <cell r="C8831" t="str">
            <v>UN</v>
          </cell>
          <cell r="D8831">
            <v>44609</v>
          </cell>
          <cell r="E8831" t="str">
            <v>2022</v>
          </cell>
          <cell r="F8831">
            <v>32370525</v>
          </cell>
        </row>
        <row r="8832">
          <cell r="A8832">
            <v>13104</v>
          </cell>
          <cell r="B8832" t="str">
            <v>Estación Banco de Press (suministro+instalacion)</v>
          </cell>
          <cell r="C8832" t="str">
            <v>UN</v>
          </cell>
          <cell r="D8832">
            <v>44609</v>
          </cell>
          <cell r="E8832" t="str">
            <v>2022</v>
          </cell>
          <cell r="F8832">
            <v>29944965.010000002</v>
          </cell>
        </row>
        <row r="8833">
          <cell r="A8833">
            <v>13105</v>
          </cell>
          <cell r="B8833" t="str">
            <v>Estación Extensor de Muslo (suministro+instalacion)</v>
          </cell>
          <cell r="C8833" t="str">
            <v>UN</v>
          </cell>
          <cell r="D8833">
            <v>44609</v>
          </cell>
          <cell r="E8833" t="str">
            <v>2022</v>
          </cell>
          <cell r="F8833">
            <v>32370525</v>
          </cell>
        </row>
        <row r="8834">
          <cell r="A8834">
            <v>13106</v>
          </cell>
          <cell r="B8834" t="str">
            <v>Modulo Kit Boxing (suministro+instalacion)</v>
          </cell>
          <cell r="C8834" t="str">
            <v>UN</v>
          </cell>
          <cell r="E8834" t="str">
            <v>1900</v>
          </cell>
          <cell r="F8834">
            <v>0</v>
          </cell>
        </row>
        <row r="8835">
          <cell r="A8835">
            <v>35</v>
          </cell>
          <cell r="B8835" t="str">
            <v>MALLA CERRAMIENTO Eslabonada.Cal.10(Hueco 2"X2")</v>
          </cell>
          <cell r="C8835" t="str">
            <v>M2</v>
          </cell>
          <cell r="D8835">
            <v>44591</v>
          </cell>
          <cell r="E8835" t="str">
            <v>2022</v>
          </cell>
          <cell r="F8835">
            <v>18800</v>
          </cell>
        </row>
        <row r="8836">
          <cell r="A8836">
            <v>2346</v>
          </cell>
          <cell r="B8836" t="str">
            <v>MALLA CERRAMIENTO Eslabonada.Cal.12 (Hueco 2 1/2"</v>
          </cell>
          <cell r="C8836" t="str">
            <v>M2</v>
          </cell>
          <cell r="D8836">
            <v>44591</v>
          </cell>
          <cell r="E8836" t="str">
            <v>2022</v>
          </cell>
          <cell r="F8836">
            <v>13225.01</v>
          </cell>
        </row>
        <row r="8837">
          <cell r="A8837">
            <v>3631</v>
          </cell>
          <cell r="B8837" t="str">
            <v>SUMINISTRO E INSTALACION POLVO DE LADRILLO</v>
          </cell>
          <cell r="C8837" t="str">
            <v>M2</v>
          </cell>
          <cell r="E8837" t="str">
            <v>1900</v>
          </cell>
          <cell r="F8837">
            <v>0</v>
          </cell>
        </row>
        <row r="8838">
          <cell r="A8838">
            <v>3634</v>
          </cell>
          <cell r="B8838" t="str">
            <v>PASTO KIKUYO</v>
          </cell>
          <cell r="C8838" t="str">
            <v>M2</v>
          </cell>
          <cell r="D8838">
            <v>44585</v>
          </cell>
          <cell r="E8838" t="str">
            <v>2022</v>
          </cell>
          <cell r="F8838">
            <v>7555</v>
          </cell>
        </row>
        <row r="8839">
          <cell r="A8839">
            <v>3800</v>
          </cell>
          <cell r="B8839" t="str">
            <v>SEÑAL TRANSITORIA  BARRICADA</v>
          </cell>
          <cell r="C8839" t="str">
            <v>UN</v>
          </cell>
          <cell r="D8839">
            <v>44591</v>
          </cell>
          <cell r="E8839" t="str">
            <v>2022</v>
          </cell>
          <cell r="F8839">
            <v>263276</v>
          </cell>
        </row>
        <row r="8840">
          <cell r="A8840">
            <v>3801</v>
          </cell>
          <cell r="B8840" t="str">
            <v>SEÑAL TRANSITORIA  LAMINA (inst.)</v>
          </cell>
          <cell r="C8840" t="str">
            <v>UN</v>
          </cell>
          <cell r="D8840">
            <v>44591</v>
          </cell>
          <cell r="E8840" t="str">
            <v>2022</v>
          </cell>
          <cell r="F8840">
            <v>159101</v>
          </cell>
        </row>
        <row r="8841">
          <cell r="A8841">
            <v>3804</v>
          </cell>
          <cell r="B8841" t="str">
            <v>SEÑAL REFLECTIVA GRADO INGENIERIA CON MASTIL 75cm</v>
          </cell>
          <cell r="C8841" t="str">
            <v>UN</v>
          </cell>
          <cell r="D8841">
            <v>44187</v>
          </cell>
          <cell r="E8841" t="str">
            <v>2020</v>
          </cell>
          <cell r="F8841">
            <v>130226</v>
          </cell>
        </row>
        <row r="8842">
          <cell r="A8842">
            <v>100110</v>
          </cell>
          <cell r="B8842" t="str">
            <v>TUBO ACERO ESTR. NEGRA Ø1 1/2" E=3.0 MM 6 ML A-500</v>
          </cell>
          <cell r="C8842" t="str">
            <v>ML</v>
          </cell>
          <cell r="D8842">
            <v>43553</v>
          </cell>
          <cell r="E8842" t="str">
            <v>2019</v>
          </cell>
          <cell r="F8842">
            <v>13745</v>
          </cell>
        </row>
        <row r="8843">
          <cell r="A8843">
            <v>100111</v>
          </cell>
          <cell r="B8843" t="str">
            <v>Tubo acero negra Estruct.Ø1 1/2"e=3 mmx6ml A-500</v>
          </cell>
          <cell r="C8843" t="str">
            <v>ML</v>
          </cell>
          <cell r="E8843" t="str">
            <v>1900</v>
          </cell>
          <cell r="F8843">
            <v>0</v>
          </cell>
        </row>
        <row r="8844">
          <cell r="A8844">
            <v>100115</v>
          </cell>
          <cell r="B8844" t="str">
            <v>Tubo acero negra Estruct.  2 1/2"  e=4.0 mm **</v>
          </cell>
          <cell r="C8844" t="str">
            <v>ML</v>
          </cell>
          <cell r="E8844" t="str">
            <v>1900</v>
          </cell>
          <cell r="F8844">
            <v>0</v>
          </cell>
        </row>
        <row r="8845">
          <cell r="A8845">
            <v>100120</v>
          </cell>
          <cell r="B8845" t="str">
            <v>Tubo acero negra Estruct.  4"  e=4.0 mm **</v>
          </cell>
          <cell r="C8845" t="str">
            <v>ML</v>
          </cell>
          <cell r="E8845" t="str">
            <v>1900</v>
          </cell>
          <cell r="F8845">
            <v>0</v>
          </cell>
        </row>
        <row r="8846">
          <cell r="A8846">
            <v>100130</v>
          </cell>
          <cell r="B8846" t="str">
            <v>TUBO ACERO ESTR. GALV. 2" E=3.0 MM SIN ROSCA 6 ML A-500</v>
          </cell>
          <cell r="C8846" t="str">
            <v>ML</v>
          </cell>
          <cell r="D8846">
            <v>44591</v>
          </cell>
          <cell r="E8846" t="str">
            <v>2022</v>
          </cell>
          <cell r="F8846">
            <v>28408</v>
          </cell>
        </row>
        <row r="8847">
          <cell r="A8847">
            <v>100138</v>
          </cell>
          <cell r="B8847" t="str">
            <v>TUBO ACERO ESTR. GALV. 4" E=4.0 MM SIN ROSCA 6 ML A-500</v>
          </cell>
          <cell r="C8847" t="str">
            <v>ML</v>
          </cell>
          <cell r="D8847">
            <v>44591</v>
          </cell>
          <cell r="E8847" t="str">
            <v>2022</v>
          </cell>
          <cell r="F8847">
            <v>82825</v>
          </cell>
        </row>
        <row r="8848">
          <cell r="A8848">
            <v>100404</v>
          </cell>
          <cell r="B8848" t="str">
            <v>Baranda cerramiento juego infantil M-80 **</v>
          </cell>
          <cell r="C8848" t="str">
            <v>ML</v>
          </cell>
          <cell r="D8848">
            <v>44591</v>
          </cell>
          <cell r="E8848" t="str">
            <v>2022</v>
          </cell>
          <cell r="F8848">
            <v>232664</v>
          </cell>
        </row>
        <row r="8849">
          <cell r="A8849">
            <v>100405</v>
          </cell>
          <cell r="B8849" t="str">
            <v>Baranda cerramiento juego infantil M-81(Suministro+Transporte+Instalación)</v>
          </cell>
          <cell r="C8849" t="str">
            <v>ML</v>
          </cell>
          <cell r="D8849">
            <v>44591</v>
          </cell>
          <cell r="E8849" t="str">
            <v>2022</v>
          </cell>
          <cell r="F8849">
            <v>263545</v>
          </cell>
        </row>
        <row r="8850">
          <cell r="A8850">
            <v>100440</v>
          </cell>
          <cell r="B8850" t="str">
            <v>Baranda cerramiento juego infantil M-83 (M-80A)</v>
          </cell>
          <cell r="C8850" t="str">
            <v>ML</v>
          </cell>
          <cell r="D8850">
            <v>44591</v>
          </cell>
          <cell r="E8850" t="str">
            <v>2022</v>
          </cell>
          <cell r="F8850">
            <v>248642</v>
          </cell>
        </row>
        <row r="8851">
          <cell r="A8851">
            <v>100441</v>
          </cell>
          <cell r="B8851" t="str">
            <v>Baranda Discapacitados **</v>
          </cell>
          <cell r="C8851" t="str">
            <v>ML</v>
          </cell>
          <cell r="D8851">
            <v>43843</v>
          </cell>
          <cell r="E8851" t="str">
            <v>2020</v>
          </cell>
          <cell r="F8851">
            <v>217622</v>
          </cell>
        </row>
        <row r="8852">
          <cell r="A8852">
            <v>100529</v>
          </cell>
          <cell r="B8852" t="str">
            <v>Marcos Mini-Futbol (SUM)+Malla **</v>
          </cell>
          <cell r="C8852" t="str">
            <v>JGO</v>
          </cell>
          <cell r="D8852">
            <v>44591</v>
          </cell>
          <cell r="E8852" t="str">
            <v>2022</v>
          </cell>
          <cell r="F8852">
            <v>2199537</v>
          </cell>
        </row>
        <row r="8853">
          <cell r="A8853">
            <v>100577</v>
          </cell>
          <cell r="B8853" t="str">
            <v>Malla fortinet medium **</v>
          </cell>
          <cell r="C8853" t="str">
            <v>M2</v>
          </cell>
          <cell r="D8853">
            <v>44591</v>
          </cell>
          <cell r="E8853" t="str">
            <v>2022</v>
          </cell>
          <cell r="F8853">
            <v>33738</v>
          </cell>
        </row>
        <row r="8854">
          <cell r="A8854">
            <v>100684</v>
          </cell>
          <cell r="B8854" t="str">
            <v>Plataforma Para Banca Abdominales(en Mto)Sum+Trans</v>
          </cell>
          <cell r="C8854" t="str">
            <v>UN</v>
          </cell>
          <cell r="D8854">
            <v>43531</v>
          </cell>
          <cell r="E8854" t="str">
            <v>2019</v>
          </cell>
          <cell r="F8854">
            <v>669375</v>
          </cell>
        </row>
        <row r="8855">
          <cell r="A8855">
            <v>100823</v>
          </cell>
          <cell r="B8855" t="str">
            <v>SEÑAL PREVENTIVA75X75cmLam.Cal.20+Trip&lt;2x2x1/8"</v>
          </cell>
          <cell r="C8855" t="str">
            <v>UN</v>
          </cell>
          <cell r="E8855" t="str">
            <v>1900</v>
          </cell>
          <cell r="F8855">
            <v>0</v>
          </cell>
        </row>
        <row r="8856">
          <cell r="A8856">
            <v>100824</v>
          </cell>
          <cell r="B8856" t="str">
            <v>SEÑAL INFORMATIVA OBRA 75x75cmLam.Cal20 sopt.2x2x1</v>
          </cell>
          <cell r="C8856" t="str">
            <v>UN</v>
          </cell>
          <cell r="E8856" t="str">
            <v>1900</v>
          </cell>
          <cell r="F8856">
            <v>0</v>
          </cell>
        </row>
        <row r="8857">
          <cell r="A8857">
            <v>101086</v>
          </cell>
          <cell r="B8857" t="str">
            <v>TUBO  HIERRO GALVANIZADO Ø 2 1/2" 3.25mm L=6M</v>
          </cell>
          <cell r="C8857" t="str">
            <v>ML</v>
          </cell>
          <cell r="E8857" t="str">
            <v>1900</v>
          </cell>
          <cell r="F8857">
            <v>0</v>
          </cell>
        </row>
        <row r="8858">
          <cell r="A8858">
            <v>101218</v>
          </cell>
          <cell r="B8858" t="str">
            <v>RecubrimientoSintetico+Demarcac(Patinodromo-Hockey</v>
          </cell>
          <cell r="C8858" t="str">
            <v>M2</v>
          </cell>
          <cell r="D8858">
            <v>44585</v>
          </cell>
          <cell r="E8858" t="str">
            <v>2022</v>
          </cell>
          <cell r="F8858">
            <v>77298</v>
          </cell>
        </row>
        <row r="8859">
          <cell r="A8859">
            <v>101248</v>
          </cell>
          <cell r="B8859" t="str">
            <v>SumBancaPrefabConcreSinEspalL:1.8mA:0.5mH:0.40CDRC</v>
          </cell>
          <cell r="C8859" t="str">
            <v>UN</v>
          </cell>
          <cell r="E8859" t="str">
            <v>1900</v>
          </cell>
          <cell r="F8859">
            <v>0</v>
          </cell>
        </row>
        <row r="8860">
          <cell r="A8860">
            <v>101267</v>
          </cell>
          <cell r="B8860" t="str">
            <v>Juego de rotación Carrusel Cap 6 niños de 3+ años</v>
          </cell>
          <cell r="C8860" t="str">
            <v>UN</v>
          </cell>
          <cell r="D8860">
            <v>43543</v>
          </cell>
          <cell r="E8860" t="str">
            <v>2019</v>
          </cell>
          <cell r="F8860">
            <v>12394152</v>
          </cell>
        </row>
        <row r="8861">
          <cell r="A8861">
            <v>101359</v>
          </cell>
          <cell r="B8861" t="str">
            <v>Baranda M-80 con (1) Travesaño Intermedio **</v>
          </cell>
          <cell r="C8861" t="str">
            <v>ML</v>
          </cell>
          <cell r="E8861" t="str">
            <v>1900</v>
          </cell>
          <cell r="F8861">
            <v>0</v>
          </cell>
        </row>
        <row r="8862">
          <cell r="A8862">
            <v>101773</v>
          </cell>
          <cell r="B8862" t="str">
            <v>Mallas tenis de Campo</v>
          </cell>
          <cell r="C8862" t="str">
            <v>UN</v>
          </cell>
          <cell r="D8862">
            <v>44591</v>
          </cell>
          <cell r="E8862" t="str">
            <v>2022</v>
          </cell>
          <cell r="F8862">
            <v>575551</v>
          </cell>
        </row>
        <row r="8863">
          <cell r="A8863">
            <v>102579</v>
          </cell>
          <cell r="B8863" t="str">
            <v>Señal C.R. 90x60Tubo2"Ploteado color-Jgos-Ad.Mayor</v>
          </cell>
          <cell r="C8863" t="str">
            <v>UN</v>
          </cell>
          <cell r="E8863" t="str">
            <v>1900</v>
          </cell>
          <cell r="F8863">
            <v>0</v>
          </cell>
        </row>
        <row r="8864">
          <cell r="A8864">
            <v>102614</v>
          </cell>
          <cell r="B8864" t="str">
            <v>Templete para Guaya** 5/8</v>
          </cell>
          <cell r="C8864" t="str">
            <v>UN</v>
          </cell>
          <cell r="D8864">
            <v>44591</v>
          </cell>
          <cell r="E8864" t="str">
            <v>2022</v>
          </cell>
          <cell r="F8864">
            <v>22565.01</v>
          </cell>
        </row>
        <row r="8865">
          <cell r="A8865">
            <v>102651</v>
          </cell>
          <cell r="B8865" t="str">
            <v>Poste tensión fortinet; Ø=60mm; e=1.5mm L=2.50M</v>
          </cell>
          <cell r="C8865" t="str">
            <v>UN</v>
          </cell>
          <cell r="D8865">
            <v>44591</v>
          </cell>
          <cell r="E8865" t="str">
            <v>2022</v>
          </cell>
          <cell r="F8865">
            <v>153339</v>
          </cell>
        </row>
        <row r="8866">
          <cell r="A8866">
            <v>102653</v>
          </cell>
          <cell r="B8866" t="str">
            <v>Poste tornapuntas fortinet; Ø=38mm; e=1.5mm</v>
          </cell>
          <cell r="C8866" t="str">
            <v>UN</v>
          </cell>
          <cell r="D8866">
            <v>44591</v>
          </cell>
          <cell r="E8866" t="str">
            <v>2022</v>
          </cell>
          <cell r="F8866">
            <v>138257</v>
          </cell>
        </row>
        <row r="8867">
          <cell r="A8867">
            <v>102954</v>
          </cell>
          <cell r="B8867" t="str">
            <v xml:space="preserve">Acople Completo ** </v>
          </cell>
          <cell r="C8867" t="str">
            <v>UN</v>
          </cell>
          <cell r="D8867">
            <v>44591</v>
          </cell>
          <cell r="E8867" t="str">
            <v>2022</v>
          </cell>
          <cell r="F8867">
            <v>39873</v>
          </cell>
        </row>
        <row r="8868">
          <cell r="A8868">
            <v>102955</v>
          </cell>
          <cell r="B8868" t="str">
            <v>Asiento en Fibra de Vidrio con soporte **</v>
          </cell>
          <cell r="C8868" t="str">
            <v>UN</v>
          </cell>
          <cell r="D8868">
            <v>44591</v>
          </cell>
          <cell r="E8868" t="str">
            <v>2022</v>
          </cell>
          <cell r="F8868">
            <v>114395</v>
          </cell>
        </row>
        <row r="8869">
          <cell r="A8869">
            <v>102959</v>
          </cell>
          <cell r="B8869" t="str">
            <v>Asiento en Fibra de Vidrio **</v>
          </cell>
          <cell r="C8869" t="str">
            <v>UN</v>
          </cell>
          <cell r="D8869">
            <v>44591</v>
          </cell>
          <cell r="E8869" t="str">
            <v>2022</v>
          </cell>
          <cell r="F8869">
            <v>83679</v>
          </cell>
        </row>
        <row r="8870">
          <cell r="A8870">
            <v>102978</v>
          </cell>
          <cell r="B8870" t="str">
            <v>Deslizadero en Fibra de Vidrio 4mts. **</v>
          </cell>
          <cell r="C8870" t="str">
            <v>UN</v>
          </cell>
          <cell r="D8870">
            <v>43522</v>
          </cell>
          <cell r="E8870" t="str">
            <v>2019</v>
          </cell>
          <cell r="F8870">
            <v>676849</v>
          </cell>
        </row>
        <row r="8871">
          <cell r="A8871">
            <v>102994</v>
          </cell>
          <cell r="B8871" t="str">
            <v>Deslizadero en Fibra de Vidrio 2.40m.***</v>
          </cell>
          <cell r="C8871" t="str">
            <v>UN</v>
          </cell>
          <cell r="D8871">
            <v>43522</v>
          </cell>
          <cell r="E8871" t="str">
            <v>2019</v>
          </cell>
          <cell r="F8871">
            <v>316526.01</v>
          </cell>
        </row>
        <row r="8872">
          <cell r="A8872">
            <v>103008</v>
          </cell>
          <cell r="B8872" t="str">
            <v>Perro para guaya 3/8" tipo pesado</v>
          </cell>
          <cell r="C8872" t="str">
            <v>UN</v>
          </cell>
          <cell r="D8872">
            <v>44591</v>
          </cell>
          <cell r="E8872" t="str">
            <v>2022</v>
          </cell>
          <cell r="F8872">
            <v>4753</v>
          </cell>
        </row>
        <row r="8873">
          <cell r="A8873">
            <v>103016</v>
          </cell>
          <cell r="B8873" t="str">
            <v>Tunel en Fibra de Vidrio **</v>
          </cell>
          <cell r="C8873" t="str">
            <v>UN</v>
          </cell>
          <cell r="D8873">
            <v>43522</v>
          </cell>
          <cell r="E8873" t="str">
            <v>2019</v>
          </cell>
          <cell r="F8873">
            <v>349013.01</v>
          </cell>
        </row>
        <row r="8874">
          <cell r="A8874">
            <v>103020</v>
          </cell>
          <cell r="B8874" t="str">
            <v>Trapecio Tubo de 3/4" **</v>
          </cell>
          <cell r="C8874" t="str">
            <v>UN</v>
          </cell>
          <cell r="D8874">
            <v>43522</v>
          </cell>
          <cell r="E8874" t="str">
            <v>2019</v>
          </cell>
          <cell r="F8874">
            <v>81287</v>
          </cell>
        </row>
        <row r="8875">
          <cell r="A8875">
            <v>103027</v>
          </cell>
          <cell r="B8875" t="str">
            <v>Plataforma cuadrada juego inf. (suministro) **</v>
          </cell>
          <cell r="C8875" t="str">
            <v>UN</v>
          </cell>
          <cell r="D8875">
            <v>44591</v>
          </cell>
          <cell r="E8875" t="str">
            <v>2022</v>
          </cell>
          <cell r="F8875">
            <v>764401</v>
          </cell>
        </row>
        <row r="8876">
          <cell r="A8876">
            <v>103029</v>
          </cell>
          <cell r="B8876" t="str">
            <v>Plataforma triangular juego infantil (sumin.) **</v>
          </cell>
          <cell r="C8876" t="str">
            <v>UN</v>
          </cell>
          <cell r="D8876">
            <v>43517</v>
          </cell>
          <cell r="E8876" t="str">
            <v>2019</v>
          </cell>
          <cell r="F8876">
            <v>672350</v>
          </cell>
        </row>
        <row r="8877">
          <cell r="A8877">
            <v>103030</v>
          </cell>
          <cell r="B8877" t="str">
            <v>Cilindro completo M-120 (sumin.) **</v>
          </cell>
          <cell r="C8877" t="str">
            <v>UN</v>
          </cell>
          <cell r="D8877">
            <v>43518</v>
          </cell>
          <cell r="E8877" t="str">
            <v>2019</v>
          </cell>
          <cell r="F8877">
            <v>267631</v>
          </cell>
        </row>
        <row r="8878">
          <cell r="A8878">
            <v>103031</v>
          </cell>
          <cell r="B8878" t="str">
            <v>Juego de aros Baloncesto (sumin+Transporte) **</v>
          </cell>
          <cell r="C8878" t="str">
            <v>UN</v>
          </cell>
          <cell r="D8878">
            <v>43522</v>
          </cell>
          <cell r="E8878" t="str">
            <v>2019</v>
          </cell>
          <cell r="F8878">
            <v>219686</v>
          </cell>
        </row>
        <row r="8879">
          <cell r="A8879">
            <v>103032</v>
          </cell>
          <cell r="B8879" t="str">
            <v>Patas caneca M-120 **</v>
          </cell>
          <cell r="C8879" t="str">
            <v>UN</v>
          </cell>
          <cell r="D8879">
            <v>43522</v>
          </cell>
          <cell r="E8879" t="str">
            <v>2019</v>
          </cell>
          <cell r="F8879">
            <v>90575.01</v>
          </cell>
        </row>
        <row r="8880">
          <cell r="A8880">
            <v>103035</v>
          </cell>
          <cell r="B8880" t="str">
            <v>Losa banca en concretro **  M-31</v>
          </cell>
          <cell r="C8880" t="str">
            <v>UN</v>
          </cell>
          <cell r="D8880">
            <v>44591</v>
          </cell>
          <cell r="E8880" t="str">
            <v>2022</v>
          </cell>
          <cell r="F8880">
            <v>271486.01</v>
          </cell>
        </row>
        <row r="8881">
          <cell r="A8881">
            <v>103036</v>
          </cell>
          <cell r="B8881" t="str">
            <v>Listón en madera para banca **</v>
          </cell>
          <cell r="C8881" t="str">
            <v>UN</v>
          </cell>
          <cell r="D8881">
            <v>44591</v>
          </cell>
          <cell r="E8881" t="str">
            <v>2022</v>
          </cell>
          <cell r="F8881">
            <v>28594</v>
          </cell>
        </row>
        <row r="8882">
          <cell r="A8882">
            <v>103037</v>
          </cell>
          <cell r="B8882" t="str">
            <v>Tablero metálico antibandálico **</v>
          </cell>
          <cell r="C8882" t="str">
            <v>UN</v>
          </cell>
          <cell r="D8882">
            <v>44591</v>
          </cell>
          <cell r="E8882" t="str">
            <v>2022</v>
          </cell>
          <cell r="F8882">
            <v>737620</v>
          </cell>
        </row>
        <row r="8883">
          <cell r="A8883">
            <v>103038</v>
          </cell>
          <cell r="B8883" t="str">
            <v>Tablero acrílico baloncesto 1.80 x 1.20 **</v>
          </cell>
          <cell r="C8883" t="str">
            <v>UN</v>
          </cell>
          <cell r="D8883">
            <v>43521</v>
          </cell>
          <cell r="E8883" t="str">
            <v>2019</v>
          </cell>
          <cell r="F8883">
            <v>892500</v>
          </cell>
        </row>
        <row r="8884">
          <cell r="A8884">
            <v>103039</v>
          </cell>
          <cell r="B8884" t="str">
            <v>Bolardo bajo hierro M-62 **</v>
          </cell>
          <cell r="C8884" t="str">
            <v>UN</v>
          </cell>
          <cell r="D8884">
            <v>43518</v>
          </cell>
          <cell r="E8884" t="str">
            <v>2019</v>
          </cell>
          <cell r="F8884">
            <v>121975</v>
          </cell>
        </row>
        <row r="8885">
          <cell r="A8885">
            <v>103274</v>
          </cell>
          <cell r="B8885" t="str">
            <v>CAJA LUMINOSA CON ESCUDO EN ACRÍLICO 40x40 cm</v>
          </cell>
          <cell r="C8885" t="str">
            <v>UN</v>
          </cell>
          <cell r="D8885">
            <v>44591</v>
          </cell>
          <cell r="E8885" t="str">
            <v>2022</v>
          </cell>
          <cell r="F8885">
            <v>477922</v>
          </cell>
        </row>
        <row r="8886">
          <cell r="A8886">
            <v>103507</v>
          </cell>
          <cell r="B8886" t="str">
            <v>Acople en S (3/8") para columpio(Rodamient+ Buje)</v>
          </cell>
          <cell r="C8886" t="str">
            <v>UN</v>
          </cell>
          <cell r="E8886" t="str">
            <v>1900</v>
          </cell>
          <cell r="F8886">
            <v>0</v>
          </cell>
        </row>
        <row r="8887">
          <cell r="A8887">
            <v>103560</v>
          </cell>
          <cell r="B8887" t="str">
            <v>Deslizadero en Fibra de vidrio Recorrido=3.00m</v>
          </cell>
          <cell r="C8887" t="str">
            <v>UN</v>
          </cell>
          <cell r="D8887">
            <v>43522</v>
          </cell>
          <cell r="E8887" t="str">
            <v>2019</v>
          </cell>
          <cell r="F8887">
            <v>407072</v>
          </cell>
        </row>
        <row r="8888">
          <cell r="A8888">
            <v>103633</v>
          </cell>
          <cell r="B8888" t="str">
            <v>Locker 6 puestos Lam Cal.22HT=1.80m;A=0.93;E=0.30+</v>
          </cell>
          <cell r="C8888" t="str">
            <v>UN</v>
          </cell>
          <cell r="E8888" t="str">
            <v>1900</v>
          </cell>
          <cell r="F8888">
            <v>0</v>
          </cell>
        </row>
        <row r="8889">
          <cell r="A8889">
            <v>103634</v>
          </cell>
          <cell r="B8889" t="str">
            <v>LOCKER 4 PUESTOS LAM CAL.22 HT=1.80M;AT=0.63;E=0.3</v>
          </cell>
          <cell r="C8889" t="str">
            <v>UN</v>
          </cell>
          <cell r="E8889" t="str">
            <v>1900</v>
          </cell>
          <cell r="F8889">
            <v>0</v>
          </cell>
        </row>
        <row r="8890">
          <cell r="A8890">
            <v>103711</v>
          </cell>
          <cell r="B8890" t="str">
            <v>MANIJA O AGARRADERA JUEGO INF.TUB.GALV 3/4"L=0.86M</v>
          </cell>
          <cell r="C8890" t="str">
            <v>UN</v>
          </cell>
          <cell r="E8890" t="str">
            <v>1900</v>
          </cell>
          <cell r="F8890">
            <v>0</v>
          </cell>
        </row>
        <row r="8891">
          <cell r="A8891">
            <v>103727</v>
          </cell>
          <cell r="B8891" t="str">
            <v>RODADERO LARGO  EN ACERO L= 4 mts SUMINISTRO</v>
          </cell>
          <cell r="C8891" t="str">
            <v>UN</v>
          </cell>
          <cell r="D8891">
            <v>43517</v>
          </cell>
          <cell r="E8891" t="str">
            <v>2019</v>
          </cell>
          <cell r="F8891">
            <v>2023000</v>
          </cell>
        </row>
        <row r="8892">
          <cell r="A8892">
            <v>103735</v>
          </cell>
          <cell r="B8892" t="str">
            <v>RUEDA GIRATORIA CARRUSEL SENCILLA(Suminis)</v>
          </cell>
          <cell r="C8892" t="str">
            <v>UN</v>
          </cell>
          <cell r="D8892">
            <v>43517</v>
          </cell>
          <cell r="E8892" t="str">
            <v>2019</v>
          </cell>
          <cell r="F8892">
            <v>3238882</v>
          </cell>
        </row>
        <row r="8893">
          <cell r="A8893">
            <v>103736</v>
          </cell>
          <cell r="B8893" t="str">
            <v>CONTRAHUELLA EN LAMINA</v>
          </cell>
          <cell r="C8893" t="str">
            <v>UN</v>
          </cell>
          <cell r="D8893">
            <v>44591</v>
          </cell>
          <cell r="E8893" t="str">
            <v>2022</v>
          </cell>
          <cell r="F8893">
            <v>47472</v>
          </cell>
        </row>
        <row r="8894">
          <cell r="A8894">
            <v>103737</v>
          </cell>
          <cell r="B8894" t="str">
            <v>PLASTIFICADO PLATAFORMA CUADRADA</v>
          </cell>
          <cell r="C8894" t="str">
            <v>UN</v>
          </cell>
          <cell r="D8894">
            <v>44591</v>
          </cell>
          <cell r="E8894" t="str">
            <v>2022</v>
          </cell>
          <cell r="F8894">
            <v>486436</v>
          </cell>
        </row>
        <row r="8895">
          <cell r="A8895">
            <v>103738</v>
          </cell>
          <cell r="B8895" t="str">
            <v>PLASTIFICADO PLATAFORMA TRIANGULAR</v>
          </cell>
          <cell r="C8895" t="str">
            <v>UN</v>
          </cell>
          <cell r="D8895">
            <v>44591</v>
          </cell>
          <cell r="E8895" t="str">
            <v>2022</v>
          </cell>
          <cell r="F8895">
            <v>277963</v>
          </cell>
        </row>
        <row r="8896">
          <cell r="A8896">
            <v>103740</v>
          </cell>
          <cell r="B8896" t="str">
            <v>PATAS BANCA  M-30 (UN)</v>
          </cell>
          <cell r="C8896" t="str">
            <v>UN</v>
          </cell>
          <cell r="D8896">
            <v>43522</v>
          </cell>
          <cell r="E8896" t="str">
            <v>2019</v>
          </cell>
          <cell r="F8896">
            <v>87912</v>
          </cell>
        </row>
        <row r="8897">
          <cell r="A8897">
            <v>103741</v>
          </cell>
          <cell r="B8897" t="str">
            <v>ANCLAJE PARA BANCA X 2 DADOS</v>
          </cell>
          <cell r="C8897" t="str">
            <v>UN</v>
          </cell>
          <cell r="D8897">
            <v>43516</v>
          </cell>
          <cell r="E8897" t="str">
            <v>2019</v>
          </cell>
          <cell r="F8897">
            <v>103948</v>
          </cell>
        </row>
        <row r="8898">
          <cell r="A8898">
            <v>103742</v>
          </cell>
          <cell r="B8898" t="str">
            <v>POSTE DE BALONCESTO</v>
          </cell>
          <cell r="C8898" t="str">
            <v>UN</v>
          </cell>
          <cell r="D8898">
            <v>43517</v>
          </cell>
          <cell r="E8898" t="str">
            <v>2019</v>
          </cell>
          <cell r="F8898">
            <v>1492765</v>
          </cell>
        </row>
        <row r="8899">
          <cell r="A8899">
            <v>103743</v>
          </cell>
          <cell r="B8899" t="str">
            <v>ESTRUCTURA DE TENIS (Sunministro)</v>
          </cell>
          <cell r="C8899" t="str">
            <v>UN</v>
          </cell>
          <cell r="D8899">
            <v>43522</v>
          </cell>
          <cell r="E8899" t="str">
            <v>2019</v>
          </cell>
          <cell r="F8899">
            <v>898161</v>
          </cell>
        </row>
        <row r="8900">
          <cell r="A8900">
            <v>103744</v>
          </cell>
          <cell r="B8900" t="str">
            <v>ESTRUCTURA MINITENIS</v>
          </cell>
          <cell r="C8900" t="str">
            <v>JGO</v>
          </cell>
          <cell r="D8900">
            <v>43522</v>
          </cell>
          <cell r="E8900" t="str">
            <v>2019</v>
          </cell>
          <cell r="F8900">
            <v>541662</v>
          </cell>
        </row>
        <row r="8901">
          <cell r="A8901">
            <v>103745</v>
          </cell>
          <cell r="B8901" t="str">
            <v>MALLA MINITENIS</v>
          </cell>
          <cell r="C8901" t="str">
            <v>UN</v>
          </cell>
          <cell r="D8901">
            <v>43522</v>
          </cell>
          <cell r="E8901" t="str">
            <v>2019</v>
          </cell>
          <cell r="F8901">
            <v>239148</v>
          </cell>
        </row>
        <row r="8902">
          <cell r="A8902">
            <v>103746</v>
          </cell>
          <cell r="B8902" t="str">
            <v>VALLA ESPECIAL 6X3  angulo de 2"x 3/16"</v>
          </cell>
          <cell r="C8902" t="str">
            <v>UN</v>
          </cell>
          <cell r="D8902">
            <v>44591</v>
          </cell>
          <cell r="E8902" t="str">
            <v>2022</v>
          </cell>
          <cell r="F8902">
            <v>2610427.0099999998</v>
          </cell>
        </row>
        <row r="8903">
          <cell r="A8903">
            <v>103748</v>
          </cell>
          <cell r="B8903" t="str">
            <v>MALLA MICROFUTBOL 3mtx2mt (nylon  Nº4 )</v>
          </cell>
          <cell r="C8903" t="str">
            <v>JGO</v>
          </cell>
          <cell r="D8903">
            <v>44591</v>
          </cell>
          <cell r="E8903" t="str">
            <v>2022</v>
          </cell>
          <cell r="F8903">
            <v>179554.01</v>
          </cell>
        </row>
        <row r="8904">
          <cell r="A8904">
            <v>103757</v>
          </cell>
          <cell r="B8904" t="str">
            <v>ESTRUCTURA BALONCESTO ANTIBANDALICA COMPLETA</v>
          </cell>
          <cell r="C8904" t="str">
            <v>JGO</v>
          </cell>
          <cell r="D8904">
            <v>44589</v>
          </cell>
          <cell r="E8904" t="str">
            <v>2022</v>
          </cell>
          <cell r="F8904">
            <v>4220267</v>
          </cell>
        </row>
        <row r="8905">
          <cell r="A8905">
            <v>103759</v>
          </cell>
          <cell r="B8905" t="str">
            <v>ESTRUCTURA VOLEIBOL</v>
          </cell>
          <cell r="C8905" t="str">
            <v>JGO</v>
          </cell>
          <cell r="D8905">
            <v>44591</v>
          </cell>
          <cell r="E8905" t="str">
            <v>2022</v>
          </cell>
          <cell r="F8905">
            <v>1141260</v>
          </cell>
        </row>
        <row r="8906">
          <cell r="A8906">
            <v>103760</v>
          </cell>
          <cell r="B8906" t="str">
            <v>RED DE VOLEIBOL</v>
          </cell>
          <cell r="C8906" t="str">
            <v>JGO</v>
          </cell>
          <cell r="D8906">
            <v>44591</v>
          </cell>
          <cell r="E8906" t="str">
            <v>2022</v>
          </cell>
          <cell r="F8906">
            <v>126744</v>
          </cell>
        </row>
        <row r="8907">
          <cell r="A8907">
            <v>103761</v>
          </cell>
          <cell r="B8907" t="str">
            <v>RED DE FUTBOL  (SEMIPROFESIONAL)</v>
          </cell>
          <cell r="C8907" t="str">
            <v>JGO</v>
          </cell>
          <cell r="D8907">
            <v>43522</v>
          </cell>
          <cell r="E8907" t="str">
            <v>2019</v>
          </cell>
          <cell r="F8907">
            <v>287614</v>
          </cell>
        </row>
        <row r="8908">
          <cell r="A8908">
            <v>103762</v>
          </cell>
          <cell r="B8908" t="str">
            <v>SEÑAL SALIDA 25X50CM ACRILICO</v>
          </cell>
          <cell r="C8908" t="str">
            <v>UN</v>
          </cell>
          <cell r="D8908">
            <v>43521</v>
          </cell>
          <cell r="E8908" t="str">
            <v>2019</v>
          </cell>
          <cell r="F8908">
            <v>77159.009999999995</v>
          </cell>
        </row>
        <row r="8909">
          <cell r="A8909">
            <v>103763</v>
          </cell>
          <cell r="B8909" t="str">
            <v>SEÑAL SERVICIOS 33X30CM</v>
          </cell>
          <cell r="C8909" t="str">
            <v>UN</v>
          </cell>
          <cell r="D8909">
            <v>44591</v>
          </cell>
          <cell r="E8909" t="str">
            <v>2022</v>
          </cell>
          <cell r="F8909">
            <v>39610.01</v>
          </cell>
        </row>
        <row r="8910">
          <cell r="A8910">
            <v>103764</v>
          </cell>
          <cell r="B8910" t="str">
            <v>SEÑAL PALCO 20X40</v>
          </cell>
          <cell r="C8910" t="str">
            <v>UN</v>
          </cell>
          <cell r="D8910">
            <v>43521</v>
          </cell>
          <cell r="E8910" t="str">
            <v>2019</v>
          </cell>
          <cell r="F8910">
            <v>22801.99</v>
          </cell>
        </row>
        <row r="8911">
          <cell r="A8911">
            <v>103765</v>
          </cell>
          <cell r="B8911" t="str">
            <v>SEÑAL TRIBUNAS 30X1,20    Acrilico 3 mm</v>
          </cell>
          <cell r="C8911" t="str">
            <v>UN</v>
          </cell>
          <cell r="D8911">
            <v>43521</v>
          </cell>
          <cell r="E8911" t="str">
            <v>2019</v>
          </cell>
          <cell r="F8911">
            <v>101110</v>
          </cell>
        </row>
        <row r="8912">
          <cell r="A8912">
            <v>103766</v>
          </cell>
          <cell r="B8912" t="str">
            <v>SEÑAL INT NUMER 30X1,50</v>
          </cell>
          <cell r="C8912" t="str">
            <v>UN</v>
          </cell>
          <cell r="D8912">
            <v>43521</v>
          </cell>
          <cell r="E8912" t="str">
            <v>2019</v>
          </cell>
          <cell r="F8912">
            <v>157064.99</v>
          </cell>
        </row>
        <row r="8913">
          <cell r="A8913">
            <v>103767</v>
          </cell>
          <cell r="B8913" t="str">
            <v>SEÑAL ORIENTADOR PLG-V PLANO  GENERAL</v>
          </cell>
          <cell r="C8913" t="str">
            <v>UN</v>
          </cell>
          <cell r="D8913">
            <v>44591</v>
          </cell>
          <cell r="E8913" t="str">
            <v>2022</v>
          </cell>
          <cell r="F8913">
            <v>747842.01</v>
          </cell>
        </row>
        <row r="8914">
          <cell r="A8914">
            <v>103768</v>
          </cell>
          <cell r="B8914" t="str">
            <v>PENDONES 0.50X6,00M</v>
          </cell>
          <cell r="C8914" t="str">
            <v>UN</v>
          </cell>
          <cell r="D8914">
            <v>44591</v>
          </cell>
          <cell r="E8914" t="str">
            <v>2022</v>
          </cell>
          <cell r="F8914">
            <v>101355</v>
          </cell>
        </row>
        <row r="8915">
          <cell r="A8915">
            <v>103769</v>
          </cell>
          <cell r="B8915" t="str">
            <v>Señal Riesgo EléctricoTexto Acrilico 3 mm(20X25CM)</v>
          </cell>
          <cell r="C8915" t="str">
            <v>UN</v>
          </cell>
          <cell r="D8915">
            <v>44591</v>
          </cell>
          <cell r="E8915" t="str">
            <v>2022</v>
          </cell>
          <cell r="F8915">
            <v>33078</v>
          </cell>
        </row>
        <row r="8916">
          <cell r="A8916">
            <v>103770</v>
          </cell>
          <cell r="B8916" t="str">
            <v>Señal Extintor con Texto  Acrilico 20x25x3 mm</v>
          </cell>
          <cell r="C8916" t="str">
            <v>UN</v>
          </cell>
          <cell r="D8916">
            <v>44591</v>
          </cell>
          <cell r="E8916" t="str">
            <v>2022</v>
          </cell>
          <cell r="F8916">
            <v>19047</v>
          </cell>
        </row>
        <row r="8917">
          <cell r="A8917">
            <v>103771</v>
          </cell>
          <cell r="B8917" t="str">
            <v>Señal Ruta de Evacuación  Acrilico 20x25x3 mm</v>
          </cell>
          <cell r="C8917" t="str">
            <v>UN</v>
          </cell>
          <cell r="D8917">
            <v>44591</v>
          </cell>
          <cell r="E8917" t="str">
            <v>2022</v>
          </cell>
          <cell r="F8917">
            <v>19502.009999999998</v>
          </cell>
        </row>
        <row r="8918">
          <cell r="A8918">
            <v>103772</v>
          </cell>
          <cell r="B8918" t="str">
            <v>Señal Salida de Emergencia con iluminación 40x40</v>
          </cell>
          <cell r="C8918" t="str">
            <v>UN</v>
          </cell>
          <cell r="D8918">
            <v>44591</v>
          </cell>
          <cell r="E8918" t="str">
            <v>2022</v>
          </cell>
          <cell r="F8918">
            <v>157953</v>
          </cell>
        </row>
        <row r="8919">
          <cell r="A8919">
            <v>103773</v>
          </cell>
          <cell r="B8919" t="str">
            <v>Señal Salida Emergencia sin Iluminación(20X40CM</v>
          </cell>
          <cell r="C8919" t="str">
            <v>UN</v>
          </cell>
          <cell r="D8919">
            <v>44591</v>
          </cell>
          <cell r="E8919" t="str">
            <v>2022</v>
          </cell>
          <cell r="F8919">
            <v>32658</v>
          </cell>
        </row>
        <row r="8920">
          <cell r="A8920">
            <v>103774</v>
          </cell>
          <cell r="B8920" t="str">
            <v>Señal Informativa 1 Cara IDE 46</v>
          </cell>
          <cell r="C8920" t="str">
            <v>UN</v>
          </cell>
          <cell r="D8920">
            <v>44591</v>
          </cell>
          <cell r="E8920" t="str">
            <v>2022</v>
          </cell>
          <cell r="F8920">
            <v>619460</v>
          </cell>
        </row>
        <row r="8921">
          <cell r="A8921">
            <v>103775</v>
          </cell>
          <cell r="B8921" t="str">
            <v>Señal Punto de Encuentro 1 Cara</v>
          </cell>
          <cell r="C8921" t="str">
            <v>UN</v>
          </cell>
          <cell r="D8921">
            <v>44591</v>
          </cell>
          <cell r="E8921" t="str">
            <v>2022</v>
          </cell>
          <cell r="F8921">
            <v>342567</v>
          </cell>
        </row>
        <row r="8922">
          <cell r="A8922">
            <v>103776</v>
          </cell>
          <cell r="B8922" t="str">
            <v>Señal Prohibido Fumar   Acrilico20x20x3mm</v>
          </cell>
          <cell r="C8922" t="str">
            <v>UN</v>
          </cell>
          <cell r="D8922">
            <v>44591</v>
          </cell>
          <cell r="E8922" t="str">
            <v>2022</v>
          </cell>
          <cell r="F8922">
            <v>24002</v>
          </cell>
        </row>
        <row r="8923">
          <cell r="A8923">
            <v>103777</v>
          </cell>
          <cell r="B8923" t="str">
            <v>Señal Entrada Prohibida a Personas No Autorizadas</v>
          </cell>
          <cell r="C8923" t="str">
            <v>UN</v>
          </cell>
          <cell r="D8923">
            <v>44591</v>
          </cell>
          <cell r="E8923" t="str">
            <v>2022</v>
          </cell>
          <cell r="F8923">
            <v>88914</v>
          </cell>
        </row>
        <row r="8924">
          <cell r="A8924">
            <v>103778</v>
          </cell>
          <cell r="B8924" t="str">
            <v>Señal Extintor Acrilico 20x25x3 mm</v>
          </cell>
          <cell r="C8924" t="str">
            <v>UN</v>
          </cell>
          <cell r="D8924">
            <v>44591</v>
          </cell>
          <cell r="E8924" t="str">
            <v>2022</v>
          </cell>
          <cell r="F8924">
            <v>19502.009999999998</v>
          </cell>
        </row>
        <row r="8925">
          <cell r="A8925">
            <v>103779</v>
          </cell>
          <cell r="B8925" t="str">
            <v>Señal Riesgo Eléctrico  20x25x3 mm</v>
          </cell>
          <cell r="C8925" t="str">
            <v>UN</v>
          </cell>
          <cell r="D8925">
            <v>44591</v>
          </cell>
          <cell r="E8925" t="str">
            <v>2022</v>
          </cell>
          <cell r="F8925">
            <v>19507</v>
          </cell>
        </row>
        <row r="8926">
          <cell r="A8926">
            <v>103780</v>
          </cell>
          <cell r="B8926" t="str">
            <v>Señal Protección de Manos Acrilico 20x25x3 mm</v>
          </cell>
          <cell r="C8926" t="str">
            <v>UN</v>
          </cell>
          <cell r="D8926">
            <v>44591</v>
          </cell>
          <cell r="E8926" t="str">
            <v>2022</v>
          </cell>
          <cell r="F8926">
            <v>19502.009999999998</v>
          </cell>
        </row>
        <row r="8927">
          <cell r="A8927">
            <v>103781</v>
          </cell>
          <cell r="B8927" t="str">
            <v>Señal Prohibido Fumar Con Texto Acrilico 20x25x3mm</v>
          </cell>
          <cell r="C8927" t="str">
            <v>UN</v>
          </cell>
          <cell r="D8927">
            <v>44591</v>
          </cell>
          <cell r="E8927" t="str">
            <v>2022</v>
          </cell>
          <cell r="F8927">
            <v>19502.009999999998</v>
          </cell>
        </row>
        <row r="8928">
          <cell r="A8928">
            <v>103782</v>
          </cell>
          <cell r="B8928" t="str">
            <v>Señal Entrada Prohi. Personas No Autori. con Texto</v>
          </cell>
          <cell r="C8928" t="str">
            <v>UN</v>
          </cell>
          <cell r="D8928">
            <v>44591</v>
          </cell>
          <cell r="E8928" t="str">
            <v>2022</v>
          </cell>
          <cell r="F8928">
            <v>154916</v>
          </cell>
        </row>
        <row r="8929">
          <cell r="A8929">
            <v>103783</v>
          </cell>
          <cell r="B8929" t="str">
            <v>Señal IDE-67 1 Cara</v>
          </cell>
          <cell r="C8929" t="str">
            <v>UN</v>
          </cell>
          <cell r="D8929">
            <v>44591</v>
          </cell>
          <cell r="E8929" t="str">
            <v>2022</v>
          </cell>
          <cell r="F8929">
            <v>442891</v>
          </cell>
        </row>
        <row r="8930">
          <cell r="A8930">
            <v>103784</v>
          </cell>
          <cell r="B8930" t="str">
            <v>Señal  Protección de Manos con Texto 20*25*3mm</v>
          </cell>
          <cell r="C8930" t="str">
            <v>UN</v>
          </cell>
          <cell r="D8930">
            <v>44591</v>
          </cell>
          <cell r="E8930" t="str">
            <v>2022</v>
          </cell>
          <cell r="F8930">
            <v>19502.009999999998</v>
          </cell>
        </row>
        <row r="8931">
          <cell r="A8931">
            <v>103785</v>
          </cell>
          <cell r="B8931" t="str">
            <v>AGARRADERA BALANCIN EN TUBO Gal. 3/4 "T"</v>
          </cell>
          <cell r="C8931" t="str">
            <v>UN</v>
          </cell>
          <cell r="D8931">
            <v>44591</v>
          </cell>
          <cell r="E8931" t="str">
            <v>2022</v>
          </cell>
          <cell r="F8931">
            <v>63421</v>
          </cell>
        </row>
        <row r="8932">
          <cell r="A8932">
            <v>103786</v>
          </cell>
          <cell r="B8932" t="str">
            <v>JUEGO INFANTIL EN MADERA(pino patula inmuniz)</v>
          </cell>
          <cell r="C8932" t="str">
            <v>UN</v>
          </cell>
          <cell r="D8932">
            <v>44591</v>
          </cell>
          <cell r="E8932" t="str">
            <v>2022</v>
          </cell>
          <cell r="F8932">
            <v>4704028</v>
          </cell>
        </row>
        <row r="8933">
          <cell r="A8933">
            <v>103787</v>
          </cell>
          <cell r="B8933" t="str">
            <v>MADERA ESTACONES DE 2,5 MTS DIAM DE 3 Y 4"</v>
          </cell>
          <cell r="C8933" t="str">
            <v>UN</v>
          </cell>
          <cell r="D8933">
            <v>44591</v>
          </cell>
          <cell r="E8933" t="str">
            <v>2022</v>
          </cell>
          <cell r="F8933">
            <v>32059</v>
          </cell>
        </row>
        <row r="8934">
          <cell r="A8934">
            <v>103788</v>
          </cell>
          <cell r="B8934" t="str">
            <v>ASADOR(Varilla 5/8")DosDandejas+Recolec(1.90x2.50m</v>
          </cell>
          <cell r="C8934" t="str">
            <v>UN</v>
          </cell>
          <cell r="D8934">
            <v>43521</v>
          </cell>
          <cell r="E8934" t="str">
            <v>2019</v>
          </cell>
          <cell r="F8934">
            <v>477107</v>
          </cell>
        </row>
        <row r="8935">
          <cell r="A8935">
            <v>103790</v>
          </cell>
          <cell r="B8935" t="str">
            <v>MANIJAS O AGARRADERAS BALANCIN</v>
          </cell>
          <cell r="C8935" t="str">
            <v>UN</v>
          </cell>
          <cell r="D8935">
            <v>44591</v>
          </cell>
          <cell r="E8935" t="str">
            <v>2022</v>
          </cell>
          <cell r="F8935">
            <v>46147</v>
          </cell>
        </row>
        <row r="8936">
          <cell r="A8936">
            <v>103792</v>
          </cell>
          <cell r="B8936" t="str">
            <v>Columpio en Madera  (3 Puestos)</v>
          </cell>
          <cell r="C8936" t="str">
            <v>UN</v>
          </cell>
          <cell r="D8936">
            <v>43517</v>
          </cell>
          <cell r="E8936" t="str">
            <v>2019</v>
          </cell>
          <cell r="F8936">
            <v>1072655</v>
          </cell>
        </row>
        <row r="8937">
          <cell r="A8937">
            <v>103795</v>
          </cell>
          <cell r="B8937" t="str">
            <v>ESTACION 10- BANCA ABDOMINALES BAJO</v>
          </cell>
          <cell r="C8937" t="str">
            <v>UN</v>
          </cell>
          <cell r="D8937">
            <v>44591</v>
          </cell>
          <cell r="E8937" t="str">
            <v>2022</v>
          </cell>
          <cell r="F8937">
            <v>2068722</v>
          </cell>
        </row>
        <row r="8938">
          <cell r="A8938">
            <v>103811</v>
          </cell>
          <cell r="B8938" t="str">
            <v>BARRA DE GIRO TRAVEZAÑO(Tub. Galv.1"e=0.09")Repues</v>
          </cell>
          <cell r="C8938" t="str">
            <v>UN</v>
          </cell>
          <cell r="D8938">
            <v>44591</v>
          </cell>
          <cell r="E8938" t="str">
            <v>2022</v>
          </cell>
          <cell r="F8938">
            <v>155894</v>
          </cell>
        </row>
        <row r="8939">
          <cell r="A8939">
            <v>103819</v>
          </cell>
          <cell r="B8939" t="str">
            <v>VALLA ESPECIAL 6X3 - SOLO LAMINA Y BANNER</v>
          </cell>
          <cell r="C8939" t="str">
            <v>UN</v>
          </cell>
          <cell r="D8939">
            <v>44591</v>
          </cell>
          <cell r="E8939" t="str">
            <v>2022</v>
          </cell>
          <cell r="F8939">
            <v>2538040</v>
          </cell>
        </row>
        <row r="8940">
          <cell r="A8940">
            <v>103820</v>
          </cell>
          <cell r="B8940" t="str">
            <v>VALLA ESPECIAL 6X3 ( SOLO  BANNER )</v>
          </cell>
          <cell r="C8940" t="str">
            <v>UN</v>
          </cell>
          <cell r="D8940">
            <v>44591</v>
          </cell>
          <cell r="E8940" t="str">
            <v>2022</v>
          </cell>
          <cell r="F8940">
            <v>644258</v>
          </cell>
        </row>
        <row r="8941">
          <cell r="A8941">
            <v>103823</v>
          </cell>
          <cell r="B8941" t="str">
            <v>SEÑAL ENTRADA 95X25</v>
          </cell>
          <cell r="C8941" t="str">
            <v>UN</v>
          </cell>
          <cell r="D8941">
            <v>44591</v>
          </cell>
          <cell r="E8941" t="str">
            <v>2022</v>
          </cell>
          <cell r="F8941">
            <v>102758</v>
          </cell>
        </row>
        <row r="8942">
          <cell r="A8942">
            <v>103824</v>
          </cell>
          <cell r="B8942" t="str">
            <v>SEÑAL IDG-S 1 CARA</v>
          </cell>
          <cell r="C8942" t="str">
            <v>UN</v>
          </cell>
          <cell r="D8942">
            <v>44591</v>
          </cell>
          <cell r="E8942" t="str">
            <v>2022</v>
          </cell>
          <cell r="F8942">
            <v>570245</v>
          </cell>
        </row>
        <row r="8943">
          <cell r="A8943">
            <v>103825</v>
          </cell>
          <cell r="B8943" t="str">
            <v>SEÑAL IDG-S 2 CARAS  Reforzada (modf x100449)</v>
          </cell>
          <cell r="C8943" t="str">
            <v>UN</v>
          </cell>
          <cell r="E8943" t="str">
            <v>1900</v>
          </cell>
          <cell r="F8943">
            <v>0</v>
          </cell>
        </row>
        <row r="8944">
          <cell r="A8944">
            <v>103826</v>
          </cell>
          <cell r="B8944" t="str">
            <v>LAMINA INFORMATIVA SC-80</v>
          </cell>
          <cell r="C8944" t="str">
            <v>UN</v>
          </cell>
          <cell r="D8944">
            <v>43517</v>
          </cell>
          <cell r="E8944" t="str">
            <v>2019</v>
          </cell>
          <cell r="F8944">
            <v>295489.99</v>
          </cell>
        </row>
        <row r="8945">
          <cell r="A8945">
            <v>103827</v>
          </cell>
          <cell r="B8945" t="str">
            <v>LAMINA INFORMATIVA SC-120</v>
          </cell>
          <cell r="C8945" t="str">
            <v>UN</v>
          </cell>
          <cell r="D8945">
            <v>43517</v>
          </cell>
          <cell r="E8945" t="str">
            <v>2019</v>
          </cell>
          <cell r="F8945">
            <v>357000</v>
          </cell>
        </row>
        <row r="8946">
          <cell r="A8946">
            <v>103828</v>
          </cell>
          <cell r="B8946" t="str">
            <v>LAMINA SEÑAL IDG-S</v>
          </cell>
          <cell r="C8946" t="str">
            <v>UN</v>
          </cell>
          <cell r="D8946">
            <v>44591</v>
          </cell>
          <cell r="E8946" t="str">
            <v>2022</v>
          </cell>
          <cell r="F8946">
            <v>121892</v>
          </cell>
        </row>
        <row r="8947">
          <cell r="A8947">
            <v>103898</v>
          </cell>
          <cell r="B8947" t="str">
            <v>MALLA CERRAMIENTO ESLABONADA CAL.10(Hueco 2-1/4")</v>
          </cell>
          <cell r="C8947" t="str">
            <v>M2</v>
          </cell>
          <cell r="D8947">
            <v>44591</v>
          </cell>
          <cell r="E8947" t="str">
            <v>2022</v>
          </cell>
          <cell r="F8947">
            <v>16900</v>
          </cell>
        </row>
        <row r="8948">
          <cell r="A8948">
            <v>103978</v>
          </cell>
          <cell r="B8948" t="str">
            <v>PINTURA MODULO 3a (todo costo)</v>
          </cell>
          <cell r="C8948" t="str">
            <v>UN</v>
          </cell>
          <cell r="E8948" t="str">
            <v>1900</v>
          </cell>
          <cell r="F8948">
            <v>0</v>
          </cell>
        </row>
        <row r="8949">
          <cell r="A8949">
            <v>104124</v>
          </cell>
          <cell r="B8949" t="str">
            <v>BIOSALUDABLE FLEXION DE ESPALDA (Acensor)</v>
          </cell>
          <cell r="C8949" t="str">
            <v>UN</v>
          </cell>
          <cell r="D8949">
            <v>44591</v>
          </cell>
          <cell r="E8949" t="str">
            <v>2022</v>
          </cell>
          <cell r="F8949">
            <v>2890820</v>
          </cell>
        </row>
        <row r="8950">
          <cell r="A8950">
            <v>104125</v>
          </cell>
          <cell r="B8950" t="str">
            <v>MODULO BALANCÍN CINTURA IDRD (PENDULO)</v>
          </cell>
          <cell r="C8950" t="str">
            <v>UN</v>
          </cell>
          <cell r="D8950">
            <v>44591</v>
          </cell>
          <cell r="E8950" t="str">
            <v>2022</v>
          </cell>
          <cell r="F8950">
            <v>1907343</v>
          </cell>
        </row>
        <row r="8951">
          <cell r="A8951">
            <v>104126</v>
          </cell>
          <cell r="B8951" t="str">
            <v>CAMINADOR BIOSALUDABLES -DISEÑO-IDRD+TRANSP</v>
          </cell>
          <cell r="C8951" t="str">
            <v>UN</v>
          </cell>
          <cell r="D8951">
            <v>44591</v>
          </cell>
          <cell r="E8951" t="str">
            <v>2022</v>
          </cell>
          <cell r="F8951">
            <v>2059098</v>
          </cell>
        </row>
        <row r="8952">
          <cell r="A8952">
            <v>104127</v>
          </cell>
          <cell r="B8952" t="str">
            <v>GIRO CADERA ADULTOS/ MAYORES- DISEÑO-IDRD+TRNSP</v>
          </cell>
          <cell r="C8952" t="str">
            <v>UN</v>
          </cell>
          <cell r="D8952">
            <v>44591</v>
          </cell>
          <cell r="E8952" t="str">
            <v>2022</v>
          </cell>
          <cell r="F8952">
            <v>2388069</v>
          </cell>
        </row>
        <row r="8953">
          <cell r="A8953">
            <v>104128</v>
          </cell>
          <cell r="B8953" t="str">
            <v>PLATAFORMA ADULTOS/MAYORES-IDRD(SUM+INST)</v>
          </cell>
          <cell r="C8953" t="str">
            <v>UN</v>
          </cell>
          <cell r="E8953" t="str">
            <v>1900</v>
          </cell>
          <cell r="F8953">
            <v>0</v>
          </cell>
        </row>
        <row r="8954">
          <cell r="A8954">
            <v>104129</v>
          </cell>
          <cell r="B8954" t="str">
            <v>ABDOMINALES ADULTOS MAYORES-IDRD(SUM+TRANSP)</v>
          </cell>
          <cell r="C8954" t="str">
            <v>UN</v>
          </cell>
          <cell r="D8954">
            <v>44591</v>
          </cell>
          <cell r="E8954" t="str">
            <v>2022</v>
          </cell>
          <cell r="F8954">
            <v>2011005</v>
          </cell>
        </row>
        <row r="8955">
          <cell r="A8955">
            <v>104130</v>
          </cell>
          <cell r="B8955" t="str">
            <v>BARRAS BIOSALUDABLES-IDRD(SUM+TRANSP)</v>
          </cell>
          <cell r="C8955" t="str">
            <v>UN</v>
          </cell>
          <cell r="D8955">
            <v>44591</v>
          </cell>
          <cell r="E8955" t="str">
            <v>2022</v>
          </cell>
          <cell r="F8955">
            <v>1891853</v>
          </cell>
        </row>
        <row r="8956">
          <cell r="A8956">
            <v>104131</v>
          </cell>
          <cell r="B8956" t="str">
            <v>GIRO DE MANOS ADULTOS/ MAYORES-IDRD(SUM+TRANSP)</v>
          </cell>
          <cell r="C8956" t="str">
            <v>UN</v>
          </cell>
          <cell r="D8956">
            <v>44591</v>
          </cell>
          <cell r="E8956" t="str">
            <v>2022</v>
          </cell>
          <cell r="F8956">
            <v>1928373</v>
          </cell>
        </row>
        <row r="8957">
          <cell r="A8957">
            <v>104164</v>
          </cell>
          <cell r="B8957" t="str">
            <v>Protector de arbol M-90 Metàlico Circular IDU</v>
          </cell>
          <cell r="C8957" t="str">
            <v>UN</v>
          </cell>
          <cell r="D8957">
            <v>44591</v>
          </cell>
          <cell r="E8957" t="str">
            <v>2022</v>
          </cell>
          <cell r="F8957">
            <v>566436</v>
          </cell>
        </row>
        <row r="8958">
          <cell r="A8958">
            <v>104183</v>
          </cell>
          <cell r="B8958" t="str">
            <v>JUEGO EN MADERA -1 CASETA-20 NIÑOS</v>
          </cell>
          <cell r="C8958" t="str">
            <v>UN</v>
          </cell>
          <cell r="E8958" t="str">
            <v>1900</v>
          </cell>
          <cell r="F8958">
            <v>0</v>
          </cell>
        </row>
        <row r="8959">
          <cell r="A8959">
            <v>104184</v>
          </cell>
          <cell r="B8959" t="str">
            <v>JUEGO EN MADERA -2 CASETA-35 NIÑOS</v>
          </cell>
          <cell r="C8959" t="str">
            <v>UN</v>
          </cell>
          <cell r="E8959" t="str">
            <v>1900</v>
          </cell>
          <cell r="F8959">
            <v>0</v>
          </cell>
        </row>
        <row r="8960">
          <cell r="A8960">
            <v>104185</v>
          </cell>
          <cell r="B8960" t="str">
            <v>ALFARDA L=2.5M   Ø=10CM</v>
          </cell>
          <cell r="C8960" t="str">
            <v>UN</v>
          </cell>
          <cell r="D8960">
            <v>44591</v>
          </cell>
          <cell r="E8960" t="str">
            <v>2022</v>
          </cell>
          <cell r="F8960">
            <v>31158</v>
          </cell>
        </row>
        <row r="8961">
          <cell r="A8961">
            <v>104202</v>
          </cell>
          <cell r="B8961" t="str">
            <v>LAMINA POLICARBONATO MACIZA 6MM(2.05X5.80M)</v>
          </cell>
          <cell r="C8961" t="str">
            <v>UN</v>
          </cell>
          <cell r="D8961">
            <v>44591</v>
          </cell>
          <cell r="E8961" t="str">
            <v>2022</v>
          </cell>
          <cell r="F8961">
            <v>2766242</v>
          </cell>
        </row>
        <row r="8962">
          <cell r="A8962">
            <v>104207</v>
          </cell>
          <cell r="B8962" t="str">
            <v>CORTE DE LAMINA POLICARBONATO CON RUTEADORA</v>
          </cell>
          <cell r="C8962" t="str">
            <v>ML</v>
          </cell>
          <cell r="E8962" t="str">
            <v>1900</v>
          </cell>
          <cell r="F8962">
            <v>0</v>
          </cell>
        </row>
        <row r="8963">
          <cell r="A8963">
            <v>104265</v>
          </cell>
          <cell r="B8963" t="str">
            <v>Deslizadero en Fibra de Vidrio 5Mts (Inc. Transp)</v>
          </cell>
          <cell r="C8963" t="str">
            <v>UN</v>
          </cell>
          <cell r="D8963">
            <v>44591</v>
          </cell>
          <cell r="E8963" t="str">
            <v>2022</v>
          </cell>
          <cell r="F8963">
            <v>1305208.01</v>
          </cell>
        </row>
        <row r="8964">
          <cell r="A8964">
            <v>104268</v>
          </cell>
          <cell r="B8964" t="str">
            <v>SEÑAL P4-ID PARQUE METROPOLITANO (SUM)</v>
          </cell>
          <cell r="C8964" t="str">
            <v>UN</v>
          </cell>
          <cell r="E8964" t="str">
            <v>1900</v>
          </cell>
          <cell r="F8964">
            <v>0</v>
          </cell>
        </row>
        <row r="8965">
          <cell r="A8965">
            <v>104298</v>
          </cell>
          <cell r="B8965" t="str">
            <v>SEÑAL  (0.60X0.70M) EJERCIC ADULTOS MAYOR+TRANSP</v>
          </cell>
          <cell r="C8965" t="str">
            <v>UN</v>
          </cell>
          <cell r="E8965" t="str">
            <v>1900</v>
          </cell>
          <cell r="F8965">
            <v>0</v>
          </cell>
        </row>
        <row r="8966">
          <cell r="A8966">
            <v>104331</v>
          </cell>
          <cell r="B8966" t="str">
            <v>ASIENTO EN  LONA  PARA  COLUMPIO</v>
          </cell>
          <cell r="C8966" t="str">
            <v>UN</v>
          </cell>
          <cell r="D8966">
            <v>44591</v>
          </cell>
          <cell r="E8966" t="str">
            <v>2022</v>
          </cell>
          <cell r="F8966">
            <v>80440</v>
          </cell>
        </row>
        <row r="8967">
          <cell r="A8967">
            <v>104337</v>
          </cell>
          <cell r="B8967" t="str">
            <v>Señal Plano Ubic Parque (0.90x1.20m) 1 cara (PGLH)</v>
          </cell>
          <cell r="C8967" t="str">
            <v>UN</v>
          </cell>
          <cell r="D8967">
            <v>44591</v>
          </cell>
          <cell r="E8967" t="str">
            <v>2022</v>
          </cell>
          <cell r="F8967">
            <v>565596</v>
          </cell>
        </row>
        <row r="8968">
          <cell r="A8968">
            <v>104455</v>
          </cell>
          <cell r="B8968" t="str">
            <v>BIOSALUDABLE ELIPTICA</v>
          </cell>
          <cell r="C8968" t="str">
            <v>UN</v>
          </cell>
          <cell r="D8968">
            <v>44591</v>
          </cell>
          <cell r="E8968" t="str">
            <v>2022</v>
          </cell>
          <cell r="F8968">
            <v>2388069</v>
          </cell>
        </row>
        <row r="8969">
          <cell r="A8969">
            <v>104456</v>
          </cell>
          <cell r="B8969" t="str">
            <v>BIOSALUDABLE BICICLETA ESTÁTICA</v>
          </cell>
          <cell r="C8969" t="str">
            <v>UN</v>
          </cell>
          <cell r="D8969">
            <v>44591</v>
          </cell>
          <cell r="E8969" t="str">
            <v>2022</v>
          </cell>
          <cell r="F8969">
            <v>2168459</v>
          </cell>
        </row>
        <row r="8970">
          <cell r="A8970">
            <v>104457</v>
          </cell>
          <cell r="B8970" t="str">
            <v>MODULO BARRAS PARALELAS S/DISEÑO</v>
          </cell>
          <cell r="C8970" t="str">
            <v>UN</v>
          </cell>
          <cell r="D8970">
            <v>44591</v>
          </cell>
          <cell r="E8970" t="str">
            <v>2022</v>
          </cell>
          <cell r="F8970">
            <v>1494061.01</v>
          </cell>
        </row>
        <row r="8971">
          <cell r="A8971">
            <v>104458</v>
          </cell>
          <cell r="B8971" t="str">
            <v>MODULO MOVIMIENTO CADERA S/DISEÑO</v>
          </cell>
          <cell r="C8971" t="str">
            <v>UN</v>
          </cell>
          <cell r="E8971" t="str">
            <v>1900</v>
          </cell>
          <cell r="F8971">
            <v>0</v>
          </cell>
        </row>
        <row r="8972">
          <cell r="A8972">
            <v>104459</v>
          </cell>
          <cell r="B8972" t="str">
            <v>MODULO TIMON VOLANTES DOBLES S/DISEÑO</v>
          </cell>
          <cell r="C8972" t="str">
            <v>UN</v>
          </cell>
          <cell r="E8972" t="str">
            <v>1900</v>
          </cell>
          <cell r="F8972">
            <v>0</v>
          </cell>
        </row>
        <row r="8973">
          <cell r="A8973">
            <v>104460</v>
          </cell>
          <cell r="B8973" t="str">
            <v>MODULO RUEDA DE BRAZO S/DISEÑO</v>
          </cell>
          <cell r="C8973" t="str">
            <v>UN</v>
          </cell>
          <cell r="E8973" t="str">
            <v>1900</v>
          </cell>
          <cell r="F8973">
            <v>0</v>
          </cell>
        </row>
        <row r="8974">
          <cell r="A8974">
            <v>104461</v>
          </cell>
          <cell r="B8974" t="str">
            <v>BIOSALUDABLE  MASAJEADOR DE ESPALDA</v>
          </cell>
          <cell r="C8974" t="str">
            <v>UN</v>
          </cell>
          <cell r="D8974">
            <v>44591</v>
          </cell>
          <cell r="E8974" t="str">
            <v>2022</v>
          </cell>
          <cell r="F8974">
            <v>2433316</v>
          </cell>
        </row>
        <row r="8975">
          <cell r="A8975">
            <v>104462</v>
          </cell>
          <cell r="B8975" t="str">
            <v>MODULO DORSAL PECTORAL DOBLE (Brazos altos)</v>
          </cell>
          <cell r="C8975" t="str">
            <v>UN</v>
          </cell>
          <cell r="D8975">
            <v>44591</v>
          </cell>
          <cell r="E8975" t="str">
            <v>2022</v>
          </cell>
          <cell r="F8975">
            <v>3307767.01</v>
          </cell>
        </row>
        <row r="8976">
          <cell r="A8976">
            <v>104463</v>
          </cell>
          <cell r="B8976" t="str">
            <v>MODULO PIERNAS PRENSA HORIZ.-FLEX. S/DISEÑO</v>
          </cell>
          <cell r="C8976" t="str">
            <v>UN</v>
          </cell>
          <cell r="D8976">
            <v>44591</v>
          </cell>
          <cell r="E8976" t="str">
            <v>2022</v>
          </cell>
          <cell r="F8976">
            <v>2571163</v>
          </cell>
        </row>
        <row r="8977">
          <cell r="A8977">
            <v>104464</v>
          </cell>
          <cell r="B8977" t="str">
            <v>MODULO BALANCIN CINTURATWISTER TRIPLE S/DISEÑ.IMP</v>
          </cell>
          <cell r="C8977" t="str">
            <v>UN</v>
          </cell>
          <cell r="E8977" t="str">
            <v>1900</v>
          </cell>
          <cell r="F8977">
            <v>0</v>
          </cell>
        </row>
        <row r="8978">
          <cell r="A8978">
            <v>104465</v>
          </cell>
          <cell r="B8978" t="str">
            <v>MODULO ESPALDA BRAZOS ALTOS S/DISEÑO.IMPORTADO</v>
          </cell>
          <cell r="C8978" t="str">
            <v>UN</v>
          </cell>
          <cell r="D8978">
            <v>44591</v>
          </cell>
          <cell r="E8978" t="str">
            <v>2022</v>
          </cell>
          <cell r="F8978">
            <v>3103703</v>
          </cell>
        </row>
        <row r="8979">
          <cell r="A8979">
            <v>104466</v>
          </cell>
          <cell r="B8979" t="str">
            <v>MODULO CAMINADOR AEREO S/DISEÑO.</v>
          </cell>
          <cell r="C8979" t="str">
            <v>UN</v>
          </cell>
          <cell r="D8979">
            <v>44591</v>
          </cell>
          <cell r="E8979" t="str">
            <v>2022</v>
          </cell>
          <cell r="F8979">
            <v>2293803</v>
          </cell>
        </row>
        <row r="8980">
          <cell r="A8980">
            <v>104631</v>
          </cell>
          <cell r="B8980" t="str">
            <v>MODULO BALANCÍN CINTURA /PENDULO (IMPORT)</v>
          </cell>
          <cell r="C8980" t="str">
            <v>UN</v>
          </cell>
          <cell r="D8980">
            <v>44591</v>
          </cell>
          <cell r="E8980" t="str">
            <v>2022</v>
          </cell>
          <cell r="F8980">
            <v>1720817</v>
          </cell>
        </row>
        <row r="8981">
          <cell r="A8981">
            <v>104633</v>
          </cell>
          <cell r="B8981" t="str">
            <v>MODULO BANCO ABDOMINAL LIBRE</v>
          </cell>
          <cell r="C8981" t="str">
            <v>UN</v>
          </cell>
          <cell r="E8981" t="str">
            <v>1900</v>
          </cell>
          <cell r="F8981">
            <v>0</v>
          </cell>
        </row>
        <row r="8982">
          <cell r="A8982">
            <v>104850</v>
          </cell>
          <cell r="B8982" t="str">
            <v>SeñalizacionAavisoExter(1.2 X 1.2)mts.Alum.Sum+ins</v>
          </cell>
          <cell r="C8982" t="str">
            <v>UN</v>
          </cell>
          <cell r="E8982" t="str">
            <v>1900</v>
          </cell>
          <cell r="F8982">
            <v>0</v>
          </cell>
        </row>
        <row r="8983">
          <cell r="A8983">
            <v>104851</v>
          </cell>
          <cell r="B8983" t="str">
            <v>Señal.InfoColiseo ySedeAdmin0.33x0.23 AlumSum+inst</v>
          </cell>
          <cell r="C8983" t="str">
            <v>UN</v>
          </cell>
          <cell r="E8983" t="str">
            <v>1900</v>
          </cell>
          <cell r="F8983">
            <v>0</v>
          </cell>
        </row>
        <row r="8984">
          <cell r="A8984">
            <v>104852</v>
          </cell>
          <cell r="B8984" t="str">
            <v>Señal Planos Sistem Evacuacion 0.7x0.6m Sum+instal</v>
          </cell>
          <cell r="C8984" t="str">
            <v>UN</v>
          </cell>
          <cell r="E8984" t="str">
            <v>1900</v>
          </cell>
          <cell r="F8984">
            <v>0</v>
          </cell>
        </row>
        <row r="8985">
          <cell r="A8985">
            <v>104853</v>
          </cell>
          <cell r="B8985" t="str">
            <v>Señal Ruta Entrada y Salidas(1.0x0.33)m Sum+Instal</v>
          </cell>
          <cell r="C8985" t="str">
            <v>UN</v>
          </cell>
          <cell r="E8985" t="str">
            <v>1900</v>
          </cell>
          <cell r="F8985">
            <v>0</v>
          </cell>
        </row>
        <row r="8986">
          <cell r="A8986">
            <v>104854</v>
          </cell>
          <cell r="B8986" t="str">
            <v>Señal Ruta Evacua y Salida Emerg(0.5x0.33)m Sum+In</v>
          </cell>
          <cell r="C8986" t="str">
            <v>UN</v>
          </cell>
          <cell r="E8986" t="str">
            <v>1900</v>
          </cell>
          <cell r="F8986">
            <v>0</v>
          </cell>
        </row>
        <row r="8987">
          <cell r="A8987">
            <v>104855</v>
          </cell>
          <cell r="B8987" t="str">
            <v>Señal Precaucion ySeguridad(0.33x0.23)m Sum+Instal</v>
          </cell>
          <cell r="C8987" t="str">
            <v>UN</v>
          </cell>
          <cell r="E8987" t="str">
            <v>1900</v>
          </cell>
          <cell r="F8987">
            <v>0</v>
          </cell>
        </row>
        <row r="8988">
          <cell r="A8988">
            <v>104885</v>
          </cell>
          <cell r="B8988" t="str">
            <v>Malla Voleyball incluye antenas</v>
          </cell>
          <cell r="C8988" t="str">
            <v>UN</v>
          </cell>
          <cell r="E8988" t="str">
            <v>1900</v>
          </cell>
          <cell r="F8988">
            <v>0</v>
          </cell>
        </row>
        <row r="8989">
          <cell r="A8989">
            <v>104901</v>
          </cell>
          <cell r="B8989" t="str">
            <v>Alfarda 9cm x 3ml</v>
          </cell>
          <cell r="C8989" t="str">
            <v>ML</v>
          </cell>
          <cell r="E8989" t="str">
            <v>1900</v>
          </cell>
          <cell r="F8989">
            <v>0</v>
          </cell>
        </row>
        <row r="8990">
          <cell r="A8990">
            <v>105168</v>
          </cell>
          <cell r="B8990" t="str">
            <v>MURO DESLIZADERO DIS/IDRD NIÑOS (1-5 AÑOS) Sum+Trans</v>
          </cell>
          <cell r="C8990" t="str">
            <v>UN</v>
          </cell>
          <cell r="D8990">
            <v>44591</v>
          </cell>
          <cell r="E8990" t="str">
            <v>2022</v>
          </cell>
          <cell r="F8990">
            <v>3519259</v>
          </cell>
        </row>
        <row r="8991">
          <cell r="A8991">
            <v>105169</v>
          </cell>
          <cell r="B8991" t="str">
            <v>BALANCIN- D/IDRD NIÑOS (1-5 AÑOS)Sum+Transporte</v>
          </cell>
          <cell r="C8991" t="str">
            <v>UN</v>
          </cell>
          <cell r="E8991" t="str">
            <v>1900</v>
          </cell>
          <cell r="F8991">
            <v>0</v>
          </cell>
        </row>
        <row r="8992">
          <cell r="A8992">
            <v>105170</v>
          </cell>
          <cell r="B8992" t="str">
            <v>JUEGO RUEDA SENC./IDRD NIÑOS(1-5 AÑOS)Sum+Transp</v>
          </cell>
          <cell r="C8992" t="str">
            <v>UN</v>
          </cell>
          <cell r="E8992" t="str">
            <v>1900</v>
          </cell>
          <cell r="F8992">
            <v>0</v>
          </cell>
        </row>
        <row r="8993">
          <cell r="A8993">
            <v>105171</v>
          </cell>
          <cell r="B8993" t="str">
            <v>JUEGO TAPETE GATEADOR/IDRD NIÑOS(1-5 AÑOS)Sum+Tran</v>
          </cell>
          <cell r="C8993" t="str">
            <v>UN</v>
          </cell>
          <cell r="E8993" t="str">
            <v>1900</v>
          </cell>
          <cell r="F8993">
            <v>0</v>
          </cell>
        </row>
        <row r="8994">
          <cell r="A8994">
            <v>105172</v>
          </cell>
          <cell r="B8994" t="str">
            <v>JUEGOPASAMANOSCOMPUESTO/IDRD NIÑOS(1-5 AÑOS)Su+Tra</v>
          </cell>
          <cell r="C8994" t="str">
            <v>UN</v>
          </cell>
          <cell r="E8994" t="str">
            <v>1900</v>
          </cell>
          <cell r="F8994">
            <v>0</v>
          </cell>
        </row>
        <row r="8995">
          <cell r="A8995">
            <v>105173</v>
          </cell>
          <cell r="B8995" t="str">
            <v>JUEGO COLUMPIO/IDRD NIÑOS(6-12 AÑOS)Su+Tra</v>
          </cell>
          <cell r="C8995" t="str">
            <v>UN</v>
          </cell>
          <cell r="E8995" t="str">
            <v>1900</v>
          </cell>
          <cell r="F8995">
            <v>0</v>
          </cell>
        </row>
        <row r="8996">
          <cell r="A8996">
            <v>105174</v>
          </cell>
          <cell r="B8996" t="str">
            <v>MURO DESLIZADERO/IDRD NIÑOS(6-12 AÑOS)Su+Tra</v>
          </cell>
          <cell r="C8996" t="str">
            <v>UN</v>
          </cell>
          <cell r="E8996" t="str">
            <v>1900</v>
          </cell>
          <cell r="F8996">
            <v>0</v>
          </cell>
        </row>
        <row r="8997">
          <cell r="A8997">
            <v>105204</v>
          </cell>
          <cell r="B8997" t="str">
            <v>Mantenimiento silleteria auditorio, incluye desmo.</v>
          </cell>
          <cell r="C8997" t="str">
            <v>UN</v>
          </cell>
          <cell r="E8997" t="str">
            <v>1900</v>
          </cell>
          <cell r="F8997">
            <v>0</v>
          </cell>
        </row>
        <row r="8998">
          <cell r="A8998">
            <v>105228</v>
          </cell>
          <cell r="B8998" t="str">
            <v>Mantenimiento 2 estructuras hidráulicas baloncesto</v>
          </cell>
          <cell r="C8998" t="str">
            <v>UN</v>
          </cell>
          <cell r="E8998" t="str">
            <v>1900</v>
          </cell>
          <cell r="F8998">
            <v>0</v>
          </cell>
        </row>
        <row r="8999">
          <cell r="A8999">
            <v>105229</v>
          </cell>
          <cell r="B8999" t="str">
            <v>MANTENIMIENTO SILLETERIA AUDITORI, INCLUYE DES.</v>
          </cell>
          <cell r="C8999" t="str">
            <v>UN</v>
          </cell>
          <cell r="E8999" t="str">
            <v>1900</v>
          </cell>
          <cell r="F8999">
            <v>0</v>
          </cell>
        </row>
        <row r="9000">
          <cell r="A9000">
            <v>105233</v>
          </cell>
          <cell r="B9000" t="str">
            <v>ADHESIVO VINILO BRILLANTE  DIAMETRO 40CM</v>
          </cell>
          <cell r="C9000" t="str">
            <v>UN</v>
          </cell>
          <cell r="E9000" t="str">
            <v>1900</v>
          </cell>
          <cell r="F9000">
            <v>0</v>
          </cell>
        </row>
        <row r="9001">
          <cell r="A9001">
            <v>105247</v>
          </cell>
          <cell r="B9001" t="str">
            <v>Panel de salida especial en fibra de vidrio, diame</v>
          </cell>
          <cell r="C9001" t="str">
            <v>UN</v>
          </cell>
          <cell r="E9001" t="str">
            <v>1900</v>
          </cell>
          <cell r="F9001">
            <v>0</v>
          </cell>
        </row>
        <row r="9002">
          <cell r="A9002">
            <v>105248</v>
          </cell>
          <cell r="B9002" t="str">
            <v>Codo de 90 L: 1,20m en fibra de vidrio (Diametro 6</v>
          </cell>
          <cell r="C9002" t="str">
            <v>UN</v>
          </cell>
          <cell r="E9002" t="str">
            <v>1900</v>
          </cell>
          <cell r="F9002">
            <v>0</v>
          </cell>
        </row>
        <row r="9003">
          <cell r="A9003">
            <v>105249</v>
          </cell>
          <cell r="B9003" t="str">
            <v>Sección túnel L: 85 cm, diámetro 60cm, en fibra de</v>
          </cell>
          <cell r="C9003" t="str">
            <v>UN</v>
          </cell>
          <cell r="E9003" t="str">
            <v>1900</v>
          </cell>
          <cell r="F9003">
            <v>0</v>
          </cell>
        </row>
        <row r="9004">
          <cell r="A9004">
            <v>105375</v>
          </cell>
          <cell r="B9004" t="str">
            <v>PLATINA 5/16" D=0.15 m</v>
          </cell>
          <cell r="C9004" t="str">
            <v>UN</v>
          </cell>
          <cell r="D9004">
            <v>44591</v>
          </cell>
          <cell r="E9004" t="str">
            <v>2022</v>
          </cell>
          <cell r="F9004">
            <v>18732</v>
          </cell>
        </row>
        <row r="9005">
          <cell r="A9005">
            <v>105398</v>
          </cell>
          <cell r="B9005" t="str">
            <v>Mesa en concreto ver Descripcion tecnica</v>
          </cell>
          <cell r="C9005" t="str">
            <v>UN</v>
          </cell>
          <cell r="E9005" t="str">
            <v>1900</v>
          </cell>
          <cell r="F9005">
            <v>0</v>
          </cell>
        </row>
        <row r="9006">
          <cell r="A9006">
            <v>105399</v>
          </cell>
          <cell r="B9006" t="str">
            <v>Mesa concreto. ajedrez ver Descripcion  tecnica</v>
          </cell>
          <cell r="C9006" t="str">
            <v>UN</v>
          </cell>
          <cell r="E9006" t="str">
            <v>1900</v>
          </cell>
          <cell r="F9006">
            <v>0</v>
          </cell>
        </row>
        <row r="9007">
          <cell r="A9007">
            <v>105655</v>
          </cell>
          <cell r="B9007" t="str">
            <v>Escalera de Gato en Aluminio H=2.00M (suministro)</v>
          </cell>
          <cell r="C9007" t="str">
            <v>UN</v>
          </cell>
          <cell r="D9007">
            <v>43661</v>
          </cell>
          <cell r="E9007" t="str">
            <v>2019</v>
          </cell>
          <cell r="F9007">
            <v>383623</v>
          </cell>
        </row>
        <row r="9008">
          <cell r="A9008">
            <v>105668</v>
          </cell>
          <cell r="B9008" t="str">
            <v>Mesa- ping pong en fibra de vidrio de 2.74m x1.74m</v>
          </cell>
          <cell r="C9008" t="str">
            <v>UN</v>
          </cell>
          <cell r="D9008">
            <v>43544</v>
          </cell>
          <cell r="E9008" t="str">
            <v>2019</v>
          </cell>
          <cell r="F9008">
            <v>3153500</v>
          </cell>
        </row>
        <row r="9009">
          <cell r="A9009">
            <v>105669</v>
          </cell>
          <cell r="B9009" t="str">
            <v>Mesa de ajedrez con dos sillas en fibra de vidrio</v>
          </cell>
          <cell r="C9009" t="str">
            <v>UN</v>
          </cell>
          <cell r="D9009">
            <v>44591</v>
          </cell>
          <cell r="E9009" t="str">
            <v>2022</v>
          </cell>
          <cell r="F9009">
            <v>1018072</v>
          </cell>
        </row>
        <row r="9010">
          <cell r="A9010">
            <v>105755</v>
          </cell>
          <cell r="B9010" t="str">
            <v>SumBancaindivConcretoConEspaldarEstruAceroPintCDRC</v>
          </cell>
          <cell r="C9010" t="str">
            <v>UN</v>
          </cell>
          <cell r="E9010" t="str">
            <v>1900</v>
          </cell>
          <cell r="F9010">
            <v>0</v>
          </cell>
        </row>
        <row r="9011">
          <cell r="A9011">
            <v>105786</v>
          </cell>
          <cell r="B9011" t="str">
            <v>CanecaZonaCaninaAceroInox.304cal.16+Dispensador</v>
          </cell>
          <cell r="C9011" t="str">
            <v>UN</v>
          </cell>
          <cell r="E9011" t="str">
            <v>1900</v>
          </cell>
          <cell r="F9011">
            <v>0</v>
          </cell>
        </row>
        <row r="9012">
          <cell r="A9012">
            <v>105787</v>
          </cell>
          <cell r="B9012" t="str">
            <v>BebederoCaninoDobleAceroInox.304Cal.16 (DiseñoIDRD</v>
          </cell>
          <cell r="C9012" t="str">
            <v>UN</v>
          </cell>
          <cell r="E9012" t="str">
            <v>1900</v>
          </cell>
          <cell r="F9012">
            <v>0</v>
          </cell>
        </row>
        <row r="9013">
          <cell r="A9013">
            <v>105789</v>
          </cell>
          <cell r="B9013" t="str">
            <v>PosteSujetadorCaninoTuboGalvanizado(Diseño IDRD)</v>
          </cell>
          <cell r="C9013" t="str">
            <v>UN</v>
          </cell>
          <cell r="E9013" t="str">
            <v>1900</v>
          </cell>
          <cell r="F9013">
            <v>0</v>
          </cell>
        </row>
        <row r="9014">
          <cell r="A9014">
            <v>105790</v>
          </cell>
          <cell r="B9014" t="str">
            <v>Panel de acero H=1.50mx2.50mAlambre N°6 acero</v>
          </cell>
          <cell r="C9014" t="str">
            <v>ML</v>
          </cell>
          <cell r="D9014">
            <v>44591</v>
          </cell>
          <cell r="E9014" t="str">
            <v>2022</v>
          </cell>
          <cell r="F9014">
            <v>94024.01</v>
          </cell>
        </row>
        <row r="9015">
          <cell r="A9015">
            <v>105792</v>
          </cell>
          <cell r="B9015" t="str">
            <v>Abrazadera Metalica y tornillo Acero Inoxidable</v>
          </cell>
          <cell r="C9015" t="str">
            <v>UN</v>
          </cell>
          <cell r="D9015">
            <v>44591</v>
          </cell>
          <cell r="E9015" t="str">
            <v>2022</v>
          </cell>
          <cell r="F9015">
            <v>10769</v>
          </cell>
        </row>
        <row r="9016">
          <cell r="A9016">
            <v>105793</v>
          </cell>
          <cell r="B9016" t="str">
            <v>Poste Galvanizado Int. y Ext.(57x57mm)Cal.16-Pint.</v>
          </cell>
          <cell r="C9016" t="str">
            <v>ML</v>
          </cell>
          <cell r="D9016">
            <v>44591</v>
          </cell>
          <cell r="E9016" t="str">
            <v>2022</v>
          </cell>
          <cell r="F9016">
            <v>63198</v>
          </cell>
        </row>
        <row r="9017">
          <cell r="A9017">
            <v>105804</v>
          </cell>
          <cell r="B9017" t="str">
            <v>JuegocircuitoRedEquilibrioRodadero5-12añosCap:12Ni</v>
          </cell>
          <cell r="C9017" t="str">
            <v>UN</v>
          </cell>
          <cell r="D9017">
            <v>44591</v>
          </cell>
          <cell r="E9017" t="str">
            <v>2022</v>
          </cell>
          <cell r="F9017">
            <v>69510529</v>
          </cell>
        </row>
        <row r="9018">
          <cell r="A9018">
            <v>105805</v>
          </cell>
          <cell r="B9018" t="str">
            <v>JuegoMuellePanelLateralMedioTransporte2-8añosCap:1</v>
          </cell>
          <cell r="C9018" t="str">
            <v>UN</v>
          </cell>
          <cell r="D9018">
            <v>44591</v>
          </cell>
          <cell r="E9018" t="str">
            <v>2022</v>
          </cell>
          <cell r="F9018">
            <v>9582969</v>
          </cell>
        </row>
        <row r="9019">
          <cell r="A9019">
            <v>105806</v>
          </cell>
          <cell r="B9019" t="str">
            <v>JuegoMuellePanelLateralMediosTransport0.5-5añoCap1</v>
          </cell>
          <cell r="C9019" t="str">
            <v>UN</v>
          </cell>
          <cell r="D9019">
            <v>44591</v>
          </cell>
          <cell r="E9019" t="str">
            <v>2022</v>
          </cell>
          <cell r="F9019">
            <v>10175388</v>
          </cell>
        </row>
        <row r="9020">
          <cell r="A9020">
            <v>105853</v>
          </cell>
          <cell r="B9020" t="str">
            <v>MANIJA CAUCHO NEGRO NEOPRENO Ø2" L=15CM-BIOSALUD</v>
          </cell>
          <cell r="C9020" t="str">
            <v>UN</v>
          </cell>
          <cell r="D9020">
            <v>44591</v>
          </cell>
          <cell r="E9020" t="str">
            <v>2022</v>
          </cell>
          <cell r="F9020">
            <v>26463.01</v>
          </cell>
        </row>
        <row r="9021">
          <cell r="A9021">
            <v>105981</v>
          </cell>
          <cell r="B9021" t="str">
            <v>DelimitadorAluminMovilPistaAtletismo(Sum+Ins)IAAF</v>
          </cell>
          <cell r="C9021" t="str">
            <v>ML</v>
          </cell>
          <cell r="E9021" t="str">
            <v>1900</v>
          </cell>
          <cell r="F9021">
            <v>0</v>
          </cell>
        </row>
        <row r="9022">
          <cell r="A9022">
            <v>105985</v>
          </cell>
          <cell r="B9022" t="str">
            <v>VallasPistaAtletisto-80Unidades/Juego(Sumini) IAAF</v>
          </cell>
          <cell r="C9022" t="str">
            <v>JGO</v>
          </cell>
          <cell r="E9022" t="str">
            <v>1900</v>
          </cell>
          <cell r="F9022">
            <v>0</v>
          </cell>
        </row>
        <row r="9023">
          <cell r="A9023">
            <v>105986</v>
          </cell>
          <cell r="B9023" t="str">
            <v>VallasObstáculosAtletisto- (3) Unid/Jgo-IAAF(Sumin</v>
          </cell>
          <cell r="C9023" t="str">
            <v>JGO</v>
          </cell>
          <cell r="E9023" t="str">
            <v>1900</v>
          </cell>
          <cell r="F9023">
            <v>0</v>
          </cell>
        </row>
        <row r="9024">
          <cell r="A9024">
            <v>105997</v>
          </cell>
          <cell r="B9024" t="str">
            <v>Piso Pista AtletismoVertidoSitu (Sum+inst) IAAF-(2</v>
          </cell>
          <cell r="C9024" t="str">
            <v>M2</v>
          </cell>
          <cell r="E9024" t="str">
            <v>1900</v>
          </cell>
          <cell r="F9024">
            <v>0</v>
          </cell>
        </row>
        <row r="9025">
          <cell r="A9025">
            <v>101273</v>
          </cell>
          <cell r="B9025" t="str">
            <v>Juego de rotación Cap 4 niños de 8+ años</v>
          </cell>
          <cell r="C9025" t="str">
            <v>UN</v>
          </cell>
          <cell r="D9025">
            <v>44585</v>
          </cell>
          <cell r="E9025" t="str">
            <v>2022</v>
          </cell>
          <cell r="F9025">
            <v>32620737</v>
          </cell>
        </row>
        <row r="9026">
          <cell r="A9026">
            <v>106048</v>
          </cell>
          <cell r="B9026" t="str">
            <v>Juegocuerdaspoliedro 5-12añosCap:40niñosH=4.5m</v>
          </cell>
          <cell r="C9026" t="str">
            <v>UN</v>
          </cell>
          <cell r="D9026">
            <v>44591</v>
          </cell>
          <cell r="E9026" t="str">
            <v>2022</v>
          </cell>
          <cell r="F9026">
            <v>143775225</v>
          </cell>
        </row>
        <row r="9027">
          <cell r="A9027">
            <v>106050</v>
          </cell>
          <cell r="B9027" t="str">
            <v>JuegocircuitoRedMuroEscalarRodadero2-12añosCap:25N</v>
          </cell>
          <cell r="C9027" t="str">
            <v>UN</v>
          </cell>
          <cell r="D9027">
            <v>44591</v>
          </cell>
          <cell r="E9027" t="str">
            <v>2022</v>
          </cell>
          <cell r="F9027">
            <v>138694079</v>
          </cell>
        </row>
        <row r="9028">
          <cell r="A9028">
            <v>106052</v>
          </cell>
          <cell r="B9028" t="str">
            <v>JuegocircuitoRedMuroEscalarRodadero 2-12añoCap30Ni</v>
          </cell>
          <cell r="C9028" t="str">
            <v>UN</v>
          </cell>
          <cell r="D9028">
            <v>44591</v>
          </cell>
          <cell r="E9028" t="str">
            <v>2022</v>
          </cell>
          <cell r="F9028">
            <v>101984559</v>
          </cell>
        </row>
        <row r="9029">
          <cell r="A9029">
            <v>106054</v>
          </cell>
          <cell r="B9029" t="str">
            <v>Juego Muelle Balancin sextuple 5-12 años Cap:6</v>
          </cell>
          <cell r="C9029" t="str">
            <v>UN</v>
          </cell>
          <cell r="D9029">
            <v>44591</v>
          </cell>
          <cell r="E9029" t="str">
            <v>2022</v>
          </cell>
          <cell r="F9029">
            <v>53841183</v>
          </cell>
        </row>
        <row r="9030">
          <cell r="A9030">
            <v>106057</v>
          </cell>
          <cell r="B9030" t="str">
            <v>GIMNASIO-AIRE-LIBRE BANCA-LUMBARES-PARALELAS</v>
          </cell>
          <cell r="C9030" t="str">
            <v>UN</v>
          </cell>
          <cell r="E9030" t="str">
            <v>1900</v>
          </cell>
          <cell r="F9030">
            <v>0</v>
          </cell>
        </row>
        <row r="9031">
          <cell r="A9031">
            <v>106058</v>
          </cell>
          <cell r="B9031" t="str">
            <v>GIMNASIO-AIRE-LIBRE- FlexionesPecho-TricepsDoble</v>
          </cell>
          <cell r="C9031" t="str">
            <v>UN</v>
          </cell>
          <cell r="E9031" t="str">
            <v>1900</v>
          </cell>
          <cell r="F9031">
            <v>0</v>
          </cell>
        </row>
        <row r="9032">
          <cell r="A9032">
            <v>106059</v>
          </cell>
          <cell r="B9032" t="str">
            <v>GIMNASIO-AIRE-LIBRE GRX DOMINADAS</v>
          </cell>
          <cell r="C9032" t="str">
            <v>UN</v>
          </cell>
          <cell r="E9032" t="str">
            <v>1900</v>
          </cell>
          <cell r="F9032">
            <v>0</v>
          </cell>
        </row>
        <row r="9033">
          <cell r="A9033">
            <v>106060</v>
          </cell>
          <cell r="B9033" t="str">
            <v>GIMNASIO-AIRE-LIBRE BarraFijaParalelaDoble</v>
          </cell>
          <cell r="C9033" t="str">
            <v>UN</v>
          </cell>
          <cell r="E9033" t="str">
            <v>1900</v>
          </cell>
          <cell r="F9033">
            <v>0</v>
          </cell>
        </row>
        <row r="9034">
          <cell r="A9034">
            <v>106113</v>
          </cell>
          <cell r="B9034" t="str">
            <v>MESA DE AJEDREZ 4 PUESTOS NO APTA INTERPERIE REFO</v>
          </cell>
          <cell r="C9034" t="str">
            <v>UN</v>
          </cell>
          <cell r="E9034" t="str">
            <v>1900</v>
          </cell>
          <cell r="F9034">
            <v>0</v>
          </cell>
        </row>
        <row r="9035">
          <cell r="A9035">
            <v>106138</v>
          </cell>
          <cell r="B9035" t="str">
            <v>Juego de rotación Cap 4 niños de 8+ años P.N</v>
          </cell>
          <cell r="C9035" t="str">
            <v>UN</v>
          </cell>
          <cell r="D9035">
            <v>43544</v>
          </cell>
          <cell r="E9035" t="str">
            <v>2019</v>
          </cell>
          <cell r="F9035">
            <v>25500000</v>
          </cell>
        </row>
        <row r="9036">
          <cell r="A9036">
            <v>106350</v>
          </cell>
          <cell r="B9036" t="str">
            <v>Abrazadera Metalica+Tornillo seguridad (Reja Acero</v>
          </cell>
          <cell r="C9036" t="str">
            <v>UN</v>
          </cell>
          <cell r="D9036">
            <v>44591</v>
          </cell>
          <cell r="E9036" t="str">
            <v>2022</v>
          </cell>
          <cell r="F9036">
            <v>13144</v>
          </cell>
        </row>
        <row r="9037">
          <cell r="A9037">
            <v>106352</v>
          </cell>
          <cell r="B9037" t="str">
            <v>Panel Acero H=2.0m ; L=2.50m Alamb. N°6 acero</v>
          </cell>
          <cell r="C9037" t="str">
            <v>UN</v>
          </cell>
          <cell r="D9037">
            <v>44591</v>
          </cell>
          <cell r="E9037" t="str">
            <v>2022</v>
          </cell>
          <cell r="F9037">
            <v>382856</v>
          </cell>
        </row>
        <row r="9038">
          <cell r="A9038">
            <v>106353</v>
          </cell>
          <cell r="B9038" t="str">
            <v>Poste Bayoneta Pua-acero 21/4"x21/4"Cal.16L=2.50m</v>
          </cell>
          <cell r="C9038" t="str">
            <v>UN</v>
          </cell>
          <cell r="D9038">
            <v>44591</v>
          </cell>
          <cell r="E9038" t="str">
            <v>2022</v>
          </cell>
          <cell r="F9038">
            <v>202604</v>
          </cell>
        </row>
        <row r="9039">
          <cell r="A9039">
            <v>106420</v>
          </cell>
          <cell r="B9039" t="str">
            <v>Torniquete BiderecAcero Inox.Catrax plus brz.abati</v>
          </cell>
          <cell r="C9039" t="str">
            <v>UN</v>
          </cell>
          <cell r="E9039" t="str">
            <v>1900</v>
          </cell>
          <cell r="F9039">
            <v>0</v>
          </cell>
        </row>
        <row r="9040">
          <cell r="A9040">
            <v>106442</v>
          </cell>
          <cell r="B9040" t="str">
            <v>ESTACION AJEDREZ URBANO(EN A. INOX DISEÑO IDRD)</v>
          </cell>
          <cell r="C9040" t="str">
            <v>UN</v>
          </cell>
          <cell r="D9040">
            <v>44591</v>
          </cell>
          <cell r="E9040" t="str">
            <v>2022</v>
          </cell>
          <cell r="F9040">
            <v>4195017</v>
          </cell>
        </row>
        <row r="9041">
          <cell r="A9041">
            <v>101275</v>
          </cell>
          <cell r="B9041" t="str">
            <v>JuegoMuellePaneleslateralesAnimal2+añosCap4</v>
          </cell>
          <cell r="C9041" t="str">
            <v>UN</v>
          </cell>
          <cell r="D9041">
            <v>43544</v>
          </cell>
          <cell r="E9041" t="str">
            <v>2019</v>
          </cell>
          <cell r="F9041">
            <v>10482995.01</v>
          </cell>
        </row>
        <row r="9042">
          <cell r="A9042">
            <v>106724</v>
          </cell>
          <cell r="B9042" t="str">
            <v>Vinilo publicitario para modulos de servicio</v>
          </cell>
          <cell r="C9042" t="str">
            <v>M2</v>
          </cell>
          <cell r="D9042">
            <v>44591</v>
          </cell>
          <cell r="E9042" t="str">
            <v>2022</v>
          </cell>
          <cell r="F9042">
            <v>69950</v>
          </cell>
        </row>
        <row r="9043">
          <cell r="A9043">
            <v>106725</v>
          </cell>
          <cell r="B9043" t="str">
            <v>Señal poste direccional (sumin + trasn) H.=3.50</v>
          </cell>
          <cell r="C9043" t="str">
            <v>UN</v>
          </cell>
          <cell r="D9043">
            <v>44591</v>
          </cell>
          <cell r="E9043" t="str">
            <v>2022</v>
          </cell>
          <cell r="F9043">
            <v>357879.01</v>
          </cell>
        </row>
        <row r="9044">
          <cell r="A9044">
            <v>106827</v>
          </cell>
          <cell r="B9044" t="str">
            <v>ESTACION DE GIMNASIA NTD LIGTH</v>
          </cell>
          <cell r="C9044" t="str">
            <v>UN</v>
          </cell>
          <cell r="E9044" t="str">
            <v>1900</v>
          </cell>
          <cell r="F9044">
            <v>0</v>
          </cell>
        </row>
        <row r="9045">
          <cell r="A9045">
            <v>106845</v>
          </cell>
          <cell r="B9045" t="str">
            <v>Tobogan recto cap 3 niños de 2+ años</v>
          </cell>
          <cell r="C9045" t="str">
            <v>UN</v>
          </cell>
          <cell r="D9045">
            <v>44591</v>
          </cell>
          <cell r="E9045" t="str">
            <v>2022</v>
          </cell>
          <cell r="F9045">
            <v>88765310</v>
          </cell>
        </row>
        <row r="9046">
          <cell r="A9046">
            <v>106847</v>
          </cell>
          <cell r="B9046" t="str">
            <v>JuegoCIRCUITO MOTRIZ  1-12 añosCap:51 niñosH=3,80</v>
          </cell>
          <cell r="C9046" t="str">
            <v>UN</v>
          </cell>
          <cell r="D9046">
            <v>44591</v>
          </cell>
          <cell r="E9046" t="str">
            <v>2022</v>
          </cell>
          <cell r="F9046">
            <v>225799378</v>
          </cell>
        </row>
        <row r="9047">
          <cell r="A9047">
            <v>106848</v>
          </cell>
          <cell r="B9047" t="str">
            <v>JUEGO ROTACION  4 USUARIOS ALTURA 2.350</v>
          </cell>
          <cell r="C9047" t="str">
            <v>UN</v>
          </cell>
          <cell r="D9047">
            <v>44591</v>
          </cell>
          <cell r="E9047" t="str">
            <v>2022</v>
          </cell>
          <cell r="F9047">
            <v>49012539</v>
          </cell>
        </row>
        <row r="9048">
          <cell r="A9048">
            <v>106849</v>
          </cell>
          <cell r="B9048" t="str">
            <v>JUEGO COLUMPIO MULTIPLE 9 U(2+añosCap:9 niñosH=2.6</v>
          </cell>
          <cell r="C9048" t="str">
            <v>UN</v>
          </cell>
          <cell r="D9048">
            <v>44591</v>
          </cell>
          <cell r="E9048" t="str">
            <v>2022</v>
          </cell>
          <cell r="F9048">
            <v>78829511.010000005</v>
          </cell>
        </row>
        <row r="9049">
          <cell r="A9049">
            <v>107264</v>
          </cell>
          <cell r="B9049" t="str">
            <v>Tobogan recto L=8m H=3.8m aceroinox panel HPL Cap:</v>
          </cell>
          <cell r="C9049" t="str">
            <v>UN</v>
          </cell>
          <cell r="D9049">
            <v>44591</v>
          </cell>
          <cell r="E9049" t="str">
            <v>2022</v>
          </cell>
          <cell r="F9049">
            <v>34454638</v>
          </cell>
        </row>
        <row r="9050">
          <cell r="A9050">
            <v>107266</v>
          </cell>
          <cell r="B9050" t="str">
            <v>Tobogan Tubular acero inoxidable doblados Ø 88.9mm</v>
          </cell>
          <cell r="C9050" t="str">
            <v>UN</v>
          </cell>
          <cell r="E9050" t="str">
            <v>1900</v>
          </cell>
          <cell r="F9050">
            <v>0</v>
          </cell>
        </row>
        <row r="9051">
          <cell r="A9051">
            <v>107346</v>
          </cell>
          <cell r="B9051" t="str">
            <v>Juego piezas de escalada 2 a 12 años</v>
          </cell>
          <cell r="C9051" t="str">
            <v>UN</v>
          </cell>
          <cell r="D9051">
            <v>44591</v>
          </cell>
          <cell r="E9051" t="str">
            <v>2022</v>
          </cell>
          <cell r="F9051">
            <v>120800.01</v>
          </cell>
        </row>
        <row r="9052">
          <cell r="A9052">
            <v>107459</v>
          </cell>
          <cell r="B9052" t="str">
            <v>Juego cuerdas escalada Incl nodo poliamida 2-12año</v>
          </cell>
          <cell r="C9052" t="str">
            <v>UN</v>
          </cell>
          <cell r="D9052">
            <v>44591</v>
          </cell>
          <cell r="E9052" t="str">
            <v>2022</v>
          </cell>
          <cell r="F9052">
            <v>7054571.0099999998</v>
          </cell>
        </row>
        <row r="9053">
          <cell r="A9053">
            <v>107495</v>
          </cell>
          <cell r="B9053" t="str">
            <v>JuegoMuellePaneleslateralesFormaAnimal2-8añosCap1</v>
          </cell>
          <cell r="C9053" t="str">
            <v>UN</v>
          </cell>
          <cell r="D9053">
            <v>43544</v>
          </cell>
          <cell r="E9053" t="str">
            <v>2019</v>
          </cell>
          <cell r="F9053">
            <v>6171200</v>
          </cell>
        </row>
        <row r="9054">
          <cell r="A9054">
            <v>107567</v>
          </cell>
          <cell r="B9054" t="str">
            <v>citofono o telefono</v>
          </cell>
          <cell r="C9054" t="str">
            <v>UN</v>
          </cell>
          <cell r="E9054" t="str">
            <v>1900</v>
          </cell>
          <cell r="F9054">
            <v>0</v>
          </cell>
        </row>
        <row r="9055">
          <cell r="A9055">
            <v>107568</v>
          </cell>
          <cell r="B9055" t="str">
            <v>Equipo de Oxigeno terapia adulto y pediatrico - S</v>
          </cell>
          <cell r="C9055" t="str">
            <v>UN</v>
          </cell>
          <cell r="D9055">
            <v>44591</v>
          </cell>
          <cell r="E9055" t="str">
            <v>2022</v>
          </cell>
          <cell r="F9055">
            <v>606708.01</v>
          </cell>
        </row>
        <row r="9056">
          <cell r="A9056">
            <v>107569</v>
          </cell>
          <cell r="B9056" t="str">
            <v>Termohigrometro (Incluye base plastica)</v>
          </cell>
          <cell r="C9056" t="str">
            <v>UN</v>
          </cell>
          <cell r="D9056">
            <v>44591</v>
          </cell>
          <cell r="E9056" t="str">
            <v>2022</v>
          </cell>
          <cell r="F9056">
            <v>148707.01</v>
          </cell>
        </row>
        <row r="9057">
          <cell r="A9057">
            <v>107761</v>
          </cell>
          <cell r="B9057" t="str">
            <v>Banca VATTEM tipo Curvo</v>
          </cell>
          <cell r="C9057" t="str">
            <v>UN</v>
          </cell>
          <cell r="E9057" t="str">
            <v>1900</v>
          </cell>
          <cell r="F9057">
            <v>0</v>
          </cell>
        </row>
        <row r="9058">
          <cell r="A9058">
            <v>107838</v>
          </cell>
          <cell r="B9058" t="str">
            <v>BANDA DE TROTE (Treadmill T1x)</v>
          </cell>
          <cell r="C9058" t="str">
            <v>UN</v>
          </cell>
          <cell r="E9058" t="str">
            <v>1900</v>
          </cell>
          <cell r="F9058">
            <v>0</v>
          </cell>
        </row>
        <row r="9059">
          <cell r="A9059">
            <v>107839</v>
          </cell>
          <cell r="B9059" t="str">
            <v>ELIPTICO (Elliptical E1x-03)</v>
          </cell>
          <cell r="C9059" t="str">
            <v>UN</v>
          </cell>
          <cell r="E9059" t="str">
            <v>1900</v>
          </cell>
          <cell r="F9059">
            <v>0</v>
          </cell>
        </row>
        <row r="9060">
          <cell r="A9060">
            <v>107840</v>
          </cell>
          <cell r="B9060" t="str">
            <v>BICICLETA RECUMBENT (Recumbent Bike)</v>
          </cell>
          <cell r="C9060" t="str">
            <v>UN</v>
          </cell>
          <cell r="E9060" t="str">
            <v>1900</v>
          </cell>
          <cell r="F9060">
            <v>0</v>
          </cell>
        </row>
        <row r="9061">
          <cell r="A9061">
            <v>107841</v>
          </cell>
          <cell r="B9061" t="str">
            <v>BICICLETA VERTICAL (Upright Cycle U3x)</v>
          </cell>
          <cell r="C9061" t="str">
            <v>UN</v>
          </cell>
          <cell r="E9061" t="str">
            <v>1900</v>
          </cell>
          <cell r="F9061">
            <v>0</v>
          </cell>
        </row>
        <row r="9062">
          <cell r="A9062">
            <v>107842</v>
          </cell>
          <cell r="B9062" t="str">
            <v>BICICLETA ERGO BASIC</v>
          </cell>
          <cell r="C9062" t="str">
            <v>UN</v>
          </cell>
          <cell r="E9062" t="str">
            <v>1900</v>
          </cell>
          <cell r="F9062">
            <v>0</v>
          </cell>
        </row>
        <row r="9063">
          <cell r="A9063">
            <v>107843</v>
          </cell>
          <cell r="B9063" t="str">
            <v>FORMA FUNCIONAL CROSSFIT COMPACTA</v>
          </cell>
          <cell r="C9063" t="str">
            <v>UN</v>
          </cell>
          <cell r="E9063" t="str">
            <v>1900</v>
          </cell>
          <cell r="F9063">
            <v>0</v>
          </cell>
        </row>
        <row r="9064">
          <cell r="A9064">
            <v>107844</v>
          </cell>
          <cell r="B9064" t="str">
            <v>MULTIESTACIÓN DE 8 TORRES</v>
          </cell>
          <cell r="C9064" t="str">
            <v>UN</v>
          </cell>
          <cell r="E9064" t="str">
            <v>1900</v>
          </cell>
          <cell r="F9064">
            <v>0</v>
          </cell>
        </row>
        <row r="9065">
          <cell r="A9065">
            <v>107845</v>
          </cell>
          <cell r="B9065" t="str">
            <v>EXTENSION PIERNA (Leg Extension/ 230LBS</v>
          </cell>
          <cell r="C9065" t="str">
            <v>UN</v>
          </cell>
          <cell r="E9065" t="str">
            <v>1900</v>
          </cell>
          <cell r="F9065">
            <v>0</v>
          </cell>
        </row>
        <row r="9066">
          <cell r="A9066">
            <v>107846</v>
          </cell>
          <cell r="B9066" t="str">
            <v>FLEXION PIERNA SENTADO (Seated Leg</v>
          </cell>
          <cell r="C9066" t="str">
            <v>UN</v>
          </cell>
          <cell r="E9066" t="str">
            <v>1900</v>
          </cell>
          <cell r="F9066">
            <v>0</v>
          </cell>
        </row>
        <row r="9067">
          <cell r="A9067">
            <v>107847</v>
          </cell>
          <cell r="B9067" t="str">
            <v>FLEXION PIERNA ACOSTADO (Prone Leg</v>
          </cell>
          <cell r="C9067" t="str">
            <v>UN</v>
          </cell>
          <cell r="E9067" t="str">
            <v>1900</v>
          </cell>
          <cell r="F9067">
            <v>0</v>
          </cell>
        </row>
        <row r="9068">
          <cell r="A9068">
            <v>107848</v>
          </cell>
          <cell r="B9068" t="str">
            <v>CADERA (Glute/150 LBS)</v>
          </cell>
          <cell r="C9068" t="str">
            <v>UN</v>
          </cell>
          <cell r="E9068" t="str">
            <v>1900</v>
          </cell>
          <cell r="F9068">
            <v>0</v>
          </cell>
        </row>
        <row r="9069">
          <cell r="A9069">
            <v>107849</v>
          </cell>
          <cell r="B9069" t="str">
            <v>ADUCTOR Y ABDUCTOR (Hip Abductor)</v>
          </cell>
          <cell r="C9069" t="str">
            <v>UN</v>
          </cell>
          <cell r="E9069" t="str">
            <v>1900</v>
          </cell>
          <cell r="F9069">
            <v>0</v>
          </cell>
        </row>
        <row r="9070">
          <cell r="A9070">
            <v>107850</v>
          </cell>
          <cell r="B9070" t="str">
            <v>PRENSA HORIZONTAL (Leg Press/415 LBS)</v>
          </cell>
          <cell r="C9070" t="str">
            <v>UN</v>
          </cell>
          <cell r="E9070" t="str">
            <v>1900</v>
          </cell>
          <cell r="F9070">
            <v>0</v>
          </cell>
        </row>
        <row r="9071">
          <cell r="A9071">
            <v>107851</v>
          </cell>
          <cell r="B9071" t="str">
            <v>TOTAL CADERA (Rotary Hip W/295 LB)</v>
          </cell>
          <cell r="C9071" t="str">
            <v>UN</v>
          </cell>
          <cell r="E9071" t="str">
            <v>1900</v>
          </cell>
          <cell r="F9071">
            <v>0</v>
          </cell>
        </row>
        <row r="9072">
          <cell r="A9072">
            <v>107852</v>
          </cell>
          <cell r="B9072" t="str">
            <v>PECHO SENTADO ISOLATERAL</v>
          </cell>
          <cell r="C9072" t="str">
            <v>UN</v>
          </cell>
          <cell r="E9072" t="str">
            <v>1900</v>
          </cell>
          <cell r="F9072">
            <v>0</v>
          </cell>
        </row>
        <row r="9073">
          <cell r="A9073">
            <v>107853</v>
          </cell>
          <cell r="B9073" t="str">
            <v>CABINA INVERTIDA (Pectoral Fly/Rear)</v>
          </cell>
          <cell r="C9073" t="str">
            <v>UN</v>
          </cell>
          <cell r="E9073" t="str">
            <v>1900</v>
          </cell>
          <cell r="F9073">
            <v>0</v>
          </cell>
        </row>
        <row r="9074">
          <cell r="A9074">
            <v>107854</v>
          </cell>
          <cell r="B9074" t="str">
            <v>PRESION HOMBRO ISOLATERAL</v>
          </cell>
          <cell r="C9074" t="str">
            <v>UN</v>
          </cell>
          <cell r="E9074" t="str">
            <v>1900</v>
          </cell>
          <cell r="F9074">
            <v>0</v>
          </cell>
        </row>
        <row r="9075">
          <cell r="A9075">
            <v>107855</v>
          </cell>
          <cell r="B9075" t="str">
            <v>POLEA ALTA ISOLATERAL</v>
          </cell>
          <cell r="C9075" t="str">
            <v>UN</v>
          </cell>
          <cell r="E9075" t="str">
            <v>1900</v>
          </cell>
          <cell r="F9075">
            <v>0</v>
          </cell>
        </row>
        <row r="9076">
          <cell r="A9076">
            <v>107856</v>
          </cell>
          <cell r="B9076" t="str">
            <v>REMO CON APOYO ISOLATERAL ( Diverging</v>
          </cell>
          <cell r="C9076" t="str">
            <v>UN</v>
          </cell>
          <cell r="E9076" t="str">
            <v>1900</v>
          </cell>
          <cell r="F9076">
            <v>0</v>
          </cell>
        </row>
        <row r="9077">
          <cell r="A9077">
            <v>107857</v>
          </cell>
          <cell r="B9077" t="str">
            <v>BICEPS PREDICADOR (Biceps Curl/200 LBS)</v>
          </cell>
          <cell r="C9077" t="str">
            <v>UN</v>
          </cell>
          <cell r="E9077" t="str">
            <v>1900</v>
          </cell>
          <cell r="F9077">
            <v>0</v>
          </cell>
        </row>
        <row r="9078">
          <cell r="A9078">
            <v>107858</v>
          </cell>
          <cell r="B9078" t="str">
            <v>TRICEPS PARALELAS (Seated Triceps)</v>
          </cell>
          <cell r="C9078" t="str">
            <v>UN</v>
          </cell>
          <cell r="E9078" t="str">
            <v>1900</v>
          </cell>
          <cell r="F9078">
            <v>0</v>
          </cell>
        </row>
        <row r="9079">
          <cell r="A9079">
            <v>107859</v>
          </cell>
          <cell r="B9079" t="str">
            <v>ABDOMEN (Abdominal/230 LBS)</v>
          </cell>
          <cell r="C9079" t="str">
            <v>UN</v>
          </cell>
          <cell r="E9079" t="str">
            <v>1900</v>
          </cell>
          <cell r="F9079">
            <v>0</v>
          </cell>
        </row>
        <row r="9080">
          <cell r="A9080">
            <v>107860</v>
          </cell>
          <cell r="B9080" t="str">
            <v>LUMBARES (Back Extension 230LBS) CEFE TUNAL</v>
          </cell>
          <cell r="C9080" t="str">
            <v>UN</v>
          </cell>
          <cell r="E9080" t="str">
            <v>1900</v>
          </cell>
          <cell r="F9080">
            <v>0</v>
          </cell>
        </row>
        <row r="9081">
          <cell r="A9081">
            <v>107861</v>
          </cell>
          <cell r="B9081" t="str">
            <v>LUMBARES (Back Extension 230LBS)</v>
          </cell>
          <cell r="C9081" t="str">
            <v>UN</v>
          </cell>
          <cell r="E9081" t="str">
            <v>1900</v>
          </cell>
          <cell r="F9081">
            <v>0</v>
          </cell>
        </row>
        <row r="9082">
          <cell r="A9082">
            <v>107862</v>
          </cell>
          <cell r="B9082" t="str">
            <v>SMITH MACHINE (Smith Machine)</v>
          </cell>
          <cell r="C9082" t="str">
            <v>UN</v>
          </cell>
          <cell r="E9082" t="str">
            <v>1900</v>
          </cell>
          <cell r="F9082">
            <v>0</v>
          </cell>
        </row>
        <row r="9083">
          <cell r="A9083">
            <v>107863</v>
          </cell>
          <cell r="B9083" t="str">
            <v>PRENSA ATLETICA INCLINADA (45 Degree )</v>
          </cell>
          <cell r="C9083" t="str">
            <v>UN</v>
          </cell>
          <cell r="E9083" t="str">
            <v>1900</v>
          </cell>
          <cell r="F9083">
            <v>0</v>
          </cell>
        </row>
        <row r="9084">
          <cell r="A9084">
            <v>107864</v>
          </cell>
          <cell r="B9084" t="str">
            <v>PANTORRILLA SENTADO (Seated Calf)</v>
          </cell>
          <cell r="C9084" t="str">
            <v>UN</v>
          </cell>
          <cell r="E9084" t="str">
            <v>1900</v>
          </cell>
          <cell r="F9084">
            <v>0</v>
          </cell>
        </row>
        <row r="9085">
          <cell r="A9085">
            <v>107865</v>
          </cell>
          <cell r="B9085" t="str">
            <v>BANCA DE PECHO PLANO (Breaker Olympic)</v>
          </cell>
          <cell r="C9085" t="str">
            <v>UN</v>
          </cell>
          <cell r="E9085" t="str">
            <v>1900</v>
          </cell>
          <cell r="F9085">
            <v>0</v>
          </cell>
        </row>
        <row r="9086">
          <cell r="A9086">
            <v>107866</v>
          </cell>
          <cell r="B9086" t="str">
            <v>BANCA DE PECHO INCLINADO (Breaker)</v>
          </cell>
          <cell r="C9086" t="str">
            <v>UN</v>
          </cell>
          <cell r="E9086" t="str">
            <v>1900</v>
          </cell>
          <cell r="F9086">
            <v>0</v>
          </cell>
        </row>
        <row r="9087">
          <cell r="A9087">
            <v>107867</v>
          </cell>
          <cell r="B9087" t="str">
            <v>BANCA HIPEREXTENCION INCLINADA (Back)</v>
          </cell>
          <cell r="C9087" t="str">
            <v>UN</v>
          </cell>
          <cell r="E9087" t="str">
            <v>1900</v>
          </cell>
          <cell r="F9087">
            <v>0</v>
          </cell>
        </row>
        <row r="9088">
          <cell r="A9088">
            <v>107868</v>
          </cell>
          <cell r="B9088" t="str">
            <v>BANCA ABDOMEN INCLINADA (Adjustable)</v>
          </cell>
          <cell r="C9088" t="str">
            <v>UN</v>
          </cell>
          <cell r="E9088" t="str">
            <v>1900</v>
          </cell>
          <cell r="F9088">
            <v>0</v>
          </cell>
        </row>
        <row r="9089">
          <cell r="A9089">
            <v>107869</v>
          </cell>
          <cell r="B9089" t="str">
            <v>SOPORTE DOMINADAS Y FONDOS</v>
          </cell>
          <cell r="C9089" t="str">
            <v>UN</v>
          </cell>
          <cell r="E9089" t="str">
            <v>1900</v>
          </cell>
          <cell r="F9089">
            <v>0</v>
          </cell>
        </row>
        <row r="9090">
          <cell r="A9090">
            <v>107870</v>
          </cell>
          <cell r="B9090" t="str">
            <v>BANCA MULTIPOSICION (Multi Adjustable)</v>
          </cell>
          <cell r="C9090" t="str">
            <v>UN</v>
          </cell>
          <cell r="E9090" t="str">
            <v>1900</v>
          </cell>
          <cell r="F9090">
            <v>0</v>
          </cell>
        </row>
        <row r="9091">
          <cell r="A9091">
            <v>107871</v>
          </cell>
          <cell r="B9091" t="str">
            <v>BANCA PLANA LIBRE (Flat Bench)</v>
          </cell>
          <cell r="C9091" t="str">
            <v>UN</v>
          </cell>
          <cell r="E9091" t="str">
            <v>1900</v>
          </cell>
          <cell r="F9091">
            <v>0</v>
          </cell>
        </row>
        <row r="9092">
          <cell r="A9092">
            <v>107872</v>
          </cell>
          <cell r="B9092" t="str">
            <v>BANCA FIJA CON APOYO PARA PIES (Utility)</v>
          </cell>
          <cell r="C9092" t="str">
            <v>UN</v>
          </cell>
          <cell r="E9092" t="str">
            <v>1900</v>
          </cell>
          <cell r="F9092">
            <v>0</v>
          </cell>
        </row>
        <row r="9093">
          <cell r="A9093">
            <v>107873</v>
          </cell>
          <cell r="B9093" t="str">
            <v>BANCO SCOTT O PREDICADOR (Preacher)</v>
          </cell>
          <cell r="C9093" t="str">
            <v>UN</v>
          </cell>
          <cell r="E9093" t="str">
            <v>1900</v>
          </cell>
          <cell r="F9093">
            <v>0</v>
          </cell>
        </row>
        <row r="9094">
          <cell r="A9094">
            <v>107874</v>
          </cell>
          <cell r="B9094" t="str">
            <v>SET DE MANCUERNAS RECUBIERTAS</v>
          </cell>
          <cell r="C9094" t="str">
            <v>UN</v>
          </cell>
          <cell r="D9094">
            <v>43761</v>
          </cell>
          <cell r="E9094" t="str">
            <v>2019</v>
          </cell>
          <cell r="F9094">
            <v>12061590</v>
          </cell>
        </row>
        <row r="9095">
          <cell r="A9095">
            <v>107875</v>
          </cell>
          <cell r="B9095" t="str">
            <v>BARRA OLIMPICA LARGA 20 KG</v>
          </cell>
          <cell r="C9095" t="str">
            <v>UN</v>
          </cell>
          <cell r="E9095" t="str">
            <v>1900</v>
          </cell>
          <cell r="F9095">
            <v>0</v>
          </cell>
        </row>
        <row r="9096">
          <cell r="A9096">
            <v>107876</v>
          </cell>
          <cell r="B9096" t="str">
            <v>BARRA OLIMPICA CORTA 10 KG</v>
          </cell>
          <cell r="C9096" t="str">
            <v>UN</v>
          </cell>
          <cell r="E9096" t="str">
            <v>1900</v>
          </cell>
          <cell r="F9096">
            <v>0</v>
          </cell>
        </row>
        <row r="9097">
          <cell r="A9097">
            <v>107877</v>
          </cell>
          <cell r="B9097" t="str">
            <v>BARRA OLIMPICA ZETA 10 KG</v>
          </cell>
          <cell r="C9097" t="str">
            <v>UN</v>
          </cell>
          <cell r="E9097" t="str">
            <v>1900</v>
          </cell>
          <cell r="F9097">
            <v>0</v>
          </cell>
        </row>
        <row r="9098">
          <cell r="A9098">
            <v>107878</v>
          </cell>
          <cell r="B9098" t="str">
            <v>SET DE MANCUERNAS RUSAS</v>
          </cell>
          <cell r="C9098" t="str">
            <v>UN</v>
          </cell>
          <cell r="E9098" t="str">
            <v>1900</v>
          </cell>
          <cell r="F9098">
            <v>0</v>
          </cell>
        </row>
        <row r="9099">
          <cell r="A9099">
            <v>107879</v>
          </cell>
          <cell r="B9099" t="str">
            <v>SET SACOS DE PESOS POWER BAG</v>
          </cell>
          <cell r="C9099" t="str">
            <v>UN</v>
          </cell>
          <cell r="E9099" t="str">
            <v>1900</v>
          </cell>
          <cell r="F9099">
            <v>0</v>
          </cell>
        </row>
        <row r="9100">
          <cell r="A9100">
            <v>107880</v>
          </cell>
          <cell r="B9100" t="str">
            <v>DISCO BUMPER PLATE 10 LB</v>
          </cell>
          <cell r="C9100" t="str">
            <v>UN</v>
          </cell>
          <cell r="E9100" t="str">
            <v>1900</v>
          </cell>
          <cell r="F9100">
            <v>0</v>
          </cell>
        </row>
        <row r="9101">
          <cell r="A9101">
            <v>107881</v>
          </cell>
          <cell r="B9101" t="str">
            <v>DISCO BUMPER PLATE 25 LB</v>
          </cell>
          <cell r="C9101" t="str">
            <v>UN</v>
          </cell>
          <cell r="E9101" t="str">
            <v>1900</v>
          </cell>
          <cell r="F9101">
            <v>0</v>
          </cell>
        </row>
        <row r="9102">
          <cell r="A9102">
            <v>107882</v>
          </cell>
          <cell r="B9102" t="str">
            <v>DISCO BUMPER PLATE 35 LB</v>
          </cell>
          <cell r="C9102" t="str">
            <v>UN</v>
          </cell>
          <cell r="E9102" t="str">
            <v>1900</v>
          </cell>
          <cell r="F9102">
            <v>0</v>
          </cell>
        </row>
        <row r="9103">
          <cell r="A9103">
            <v>107883</v>
          </cell>
          <cell r="B9103" t="str">
            <v>DISCO BUMPER PLATE 45 LB</v>
          </cell>
          <cell r="C9103" t="str">
            <v>UN</v>
          </cell>
          <cell r="E9103" t="str">
            <v>1900</v>
          </cell>
          <cell r="F9103">
            <v>0</v>
          </cell>
        </row>
        <row r="9104">
          <cell r="A9104">
            <v>107884</v>
          </cell>
          <cell r="B9104" t="str">
            <v>TULA BOXEO 1900 180 CM (CUERO)</v>
          </cell>
          <cell r="C9104" t="str">
            <v>UN</v>
          </cell>
          <cell r="E9104" t="str">
            <v>1900</v>
          </cell>
          <cell r="F9104">
            <v>0</v>
          </cell>
        </row>
        <row r="9105">
          <cell r="A9105">
            <v>107885</v>
          </cell>
          <cell r="B9105" t="str">
            <v>TRAMPOLIN 48"</v>
          </cell>
          <cell r="C9105" t="str">
            <v>UN</v>
          </cell>
          <cell r="E9105" t="str">
            <v>1900</v>
          </cell>
          <cell r="F9105">
            <v>0</v>
          </cell>
        </row>
        <row r="9106">
          <cell r="A9106">
            <v>107886</v>
          </cell>
          <cell r="B9106" t="str">
            <v>DISCO OLIMPICO RECUBIERTO 2.5 KG</v>
          </cell>
          <cell r="C9106" t="str">
            <v>UN</v>
          </cell>
          <cell r="E9106" t="str">
            <v>1900</v>
          </cell>
          <cell r="F9106">
            <v>0</v>
          </cell>
        </row>
        <row r="9107">
          <cell r="A9107">
            <v>107887</v>
          </cell>
          <cell r="B9107" t="str">
            <v>DISCO OLIMPICO RECUBIERTO 5 KG</v>
          </cell>
          <cell r="C9107" t="str">
            <v>UN</v>
          </cell>
          <cell r="E9107" t="str">
            <v>1900</v>
          </cell>
          <cell r="F9107">
            <v>0</v>
          </cell>
        </row>
        <row r="9108">
          <cell r="A9108">
            <v>107888</v>
          </cell>
          <cell r="B9108" t="str">
            <v>DISCO OLIMPICO RECUBIERTO 10 KG</v>
          </cell>
          <cell r="C9108" t="str">
            <v>UN</v>
          </cell>
          <cell r="E9108" t="str">
            <v>1900</v>
          </cell>
          <cell r="F9108">
            <v>0</v>
          </cell>
        </row>
        <row r="9109">
          <cell r="A9109">
            <v>107889</v>
          </cell>
          <cell r="B9109" t="str">
            <v>DISCO OLIMPICO RECUBIERTO 20 KG</v>
          </cell>
          <cell r="C9109" t="str">
            <v>UN</v>
          </cell>
          <cell r="E9109" t="str">
            <v>1900</v>
          </cell>
          <cell r="F9109">
            <v>0</v>
          </cell>
        </row>
        <row r="9110">
          <cell r="A9110">
            <v>107890</v>
          </cell>
          <cell r="B9110" t="str">
            <v>STEP DECK – BANCO</v>
          </cell>
          <cell r="C9110" t="str">
            <v>UN</v>
          </cell>
          <cell r="E9110" t="str">
            <v>1900</v>
          </cell>
          <cell r="F9110">
            <v>0</v>
          </cell>
        </row>
        <row r="9111">
          <cell r="A9111">
            <v>107891</v>
          </cell>
          <cell r="B9111" t="str">
            <v>COLCHONETA TRAFICO PESADO</v>
          </cell>
          <cell r="C9111" t="str">
            <v>UN</v>
          </cell>
          <cell r="E9111" t="str">
            <v>1900</v>
          </cell>
          <cell r="F9111">
            <v>0</v>
          </cell>
        </row>
        <row r="9112">
          <cell r="A9112">
            <v>107892</v>
          </cell>
          <cell r="B9112" t="str">
            <v>CUERDAS PARA ENTRENAMIENTO</v>
          </cell>
          <cell r="C9112" t="str">
            <v>UN</v>
          </cell>
          <cell r="E9112" t="str">
            <v>1900</v>
          </cell>
          <cell r="F9112">
            <v>0</v>
          </cell>
        </row>
        <row r="9113">
          <cell r="A9113">
            <v>107893</v>
          </cell>
          <cell r="B9113" t="str">
            <v>COJIN - SUPERFICIE INESTABLE</v>
          </cell>
          <cell r="C9113" t="str">
            <v>UN</v>
          </cell>
          <cell r="E9113" t="str">
            <v>1900</v>
          </cell>
          <cell r="F9113">
            <v>0</v>
          </cell>
        </row>
        <row r="9114">
          <cell r="A9114">
            <v>107894</v>
          </cell>
          <cell r="B9114" t="str">
            <v>BALON FLEXIBLE DE GIMNASIA 55 CM</v>
          </cell>
          <cell r="C9114" t="str">
            <v>UN</v>
          </cell>
          <cell r="E9114" t="str">
            <v>1900</v>
          </cell>
          <cell r="F9114">
            <v>0</v>
          </cell>
        </row>
        <row r="9115">
          <cell r="A9115">
            <v>107895</v>
          </cell>
          <cell r="B9115" t="str">
            <v>BALON FLEXIBLE DE GIMNASIA 65 CM</v>
          </cell>
          <cell r="C9115" t="str">
            <v>UN</v>
          </cell>
          <cell r="E9115" t="str">
            <v>1900</v>
          </cell>
          <cell r="F9115">
            <v>0</v>
          </cell>
        </row>
        <row r="9116">
          <cell r="A9116">
            <v>107896</v>
          </cell>
          <cell r="B9116" t="str">
            <v>FLETES GRAVADOS</v>
          </cell>
          <cell r="C9116" t="str">
            <v>UN</v>
          </cell>
          <cell r="E9116" t="str">
            <v>1900</v>
          </cell>
          <cell r="F9116">
            <v>0</v>
          </cell>
        </row>
        <row r="9117">
          <cell r="A9117">
            <v>107924</v>
          </cell>
          <cell r="B9117" t="str">
            <v>MESA PING PONG 25mm. CON MAYA Y SET</v>
          </cell>
          <cell r="C9117" t="str">
            <v>UN</v>
          </cell>
          <cell r="E9117" t="str">
            <v>1900</v>
          </cell>
          <cell r="F9117">
            <v>0</v>
          </cell>
        </row>
        <row r="9118">
          <cell r="A9118">
            <v>107925</v>
          </cell>
          <cell r="B9118" t="str">
            <v>MESA BILLAR LIBRES</v>
          </cell>
          <cell r="C9118" t="str">
            <v>UN</v>
          </cell>
          <cell r="E9118" t="str">
            <v>1900</v>
          </cell>
          <cell r="F9118">
            <v>0</v>
          </cell>
        </row>
        <row r="9119">
          <cell r="A9119">
            <v>107926</v>
          </cell>
          <cell r="B9119" t="str">
            <v>MESA BILLAR POOL</v>
          </cell>
          <cell r="C9119" t="str">
            <v>UN</v>
          </cell>
          <cell r="E9119" t="str">
            <v>1900</v>
          </cell>
          <cell r="F9119">
            <v>0</v>
          </cell>
        </row>
        <row r="9120">
          <cell r="A9120">
            <v>107927</v>
          </cell>
          <cell r="B9120" t="str">
            <v>MESA JUEGO DE FUTBOLÍN</v>
          </cell>
          <cell r="C9120" t="str">
            <v>UN</v>
          </cell>
          <cell r="E9120" t="str">
            <v>1900</v>
          </cell>
          <cell r="F9120">
            <v>0</v>
          </cell>
        </row>
        <row r="9121">
          <cell r="A9121">
            <v>107932</v>
          </cell>
          <cell r="B9121" t="str">
            <v>JuegoMuellePanelesLateralesAnimales2-8años P.N</v>
          </cell>
          <cell r="C9121" t="str">
            <v>UN</v>
          </cell>
          <cell r="D9121">
            <v>43544</v>
          </cell>
          <cell r="E9121" t="str">
            <v>2019</v>
          </cell>
          <cell r="F9121">
            <v>6397441</v>
          </cell>
        </row>
        <row r="9122">
          <cell r="A9122">
            <v>107972</v>
          </cell>
          <cell r="B9122" t="str">
            <v>JuegoMuellePaneleslateralesFormaanimal1-5años P.N</v>
          </cell>
          <cell r="C9122" t="str">
            <v>UN</v>
          </cell>
          <cell r="D9122">
            <v>43544</v>
          </cell>
          <cell r="E9122" t="str">
            <v>2019</v>
          </cell>
          <cell r="F9122">
            <v>7011475</v>
          </cell>
        </row>
        <row r="9123">
          <cell r="A9123">
            <v>108048</v>
          </cell>
          <cell r="B9123" t="str">
            <v>JuegoAnimal3D CauchoEPDM Reptil cap4  2-8 años P.N</v>
          </cell>
          <cell r="C9123" t="str">
            <v>UN</v>
          </cell>
          <cell r="D9123">
            <v>43543</v>
          </cell>
          <cell r="E9123" t="str">
            <v>2019</v>
          </cell>
          <cell r="F9123">
            <v>20241900</v>
          </cell>
        </row>
        <row r="9124">
          <cell r="A9124">
            <v>108054</v>
          </cell>
          <cell r="B9124" t="str">
            <v>JUEGOROTACION4USUARIOSALTURA2.350ParqueNiños</v>
          </cell>
          <cell r="C9124" t="str">
            <v>UN</v>
          </cell>
          <cell r="E9124" t="str">
            <v>1900</v>
          </cell>
          <cell r="F9124">
            <v>0</v>
          </cell>
        </row>
        <row r="9125">
          <cell r="A9125">
            <v>108058</v>
          </cell>
          <cell r="B9125" t="str">
            <v>JuegoMuellePaneleslateralesFormaAnimal2-10años P.N</v>
          </cell>
          <cell r="C9125" t="str">
            <v>UN</v>
          </cell>
          <cell r="D9125">
            <v>43544</v>
          </cell>
          <cell r="E9125" t="str">
            <v>2019</v>
          </cell>
          <cell r="F9125">
            <v>7099999.9900000002</v>
          </cell>
        </row>
        <row r="9126">
          <cell r="A9126">
            <v>108101</v>
          </cell>
          <cell r="B9126" t="str">
            <v>JUEGO COLUMPIO MULTIPLE 9U 1+añosCap:9 niños P.N</v>
          </cell>
          <cell r="C9126" t="str">
            <v>UN</v>
          </cell>
          <cell r="D9126">
            <v>43544</v>
          </cell>
          <cell r="E9126" t="str">
            <v>2019</v>
          </cell>
          <cell r="F9126">
            <v>61681837</v>
          </cell>
        </row>
        <row r="9127">
          <cell r="A9127">
            <v>108102</v>
          </cell>
          <cell r="B9127" t="str">
            <v>Juego Tobogan recto cap 4 niños de 2 + años</v>
          </cell>
          <cell r="C9127" t="str">
            <v>UN</v>
          </cell>
          <cell r="D9127">
            <v>43544</v>
          </cell>
          <cell r="E9127" t="str">
            <v>2019</v>
          </cell>
          <cell r="F9127">
            <v>61846003</v>
          </cell>
        </row>
        <row r="9128">
          <cell r="A9128">
            <v>108104</v>
          </cell>
          <cell r="B9128" t="str">
            <v>Juego Tobogan cap 3 niños de 2+ años P.N</v>
          </cell>
          <cell r="C9128" t="str">
            <v>UN</v>
          </cell>
          <cell r="D9128">
            <v>43544</v>
          </cell>
          <cell r="E9128" t="str">
            <v>2019</v>
          </cell>
          <cell r="F9128">
            <v>26959769</v>
          </cell>
        </row>
        <row r="9129">
          <cell r="A9129">
            <v>108106</v>
          </cell>
          <cell r="B9129" t="str">
            <v>Juego Muelle 2 + años Capacidad:6 niños</v>
          </cell>
          <cell r="C9129" t="str">
            <v>UN</v>
          </cell>
          <cell r="D9129">
            <v>43803</v>
          </cell>
          <cell r="E9129" t="str">
            <v>2019</v>
          </cell>
          <cell r="F9129">
            <v>12538005.01</v>
          </cell>
        </row>
        <row r="9130">
          <cell r="A9130">
            <v>108108</v>
          </cell>
          <cell r="B9130" t="str">
            <v>Juego de muelle nave paneles laterales espacialP.N</v>
          </cell>
          <cell r="C9130" t="str">
            <v>UN</v>
          </cell>
          <cell r="D9130">
            <v>43544</v>
          </cell>
          <cell r="E9130" t="str">
            <v>2019</v>
          </cell>
          <cell r="F9130">
            <v>7009050</v>
          </cell>
        </row>
        <row r="9131">
          <cell r="A9131">
            <v>108121</v>
          </cell>
          <cell r="B9131" t="str">
            <v>Juego de muelle nave espacial Cap1 de 2 + años N.P</v>
          </cell>
          <cell r="C9131" t="str">
            <v>UN</v>
          </cell>
          <cell r="D9131">
            <v>43544</v>
          </cell>
          <cell r="E9131" t="str">
            <v>2019</v>
          </cell>
          <cell r="F9131">
            <v>5100827</v>
          </cell>
        </row>
        <row r="9132">
          <cell r="A9132">
            <v>108126</v>
          </cell>
          <cell r="B9132" t="str">
            <v>Juego Tobogan Tubular 5 A 12 AÑOS Cap 7 niños</v>
          </cell>
          <cell r="C9132" t="str">
            <v>UN</v>
          </cell>
          <cell r="D9132">
            <v>43544</v>
          </cell>
          <cell r="E9132" t="str">
            <v>2019</v>
          </cell>
          <cell r="F9132">
            <v>54366729</v>
          </cell>
        </row>
        <row r="9133">
          <cell r="A9133">
            <v>108259</v>
          </cell>
          <cell r="B9133" t="str">
            <v>Juego columpio Hexagonal 3-14 años Cap:6 niños</v>
          </cell>
          <cell r="C9133" t="str">
            <v>UN</v>
          </cell>
          <cell r="D9133">
            <v>43543</v>
          </cell>
          <cell r="E9133" t="str">
            <v>2019</v>
          </cell>
          <cell r="F9133">
            <v>37272500</v>
          </cell>
        </row>
        <row r="9134">
          <cell r="A9134">
            <v>108378</v>
          </cell>
          <cell r="B9134" t="str">
            <v>SuminBancaPrefabConcreEspaldL:1.8mA:0.5mH:0.87CDRC</v>
          </cell>
          <cell r="C9134" t="str">
            <v>UN</v>
          </cell>
          <cell r="E9134" t="str">
            <v>1900</v>
          </cell>
          <cell r="F9134">
            <v>0</v>
          </cell>
        </row>
        <row r="9135">
          <cell r="A9135">
            <v>108431</v>
          </cell>
          <cell r="B9135" t="str">
            <v>SEÑALETICA PARA CRDC</v>
          </cell>
          <cell r="C9135" t="str">
            <v>GL</v>
          </cell>
          <cell r="E9135" t="str">
            <v>1900</v>
          </cell>
          <cell r="F9135">
            <v>0</v>
          </cell>
        </row>
        <row r="9136">
          <cell r="A9136">
            <v>108569</v>
          </cell>
          <cell r="B9136" t="str">
            <v>Juego columpio tradicional combinado 3-14año</v>
          </cell>
          <cell r="C9136" t="str">
            <v>UN</v>
          </cell>
          <cell r="D9136">
            <v>43802</v>
          </cell>
          <cell r="E9136" t="str">
            <v>2019</v>
          </cell>
          <cell r="F9136">
            <v>22118768</v>
          </cell>
        </row>
        <row r="9137">
          <cell r="A9137">
            <v>108933</v>
          </cell>
          <cell r="B9137" t="str">
            <v>SumBancaindivBConcretoConEspaldarEstruAceroPintCDR</v>
          </cell>
          <cell r="C9137" t="str">
            <v>UN</v>
          </cell>
          <cell r="E9137" t="str">
            <v>1900</v>
          </cell>
          <cell r="F9137">
            <v>0</v>
          </cell>
        </row>
        <row r="9138">
          <cell r="A9138">
            <v>109057</v>
          </cell>
          <cell r="B9138" t="str">
            <v>SumBancaIndivConcretotRedondaØ=0.45mH=0.43mCDRC</v>
          </cell>
          <cell r="C9138" t="str">
            <v>UN</v>
          </cell>
          <cell r="E9138" t="str">
            <v>1900</v>
          </cell>
          <cell r="F9138">
            <v>0</v>
          </cell>
        </row>
        <row r="9139">
          <cell r="A9139">
            <v>109064</v>
          </cell>
          <cell r="B9139" t="str">
            <v>BancaPrefabrConcrSin Espald(L=1.80;A=0.40;H=0.43m)</v>
          </cell>
          <cell r="C9139" t="str">
            <v>UN</v>
          </cell>
          <cell r="E9139" t="str">
            <v>1900</v>
          </cell>
          <cell r="F9139">
            <v>0</v>
          </cell>
        </row>
        <row r="9140">
          <cell r="A9140">
            <v>109162</v>
          </cell>
          <cell r="B9140" t="str">
            <v>JuegoMuellePaneleslateralesFormaAnimal2+añosP.N</v>
          </cell>
          <cell r="C9140" t="str">
            <v>UN</v>
          </cell>
          <cell r="D9140">
            <v>43544</v>
          </cell>
          <cell r="E9140" t="str">
            <v>2019</v>
          </cell>
          <cell r="F9140">
            <v>5002969</v>
          </cell>
        </row>
        <row r="9141">
          <cell r="A9141">
            <v>109163</v>
          </cell>
          <cell r="B9141" t="str">
            <v>Juego columpio multiple 1-12 Años Cap: 4 niños</v>
          </cell>
          <cell r="C9141" t="str">
            <v>UN</v>
          </cell>
          <cell r="E9141" t="str">
            <v>1900</v>
          </cell>
          <cell r="F9141">
            <v>0</v>
          </cell>
        </row>
        <row r="9142">
          <cell r="A9142">
            <v>109164</v>
          </cell>
          <cell r="B9142" t="str">
            <v>Juego Tobogan Curvo cap 3 niños de 2+ años</v>
          </cell>
          <cell r="C9142" t="str">
            <v>UN</v>
          </cell>
          <cell r="D9142">
            <v>44591</v>
          </cell>
          <cell r="E9142" t="str">
            <v>2022</v>
          </cell>
          <cell r="F9142">
            <v>86948867</v>
          </cell>
        </row>
        <row r="9143">
          <cell r="A9143">
            <v>109165</v>
          </cell>
          <cell r="B9143" t="str">
            <v>JuegoMuellePaneleslateralesAnimal2+añosCap4 P.N</v>
          </cell>
          <cell r="C9143" t="str">
            <v>UN</v>
          </cell>
          <cell r="D9143">
            <v>43544</v>
          </cell>
          <cell r="E9143" t="str">
            <v>2019</v>
          </cell>
          <cell r="F9143">
            <v>10482995.01</v>
          </cell>
        </row>
        <row r="9144">
          <cell r="A9144">
            <v>101278</v>
          </cell>
          <cell r="B9144" t="str">
            <v>JuegoCircuitoBomberoDeslizaEscalar3-12años</v>
          </cell>
          <cell r="C9144" t="str">
            <v>UN</v>
          </cell>
          <cell r="D9144">
            <v>43532</v>
          </cell>
          <cell r="E9144" t="str">
            <v>2019</v>
          </cell>
          <cell r="F9144">
            <v>287746588</v>
          </cell>
        </row>
        <row r="9145">
          <cell r="A9145">
            <v>101497</v>
          </cell>
          <cell r="B9145" t="str">
            <v>JUEGO ROTACION  2 USUARIOS ALTURA 3,4</v>
          </cell>
          <cell r="C9145" t="str">
            <v>UN</v>
          </cell>
          <cell r="D9145">
            <v>43559</v>
          </cell>
          <cell r="E9145" t="str">
            <v>2019</v>
          </cell>
          <cell r="F9145">
            <v>30447360</v>
          </cell>
        </row>
        <row r="9146">
          <cell r="A9146">
            <v>102370</v>
          </cell>
          <cell r="B9146" t="str">
            <v>Poste poliester reforzado con fibra de vidrio12mt</v>
          </cell>
          <cell r="C9146" t="str">
            <v>UN</v>
          </cell>
          <cell r="D9146">
            <v>43665</v>
          </cell>
          <cell r="E9146" t="str">
            <v>2019</v>
          </cell>
          <cell r="F9146">
            <v>1303150</v>
          </cell>
        </row>
        <row r="9147">
          <cell r="A9147">
            <v>102371</v>
          </cell>
          <cell r="B9147" t="str">
            <v>Poste poliester reforzado con fibra de vidrio10 mt</v>
          </cell>
          <cell r="C9147" t="str">
            <v>UN</v>
          </cell>
          <cell r="D9147">
            <v>43665</v>
          </cell>
          <cell r="E9147" t="str">
            <v>2019</v>
          </cell>
          <cell r="F9147">
            <v>883786</v>
          </cell>
        </row>
        <row r="9148">
          <cell r="A9148">
            <v>12621</v>
          </cell>
          <cell r="B9148" t="str">
            <v xml:space="preserve">Valla Totem dos caras H=3.00m  X 1.00m </v>
          </cell>
          <cell r="C9148" t="str">
            <v>UN</v>
          </cell>
          <cell r="D9148">
            <v>43992</v>
          </cell>
          <cell r="E9148" t="str">
            <v>2020</v>
          </cell>
          <cell r="F9148">
            <v>2966985</v>
          </cell>
        </row>
        <row r="9149">
          <cell r="A9149">
            <v>12622</v>
          </cell>
          <cell r="B9149" t="str">
            <v>ALCORQUE CIRCULAR D. 1,20 M - D.INT. 0,40 M - PLATINA 3"</v>
          </cell>
          <cell r="C9149" t="str">
            <v>UN</v>
          </cell>
          <cell r="D9149">
            <v>44591</v>
          </cell>
          <cell r="E9149" t="str">
            <v>2022</v>
          </cell>
          <cell r="F9149">
            <v>1568584.01</v>
          </cell>
        </row>
        <row r="9150">
          <cell r="A9150">
            <v>12623</v>
          </cell>
          <cell r="B9150" t="str">
            <v xml:space="preserve">Luminaria MILLENIUM de 40W (2700-6500)K, </v>
          </cell>
          <cell r="C9150" t="str">
            <v>UN</v>
          </cell>
          <cell r="D9150">
            <v>43991</v>
          </cell>
          <cell r="E9150" t="str">
            <v>2020</v>
          </cell>
          <cell r="F9150">
            <v>871706</v>
          </cell>
        </row>
        <row r="9151">
          <cell r="A9151">
            <v>12624</v>
          </cell>
          <cell r="B9151" t="str">
            <v xml:space="preserve">Luminaria MILLENIUM de 70W (2700-6500)K,      </v>
          </cell>
          <cell r="C9151" t="str">
            <v>UN</v>
          </cell>
          <cell r="D9151">
            <v>43991</v>
          </cell>
          <cell r="E9151" t="str">
            <v>2020</v>
          </cell>
          <cell r="F9151">
            <v>1106560</v>
          </cell>
        </row>
        <row r="9152">
          <cell r="A9152">
            <v>100831</v>
          </cell>
          <cell r="B9152" t="str">
            <v>Juego Muelle 2 + años Capacidad:6 niños</v>
          </cell>
          <cell r="C9152" t="str">
            <v>UN</v>
          </cell>
          <cell r="D9152">
            <v>44591</v>
          </cell>
          <cell r="E9152" t="str">
            <v>2022</v>
          </cell>
          <cell r="F9152">
            <v>16023596</v>
          </cell>
        </row>
        <row r="9153">
          <cell r="A9153">
            <v>12795</v>
          </cell>
          <cell r="B9153" t="str">
            <v>Rollos de Vinipel calibre 6 x 300 Ml</v>
          </cell>
          <cell r="C9153" t="str">
            <v>RLL</v>
          </cell>
          <cell r="D9153">
            <v>44591</v>
          </cell>
          <cell r="E9153" t="str">
            <v>2022</v>
          </cell>
          <cell r="F9153">
            <v>29196</v>
          </cell>
        </row>
        <row r="9154">
          <cell r="A9154">
            <v>12804</v>
          </cell>
          <cell r="B9154" t="str">
            <v>Pliego acetato grueso para stencil</v>
          </cell>
          <cell r="C9154" t="str">
            <v>ML</v>
          </cell>
          <cell r="D9154">
            <v>44591</v>
          </cell>
          <cell r="E9154" t="str">
            <v>2022</v>
          </cell>
          <cell r="F9154">
            <v>21065</v>
          </cell>
        </row>
        <row r="9155">
          <cell r="A9155">
            <v>12805</v>
          </cell>
          <cell r="B9155" t="str">
            <v xml:space="preserve">Caja de rapidógrafos referencia artline 12 unidades </v>
          </cell>
          <cell r="C9155" t="str">
            <v>UN</v>
          </cell>
          <cell r="D9155">
            <v>44591</v>
          </cell>
          <cell r="E9155" t="str">
            <v>2022</v>
          </cell>
          <cell r="F9155">
            <v>72141</v>
          </cell>
        </row>
        <row r="9156">
          <cell r="A9156">
            <v>12806</v>
          </cell>
          <cell r="B9156" t="str">
            <v>Rollo de papel adhesivo color blanco</v>
          </cell>
          <cell r="C9156" t="str">
            <v>UN</v>
          </cell>
          <cell r="D9156">
            <v>44591</v>
          </cell>
          <cell r="E9156" t="str">
            <v>2022</v>
          </cell>
          <cell r="F9156">
            <v>28697</v>
          </cell>
        </row>
        <row r="9157">
          <cell r="A9157">
            <v>12809</v>
          </cell>
          <cell r="B9157" t="str">
            <v>Marcos para serigrafía 100X70 SEDA 120</v>
          </cell>
          <cell r="C9157" t="str">
            <v>UN</v>
          </cell>
          <cell r="D9157">
            <v>44591</v>
          </cell>
          <cell r="E9157" t="str">
            <v>2022</v>
          </cell>
          <cell r="F9157">
            <v>138007</v>
          </cell>
        </row>
        <row r="9158">
          <cell r="A9158">
            <v>12810</v>
          </cell>
          <cell r="B9158" t="str">
            <v>Marcos para serigrafía 70X50 SEDA 120</v>
          </cell>
          <cell r="C9158" t="str">
            <v>UN</v>
          </cell>
          <cell r="D9158">
            <v>44591</v>
          </cell>
          <cell r="E9158" t="str">
            <v>2022</v>
          </cell>
          <cell r="F9158">
            <v>89645</v>
          </cell>
        </row>
        <row r="9159">
          <cell r="A9159">
            <v>12811</v>
          </cell>
          <cell r="B9159" t="str">
            <v>Marcos para serigrafía 50X35 SEDA 120</v>
          </cell>
          <cell r="C9159" t="str">
            <v>UN</v>
          </cell>
          <cell r="D9159">
            <v>44591</v>
          </cell>
          <cell r="E9159" t="str">
            <v>2022</v>
          </cell>
          <cell r="F9159">
            <v>51643</v>
          </cell>
        </row>
        <row r="9160">
          <cell r="A9160">
            <v>12812</v>
          </cell>
          <cell r="B9160" t="str">
            <v>Escobillines para serigrafía 70 CM Dureza 80</v>
          </cell>
          <cell r="C9160" t="str">
            <v>UN</v>
          </cell>
          <cell r="D9160">
            <v>44591</v>
          </cell>
          <cell r="E9160" t="str">
            <v>2022</v>
          </cell>
          <cell r="F9160">
            <v>158536</v>
          </cell>
        </row>
        <row r="9161">
          <cell r="A9161">
            <v>12813</v>
          </cell>
          <cell r="B9161" t="str">
            <v>Escobillines para serigrafía 60 CM Dureza 80</v>
          </cell>
          <cell r="C9161" t="str">
            <v>UN</v>
          </cell>
          <cell r="D9161">
            <v>44591</v>
          </cell>
          <cell r="E9161" t="str">
            <v>2022</v>
          </cell>
          <cell r="F9161">
            <v>117254</v>
          </cell>
        </row>
        <row r="9162">
          <cell r="A9162">
            <v>12814</v>
          </cell>
          <cell r="B9162" t="str">
            <v>Escobillines para serigrafía 41 CM Dureza 80</v>
          </cell>
          <cell r="C9162" t="str">
            <v>UN</v>
          </cell>
          <cell r="D9162">
            <v>44591</v>
          </cell>
          <cell r="E9162" t="str">
            <v>2022</v>
          </cell>
          <cell r="F9162">
            <v>77309</v>
          </cell>
        </row>
        <row r="9163">
          <cell r="A9163">
            <v>12917</v>
          </cell>
          <cell r="B9163" t="str">
            <v>JUEGO ANIMAL 3D CAUCHO EPDM OCTOPUS CAP11 DE 2-8 AÑOS</v>
          </cell>
          <cell r="C9163" t="str">
            <v>UN</v>
          </cell>
          <cell r="E9163" t="str">
            <v>1900</v>
          </cell>
          <cell r="F9163">
            <v>0</v>
          </cell>
        </row>
        <row r="9164">
          <cell r="A9164">
            <v>12920</v>
          </cell>
          <cell r="B9164" t="str">
            <v xml:space="preserve">JUEGO ESTRUCTURA 4 TORRES PASADIZO, TIROLINA TUBO DESLIZADERO ACERO INOX MURO MURO PARA ESCALER </v>
          </cell>
          <cell r="C9164" t="str">
            <v>UN</v>
          </cell>
          <cell r="E9164" t="str">
            <v>1900</v>
          </cell>
          <cell r="F9164">
            <v>0</v>
          </cell>
        </row>
        <row r="9165">
          <cell r="A9165">
            <v>12923</v>
          </cell>
          <cell r="B9165" t="str">
            <v>RED DOBLE CAP 100 USUARIOS H=7.50</v>
          </cell>
          <cell r="C9165" t="str">
            <v>UN</v>
          </cell>
          <cell r="E9165" t="str">
            <v>1900</v>
          </cell>
          <cell r="F9165">
            <v>0</v>
          </cell>
        </row>
        <row r="9166">
          <cell r="A9166">
            <v>12925</v>
          </cell>
          <cell r="B9166" t="str">
            <v>RED TORRE VIGIA CON TOBOGAN TUBULAR 94 USUARIOS 6-12 AÑOS</v>
          </cell>
          <cell r="C9166" t="str">
            <v>UN</v>
          </cell>
          <cell r="E9166" t="str">
            <v>1900</v>
          </cell>
          <cell r="F9166">
            <v>0</v>
          </cell>
        </row>
        <row r="9167">
          <cell r="A9167">
            <v>12927</v>
          </cell>
          <cell r="B9167" t="str">
            <v>TORRE DESLIZADERO ESCALERA MURO DE ESCALAR CAP 25 USUARIOS 2-10 AÑOS</v>
          </cell>
          <cell r="C9167" t="str">
            <v>UN</v>
          </cell>
          <cell r="E9167" t="str">
            <v>1900</v>
          </cell>
          <cell r="F9167">
            <v>0</v>
          </cell>
        </row>
        <row r="9168">
          <cell r="A9168">
            <v>12929</v>
          </cell>
          <cell r="B9168" t="str">
            <v>TORRE DOBLE DESLIZADERO ESCALERA MURO DE ESCALAR PASADIZO CAP 20 USUARIOS 2-10 AÑOS</v>
          </cell>
          <cell r="C9168" t="str">
            <v>UN</v>
          </cell>
          <cell r="E9168" t="str">
            <v>1900</v>
          </cell>
          <cell r="F9168">
            <v>0</v>
          </cell>
        </row>
        <row r="9169">
          <cell r="A9169">
            <v>12931</v>
          </cell>
          <cell r="B9169" t="str">
            <v>TORRE RED, DOBLE DESLIZADERO MURO DE ESCALAR PASADIZO ESCALERA CAP 30 USUARIOS 2-10 AÑOS</v>
          </cell>
          <cell r="C9169" t="str">
            <v>UN</v>
          </cell>
          <cell r="E9169" t="str">
            <v>1900</v>
          </cell>
          <cell r="F9169">
            <v>0</v>
          </cell>
        </row>
        <row r="9170">
          <cell r="A9170">
            <v>12934</v>
          </cell>
          <cell r="B9170" t="str">
            <v xml:space="preserve">MODULO MURO ESCALAR DESLIZADERO PEQUEÑO CAP 10 USUARIOS 2-10 AÑOS </v>
          </cell>
          <cell r="C9170" t="str">
            <v>UN</v>
          </cell>
          <cell r="E9170" t="str">
            <v>1900</v>
          </cell>
          <cell r="F9170">
            <v>0</v>
          </cell>
        </row>
        <row r="9171">
          <cell r="A9171">
            <v>12936</v>
          </cell>
          <cell r="B9171" t="str">
            <v>TORRE CON DESLIZADERO Y RED PASADIZO Y MURO DE ESCALAR CAP 18 USUARIOS 2-10 AÑOS</v>
          </cell>
          <cell r="C9171" t="str">
            <v>UN</v>
          </cell>
          <cell r="E9171" t="str">
            <v>1900</v>
          </cell>
          <cell r="F9171">
            <v>0</v>
          </cell>
        </row>
        <row r="9172">
          <cell r="A9172">
            <v>12966</v>
          </cell>
          <cell r="B9172" t="str">
            <v xml:space="preserve">TORRE, DOBLE DESLIZADERO, PASADIZO ESCALERA MURO CAP 24 USUARIOS 2-10 AÑOS </v>
          </cell>
          <cell r="C9172" t="str">
            <v>UN</v>
          </cell>
          <cell r="E9172" t="str">
            <v>1900</v>
          </cell>
          <cell r="F9172">
            <v>0</v>
          </cell>
        </row>
        <row r="9173">
          <cell r="A9173">
            <v>12967</v>
          </cell>
          <cell r="B9173" t="str">
            <v>TORRE DOBLE, PASADIZO, DOBLE DESLIZADERORO, MURO DE ESCALAR, ESCALERA, RED CAP 35 USUARIOS 2-10 AÑOS</v>
          </cell>
          <cell r="C9173" t="str">
            <v>UN</v>
          </cell>
          <cell r="E9173" t="str">
            <v>1900</v>
          </cell>
          <cell r="F9173">
            <v>0</v>
          </cell>
        </row>
        <row r="9174">
          <cell r="A9174">
            <v>12968</v>
          </cell>
          <cell r="B9174" t="str">
            <v>TORRE DESLIZADERO MURO CAP 10 USUARIOS 2-10 AÑOS</v>
          </cell>
          <cell r="C9174" t="str">
            <v>UN</v>
          </cell>
          <cell r="E9174" t="str">
            <v>1900</v>
          </cell>
          <cell r="F9174">
            <v>0</v>
          </cell>
        </row>
        <row r="9175">
          <cell r="A9175">
            <v>12969</v>
          </cell>
          <cell r="B9175" t="str">
            <v>MODULO KANOPE RED, EQUILIBRIO TUNEL RED DESLIZADERO, MURO DE ESCALAR CAP 30 USUARIOS 3-12 AÑOS</v>
          </cell>
          <cell r="C9175" t="str">
            <v>UN</v>
          </cell>
          <cell r="E9175" t="str">
            <v>1900</v>
          </cell>
          <cell r="F9175">
            <v>0</v>
          </cell>
        </row>
        <row r="9176">
          <cell r="A9176">
            <v>12970</v>
          </cell>
          <cell r="B9176" t="str">
            <v>MODULO RED, DESLIZADERO, MURO DE ESCALAR, TUNEL, ESCALERA COLGANTE CAP 15 USUARIOS 4-13 AÑOS</v>
          </cell>
          <cell r="C9176" t="str">
            <v>UN</v>
          </cell>
          <cell r="E9176" t="str">
            <v>1900</v>
          </cell>
          <cell r="F9176">
            <v>0</v>
          </cell>
        </row>
        <row r="9177">
          <cell r="A9177">
            <v>12971</v>
          </cell>
          <cell r="B9177" t="str">
            <v xml:space="preserve">MULTIFUNCIONAL TUBULAR PEQUEÑO MODULO GIRATORIO CAP 14 USUARIOS EDAD 6-12 AÑOS </v>
          </cell>
          <cell r="C9177" t="str">
            <v>UN</v>
          </cell>
          <cell r="E9177" t="str">
            <v>1900</v>
          </cell>
          <cell r="F9177">
            <v>0</v>
          </cell>
        </row>
        <row r="9178">
          <cell r="A9178">
            <v>12972</v>
          </cell>
          <cell r="B9178" t="str">
            <v>MUELLE TRIPLE BARCO CAP 6 USUARIOS 2-8 AÑOS</v>
          </cell>
          <cell r="C9178" t="str">
            <v>UN</v>
          </cell>
          <cell r="E9178" t="str">
            <v>1900</v>
          </cell>
          <cell r="F9178">
            <v>0</v>
          </cell>
        </row>
        <row r="9179">
          <cell r="A9179">
            <v>12973</v>
          </cell>
          <cell r="B9179" t="str">
            <v xml:space="preserve">MUELLE DOBLE VIS A VIS PANALES LATERALES CAP 2 USUARIOS 2-8 AÑOS </v>
          </cell>
          <cell r="C9179" t="str">
            <v>UN</v>
          </cell>
          <cell r="E9179" t="str">
            <v>1900</v>
          </cell>
          <cell r="F9179">
            <v>0</v>
          </cell>
        </row>
        <row r="9180">
          <cell r="A9180">
            <v>12974</v>
          </cell>
          <cell r="B9180" t="str">
            <v>MUELLE DOBLE DELFIN PANELES LATERALES CAP 6 USUARIOS 2-8 AÑOS</v>
          </cell>
          <cell r="C9180" t="str">
            <v>UN</v>
          </cell>
          <cell r="E9180" t="str">
            <v>1900</v>
          </cell>
          <cell r="F9180">
            <v>0</v>
          </cell>
        </row>
        <row r="9181">
          <cell r="A9181">
            <v>12975</v>
          </cell>
          <cell r="B9181" t="str">
            <v xml:space="preserve">JUEGO ROTACIÓN GYROSPEED CAP 8 USUARIOS 3-12 AÑOS </v>
          </cell>
          <cell r="C9181" t="str">
            <v>UN</v>
          </cell>
          <cell r="E9181" t="str">
            <v>1900</v>
          </cell>
          <cell r="F9181">
            <v>0</v>
          </cell>
        </row>
        <row r="9182">
          <cell r="A9182">
            <v>12976</v>
          </cell>
          <cell r="B9182" t="str">
            <v xml:space="preserve">JUEGO ROTACIÓN INCLUYENTE CAP 6 USUARIOS 2-12 AÑOS </v>
          </cell>
          <cell r="C9182" t="str">
            <v>UN</v>
          </cell>
          <cell r="E9182" t="str">
            <v>1900</v>
          </cell>
          <cell r="F9182">
            <v>0</v>
          </cell>
        </row>
        <row r="9183">
          <cell r="A9183">
            <v>12977</v>
          </cell>
          <cell r="B9183" t="str">
            <v xml:space="preserve">JUEGO ROTACIÓN TULIPAN CAP 1 USUARIO 1-8 AÑOS </v>
          </cell>
          <cell r="C9183" t="str">
            <v>UN</v>
          </cell>
          <cell r="E9183" t="str">
            <v>1900</v>
          </cell>
          <cell r="F9183">
            <v>0</v>
          </cell>
        </row>
        <row r="9184">
          <cell r="A9184">
            <v>12988</v>
          </cell>
          <cell r="B9184" t="str">
            <v xml:space="preserve">VALLA TIPO A DIRECCIONAL EN MADERA PARA SENDEROS ECOLOGICOS </v>
          </cell>
          <cell r="C9184" t="str">
            <v>UN</v>
          </cell>
          <cell r="D9184">
            <v>44591</v>
          </cell>
          <cell r="E9184" t="str">
            <v>2022</v>
          </cell>
          <cell r="F9184">
            <v>1977115</v>
          </cell>
        </row>
        <row r="9185">
          <cell r="A9185">
            <v>12989</v>
          </cell>
          <cell r="B9185" t="str">
            <v xml:space="preserve">VALLA TIPO B PANEL DE BIENVENIDA EN MADERA PARA SENDEROS ECOLOGICOS </v>
          </cell>
          <cell r="C9185" t="str">
            <v>UN</v>
          </cell>
          <cell r="D9185">
            <v>44591</v>
          </cell>
          <cell r="E9185" t="str">
            <v>2022</v>
          </cell>
          <cell r="F9185">
            <v>6577558</v>
          </cell>
        </row>
        <row r="9186">
          <cell r="A9186">
            <v>12990</v>
          </cell>
          <cell r="B9186" t="str">
            <v xml:space="preserve">VALLA TIPO C-1 INTERPRETATIVA EN MADERA PARA SENDEROS ECOLOGICOS </v>
          </cell>
          <cell r="C9186" t="str">
            <v>UN</v>
          </cell>
          <cell r="D9186">
            <v>44591</v>
          </cell>
          <cell r="E9186" t="str">
            <v>2022</v>
          </cell>
          <cell r="F9186">
            <v>2460730</v>
          </cell>
        </row>
        <row r="9187">
          <cell r="A9187">
            <v>12991</v>
          </cell>
          <cell r="B9187" t="str">
            <v xml:space="preserve">VALLA TIPO C-2 INTERPRETATIVA EN MADERA PARA SENDEROS ECOLOGICOS </v>
          </cell>
          <cell r="C9187" t="str">
            <v>UN</v>
          </cell>
          <cell r="D9187">
            <v>44591</v>
          </cell>
          <cell r="E9187" t="str">
            <v>2022</v>
          </cell>
          <cell r="F9187">
            <v>1673637</v>
          </cell>
        </row>
        <row r="9188">
          <cell r="A9188">
            <v>13043</v>
          </cell>
          <cell r="B9188" t="str">
            <v>ALCORQUE CIRCULAR D. 0,80 M - D.INT. 0,40 M - PLATINA 1"</v>
          </cell>
          <cell r="C9188" t="str">
            <v>UN</v>
          </cell>
          <cell r="D9188">
            <v>44591</v>
          </cell>
          <cell r="E9188" t="str">
            <v>2022</v>
          </cell>
          <cell r="F9188">
            <v>426447</v>
          </cell>
        </row>
        <row r="9189">
          <cell r="A9189">
            <v>13044</v>
          </cell>
          <cell r="B9189" t="str">
            <v>ALCORQUE CIRCULAR D. 1,20 M - D.INT. 0,40 M - PLATINA 1"</v>
          </cell>
          <cell r="C9189" t="str">
            <v>UN</v>
          </cell>
          <cell r="D9189">
            <v>44591</v>
          </cell>
          <cell r="E9189" t="str">
            <v>2022</v>
          </cell>
          <cell r="F9189">
            <v>714899</v>
          </cell>
        </row>
        <row r="9190">
          <cell r="A9190">
            <v>13045</v>
          </cell>
          <cell r="B9190" t="str">
            <v>ALCORQUE CIRCULAR D. 1,20 M - D.INT. 0,80 M - PLATINA 1"</v>
          </cell>
          <cell r="C9190" t="str">
            <v>UN</v>
          </cell>
          <cell r="D9190">
            <v>44591</v>
          </cell>
          <cell r="E9190" t="str">
            <v>2022</v>
          </cell>
          <cell r="F9190">
            <v>756426</v>
          </cell>
        </row>
        <row r="9191">
          <cell r="A9191">
            <v>13046</v>
          </cell>
          <cell r="B9191" t="str">
            <v>ALCORQUE CUADRADO 0,80 a 1,00 M D.INT. 0,40 M - PLATINA 1"</v>
          </cell>
          <cell r="C9191" t="str">
            <v>UN</v>
          </cell>
          <cell r="D9191">
            <v>44591</v>
          </cell>
          <cell r="E9191" t="str">
            <v>2022</v>
          </cell>
          <cell r="F9191">
            <v>575864</v>
          </cell>
        </row>
        <row r="9192">
          <cell r="A9192">
            <v>13047</v>
          </cell>
          <cell r="B9192" t="str">
            <v>ALCORQUE CUADRADO 1,20 x 1,20 M D.INT. 0,40 M - PLATINA 1"</v>
          </cell>
          <cell r="C9192" t="str">
            <v>UN</v>
          </cell>
          <cell r="D9192">
            <v>44591</v>
          </cell>
          <cell r="E9192" t="str">
            <v>2022</v>
          </cell>
          <cell r="F9192">
            <v>1016891</v>
          </cell>
        </row>
        <row r="9193">
          <cell r="A9193">
            <v>13048</v>
          </cell>
          <cell r="B9193" t="str">
            <v>ALCORQUE CUADRADO 1,20 x 1,20 M D.INT. 0,80 M - PLATINA 1"</v>
          </cell>
          <cell r="C9193" t="str">
            <v>UN</v>
          </cell>
          <cell r="D9193">
            <v>44591</v>
          </cell>
          <cell r="E9193" t="str">
            <v>2022</v>
          </cell>
          <cell r="F9193">
            <v>884429</v>
          </cell>
        </row>
        <row r="9194">
          <cell r="A9194">
            <v>141</v>
          </cell>
          <cell r="B9194" t="str">
            <v>ACRILICO 2mm.</v>
          </cell>
          <cell r="C9194" t="str">
            <v>M2</v>
          </cell>
          <cell r="E9194" t="str">
            <v>1900</v>
          </cell>
          <cell r="F9194">
            <v>0</v>
          </cell>
        </row>
        <row r="9195">
          <cell r="A9195">
            <v>142</v>
          </cell>
          <cell r="B9195" t="str">
            <v>ACRILICO 3mm. (Opal-Lámina de 1,20x1.80m)</v>
          </cell>
          <cell r="C9195" t="str">
            <v>M2</v>
          </cell>
          <cell r="E9195" t="str">
            <v>1900</v>
          </cell>
          <cell r="F9195">
            <v>0</v>
          </cell>
        </row>
        <row r="9196">
          <cell r="A9196">
            <v>102338</v>
          </cell>
          <cell r="B9196" t="str">
            <v>ACRILICO LÁMINA DE 1.20x1.80</v>
          </cell>
          <cell r="C9196" t="str">
            <v>UN</v>
          </cell>
          <cell r="E9196" t="str">
            <v>1900</v>
          </cell>
          <cell r="F9196">
            <v>0</v>
          </cell>
        </row>
        <row r="9197">
          <cell r="A9197">
            <v>104405</v>
          </cell>
          <cell r="B9197" t="str">
            <v>ACRILICO INCOLORO 4mm. - Puerta o Vent.(Sum+inst)</v>
          </cell>
          <cell r="C9197" t="str">
            <v>M2</v>
          </cell>
          <cell r="D9197">
            <v>44591</v>
          </cell>
          <cell r="E9197" t="str">
            <v>2022</v>
          </cell>
          <cell r="F9197">
            <v>151127</v>
          </cell>
        </row>
        <row r="9198">
          <cell r="A9198">
            <v>1623</v>
          </cell>
          <cell r="B9198" t="str">
            <v>MORTERO 3500 PSI Cte.</v>
          </cell>
          <cell r="C9198" t="str">
            <v>M3</v>
          </cell>
          <cell r="E9198" t="str">
            <v>1900</v>
          </cell>
          <cell r="F9198">
            <v>0</v>
          </cell>
        </row>
        <row r="9199">
          <cell r="A9199">
            <v>1624</v>
          </cell>
          <cell r="B9199" t="str">
            <v>MORTERO 4000 PSI Cte.</v>
          </cell>
          <cell r="C9199" t="str">
            <v>M3</v>
          </cell>
          <cell r="E9199" t="str">
            <v>1900</v>
          </cell>
          <cell r="F9199">
            <v>0</v>
          </cell>
        </row>
        <row r="9200">
          <cell r="A9200">
            <v>1625</v>
          </cell>
          <cell r="B9200" t="str">
            <v>MORTERO 4500 PSI Cte.</v>
          </cell>
          <cell r="C9200" t="str">
            <v>M3</v>
          </cell>
          <cell r="E9200" t="str">
            <v>1900</v>
          </cell>
          <cell r="F9200">
            <v>0</v>
          </cell>
        </row>
        <row r="9201">
          <cell r="A9201">
            <v>1626</v>
          </cell>
          <cell r="B9201" t="str">
            <v>MORTERO 5000 PSI Cte.</v>
          </cell>
          <cell r="C9201" t="str">
            <v>M3</v>
          </cell>
          <cell r="E9201" t="str">
            <v>1900</v>
          </cell>
          <cell r="F9201">
            <v>0</v>
          </cell>
        </row>
        <row r="9202">
          <cell r="A9202">
            <v>3193</v>
          </cell>
          <cell r="B9202" t="str">
            <v>MORTERO SECO CONVENCIONAL</v>
          </cell>
          <cell r="C9202" t="str">
            <v>KG</v>
          </cell>
          <cell r="D9202">
            <v>44591</v>
          </cell>
          <cell r="E9202" t="str">
            <v>2022</v>
          </cell>
          <cell r="F9202">
            <v>383</v>
          </cell>
        </row>
        <row r="9203">
          <cell r="A9203">
            <v>3613</v>
          </cell>
          <cell r="B9203" t="str">
            <v>RELLENO FLUIDO  ZANJA 7</v>
          </cell>
          <cell r="C9203" t="str">
            <v>M3</v>
          </cell>
          <cell r="E9203" t="str">
            <v>1900</v>
          </cell>
          <cell r="F9203">
            <v>0</v>
          </cell>
        </row>
        <row r="9204">
          <cell r="A9204">
            <v>3614</v>
          </cell>
          <cell r="B9204" t="str">
            <v>RELLENO FLUIDO  ZANJA 10</v>
          </cell>
          <cell r="C9204" t="str">
            <v>M3</v>
          </cell>
          <cell r="E9204" t="str">
            <v>1900</v>
          </cell>
          <cell r="F9204">
            <v>0</v>
          </cell>
        </row>
        <row r="9205">
          <cell r="A9205">
            <v>3615</v>
          </cell>
          <cell r="B9205" t="str">
            <v>RELLENO FLUIDO  B.ANDEN 15</v>
          </cell>
          <cell r="C9205" t="str">
            <v>M3</v>
          </cell>
          <cell r="E9205" t="str">
            <v>1900</v>
          </cell>
          <cell r="F9205">
            <v>0</v>
          </cell>
        </row>
        <row r="9206">
          <cell r="A9206">
            <v>3616</v>
          </cell>
          <cell r="B9206" t="str">
            <v>RELLENO FLUIDO  B.PAV 30</v>
          </cell>
          <cell r="C9206" t="str">
            <v>M3</v>
          </cell>
          <cell r="E9206" t="str">
            <v>1900</v>
          </cell>
          <cell r="F9206">
            <v>0</v>
          </cell>
        </row>
        <row r="9207">
          <cell r="A9207">
            <v>3617</v>
          </cell>
          <cell r="B9207" t="str">
            <v>RELLENO FLUIDO  B.PAV 6030</v>
          </cell>
          <cell r="C9207" t="str">
            <v>M3</v>
          </cell>
          <cell r="E9207" t="str">
            <v>1900</v>
          </cell>
          <cell r="F9207">
            <v>0</v>
          </cell>
        </row>
        <row r="9208">
          <cell r="A9208">
            <v>100671</v>
          </cell>
          <cell r="B9208" t="str">
            <v>Mortero 3000 PSI grouting **</v>
          </cell>
          <cell r="C9208" t="str">
            <v>M3</v>
          </cell>
          <cell r="D9208">
            <v>44591</v>
          </cell>
          <cell r="E9208" t="str">
            <v>2022</v>
          </cell>
          <cell r="F9208">
            <v>478231</v>
          </cell>
        </row>
        <row r="9209">
          <cell r="A9209">
            <v>100672</v>
          </cell>
          <cell r="B9209" t="str">
            <v>Mortero 3500 PSI grouting  **</v>
          </cell>
          <cell r="C9209" t="str">
            <v>M3</v>
          </cell>
          <cell r="E9209" t="str">
            <v>1900</v>
          </cell>
          <cell r="F9209">
            <v>0</v>
          </cell>
        </row>
        <row r="9210">
          <cell r="A9210">
            <v>100673</v>
          </cell>
          <cell r="B9210" t="str">
            <v>Mortero 4000 PSI grouting **</v>
          </cell>
          <cell r="C9210" t="str">
            <v>M3</v>
          </cell>
          <cell r="E9210" t="str">
            <v>1900</v>
          </cell>
          <cell r="F9210">
            <v>0</v>
          </cell>
        </row>
        <row r="9211">
          <cell r="A9211">
            <v>15</v>
          </cell>
          <cell r="B9211" t="str">
            <v>SIKALISTO RESANE 25kg</v>
          </cell>
          <cell r="C9211" t="str">
            <v>KG</v>
          </cell>
          <cell r="E9211" t="str">
            <v>1900</v>
          </cell>
          <cell r="F9211">
            <v>0</v>
          </cell>
        </row>
        <row r="9212">
          <cell r="A9212">
            <v>454</v>
          </cell>
          <cell r="B9212" t="str">
            <v>ESTUKA ACRILICO 1gall</v>
          </cell>
          <cell r="C9212" t="str">
            <v>GLN</v>
          </cell>
          <cell r="E9212" t="str">
            <v>1900</v>
          </cell>
          <cell r="F9212">
            <v>0</v>
          </cell>
        </row>
        <row r="9213">
          <cell r="A9213">
            <v>677</v>
          </cell>
          <cell r="B9213" t="str">
            <v>Anticorrosivo(Imprimane-Epoxic)Rojo-1galón+Cataliz</v>
          </cell>
          <cell r="C9213" t="str">
            <v>GLN</v>
          </cell>
          <cell r="E9213" t="str">
            <v>1900</v>
          </cell>
          <cell r="F9213">
            <v>0</v>
          </cell>
        </row>
        <row r="9214">
          <cell r="A9214">
            <v>713</v>
          </cell>
          <cell r="B9214" t="str">
            <v>SIKAMENT-HE 200 (Plast)  25 KILOS</v>
          </cell>
          <cell r="C9214" t="str">
            <v>KG</v>
          </cell>
          <cell r="E9214" t="str">
            <v>1900</v>
          </cell>
          <cell r="F9214">
            <v>0</v>
          </cell>
        </row>
        <row r="9215">
          <cell r="A9215">
            <v>752</v>
          </cell>
          <cell r="B9215" t="str">
            <v>ESMALTE ALQUIDICO BLANCO SIKA  (313050)</v>
          </cell>
          <cell r="C9215" t="str">
            <v>GLN</v>
          </cell>
          <cell r="D9215">
            <v>44591</v>
          </cell>
          <cell r="E9215" t="str">
            <v>2022</v>
          </cell>
          <cell r="F9215">
            <v>87980</v>
          </cell>
        </row>
        <row r="9216">
          <cell r="A9216">
            <v>856</v>
          </cell>
          <cell r="B9216" t="str">
            <v>ESMALTE SIKA NEGRO 1gall</v>
          </cell>
          <cell r="C9216" t="str">
            <v>GLN</v>
          </cell>
          <cell r="E9216" t="str">
            <v>1900</v>
          </cell>
          <cell r="F9216">
            <v>0</v>
          </cell>
        </row>
        <row r="9217">
          <cell r="A9217">
            <v>1957</v>
          </cell>
          <cell r="B9217" t="str">
            <v>CEMENTO PLASTICO</v>
          </cell>
          <cell r="C9217" t="str">
            <v>GLN</v>
          </cell>
          <cell r="E9217" t="str">
            <v>1900</v>
          </cell>
          <cell r="F9217">
            <v>0</v>
          </cell>
        </row>
        <row r="9218">
          <cell r="A9218">
            <v>2524</v>
          </cell>
          <cell r="B9218" t="str">
            <v>ESMALTE SIKA VERDE1gall</v>
          </cell>
          <cell r="C9218" t="str">
            <v>GLN</v>
          </cell>
          <cell r="D9218">
            <v>43704</v>
          </cell>
          <cell r="E9218" t="str">
            <v>2019</v>
          </cell>
          <cell r="F9218">
            <v>77350</v>
          </cell>
        </row>
        <row r="9219">
          <cell r="A9219">
            <v>100370</v>
          </cell>
          <cell r="B9219" t="str">
            <v>Sikament 320 (Superplastificante)Tambor de 230kg</v>
          </cell>
          <cell r="C9219" t="str">
            <v>KG</v>
          </cell>
          <cell r="D9219">
            <v>43840</v>
          </cell>
          <cell r="E9219" t="str">
            <v>2020</v>
          </cell>
          <cell r="F9219">
            <v>8316.01</v>
          </cell>
        </row>
        <row r="9220">
          <cell r="A9220">
            <v>102604</v>
          </cell>
          <cell r="B9220" t="str">
            <v>SILLA GIRATORIA ALTA  SIN BRAZOS</v>
          </cell>
          <cell r="C9220" t="str">
            <v>UN</v>
          </cell>
          <cell r="E9220" t="str">
            <v>1900</v>
          </cell>
          <cell r="F9220">
            <v>0</v>
          </cell>
        </row>
        <row r="9221">
          <cell r="A9221">
            <v>102669</v>
          </cell>
          <cell r="B9221" t="str">
            <v>SillaInterloc.IsóscelesTapiz.Espum.AltaDensid.Paño</v>
          </cell>
          <cell r="C9221" t="str">
            <v>UN</v>
          </cell>
          <cell r="E9221" t="str">
            <v>1900</v>
          </cell>
          <cell r="F9221">
            <v>0</v>
          </cell>
        </row>
        <row r="9222">
          <cell r="A9222">
            <v>105316</v>
          </cell>
          <cell r="B9222" t="str">
            <v>Mueble plástico, medidas 2,40 metros de ancho X 35</v>
          </cell>
          <cell r="C9222" t="str">
            <v>UN</v>
          </cell>
          <cell r="E9222" t="str">
            <v>1900</v>
          </cell>
          <cell r="F9222">
            <v>0</v>
          </cell>
        </row>
        <row r="9223">
          <cell r="A9223">
            <v>105317</v>
          </cell>
          <cell r="B9223" t="str">
            <v>Mueble plástico, medidas 1,60 metros de ancho X 35</v>
          </cell>
          <cell r="C9223" t="str">
            <v>UN</v>
          </cell>
          <cell r="E9223" t="str">
            <v>1900</v>
          </cell>
          <cell r="F9223">
            <v>0</v>
          </cell>
        </row>
        <row r="9224">
          <cell r="A9224">
            <v>105318</v>
          </cell>
          <cell r="B9224" t="str">
            <v>Mueble plástico, medidas 1,30 metros de ancho X 35</v>
          </cell>
          <cell r="C9224" t="str">
            <v>UN</v>
          </cell>
          <cell r="E9224" t="str">
            <v>1900</v>
          </cell>
          <cell r="F9224">
            <v>0</v>
          </cell>
        </row>
        <row r="9225">
          <cell r="A9225">
            <v>105319</v>
          </cell>
          <cell r="B9225" t="str">
            <v>Mueble plástico, medidas 90 centimetros de ancho X</v>
          </cell>
          <cell r="C9225" t="str">
            <v>UN</v>
          </cell>
          <cell r="E9225" t="str">
            <v>1900</v>
          </cell>
          <cell r="F9225">
            <v>0</v>
          </cell>
        </row>
        <row r="9226">
          <cell r="A9226">
            <v>105320</v>
          </cell>
          <cell r="B9226" t="str">
            <v>Mueble plástico, A=2,10 m X P=30cm H=1.22m 28compa</v>
          </cell>
          <cell r="C9226" t="str">
            <v>UN</v>
          </cell>
          <cell r="E9226" t="str">
            <v>1900</v>
          </cell>
          <cell r="F9226">
            <v>0</v>
          </cell>
        </row>
        <row r="9227">
          <cell r="A9227">
            <v>105321</v>
          </cell>
          <cell r="B9227" t="str">
            <v>Mueble plástico, A=2.10 m X P=30cmXH=72cm 14compar</v>
          </cell>
          <cell r="C9227" t="str">
            <v>UN</v>
          </cell>
          <cell r="E9227" t="str">
            <v>1900</v>
          </cell>
          <cell r="F9227">
            <v>0</v>
          </cell>
        </row>
        <row r="9228">
          <cell r="A9228">
            <v>105322</v>
          </cell>
          <cell r="B9228" t="str">
            <v>Mueble plástico, medidas 60 centimetros de ancho X</v>
          </cell>
          <cell r="C9228" t="str">
            <v>UN</v>
          </cell>
          <cell r="E9228" t="str">
            <v>1900</v>
          </cell>
          <cell r="F9228">
            <v>0</v>
          </cell>
        </row>
        <row r="9229">
          <cell r="A9229">
            <v>105323</v>
          </cell>
          <cell r="B9229" t="str">
            <v>Mueble plástico, A=2,10 m X P=30cmX H=30cm 7 compa</v>
          </cell>
          <cell r="C9229" t="str">
            <v>UN</v>
          </cell>
          <cell r="E9229" t="str">
            <v>1900</v>
          </cell>
          <cell r="F9229">
            <v>0</v>
          </cell>
        </row>
        <row r="9230">
          <cell r="A9230">
            <v>105324</v>
          </cell>
          <cell r="B9230" t="str">
            <v>Mueble plástico, medidas 30 centimetros de ancho X</v>
          </cell>
          <cell r="C9230" t="str">
            <v>UN</v>
          </cell>
          <cell r="E9230" t="str">
            <v>1900</v>
          </cell>
          <cell r="F9230">
            <v>0</v>
          </cell>
        </row>
        <row r="9231">
          <cell r="A9231">
            <v>105582</v>
          </cell>
          <cell r="B9231" t="str">
            <v>MODULO MADERA JUEZ(Secretario,Testigo)SUMIN+I</v>
          </cell>
          <cell r="C9231" t="str">
            <v>UN</v>
          </cell>
          <cell r="E9231" t="str">
            <v>1900</v>
          </cell>
          <cell r="F9231">
            <v>0</v>
          </cell>
        </row>
        <row r="9232">
          <cell r="A9232">
            <v>105583</v>
          </cell>
          <cell r="B9232" t="str">
            <v>MODULO MADERA ESTRADO (suministro+instalacion)</v>
          </cell>
          <cell r="C9232" t="str">
            <v>UN</v>
          </cell>
          <cell r="D9232">
            <v>43802</v>
          </cell>
          <cell r="E9232" t="str">
            <v>2019</v>
          </cell>
          <cell r="F9232">
            <v>3132000</v>
          </cell>
        </row>
        <row r="9233">
          <cell r="A9233">
            <v>105584</v>
          </cell>
          <cell r="B9233" t="str">
            <v>MODULO MADERA ACUSADO (suministro+instalacion)</v>
          </cell>
          <cell r="C9233" t="str">
            <v>UN</v>
          </cell>
          <cell r="D9233">
            <v>43802</v>
          </cell>
          <cell r="E9233" t="str">
            <v>2019</v>
          </cell>
          <cell r="F9233">
            <v>1635600</v>
          </cell>
        </row>
        <row r="9234">
          <cell r="A9234">
            <v>105585</v>
          </cell>
          <cell r="B9234" t="str">
            <v>MODULO MADERA ACUSADO (suministro+instalacion)</v>
          </cell>
          <cell r="C9234" t="str">
            <v>UN</v>
          </cell>
          <cell r="E9234" t="str">
            <v>1900</v>
          </cell>
          <cell r="F9234">
            <v>0</v>
          </cell>
        </row>
        <row r="9235">
          <cell r="A9235">
            <v>105586</v>
          </cell>
          <cell r="B9235" t="str">
            <v>MUEBLE TIPO RACK 2.9X1.73MTS (suministro+instalac</v>
          </cell>
          <cell r="C9235" t="str">
            <v>UN</v>
          </cell>
          <cell r="D9235">
            <v>43839</v>
          </cell>
          <cell r="E9235" t="str">
            <v>2020</v>
          </cell>
          <cell r="F9235">
            <v>2471026</v>
          </cell>
        </row>
        <row r="9236">
          <cell r="A9236">
            <v>106419</v>
          </cell>
          <cell r="B9236" t="str">
            <v>LAMINA PLASTICA EN POLIPROPILENO A-IMPACTO DE 4mm</v>
          </cell>
          <cell r="C9236" t="str">
            <v>M2</v>
          </cell>
          <cell r="E9236" t="str">
            <v>1900</v>
          </cell>
          <cell r="F9236">
            <v>0</v>
          </cell>
        </row>
        <row r="9237">
          <cell r="A9237">
            <v>106878</v>
          </cell>
          <cell r="B9237" t="str">
            <v>Tablero Aglomerado Melaminico 18mm-rh</v>
          </cell>
          <cell r="C9237" t="str">
            <v>M2</v>
          </cell>
          <cell r="E9237" t="str">
            <v>1900</v>
          </cell>
          <cell r="F9237">
            <v>0</v>
          </cell>
        </row>
        <row r="9238">
          <cell r="A9238">
            <v>106879</v>
          </cell>
          <cell r="B9238" t="str">
            <v>Canto rigido de 22 mm</v>
          </cell>
          <cell r="C9238" t="str">
            <v>ML</v>
          </cell>
          <cell r="E9238" t="str">
            <v>1900</v>
          </cell>
          <cell r="F9238">
            <v>0</v>
          </cell>
        </row>
        <row r="9239">
          <cell r="A9239">
            <v>106881</v>
          </cell>
          <cell r="B9239" t="str">
            <v>SILLA AUDITORIO REF. NOVA ANCHO 508 MM DE INORCA - SUMINISTRO E INSTALACIÒN</v>
          </cell>
          <cell r="C9239" t="str">
            <v>UN</v>
          </cell>
          <cell r="D9239">
            <v>44117</v>
          </cell>
          <cell r="E9239" t="str">
            <v>2020</v>
          </cell>
          <cell r="F9239">
            <v>612374</v>
          </cell>
        </row>
        <row r="9240">
          <cell r="A9240">
            <v>107267</v>
          </cell>
          <cell r="B9240" t="str">
            <v>Sanitario institucional de tanque ref. power one 1</v>
          </cell>
          <cell r="C9240" t="str">
            <v>UN</v>
          </cell>
          <cell r="E9240" t="str">
            <v>1900</v>
          </cell>
          <cell r="F9240">
            <v>0</v>
          </cell>
        </row>
        <row r="9241">
          <cell r="A9241">
            <v>107897</v>
          </cell>
          <cell r="B9241" t="str">
            <v>MESA IRREGULAR 1,50 x 0,80 altura 0.50</v>
          </cell>
          <cell r="C9241" t="str">
            <v>UN</v>
          </cell>
          <cell r="E9241" t="str">
            <v>1900</v>
          </cell>
          <cell r="F9241">
            <v>0</v>
          </cell>
        </row>
        <row r="9242">
          <cell r="A9242">
            <v>107898</v>
          </cell>
          <cell r="B9242" t="str">
            <v>SILLA TAFI INFANTIL</v>
          </cell>
          <cell r="C9242" t="str">
            <v>UN</v>
          </cell>
          <cell r="E9242" t="str">
            <v>1900</v>
          </cell>
          <cell r="F9242">
            <v>0</v>
          </cell>
        </row>
        <row r="9243">
          <cell r="A9243">
            <v>107899</v>
          </cell>
          <cell r="B9243" t="str">
            <v>ESTANTE ABIERTO. De 1,90 x 2,60 fondo 0,60</v>
          </cell>
          <cell r="C9243" t="str">
            <v>UN</v>
          </cell>
          <cell r="E9243" t="str">
            <v>1900</v>
          </cell>
          <cell r="F9243">
            <v>0</v>
          </cell>
        </row>
        <row r="9244">
          <cell r="A9244">
            <v>107900</v>
          </cell>
          <cell r="B9244" t="str">
            <v>ESTANTE DEPOSITO DE INSTRUMENTOS</v>
          </cell>
          <cell r="C9244" t="str">
            <v>UN</v>
          </cell>
          <cell r="E9244" t="str">
            <v>1900</v>
          </cell>
          <cell r="F9244">
            <v>0</v>
          </cell>
        </row>
        <row r="9245">
          <cell r="A9245">
            <v>107901</v>
          </cell>
          <cell r="B9245" t="str">
            <v>SILLA MUSICOS. BENET</v>
          </cell>
          <cell r="C9245" t="str">
            <v>UN</v>
          </cell>
          <cell r="E9245" t="str">
            <v>1900</v>
          </cell>
          <cell r="F9245">
            <v>0</v>
          </cell>
        </row>
        <row r="9246">
          <cell r="A9246">
            <v>107902</v>
          </cell>
          <cell r="B9246" t="str">
            <v>DEPOSITO DANZAS. Altura 3,20 fondo 0,60</v>
          </cell>
          <cell r="C9246" t="str">
            <v>UN</v>
          </cell>
          <cell r="E9246" t="str">
            <v>1900</v>
          </cell>
          <cell r="F9246">
            <v>0</v>
          </cell>
        </row>
        <row r="9247">
          <cell r="A9247">
            <v>107903</v>
          </cell>
          <cell r="B9247" t="str">
            <v>BANCA VESTIER MUJERES Y HOMBRES</v>
          </cell>
          <cell r="C9247" t="str">
            <v>UN</v>
          </cell>
          <cell r="E9247" t="str">
            <v>1900</v>
          </cell>
          <cell r="F9247">
            <v>0</v>
          </cell>
        </row>
        <row r="9248">
          <cell r="A9248">
            <v>107904</v>
          </cell>
          <cell r="B9248" t="str">
            <v>RECEPCION CONTROL. Diametro 5,20</v>
          </cell>
          <cell r="C9248" t="str">
            <v>UN</v>
          </cell>
          <cell r="E9248" t="str">
            <v>1900</v>
          </cell>
          <cell r="F9248">
            <v>0</v>
          </cell>
        </row>
        <row r="9249">
          <cell r="A9249">
            <v>107905</v>
          </cell>
          <cell r="B9249" t="str">
            <v>RECEPCION PORTERIA HALL CULTURAL.</v>
          </cell>
          <cell r="C9249" t="str">
            <v>UN</v>
          </cell>
          <cell r="E9249" t="str">
            <v>1900</v>
          </cell>
          <cell r="F9249">
            <v>0</v>
          </cell>
        </row>
        <row r="9250">
          <cell r="A9250">
            <v>107907</v>
          </cell>
          <cell r="B9250" t="str">
            <v>PUESTO CUARTO CONTROL. 2,30 x 0,60</v>
          </cell>
          <cell r="C9250" t="str">
            <v>UN</v>
          </cell>
          <cell r="E9250" t="str">
            <v>1900</v>
          </cell>
          <cell r="F9250">
            <v>0</v>
          </cell>
        </row>
        <row r="9251">
          <cell r="A9251">
            <v>107908</v>
          </cell>
          <cell r="B9251" t="str">
            <v>PUESTO OFICINA . 1,80 x 0,70</v>
          </cell>
          <cell r="C9251" t="str">
            <v>UN</v>
          </cell>
          <cell r="E9251" t="str">
            <v>1900</v>
          </cell>
          <cell r="F9251">
            <v>0</v>
          </cell>
        </row>
        <row r="9252">
          <cell r="A9252">
            <v>107909</v>
          </cell>
          <cell r="B9252" t="str">
            <v>PUESTOS ADMISTRACION . 1,80 x 0,70</v>
          </cell>
          <cell r="C9252" t="str">
            <v>UN</v>
          </cell>
          <cell r="E9252" t="str">
            <v>1900</v>
          </cell>
          <cell r="F9252">
            <v>0</v>
          </cell>
        </row>
        <row r="9253">
          <cell r="A9253">
            <v>107910</v>
          </cell>
          <cell r="B9253" t="str">
            <v>POLTRONA BRAVIA 2 PUESTOS CDRC</v>
          </cell>
          <cell r="C9253" t="str">
            <v>UN</v>
          </cell>
          <cell r="E9253" t="str">
            <v>1900</v>
          </cell>
          <cell r="F9253">
            <v>0</v>
          </cell>
        </row>
        <row r="9254">
          <cell r="A9254">
            <v>107911</v>
          </cell>
          <cell r="B9254" t="str">
            <v>MESA DE CENTRO 80 x 80</v>
          </cell>
          <cell r="C9254" t="str">
            <v>UN</v>
          </cell>
          <cell r="E9254" t="str">
            <v>1900</v>
          </cell>
          <cell r="F9254">
            <v>0</v>
          </cell>
        </row>
        <row r="9255">
          <cell r="A9255">
            <v>107912</v>
          </cell>
          <cell r="B9255" t="str">
            <v>MESA APILABLE 70 x 50</v>
          </cell>
          <cell r="C9255" t="str">
            <v>UN</v>
          </cell>
          <cell r="E9255" t="str">
            <v>1900</v>
          </cell>
          <cell r="F9255">
            <v>0</v>
          </cell>
        </row>
        <row r="9256">
          <cell r="A9256">
            <v>107913</v>
          </cell>
          <cell r="B9256" t="str">
            <v>MESA APILABLE 70 x 50 CDRC1 TUNAL</v>
          </cell>
          <cell r="C9256" t="str">
            <v>UN</v>
          </cell>
          <cell r="E9256" t="str">
            <v>1900</v>
          </cell>
          <cell r="F9256">
            <v>0</v>
          </cell>
        </row>
        <row r="9257">
          <cell r="A9257">
            <v>107914</v>
          </cell>
          <cell r="B9257" t="str">
            <v>MESA PROFESOR OVALADA DE 110 x 80</v>
          </cell>
          <cell r="C9257" t="str">
            <v>UN</v>
          </cell>
          <cell r="E9257" t="str">
            <v>1900</v>
          </cell>
          <cell r="F9257">
            <v>0</v>
          </cell>
        </row>
        <row r="9258">
          <cell r="A9258">
            <v>107915</v>
          </cell>
          <cell r="B9258" t="str">
            <v>SILLA ESTUDIANTES. SMART</v>
          </cell>
          <cell r="C9258" t="str">
            <v>UN</v>
          </cell>
          <cell r="E9258" t="str">
            <v>1900</v>
          </cell>
          <cell r="F9258">
            <v>0</v>
          </cell>
        </row>
        <row r="9259">
          <cell r="A9259">
            <v>107916</v>
          </cell>
          <cell r="B9259" t="str">
            <v>MESA 80 x 60</v>
          </cell>
          <cell r="C9259" t="str">
            <v>UN</v>
          </cell>
          <cell r="E9259" t="str">
            <v>1900</v>
          </cell>
          <cell r="F9259">
            <v>0</v>
          </cell>
        </row>
        <row r="9260">
          <cell r="A9260">
            <v>107917</v>
          </cell>
          <cell r="B9260" t="str">
            <v>SILLA BOLOGNA SB</v>
          </cell>
          <cell r="C9260" t="str">
            <v>UN</v>
          </cell>
          <cell r="E9260" t="str">
            <v>1900</v>
          </cell>
          <cell r="F9260">
            <v>0</v>
          </cell>
        </row>
        <row r="9261">
          <cell r="A9261">
            <v>107918</v>
          </cell>
          <cell r="B9261" t="str">
            <v>MESA K-2 FIJA 80 x 80</v>
          </cell>
          <cell r="C9261" t="str">
            <v>UN</v>
          </cell>
          <cell r="E9261" t="str">
            <v>1900</v>
          </cell>
          <cell r="F9261">
            <v>0</v>
          </cell>
        </row>
        <row r="9262">
          <cell r="A9262">
            <v>107919</v>
          </cell>
          <cell r="B9262" t="str">
            <v>SILLA KIRA V-2</v>
          </cell>
          <cell r="C9262" t="str">
            <v>UN</v>
          </cell>
          <cell r="E9262" t="str">
            <v>1900</v>
          </cell>
          <cell r="F9262">
            <v>0</v>
          </cell>
        </row>
        <row r="9263">
          <cell r="A9263">
            <v>107920</v>
          </cell>
          <cell r="B9263" t="str">
            <v>BARRA CONTINUA FIJA ALTURA 1,20</v>
          </cell>
          <cell r="C9263" t="str">
            <v>UN</v>
          </cell>
          <cell r="E9263" t="str">
            <v>1900</v>
          </cell>
          <cell r="F9263">
            <v>0</v>
          </cell>
        </row>
        <row r="9264">
          <cell r="A9264">
            <v>107921</v>
          </cell>
          <cell r="B9264" t="str">
            <v>SILLA BUTACO SHELL ALTO</v>
          </cell>
          <cell r="C9264" t="str">
            <v>UN</v>
          </cell>
          <cell r="E9264" t="str">
            <v>1900</v>
          </cell>
          <cell r="F9264">
            <v>0</v>
          </cell>
        </row>
        <row r="9265">
          <cell r="A9265">
            <v>107922</v>
          </cell>
          <cell r="B9265" t="str">
            <v>MESA K-1 FIJA 60 x 60</v>
          </cell>
          <cell r="C9265" t="str">
            <v>UN</v>
          </cell>
          <cell r="E9265" t="str">
            <v>1900</v>
          </cell>
          <cell r="F9265">
            <v>0</v>
          </cell>
        </row>
        <row r="9266">
          <cell r="A9266">
            <v>107923</v>
          </cell>
          <cell r="B9266" t="str">
            <v>SOFA CORRIDO BOOTH</v>
          </cell>
          <cell r="C9266" t="str">
            <v>UN</v>
          </cell>
          <cell r="E9266" t="str">
            <v>1900</v>
          </cell>
          <cell r="F9266">
            <v>0</v>
          </cell>
        </row>
        <row r="9267">
          <cell r="A9267">
            <v>107940</v>
          </cell>
          <cell r="B9267" t="str">
            <v>Silla AuditorioTubular metalPoliuret.InyectNova35</v>
          </cell>
          <cell r="C9267" t="str">
            <v>UN</v>
          </cell>
          <cell r="E9267" t="str">
            <v>1900</v>
          </cell>
          <cell r="F9267">
            <v>0</v>
          </cell>
        </row>
        <row r="9268">
          <cell r="A9268">
            <v>108024</v>
          </cell>
          <cell r="B9268" t="str">
            <v>SillaAuditorio ref.Nova35Sin Mesa Abatible-Inorca</v>
          </cell>
          <cell r="C9268" t="str">
            <v>UN</v>
          </cell>
          <cell r="E9268" t="str">
            <v>1900</v>
          </cell>
          <cell r="F9268">
            <v>0</v>
          </cell>
        </row>
        <row r="9269">
          <cell r="A9269">
            <v>108059</v>
          </cell>
          <cell r="B9269" t="str">
            <v>Puerta Tipo U(1.00x2.50)CRD-Font(S/Esp.Tecnic</v>
          </cell>
          <cell r="C9269" t="str">
            <v>UN</v>
          </cell>
          <cell r="E9269" t="str">
            <v>1900</v>
          </cell>
          <cell r="F9269">
            <v>0</v>
          </cell>
        </row>
        <row r="9270">
          <cell r="A9270">
            <v>108060</v>
          </cell>
          <cell r="B9270" t="str">
            <v>Silla Auditorio Tubula. Metal Poliuret-CDRC-Fontan</v>
          </cell>
          <cell r="C9270" t="str">
            <v>UN</v>
          </cell>
          <cell r="E9270" t="str">
            <v>1900</v>
          </cell>
          <cell r="F9270">
            <v>0</v>
          </cell>
        </row>
        <row r="9271">
          <cell r="A9271">
            <v>108061</v>
          </cell>
          <cell r="B9271" t="str">
            <v>MuebleAlmacenamientoAulas-M-03(3.13x2.72m)S/Espec</v>
          </cell>
          <cell r="C9271" t="str">
            <v>UN</v>
          </cell>
          <cell r="E9271" t="str">
            <v>1900</v>
          </cell>
          <cell r="F9271">
            <v>0</v>
          </cell>
        </row>
        <row r="9272">
          <cell r="A9272">
            <v>108062</v>
          </cell>
          <cell r="B9272" t="str">
            <v>MuebleAlmacenam/toDanza-M-07(7.25x2.40m)S/Esp(A)</v>
          </cell>
          <cell r="C9272" t="str">
            <v>UN</v>
          </cell>
          <cell r="E9272" t="str">
            <v>1900</v>
          </cell>
          <cell r="F9272">
            <v>0</v>
          </cell>
        </row>
        <row r="9273">
          <cell r="A9273">
            <v>108063</v>
          </cell>
          <cell r="B9273" t="str">
            <v>MuebleRecepciónBiblioteca-M-08(1.82x1.10m)S/Espec</v>
          </cell>
          <cell r="C9273" t="str">
            <v>UN</v>
          </cell>
          <cell r="E9273" t="str">
            <v>1900</v>
          </cell>
          <cell r="F9273">
            <v>0</v>
          </cell>
        </row>
        <row r="9274">
          <cell r="A9274">
            <v>108064</v>
          </cell>
          <cell r="B9274" t="str">
            <v>MuebleAlmacenam/toDanza-M-07(7.25x2.40m)S/Esp(B)</v>
          </cell>
          <cell r="C9274" t="str">
            <v>UN</v>
          </cell>
          <cell r="E9274" t="str">
            <v>1900</v>
          </cell>
          <cell r="F9274">
            <v>0</v>
          </cell>
        </row>
        <row r="9275">
          <cell r="A9275">
            <v>108065</v>
          </cell>
          <cell r="B9275" t="str">
            <v>MuebleEstanteriaLavaPinceles-M-09(5.95x2.30m)S/Esp</v>
          </cell>
          <cell r="C9275" t="str">
            <v>UN</v>
          </cell>
          <cell r="E9275" t="str">
            <v>1900</v>
          </cell>
          <cell r="F9275">
            <v>0</v>
          </cell>
        </row>
        <row r="9276">
          <cell r="A9276">
            <v>108066</v>
          </cell>
          <cell r="B9276" t="str">
            <v>MódulosMaderaPiscinas-M-10(0.40x0.33m)S/Esp</v>
          </cell>
          <cell r="C9276" t="str">
            <v>UN</v>
          </cell>
          <cell r="E9276" t="str">
            <v>1900</v>
          </cell>
          <cell r="F9276">
            <v>0</v>
          </cell>
        </row>
        <row r="9277">
          <cell r="A9277">
            <v>108067</v>
          </cell>
          <cell r="B9277" t="str">
            <v>MuebleEscritorioGimnasioyAdminM-11,M19H=0.75m</v>
          </cell>
          <cell r="C9277" t="str">
            <v>ML</v>
          </cell>
          <cell r="E9277" t="str">
            <v>1900</v>
          </cell>
          <cell r="F9277">
            <v>0</v>
          </cell>
        </row>
        <row r="9278">
          <cell r="A9278">
            <v>108068</v>
          </cell>
          <cell r="B9278" t="str">
            <v>MuebleAtenciónGimnasio-M-13(3.33x1.10m)S/Esp</v>
          </cell>
          <cell r="C9278" t="str">
            <v>UN</v>
          </cell>
          <cell r="E9278" t="str">
            <v>1900</v>
          </cell>
          <cell r="F9278">
            <v>0</v>
          </cell>
        </row>
        <row r="9279">
          <cell r="A9279">
            <v>108069</v>
          </cell>
          <cell r="B9279" t="str">
            <v>MuebleCocineta-M-20(1.25x0.95m)S/Especificación</v>
          </cell>
          <cell r="C9279" t="str">
            <v>UN</v>
          </cell>
          <cell r="E9279" t="str">
            <v>1900</v>
          </cell>
          <cell r="F9279">
            <v>0</v>
          </cell>
        </row>
        <row r="9280">
          <cell r="A9280">
            <v>108070</v>
          </cell>
          <cell r="B9280" t="str">
            <v>MuebleAlmacenamientoEnfermeria-M-21(1.55x2.40m)S/E</v>
          </cell>
          <cell r="C9280" t="str">
            <v>UN</v>
          </cell>
          <cell r="E9280" t="str">
            <v>1900</v>
          </cell>
          <cell r="F9280">
            <v>0</v>
          </cell>
        </row>
        <row r="9281">
          <cell r="A9281">
            <v>108071</v>
          </cell>
          <cell r="B9281" t="str">
            <v>MuebleAlmacenamientoLudoteca-M-26(5.95x2.40m)S/E</v>
          </cell>
          <cell r="C9281" t="str">
            <v>UN</v>
          </cell>
          <cell r="E9281" t="str">
            <v>1900</v>
          </cell>
          <cell r="F9281">
            <v>0</v>
          </cell>
        </row>
        <row r="9282">
          <cell r="A9282">
            <v>108072</v>
          </cell>
          <cell r="B9282" t="str">
            <v>MuebleAlmacenamientoSalónKarate-M-27(7.05x2.40m)S/</v>
          </cell>
          <cell r="C9282" t="str">
            <v>UN</v>
          </cell>
          <cell r="E9282" t="str">
            <v>1900</v>
          </cell>
          <cell r="F9282">
            <v>0</v>
          </cell>
        </row>
        <row r="9283">
          <cell r="A9283">
            <v>108075</v>
          </cell>
          <cell r="B9283" t="str">
            <v>MuebleAlmacenamientoBibilioteca-M-28(10.30x2.40m)S</v>
          </cell>
          <cell r="C9283" t="str">
            <v>UN</v>
          </cell>
          <cell r="E9283" t="str">
            <v>1900</v>
          </cell>
          <cell r="F9283">
            <v>0</v>
          </cell>
        </row>
        <row r="9284">
          <cell r="A9284">
            <v>108076</v>
          </cell>
          <cell r="B9284" t="str">
            <v>MuebleAlmacenamientoSalon Gimnasio-M-29(5.43x0.45)</v>
          </cell>
          <cell r="C9284" t="str">
            <v>UN</v>
          </cell>
          <cell r="E9284" t="str">
            <v>1900</v>
          </cell>
          <cell r="F9284">
            <v>0</v>
          </cell>
        </row>
        <row r="9285">
          <cell r="A9285">
            <v>108857</v>
          </cell>
          <cell r="B9285" t="str">
            <v>Estación Cambia Pañal AC-BCSBY Acuaval</v>
          </cell>
          <cell r="C9285" t="str">
            <v>UN</v>
          </cell>
          <cell r="E9285" t="str">
            <v>1900</v>
          </cell>
          <cell r="F9285">
            <v>0</v>
          </cell>
        </row>
        <row r="9286">
          <cell r="A9286">
            <v>108882</v>
          </cell>
          <cell r="B9286" t="str">
            <v>Enchape en Listones de Madera Choiba *CDRC</v>
          </cell>
          <cell r="C9286" t="str">
            <v>ML</v>
          </cell>
          <cell r="E9286" t="str">
            <v>1900</v>
          </cell>
          <cell r="F9286">
            <v>0</v>
          </cell>
        </row>
        <row r="9287">
          <cell r="A9287">
            <v>109137</v>
          </cell>
          <cell r="B9287" t="str">
            <v>LOCKERS PARA PISCINA 100% PLASTICO</v>
          </cell>
          <cell r="C9287" t="str">
            <v>UN</v>
          </cell>
          <cell r="E9287" t="str">
            <v>1900</v>
          </cell>
          <cell r="F9287">
            <v>0</v>
          </cell>
        </row>
        <row r="9288">
          <cell r="A9288">
            <v>101341</v>
          </cell>
          <cell r="B9288" t="str">
            <v>Planoteca en cold rolled infer-super Cap:12bandeja</v>
          </cell>
          <cell r="C9288" t="str">
            <v>UN</v>
          </cell>
          <cell r="D9288">
            <v>43557</v>
          </cell>
          <cell r="E9288" t="str">
            <v>2019</v>
          </cell>
          <cell r="F9288">
            <v>9095947</v>
          </cell>
        </row>
        <row r="9289">
          <cell r="A9289">
            <v>102059</v>
          </cell>
          <cell r="B9289" t="str">
            <v>Silla Moldeada HDPE 450Wx310Dx8mmH CEFE COMETAS</v>
          </cell>
          <cell r="C9289" t="str">
            <v>UN</v>
          </cell>
          <cell r="D9289">
            <v>43802</v>
          </cell>
          <cell r="E9289" t="str">
            <v>2019</v>
          </cell>
          <cell r="F9289">
            <v>530458.99</v>
          </cell>
        </row>
        <row r="9290">
          <cell r="A9290">
            <v>12512</v>
          </cell>
          <cell r="B9290" t="str">
            <v>DOTACIÓN EQUIPOS GIMNASIO - CEFE COMETAS</v>
          </cell>
          <cell r="C9290" t="str">
            <v>GL</v>
          </cell>
          <cell r="D9290">
            <v>43749</v>
          </cell>
          <cell r="E9290" t="str">
            <v>2019</v>
          </cell>
          <cell r="F9290">
            <v>982682521</v>
          </cell>
        </row>
        <row r="9291">
          <cell r="A9291">
            <v>12647</v>
          </cell>
          <cell r="B9291" t="str">
            <v>CASILLEROS EN MELAMÍNICO DE 15mm DOBLE CARA, MÓDULOS DE 1,80X0,30X0,30</v>
          </cell>
          <cell r="C9291" t="str">
            <v>UN</v>
          </cell>
          <cell r="D9291">
            <v>44026</v>
          </cell>
          <cell r="E9291" t="str">
            <v>2020</v>
          </cell>
          <cell r="F9291">
            <v>656880</v>
          </cell>
        </row>
        <row r="9292">
          <cell r="A9292">
            <v>12660</v>
          </cell>
          <cell r="B9292" t="str">
            <v>Loker de 3*9 X 0,30 X 1.80</v>
          </cell>
          <cell r="C9292" t="str">
            <v>UN</v>
          </cell>
          <cell r="D9292">
            <v>44066</v>
          </cell>
          <cell r="E9292" t="str">
            <v>2020</v>
          </cell>
          <cell r="F9292">
            <v>1874250</v>
          </cell>
        </row>
        <row r="9293">
          <cell r="A9293">
            <v>12661</v>
          </cell>
          <cell r="B9293" t="str">
            <v>Loker de 4*12 X  0,30 X 1.80</v>
          </cell>
          <cell r="C9293" t="str">
            <v>UN</v>
          </cell>
          <cell r="D9293">
            <v>44066</v>
          </cell>
          <cell r="E9293" t="str">
            <v>2020</v>
          </cell>
          <cell r="F9293">
            <v>2229822</v>
          </cell>
        </row>
        <row r="9294">
          <cell r="A9294">
            <v>13051</v>
          </cell>
          <cell r="B9294" t="str">
            <v>MUEBLES ACERO INOXIDABLE CAL 18 DE 0,6X2,75X,96 CON DIVISIONES, GABINETES Y PUERTAS ( SUM E INST)</v>
          </cell>
          <cell r="C9294" t="str">
            <v>UN</v>
          </cell>
          <cell r="D9294">
            <v>44591</v>
          </cell>
          <cell r="E9294" t="str">
            <v>2022</v>
          </cell>
          <cell r="F9294">
            <v>7384159</v>
          </cell>
        </row>
        <row r="9295">
          <cell r="A9295">
            <v>13052</v>
          </cell>
          <cell r="B9295" t="str">
            <v>SUM E INST LAVAMANOS EN L EN ACERO INOXIDABLE MEDIDAS 0,9X0,5X,92</v>
          </cell>
          <cell r="C9295" t="str">
            <v>UN</v>
          </cell>
          <cell r="D9295">
            <v>44591</v>
          </cell>
          <cell r="E9295" t="str">
            <v>2022</v>
          </cell>
          <cell r="F9295">
            <v>1115479</v>
          </cell>
        </row>
        <row r="9296">
          <cell r="A9296">
            <v>4027</v>
          </cell>
          <cell r="B9296" t="str">
            <v>ESCRITORIO EJECUTIVO KEFREN</v>
          </cell>
          <cell r="C9296" t="str">
            <v>UN</v>
          </cell>
          <cell r="E9296" t="str">
            <v>1900</v>
          </cell>
          <cell r="F9296">
            <v>0</v>
          </cell>
        </row>
        <row r="9297">
          <cell r="A9297">
            <v>4028</v>
          </cell>
          <cell r="B9297" t="str">
            <v>ESTACION PARA COMPUTO KEFREN</v>
          </cell>
          <cell r="C9297" t="str">
            <v>UN</v>
          </cell>
          <cell r="E9297" t="str">
            <v>1900</v>
          </cell>
          <cell r="F9297">
            <v>0</v>
          </cell>
        </row>
        <row r="9298">
          <cell r="A9298">
            <v>4029</v>
          </cell>
          <cell r="B9298" t="str">
            <v>ESCRITORIO AUXILIAR KEFREN</v>
          </cell>
          <cell r="C9298" t="str">
            <v>UN</v>
          </cell>
          <cell r="E9298" t="str">
            <v>1900</v>
          </cell>
          <cell r="F9298">
            <v>0</v>
          </cell>
        </row>
        <row r="9299">
          <cell r="A9299">
            <v>4030</v>
          </cell>
          <cell r="B9299" t="str">
            <v>BIBLIOTECA MODULAR 6 ENTREPAÑOS REF. 6.2107.52.01</v>
          </cell>
          <cell r="C9299" t="str">
            <v>UN</v>
          </cell>
          <cell r="E9299" t="str">
            <v>1900</v>
          </cell>
          <cell r="F9299">
            <v>0</v>
          </cell>
        </row>
        <row r="9300">
          <cell r="A9300">
            <v>4031</v>
          </cell>
          <cell r="B9300" t="str">
            <v>MODULO BASE DE ARCHIVO LOGIC</v>
          </cell>
          <cell r="C9300" t="str">
            <v>UN</v>
          </cell>
          <cell r="E9300" t="str">
            <v>1900</v>
          </cell>
          <cell r="F9300">
            <v>0</v>
          </cell>
        </row>
        <row r="9301">
          <cell r="A9301">
            <v>4032</v>
          </cell>
          <cell r="B9301" t="str">
            <v>ARCHIVO 2 CAJONES UNA GAVETA 6.4300.52.01 ACABADO</v>
          </cell>
          <cell r="C9301" t="str">
            <v>UN</v>
          </cell>
          <cell r="E9301" t="str">
            <v>1900</v>
          </cell>
          <cell r="F9301">
            <v>0</v>
          </cell>
        </row>
        <row r="9302">
          <cell r="A9302">
            <v>4033</v>
          </cell>
          <cell r="B9302" t="str">
            <v>ARCHIVO 4  GAVETAS REF. 6.3400.52.01</v>
          </cell>
          <cell r="C9302" t="str">
            <v>UN</v>
          </cell>
          <cell r="E9302" t="str">
            <v>1900</v>
          </cell>
          <cell r="F9302">
            <v>0</v>
          </cell>
        </row>
        <row r="9303">
          <cell r="A9303">
            <v>4034</v>
          </cell>
          <cell r="B9303" t="str">
            <v>ESTACION DE COMPUTO HOME</v>
          </cell>
          <cell r="C9303" t="str">
            <v>UN</v>
          </cell>
          <cell r="E9303" t="str">
            <v>1900</v>
          </cell>
          <cell r="F9303">
            <v>0</v>
          </cell>
        </row>
        <row r="9304">
          <cell r="A9304">
            <v>4035</v>
          </cell>
          <cell r="B9304" t="str">
            <v>ESTACION MULTIMEDIA HOME</v>
          </cell>
          <cell r="C9304" t="str">
            <v>UN</v>
          </cell>
          <cell r="E9304" t="str">
            <v>1900</v>
          </cell>
          <cell r="F9304">
            <v>0</v>
          </cell>
        </row>
        <row r="9305">
          <cell r="A9305">
            <v>101117</v>
          </cell>
          <cell r="B9305" t="str">
            <v>ESTACION MULTIMEDIA HOME</v>
          </cell>
          <cell r="C9305" t="str">
            <v>UN</v>
          </cell>
          <cell r="E9305" t="str">
            <v>1900</v>
          </cell>
          <cell r="F9305">
            <v>0</v>
          </cell>
        </row>
        <row r="9306">
          <cell r="A9306">
            <v>101165</v>
          </cell>
          <cell r="B9306" t="str">
            <v>Escrit. superf. fórmica 0.575X1.49C (Rec.IDRD) **</v>
          </cell>
          <cell r="C9306" t="str">
            <v>UN</v>
          </cell>
          <cell r="E9306" t="str">
            <v>1900</v>
          </cell>
          <cell r="F9306">
            <v>0</v>
          </cell>
        </row>
        <row r="9307">
          <cell r="A9307">
            <v>101166</v>
          </cell>
          <cell r="B9307" t="str">
            <v>Escrit. superf. P fórmica 0.84X1.41 (Rec.IDRD) **</v>
          </cell>
          <cell r="C9307" t="str">
            <v>UN</v>
          </cell>
          <cell r="E9307" t="str">
            <v>1900</v>
          </cell>
          <cell r="F9307">
            <v>0</v>
          </cell>
        </row>
        <row r="9308">
          <cell r="A9308">
            <v>101167</v>
          </cell>
          <cell r="B9308" t="str">
            <v>Escrit. cost. H metálico (Rec.IDRD) **</v>
          </cell>
          <cell r="C9308" t="str">
            <v>UN</v>
          </cell>
          <cell r="E9308" t="str">
            <v>1900</v>
          </cell>
          <cell r="F9308">
            <v>0</v>
          </cell>
        </row>
        <row r="9309">
          <cell r="A9309">
            <v>101169</v>
          </cell>
          <cell r="B9309" t="str">
            <v>Escrit. portateclado plástico (Rec.IDRD) **</v>
          </cell>
          <cell r="C9309" t="str">
            <v>UN</v>
          </cell>
          <cell r="E9309" t="str">
            <v>1900</v>
          </cell>
          <cell r="F9309">
            <v>0</v>
          </cell>
        </row>
        <row r="9310">
          <cell r="A9310">
            <v>101171</v>
          </cell>
          <cell r="B9310" t="str">
            <v>Escrit. archivador metálico (Rec.IDRD) **</v>
          </cell>
          <cell r="C9310" t="str">
            <v>UN</v>
          </cell>
          <cell r="E9310" t="str">
            <v>1900</v>
          </cell>
          <cell r="F9310">
            <v>0</v>
          </cell>
        </row>
        <row r="9311">
          <cell r="A9311">
            <v>101176</v>
          </cell>
          <cell r="B9311" t="str">
            <v>Silla paño neum. 0.91x0.45x0.40 (Rec.IDRD) **</v>
          </cell>
          <cell r="C9311" t="str">
            <v>UN</v>
          </cell>
          <cell r="E9311" t="str">
            <v>1900</v>
          </cell>
          <cell r="F9311">
            <v>0</v>
          </cell>
        </row>
        <row r="9312">
          <cell r="A9312">
            <v>101226</v>
          </cell>
          <cell r="B9312" t="str">
            <v>Silla  Sencilla plastica anclada a piso **</v>
          </cell>
          <cell r="C9312" t="str">
            <v>UN</v>
          </cell>
          <cell r="E9312" t="str">
            <v>1900</v>
          </cell>
          <cell r="F9312">
            <v>0</v>
          </cell>
        </row>
        <row r="9313">
          <cell r="A9313">
            <v>101227</v>
          </cell>
          <cell r="B9313" t="str">
            <v>ARCHIVADOR METÁLICO DE 2.5X1X2.1</v>
          </cell>
          <cell r="C9313" t="str">
            <v>UN</v>
          </cell>
          <cell r="E9313" t="str">
            <v>1900</v>
          </cell>
          <cell r="F9313">
            <v>0</v>
          </cell>
        </row>
        <row r="9314">
          <cell r="A9314">
            <v>101228</v>
          </cell>
          <cell r="B9314" t="str">
            <v>ARCHIVADOR METÁLICO DE 2.6X1X2.1</v>
          </cell>
          <cell r="C9314" t="str">
            <v>UN</v>
          </cell>
          <cell r="E9314" t="str">
            <v>1900</v>
          </cell>
          <cell r="F9314">
            <v>0</v>
          </cell>
        </row>
        <row r="9315">
          <cell r="A9315">
            <v>101229</v>
          </cell>
          <cell r="B9315" t="str">
            <v>ARCHIVADOR METÁLICO DE 3.6X1X2.1</v>
          </cell>
          <cell r="C9315" t="str">
            <v>UN</v>
          </cell>
          <cell r="E9315" t="str">
            <v>1900</v>
          </cell>
          <cell r="F9315">
            <v>0</v>
          </cell>
        </row>
        <row r="9316">
          <cell r="A9316">
            <v>102274</v>
          </cell>
          <cell r="B9316" t="str">
            <v>ARCHIVO METALICO PARA PUESTO DE TRABAJO</v>
          </cell>
          <cell r="C9316" t="str">
            <v>UN</v>
          </cell>
          <cell r="E9316" t="str">
            <v>1900</v>
          </cell>
          <cell r="F9316">
            <v>0</v>
          </cell>
        </row>
        <row r="9317">
          <cell r="A9317">
            <v>102276</v>
          </cell>
          <cell r="B9317" t="str">
            <v>Silla paño Ergonomica sin Brazo **</v>
          </cell>
          <cell r="C9317" t="str">
            <v>UN</v>
          </cell>
          <cell r="E9317" t="str">
            <v>1900</v>
          </cell>
          <cell r="F9317">
            <v>0</v>
          </cell>
        </row>
        <row r="9318">
          <cell r="A9318">
            <v>102285</v>
          </cell>
          <cell r="B9318" t="str">
            <v>ARCHIVADOR METÁLICO2X1 A=0.38m(Sum+Inst.)**</v>
          </cell>
          <cell r="C9318" t="str">
            <v>UN</v>
          </cell>
          <cell r="E9318" t="str">
            <v>1900</v>
          </cell>
          <cell r="F9318">
            <v>0</v>
          </cell>
        </row>
        <row r="9319">
          <cell r="A9319">
            <v>102667</v>
          </cell>
          <cell r="B9319" t="str">
            <v>ArchivadorMinitorre2X1 A=0.38mNivelad.Cal.22(S+I)</v>
          </cell>
          <cell r="C9319" t="str">
            <v>UN</v>
          </cell>
          <cell r="E9319" t="str">
            <v>1900</v>
          </cell>
          <cell r="F9319">
            <v>0</v>
          </cell>
        </row>
        <row r="9320">
          <cell r="A9320">
            <v>102668</v>
          </cell>
          <cell r="B9320" t="str">
            <v>Silla Ref. penta alta tipo lisaNylonCarcasaPañoErg</v>
          </cell>
          <cell r="C9320" t="str">
            <v>UN</v>
          </cell>
          <cell r="E9320" t="str">
            <v>1900</v>
          </cell>
          <cell r="F9320">
            <v>0</v>
          </cell>
        </row>
        <row r="9321">
          <cell r="A9321">
            <v>102670</v>
          </cell>
          <cell r="B9321" t="str">
            <v>SillaGerenteRef.Excell.Brazos.Tapiz.PrannaNegro.</v>
          </cell>
          <cell r="C9321" t="str">
            <v>UN</v>
          </cell>
          <cell r="E9321" t="str">
            <v>1900</v>
          </cell>
          <cell r="F9321">
            <v>0</v>
          </cell>
        </row>
        <row r="9322">
          <cell r="A9322">
            <v>102673</v>
          </cell>
          <cell r="B9322" t="str">
            <v>Mesa para sala de reun.1.8x0.90mTablex30mmForm.T8*</v>
          </cell>
          <cell r="C9322" t="str">
            <v>UN</v>
          </cell>
          <cell r="E9322" t="str">
            <v>1900</v>
          </cell>
          <cell r="F9322">
            <v>0</v>
          </cell>
        </row>
        <row r="9323">
          <cell r="A9323">
            <v>104593</v>
          </cell>
          <cell r="B9323" t="str">
            <v>Riel aluminio embutido para mueble madera - vidrio</v>
          </cell>
          <cell r="C9323" t="str">
            <v>ML</v>
          </cell>
          <cell r="E9323" t="str">
            <v>1900</v>
          </cell>
          <cell r="F9323">
            <v>0</v>
          </cell>
        </row>
        <row r="9324">
          <cell r="A9324">
            <v>107941</v>
          </cell>
          <cell r="B9324" t="str">
            <v>Mueble Almac.Aulas M03(3.13x2.72mEst.Tubular</v>
          </cell>
          <cell r="C9324" t="str">
            <v>UN</v>
          </cell>
          <cell r="E9324" t="str">
            <v>1900</v>
          </cell>
          <cell r="F9324">
            <v>0</v>
          </cell>
        </row>
        <row r="9325">
          <cell r="A9325">
            <v>107942</v>
          </cell>
          <cell r="B9325" t="str">
            <v>MuebleRecepcBibliotecM08(1.82x1.10)S/DescripTec</v>
          </cell>
          <cell r="C9325" t="str">
            <v>UN</v>
          </cell>
          <cell r="E9325" t="str">
            <v>1900</v>
          </cell>
          <cell r="F9325">
            <v>0</v>
          </cell>
        </row>
        <row r="9326">
          <cell r="A9326">
            <v>107943</v>
          </cell>
          <cell r="B9326" t="str">
            <v>Mueble Almac.Danza M07(7.25x2.40mPanel Aglomerad</v>
          </cell>
          <cell r="C9326" t="str">
            <v>UN</v>
          </cell>
          <cell r="E9326" t="str">
            <v>1900</v>
          </cell>
          <cell r="F9326">
            <v>0</v>
          </cell>
        </row>
        <row r="9327">
          <cell r="A9327">
            <v>107944</v>
          </cell>
          <cell r="B9327" t="str">
            <v>MuebleEstanteriaLavapincelesM09(5.95x2.30)S/Descr</v>
          </cell>
          <cell r="C9327" t="str">
            <v>UN</v>
          </cell>
          <cell r="E9327" t="str">
            <v>1900</v>
          </cell>
          <cell r="F9327">
            <v>0</v>
          </cell>
        </row>
        <row r="9328">
          <cell r="A9328">
            <v>107945</v>
          </cell>
          <cell r="B9328" t="str">
            <v>ModuloMaderaPiscinasM10(0.40x0.33)S/Descripc</v>
          </cell>
          <cell r="C9328" t="str">
            <v>UN</v>
          </cell>
          <cell r="E9328" t="str">
            <v>1900</v>
          </cell>
          <cell r="F9328">
            <v>0</v>
          </cell>
        </row>
        <row r="9329">
          <cell r="A9329">
            <v>107946</v>
          </cell>
          <cell r="B9329" t="str">
            <v>MuebleEscritorioGimnasio y Admin M11,M19 (H=0.75m)</v>
          </cell>
          <cell r="C9329" t="str">
            <v>UN</v>
          </cell>
          <cell r="E9329" t="str">
            <v>1900</v>
          </cell>
          <cell r="F9329">
            <v>0</v>
          </cell>
        </row>
        <row r="9330">
          <cell r="A9330">
            <v>107949</v>
          </cell>
          <cell r="B9330" t="str">
            <v>MuebleAtenciónGimnasioM13 (3.33X1.10) S/DescripTec</v>
          </cell>
          <cell r="C9330" t="str">
            <v>UN</v>
          </cell>
          <cell r="E9330" t="str">
            <v>1900</v>
          </cell>
          <cell r="F9330">
            <v>0</v>
          </cell>
        </row>
        <row r="9331">
          <cell r="A9331">
            <v>107953</v>
          </cell>
          <cell r="B9331" t="str">
            <v>MuebleCocinetaM20 (1.25X0.95) S/DescripTec</v>
          </cell>
          <cell r="C9331" t="str">
            <v>UN</v>
          </cell>
          <cell r="E9331" t="str">
            <v>1900</v>
          </cell>
          <cell r="F9331">
            <v>0</v>
          </cell>
        </row>
        <row r="9332">
          <cell r="A9332">
            <v>107954</v>
          </cell>
          <cell r="B9332" t="str">
            <v>MuebleAlmacenam.EnfermM21(1.55X2.40) S/DescripTec</v>
          </cell>
          <cell r="C9332" t="str">
            <v>UN</v>
          </cell>
          <cell r="E9332" t="str">
            <v>1900</v>
          </cell>
          <cell r="F9332">
            <v>0</v>
          </cell>
        </row>
        <row r="9333">
          <cell r="A9333">
            <v>107956</v>
          </cell>
          <cell r="B9333" t="str">
            <v>MuebleAlmacenam.LudotecaM26(5.95X2.40) S/DescripTe</v>
          </cell>
          <cell r="C9333" t="str">
            <v>UN</v>
          </cell>
          <cell r="E9333" t="str">
            <v>1900</v>
          </cell>
          <cell r="F9333">
            <v>0</v>
          </cell>
        </row>
        <row r="9334">
          <cell r="A9334">
            <v>107957</v>
          </cell>
          <cell r="B9334" t="str">
            <v>MuebleAlmacenam.SalónKarateM27(7.05X2.40)S/Descri</v>
          </cell>
          <cell r="C9334" t="str">
            <v>UN</v>
          </cell>
          <cell r="E9334" t="str">
            <v>1900</v>
          </cell>
          <cell r="F9334">
            <v>0</v>
          </cell>
        </row>
        <row r="9335">
          <cell r="A9335">
            <v>107958</v>
          </cell>
          <cell r="B9335" t="str">
            <v>MuebleAlmacenam.BibliotecaM28(10.30X2.40)S/Descri</v>
          </cell>
          <cell r="C9335" t="str">
            <v>UN</v>
          </cell>
          <cell r="E9335" t="str">
            <v>1900</v>
          </cell>
          <cell r="F9335">
            <v>0</v>
          </cell>
        </row>
        <row r="9336">
          <cell r="A9336">
            <v>107959</v>
          </cell>
          <cell r="B9336" t="str">
            <v>MuebleAlmacenam.SalónGimnasioM29(5.43X0.45)S/Desc9</v>
          </cell>
          <cell r="C9336" t="str">
            <v>UN</v>
          </cell>
          <cell r="E9336" t="str">
            <v>1900</v>
          </cell>
          <cell r="F9336">
            <v>0</v>
          </cell>
        </row>
        <row r="9337">
          <cell r="A9337">
            <v>103</v>
          </cell>
          <cell r="B9337" t="str">
            <v>VITROMURO .0.19 x0.19x0.08</v>
          </cell>
          <cell r="C9337" t="str">
            <v>UN</v>
          </cell>
          <cell r="E9337" t="str">
            <v>1900</v>
          </cell>
          <cell r="F9337">
            <v>0</v>
          </cell>
        </row>
        <row r="9338">
          <cell r="A9338">
            <v>2347</v>
          </cell>
          <cell r="B9338" t="str">
            <v>VITROBLOCK PISO</v>
          </cell>
          <cell r="C9338" t="str">
            <v>UN</v>
          </cell>
          <cell r="D9338">
            <v>43839</v>
          </cell>
          <cell r="E9338" t="str">
            <v>2020</v>
          </cell>
          <cell r="F9338">
            <v>4359.01</v>
          </cell>
        </row>
        <row r="9339">
          <cell r="A9339">
            <v>127</v>
          </cell>
          <cell r="B9339" t="str">
            <v>LAMINA EN DRY WALL 3/8"</v>
          </cell>
          <cell r="C9339" t="str">
            <v>UN</v>
          </cell>
          <cell r="D9339">
            <v>44591</v>
          </cell>
          <cell r="E9339" t="str">
            <v>2022</v>
          </cell>
          <cell r="F9339">
            <v>25665</v>
          </cell>
        </row>
        <row r="9340">
          <cell r="A9340">
            <v>3321</v>
          </cell>
          <cell r="B9340" t="str">
            <v>LAMINA EN DRY WALL 5/8"</v>
          </cell>
          <cell r="C9340" t="str">
            <v>UN</v>
          </cell>
          <cell r="E9340" t="str">
            <v>1900</v>
          </cell>
          <cell r="F9340">
            <v>0</v>
          </cell>
        </row>
        <row r="9341">
          <cell r="A9341">
            <v>100356</v>
          </cell>
          <cell r="B9341" t="str">
            <v>Lamina concret aligerado fibra de vidrio GRC **</v>
          </cell>
          <cell r="C9341" t="str">
            <v>M2</v>
          </cell>
          <cell r="E9341" t="str">
            <v>1900</v>
          </cell>
          <cell r="F9341">
            <v>0</v>
          </cell>
        </row>
        <row r="9342">
          <cell r="A9342">
            <v>100771</v>
          </cell>
          <cell r="B9342" t="str">
            <v>MUR-LAM DRY WALL 5/8"+PERFIL+SOPORT+TORNIL+MASI+LI</v>
          </cell>
          <cell r="C9342" t="str">
            <v>M2</v>
          </cell>
          <cell r="E9342" t="str">
            <v>1900</v>
          </cell>
          <cell r="F9342">
            <v>0</v>
          </cell>
        </row>
        <row r="9343">
          <cell r="A9343">
            <v>100772</v>
          </cell>
          <cell r="B9343" t="str">
            <v>CIELO RASO-LAM DRY WALL 3/8"+VIGA+OMEGA+ANGULO</v>
          </cell>
          <cell r="C9343" t="str">
            <v>M2</v>
          </cell>
          <cell r="E9343" t="str">
            <v>1900</v>
          </cell>
          <cell r="F9343">
            <v>0</v>
          </cell>
        </row>
        <row r="9344">
          <cell r="A9344">
            <v>100773</v>
          </cell>
          <cell r="B9344" t="str">
            <v>CIELO RASO-LAM DRY WALL 1/2"+VIG+OMEGA+ANGULO</v>
          </cell>
          <cell r="C9344" t="str">
            <v>M2</v>
          </cell>
          <cell r="E9344" t="str">
            <v>1900</v>
          </cell>
          <cell r="F9344">
            <v>0</v>
          </cell>
        </row>
        <row r="9345">
          <cell r="A9345">
            <v>100774</v>
          </cell>
          <cell r="B9345" t="str">
            <v>CIELO RASO-LAM DRY WALL 5/8"+VIGA+OMEGA+ANGULO</v>
          </cell>
          <cell r="C9345" t="str">
            <v>M2</v>
          </cell>
          <cell r="E9345" t="str">
            <v>1900</v>
          </cell>
          <cell r="F9345">
            <v>0</v>
          </cell>
        </row>
        <row r="9346">
          <cell r="A9346">
            <v>105531</v>
          </cell>
          <cell r="B9346" t="str">
            <v>DESEMBUCHADORES</v>
          </cell>
          <cell r="C9346" t="str">
            <v>UN</v>
          </cell>
          <cell r="E9346" t="str">
            <v>1900</v>
          </cell>
          <cell r="F9346">
            <v>0</v>
          </cell>
        </row>
        <row r="9347">
          <cell r="A9347">
            <v>105532</v>
          </cell>
          <cell r="B9347" t="str">
            <v>TAMICES METALICOS</v>
          </cell>
          <cell r="C9347" t="str">
            <v>UN</v>
          </cell>
          <cell r="E9347" t="str">
            <v>1900</v>
          </cell>
          <cell r="F9347">
            <v>0</v>
          </cell>
        </row>
        <row r="9348">
          <cell r="A9348">
            <v>105533</v>
          </cell>
          <cell r="B9348" t="str">
            <v>GANCHOS METALICOS</v>
          </cell>
          <cell r="C9348" t="str">
            <v>UN</v>
          </cell>
          <cell r="E9348" t="str">
            <v>1900</v>
          </cell>
          <cell r="F9348">
            <v>0</v>
          </cell>
        </row>
        <row r="9349">
          <cell r="A9349">
            <v>105535</v>
          </cell>
          <cell r="B9349" t="str">
            <v>ARAÑAS METALICAS</v>
          </cell>
          <cell r="C9349" t="str">
            <v>UN</v>
          </cell>
          <cell r="E9349" t="str">
            <v>1900</v>
          </cell>
          <cell r="F9349">
            <v>0</v>
          </cell>
        </row>
        <row r="9350">
          <cell r="A9350">
            <v>3284</v>
          </cell>
          <cell r="B9350" t="str">
            <v>CANCHA MULTIPLE ILUMINACION RECREATIVA</v>
          </cell>
          <cell r="C9350" t="str">
            <v>GL</v>
          </cell>
          <cell r="E9350" t="str">
            <v>1900</v>
          </cell>
          <cell r="F9350">
            <v>0</v>
          </cell>
        </row>
        <row r="9351">
          <cell r="A9351">
            <v>3621</v>
          </cell>
          <cell r="B9351" t="str">
            <v>PLANO GENERAL FORMATO VERTICAL</v>
          </cell>
          <cell r="C9351" t="str">
            <v>UN</v>
          </cell>
          <cell r="E9351" t="str">
            <v>1900</v>
          </cell>
          <cell r="F9351">
            <v>0</v>
          </cell>
        </row>
        <row r="9352">
          <cell r="A9352">
            <v>3622</v>
          </cell>
          <cell r="B9352" t="str">
            <v>PLANO GENERAL FORMATO HORIZONTAL</v>
          </cell>
          <cell r="C9352" t="str">
            <v>UN</v>
          </cell>
          <cell r="E9352" t="str">
            <v>1900</v>
          </cell>
          <cell r="F9352">
            <v>0</v>
          </cell>
        </row>
        <row r="9353">
          <cell r="A9353">
            <v>3638</v>
          </cell>
          <cell r="B9353" t="str">
            <v>ESTRUCTURA PARA BALONCESTO</v>
          </cell>
          <cell r="C9353" t="str">
            <v>UN</v>
          </cell>
          <cell r="E9353" t="str">
            <v>1900</v>
          </cell>
          <cell r="F9353">
            <v>0</v>
          </cell>
        </row>
        <row r="9354">
          <cell r="A9354">
            <v>3921</v>
          </cell>
          <cell r="B9354" t="str">
            <v>PARADERO M-10 (Sumin+Transp+Inst-Sin exc-Sin Conc)</v>
          </cell>
          <cell r="C9354" t="str">
            <v>UN</v>
          </cell>
          <cell r="E9354" t="str">
            <v>1900</v>
          </cell>
          <cell r="F9354">
            <v>0</v>
          </cell>
        </row>
        <row r="9355">
          <cell r="A9355">
            <v>100403</v>
          </cell>
          <cell r="B9355" t="str">
            <v>CanecaAcero InoxidableMobiliario Urbano(Sum)M-121</v>
          </cell>
          <cell r="C9355" t="str">
            <v>UN</v>
          </cell>
          <cell r="D9355">
            <v>44591</v>
          </cell>
          <cell r="E9355" t="str">
            <v>2022</v>
          </cell>
          <cell r="F9355">
            <v>527660.01</v>
          </cell>
        </row>
        <row r="9356">
          <cell r="A9356">
            <v>100407</v>
          </cell>
          <cell r="B9356" t="str">
            <v>Marco multiple + tablero antibandalico **</v>
          </cell>
          <cell r="C9356" t="str">
            <v>JGO</v>
          </cell>
          <cell r="E9356" t="str">
            <v>1900</v>
          </cell>
          <cell r="F9356">
            <v>0</v>
          </cell>
        </row>
        <row r="9357">
          <cell r="A9357">
            <v>100408</v>
          </cell>
          <cell r="B9357" t="str">
            <v>Juego infantil Modulo M-6 Zonal (Suministro) **</v>
          </cell>
          <cell r="C9357" t="str">
            <v>UN</v>
          </cell>
          <cell r="E9357" t="str">
            <v>1900</v>
          </cell>
          <cell r="F9357">
            <v>0</v>
          </cell>
        </row>
        <row r="9358">
          <cell r="A9358">
            <v>100409</v>
          </cell>
          <cell r="B9358" t="str">
            <v>Juego infantil Modulo M-7 (Suministro) **</v>
          </cell>
          <cell r="C9358" t="str">
            <v>UN</v>
          </cell>
          <cell r="E9358" t="str">
            <v>1900</v>
          </cell>
          <cell r="F9358">
            <v>0</v>
          </cell>
        </row>
        <row r="9359">
          <cell r="A9359">
            <v>100410</v>
          </cell>
          <cell r="B9359" t="str">
            <v>Juego infantil Modulo M-8 (Suministro) **</v>
          </cell>
          <cell r="C9359" t="str">
            <v>UN</v>
          </cell>
          <cell r="E9359" t="str">
            <v>1900</v>
          </cell>
          <cell r="F9359">
            <v>0</v>
          </cell>
        </row>
        <row r="9360">
          <cell r="A9360">
            <v>100411</v>
          </cell>
          <cell r="B9360" t="str">
            <v>PROTECTOR DE ARBOL M-90 (Sumin) **</v>
          </cell>
          <cell r="C9360" t="str">
            <v>UN</v>
          </cell>
          <cell r="E9360" t="str">
            <v>1900</v>
          </cell>
          <cell r="F9360">
            <v>0</v>
          </cell>
        </row>
        <row r="9361">
          <cell r="A9361">
            <v>100429</v>
          </cell>
          <cell r="B9361" t="str">
            <v>Cadenas para columpio Modulo  5  (Sumin e Inst) **</v>
          </cell>
          <cell r="C9361" t="str">
            <v>UN</v>
          </cell>
          <cell r="E9361" t="str">
            <v>1900</v>
          </cell>
          <cell r="F9361">
            <v>0</v>
          </cell>
        </row>
        <row r="9362">
          <cell r="A9362">
            <v>100430</v>
          </cell>
          <cell r="B9362" t="str">
            <v>Asiento fibralona columpio Modulo 5 (Sumin e Ins**</v>
          </cell>
          <cell r="C9362" t="str">
            <v>UN</v>
          </cell>
          <cell r="E9362" t="str">
            <v>1900</v>
          </cell>
          <cell r="F9362">
            <v>0</v>
          </cell>
        </row>
        <row r="9363">
          <cell r="A9363">
            <v>100431</v>
          </cell>
          <cell r="B9363" t="str">
            <v>Acoples columpio Modulo 5 (Sumin e Ins) **</v>
          </cell>
          <cell r="C9363" t="str">
            <v>UN</v>
          </cell>
          <cell r="E9363" t="str">
            <v>1900</v>
          </cell>
          <cell r="F9363">
            <v>0</v>
          </cell>
        </row>
        <row r="9364">
          <cell r="A9364">
            <v>100433</v>
          </cell>
          <cell r="B9364" t="str">
            <v>Plataforma cuadrada Modulo juegos (Sumin e Ins) **</v>
          </cell>
          <cell r="C9364" t="str">
            <v>UN</v>
          </cell>
          <cell r="E9364" t="str">
            <v>1900</v>
          </cell>
          <cell r="F9364">
            <v>0</v>
          </cell>
        </row>
        <row r="9365">
          <cell r="A9365">
            <v>100434</v>
          </cell>
          <cell r="B9365" t="str">
            <v>Plataforma triang Modulo juegos (Sumin e Ins) **</v>
          </cell>
          <cell r="C9365" t="str">
            <v>UN</v>
          </cell>
          <cell r="E9365" t="str">
            <v>1900</v>
          </cell>
          <cell r="F9365">
            <v>0</v>
          </cell>
        </row>
        <row r="9366">
          <cell r="A9366">
            <v>100438</v>
          </cell>
          <cell r="B9366" t="str">
            <v>Barras rodadero (Sumin e Ins) **</v>
          </cell>
          <cell r="C9366" t="str">
            <v>UN</v>
          </cell>
          <cell r="E9366" t="str">
            <v>1900</v>
          </cell>
          <cell r="F9366">
            <v>0</v>
          </cell>
        </row>
        <row r="9367">
          <cell r="A9367">
            <v>100439</v>
          </cell>
          <cell r="B9367" t="str">
            <v>Barras de giro rodadero</v>
          </cell>
          <cell r="C9367" t="str">
            <v>UN</v>
          </cell>
          <cell r="D9367">
            <v>43521</v>
          </cell>
          <cell r="E9367" t="str">
            <v>2019</v>
          </cell>
          <cell r="F9367">
            <v>212278</v>
          </cell>
        </row>
        <row r="9368">
          <cell r="A9368">
            <v>100442</v>
          </cell>
          <cell r="B9368" t="str">
            <v>Redes para baloncesto **</v>
          </cell>
          <cell r="C9368" t="str">
            <v>UN</v>
          </cell>
          <cell r="D9368">
            <v>44591</v>
          </cell>
          <cell r="E9368" t="str">
            <v>2022</v>
          </cell>
          <cell r="F9368">
            <v>26299</v>
          </cell>
        </row>
        <row r="9369">
          <cell r="A9369">
            <v>100443</v>
          </cell>
          <cell r="B9369" t="str">
            <v>Aros baloncesto **</v>
          </cell>
          <cell r="C9369" t="str">
            <v>JGO</v>
          </cell>
          <cell r="E9369" t="str">
            <v>1900</v>
          </cell>
          <cell r="F9369">
            <v>0</v>
          </cell>
        </row>
        <row r="9370">
          <cell r="A9370">
            <v>100444</v>
          </cell>
          <cell r="B9370" t="str">
            <v>Tablero antibandalico baloncesto ( inst) **</v>
          </cell>
          <cell r="C9370" t="str">
            <v>UN</v>
          </cell>
          <cell r="E9370" t="str">
            <v>1900</v>
          </cell>
          <cell r="F9370">
            <v>0</v>
          </cell>
        </row>
        <row r="9371">
          <cell r="A9371">
            <v>100445</v>
          </cell>
          <cell r="B9371" t="str">
            <v>Tablero acrilico baloncesto  **</v>
          </cell>
          <cell r="C9371" t="str">
            <v>UN</v>
          </cell>
          <cell r="E9371" t="str">
            <v>1900</v>
          </cell>
          <cell r="F9371">
            <v>0</v>
          </cell>
        </row>
        <row r="9372">
          <cell r="A9372">
            <v>100457</v>
          </cell>
          <cell r="B9372" t="str">
            <v>Juego infantil Modulo madera (Sumin e inst) **</v>
          </cell>
          <cell r="C9372" t="str">
            <v>UN</v>
          </cell>
          <cell r="E9372" t="str">
            <v>1900</v>
          </cell>
          <cell r="F9372">
            <v>0</v>
          </cell>
        </row>
        <row r="9373">
          <cell r="A9373">
            <v>100459</v>
          </cell>
          <cell r="B9373" t="str">
            <v>Cadena galvanizada  juegos infant 1/4"  (Sumin) **</v>
          </cell>
          <cell r="C9373" t="str">
            <v>UN</v>
          </cell>
          <cell r="E9373" t="str">
            <v>1900</v>
          </cell>
          <cell r="F9373">
            <v>0</v>
          </cell>
        </row>
        <row r="9374">
          <cell r="A9374">
            <v>100537</v>
          </cell>
          <cell r="B9374" t="str">
            <v>Juego infantil columpio Modulo M-5A (Sumin+Transp)</v>
          </cell>
          <cell r="C9374" t="str">
            <v>UN</v>
          </cell>
          <cell r="E9374" t="str">
            <v>1900</v>
          </cell>
          <cell r="F9374">
            <v>0</v>
          </cell>
        </row>
        <row r="9375">
          <cell r="A9375">
            <v>100838</v>
          </cell>
          <cell r="B9375" t="str">
            <v>Estructura Lavado de LLantas</v>
          </cell>
          <cell r="C9375" t="str">
            <v>UN</v>
          </cell>
          <cell r="E9375" t="str">
            <v>1900</v>
          </cell>
          <cell r="F9375">
            <v>0</v>
          </cell>
        </row>
        <row r="9376">
          <cell r="A9376">
            <v>101049</v>
          </cell>
          <cell r="B9376" t="str">
            <v>TELEFONO PUBLICO -PEDEST.DOBLE( M-20)Suministro</v>
          </cell>
          <cell r="C9376" t="str">
            <v>UN</v>
          </cell>
          <cell r="E9376" t="str">
            <v>1900</v>
          </cell>
          <cell r="F9376">
            <v>0</v>
          </cell>
        </row>
        <row r="9377">
          <cell r="A9377">
            <v>101050</v>
          </cell>
          <cell r="B9377" t="str">
            <v>PARADERO M-10 (Suministro+Instalac.)</v>
          </cell>
          <cell r="C9377" t="str">
            <v>UN</v>
          </cell>
          <cell r="E9377" t="str">
            <v>1900</v>
          </cell>
          <cell r="F9377">
            <v>0</v>
          </cell>
        </row>
        <row r="9378">
          <cell r="A9378">
            <v>101361</v>
          </cell>
          <cell r="B9378" t="str">
            <v>PROTECTOR DE ARBOL M-91 - 2 Tubos (Sumin) **</v>
          </cell>
          <cell r="C9378" t="str">
            <v>JGO</v>
          </cell>
          <cell r="D9378">
            <v>44591</v>
          </cell>
          <cell r="E9378" t="str">
            <v>2022</v>
          </cell>
          <cell r="F9378">
            <v>263577</v>
          </cell>
        </row>
        <row r="9379">
          <cell r="A9379">
            <v>101363</v>
          </cell>
          <cell r="B9379" t="str">
            <v>Caneca M-120 Malla Metal.(Sum)**</v>
          </cell>
          <cell r="C9379" t="str">
            <v>UN</v>
          </cell>
          <cell r="D9379">
            <v>44591</v>
          </cell>
          <cell r="E9379" t="str">
            <v>2022</v>
          </cell>
          <cell r="F9379">
            <v>314953</v>
          </cell>
        </row>
        <row r="9380">
          <cell r="A9380">
            <v>101378</v>
          </cell>
          <cell r="B9380" t="str">
            <v>JUEGOS RUEDA GIRATORIA (SUMINISTRO)</v>
          </cell>
          <cell r="C9380" t="str">
            <v>UN</v>
          </cell>
          <cell r="E9380" t="str">
            <v>1900</v>
          </cell>
          <cell r="F9380">
            <v>0</v>
          </cell>
        </row>
        <row r="9381">
          <cell r="A9381">
            <v>101442</v>
          </cell>
          <cell r="B9381" t="str">
            <v>Bebedero M-110 **</v>
          </cell>
          <cell r="C9381" t="str">
            <v>UN</v>
          </cell>
          <cell r="D9381">
            <v>44591</v>
          </cell>
          <cell r="E9381" t="str">
            <v>2022</v>
          </cell>
          <cell r="F9381">
            <v>2789863</v>
          </cell>
        </row>
        <row r="9382">
          <cell r="A9382">
            <v>101506</v>
          </cell>
          <cell r="B9382" t="str">
            <v>Estructura microfutbol Fija</v>
          </cell>
          <cell r="C9382" t="str">
            <v>JGO</v>
          </cell>
          <cell r="D9382">
            <v>44591</v>
          </cell>
          <cell r="E9382" t="str">
            <v>2022</v>
          </cell>
          <cell r="F9382">
            <v>3335269</v>
          </cell>
        </row>
        <row r="9383">
          <cell r="A9383">
            <v>101509</v>
          </cell>
          <cell r="B9383" t="str">
            <v>Juego infantil columpio Modulo M-5 (Sumin)**</v>
          </cell>
          <cell r="C9383" t="str">
            <v>UN</v>
          </cell>
          <cell r="D9383">
            <v>43508</v>
          </cell>
          <cell r="E9383" t="str">
            <v>2019</v>
          </cell>
          <cell r="F9383">
            <v>1678596.99</v>
          </cell>
        </row>
        <row r="9384">
          <cell r="A9384">
            <v>102097</v>
          </cell>
          <cell r="B9384" t="str">
            <v>Marco multiple + tablero antibandalico</v>
          </cell>
          <cell r="C9384" t="str">
            <v>JGO</v>
          </cell>
          <cell r="E9384" t="str">
            <v>1900</v>
          </cell>
          <cell r="F9384">
            <v>0</v>
          </cell>
        </row>
        <row r="9385">
          <cell r="A9385">
            <v>102245</v>
          </cell>
          <cell r="B9385" t="str">
            <v>Silla Inglesa Madera Zapan-13 tablas L=1.28Hierro</v>
          </cell>
          <cell r="C9385" t="str">
            <v>UN</v>
          </cell>
          <cell r="E9385" t="str">
            <v>1900</v>
          </cell>
          <cell r="F9385">
            <v>0</v>
          </cell>
        </row>
        <row r="9386">
          <cell r="A9386">
            <v>102480</v>
          </cell>
          <cell r="B9386" t="str">
            <v>MALLA DE PROTECCIÓN (Construcc.Edificios)</v>
          </cell>
          <cell r="C9386" t="str">
            <v>M2</v>
          </cell>
          <cell r="E9386" t="str">
            <v>1900</v>
          </cell>
          <cell r="F9386">
            <v>0</v>
          </cell>
        </row>
        <row r="9387">
          <cell r="A9387">
            <v>102485</v>
          </cell>
          <cell r="B9387" t="str">
            <v>LONA FIBRA PARA ASIENTO DE  COLUMPIO</v>
          </cell>
          <cell r="C9387" t="str">
            <v>UN</v>
          </cell>
          <cell r="E9387" t="str">
            <v>1900</v>
          </cell>
          <cell r="F9387">
            <v>0</v>
          </cell>
        </row>
        <row r="9388">
          <cell r="A9388">
            <v>102494</v>
          </cell>
          <cell r="B9388" t="str">
            <v>Cadenas para columpio Modulo  5  (Sumin) **</v>
          </cell>
          <cell r="C9388" t="str">
            <v>UN</v>
          </cell>
          <cell r="E9388" t="str">
            <v>1900</v>
          </cell>
          <cell r="F9388">
            <v>0</v>
          </cell>
        </row>
        <row r="9389">
          <cell r="A9389">
            <v>102495</v>
          </cell>
          <cell r="B9389" t="str">
            <v>Cadenas de 3/8" Zincada (Sumin) **</v>
          </cell>
          <cell r="C9389" t="str">
            <v>ML</v>
          </cell>
          <cell r="E9389" t="str">
            <v>1900</v>
          </cell>
          <cell r="F9389">
            <v>0</v>
          </cell>
        </row>
        <row r="9390">
          <cell r="A9390">
            <v>102496</v>
          </cell>
          <cell r="B9390" t="str">
            <v>Varilla de  3/8" Zincada (Sumin) **</v>
          </cell>
          <cell r="C9390" t="str">
            <v>ML</v>
          </cell>
          <cell r="E9390" t="str">
            <v>1900</v>
          </cell>
          <cell r="F9390">
            <v>0</v>
          </cell>
        </row>
        <row r="9391">
          <cell r="A9391">
            <v>102497</v>
          </cell>
          <cell r="B9391" t="str">
            <v>Acoples de Teflón(Sumin) **</v>
          </cell>
          <cell r="C9391" t="str">
            <v>ML</v>
          </cell>
          <cell r="E9391" t="str">
            <v>1900</v>
          </cell>
          <cell r="F9391">
            <v>0</v>
          </cell>
        </row>
        <row r="9392">
          <cell r="A9392">
            <v>102518</v>
          </cell>
          <cell r="B9392" t="str">
            <v>Banderín asta esquinera(Estaca+Banderín) futbol(4u</v>
          </cell>
          <cell r="C9392" t="str">
            <v>JGO</v>
          </cell>
          <cell r="D9392">
            <v>44591</v>
          </cell>
          <cell r="E9392" t="str">
            <v>2022</v>
          </cell>
          <cell r="F9392">
            <v>440033</v>
          </cell>
        </row>
        <row r="9393">
          <cell r="A9393">
            <v>102634</v>
          </cell>
          <cell r="B9393" t="str">
            <v>Acoples Sencillo columpio  (Sumin ) **</v>
          </cell>
          <cell r="C9393" t="str">
            <v>UN</v>
          </cell>
          <cell r="D9393">
            <v>44591</v>
          </cell>
          <cell r="E9393" t="str">
            <v>2022</v>
          </cell>
          <cell r="F9393">
            <v>44294</v>
          </cell>
        </row>
        <row r="9394">
          <cell r="A9394">
            <v>102957</v>
          </cell>
          <cell r="B9394" t="str">
            <v>Acoples en U lámina Cal. 3/16"(Sumin ) **</v>
          </cell>
          <cell r="C9394" t="str">
            <v>UN</v>
          </cell>
          <cell r="D9394">
            <v>44591</v>
          </cell>
          <cell r="E9394" t="str">
            <v>2022</v>
          </cell>
          <cell r="F9394">
            <v>53883</v>
          </cell>
        </row>
        <row r="9395">
          <cell r="A9395">
            <v>103021</v>
          </cell>
          <cell r="B9395" t="str">
            <v>Cadena galvanizada  1/4"  (Sumin) **(1.5-2.00 MT)</v>
          </cell>
          <cell r="C9395" t="str">
            <v>UN</v>
          </cell>
          <cell r="D9395">
            <v>43509</v>
          </cell>
          <cell r="E9395" t="str">
            <v>2019</v>
          </cell>
          <cell r="F9395">
            <v>14182</v>
          </cell>
        </row>
        <row r="9396">
          <cell r="A9396">
            <v>103208</v>
          </cell>
          <cell r="B9396" t="str">
            <v>Módulo tres canecas tipo Barcelona Acero+Soporte</v>
          </cell>
          <cell r="C9396" t="str">
            <v>UN</v>
          </cell>
          <cell r="D9396">
            <v>44591</v>
          </cell>
          <cell r="E9396" t="str">
            <v>2022</v>
          </cell>
          <cell r="F9396">
            <v>1949097</v>
          </cell>
        </row>
        <row r="9397">
          <cell r="A9397">
            <v>103312</v>
          </cell>
          <cell r="B9397" t="str">
            <v>CanecaAceroInoxidable Mobiliario Urbano(Sum)M-121*</v>
          </cell>
          <cell r="C9397" t="str">
            <v>UN</v>
          </cell>
          <cell r="E9397" t="str">
            <v>1900</v>
          </cell>
          <cell r="F9397">
            <v>0</v>
          </cell>
        </row>
        <row r="9398">
          <cell r="A9398">
            <v>105325</v>
          </cell>
          <cell r="B9398" t="str">
            <v>Banca plastica sin espaldar de 40 centimetros de a</v>
          </cell>
          <cell r="C9398" t="str">
            <v>UN</v>
          </cell>
          <cell r="E9398" t="str">
            <v>1900</v>
          </cell>
          <cell r="F9398">
            <v>0</v>
          </cell>
        </row>
        <row r="9399">
          <cell r="A9399">
            <v>107101</v>
          </cell>
          <cell r="B9399" t="str">
            <v>Actualización de planos</v>
          </cell>
          <cell r="C9399" t="str">
            <v>UN</v>
          </cell>
          <cell r="E9399" t="str">
            <v>1900</v>
          </cell>
          <cell r="F9399">
            <v>0</v>
          </cell>
        </row>
        <row r="9400">
          <cell r="A9400">
            <v>1096</v>
          </cell>
          <cell r="B9400" t="str">
            <v>PASAMANOS ANOLOK X 6M</v>
          </cell>
          <cell r="C9400" t="str">
            <v>ML</v>
          </cell>
          <cell r="E9400" t="str">
            <v>1900</v>
          </cell>
          <cell r="F9400">
            <v>0</v>
          </cell>
        </row>
        <row r="9401">
          <cell r="A9401">
            <v>1222</v>
          </cell>
          <cell r="B9401" t="str">
            <v>PASAMANOS BLANCO MATE</v>
          </cell>
          <cell r="C9401" t="str">
            <v>ML</v>
          </cell>
          <cell r="E9401" t="str">
            <v>1900</v>
          </cell>
          <cell r="F9401">
            <v>0</v>
          </cell>
        </row>
        <row r="9402">
          <cell r="A9402">
            <v>966</v>
          </cell>
          <cell r="B9402" t="str">
            <v>BASE ASFALTICA  COMPACTO MDC-1(Sum+Ext+Comp)</v>
          </cell>
          <cell r="C9402" t="str">
            <v>M3</v>
          </cell>
          <cell r="D9402">
            <v>43542</v>
          </cell>
          <cell r="E9402" t="str">
            <v>2019</v>
          </cell>
          <cell r="F9402">
            <v>550000</v>
          </cell>
        </row>
        <row r="9403">
          <cell r="A9403">
            <v>970</v>
          </cell>
          <cell r="B9403" t="str">
            <v>BASE MDC1 COMPACTO ESPESOR 5.0 Cm.</v>
          </cell>
          <cell r="C9403" t="str">
            <v>M2</v>
          </cell>
          <cell r="E9403" t="str">
            <v>1900</v>
          </cell>
          <cell r="F9403">
            <v>0</v>
          </cell>
        </row>
        <row r="9404">
          <cell r="A9404">
            <v>971</v>
          </cell>
          <cell r="B9404" t="str">
            <v>BASE MDC1 COMPACTO  ESPESOR 7.0 Cm.</v>
          </cell>
          <cell r="C9404" t="str">
            <v>M2</v>
          </cell>
          <cell r="E9404" t="str">
            <v>1900</v>
          </cell>
          <cell r="F9404">
            <v>0</v>
          </cell>
        </row>
        <row r="9405">
          <cell r="A9405">
            <v>974</v>
          </cell>
          <cell r="B9405" t="str">
            <v>RODADURA ASFALTICA  COMPACTA  MDC2</v>
          </cell>
          <cell r="C9405" t="str">
            <v>M3</v>
          </cell>
          <cell r="D9405">
            <v>43529</v>
          </cell>
          <cell r="E9405" t="str">
            <v>2019</v>
          </cell>
          <cell r="F9405">
            <v>600000</v>
          </cell>
        </row>
        <row r="9406">
          <cell r="A9406">
            <v>975</v>
          </cell>
          <cell r="B9406" t="str">
            <v>RODADURA ASFALTICA  SUELTO PLANTA  MDC2</v>
          </cell>
          <cell r="C9406" t="str">
            <v>M3</v>
          </cell>
          <cell r="D9406">
            <v>44591</v>
          </cell>
          <cell r="E9406" t="str">
            <v>2022</v>
          </cell>
          <cell r="F9406">
            <v>522910</v>
          </cell>
        </row>
        <row r="9407">
          <cell r="A9407">
            <v>978</v>
          </cell>
          <cell r="B9407" t="str">
            <v>RODADURA  ESPESOR 2.5 Cm  MDC2 COMPACTO</v>
          </cell>
          <cell r="C9407" t="str">
            <v>M2</v>
          </cell>
          <cell r="E9407" t="str">
            <v>1900</v>
          </cell>
          <cell r="F9407">
            <v>0</v>
          </cell>
        </row>
        <row r="9408">
          <cell r="A9408">
            <v>979</v>
          </cell>
          <cell r="B9408" t="str">
            <v>RODADURA  ESPESOR 3.0 Cm  MDC2 COMPACTO</v>
          </cell>
          <cell r="C9408" t="str">
            <v>M2</v>
          </cell>
          <cell r="E9408" t="str">
            <v>1900</v>
          </cell>
          <cell r="F9408">
            <v>0</v>
          </cell>
        </row>
        <row r="9409">
          <cell r="A9409">
            <v>980</v>
          </cell>
          <cell r="B9409" t="str">
            <v>RODADURA B1350 ESPESOR 2.5 Cm.SUELTO</v>
          </cell>
          <cell r="C9409" t="str">
            <v>M2</v>
          </cell>
          <cell r="E9409" t="str">
            <v>1900</v>
          </cell>
          <cell r="F9409">
            <v>0</v>
          </cell>
        </row>
        <row r="9410">
          <cell r="A9410">
            <v>981</v>
          </cell>
          <cell r="B9410" t="str">
            <v>RODADURA B1350 ESPESOR 3.0 Cm. SUELTO</v>
          </cell>
          <cell r="C9410" t="str">
            <v>M2</v>
          </cell>
          <cell r="E9410" t="str">
            <v>1900</v>
          </cell>
          <cell r="F9410">
            <v>0</v>
          </cell>
        </row>
        <row r="9411">
          <cell r="A9411">
            <v>3282</v>
          </cell>
          <cell r="B9411" t="str">
            <v>CANCHA MULTIPLE RECUBR. SINT. DECOART</v>
          </cell>
          <cell r="C9411" t="str">
            <v>M2</v>
          </cell>
          <cell r="E9411" t="str">
            <v>1900</v>
          </cell>
          <cell r="F9411">
            <v>0</v>
          </cell>
        </row>
        <row r="9412">
          <cell r="A9412">
            <v>3312</v>
          </cell>
          <cell r="B9412" t="str">
            <v>RODADURA  1150 (No la Producen)</v>
          </cell>
          <cell r="C9412" t="str">
            <v>M3</v>
          </cell>
          <cell r="E9412" t="str">
            <v>1900</v>
          </cell>
          <cell r="F9412">
            <v>0</v>
          </cell>
        </row>
        <row r="9413">
          <cell r="A9413">
            <v>3313</v>
          </cell>
          <cell r="B9413" t="str">
            <v>Rodadura asfaltica tipo  IDRD Suelta (Planta).</v>
          </cell>
          <cell r="C9413" t="str">
            <v>M3</v>
          </cell>
          <cell r="D9413">
            <v>44591</v>
          </cell>
          <cell r="E9413" t="str">
            <v>2022</v>
          </cell>
          <cell r="F9413">
            <v>561884</v>
          </cell>
        </row>
        <row r="9414">
          <cell r="A9414">
            <v>3317</v>
          </cell>
          <cell r="B9414" t="str">
            <v>EMULSION ASFALTICA CRL-1 (IMPRIMANTE)</v>
          </cell>
          <cell r="C9414" t="str">
            <v>M2</v>
          </cell>
          <cell r="D9414">
            <v>44591</v>
          </cell>
          <cell r="E9414" t="str">
            <v>2022</v>
          </cell>
          <cell r="F9414">
            <v>2351</v>
          </cell>
        </row>
        <row r="9415">
          <cell r="A9415">
            <v>3490</v>
          </cell>
          <cell r="B9415" t="str">
            <v>CANCHA MULTIPLE OBRA CIVIL</v>
          </cell>
          <cell r="C9415" t="str">
            <v>M2</v>
          </cell>
          <cell r="E9415" t="str">
            <v>1900</v>
          </cell>
          <cell r="F9415">
            <v>0</v>
          </cell>
        </row>
        <row r="9416">
          <cell r="A9416">
            <v>100747</v>
          </cell>
          <cell r="B9416" t="str">
            <v>POLVO DE LADRILLO+TRANSPORTE</v>
          </cell>
          <cell r="C9416" t="str">
            <v>M3</v>
          </cell>
          <cell r="D9416">
            <v>44591</v>
          </cell>
          <cell r="E9416" t="str">
            <v>2022</v>
          </cell>
          <cell r="F9416">
            <v>216204</v>
          </cell>
        </row>
        <row r="9417">
          <cell r="A9417">
            <v>100837</v>
          </cell>
          <cell r="B9417" t="str">
            <v>REINSTALACION CANCHA MULTIPLE</v>
          </cell>
          <cell r="C9417" t="str">
            <v>JGO</v>
          </cell>
          <cell r="E9417" t="str">
            <v>1900</v>
          </cell>
          <cell r="F9417">
            <v>0</v>
          </cell>
        </row>
        <row r="9418">
          <cell r="A9418">
            <v>101258</v>
          </cell>
          <cell r="B9418" t="str">
            <v>RODADURA ASFALTICA MDC-3(SUELTA-En Planta)</v>
          </cell>
          <cell r="C9418" t="str">
            <v>M3</v>
          </cell>
          <cell r="D9418">
            <v>44591</v>
          </cell>
          <cell r="E9418" t="str">
            <v>2022</v>
          </cell>
          <cell r="F9418">
            <v>505192</v>
          </cell>
        </row>
        <row r="9419">
          <cell r="A9419">
            <v>101375</v>
          </cell>
          <cell r="B9419" t="str">
            <v>CANCHA MULTIPLE BALONCESTO Y MICROFUTBOL (Sum)**</v>
          </cell>
          <cell r="C9419" t="str">
            <v>UN</v>
          </cell>
          <cell r="E9419" t="str">
            <v>1900</v>
          </cell>
          <cell r="F9419">
            <v>0</v>
          </cell>
        </row>
        <row r="9420">
          <cell r="A9420">
            <v>101485</v>
          </cell>
          <cell r="B9420" t="str">
            <v>BASE ASFALTICA SUELTO MDC-1 (En Planta).</v>
          </cell>
          <cell r="C9420" t="str">
            <v>M3</v>
          </cell>
          <cell r="D9420">
            <v>44591</v>
          </cell>
          <cell r="E9420" t="str">
            <v>2022</v>
          </cell>
          <cell r="F9420">
            <v>471997.01</v>
          </cell>
        </row>
        <row r="9421">
          <cell r="A9421">
            <v>102219</v>
          </cell>
          <cell r="B9421" t="str">
            <v>CARBONILLA ESCORIA GRUESA+TRANSPORTE</v>
          </cell>
          <cell r="C9421" t="str">
            <v>M3</v>
          </cell>
          <cell r="E9421" t="str">
            <v>1900</v>
          </cell>
          <cell r="F9421">
            <v>0</v>
          </cell>
        </row>
        <row r="9422">
          <cell r="A9422">
            <v>102538</v>
          </cell>
          <cell r="B9422" t="str">
            <v>POLVO DE LADRILLO ENLONADO+TRANSPORTE</v>
          </cell>
          <cell r="C9422" t="str">
            <v>M3</v>
          </cell>
          <cell r="E9422" t="str">
            <v>1900</v>
          </cell>
          <cell r="F9422">
            <v>0</v>
          </cell>
        </row>
        <row r="9423">
          <cell r="A9423">
            <v>102626</v>
          </cell>
          <cell r="B9423" t="str">
            <v>RecubrimientoSintetico Canch+Demarc Asfalt(Sum+Ins</v>
          </cell>
          <cell r="C9423" t="str">
            <v>M2</v>
          </cell>
          <cell r="D9423">
            <v>44591</v>
          </cell>
          <cell r="E9423" t="str">
            <v>2022</v>
          </cell>
          <cell r="F9423">
            <v>57769</v>
          </cell>
        </row>
        <row r="9424">
          <cell r="A9424">
            <v>104730</v>
          </cell>
          <cell r="B9424" t="str">
            <v>PAVISINT SYSTEM e=11cm  (Sum + Inst)</v>
          </cell>
          <cell r="C9424" t="str">
            <v>M2</v>
          </cell>
          <cell r="E9424" t="str">
            <v>1900</v>
          </cell>
          <cell r="F9424">
            <v>0</v>
          </cell>
        </row>
        <row r="9425">
          <cell r="A9425">
            <v>105087</v>
          </cell>
          <cell r="B9425" t="str">
            <v>GEOCELDA  NEOWEB (e=0.12m) A=2.50M</v>
          </cell>
          <cell r="C9425" t="str">
            <v>M2</v>
          </cell>
          <cell r="D9425">
            <v>44591</v>
          </cell>
          <cell r="E9425" t="str">
            <v>2022</v>
          </cell>
          <cell r="F9425">
            <v>35837</v>
          </cell>
        </row>
        <row r="9426">
          <cell r="A9426">
            <v>105659</v>
          </cell>
          <cell r="B9426" t="str">
            <v>BALDOSA PLASTICA PERFORADA 30X30 (Piscinas)</v>
          </cell>
          <cell r="C9426" t="str">
            <v>UN</v>
          </cell>
          <cell r="E9426" t="str">
            <v>1900</v>
          </cell>
          <cell r="F9426">
            <v>0</v>
          </cell>
        </row>
        <row r="9427">
          <cell r="A9427">
            <v>106118</v>
          </cell>
          <cell r="B9427" t="str">
            <v>PisoPistaAtletismoPrefabricado(Sum+inst) IAAF-(2)</v>
          </cell>
          <cell r="C9427" t="str">
            <v>M2</v>
          </cell>
          <cell r="E9427" t="str">
            <v>1900</v>
          </cell>
          <cell r="F9427">
            <v>0</v>
          </cell>
        </row>
        <row r="9428">
          <cell r="A9428">
            <v>106636</v>
          </cell>
          <cell r="B9428" t="str">
            <v>Piso Caucho reciclPigment 2cm sum+ inst</v>
          </cell>
          <cell r="C9428" t="str">
            <v>M2</v>
          </cell>
          <cell r="E9428" t="str">
            <v>1900</v>
          </cell>
          <cell r="F9428">
            <v>0</v>
          </cell>
        </row>
        <row r="9429">
          <cell r="A9429">
            <v>12574</v>
          </cell>
          <cell r="B9429" t="str">
            <v xml:space="preserve">SUMINISTRO Y APLICACIÓN DE SEÑALIZACIÓN HORIZONTAL CRUCE SENDERO PEATONAL SOBRE VIA PARQUE JAPON </v>
          </cell>
          <cell r="C9429" t="str">
            <v>UN</v>
          </cell>
          <cell r="E9429" t="str">
            <v>1900</v>
          </cell>
          <cell r="F9429">
            <v>0</v>
          </cell>
        </row>
        <row r="9430">
          <cell r="A9430">
            <v>12575</v>
          </cell>
          <cell r="B9430" t="str">
            <v>SUMINISTRO Y APLICACIÓN DE DEMARCACIÓN HORIZONTAL PARA VIA CON FLECHA DE FRENTE-PARQUE EL JAPÓN</v>
          </cell>
          <cell r="C9430" t="str">
            <v>UN</v>
          </cell>
          <cell r="E9430" t="str">
            <v>1900</v>
          </cell>
          <cell r="F9430">
            <v>0</v>
          </cell>
        </row>
        <row r="9431">
          <cell r="A9431">
            <v>3901</v>
          </cell>
          <cell r="B9431" t="str">
            <v>PERFILERIA PARA CIELORASO EN DRY WALL</v>
          </cell>
          <cell r="C9431" t="str">
            <v>M2</v>
          </cell>
          <cell r="E9431" t="str">
            <v>1900</v>
          </cell>
          <cell r="F9431">
            <v>0</v>
          </cell>
        </row>
        <row r="9432">
          <cell r="A9432">
            <v>9407</v>
          </cell>
          <cell r="B9432" t="str">
            <v>PERFILERIA DE ENSAMBLE AUTOMATICO .60x1.20</v>
          </cell>
          <cell r="C9432" t="str">
            <v>M2</v>
          </cell>
          <cell r="E9432" t="str">
            <v>1900</v>
          </cell>
          <cell r="F9432">
            <v>0</v>
          </cell>
        </row>
        <row r="9433">
          <cell r="A9433">
            <v>9408</v>
          </cell>
          <cell r="B9433" t="str">
            <v>PERFILERIA DE ENSAMBLE AUTOMATICO .60x.60</v>
          </cell>
          <cell r="C9433" t="str">
            <v>M2</v>
          </cell>
          <cell r="E9433" t="str">
            <v>1900</v>
          </cell>
          <cell r="F9433">
            <v>0</v>
          </cell>
        </row>
        <row r="9434">
          <cell r="A9434">
            <v>104529</v>
          </cell>
          <cell r="B9434" t="str">
            <v>VIGUETA PRINCIPAL(L=3.05M) CAL.26</v>
          </cell>
          <cell r="C9434" t="str">
            <v>UN</v>
          </cell>
          <cell r="E9434" t="str">
            <v>1900</v>
          </cell>
          <cell r="F9434">
            <v>0</v>
          </cell>
        </row>
        <row r="9435">
          <cell r="A9435">
            <v>105664</v>
          </cell>
          <cell r="B9435" t="str">
            <v>T CIELO RASO PVC BLANCO BRILLANTE (2.70 ml)</v>
          </cell>
          <cell r="C9435" t="str">
            <v>UN</v>
          </cell>
          <cell r="D9435">
            <v>44591</v>
          </cell>
          <cell r="E9435" t="str">
            <v>2022</v>
          </cell>
          <cell r="F9435">
            <v>14025.01</v>
          </cell>
        </row>
        <row r="9436">
          <cell r="A9436">
            <v>109086</v>
          </cell>
          <cell r="B9436" t="str">
            <v>Proyector PowerLite Pro G7100 c/ Lente estándar</v>
          </cell>
          <cell r="C9436" t="str">
            <v>UN</v>
          </cell>
          <cell r="E9436" t="str">
            <v>1900</v>
          </cell>
          <cell r="F9436">
            <v>0</v>
          </cell>
        </row>
        <row r="9437">
          <cell r="A9437">
            <v>109087</v>
          </cell>
          <cell r="B9437" t="str">
            <v>LENTE FIJA PROYECTORA 5 MTS</v>
          </cell>
          <cell r="C9437" t="str">
            <v>UN</v>
          </cell>
          <cell r="E9437" t="str">
            <v>1900</v>
          </cell>
          <cell r="F9437">
            <v>0</v>
          </cell>
        </row>
        <row r="9438">
          <cell r="A9438">
            <v>1003</v>
          </cell>
          <cell r="B9438" t="str">
            <v>PERFIL CANAL 2x1</v>
          </cell>
          <cell r="C9438" t="str">
            <v>ML</v>
          </cell>
          <cell r="E9438" t="str">
            <v>1900</v>
          </cell>
          <cell r="F9438">
            <v>0</v>
          </cell>
        </row>
        <row r="9439">
          <cell r="A9439">
            <v>1005</v>
          </cell>
          <cell r="B9439" t="str">
            <v>PERFIL U     ½ x ½" CRUDO</v>
          </cell>
          <cell r="C9439" t="str">
            <v>ML</v>
          </cell>
          <cell r="E9439" t="str">
            <v>1900</v>
          </cell>
          <cell r="F9439">
            <v>0</v>
          </cell>
        </row>
        <row r="9440">
          <cell r="A9440">
            <v>1083</v>
          </cell>
          <cell r="B9440" t="str">
            <v>ANGULO 1x1x1/16 ANOLOK</v>
          </cell>
          <cell r="C9440" t="str">
            <v>ML</v>
          </cell>
          <cell r="E9440" t="str">
            <v>1900</v>
          </cell>
          <cell r="F9440">
            <v>0</v>
          </cell>
        </row>
        <row r="9441">
          <cell r="A9441">
            <v>1086</v>
          </cell>
          <cell r="B9441" t="str">
            <v>ANGULO 1x1x1/8</v>
          </cell>
          <cell r="C9441" t="str">
            <v>ML</v>
          </cell>
          <cell r="D9441">
            <v>44591</v>
          </cell>
          <cell r="E9441" t="str">
            <v>2022</v>
          </cell>
          <cell r="F9441">
            <v>6342</v>
          </cell>
        </row>
        <row r="9442">
          <cell r="A9442">
            <v>1093</v>
          </cell>
          <cell r="B9442" t="str">
            <v>ANGULO1X1X 1/16" BLANCO</v>
          </cell>
          <cell r="C9442" t="str">
            <v>ML</v>
          </cell>
          <cell r="E9442" t="str">
            <v>1900</v>
          </cell>
          <cell r="F9442">
            <v>0</v>
          </cell>
        </row>
        <row r="9443">
          <cell r="A9443">
            <v>1589</v>
          </cell>
          <cell r="B9443" t="str">
            <v>PERFIL T  3/4x1/16</v>
          </cell>
          <cell r="C9443" t="str">
            <v>ML</v>
          </cell>
          <cell r="E9443" t="str">
            <v>1900</v>
          </cell>
          <cell r="F9443">
            <v>0</v>
          </cell>
        </row>
        <row r="9444">
          <cell r="A9444">
            <v>1985</v>
          </cell>
          <cell r="B9444" t="str">
            <v>PERFIL T   (7/8) 1x1/16</v>
          </cell>
          <cell r="C9444" t="str">
            <v>ML</v>
          </cell>
          <cell r="D9444">
            <v>43990</v>
          </cell>
          <cell r="E9444" t="str">
            <v>2020</v>
          </cell>
          <cell r="F9444">
            <v>1613</v>
          </cell>
        </row>
        <row r="9445">
          <cell r="A9445">
            <v>101008</v>
          </cell>
          <cell r="B9445" t="str">
            <v>PERFIL TUBULAR   (4X8") cAL.18</v>
          </cell>
          <cell r="C9445" t="str">
            <v>ML</v>
          </cell>
          <cell r="E9445" t="str">
            <v>1900</v>
          </cell>
          <cell r="F9445">
            <v>0</v>
          </cell>
        </row>
        <row r="9446">
          <cell r="A9446">
            <v>101492</v>
          </cell>
          <cell r="B9446" t="str">
            <v>PERFILALUMINIO U 1" CRUDO</v>
          </cell>
          <cell r="C9446" t="str">
            <v>ML</v>
          </cell>
          <cell r="D9446">
            <v>44591</v>
          </cell>
          <cell r="E9446" t="str">
            <v>2022</v>
          </cell>
          <cell r="F9446">
            <v>17357.009999999998</v>
          </cell>
        </row>
        <row r="9447">
          <cell r="A9447">
            <v>101493</v>
          </cell>
          <cell r="B9447" t="str">
            <v>PERFILALUMINIO C 2 1/2" CRUDO</v>
          </cell>
          <cell r="C9447" t="str">
            <v>ML</v>
          </cell>
          <cell r="E9447" t="str">
            <v>1900</v>
          </cell>
          <cell r="F9447">
            <v>0</v>
          </cell>
        </row>
        <row r="9448">
          <cell r="A9448">
            <v>102264</v>
          </cell>
          <cell r="B9448" t="str">
            <v>PERF.NUEVADIV.MEDIA ALT.COLDR.ELECTGRIS(Sum+Inst)*</v>
          </cell>
          <cell r="C9448" t="str">
            <v>ML</v>
          </cell>
          <cell r="E9448" t="str">
            <v>1900</v>
          </cell>
          <cell r="F9448">
            <v>0</v>
          </cell>
        </row>
        <row r="9449">
          <cell r="A9449">
            <v>102265</v>
          </cell>
          <cell r="B9449" t="str">
            <v>DIVISION PISOTECHOVIDRIO-PAÑO(Sum+Inst) **</v>
          </cell>
          <cell r="C9449" t="str">
            <v>M2</v>
          </cell>
          <cell r="E9449" t="str">
            <v>1900</v>
          </cell>
          <cell r="F9449">
            <v>0</v>
          </cell>
        </row>
        <row r="9450">
          <cell r="A9450">
            <v>102266</v>
          </cell>
          <cell r="B9450" t="str">
            <v>DIVISION MEDIA ALTURA PAÑO COLOR(Sum+Inst)</v>
          </cell>
          <cell r="C9450" t="str">
            <v>M2</v>
          </cell>
          <cell r="E9450" t="str">
            <v>1900</v>
          </cell>
          <cell r="F9450">
            <v>0</v>
          </cell>
        </row>
        <row r="9451">
          <cell r="A9451">
            <v>102411</v>
          </cell>
          <cell r="B9451" t="str">
            <v>PERFIL ABIERTO GALV. 120X60 CAL.16</v>
          </cell>
          <cell r="C9451" t="str">
            <v>ML</v>
          </cell>
          <cell r="E9451" t="str">
            <v>1900</v>
          </cell>
          <cell r="F9451">
            <v>0</v>
          </cell>
        </row>
        <row r="9452">
          <cell r="A9452">
            <v>102657</v>
          </cell>
          <cell r="B9452" t="str">
            <v>DIVISION MEDIA ALT.H=1.20M PAÑO COLORES(Sum+Inst)</v>
          </cell>
          <cell r="C9452" t="str">
            <v>M2</v>
          </cell>
          <cell r="E9452" t="str">
            <v>1900</v>
          </cell>
          <cell r="F9452">
            <v>0</v>
          </cell>
        </row>
        <row r="9453">
          <cell r="A9453">
            <v>102658</v>
          </cell>
          <cell r="B9453" t="str">
            <v>División Mod.Mixta Paño+Vidrio4mmH=1.0m(Sum+Inst)</v>
          </cell>
          <cell r="C9453" t="str">
            <v>M2</v>
          </cell>
          <cell r="E9453" t="str">
            <v>1900</v>
          </cell>
          <cell r="F9453">
            <v>0</v>
          </cell>
        </row>
        <row r="9454">
          <cell r="A9454">
            <v>102659</v>
          </cell>
          <cell r="B9454" t="str">
            <v>Superfic.Mostrad.VidrioTempl.6mm(1.5x0.30)Sum+Inst</v>
          </cell>
          <cell r="C9454" t="str">
            <v>UN</v>
          </cell>
          <cell r="E9454" t="str">
            <v>1900</v>
          </cell>
          <cell r="F9454">
            <v>0</v>
          </cell>
        </row>
        <row r="9455">
          <cell r="A9455">
            <v>102660</v>
          </cell>
          <cell r="B9455" t="str">
            <v>Divis.Mod.MixtaPañoCol+Vidrio4mmH=2.2+Sanblast(S+i</v>
          </cell>
          <cell r="C9455" t="str">
            <v>M2</v>
          </cell>
          <cell r="E9455" t="str">
            <v>1900</v>
          </cell>
          <cell r="F9455">
            <v>0</v>
          </cell>
        </row>
        <row r="9456">
          <cell r="A9456">
            <v>102661</v>
          </cell>
          <cell r="B9456" t="str">
            <v>Desmonte.Mod.divis.Med. Altura+paño2caras(S+I)</v>
          </cell>
          <cell r="C9456" t="str">
            <v>M2</v>
          </cell>
          <cell r="E9456" t="str">
            <v>1900</v>
          </cell>
          <cell r="F9456">
            <v>0</v>
          </cell>
        </row>
        <row r="9457">
          <cell r="A9457">
            <v>102665</v>
          </cell>
          <cell r="B9457" t="str">
            <v>Divisi.Modul.PisoTecho.lMixto+VidrioSanblast(S+I)</v>
          </cell>
          <cell r="C9457" t="str">
            <v>M2</v>
          </cell>
          <cell r="E9457" t="str">
            <v>1900</v>
          </cell>
          <cell r="F9457">
            <v>0</v>
          </cell>
        </row>
        <row r="9458">
          <cell r="A9458">
            <v>103368</v>
          </cell>
          <cell r="B9458" t="str">
            <v>PERFIL H**</v>
          </cell>
          <cell r="C9458" t="str">
            <v>ML</v>
          </cell>
          <cell r="E9458" t="str">
            <v>1900</v>
          </cell>
          <cell r="F9458">
            <v>0</v>
          </cell>
        </row>
        <row r="9459">
          <cell r="A9459">
            <v>103580</v>
          </cell>
          <cell r="B9459" t="str">
            <v>PERFIL TUBULAR   (3/4"X 3/4") CAL.18</v>
          </cell>
          <cell r="C9459" t="str">
            <v>ML</v>
          </cell>
          <cell r="D9459">
            <v>44591</v>
          </cell>
          <cell r="E9459" t="str">
            <v>2022</v>
          </cell>
          <cell r="F9459">
            <v>5650</v>
          </cell>
        </row>
        <row r="9460">
          <cell r="A9460">
            <v>104856</v>
          </cell>
          <cell r="B9460" t="str">
            <v>Cortina enrollable 2,10x2,50Coliseo Primero de May</v>
          </cell>
          <cell r="C9460" t="str">
            <v>UN</v>
          </cell>
          <cell r="E9460" t="str">
            <v>1900</v>
          </cell>
          <cell r="F9460">
            <v>0</v>
          </cell>
        </row>
        <row r="9461">
          <cell r="A9461">
            <v>104872</v>
          </cell>
          <cell r="B9461" t="str">
            <v>TUBO ESTRUCTURAL RECTANGULAR(50X30MM)E=2.5MM</v>
          </cell>
          <cell r="C9461" t="str">
            <v>ML</v>
          </cell>
          <cell r="E9461" t="str">
            <v>1900</v>
          </cell>
          <cell r="F9461">
            <v>0</v>
          </cell>
        </row>
        <row r="9462">
          <cell r="A9462">
            <v>105192</v>
          </cell>
          <cell r="B9462" t="str">
            <v>ROLADO DE TUBERIA</v>
          </cell>
          <cell r="C9462" t="str">
            <v>ML</v>
          </cell>
          <cell r="D9462">
            <v>44591</v>
          </cell>
          <cell r="E9462" t="str">
            <v>2022</v>
          </cell>
          <cell r="F9462">
            <v>18854</v>
          </cell>
        </row>
        <row r="9463">
          <cell r="A9463">
            <v>108028</v>
          </cell>
          <cell r="B9463" t="str">
            <v>PerfilEstructuralAcero31/2"x2"x2mm (6m)</v>
          </cell>
          <cell r="C9463" t="str">
            <v>UN</v>
          </cell>
          <cell r="E9463" t="str">
            <v>1900</v>
          </cell>
          <cell r="F9463">
            <v>0</v>
          </cell>
        </row>
        <row r="9464">
          <cell r="A9464">
            <v>57</v>
          </cell>
          <cell r="B9464" t="str">
            <v>VENTANA SALA COMEDOR 1.5X1.8</v>
          </cell>
          <cell r="C9464" t="str">
            <v>M2</v>
          </cell>
          <cell r="E9464" t="str">
            <v>1900</v>
          </cell>
          <cell r="F9464">
            <v>0</v>
          </cell>
        </row>
        <row r="9465">
          <cell r="A9465">
            <v>59</v>
          </cell>
          <cell r="B9465" t="str">
            <v>VENTANA ALCOBA  Cal. 20</v>
          </cell>
          <cell r="C9465" t="str">
            <v>M2</v>
          </cell>
          <cell r="E9465" t="str">
            <v>1900</v>
          </cell>
          <cell r="F9465">
            <v>0</v>
          </cell>
        </row>
        <row r="9466">
          <cell r="A9466">
            <v>119</v>
          </cell>
          <cell r="B9466" t="str">
            <v>VENTANA BAÑO 0.60X0.60</v>
          </cell>
          <cell r="C9466" t="str">
            <v>UN</v>
          </cell>
          <cell r="E9466" t="str">
            <v>1900</v>
          </cell>
          <cell r="F9466">
            <v>0</v>
          </cell>
        </row>
        <row r="9467">
          <cell r="A9467">
            <v>295</v>
          </cell>
          <cell r="B9467" t="str">
            <v>VENTANA COCINA 0.90X1.20</v>
          </cell>
          <cell r="C9467" t="str">
            <v>UN</v>
          </cell>
          <cell r="E9467" t="str">
            <v>1900</v>
          </cell>
          <cell r="F9467">
            <v>0</v>
          </cell>
        </row>
        <row r="9468">
          <cell r="A9468">
            <v>300</v>
          </cell>
          <cell r="B9468" t="str">
            <v>PUERTA METALICA ENTRADA  SIN CHAPA</v>
          </cell>
          <cell r="C9468" t="str">
            <v>UN</v>
          </cell>
          <cell r="E9468" t="str">
            <v>1900</v>
          </cell>
          <cell r="F9468">
            <v>0</v>
          </cell>
        </row>
        <row r="9469">
          <cell r="A9469">
            <v>990</v>
          </cell>
          <cell r="B9469" t="str">
            <v>CELOSIA ALUMINIO .60 x 1.00 M.</v>
          </cell>
          <cell r="C9469" t="str">
            <v>ML</v>
          </cell>
          <cell r="D9469">
            <v>43614</v>
          </cell>
          <cell r="E9469" t="str">
            <v>2019</v>
          </cell>
          <cell r="F9469">
            <v>149940</v>
          </cell>
        </row>
        <row r="9470">
          <cell r="A9470">
            <v>991</v>
          </cell>
          <cell r="B9470" t="str">
            <v>DIVISION BAÑO AL. LAMINA PLAST(ACRILICA) SUM+ INST</v>
          </cell>
          <cell r="C9470" t="str">
            <v>M2</v>
          </cell>
          <cell r="E9470" t="str">
            <v>1900</v>
          </cell>
          <cell r="F9470">
            <v>0</v>
          </cell>
        </row>
        <row r="9471">
          <cell r="A9471">
            <v>993</v>
          </cell>
          <cell r="B9471" t="str">
            <v>DIVISION ALUMINIO VIDRIO TEMPLADO BRONCE INST.</v>
          </cell>
          <cell r="C9471" t="str">
            <v>M2</v>
          </cell>
          <cell r="E9471" t="str">
            <v>1900</v>
          </cell>
          <cell r="F9471">
            <v>0</v>
          </cell>
        </row>
        <row r="9472">
          <cell r="A9472">
            <v>2144</v>
          </cell>
          <cell r="B9472" t="str">
            <v>TUBO Circ  1''</v>
          </cell>
          <cell r="C9472" t="str">
            <v>ML</v>
          </cell>
          <cell r="E9472" t="str">
            <v>1900</v>
          </cell>
          <cell r="F9472">
            <v>0</v>
          </cell>
        </row>
        <row r="9473">
          <cell r="A9473">
            <v>2149</v>
          </cell>
          <cell r="B9473" t="str">
            <v>TUBULAR ANOLOK 1x1</v>
          </cell>
          <cell r="C9473" t="str">
            <v>ML</v>
          </cell>
          <cell r="E9473" t="str">
            <v>1900</v>
          </cell>
          <cell r="F9473">
            <v>0</v>
          </cell>
        </row>
        <row r="9474">
          <cell r="A9474">
            <v>2150</v>
          </cell>
          <cell r="B9474" t="str">
            <v>TUBULAR Al. CRUDO 1x1</v>
          </cell>
          <cell r="C9474" t="str">
            <v>ML</v>
          </cell>
          <cell r="E9474" t="str">
            <v>1900</v>
          </cell>
          <cell r="F9474">
            <v>0</v>
          </cell>
        </row>
        <row r="9475">
          <cell r="A9475">
            <v>2151</v>
          </cell>
          <cell r="B9475" t="str">
            <v>TUBULAR Al. CRUDO 2x1</v>
          </cell>
          <cell r="C9475" t="str">
            <v>ML</v>
          </cell>
          <cell r="E9475" t="str">
            <v>1900</v>
          </cell>
          <cell r="F9475">
            <v>0</v>
          </cell>
        </row>
        <row r="9476">
          <cell r="A9476">
            <v>2152</v>
          </cell>
          <cell r="B9476" t="str">
            <v>TUBULAR ANOLOK 2x1</v>
          </cell>
          <cell r="C9476" t="str">
            <v>ML</v>
          </cell>
          <cell r="E9476" t="str">
            <v>1900</v>
          </cell>
          <cell r="F9476">
            <v>0</v>
          </cell>
        </row>
        <row r="9477">
          <cell r="A9477">
            <v>100029</v>
          </cell>
          <cell r="B9477" t="str">
            <v>Tubo acero al carbón S/C d= 2 1/2" **</v>
          </cell>
          <cell r="C9477" t="str">
            <v>ML</v>
          </cell>
          <cell r="E9477" t="str">
            <v>1900</v>
          </cell>
          <cell r="F9477">
            <v>0</v>
          </cell>
        </row>
        <row r="9478">
          <cell r="A9478">
            <v>100030</v>
          </cell>
          <cell r="B9478" t="str">
            <v>Tubo acero al carbón S/C d= 2 " **</v>
          </cell>
          <cell r="C9478" t="str">
            <v>ML</v>
          </cell>
          <cell r="E9478" t="str">
            <v>1900</v>
          </cell>
          <cell r="F9478">
            <v>0</v>
          </cell>
        </row>
        <row r="9479">
          <cell r="A9479">
            <v>100031</v>
          </cell>
          <cell r="B9479" t="str">
            <v>Tubo acero al carbón S/C d= 1 1/2 " **</v>
          </cell>
          <cell r="C9479" t="str">
            <v>ML</v>
          </cell>
          <cell r="E9479" t="str">
            <v>1900</v>
          </cell>
          <cell r="F9479">
            <v>0</v>
          </cell>
        </row>
        <row r="9480">
          <cell r="A9480">
            <v>100032</v>
          </cell>
          <cell r="B9480" t="str">
            <v>Codo 90º acero al carbón Sch40 d= 1 1/2 " **</v>
          </cell>
          <cell r="C9480" t="str">
            <v>UN</v>
          </cell>
          <cell r="D9480">
            <v>43738</v>
          </cell>
          <cell r="E9480" t="str">
            <v>2019</v>
          </cell>
          <cell r="F9480">
            <v>5560</v>
          </cell>
        </row>
        <row r="9481">
          <cell r="A9481">
            <v>100033</v>
          </cell>
          <cell r="B9481" t="str">
            <v>Tee acero al carbón Sch40 d= 2 1/2 " **</v>
          </cell>
          <cell r="C9481" t="str">
            <v>UN</v>
          </cell>
          <cell r="D9481">
            <v>43746</v>
          </cell>
          <cell r="E9481" t="str">
            <v>2019</v>
          </cell>
          <cell r="F9481">
            <v>21865</v>
          </cell>
        </row>
        <row r="9482">
          <cell r="A9482">
            <v>100034</v>
          </cell>
          <cell r="B9482" t="str">
            <v>Codo 90º acero al carbón Sch40 d= 2 1/2 " **</v>
          </cell>
          <cell r="C9482" t="str">
            <v>UN</v>
          </cell>
          <cell r="D9482">
            <v>43738</v>
          </cell>
          <cell r="E9482" t="str">
            <v>2019</v>
          </cell>
          <cell r="F9482">
            <v>16937</v>
          </cell>
        </row>
        <row r="9483">
          <cell r="A9483">
            <v>100040</v>
          </cell>
          <cell r="B9483" t="str">
            <v>Tee acero al carbón  Sch40 d= 6 " **</v>
          </cell>
          <cell r="C9483" t="str">
            <v>UN</v>
          </cell>
          <cell r="D9483">
            <v>43746</v>
          </cell>
          <cell r="E9483" t="str">
            <v>2019</v>
          </cell>
          <cell r="F9483">
            <v>194932</v>
          </cell>
        </row>
        <row r="9484">
          <cell r="A9484">
            <v>100041</v>
          </cell>
          <cell r="B9484" t="str">
            <v>Copa acero al carbón Sch40  d= 6 "x2" **</v>
          </cell>
          <cell r="C9484" t="str">
            <v>UN</v>
          </cell>
          <cell r="E9484" t="str">
            <v>1900</v>
          </cell>
          <cell r="F9484">
            <v>0</v>
          </cell>
        </row>
        <row r="9485">
          <cell r="A9485">
            <v>100042</v>
          </cell>
          <cell r="B9485" t="str">
            <v>Tubo acero al carbón Sch40 sin costura d= 6 " **</v>
          </cell>
          <cell r="C9485" t="str">
            <v>ML</v>
          </cell>
          <cell r="E9485" t="str">
            <v>1900</v>
          </cell>
          <cell r="F9485">
            <v>0</v>
          </cell>
        </row>
        <row r="9486">
          <cell r="A9486">
            <v>100043</v>
          </cell>
          <cell r="B9486" t="str">
            <v>Tubo cobre tipo L d= 2 " **</v>
          </cell>
          <cell r="C9486" t="str">
            <v>ML</v>
          </cell>
          <cell r="E9486" t="str">
            <v>1900</v>
          </cell>
          <cell r="F9486">
            <v>0</v>
          </cell>
        </row>
        <row r="9487">
          <cell r="A9487">
            <v>100044</v>
          </cell>
          <cell r="B9487" t="str">
            <v>Copa cobre  d= 2" **</v>
          </cell>
          <cell r="C9487" t="str">
            <v>UN</v>
          </cell>
          <cell r="E9487" t="str">
            <v>1900</v>
          </cell>
          <cell r="F9487">
            <v>0</v>
          </cell>
        </row>
        <row r="9488">
          <cell r="A9488">
            <v>100045</v>
          </cell>
          <cell r="B9488" t="str">
            <v>Tee  Cu  2 " cobre **</v>
          </cell>
          <cell r="C9488" t="str">
            <v>UN</v>
          </cell>
          <cell r="E9488" t="str">
            <v>1900</v>
          </cell>
          <cell r="F9488">
            <v>0</v>
          </cell>
        </row>
        <row r="9489">
          <cell r="A9489">
            <v>100048</v>
          </cell>
          <cell r="B9489" t="str">
            <v>Universal bronce d= 2 " **</v>
          </cell>
          <cell r="C9489" t="str">
            <v>ML</v>
          </cell>
          <cell r="E9489" t="str">
            <v>1900</v>
          </cell>
          <cell r="F9489">
            <v>0</v>
          </cell>
        </row>
        <row r="9490">
          <cell r="A9490">
            <v>100049</v>
          </cell>
          <cell r="B9490" t="str">
            <v>Soldadura estaño  Plata</v>
          </cell>
          <cell r="C9490" t="str">
            <v>KG</v>
          </cell>
          <cell r="D9490">
            <v>44591</v>
          </cell>
          <cell r="E9490" t="str">
            <v>2022</v>
          </cell>
          <cell r="F9490">
            <v>196831</v>
          </cell>
        </row>
        <row r="9491">
          <cell r="A9491">
            <v>100066</v>
          </cell>
          <cell r="B9491" t="str">
            <v>Copa acero al carbón Sch40  d= 10 "x3" **</v>
          </cell>
          <cell r="C9491" t="str">
            <v>UN</v>
          </cell>
          <cell r="E9491" t="str">
            <v>1900</v>
          </cell>
          <cell r="F9491">
            <v>0</v>
          </cell>
        </row>
        <row r="9492">
          <cell r="A9492">
            <v>100067</v>
          </cell>
          <cell r="B9492" t="str">
            <v>Codo 90º acero al carbón Sch40 d= 2 " **</v>
          </cell>
          <cell r="C9492" t="str">
            <v>UN</v>
          </cell>
          <cell r="E9492" t="str">
            <v>1900</v>
          </cell>
          <cell r="F9492">
            <v>0</v>
          </cell>
        </row>
        <row r="9493">
          <cell r="A9493">
            <v>100068</v>
          </cell>
          <cell r="B9493" t="str">
            <v>Codo acero al carbón Sch40 d= 6 " **</v>
          </cell>
          <cell r="C9493" t="str">
            <v>UN</v>
          </cell>
          <cell r="E9493" t="str">
            <v>1900</v>
          </cell>
          <cell r="F9493">
            <v>0</v>
          </cell>
        </row>
        <row r="9494">
          <cell r="A9494">
            <v>100069</v>
          </cell>
          <cell r="B9494" t="str">
            <v>Codo acero al carbón Sch40 d= 8 " **</v>
          </cell>
          <cell r="C9494" t="str">
            <v>UN</v>
          </cell>
          <cell r="E9494" t="str">
            <v>1900</v>
          </cell>
          <cell r="F9494">
            <v>0</v>
          </cell>
        </row>
        <row r="9495">
          <cell r="A9495">
            <v>100070</v>
          </cell>
          <cell r="B9495" t="str">
            <v>Codo acero al carbón Sch40 d= 10 " **</v>
          </cell>
          <cell r="C9495" t="str">
            <v>UN</v>
          </cell>
          <cell r="E9495" t="str">
            <v>1900</v>
          </cell>
          <cell r="F9495">
            <v>0</v>
          </cell>
        </row>
        <row r="9496">
          <cell r="A9496">
            <v>100071</v>
          </cell>
          <cell r="B9496" t="str">
            <v>Resina epoxica secado rapido **</v>
          </cell>
          <cell r="C9496" t="str">
            <v>UN</v>
          </cell>
          <cell r="E9496" t="str">
            <v>1900</v>
          </cell>
          <cell r="F9496">
            <v>0</v>
          </cell>
        </row>
        <row r="9497">
          <cell r="A9497">
            <v>100075</v>
          </cell>
          <cell r="B9497" t="str">
            <v>Tee acero al carbón  Sch40 d=8 " **</v>
          </cell>
          <cell r="C9497" t="str">
            <v>UN</v>
          </cell>
          <cell r="E9497" t="str">
            <v>1900</v>
          </cell>
          <cell r="F9497">
            <v>0</v>
          </cell>
        </row>
        <row r="9498">
          <cell r="A9498">
            <v>100076</v>
          </cell>
          <cell r="B9498" t="str">
            <v>Tee acero al carbón  Sch40 d=10 " **</v>
          </cell>
          <cell r="C9498" t="str">
            <v>UN</v>
          </cell>
          <cell r="E9498" t="str">
            <v>1900</v>
          </cell>
          <cell r="F9498">
            <v>0</v>
          </cell>
        </row>
        <row r="9499">
          <cell r="A9499">
            <v>100079</v>
          </cell>
          <cell r="B9499" t="str">
            <v>Copa acero al carbón Sch40  d= 3 "x2" **</v>
          </cell>
          <cell r="C9499" t="str">
            <v>UN</v>
          </cell>
          <cell r="E9499" t="str">
            <v>1900</v>
          </cell>
          <cell r="F9499">
            <v>0</v>
          </cell>
        </row>
        <row r="9500">
          <cell r="A9500">
            <v>100080</v>
          </cell>
          <cell r="B9500" t="str">
            <v>Copa acero al carbón Sch80  d= 3 "x2" **</v>
          </cell>
          <cell r="C9500" t="str">
            <v>UN</v>
          </cell>
          <cell r="E9500" t="str">
            <v>1900</v>
          </cell>
          <cell r="F9500">
            <v>0</v>
          </cell>
        </row>
        <row r="9501">
          <cell r="A9501">
            <v>100081</v>
          </cell>
          <cell r="B9501" t="str">
            <v>Copa acero al carbón Sch80  d= 8 "x3" **</v>
          </cell>
          <cell r="C9501" t="str">
            <v>UN</v>
          </cell>
          <cell r="E9501" t="str">
            <v>1900</v>
          </cell>
          <cell r="F9501">
            <v>0</v>
          </cell>
        </row>
        <row r="9502">
          <cell r="A9502">
            <v>100082</v>
          </cell>
          <cell r="B9502" t="str">
            <v>Tubo acero al carbón Sch40 sin costura d= 10 " **</v>
          </cell>
          <cell r="C9502" t="str">
            <v>ML</v>
          </cell>
          <cell r="E9502" t="str">
            <v>1900</v>
          </cell>
          <cell r="F9502">
            <v>0</v>
          </cell>
        </row>
        <row r="9503">
          <cell r="A9503">
            <v>100156</v>
          </cell>
          <cell r="B9503" t="str">
            <v>Tubo acero al carbón Sch40 con costura d= 6 " **</v>
          </cell>
          <cell r="C9503" t="str">
            <v>ML</v>
          </cell>
          <cell r="E9503" t="str">
            <v>1900</v>
          </cell>
          <cell r="F9503">
            <v>0</v>
          </cell>
        </row>
        <row r="9504">
          <cell r="A9504">
            <v>100157</v>
          </cell>
          <cell r="B9504" t="str">
            <v>Tubo acero al carbón Sch40 con costura d= 10 " **</v>
          </cell>
          <cell r="C9504" t="str">
            <v>ML</v>
          </cell>
          <cell r="E9504" t="str">
            <v>1900</v>
          </cell>
          <cell r="F9504">
            <v>0</v>
          </cell>
        </row>
        <row r="9505">
          <cell r="A9505">
            <v>100158</v>
          </cell>
          <cell r="B9505" t="str">
            <v>Copa acero al carbón Sch40  d= 6 "x4" **</v>
          </cell>
          <cell r="C9505" t="str">
            <v>UN</v>
          </cell>
          <cell r="E9505" t="str">
            <v>1900</v>
          </cell>
          <cell r="F9505">
            <v>0</v>
          </cell>
        </row>
        <row r="9506">
          <cell r="A9506">
            <v>100159</v>
          </cell>
          <cell r="B9506" t="str">
            <v>Copa acero al carbón Sch40  d= 2 "x1 1/2" **</v>
          </cell>
          <cell r="C9506" t="str">
            <v>UN</v>
          </cell>
          <cell r="E9506" t="str">
            <v>1900</v>
          </cell>
          <cell r="F9506">
            <v>0</v>
          </cell>
        </row>
        <row r="9507">
          <cell r="A9507">
            <v>100160</v>
          </cell>
          <cell r="B9507" t="str">
            <v>Tubo acero al carbón S/C d= 3" **</v>
          </cell>
          <cell r="C9507" t="str">
            <v>ML</v>
          </cell>
          <cell r="E9507" t="str">
            <v>1900</v>
          </cell>
          <cell r="F9507">
            <v>0</v>
          </cell>
        </row>
        <row r="9508">
          <cell r="A9508">
            <v>100161</v>
          </cell>
          <cell r="B9508" t="str">
            <v>Tee acero al carbón Sch40 d= 2 " **</v>
          </cell>
          <cell r="C9508" t="str">
            <v>UN</v>
          </cell>
          <cell r="E9508" t="str">
            <v>1900</v>
          </cell>
          <cell r="F9508">
            <v>0</v>
          </cell>
        </row>
        <row r="9509">
          <cell r="A9509">
            <v>100162</v>
          </cell>
          <cell r="B9509" t="str">
            <v>Tee acero al carbón Sch40 d= 3 " **</v>
          </cell>
          <cell r="C9509" t="str">
            <v>UN</v>
          </cell>
          <cell r="E9509" t="str">
            <v>1900</v>
          </cell>
          <cell r="F9509">
            <v>0</v>
          </cell>
        </row>
        <row r="9510">
          <cell r="A9510">
            <v>100163</v>
          </cell>
          <cell r="B9510" t="str">
            <v>Codo 90º acero al carbón Sch40 d= 3 " **</v>
          </cell>
          <cell r="C9510" t="str">
            <v>UN</v>
          </cell>
          <cell r="E9510" t="str">
            <v>1900</v>
          </cell>
          <cell r="F9510">
            <v>0</v>
          </cell>
        </row>
        <row r="9511">
          <cell r="A9511">
            <v>100220</v>
          </cell>
          <cell r="B9511" t="str">
            <v>Tubo acero al carbón Sch40 sin costura d= 8 " **</v>
          </cell>
          <cell r="C9511" t="str">
            <v>ML</v>
          </cell>
          <cell r="E9511" t="str">
            <v>1900</v>
          </cell>
          <cell r="F9511">
            <v>0</v>
          </cell>
        </row>
        <row r="9512">
          <cell r="A9512">
            <v>100221</v>
          </cell>
          <cell r="B9512" t="str">
            <v>Tubo acero al carbón Sch40 con costura d= 8 " **</v>
          </cell>
          <cell r="C9512" t="str">
            <v>ML</v>
          </cell>
          <cell r="E9512" t="str">
            <v>1900</v>
          </cell>
          <cell r="F9512">
            <v>0</v>
          </cell>
        </row>
        <row r="9513">
          <cell r="A9513">
            <v>100519</v>
          </cell>
          <cell r="B9513" t="str">
            <v>Codo 90º acero al carbón Sch40 d= 4 " **</v>
          </cell>
          <cell r="C9513" t="str">
            <v>UN</v>
          </cell>
          <cell r="E9513" t="str">
            <v>1900</v>
          </cell>
          <cell r="F9513">
            <v>0</v>
          </cell>
        </row>
        <row r="9514">
          <cell r="A9514">
            <v>101108</v>
          </cell>
          <cell r="B9514" t="str">
            <v>Resina Pack level</v>
          </cell>
          <cell r="C9514" t="str">
            <v>KG</v>
          </cell>
          <cell r="E9514" t="str">
            <v>1900</v>
          </cell>
          <cell r="F9514">
            <v>0</v>
          </cell>
        </row>
        <row r="9515">
          <cell r="A9515">
            <v>101709</v>
          </cell>
          <cell r="B9515" t="str">
            <v>Tubo acero al carbón Sch40 sin costura d= 1 " **</v>
          </cell>
          <cell r="C9515" t="str">
            <v>ML</v>
          </cell>
          <cell r="E9515" t="str">
            <v>1900</v>
          </cell>
          <cell r="F9515">
            <v>0</v>
          </cell>
        </row>
        <row r="9516">
          <cell r="A9516">
            <v>101710</v>
          </cell>
          <cell r="B9516" t="str">
            <v>Tubo acero al carbón Sch40 sin costura d= 2 " **</v>
          </cell>
          <cell r="C9516" t="str">
            <v>ML</v>
          </cell>
          <cell r="D9516">
            <v>44591</v>
          </cell>
          <cell r="E9516" t="str">
            <v>2022</v>
          </cell>
          <cell r="F9516">
            <v>47288.01</v>
          </cell>
        </row>
        <row r="9517">
          <cell r="A9517">
            <v>102635</v>
          </cell>
          <cell r="B9517" t="str">
            <v>Chapetas ( para barras de giro)0.08x0.06m) **</v>
          </cell>
          <cell r="C9517" t="str">
            <v>UN</v>
          </cell>
          <cell r="E9517" t="str">
            <v>1900</v>
          </cell>
          <cell r="F9517">
            <v>0</v>
          </cell>
        </row>
        <row r="9518">
          <cell r="A9518">
            <v>102636</v>
          </cell>
          <cell r="B9518" t="str">
            <v>Chapetas para reja**</v>
          </cell>
          <cell r="C9518" t="str">
            <v>UN</v>
          </cell>
          <cell r="E9518" t="str">
            <v>1900</v>
          </cell>
          <cell r="F9518">
            <v>0</v>
          </cell>
        </row>
        <row r="9519">
          <cell r="A9519">
            <v>102637</v>
          </cell>
          <cell r="B9519" t="str">
            <v>Agarradera Rodadero tubo Gal.3/4 (Jug Inf Madera)</v>
          </cell>
          <cell r="C9519" t="str">
            <v>UN</v>
          </cell>
          <cell r="D9519">
            <v>44161</v>
          </cell>
          <cell r="E9519" t="str">
            <v>2020</v>
          </cell>
          <cell r="F9519">
            <v>69522</v>
          </cell>
        </row>
        <row r="9520">
          <cell r="A9520">
            <v>102677</v>
          </cell>
          <cell r="B9520" t="str">
            <v>DIVISION ALUMINIO piso-techo(Vidrio+SandBlasting)</v>
          </cell>
          <cell r="C9520" t="str">
            <v>M2</v>
          </cell>
          <cell r="E9520" t="str">
            <v>1900</v>
          </cell>
          <cell r="F9520">
            <v>0</v>
          </cell>
        </row>
        <row r="9521">
          <cell r="A9521">
            <v>102870</v>
          </cell>
          <cell r="B9521" t="str">
            <v>Reja Bancaria varilla 12mm (anticorrosivo+esmalte)</v>
          </cell>
          <cell r="C9521" t="str">
            <v>M2</v>
          </cell>
          <cell r="D9521">
            <v>43580</v>
          </cell>
          <cell r="E9521" t="str">
            <v>2019</v>
          </cell>
          <cell r="F9521">
            <v>107424</v>
          </cell>
        </row>
        <row r="9522">
          <cell r="A9522">
            <v>103104</v>
          </cell>
          <cell r="B9522" t="str">
            <v>Divisiones acero inox.Cal20cantilever baños(sum+In</v>
          </cell>
          <cell r="C9522" t="str">
            <v>M2</v>
          </cell>
          <cell r="D9522">
            <v>43844</v>
          </cell>
          <cell r="E9522" t="str">
            <v>2020</v>
          </cell>
          <cell r="F9522">
            <v>638770.57999999996</v>
          </cell>
        </row>
        <row r="9523">
          <cell r="A9523">
            <v>103273</v>
          </cell>
          <cell r="B9523" t="str">
            <v>PELICULA TIPO SANDBLASTING PERSIANA 1.0CM</v>
          </cell>
          <cell r="C9523" t="str">
            <v>M2</v>
          </cell>
          <cell r="E9523" t="str">
            <v>1900</v>
          </cell>
          <cell r="F9523">
            <v>0</v>
          </cell>
        </row>
        <row r="9524">
          <cell r="A9524">
            <v>103278</v>
          </cell>
          <cell r="B9524" t="str">
            <v>ESCUDO EN PELICULA DE SEGURIDAD (0.40X0.40M)SUM**</v>
          </cell>
          <cell r="C9524" t="str">
            <v>UN</v>
          </cell>
          <cell r="E9524" t="str">
            <v>1900</v>
          </cell>
          <cell r="F9524">
            <v>0</v>
          </cell>
        </row>
        <row r="9525">
          <cell r="A9525">
            <v>103498</v>
          </cell>
          <cell r="B9525" t="str">
            <v>PUERTA DOS HOJAS PERSIANA+CHAPA+PASADOR+PINT.(2X1M</v>
          </cell>
          <cell r="C9525" t="str">
            <v>UN</v>
          </cell>
          <cell r="E9525" t="str">
            <v>1900</v>
          </cell>
          <cell r="F9525">
            <v>0</v>
          </cell>
        </row>
        <row r="9526">
          <cell r="A9526">
            <v>103499</v>
          </cell>
          <cell r="B9526" t="str">
            <v>PUERTA METALICA TIPO PERSIANA 0.60X0.60M(SUM+INST)</v>
          </cell>
          <cell r="C9526" t="str">
            <v>UN</v>
          </cell>
          <cell r="D9526">
            <v>44585</v>
          </cell>
          <cell r="E9526" t="str">
            <v>2022</v>
          </cell>
          <cell r="F9526">
            <v>300829</v>
          </cell>
        </row>
        <row r="9527">
          <cell r="A9527">
            <v>104841</v>
          </cell>
          <cell r="B9527" t="str">
            <v>PUERTA ENTAMB. CORREDIZA C.R. C.18 2.95*4.61M+PINT</v>
          </cell>
          <cell r="C9527" t="str">
            <v>UN</v>
          </cell>
          <cell r="E9527" t="str">
            <v>1900</v>
          </cell>
          <cell r="F9527">
            <v>0</v>
          </cell>
        </row>
        <row r="9528">
          <cell r="A9528">
            <v>105589</v>
          </cell>
          <cell r="B9528" t="str">
            <v>Puerta en madera Acustica+Marco (Suministro+Instal</v>
          </cell>
          <cell r="C9528" t="str">
            <v>UN</v>
          </cell>
          <cell r="D9528">
            <v>43802</v>
          </cell>
          <cell r="E9528" t="str">
            <v>2019</v>
          </cell>
          <cell r="F9528">
            <v>1330000</v>
          </cell>
        </row>
        <row r="9529">
          <cell r="A9529">
            <v>105625</v>
          </cell>
          <cell r="B9529" t="str">
            <v>BENTONITA SODICA SACO DE 50 KG</v>
          </cell>
          <cell r="C9529" t="str">
            <v>KG</v>
          </cell>
          <cell r="D9529">
            <v>44591</v>
          </cell>
          <cell r="E9529" t="str">
            <v>2022</v>
          </cell>
          <cell r="F9529">
            <v>1080</v>
          </cell>
        </row>
        <row r="9530">
          <cell r="A9530">
            <v>108261</v>
          </cell>
          <cell r="B9530" t="str">
            <v>Separador homologado para pilotes CDRC</v>
          </cell>
          <cell r="C9530" t="str">
            <v>UN</v>
          </cell>
          <cell r="E9530" t="str">
            <v>1900</v>
          </cell>
          <cell r="F9530">
            <v>0</v>
          </cell>
        </row>
        <row r="9531">
          <cell r="A9531">
            <v>108262</v>
          </cell>
          <cell r="B9531" t="str">
            <v>Excavacion pilotes Ø0.20m tornillo continuo CDRC</v>
          </cell>
          <cell r="C9531" t="str">
            <v>ML</v>
          </cell>
          <cell r="E9531" t="str">
            <v>1900</v>
          </cell>
          <cell r="F9531">
            <v>0</v>
          </cell>
        </row>
        <row r="9532">
          <cell r="A9532">
            <v>108263</v>
          </cell>
          <cell r="B9532" t="str">
            <v>Excavacion pilotes Ø0.40m tornillo cont+bento CDRC</v>
          </cell>
          <cell r="C9532" t="str">
            <v>ML</v>
          </cell>
          <cell r="E9532" t="str">
            <v>1900</v>
          </cell>
          <cell r="F9532">
            <v>0</v>
          </cell>
        </row>
        <row r="9533">
          <cell r="A9533">
            <v>108264</v>
          </cell>
          <cell r="B9533" t="str">
            <v>Excavacion pilotes Ø0.60m tornillo cont+bento CDRC</v>
          </cell>
          <cell r="C9533" t="str">
            <v>ML</v>
          </cell>
          <cell r="E9533" t="str">
            <v>1900</v>
          </cell>
          <cell r="F9533">
            <v>0</v>
          </cell>
        </row>
        <row r="9534">
          <cell r="A9534">
            <v>108265</v>
          </cell>
          <cell r="B9534" t="str">
            <v>Excavacion pilotes Ø0.70m tornillo cont+bento CDRC</v>
          </cell>
          <cell r="C9534" t="str">
            <v>ML</v>
          </cell>
          <cell r="E9534" t="str">
            <v>1900</v>
          </cell>
          <cell r="F9534">
            <v>0</v>
          </cell>
        </row>
        <row r="9535">
          <cell r="A9535">
            <v>108266</v>
          </cell>
          <cell r="B9535" t="str">
            <v>Excavacion barretes / pantallas Ø0.40m +bento CDRC</v>
          </cell>
          <cell r="C9535" t="str">
            <v>GL</v>
          </cell>
          <cell r="E9535" t="str">
            <v>1900</v>
          </cell>
          <cell r="F9535">
            <v>0</v>
          </cell>
        </row>
        <row r="9536">
          <cell r="A9536">
            <v>108884</v>
          </cell>
          <cell r="B9536" t="str">
            <v>Excavacion pilotes Ø0.30m tornillo continuo CDRC</v>
          </cell>
          <cell r="C9536" t="str">
            <v>ML</v>
          </cell>
          <cell r="E9536" t="str">
            <v>1900</v>
          </cell>
          <cell r="F9536">
            <v>0</v>
          </cell>
        </row>
        <row r="9537">
          <cell r="A9537">
            <v>266</v>
          </cell>
          <cell r="B9537" t="str">
            <v>ESTUCO VENECIANO  CLARO</v>
          </cell>
          <cell r="C9537" t="str">
            <v>GLN</v>
          </cell>
          <cell r="E9537" t="str">
            <v>1900</v>
          </cell>
          <cell r="F9537">
            <v>0</v>
          </cell>
        </row>
        <row r="9538">
          <cell r="A9538">
            <v>1023</v>
          </cell>
          <cell r="B9538" t="str">
            <v>ACRILTEX SEMIMATE</v>
          </cell>
          <cell r="C9538" t="str">
            <v>GLN</v>
          </cell>
          <cell r="D9538">
            <v>44591</v>
          </cell>
          <cell r="E9538" t="str">
            <v>2022</v>
          </cell>
          <cell r="F9538">
            <v>71729</v>
          </cell>
        </row>
        <row r="9539">
          <cell r="A9539">
            <v>1024</v>
          </cell>
          <cell r="B9539" t="str">
            <v>ALUMINIO Liquido Brillante. ECP 100 PINTUCO</v>
          </cell>
          <cell r="C9539" t="str">
            <v>GLN</v>
          </cell>
          <cell r="E9539" t="str">
            <v>1900</v>
          </cell>
          <cell r="F9539">
            <v>0</v>
          </cell>
        </row>
        <row r="9540">
          <cell r="A9540">
            <v>1025</v>
          </cell>
          <cell r="B9540" t="str">
            <v>ANTICORROSIVO OXIDO DE HIERRO ROJO</v>
          </cell>
          <cell r="C9540" t="str">
            <v>GLN</v>
          </cell>
          <cell r="D9540">
            <v>44591</v>
          </cell>
          <cell r="E9540" t="str">
            <v>2022</v>
          </cell>
          <cell r="F9540">
            <v>36973</v>
          </cell>
        </row>
        <row r="9541">
          <cell r="A9541">
            <v>1031</v>
          </cell>
          <cell r="B9541" t="str">
            <v>CAOLIN IMPALPABLE (saco de 25 Kg)</v>
          </cell>
          <cell r="C9541" t="str">
            <v>BTO</v>
          </cell>
          <cell r="D9541">
            <v>44591</v>
          </cell>
          <cell r="E9541" t="str">
            <v>2022</v>
          </cell>
          <cell r="F9541">
            <v>11619.01</v>
          </cell>
        </row>
        <row r="9542">
          <cell r="A9542">
            <v>1032</v>
          </cell>
          <cell r="B9542" t="str">
            <v>CAL PROMICAL</v>
          </cell>
          <cell r="C9542" t="str">
            <v>KG</v>
          </cell>
          <cell r="D9542">
            <v>44592</v>
          </cell>
          <cell r="E9542" t="str">
            <v>2022</v>
          </cell>
          <cell r="F9542">
            <v>998.01</v>
          </cell>
        </row>
        <row r="9543">
          <cell r="A9543">
            <v>1034</v>
          </cell>
          <cell r="B9543" t="str">
            <v>DISOLVENTE PINTURA EPOXICA</v>
          </cell>
          <cell r="C9543" t="str">
            <v>GLN</v>
          </cell>
          <cell r="D9543">
            <v>44592</v>
          </cell>
          <cell r="E9543" t="str">
            <v>2022</v>
          </cell>
          <cell r="F9543">
            <v>42068</v>
          </cell>
        </row>
        <row r="9544">
          <cell r="A9544">
            <v>1041</v>
          </cell>
          <cell r="B9544" t="str">
            <v>ESTUCO CORONA BLANCO  POR 5 Kg</v>
          </cell>
          <cell r="C9544" t="str">
            <v>KG</v>
          </cell>
          <cell r="E9544" t="str">
            <v>1900</v>
          </cell>
          <cell r="F9544">
            <v>0</v>
          </cell>
        </row>
        <row r="9545">
          <cell r="A9545">
            <v>1042</v>
          </cell>
          <cell r="B9545" t="str">
            <v>LACA ACRILICA BLANCA PHILAAC</v>
          </cell>
          <cell r="C9545" t="str">
            <v>GLN</v>
          </cell>
          <cell r="E9545" t="str">
            <v>1900</v>
          </cell>
          <cell r="F9545">
            <v>0</v>
          </cell>
        </row>
        <row r="9546">
          <cell r="A9546">
            <v>1045</v>
          </cell>
          <cell r="B9546" t="str">
            <v>LACA AUTOMOVIL. ROJO TOLOUDINE PHILAAC 5505</v>
          </cell>
          <cell r="C9546" t="str">
            <v>GLN</v>
          </cell>
          <cell r="E9546" t="str">
            <v>1900</v>
          </cell>
          <cell r="F9546">
            <v>0</v>
          </cell>
        </row>
        <row r="9547">
          <cell r="A9547">
            <v>1047</v>
          </cell>
          <cell r="B9547" t="str">
            <v>LACA MADERA Brillante.</v>
          </cell>
          <cell r="C9547" t="str">
            <v>GLN</v>
          </cell>
          <cell r="D9547">
            <v>44592</v>
          </cell>
          <cell r="E9547" t="str">
            <v>2022</v>
          </cell>
          <cell r="F9547">
            <v>56107</v>
          </cell>
        </row>
        <row r="9548">
          <cell r="A9548">
            <v>1048</v>
          </cell>
          <cell r="B9548" t="str">
            <v>LACA METALES 7406 PINTUCO  Bte.</v>
          </cell>
          <cell r="C9548" t="str">
            <v>GLN</v>
          </cell>
          <cell r="E9548" t="str">
            <v>1900</v>
          </cell>
          <cell r="F9548">
            <v>0</v>
          </cell>
        </row>
        <row r="9549">
          <cell r="A9549">
            <v>1049</v>
          </cell>
          <cell r="B9549" t="str">
            <v>VITRIFLEX BARNIZ SEMIMATE 2150 PINTUCO O SIMILAR</v>
          </cell>
          <cell r="C9549" t="str">
            <v>GLN</v>
          </cell>
          <cell r="E9549" t="str">
            <v>1900</v>
          </cell>
          <cell r="F9549">
            <v>0</v>
          </cell>
        </row>
        <row r="9550">
          <cell r="A9550">
            <v>1050</v>
          </cell>
          <cell r="B9550" t="str">
            <v>LACA  MADERA TRANSPARENTE BRILLANTE.</v>
          </cell>
          <cell r="C9550" t="str">
            <v>GLN</v>
          </cell>
          <cell r="D9550">
            <v>44592</v>
          </cell>
          <cell r="E9550" t="str">
            <v>2022</v>
          </cell>
          <cell r="F9550">
            <v>75858</v>
          </cell>
        </row>
        <row r="9551">
          <cell r="A9551">
            <v>1053</v>
          </cell>
          <cell r="B9551" t="str">
            <v>MARMOLINA</v>
          </cell>
          <cell r="C9551" t="str">
            <v>KG</v>
          </cell>
          <cell r="D9551">
            <v>44585</v>
          </cell>
          <cell r="E9551" t="str">
            <v>2022</v>
          </cell>
          <cell r="F9551">
            <v>545</v>
          </cell>
        </row>
        <row r="9552">
          <cell r="A9552">
            <v>1055</v>
          </cell>
          <cell r="B9552" t="str">
            <v>MASILLA BLANCA PHILAAC 5201</v>
          </cell>
          <cell r="C9552" t="str">
            <v>GLN</v>
          </cell>
          <cell r="E9552" t="str">
            <v>1900</v>
          </cell>
          <cell r="F9552">
            <v>0</v>
          </cell>
        </row>
        <row r="9553">
          <cell r="A9553">
            <v>1056</v>
          </cell>
          <cell r="B9553" t="str">
            <v>MASILLA GRIS  PINTUCO 119153</v>
          </cell>
          <cell r="C9553" t="str">
            <v>GLN</v>
          </cell>
          <cell r="E9553" t="str">
            <v>1900</v>
          </cell>
          <cell r="F9553">
            <v>0</v>
          </cell>
        </row>
        <row r="9554">
          <cell r="A9554">
            <v>1057</v>
          </cell>
          <cell r="B9554" t="str">
            <v>PASTA PARA PULIR BLANCA PHILAAC 7001</v>
          </cell>
          <cell r="C9554" t="str">
            <v>GLN</v>
          </cell>
          <cell r="E9554" t="str">
            <v>1900</v>
          </cell>
          <cell r="F9554">
            <v>0</v>
          </cell>
        </row>
        <row r="9555">
          <cell r="A9555">
            <v>1058</v>
          </cell>
          <cell r="B9555" t="str">
            <v>PASTA PULIDORA B. PINTUCO 120025</v>
          </cell>
          <cell r="C9555" t="str">
            <v>GLN</v>
          </cell>
          <cell r="E9555" t="str">
            <v>1900</v>
          </cell>
          <cell r="F9555">
            <v>0</v>
          </cell>
        </row>
        <row r="9556">
          <cell r="A9556">
            <v>1060</v>
          </cell>
          <cell r="B9556" t="str">
            <v>PINTURA TRAFICO BLANCO</v>
          </cell>
          <cell r="C9556" t="str">
            <v>GLN</v>
          </cell>
          <cell r="D9556">
            <v>44592</v>
          </cell>
          <cell r="E9556" t="str">
            <v>2022</v>
          </cell>
          <cell r="F9556">
            <v>72212</v>
          </cell>
        </row>
        <row r="9557">
          <cell r="A9557">
            <v>1061</v>
          </cell>
          <cell r="B9557" t="str">
            <v>PROMICAL (PAQUETE DE 10 Kg.)</v>
          </cell>
          <cell r="C9557" t="str">
            <v>KG</v>
          </cell>
          <cell r="E9557" t="str">
            <v>1900</v>
          </cell>
          <cell r="F9557">
            <v>0</v>
          </cell>
        </row>
        <row r="9558">
          <cell r="A9558">
            <v>1062</v>
          </cell>
          <cell r="B9558" t="str">
            <v>REMOVEDOR  No.1020 PINTUCO</v>
          </cell>
          <cell r="C9558" t="str">
            <v>GLN</v>
          </cell>
          <cell r="E9558" t="str">
            <v>1900</v>
          </cell>
          <cell r="F9558">
            <v>0</v>
          </cell>
        </row>
        <row r="9559">
          <cell r="A9559">
            <v>1063</v>
          </cell>
          <cell r="B9559" t="str">
            <v>REMOVEDOR PHILAAC 8000</v>
          </cell>
          <cell r="C9559" t="str">
            <v>GLN</v>
          </cell>
          <cell r="E9559" t="str">
            <v>1900</v>
          </cell>
          <cell r="F9559">
            <v>0</v>
          </cell>
        </row>
        <row r="9560">
          <cell r="A9560">
            <v>1065</v>
          </cell>
          <cell r="B9560" t="str">
            <v>SELLADOR TRANSP. LIJABLE PINTUCO O SIMILAR</v>
          </cell>
          <cell r="C9560" t="str">
            <v>GLN</v>
          </cell>
          <cell r="D9560">
            <v>44592</v>
          </cell>
          <cell r="E9560" t="str">
            <v>2022</v>
          </cell>
          <cell r="F9560">
            <v>68547</v>
          </cell>
        </row>
        <row r="9561">
          <cell r="A9561">
            <v>1066</v>
          </cell>
          <cell r="B9561" t="str">
            <v>CARAPLAST claro</v>
          </cell>
          <cell r="C9561" t="str">
            <v>M2</v>
          </cell>
          <cell r="D9561">
            <v>44592</v>
          </cell>
          <cell r="E9561" t="str">
            <v>2022</v>
          </cell>
          <cell r="F9561">
            <v>62844</v>
          </cell>
        </row>
        <row r="9562">
          <cell r="A9562">
            <v>1067</v>
          </cell>
          <cell r="B9562" t="str">
            <v>SILICONITE PINTUCO (Hidrofugo)</v>
          </cell>
          <cell r="C9562" t="str">
            <v>GLN</v>
          </cell>
          <cell r="E9562" t="str">
            <v>1900</v>
          </cell>
          <cell r="F9562">
            <v>0</v>
          </cell>
        </row>
        <row r="9563">
          <cell r="A9563">
            <v>1068</v>
          </cell>
          <cell r="B9563" t="str">
            <v>TAPAPOROS NOGAL PHILAAC 8467</v>
          </cell>
          <cell r="C9563" t="str">
            <v>GLN</v>
          </cell>
          <cell r="E9563" t="str">
            <v>1900</v>
          </cell>
          <cell r="F9563">
            <v>0</v>
          </cell>
        </row>
        <row r="9564">
          <cell r="A9564">
            <v>1070</v>
          </cell>
          <cell r="B9564" t="str">
            <v>THINNER EXTRAFINO</v>
          </cell>
          <cell r="C9564" t="str">
            <v>GLN</v>
          </cell>
          <cell r="D9564">
            <v>44592</v>
          </cell>
          <cell r="E9564" t="str">
            <v>2022</v>
          </cell>
          <cell r="F9564">
            <v>16900</v>
          </cell>
        </row>
        <row r="9565">
          <cell r="A9565">
            <v>1071</v>
          </cell>
          <cell r="B9565" t="str">
            <v>THINNER EXTRAFINO PHILAAC 9100</v>
          </cell>
          <cell r="C9565" t="str">
            <v>GLN</v>
          </cell>
          <cell r="E9565" t="str">
            <v>1900</v>
          </cell>
          <cell r="F9565">
            <v>0</v>
          </cell>
        </row>
        <row r="9566">
          <cell r="A9566">
            <v>1072</v>
          </cell>
          <cell r="B9566" t="str">
            <v>THINNER FINO PHILAAC</v>
          </cell>
          <cell r="C9566" t="str">
            <v>GLN</v>
          </cell>
          <cell r="E9566" t="str">
            <v>1900</v>
          </cell>
          <cell r="F9566">
            <v>0</v>
          </cell>
        </row>
        <row r="9567">
          <cell r="A9567">
            <v>1073</v>
          </cell>
          <cell r="B9567" t="str">
            <v>TINTILLA P/MADERA 1/4 PINTUCO</v>
          </cell>
          <cell r="C9567" t="str">
            <v>LT</v>
          </cell>
          <cell r="E9567" t="str">
            <v>1900</v>
          </cell>
          <cell r="F9567">
            <v>0</v>
          </cell>
        </row>
        <row r="9568">
          <cell r="A9568">
            <v>1074</v>
          </cell>
          <cell r="B9568" t="str">
            <v>VARSOL PHILAAC   DISOLVENTES ESMALTES ALQUIDICOS</v>
          </cell>
          <cell r="C9568" t="str">
            <v>GLN</v>
          </cell>
          <cell r="D9568">
            <v>44592</v>
          </cell>
          <cell r="E9568" t="str">
            <v>2022</v>
          </cell>
          <cell r="F9568">
            <v>35050</v>
          </cell>
        </row>
        <row r="9569">
          <cell r="A9569">
            <v>1080</v>
          </cell>
          <cell r="B9569" t="str">
            <v>YESO BULTO DE (25 KG)</v>
          </cell>
          <cell r="C9569" t="str">
            <v>BTO</v>
          </cell>
          <cell r="D9569">
            <v>44592</v>
          </cell>
          <cell r="E9569" t="str">
            <v>2022</v>
          </cell>
          <cell r="F9569">
            <v>23342</v>
          </cell>
        </row>
        <row r="9570">
          <cell r="A9570">
            <v>1266</v>
          </cell>
          <cell r="B9570" t="str">
            <v>ESTUCO PLASTICO</v>
          </cell>
          <cell r="C9570" t="str">
            <v>GLN</v>
          </cell>
          <cell r="E9570" t="str">
            <v>1900</v>
          </cell>
          <cell r="F9570">
            <v>0</v>
          </cell>
        </row>
        <row r="9571">
          <cell r="A9571">
            <v>1267</v>
          </cell>
          <cell r="B9571" t="str">
            <v>ESTUCO PLASTICO</v>
          </cell>
          <cell r="C9571" t="str">
            <v>CÑT</v>
          </cell>
          <cell r="D9571">
            <v>44592</v>
          </cell>
          <cell r="E9571" t="str">
            <v>2022</v>
          </cell>
          <cell r="F9571">
            <v>88768</v>
          </cell>
        </row>
        <row r="9572">
          <cell r="A9572">
            <v>1326</v>
          </cell>
          <cell r="B9572" t="str">
            <v>RODILLO  ESPUMA PARA PINTAR 9'' TIPO MASTER</v>
          </cell>
          <cell r="C9572" t="str">
            <v>UN</v>
          </cell>
          <cell r="D9572">
            <v>44592</v>
          </cell>
          <cell r="E9572" t="str">
            <v>2022</v>
          </cell>
          <cell r="F9572">
            <v>8344.01</v>
          </cell>
        </row>
        <row r="9573">
          <cell r="A9573">
            <v>1755</v>
          </cell>
          <cell r="B9573" t="str">
            <v>PEGANTE  MADERA PAPEL(secado Rapido)</v>
          </cell>
          <cell r="C9573" t="str">
            <v>GLN</v>
          </cell>
          <cell r="D9573">
            <v>44592</v>
          </cell>
          <cell r="E9573" t="str">
            <v>2022</v>
          </cell>
          <cell r="F9573">
            <v>44033</v>
          </cell>
        </row>
        <row r="9574">
          <cell r="A9574">
            <v>1766</v>
          </cell>
          <cell r="B9574" t="str">
            <v>RETARDADOR PHILAAC 8025</v>
          </cell>
          <cell r="C9574" t="str">
            <v>GLN</v>
          </cell>
          <cell r="E9574" t="str">
            <v>1900</v>
          </cell>
          <cell r="F9574">
            <v>0</v>
          </cell>
        </row>
        <row r="9575">
          <cell r="A9575">
            <v>1767</v>
          </cell>
          <cell r="B9575" t="str">
            <v>PINTURA PARA TABLERO VERDE PHILAAC</v>
          </cell>
          <cell r="C9575" t="str">
            <v>GLN</v>
          </cell>
          <cell r="E9575" t="str">
            <v>1900</v>
          </cell>
          <cell r="F9575">
            <v>0</v>
          </cell>
        </row>
        <row r="9576">
          <cell r="A9576">
            <v>1797</v>
          </cell>
          <cell r="B9576" t="str">
            <v>INTERVINILO PINTUCO</v>
          </cell>
          <cell r="C9576" t="str">
            <v>GLN</v>
          </cell>
          <cell r="E9576" t="str">
            <v>1900</v>
          </cell>
          <cell r="F9576">
            <v>0</v>
          </cell>
        </row>
        <row r="9577">
          <cell r="A9577">
            <v>1798</v>
          </cell>
          <cell r="B9577" t="str">
            <v>CASEINA PINTUCO</v>
          </cell>
          <cell r="C9577" t="str">
            <v>GLN</v>
          </cell>
          <cell r="E9577" t="str">
            <v>1900</v>
          </cell>
          <cell r="F9577">
            <v>0</v>
          </cell>
        </row>
        <row r="9578">
          <cell r="A9578">
            <v>1804</v>
          </cell>
          <cell r="B9578" t="str">
            <v>PINTURAMA PINTUCO</v>
          </cell>
          <cell r="C9578" t="str">
            <v>GLN</v>
          </cell>
          <cell r="E9578" t="str">
            <v>1900</v>
          </cell>
          <cell r="F9578">
            <v>0</v>
          </cell>
        </row>
        <row r="9579">
          <cell r="A9579">
            <v>1805</v>
          </cell>
          <cell r="B9579" t="str">
            <v>IMPRIMANTE DE VINILO PINTUCOBlc.3501</v>
          </cell>
          <cell r="C9579" t="str">
            <v>GLN</v>
          </cell>
          <cell r="E9579" t="str">
            <v>1900</v>
          </cell>
          <cell r="F9579">
            <v>0</v>
          </cell>
        </row>
        <row r="9580">
          <cell r="A9580">
            <v>1806</v>
          </cell>
          <cell r="B9580" t="str">
            <v>ESTUCO PASTA  PINTUCO Int.</v>
          </cell>
          <cell r="C9580" t="str">
            <v>GLN</v>
          </cell>
          <cell r="E9580" t="str">
            <v>1900</v>
          </cell>
          <cell r="F9580">
            <v>0</v>
          </cell>
        </row>
        <row r="9581">
          <cell r="A9581">
            <v>1832</v>
          </cell>
          <cell r="B9581" t="str">
            <v>PRIMER(ANTICORROSIVO) Cr DE Zin VERDE OLIVA</v>
          </cell>
          <cell r="C9581" t="str">
            <v>GLN</v>
          </cell>
          <cell r="D9581">
            <v>44592</v>
          </cell>
          <cell r="E9581" t="str">
            <v>2022</v>
          </cell>
          <cell r="F9581">
            <v>96642.01</v>
          </cell>
        </row>
        <row r="9582">
          <cell r="A9582">
            <v>1834</v>
          </cell>
          <cell r="B9582" t="str">
            <v>ANTICORROSIVO GRIS PROTECCIÓN.</v>
          </cell>
          <cell r="C9582" t="str">
            <v>GLN</v>
          </cell>
          <cell r="D9582">
            <v>44592</v>
          </cell>
          <cell r="E9582" t="str">
            <v>2022</v>
          </cell>
          <cell r="F9582">
            <v>46364.01</v>
          </cell>
        </row>
        <row r="9583">
          <cell r="A9583">
            <v>1835</v>
          </cell>
          <cell r="B9583" t="str">
            <v>ANTICORROSIVO ROJO PROTECCION</v>
          </cell>
          <cell r="C9583" t="str">
            <v>GLN</v>
          </cell>
          <cell r="D9583">
            <v>44592</v>
          </cell>
          <cell r="E9583" t="str">
            <v>2022</v>
          </cell>
          <cell r="F9583">
            <v>40633</v>
          </cell>
        </row>
        <row r="9584">
          <cell r="A9584">
            <v>1840</v>
          </cell>
          <cell r="B9584" t="str">
            <v>PASTA PULIDORA ICO (Estuco)</v>
          </cell>
          <cell r="C9584" t="str">
            <v>GLN</v>
          </cell>
          <cell r="E9584" t="str">
            <v>1900</v>
          </cell>
          <cell r="F9584">
            <v>0</v>
          </cell>
        </row>
        <row r="9585">
          <cell r="A9585">
            <v>1841</v>
          </cell>
          <cell r="B9585" t="str">
            <v>REMOVEDOR ICO</v>
          </cell>
          <cell r="C9585" t="str">
            <v>GLN</v>
          </cell>
          <cell r="E9585" t="str">
            <v>1900</v>
          </cell>
          <cell r="F9585">
            <v>0</v>
          </cell>
        </row>
        <row r="9586">
          <cell r="A9586">
            <v>1842</v>
          </cell>
          <cell r="B9586" t="str">
            <v>TAPAPOROS NATURAL</v>
          </cell>
          <cell r="C9586" t="str">
            <v>GLN</v>
          </cell>
          <cell r="D9586">
            <v>44592</v>
          </cell>
          <cell r="E9586" t="str">
            <v>2022</v>
          </cell>
          <cell r="F9586">
            <v>74490</v>
          </cell>
        </row>
        <row r="9587">
          <cell r="A9587">
            <v>1855</v>
          </cell>
          <cell r="B9587" t="str">
            <v>PINTURA EPOXICA AZUL ICO</v>
          </cell>
          <cell r="C9587" t="str">
            <v>GLN</v>
          </cell>
          <cell r="D9587">
            <v>44592</v>
          </cell>
          <cell r="E9587" t="str">
            <v>2022</v>
          </cell>
          <cell r="F9587">
            <v>157269</v>
          </cell>
        </row>
        <row r="9588">
          <cell r="A9588">
            <v>1863</v>
          </cell>
          <cell r="B9588" t="str">
            <v>LACA MaderaTransp.Brillante ICO</v>
          </cell>
          <cell r="C9588" t="str">
            <v>GLN</v>
          </cell>
          <cell r="E9588" t="str">
            <v>1900</v>
          </cell>
          <cell r="F9588">
            <v>0</v>
          </cell>
        </row>
        <row r="9589">
          <cell r="A9589">
            <v>1864</v>
          </cell>
          <cell r="B9589" t="str">
            <v>LACA Madera.Transp.MATE ICO</v>
          </cell>
          <cell r="C9589" t="str">
            <v>GLN</v>
          </cell>
          <cell r="D9589">
            <v>44592</v>
          </cell>
          <cell r="E9589" t="str">
            <v>2022</v>
          </cell>
          <cell r="F9589">
            <v>55451</v>
          </cell>
        </row>
        <row r="9590">
          <cell r="A9590">
            <v>1874</v>
          </cell>
          <cell r="B9590" t="str">
            <v>GRANIPLAST  / DECORAPLAST ESGRAFIADO  CLARO</v>
          </cell>
          <cell r="C9590" t="str">
            <v>M2</v>
          </cell>
          <cell r="E9590" t="str">
            <v>1900</v>
          </cell>
          <cell r="F9590">
            <v>0</v>
          </cell>
        </row>
        <row r="9591">
          <cell r="A9591">
            <v>1942</v>
          </cell>
          <cell r="B9591" t="str">
            <v>ESMALTE ALQUIDICO SIKA AMARILLO 1gall</v>
          </cell>
          <cell r="C9591" t="str">
            <v>GLN</v>
          </cell>
          <cell r="E9591" t="str">
            <v>1900</v>
          </cell>
          <cell r="F9591">
            <v>0</v>
          </cell>
        </row>
        <row r="9592">
          <cell r="A9592">
            <v>1955</v>
          </cell>
          <cell r="B9592" t="str">
            <v>ESMALTE ALQUIDICO SIKA ROJO BERMELLON 1gall</v>
          </cell>
          <cell r="C9592" t="str">
            <v>GLN</v>
          </cell>
          <cell r="E9592" t="str">
            <v>1900</v>
          </cell>
          <cell r="F9592">
            <v>0</v>
          </cell>
        </row>
        <row r="9593">
          <cell r="A9593">
            <v>2462</v>
          </cell>
          <cell r="B9593" t="str">
            <v>PINTURA PARA TABLERO NEGRA PHILAAC</v>
          </cell>
          <cell r="C9593" t="str">
            <v>GLN</v>
          </cell>
          <cell r="E9593" t="str">
            <v>1900</v>
          </cell>
          <cell r="F9593">
            <v>0</v>
          </cell>
        </row>
        <row r="9594">
          <cell r="A9594">
            <v>2463</v>
          </cell>
          <cell r="B9594" t="str">
            <v>LACA ESPECIAL NEGRA MATE PHILAAC 5330</v>
          </cell>
          <cell r="C9594" t="str">
            <v>GLN</v>
          </cell>
          <cell r="E9594" t="str">
            <v>1900</v>
          </cell>
          <cell r="F9594">
            <v>0</v>
          </cell>
        </row>
        <row r="9595">
          <cell r="A9595">
            <v>2464</v>
          </cell>
          <cell r="B9595" t="str">
            <v>LACA ENTREMEZCLA NEGRA PHILAAC 5480</v>
          </cell>
          <cell r="C9595" t="str">
            <v>GLN</v>
          </cell>
          <cell r="E9595" t="str">
            <v>1900</v>
          </cell>
          <cell r="F9595">
            <v>0</v>
          </cell>
        </row>
        <row r="9596">
          <cell r="A9596">
            <v>2472</v>
          </cell>
          <cell r="B9596" t="str">
            <v>PEGANTE P.V.A. PHILAAC</v>
          </cell>
          <cell r="C9596" t="str">
            <v>GLN</v>
          </cell>
          <cell r="E9596" t="str">
            <v>1900</v>
          </cell>
          <cell r="F9596">
            <v>0</v>
          </cell>
        </row>
        <row r="9597">
          <cell r="A9597">
            <v>2563</v>
          </cell>
          <cell r="B9597" t="str">
            <v>MARMOLPLAST   CLARO</v>
          </cell>
          <cell r="C9597" t="str">
            <v>M2</v>
          </cell>
          <cell r="E9597" t="str">
            <v>1900</v>
          </cell>
          <cell r="F9597">
            <v>0</v>
          </cell>
        </row>
        <row r="9598">
          <cell r="A9598">
            <v>2564</v>
          </cell>
          <cell r="B9598" t="str">
            <v>CARAPLAST oscuros</v>
          </cell>
          <cell r="C9598" t="str">
            <v>M2</v>
          </cell>
          <cell r="E9598" t="str">
            <v>1900</v>
          </cell>
          <cell r="F9598">
            <v>0</v>
          </cell>
        </row>
        <row r="9599">
          <cell r="A9599">
            <v>3180</v>
          </cell>
          <cell r="B9599" t="str">
            <v>RUSTIPLAST CLARO/ DOS MANOS</v>
          </cell>
          <cell r="C9599" t="str">
            <v>M2</v>
          </cell>
          <cell r="E9599" t="str">
            <v>1900</v>
          </cell>
          <cell r="F9599">
            <v>0</v>
          </cell>
        </row>
        <row r="9600">
          <cell r="A9600">
            <v>3184</v>
          </cell>
          <cell r="B9600" t="str">
            <v>PIGMENTO ACRILICO</v>
          </cell>
          <cell r="C9600" t="str">
            <v>GLN</v>
          </cell>
          <cell r="E9600" t="str">
            <v>1900</v>
          </cell>
          <cell r="F9600">
            <v>0</v>
          </cell>
        </row>
        <row r="9601">
          <cell r="A9601">
            <v>3198</v>
          </cell>
          <cell r="B9601" t="str">
            <v>PINACOLOR    /IMPERCOLOR</v>
          </cell>
          <cell r="C9601" t="str">
            <v>GLN</v>
          </cell>
          <cell r="E9601" t="str">
            <v>1900</v>
          </cell>
          <cell r="F9601">
            <v>0</v>
          </cell>
        </row>
        <row r="9602">
          <cell r="A9602">
            <v>3209</v>
          </cell>
          <cell r="B9602" t="str">
            <v>PINAKRIL</v>
          </cell>
          <cell r="C9602" t="str">
            <v>GLN</v>
          </cell>
          <cell r="E9602" t="str">
            <v>1900</v>
          </cell>
          <cell r="F9602">
            <v>0</v>
          </cell>
        </row>
        <row r="9603">
          <cell r="A9603">
            <v>3945</v>
          </cell>
          <cell r="B9603" t="str">
            <v>MARMOLINA BLANCA HUILA  (40Kg)</v>
          </cell>
          <cell r="C9603" t="str">
            <v>BTO</v>
          </cell>
          <cell r="D9603">
            <v>44592</v>
          </cell>
          <cell r="E9603" t="str">
            <v>2022</v>
          </cell>
          <cell r="F9603">
            <v>25983</v>
          </cell>
        </row>
        <row r="9604">
          <cell r="A9604">
            <v>100353</v>
          </cell>
          <cell r="B9604" t="str">
            <v>ESMALTE URETANO GRIS+CATALIZADOR **</v>
          </cell>
          <cell r="C9604" t="str">
            <v>GLN</v>
          </cell>
          <cell r="D9604">
            <v>44592</v>
          </cell>
          <cell r="E9604" t="str">
            <v>2022</v>
          </cell>
          <cell r="F9604">
            <v>286623</v>
          </cell>
        </row>
        <row r="9605">
          <cell r="A9605">
            <v>101014</v>
          </cell>
          <cell r="B9605" t="str">
            <v>ANTICORROSIVO ROJO PINTUCO</v>
          </cell>
          <cell r="C9605" t="str">
            <v>GLN</v>
          </cell>
          <cell r="E9605" t="str">
            <v>1900</v>
          </cell>
          <cell r="F9605">
            <v>0</v>
          </cell>
        </row>
        <row r="9606">
          <cell r="A9606">
            <v>101088</v>
          </cell>
          <cell r="B9606" t="str">
            <v>Sellante</v>
          </cell>
          <cell r="C9606" t="str">
            <v>M2</v>
          </cell>
          <cell r="E9606" t="str">
            <v>1900</v>
          </cell>
          <cell r="F9606">
            <v>0</v>
          </cell>
        </row>
        <row r="9607">
          <cell r="A9607">
            <v>101133</v>
          </cell>
          <cell r="B9607" t="str">
            <v>Pintura Acrilica Base Solvente Negro S/mate-Pintuc</v>
          </cell>
          <cell r="C9607" t="str">
            <v>GLN</v>
          </cell>
          <cell r="E9607" t="str">
            <v>1900</v>
          </cell>
          <cell r="F9607">
            <v>0</v>
          </cell>
        </row>
        <row r="9608">
          <cell r="A9608">
            <v>101134</v>
          </cell>
          <cell r="B9608" t="str">
            <v>Pintura Acrilica Base Solvente Rojo S/mate-Pintuco</v>
          </cell>
          <cell r="C9608" t="str">
            <v>GLN</v>
          </cell>
          <cell r="E9608" t="str">
            <v>1900</v>
          </cell>
          <cell r="F9608">
            <v>0</v>
          </cell>
        </row>
        <row r="9609">
          <cell r="A9609">
            <v>101135</v>
          </cell>
          <cell r="B9609" t="str">
            <v>THINNER INCOLORO PINTUCO 121214</v>
          </cell>
          <cell r="C9609" t="str">
            <v>GLN</v>
          </cell>
          <cell r="E9609" t="str">
            <v>1900</v>
          </cell>
          <cell r="F9609">
            <v>0</v>
          </cell>
        </row>
        <row r="9610">
          <cell r="A9610">
            <v>101181</v>
          </cell>
          <cell r="B9610" t="str">
            <v>PINTUCOAT DOBLE COMPONENTE Blc.516</v>
          </cell>
          <cell r="C9610" t="str">
            <v>GLN</v>
          </cell>
          <cell r="E9610" t="str">
            <v>1900</v>
          </cell>
          <cell r="F9610">
            <v>0</v>
          </cell>
        </row>
        <row r="9611">
          <cell r="A9611">
            <v>101478</v>
          </cell>
          <cell r="B9611" t="str">
            <v>PRIMER(ANTICORROSIVO) CROMATO DE ZINC VERDE OLIVA</v>
          </cell>
          <cell r="C9611" t="str">
            <v>GLN</v>
          </cell>
          <cell r="D9611">
            <v>44592</v>
          </cell>
          <cell r="E9611" t="str">
            <v>2022</v>
          </cell>
          <cell r="F9611">
            <v>91952</v>
          </cell>
        </row>
        <row r="9612">
          <cell r="A9612">
            <v>101479</v>
          </cell>
          <cell r="B9612" t="str">
            <v>PINTURA EPOXICA ACABADOS (COMPONENTE  A+B)</v>
          </cell>
          <cell r="C9612" t="str">
            <v>GLN</v>
          </cell>
          <cell r="D9612">
            <v>44592</v>
          </cell>
          <cell r="E9612" t="str">
            <v>2022</v>
          </cell>
          <cell r="F9612">
            <v>211816</v>
          </cell>
        </row>
        <row r="9613">
          <cell r="A9613">
            <v>101736</v>
          </cell>
          <cell r="B9613" t="str">
            <v>MICROESFERA REFLECTIVA PARA PINTURA TRAFICO **</v>
          </cell>
          <cell r="C9613" t="str">
            <v>KG</v>
          </cell>
          <cell r="D9613">
            <v>44161</v>
          </cell>
          <cell r="E9613" t="str">
            <v>2020</v>
          </cell>
          <cell r="F9613">
            <v>6576</v>
          </cell>
        </row>
        <row r="9614">
          <cell r="A9614">
            <v>101829</v>
          </cell>
          <cell r="B9614" t="str">
            <v>SELLADOR  ETERNA A-53</v>
          </cell>
          <cell r="C9614" t="str">
            <v>GLN</v>
          </cell>
          <cell r="E9614" t="str">
            <v>1900</v>
          </cell>
          <cell r="F9614">
            <v>0</v>
          </cell>
        </row>
        <row r="9615">
          <cell r="A9615">
            <v>102210</v>
          </cell>
          <cell r="B9615" t="str">
            <v>VINILO TIPO 1- (Cuñete de 5 gal)**</v>
          </cell>
          <cell r="C9615" t="str">
            <v>GLN</v>
          </cell>
          <cell r="D9615">
            <v>44592</v>
          </cell>
          <cell r="E9615" t="str">
            <v>2022</v>
          </cell>
          <cell r="F9615">
            <v>58281</v>
          </cell>
        </row>
        <row r="9616">
          <cell r="A9616">
            <v>102389</v>
          </cell>
          <cell r="B9616" t="str">
            <v>CARAPLAST CLARO  INSTALADO</v>
          </cell>
          <cell r="C9616" t="str">
            <v>M2</v>
          </cell>
          <cell r="E9616" t="str">
            <v>1900</v>
          </cell>
          <cell r="F9616">
            <v>0</v>
          </cell>
        </row>
        <row r="9617">
          <cell r="A9617">
            <v>102390</v>
          </cell>
          <cell r="B9617" t="str">
            <v>CARAPLAST  OSCURO  INSTALADO</v>
          </cell>
          <cell r="C9617" t="str">
            <v>M2</v>
          </cell>
          <cell r="E9617" t="str">
            <v>1900</v>
          </cell>
          <cell r="F9617">
            <v>0</v>
          </cell>
        </row>
        <row r="9618">
          <cell r="A9618">
            <v>102391</v>
          </cell>
          <cell r="B9618" t="str">
            <v>ESTUCO VENECIANO  CLARO</v>
          </cell>
          <cell r="C9618" t="str">
            <v>M2</v>
          </cell>
          <cell r="E9618" t="str">
            <v>1900</v>
          </cell>
          <cell r="F9618">
            <v>0</v>
          </cell>
        </row>
        <row r="9619">
          <cell r="A9619">
            <v>102392</v>
          </cell>
          <cell r="B9619" t="str">
            <v>ESTUCO VENECIANO  OSCURO</v>
          </cell>
          <cell r="C9619" t="str">
            <v>M2</v>
          </cell>
          <cell r="E9619" t="str">
            <v>1900</v>
          </cell>
          <cell r="F9619">
            <v>0</v>
          </cell>
        </row>
        <row r="9620">
          <cell r="A9620">
            <v>102393</v>
          </cell>
          <cell r="B9620" t="str">
            <v>MARMOLPLAST   OSCURO</v>
          </cell>
          <cell r="C9620" t="str">
            <v>M2</v>
          </cell>
          <cell r="E9620" t="str">
            <v>1900</v>
          </cell>
          <cell r="F9620">
            <v>0</v>
          </cell>
        </row>
        <row r="9621">
          <cell r="A9621">
            <v>102394</v>
          </cell>
          <cell r="B9621" t="str">
            <v>PASTA  ACRILICA</v>
          </cell>
          <cell r="C9621" t="str">
            <v>??</v>
          </cell>
          <cell r="E9621" t="str">
            <v>1900</v>
          </cell>
          <cell r="F9621">
            <v>0</v>
          </cell>
        </row>
        <row r="9622">
          <cell r="A9622">
            <v>102396</v>
          </cell>
          <cell r="B9622" t="str">
            <v>GRANIPLAST/ DECOR ES. CLARO  INSTALADO</v>
          </cell>
          <cell r="C9622" t="str">
            <v>M2</v>
          </cell>
          <cell r="E9622" t="str">
            <v>1900</v>
          </cell>
          <cell r="F9622">
            <v>0</v>
          </cell>
        </row>
        <row r="9623">
          <cell r="A9623">
            <v>102397</v>
          </cell>
          <cell r="B9623" t="str">
            <v>GRANIPLAST/ DECOR ES. OSCURO INSTALADO</v>
          </cell>
          <cell r="C9623" t="str">
            <v>M2</v>
          </cell>
          <cell r="E9623" t="str">
            <v>1900</v>
          </cell>
          <cell r="F9623">
            <v>0</v>
          </cell>
        </row>
        <row r="9624">
          <cell r="A9624">
            <v>102398</v>
          </cell>
          <cell r="B9624" t="str">
            <v>ESTUCO VENECIANO  OSCURO</v>
          </cell>
          <cell r="C9624" t="str">
            <v>GLN</v>
          </cell>
          <cell r="E9624" t="str">
            <v>1900</v>
          </cell>
          <cell r="F9624">
            <v>0</v>
          </cell>
        </row>
        <row r="9625">
          <cell r="A9625">
            <v>102399</v>
          </cell>
          <cell r="B9625" t="str">
            <v>ESTUCO VENECIANO  CLARO INSTALADO</v>
          </cell>
          <cell r="C9625" t="str">
            <v>M2</v>
          </cell>
          <cell r="E9625" t="str">
            <v>1900</v>
          </cell>
          <cell r="F9625">
            <v>0</v>
          </cell>
        </row>
        <row r="9626">
          <cell r="A9626">
            <v>102400</v>
          </cell>
          <cell r="B9626" t="str">
            <v>ESTUCO VENECIANO  OSCURO INSTALADO</v>
          </cell>
          <cell r="C9626" t="str">
            <v>M2</v>
          </cell>
          <cell r="E9626" t="str">
            <v>1900</v>
          </cell>
          <cell r="F9626">
            <v>0</v>
          </cell>
        </row>
        <row r="9627">
          <cell r="A9627">
            <v>102401</v>
          </cell>
          <cell r="B9627" t="str">
            <v>MARMOLPLAST   CLARO  INSTALADO</v>
          </cell>
          <cell r="C9627" t="str">
            <v>M2</v>
          </cell>
          <cell r="E9627" t="str">
            <v>1900</v>
          </cell>
          <cell r="F9627">
            <v>0</v>
          </cell>
        </row>
        <row r="9628">
          <cell r="A9628">
            <v>102402</v>
          </cell>
          <cell r="B9628" t="str">
            <v>MARMOLPLAST   OSCURO  INSTALADO</v>
          </cell>
          <cell r="C9628" t="str">
            <v>M2</v>
          </cell>
          <cell r="E9628" t="str">
            <v>1900</v>
          </cell>
          <cell r="F9628">
            <v>0</v>
          </cell>
        </row>
        <row r="9629">
          <cell r="A9629">
            <v>102489</v>
          </cell>
          <cell r="B9629" t="str">
            <v>PINTURA PARA REMATES JUEGOS</v>
          </cell>
          <cell r="C9629" t="str">
            <v>ML</v>
          </cell>
          <cell r="E9629" t="str">
            <v>1900</v>
          </cell>
          <cell r="F9629">
            <v>0</v>
          </cell>
        </row>
        <row r="9630">
          <cell r="A9630">
            <v>102616</v>
          </cell>
          <cell r="B9630" t="str">
            <v>VINILO TIPO 2 **</v>
          </cell>
          <cell r="C9630" t="str">
            <v>GLN</v>
          </cell>
          <cell r="D9630">
            <v>44592</v>
          </cell>
          <cell r="E9630" t="str">
            <v>2022</v>
          </cell>
          <cell r="F9630">
            <v>29574</v>
          </cell>
        </row>
        <row r="9631">
          <cell r="A9631">
            <v>102617</v>
          </cell>
          <cell r="B9631" t="str">
            <v>TALCO (400) por bulto de 50Kg **</v>
          </cell>
          <cell r="C9631" t="str">
            <v>BTO</v>
          </cell>
          <cell r="D9631">
            <v>44592</v>
          </cell>
          <cell r="E9631" t="str">
            <v>2022</v>
          </cell>
          <cell r="F9631">
            <v>30318</v>
          </cell>
        </row>
        <row r="9632">
          <cell r="A9632">
            <v>102698</v>
          </cell>
          <cell r="B9632" t="str">
            <v>Pintura Acrilica Base Solvente Negro S/mate-Pintuc</v>
          </cell>
          <cell r="C9632" t="str">
            <v>GLN</v>
          </cell>
          <cell r="E9632" t="str">
            <v>1900</v>
          </cell>
          <cell r="F9632">
            <v>0</v>
          </cell>
        </row>
        <row r="9633">
          <cell r="A9633">
            <v>102703</v>
          </cell>
          <cell r="B9633" t="str">
            <v>PINTURA ELECTROSTATICA**(SUM+INST)</v>
          </cell>
          <cell r="C9633" t="str">
            <v>M2</v>
          </cell>
          <cell r="D9633">
            <v>44592</v>
          </cell>
          <cell r="E9633" t="str">
            <v>2022</v>
          </cell>
          <cell r="F9633">
            <v>76889.009999999995</v>
          </cell>
        </row>
        <row r="9634">
          <cell r="A9634">
            <v>102726</v>
          </cell>
          <cell r="B9634" t="str">
            <v>RODILLO REPUESTO FELPA DE 9" X3/4"</v>
          </cell>
          <cell r="C9634" t="str">
            <v>UN</v>
          </cell>
          <cell r="D9634">
            <v>44592</v>
          </cell>
          <cell r="E9634" t="str">
            <v>2022</v>
          </cell>
          <cell r="F9634">
            <v>12569.01</v>
          </cell>
        </row>
        <row r="9635">
          <cell r="A9635">
            <v>102727</v>
          </cell>
          <cell r="B9635" t="str">
            <v>RODILLO REPUESTO EN POLYESTER DE 2"</v>
          </cell>
          <cell r="C9635" t="str">
            <v>UN</v>
          </cell>
          <cell r="E9635" t="str">
            <v>1900</v>
          </cell>
          <cell r="F9635">
            <v>0</v>
          </cell>
        </row>
        <row r="9636">
          <cell r="A9636">
            <v>102785</v>
          </cell>
          <cell r="B9636" t="str">
            <v>PINTURA DE TECHO VINILO BLANCO TIPO 1(SUBDIRECC)**</v>
          </cell>
          <cell r="C9636" t="str">
            <v>M2</v>
          </cell>
          <cell r="E9636" t="str">
            <v>1900</v>
          </cell>
          <cell r="F9636">
            <v>0</v>
          </cell>
        </row>
        <row r="9637">
          <cell r="A9637">
            <v>102797</v>
          </cell>
          <cell r="B9637" t="str">
            <v>PINTURA PARA REMATES JUEGOS</v>
          </cell>
          <cell r="C9637" t="str">
            <v>ML</v>
          </cell>
          <cell r="E9637" t="str">
            <v>1900</v>
          </cell>
          <cell r="F9637">
            <v>0</v>
          </cell>
        </row>
        <row r="9638">
          <cell r="A9638">
            <v>102798</v>
          </cell>
          <cell r="B9638" t="str">
            <v>PELICULA ANTIRAYON ***</v>
          </cell>
          <cell r="C9638" t="str">
            <v>M2</v>
          </cell>
          <cell r="D9638">
            <v>44592</v>
          </cell>
          <cell r="E9638" t="str">
            <v>2022</v>
          </cell>
          <cell r="F9638">
            <v>50251</v>
          </cell>
        </row>
        <row r="9639">
          <cell r="A9639">
            <v>102890</v>
          </cell>
          <cell r="B9639" t="str">
            <v>PINTURA ACRILICA MURALLA GRIS BASALTO</v>
          </cell>
          <cell r="C9639" t="str">
            <v>GLN</v>
          </cell>
          <cell r="D9639">
            <v>44592</v>
          </cell>
          <cell r="E9639" t="str">
            <v>2022</v>
          </cell>
          <cell r="F9639">
            <v>80098</v>
          </cell>
        </row>
        <row r="9640">
          <cell r="A9640">
            <v>102891</v>
          </cell>
          <cell r="B9640" t="str">
            <v>LIJA TELA PABMERIL PLIEGO 9X11" GRANO 150</v>
          </cell>
          <cell r="C9640" t="str">
            <v>UN</v>
          </cell>
          <cell r="D9640">
            <v>44592</v>
          </cell>
          <cell r="E9640" t="str">
            <v>2022</v>
          </cell>
          <cell r="F9640">
            <v>2130</v>
          </cell>
        </row>
        <row r="9641">
          <cell r="A9641">
            <v>103045</v>
          </cell>
          <cell r="B9641" t="str">
            <v>PINTURA MODULO M-5 COLUMPIO (TODO COSTO)</v>
          </cell>
          <cell r="C9641" t="str">
            <v>UN</v>
          </cell>
          <cell r="D9641">
            <v>44592</v>
          </cell>
          <cell r="E9641" t="str">
            <v>2022</v>
          </cell>
          <cell r="F9641">
            <v>789319</v>
          </cell>
        </row>
        <row r="9642">
          <cell r="A9642">
            <v>103046</v>
          </cell>
          <cell r="B9642" t="str">
            <v>PINT. MODULO M-3 COLUMPIO (USAR 15778)</v>
          </cell>
          <cell r="C9642" t="str">
            <v>UN</v>
          </cell>
          <cell r="E9642" t="str">
            <v>1900</v>
          </cell>
          <cell r="F9642">
            <v>0</v>
          </cell>
        </row>
        <row r="9643">
          <cell r="A9643">
            <v>103059</v>
          </cell>
          <cell r="B9643" t="str">
            <v>DISOLVENTE THINNER</v>
          </cell>
          <cell r="C9643" t="str">
            <v>GLN</v>
          </cell>
          <cell r="D9643">
            <v>44592</v>
          </cell>
          <cell r="E9643" t="str">
            <v>2022</v>
          </cell>
          <cell r="F9643">
            <v>23860</v>
          </cell>
        </row>
        <row r="9644">
          <cell r="A9644">
            <v>103064</v>
          </cell>
          <cell r="B9644" t="str">
            <v>LIJA 80 PLIEGO</v>
          </cell>
          <cell r="C9644" t="str">
            <v>UN</v>
          </cell>
          <cell r="D9644">
            <v>44592</v>
          </cell>
          <cell r="E9644" t="str">
            <v>2022</v>
          </cell>
          <cell r="F9644">
            <v>1478</v>
          </cell>
        </row>
        <row r="9645">
          <cell r="A9645">
            <v>103088</v>
          </cell>
          <cell r="B9645" t="str">
            <v>CINTA ENMASCARAR 1/2 X 40MTS MULTIPROPÓSITO</v>
          </cell>
          <cell r="C9645" t="str">
            <v>UN</v>
          </cell>
          <cell r="D9645">
            <v>44592</v>
          </cell>
          <cell r="E9645" t="str">
            <v>2022</v>
          </cell>
          <cell r="F9645">
            <v>1886</v>
          </cell>
        </row>
        <row r="9646">
          <cell r="A9646">
            <v>103150</v>
          </cell>
          <cell r="B9646" t="str">
            <v>WASH PRIMER COMPONENTE- A (PINTURA)</v>
          </cell>
          <cell r="C9646" t="str">
            <v>1/4GL</v>
          </cell>
          <cell r="D9646">
            <v>44592</v>
          </cell>
          <cell r="E9646" t="str">
            <v>2022</v>
          </cell>
          <cell r="F9646">
            <v>43193</v>
          </cell>
        </row>
        <row r="9647">
          <cell r="A9647">
            <v>103151</v>
          </cell>
          <cell r="B9647" t="str">
            <v>WASH PRIMER B CATALIZADOR</v>
          </cell>
          <cell r="C9647" t="str">
            <v>1/4GL</v>
          </cell>
          <cell r="E9647" t="str">
            <v>1900</v>
          </cell>
          <cell r="F9647">
            <v>0</v>
          </cell>
        </row>
        <row r="9648">
          <cell r="A9648">
            <v>103296</v>
          </cell>
          <cell r="B9648" t="str">
            <v>LIJA ROJA # 120 PLIEGO</v>
          </cell>
          <cell r="C9648" t="str">
            <v>UN</v>
          </cell>
          <cell r="D9648">
            <v>44592</v>
          </cell>
          <cell r="E9648" t="str">
            <v>2022</v>
          </cell>
          <cell r="F9648">
            <v>1587</v>
          </cell>
        </row>
        <row r="9649">
          <cell r="A9649">
            <v>103353</v>
          </cell>
          <cell r="B9649" t="str">
            <v>WASH PRIMER COMPONENTES A+B</v>
          </cell>
          <cell r="C9649" t="str">
            <v>GLN</v>
          </cell>
          <cell r="D9649">
            <v>44592</v>
          </cell>
          <cell r="E9649" t="str">
            <v>2022</v>
          </cell>
          <cell r="F9649">
            <v>185680</v>
          </cell>
        </row>
        <row r="9650">
          <cell r="A9650">
            <v>103557</v>
          </cell>
          <cell r="B9650" t="str">
            <v>ANTICORROSIVO GRIS A BASE DE CROMATO DE ZINC</v>
          </cell>
          <cell r="C9650" t="str">
            <v>GLN</v>
          </cell>
          <cell r="D9650">
            <v>44592</v>
          </cell>
          <cell r="E9650" t="str">
            <v>2022</v>
          </cell>
          <cell r="F9650">
            <v>65640</v>
          </cell>
        </row>
        <row r="9651">
          <cell r="A9651">
            <v>103558</v>
          </cell>
          <cell r="B9651" t="str">
            <v>PINTURA TRAFICO 653</v>
          </cell>
          <cell r="C9651" t="str">
            <v>GLN</v>
          </cell>
          <cell r="E9651" t="str">
            <v>1900</v>
          </cell>
          <cell r="F9651">
            <v>0</v>
          </cell>
        </row>
        <row r="9652">
          <cell r="A9652">
            <v>103977</v>
          </cell>
          <cell r="B9652" t="str">
            <v>PINTURA MODULO M-3A COLUMPIO (TODO COSTO)</v>
          </cell>
          <cell r="C9652" t="str">
            <v>UN</v>
          </cell>
          <cell r="E9652" t="str">
            <v>1900</v>
          </cell>
          <cell r="F9652">
            <v>0</v>
          </cell>
        </row>
        <row r="9653">
          <cell r="A9653">
            <v>104090</v>
          </cell>
          <cell r="B9653" t="str">
            <v>RODILLO OVEJERO (Lana)</v>
          </cell>
          <cell r="C9653" t="str">
            <v>UN</v>
          </cell>
          <cell r="D9653">
            <v>44592</v>
          </cell>
          <cell r="E9653" t="str">
            <v>2022</v>
          </cell>
          <cell r="F9653">
            <v>11683</v>
          </cell>
        </row>
        <row r="9654">
          <cell r="A9654">
            <v>104135</v>
          </cell>
          <cell r="B9654" t="str">
            <v>PINTURA POLIURETANO GRIS/NEGRO(DUPONT)+DISOLVENTE</v>
          </cell>
          <cell r="C9654" t="str">
            <v>GLN</v>
          </cell>
          <cell r="D9654">
            <v>44592</v>
          </cell>
          <cell r="E9654" t="str">
            <v>2022</v>
          </cell>
          <cell r="F9654">
            <v>254527.01</v>
          </cell>
        </row>
        <row r="9655">
          <cell r="A9655">
            <v>104136</v>
          </cell>
          <cell r="B9655" t="str">
            <v>RODILLO 9" PARA VINILO+BANDEJA</v>
          </cell>
          <cell r="C9655" t="str">
            <v>UN</v>
          </cell>
          <cell r="D9655">
            <v>44592</v>
          </cell>
          <cell r="E9655" t="str">
            <v>2022</v>
          </cell>
          <cell r="F9655">
            <v>16657</v>
          </cell>
        </row>
        <row r="9656">
          <cell r="A9656">
            <v>104137</v>
          </cell>
          <cell r="B9656" t="str">
            <v>RODILLO 3" FELPA MANGO PLASTICO PARA VINILO</v>
          </cell>
          <cell r="C9656" t="str">
            <v>UN</v>
          </cell>
          <cell r="D9656">
            <v>44592</v>
          </cell>
          <cell r="E9656" t="str">
            <v>2022</v>
          </cell>
          <cell r="F9656">
            <v>5722</v>
          </cell>
        </row>
        <row r="9657">
          <cell r="A9657">
            <v>104138</v>
          </cell>
          <cell r="B9657" t="str">
            <v>ESMALTE URETANO NEGRO (COMPONENTE-A)</v>
          </cell>
          <cell r="C9657" t="str">
            <v>GLN</v>
          </cell>
          <cell r="D9657">
            <v>44592</v>
          </cell>
          <cell r="E9657" t="str">
            <v>2022</v>
          </cell>
          <cell r="F9657">
            <v>211321</v>
          </cell>
        </row>
        <row r="9658">
          <cell r="A9658">
            <v>104139</v>
          </cell>
          <cell r="B9658" t="str">
            <v>ESMALTE URETANO NEGRO (COMPONENTE-B)</v>
          </cell>
          <cell r="C9658" t="str">
            <v>GLN</v>
          </cell>
          <cell r="D9658">
            <v>44592</v>
          </cell>
          <cell r="E9658" t="str">
            <v>2022</v>
          </cell>
          <cell r="F9658">
            <v>288593</v>
          </cell>
        </row>
        <row r="9659">
          <cell r="A9659">
            <v>104191</v>
          </cell>
          <cell r="B9659" t="str">
            <v>DESENGRASANTE IXELL-COLPISA</v>
          </cell>
          <cell r="C9659" t="str">
            <v>GLN</v>
          </cell>
          <cell r="E9659" t="str">
            <v>1900</v>
          </cell>
          <cell r="F9659">
            <v>0</v>
          </cell>
        </row>
        <row r="9660">
          <cell r="A9660">
            <v>104192</v>
          </cell>
          <cell r="B9660" t="str">
            <v>BARNIZ MARINO-COLPISA ALTA RESISTENCIA</v>
          </cell>
          <cell r="C9660" t="str">
            <v>GLN</v>
          </cell>
          <cell r="E9660" t="str">
            <v>1900</v>
          </cell>
          <cell r="F9660">
            <v>0</v>
          </cell>
        </row>
        <row r="9661">
          <cell r="A9661">
            <v>104193</v>
          </cell>
          <cell r="B9661" t="str">
            <v>BARNIZ 70.000-COLPISA ALTA RES. BICOMPONENTE</v>
          </cell>
          <cell r="C9661" t="str">
            <v>GL</v>
          </cell>
          <cell r="E9661" t="str">
            <v>1900</v>
          </cell>
          <cell r="F9661">
            <v>0</v>
          </cell>
        </row>
        <row r="9662">
          <cell r="A9662">
            <v>104194</v>
          </cell>
          <cell r="B9662" t="str">
            <v>PROMOTOR DE ADHERENCIA IXELL-COLPISA</v>
          </cell>
          <cell r="C9662" t="str">
            <v>1/4GL</v>
          </cell>
          <cell r="E9662" t="str">
            <v>1900</v>
          </cell>
          <cell r="F9662">
            <v>0</v>
          </cell>
        </row>
        <row r="9663">
          <cell r="A9663">
            <v>104216</v>
          </cell>
          <cell r="B9663" t="str">
            <v>ENDURECEDOR COLPISA  X 20</v>
          </cell>
          <cell r="C9663" t="str">
            <v>GLN</v>
          </cell>
          <cell r="E9663" t="str">
            <v>1900</v>
          </cell>
          <cell r="F9663">
            <v>0</v>
          </cell>
        </row>
        <row r="9664">
          <cell r="A9664">
            <v>104217</v>
          </cell>
          <cell r="B9664" t="str">
            <v>DISOLVENTE D-20</v>
          </cell>
          <cell r="C9664" t="str">
            <v>GLN</v>
          </cell>
          <cell r="E9664" t="str">
            <v>1900</v>
          </cell>
          <cell r="F9664">
            <v>0</v>
          </cell>
        </row>
        <row r="9665">
          <cell r="A9665">
            <v>104420</v>
          </cell>
          <cell r="B9665" t="str">
            <v>BARNIZ  (BASE + ACABADO)MADERA</v>
          </cell>
          <cell r="C9665" t="str">
            <v>GLN</v>
          </cell>
          <cell r="D9665">
            <v>44592</v>
          </cell>
          <cell r="E9665" t="str">
            <v>2022</v>
          </cell>
          <cell r="F9665">
            <v>80535</v>
          </cell>
        </row>
        <row r="9666">
          <cell r="A9666">
            <v>104421</v>
          </cell>
          <cell r="B9666" t="str">
            <v>BARNIZ TRANAPARENTE  MADERA</v>
          </cell>
          <cell r="C9666" t="str">
            <v>GLN</v>
          </cell>
          <cell r="D9666">
            <v>44592</v>
          </cell>
          <cell r="E9666" t="str">
            <v>2022</v>
          </cell>
          <cell r="F9666">
            <v>43779.01</v>
          </cell>
        </row>
        <row r="9667">
          <cell r="A9667">
            <v>104561</v>
          </cell>
          <cell r="B9667" t="str">
            <v>PINTURA POLIURETANO COLOR</v>
          </cell>
          <cell r="C9667" t="str">
            <v>GLN</v>
          </cell>
          <cell r="D9667">
            <v>44592</v>
          </cell>
          <cell r="E9667" t="str">
            <v>2022</v>
          </cell>
          <cell r="F9667">
            <v>169964</v>
          </cell>
        </row>
        <row r="9668">
          <cell r="A9668">
            <v>104563</v>
          </cell>
          <cell r="B9668" t="str">
            <v>DISOLVENTE PINTURA POLIURETANO (DUPONT)</v>
          </cell>
          <cell r="C9668" t="str">
            <v>GLN</v>
          </cell>
          <cell r="E9668" t="str">
            <v>1900</v>
          </cell>
          <cell r="F9668">
            <v>0</v>
          </cell>
        </row>
        <row r="9669">
          <cell r="A9669">
            <v>104661</v>
          </cell>
          <cell r="B9669" t="str">
            <v>CINTA ENMASCARAR 1" X 40 MTS</v>
          </cell>
          <cell r="C9669" t="str">
            <v>UN</v>
          </cell>
          <cell r="E9669" t="str">
            <v>1900</v>
          </cell>
          <cell r="F9669">
            <v>0</v>
          </cell>
        </row>
        <row r="9670">
          <cell r="A9670">
            <v>104674</v>
          </cell>
          <cell r="B9670" t="str">
            <v>CINTA ENMASCARAR 18MM X 55M - Scoth Blue</v>
          </cell>
          <cell r="C9670" t="str">
            <v>UN</v>
          </cell>
          <cell r="E9670" t="str">
            <v>1900</v>
          </cell>
          <cell r="F9670">
            <v>0</v>
          </cell>
        </row>
        <row r="9671">
          <cell r="A9671">
            <v>104738</v>
          </cell>
          <cell r="B9671" t="str">
            <v>CATALIZADOR PARA PINTURA EPOXICA Pintuco</v>
          </cell>
          <cell r="C9671" t="str">
            <v>GLN</v>
          </cell>
          <cell r="E9671" t="str">
            <v>1900</v>
          </cell>
          <cell r="F9671">
            <v>0</v>
          </cell>
        </row>
        <row r="9672">
          <cell r="A9672">
            <v>105030</v>
          </cell>
          <cell r="B9672" t="str">
            <v>PRIMER EPOXICO POLIAMIDA VERDE (2 COMPONENTES)</v>
          </cell>
          <cell r="C9672" t="str">
            <v>GLN</v>
          </cell>
          <cell r="D9672">
            <v>44592</v>
          </cell>
          <cell r="E9672" t="str">
            <v>2022</v>
          </cell>
          <cell r="F9672">
            <v>169679.01</v>
          </cell>
        </row>
        <row r="9673">
          <cell r="A9673">
            <v>105182</v>
          </cell>
          <cell r="B9673" t="str">
            <v>BARNIZ 980-COLPISA ALTA RES. BICOMPONENTE</v>
          </cell>
          <cell r="C9673" t="str">
            <v>GLN</v>
          </cell>
          <cell r="E9673" t="str">
            <v>1900</v>
          </cell>
          <cell r="F9673">
            <v>0</v>
          </cell>
        </row>
        <row r="9674">
          <cell r="A9674">
            <v>105817</v>
          </cell>
          <cell r="B9674" t="str">
            <v>PINTURA ELECTROSTÁTICA (Sum+Intal) tubo Ø3"</v>
          </cell>
          <cell r="C9674" t="str">
            <v>ML</v>
          </cell>
          <cell r="D9674">
            <v>44592</v>
          </cell>
          <cell r="E9674" t="str">
            <v>2022</v>
          </cell>
          <cell r="F9674">
            <v>4200</v>
          </cell>
        </row>
        <row r="9675">
          <cell r="A9675">
            <v>106655</v>
          </cell>
          <cell r="B9675" t="str">
            <v>Tintilla (1/2 galón)</v>
          </cell>
          <cell r="C9675" t="str">
            <v>UN</v>
          </cell>
          <cell r="D9675">
            <v>44592</v>
          </cell>
          <cell r="E9675" t="str">
            <v>2022</v>
          </cell>
          <cell r="F9675">
            <v>78777</v>
          </cell>
        </row>
        <row r="9676">
          <cell r="A9676">
            <v>106812</v>
          </cell>
          <cell r="B9676" t="str">
            <v>Sellador para Madera Industrial (40 sólidos) Nitro</v>
          </cell>
          <cell r="C9676" t="str">
            <v>GLN</v>
          </cell>
          <cell r="D9676">
            <v>44592</v>
          </cell>
          <cell r="E9676" t="str">
            <v>2022</v>
          </cell>
          <cell r="F9676">
            <v>74746.009999999995</v>
          </cell>
        </row>
        <row r="9677">
          <cell r="A9677">
            <v>107097</v>
          </cell>
          <cell r="B9677" t="str">
            <v>Pintura acrilica alta asepsia pintuco o equiva 5gl</v>
          </cell>
          <cell r="C9677" t="str">
            <v>GLN</v>
          </cell>
          <cell r="E9677" t="str">
            <v>1900</v>
          </cell>
          <cell r="F9677">
            <v>0</v>
          </cell>
        </row>
        <row r="9678">
          <cell r="A9678">
            <v>107153</v>
          </cell>
          <cell r="B9678" t="str">
            <v>Acabado texturizado acrilico ref. cover up de</v>
          </cell>
          <cell r="C9678" t="str">
            <v>GLN</v>
          </cell>
          <cell r="E9678" t="str">
            <v>1900</v>
          </cell>
          <cell r="F9678">
            <v>0</v>
          </cell>
        </row>
        <row r="9679">
          <cell r="A9679">
            <v>107240</v>
          </cell>
          <cell r="B9679" t="str">
            <v>Vinilo tipo walltalkers o equivalente (Revestimiento mural para escribir)</v>
          </cell>
          <cell r="C9679" t="str">
            <v>M2</v>
          </cell>
          <cell r="D9679">
            <v>43560</v>
          </cell>
          <cell r="E9679" t="str">
            <v>2019</v>
          </cell>
          <cell r="F9679">
            <v>192669</v>
          </cell>
        </row>
        <row r="9680">
          <cell r="A9680">
            <v>108419</v>
          </cell>
          <cell r="B9680" t="str">
            <v>Hempacore One 43600de Hempel o equivalente</v>
          </cell>
          <cell r="C9680" t="str">
            <v>M2</v>
          </cell>
          <cell r="D9680">
            <v>43739</v>
          </cell>
          <cell r="E9680" t="str">
            <v>2019</v>
          </cell>
          <cell r="F9680">
            <v>57590.05</v>
          </cell>
        </row>
        <row r="9681">
          <cell r="A9681">
            <v>108808</v>
          </cell>
          <cell r="B9681" t="str">
            <v>Pintura Epóxica Sobre Pañete</v>
          </cell>
          <cell r="C9681" t="str">
            <v>M2</v>
          </cell>
          <cell r="E9681" t="str">
            <v>1900</v>
          </cell>
          <cell r="F9681">
            <v>0</v>
          </cell>
        </row>
        <row r="9682">
          <cell r="A9682">
            <v>102034</v>
          </cell>
          <cell r="B9682" t="str">
            <v>CATALIZADOR GRUPO 1 (A:B=4:1)SIKA O SIMILAR</v>
          </cell>
          <cell r="C9682" t="str">
            <v>GLN</v>
          </cell>
          <cell r="D9682">
            <v>43630</v>
          </cell>
          <cell r="E9682" t="str">
            <v>2019</v>
          </cell>
          <cell r="F9682">
            <v>52360</v>
          </cell>
        </row>
        <row r="9683">
          <cell r="A9683">
            <v>102035</v>
          </cell>
          <cell r="B9683" t="str">
            <v>ESMALTE URETANO SIKA O SIMILAR</v>
          </cell>
          <cell r="C9683" t="str">
            <v>CÑT</v>
          </cell>
          <cell r="D9683">
            <v>43630</v>
          </cell>
          <cell r="E9683" t="str">
            <v>2019</v>
          </cell>
          <cell r="F9683">
            <v>856800</v>
          </cell>
        </row>
        <row r="9684">
          <cell r="A9684">
            <v>102036</v>
          </cell>
          <cell r="B9684" t="str">
            <v>CATALIZADOR SERIE 36 (A:B=4:1) SIKA O SIMILAR</v>
          </cell>
          <cell r="C9684" t="str">
            <v>GLN</v>
          </cell>
          <cell r="D9684">
            <v>43630</v>
          </cell>
          <cell r="E9684" t="str">
            <v>2019</v>
          </cell>
          <cell r="F9684">
            <v>259420</v>
          </cell>
        </row>
        <row r="9685">
          <cell r="A9685">
            <v>102037</v>
          </cell>
          <cell r="B9685" t="str">
            <v>SIKA AJUSTADOR EPOXICO</v>
          </cell>
          <cell r="C9685" t="str">
            <v>GLN</v>
          </cell>
          <cell r="D9685">
            <v>43630</v>
          </cell>
          <cell r="E9685" t="str">
            <v>2019</v>
          </cell>
          <cell r="F9685">
            <v>51170</v>
          </cell>
        </row>
        <row r="9686">
          <cell r="A9686">
            <v>12616</v>
          </cell>
          <cell r="B9686" t="str">
            <v>recubrimiento skate master</v>
          </cell>
          <cell r="C9686" t="str">
            <v>M2</v>
          </cell>
          <cell r="D9686">
            <v>43931</v>
          </cell>
          <cell r="E9686" t="str">
            <v>2020</v>
          </cell>
          <cell r="F9686">
            <v>114395</v>
          </cell>
        </row>
        <row r="9687">
          <cell r="A9687">
            <v>12796</v>
          </cell>
          <cell r="B9687" t="str">
            <v>Overoles desechables</v>
          </cell>
          <cell r="C9687" t="str">
            <v>UN</v>
          </cell>
          <cell r="D9687">
            <v>44592</v>
          </cell>
          <cell r="E9687" t="str">
            <v>2022</v>
          </cell>
          <cell r="F9687">
            <v>18430.009999999998</v>
          </cell>
        </row>
        <row r="9688">
          <cell r="A9688">
            <v>12797</v>
          </cell>
          <cell r="B9688" t="str">
            <v>Extensores para rodillo</v>
          </cell>
          <cell r="C9688" t="str">
            <v>UN</v>
          </cell>
          <cell r="D9688">
            <v>44592</v>
          </cell>
          <cell r="E9688" t="str">
            <v>2022</v>
          </cell>
          <cell r="F9688">
            <v>10959</v>
          </cell>
        </row>
        <row r="9689">
          <cell r="A9689">
            <v>12798</v>
          </cell>
          <cell r="B9689" t="str">
            <v>Aerosoles baja presión (Marca auster o similar Diferentes colores)</v>
          </cell>
          <cell r="C9689" t="str">
            <v>UN</v>
          </cell>
          <cell r="D9689">
            <v>44592</v>
          </cell>
          <cell r="E9689" t="str">
            <v>2022</v>
          </cell>
          <cell r="F9689">
            <v>14786</v>
          </cell>
        </row>
        <row r="9690">
          <cell r="A9690">
            <v>12799</v>
          </cell>
          <cell r="B9690" t="str">
            <v>Aerosoles alta presión (Marca Montana o similar Diferentes colores y Nitro color negro)</v>
          </cell>
          <cell r="C9690" t="str">
            <v>UN</v>
          </cell>
          <cell r="D9690">
            <v>44592</v>
          </cell>
          <cell r="E9690" t="str">
            <v>2022</v>
          </cell>
          <cell r="F9690">
            <v>18484</v>
          </cell>
        </row>
        <row r="9691">
          <cell r="A9691">
            <v>12800</v>
          </cell>
          <cell r="B9691" t="str">
            <v>difusor Referencia Skinny 94</v>
          </cell>
          <cell r="C9691" t="str">
            <v>UN</v>
          </cell>
          <cell r="D9691">
            <v>44592</v>
          </cell>
          <cell r="E9691" t="str">
            <v>2022</v>
          </cell>
          <cell r="F9691">
            <v>1056.01</v>
          </cell>
        </row>
        <row r="9692">
          <cell r="A9692">
            <v>12801</v>
          </cell>
          <cell r="B9692" t="str">
            <v>difusor Referencia New York cap</v>
          </cell>
          <cell r="C9692" t="str">
            <v>UN</v>
          </cell>
          <cell r="D9692">
            <v>44592</v>
          </cell>
          <cell r="E9692" t="str">
            <v>2022</v>
          </cell>
          <cell r="F9692">
            <v>1056.01</v>
          </cell>
        </row>
        <row r="9693">
          <cell r="A9693">
            <v>12802</v>
          </cell>
          <cell r="B9693" t="str">
            <v>difusor Referencia hardcore</v>
          </cell>
          <cell r="C9693" t="str">
            <v>UN</v>
          </cell>
          <cell r="D9693">
            <v>44592</v>
          </cell>
          <cell r="E9693" t="str">
            <v>2022</v>
          </cell>
          <cell r="F9693">
            <v>1056.01</v>
          </cell>
        </row>
        <row r="9694">
          <cell r="A9694">
            <v>12803</v>
          </cell>
          <cell r="B9694" t="str">
            <v>Máscara  con Filtro</v>
          </cell>
          <cell r="C9694" t="str">
            <v>UN</v>
          </cell>
          <cell r="D9694">
            <v>44592</v>
          </cell>
          <cell r="E9694" t="str">
            <v>2022</v>
          </cell>
          <cell r="F9694">
            <v>17849</v>
          </cell>
        </row>
        <row r="9695">
          <cell r="A9695">
            <v>12807</v>
          </cell>
          <cell r="B9695" t="str">
            <v>Tinta PVC color negro por kilos</v>
          </cell>
          <cell r="C9695" t="str">
            <v>KG</v>
          </cell>
          <cell r="D9695">
            <v>44592</v>
          </cell>
          <cell r="E9695" t="str">
            <v>2022</v>
          </cell>
          <cell r="F9695">
            <v>58773.01</v>
          </cell>
        </row>
        <row r="9696">
          <cell r="A9696">
            <v>12808</v>
          </cell>
          <cell r="B9696" t="str">
            <v>Frasco de isoforono (disolvente tinta PVC)</v>
          </cell>
          <cell r="C9696" t="str">
            <v>GLN</v>
          </cell>
          <cell r="E9696" t="str">
            <v>1900</v>
          </cell>
          <cell r="F9696">
            <v>0</v>
          </cell>
        </row>
        <row r="9697">
          <cell r="A9697">
            <v>12817</v>
          </cell>
          <cell r="B9697" t="str">
            <v>LIJA ROJA # 180 PLIEGO</v>
          </cell>
          <cell r="C9697" t="str">
            <v>UN</v>
          </cell>
          <cell r="D9697">
            <v>44592</v>
          </cell>
          <cell r="E9697" t="str">
            <v>2022</v>
          </cell>
          <cell r="F9697">
            <v>1362</v>
          </cell>
        </row>
        <row r="9698">
          <cell r="A9698">
            <v>13040</v>
          </cell>
          <cell r="B9698" t="str">
            <v>Pintura antioxidante para tanque filtro de arena</v>
          </cell>
          <cell r="C9698" t="str">
            <v>GLN</v>
          </cell>
          <cell r="D9698">
            <v>44592</v>
          </cell>
          <cell r="E9698" t="str">
            <v>2022</v>
          </cell>
          <cell r="F9698">
            <v>46357</v>
          </cell>
        </row>
        <row r="9699">
          <cell r="A9699">
            <v>105127</v>
          </cell>
          <cell r="B9699" t="str">
            <v>Manguera para piscina 2"x50mts</v>
          </cell>
          <cell r="C9699" t="str">
            <v>UN</v>
          </cell>
          <cell r="D9699">
            <v>44592</v>
          </cell>
          <cell r="E9699" t="str">
            <v>2022</v>
          </cell>
          <cell r="F9699">
            <v>247866</v>
          </cell>
        </row>
        <row r="9700">
          <cell r="A9700">
            <v>105129</v>
          </cell>
          <cell r="B9700" t="str">
            <v>Aspiradora plastica de 8 ruedas  Cabezote plastico</v>
          </cell>
          <cell r="C9700" t="str">
            <v>UN</v>
          </cell>
          <cell r="D9700">
            <v>44592</v>
          </cell>
          <cell r="E9700" t="str">
            <v>2022</v>
          </cell>
          <cell r="F9700">
            <v>74241.009999999995</v>
          </cell>
        </row>
        <row r="9701">
          <cell r="A9701">
            <v>105133</v>
          </cell>
          <cell r="B9701" t="str">
            <v>Mango telescopico para piscinas o fuentes</v>
          </cell>
          <cell r="C9701" t="str">
            <v>UN</v>
          </cell>
          <cell r="D9701">
            <v>44592</v>
          </cell>
          <cell r="E9701" t="str">
            <v>2022</v>
          </cell>
          <cell r="F9701">
            <v>141300.01</v>
          </cell>
        </row>
        <row r="9702">
          <cell r="A9702">
            <v>105136</v>
          </cell>
          <cell r="B9702" t="str">
            <v>Cepillo cerdas de nylon de 18"</v>
          </cell>
          <cell r="C9702" t="str">
            <v>UN</v>
          </cell>
          <cell r="D9702">
            <v>44592</v>
          </cell>
          <cell r="E9702" t="str">
            <v>2022</v>
          </cell>
          <cell r="F9702">
            <v>32907</v>
          </cell>
        </row>
        <row r="9703">
          <cell r="A9703">
            <v>105137</v>
          </cell>
          <cell r="B9703" t="str">
            <v>Cepillo 10" con cerdas acero inoxidable</v>
          </cell>
          <cell r="C9703" t="str">
            <v>UN</v>
          </cell>
          <cell r="D9703">
            <v>44592</v>
          </cell>
          <cell r="E9703" t="str">
            <v>2022</v>
          </cell>
          <cell r="F9703">
            <v>46440</v>
          </cell>
        </row>
        <row r="9704">
          <cell r="A9704">
            <v>105139</v>
          </cell>
          <cell r="B9704" t="str">
            <v>Nasa plastica Tipo Bolsa para piscinas</v>
          </cell>
          <cell r="C9704" t="str">
            <v>UN</v>
          </cell>
          <cell r="D9704">
            <v>44585</v>
          </cell>
          <cell r="E9704" t="str">
            <v>2022</v>
          </cell>
          <cell r="F9704">
            <v>26856</v>
          </cell>
        </row>
        <row r="9705">
          <cell r="A9705">
            <v>105146</v>
          </cell>
          <cell r="B9705" t="str">
            <v>MANGUERA PLASTICA DE 1 1/2" X 30 PIES (9,144 m) (AMERICANA)</v>
          </cell>
          <cell r="C9705" t="str">
            <v>UN</v>
          </cell>
          <cell r="D9705">
            <v>44592</v>
          </cell>
          <cell r="E9705" t="str">
            <v>2022</v>
          </cell>
          <cell r="F9705">
            <v>100691.01</v>
          </cell>
        </row>
        <row r="9706">
          <cell r="A9706">
            <v>105155</v>
          </cell>
          <cell r="B9706" t="str">
            <v>Kit 7 pasos Medidor multiparametros de funcionamiento visual (Piscinas)</v>
          </cell>
          <cell r="C9706" t="str">
            <v>UN</v>
          </cell>
          <cell r="D9706">
            <v>44592</v>
          </cell>
          <cell r="E9706" t="str">
            <v>2022</v>
          </cell>
          <cell r="F9706">
            <v>136472</v>
          </cell>
        </row>
        <row r="9707">
          <cell r="A9707">
            <v>105156</v>
          </cell>
          <cell r="B9707" t="str">
            <v>Disco de Secchi (Piscinas)</v>
          </cell>
          <cell r="C9707" t="str">
            <v>UN</v>
          </cell>
          <cell r="D9707">
            <v>44592</v>
          </cell>
          <cell r="E9707" t="str">
            <v>2022</v>
          </cell>
          <cell r="F9707">
            <v>286231</v>
          </cell>
        </row>
        <row r="9708">
          <cell r="A9708">
            <v>105315</v>
          </cell>
          <cell r="B9708" t="str">
            <v>Rejilla perimetral para piscina color blanco fabri</v>
          </cell>
          <cell r="C9708" t="str">
            <v>ML</v>
          </cell>
          <cell r="E9708" t="str">
            <v>1900</v>
          </cell>
          <cell r="F9708">
            <v>0</v>
          </cell>
        </row>
        <row r="9709">
          <cell r="A9709">
            <v>105446</v>
          </cell>
          <cell r="B9709" t="str">
            <v>ARENA  PARA FILTRO (Piscinas 45 Kg)</v>
          </cell>
          <cell r="C9709" t="str">
            <v>BTO</v>
          </cell>
          <cell r="E9709" t="str">
            <v>1900</v>
          </cell>
          <cell r="F9709">
            <v>0</v>
          </cell>
        </row>
        <row r="9710">
          <cell r="A9710">
            <v>106828</v>
          </cell>
          <cell r="B9710" t="str">
            <v>PLATAFORMA  NATACION SEMIPROFESIONAL-</v>
          </cell>
          <cell r="C9710" t="str">
            <v>UN</v>
          </cell>
          <cell r="E9710" t="str">
            <v>1900</v>
          </cell>
          <cell r="F9710">
            <v>0</v>
          </cell>
        </row>
        <row r="9711">
          <cell r="A9711">
            <v>107441</v>
          </cell>
          <cell r="B9711" t="str">
            <v>KIT TERMINAL REJILLA 24X3</v>
          </cell>
          <cell r="C9711" t="str">
            <v>UN</v>
          </cell>
          <cell r="E9711" t="str">
            <v>1900</v>
          </cell>
          <cell r="F9711">
            <v>0</v>
          </cell>
        </row>
        <row r="9712">
          <cell r="A9712">
            <v>107449</v>
          </cell>
          <cell r="B9712" t="str">
            <v>Rejilla perimetral 345x24 mm Poliprop o ABS</v>
          </cell>
          <cell r="C9712" t="str">
            <v>ML</v>
          </cell>
          <cell r="D9712">
            <v>43782</v>
          </cell>
          <cell r="E9712" t="str">
            <v>2019</v>
          </cell>
          <cell r="F9712">
            <v>253250</v>
          </cell>
        </row>
        <row r="9713">
          <cell r="A9713">
            <v>107452</v>
          </cell>
          <cell r="B9713" t="str">
            <v>BOQUILLA ASPIRADO INSERTO TAPON rosca int ø2"metal</v>
          </cell>
          <cell r="C9713" t="str">
            <v>UN</v>
          </cell>
          <cell r="E9713" t="str">
            <v>1900</v>
          </cell>
          <cell r="F9713">
            <v>0</v>
          </cell>
        </row>
        <row r="9714">
          <cell r="A9714">
            <v>107453</v>
          </cell>
          <cell r="B9714" t="str">
            <v>Boquilla inyeccion agua caliente - 60gpm AceroInox</v>
          </cell>
          <cell r="C9714" t="str">
            <v>UN</v>
          </cell>
          <cell r="E9714" t="str">
            <v>1900</v>
          </cell>
          <cell r="F9714">
            <v>0</v>
          </cell>
        </row>
        <row r="9715">
          <cell r="A9715">
            <v>107454</v>
          </cell>
          <cell r="B9715" t="str">
            <v>Anclaje cordel tipo finlandes polo tierra+soporA I</v>
          </cell>
          <cell r="C9715" t="str">
            <v>UN</v>
          </cell>
          <cell r="D9715">
            <v>44194</v>
          </cell>
          <cell r="E9715" t="str">
            <v>2020</v>
          </cell>
          <cell r="F9715">
            <v>700780</v>
          </cell>
        </row>
        <row r="9716">
          <cell r="A9716">
            <v>107455</v>
          </cell>
          <cell r="B9716" t="str">
            <v>Soporte Corchera Acero Inox para cordel piscina</v>
          </cell>
          <cell r="C9716" t="str">
            <v>UN</v>
          </cell>
          <cell r="D9716">
            <v>44194</v>
          </cell>
          <cell r="E9716" t="str">
            <v>2020</v>
          </cell>
          <cell r="F9716">
            <v>354023</v>
          </cell>
        </row>
        <row r="9717">
          <cell r="A9717">
            <v>107457</v>
          </cell>
          <cell r="B9717" t="str">
            <v>CORDEL PARA COMPETENCIA 50m piscina</v>
          </cell>
          <cell r="C9717" t="str">
            <v>UN</v>
          </cell>
          <cell r="E9717" t="str">
            <v>1900</v>
          </cell>
          <cell r="F9717">
            <v>0</v>
          </cell>
        </row>
        <row r="9718">
          <cell r="A9718">
            <v>107458</v>
          </cell>
          <cell r="B9718" t="str">
            <v>TENSOR CORCHERAS LATON CROM piscina</v>
          </cell>
          <cell r="C9718" t="str">
            <v>UN</v>
          </cell>
          <cell r="D9718">
            <v>44194</v>
          </cell>
          <cell r="E9718" t="str">
            <v>2020</v>
          </cell>
          <cell r="F9718">
            <v>873692</v>
          </cell>
        </row>
        <row r="9719">
          <cell r="A9719">
            <v>107460</v>
          </cell>
          <cell r="B9719" t="str">
            <v>AMORTIGUADOR CORCHERA piscina</v>
          </cell>
          <cell r="C9719" t="str">
            <v>UN</v>
          </cell>
          <cell r="D9719">
            <v>44194</v>
          </cell>
          <cell r="E9719" t="str">
            <v>2020</v>
          </cell>
          <cell r="F9719">
            <v>561034</v>
          </cell>
        </row>
        <row r="9720">
          <cell r="A9720">
            <v>107464</v>
          </cell>
          <cell r="B9720" t="str">
            <v>CORDEL PARA COMPETENCIA 25m piscina</v>
          </cell>
          <cell r="C9720" t="str">
            <v>UN</v>
          </cell>
          <cell r="D9720">
            <v>44194</v>
          </cell>
          <cell r="E9720" t="str">
            <v>2020</v>
          </cell>
          <cell r="F9720">
            <v>4247919</v>
          </cell>
        </row>
        <row r="9721">
          <cell r="A9721">
            <v>107466</v>
          </cell>
          <cell r="B9721" t="str">
            <v>Escalera acero inox para canal-4 pasos Piscina</v>
          </cell>
          <cell r="C9721" t="str">
            <v>UN</v>
          </cell>
          <cell r="E9721" t="str">
            <v>1900</v>
          </cell>
          <cell r="F9721">
            <v>0</v>
          </cell>
        </row>
        <row r="9722">
          <cell r="A9722">
            <v>107467</v>
          </cell>
          <cell r="B9722" t="str">
            <v>ANCLAJE PARA ESCALERA Piscina</v>
          </cell>
          <cell r="C9722" t="str">
            <v>UN</v>
          </cell>
          <cell r="E9722" t="str">
            <v>1900</v>
          </cell>
          <cell r="F9722">
            <v>0</v>
          </cell>
        </row>
        <row r="9723">
          <cell r="A9723">
            <v>107468</v>
          </cell>
          <cell r="B9723" t="str">
            <v>CHAPETONES PARA ESCALERA Piscina</v>
          </cell>
          <cell r="C9723" t="str">
            <v>UN</v>
          </cell>
          <cell r="E9723" t="str">
            <v>1900</v>
          </cell>
          <cell r="F9723">
            <v>0</v>
          </cell>
        </row>
        <row r="9724">
          <cell r="A9724">
            <v>107470</v>
          </cell>
          <cell r="B9724" t="str">
            <v>POSTES NATACION ESPALDA (4) Piscina</v>
          </cell>
          <cell r="C9724" t="str">
            <v>UN</v>
          </cell>
          <cell r="E9724" t="str">
            <v>1900</v>
          </cell>
          <cell r="F9724">
            <v>0</v>
          </cell>
        </row>
        <row r="9725">
          <cell r="A9725">
            <v>107471</v>
          </cell>
          <cell r="B9725" t="str">
            <v>ANCLAJES INCLINADOS (4) Piscina</v>
          </cell>
          <cell r="C9725" t="str">
            <v>UN</v>
          </cell>
          <cell r="E9725" t="str">
            <v>1900</v>
          </cell>
          <cell r="F9725">
            <v>0</v>
          </cell>
        </row>
        <row r="9726">
          <cell r="A9726">
            <v>107472</v>
          </cell>
          <cell r="B9726" t="str">
            <v>BANDEROLAS NATACION ESPALDA Piscina</v>
          </cell>
          <cell r="C9726" t="str">
            <v>UN</v>
          </cell>
          <cell r="E9726" t="str">
            <v>1900</v>
          </cell>
          <cell r="F9726">
            <v>0</v>
          </cell>
        </row>
        <row r="9727">
          <cell r="A9727">
            <v>107474</v>
          </cell>
          <cell r="B9727" t="str">
            <v>POSTES SALIDA FALSA (2)  Piscina</v>
          </cell>
          <cell r="C9727" t="str">
            <v>UN</v>
          </cell>
          <cell r="E9727" t="str">
            <v>1900</v>
          </cell>
          <cell r="F9727">
            <v>0</v>
          </cell>
        </row>
        <row r="9728">
          <cell r="A9728">
            <v>107475</v>
          </cell>
          <cell r="B9728" t="str">
            <v>FLOTADORES Y CUERDA PARA SALIDA FALSA  Piscina</v>
          </cell>
          <cell r="C9728" t="str">
            <v>UN</v>
          </cell>
          <cell r="E9728" t="str">
            <v>1900</v>
          </cell>
          <cell r="F9728">
            <v>0</v>
          </cell>
        </row>
        <row r="9729">
          <cell r="A9729">
            <v>107480</v>
          </cell>
          <cell r="B9729" t="str">
            <v>PARTIDOR DE SALIDA piscina</v>
          </cell>
          <cell r="C9729" t="str">
            <v>UN</v>
          </cell>
          <cell r="E9729" t="str">
            <v>1900</v>
          </cell>
          <cell r="F9729">
            <v>0</v>
          </cell>
        </row>
        <row r="9730">
          <cell r="A9730">
            <v>107481</v>
          </cell>
          <cell r="B9730" t="str">
            <v>ANCLAJE PODIUM CHAPA Piscina</v>
          </cell>
          <cell r="C9730" t="str">
            <v>UN</v>
          </cell>
          <cell r="E9730" t="str">
            <v>1900</v>
          </cell>
          <cell r="F9730">
            <v>0</v>
          </cell>
        </row>
        <row r="9731">
          <cell r="A9731">
            <v>107482</v>
          </cell>
          <cell r="B9731" t="str">
            <v>NUMERO PARA PODIUMS Piscina</v>
          </cell>
          <cell r="C9731" t="str">
            <v>UN</v>
          </cell>
          <cell r="E9731" t="str">
            <v>1900</v>
          </cell>
          <cell r="F9731">
            <v>0</v>
          </cell>
        </row>
        <row r="9732">
          <cell r="A9732">
            <v>107484</v>
          </cell>
          <cell r="B9732" t="str">
            <v>PANEL DE VIRAJE Piscina</v>
          </cell>
          <cell r="C9732" t="str">
            <v>UN</v>
          </cell>
          <cell r="E9732" t="str">
            <v>1900</v>
          </cell>
          <cell r="F9732">
            <v>0</v>
          </cell>
        </row>
        <row r="9733">
          <cell r="A9733">
            <v>107485</v>
          </cell>
          <cell r="B9733" t="str">
            <v>PANEL DE VIRAJE Soporte Piscina</v>
          </cell>
          <cell r="C9733" t="str">
            <v>UN</v>
          </cell>
          <cell r="E9733" t="str">
            <v>1900</v>
          </cell>
          <cell r="F9733">
            <v>0</v>
          </cell>
        </row>
        <row r="9734">
          <cell r="A9734">
            <v>107486</v>
          </cell>
          <cell r="B9734" t="str">
            <v>ANCLAJE PLANO Panel Viraje Piscina</v>
          </cell>
          <cell r="C9734" t="str">
            <v>UN</v>
          </cell>
          <cell r="E9734" t="str">
            <v>1900</v>
          </cell>
          <cell r="F9734">
            <v>0</v>
          </cell>
        </row>
        <row r="9735">
          <cell r="A9735">
            <v>107496</v>
          </cell>
          <cell r="B9735" t="str">
            <v>NICHO PARA REFLECTOR PISCINA</v>
          </cell>
          <cell r="C9735" t="str">
            <v>UN</v>
          </cell>
          <cell r="E9735" t="str">
            <v>1900</v>
          </cell>
          <cell r="F9735">
            <v>0</v>
          </cell>
        </row>
        <row r="9736">
          <cell r="A9736">
            <v>107497</v>
          </cell>
          <cell r="B9736" t="str">
            <v>CAJA DE PASO ELECTRICA PLASTICA PISCINA</v>
          </cell>
          <cell r="C9736" t="str">
            <v>UN</v>
          </cell>
          <cell r="E9736" t="str">
            <v>1900</v>
          </cell>
          <cell r="F9736">
            <v>0</v>
          </cell>
        </row>
        <row r="9737">
          <cell r="A9737">
            <v>107498</v>
          </cell>
          <cell r="B9737" t="str">
            <v>TRANSFORAMADOR 300W PISCINA</v>
          </cell>
          <cell r="C9737" t="str">
            <v>UN</v>
          </cell>
          <cell r="D9737">
            <v>44194</v>
          </cell>
          <cell r="E9737" t="str">
            <v>2020</v>
          </cell>
          <cell r="F9737">
            <v>365873</v>
          </cell>
        </row>
        <row r="9738">
          <cell r="A9738">
            <v>107499</v>
          </cell>
          <cell r="B9738" t="str">
            <v>TABLERO DE PARADA DE EMERGENCIA - PISCINA OLIMPICA</v>
          </cell>
          <cell r="C9738" t="str">
            <v>UN</v>
          </cell>
          <cell r="E9738" t="str">
            <v>1900</v>
          </cell>
          <cell r="F9738">
            <v>0</v>
          </cell>
        </row>
        <row r="9739">
          <cell r="A9739">
            <v>107500</v>
          </cell>
          <cell r="B9739" t="str">
            <v>VALVULA DE LIBERACION DE VACIO PISCINA</v>
          </cell>
          <cell r="C9739" t="str">
            <v>UN</v>
          </cell>
          <cell r="D9739">
            <v>43580</v>
          </cell>
          <cell r="E9739" t="str">
            <v>2019</v>
          </cell>
          <cell r="F9739">
            <v>1963500</v>
          </cell>
        </row>
        <row r="9740">
          <cell r="A9740">
            <v>107501</v>
          </cell>
          <cell r="B9740" t="str">
            <v>FILTRO ø60"X102" PISCINA</v>
          </cell>
          <cell r="C9740" t="str">
            <v>UN</v>
          </cell>
          <cell r="E9740" t="str">
            <v>1900</v>
          </cell>
          <cell r="F9740">
            <v>0</v>
          </cell>
        </row>
        <row r="9741">
          <cell r="A9741">
            <v>107502</v>
          </cell>
          <cell r="B9741" t="str">
            <v>PANEL DE MANOMETROS PISCINA</v>
          </cell>
          <cell r="C9741" t="str">
            <v>UN</v>
          </cell>
          <cell r="E9741" t="str">
            <v>1900</v>
          </cell>
          <cell r="F9741">
            <v>0</v>
          </cell>
        </row>
        <row r="9742">
          <cell r="A9742">
            <v>107540</v>
          </cell>
          <cell r="B9742" t="str">
            <v>MOTOBOMBA 50 HP centrifuga monobloque 1200gpm / 11</v>
          </cell>
          <cell r="C9742" t="str">
            <v>UN</v>
          </cell>
          <cell r="E9742" t="str">
            <v>1900</v>
          </cell>
          <cell r="F9742">
            <v>0</v>
          </cell>
        </row>
        <row r="9743">
          <cell r="A9743">
            <v>107541</v>
          </cell>
          <cell r="B9743" t="str">
            <v>TRAMPA ø10"xø6" -  50 PSI fibra vidrio Piscina</v>
          </cell>
          <cell r="C9743" t="str">
            <v>UN</v>
          </cell>
          <cell r="E9743" t="str">
            <v>1900</v>
          </cell>
          <cell r="F9743">
            <v>0</v>
          </cell>
        </row>
        <row r="9744">
          <cell r="A9744">
            <v>107542</v>
          </cell>
          <cell r="B9744" t="str">
            <v>Arrancador suave bomba 50 Hp - 63A / 440V Piscina</v>
          </cell>
          <cell r="C9744" t="str">
            <v>UN</v>
          </cell>
          <cell r="E9744" t="str">
            <v>1900</v>
          </cell>
          <cell r="F9744">
            <v>0</v>
          </cell>
        </row>
        <row r="9745">
          <cell r="A9745">
            <v>107543</v>
          </cell>
          <cell r="B9745" t="str">
            <v>Spool Filtración 8.5m, tubo ø10" en acero inox Pis</v>
          </cell>
          <cell r="C9745" t="str">
            <v>UN</v>
          </cell>
          <cell r="E9745" t="str">
            <v>1900</v>
          </cell>
          <cell r="F9745">
            <v>0</v>
          </cell>
        </row>
        <row r="9746">
          <cell r="A9746">
            <v>107547</v>
          </cell>
          <cell r="B9746" t="str">
            <v>Spool 0,80m tubo ø10"a inox ASPIRADO+LIBERAC Vacio</v>
          </cell>
          <cell r="C9746" t="str">
            <v>UN</v>
          </cell>
          <cell r="E9746" t="str">
            <v>1900</v>
          </cell>
          <cell r="F9746">
            <v>0</v>
          </cell>
        </row>
        <row r="9747">
          <cell r="A9747">
            <v>107550</v>
          </cell>
          <cell r="B9747" t="str">
            <v>Suministro Mango telescopico - Longitud de 13 metr</v>
          </cell>
          <cell r="C9747" t="str">
            <v>UN</v>
          </cell>
          <cell r="D9747">
            <v>44194</v>
          </cell>
          <cell r="E9747" t="str">
            <v>2020</v>
          </cell>
          <cell r="F9747">
            <v>1762104</v>
          </cell>
        </row>
        <row r="9748">
          <cell r="A9748">
            <v>107551</v>
          </cell>
          <cell r="B9748" t="str">
            <v>Suministro Juego de tuerca y manguito - Plastico p</v>
          </cell>
          <cell r="C9748" t="str">
            <v>UN</v>
          </cell>
          <cell r="E9748" t="str">
            <v>1900</v>
          </cell>
          <cell r="F9748">
            <v>0</v>
          </cell>
        </row>
        <row r="9749">
          <cell r="A9749">
            <v>107552</v>
          </cell>
          <cell r="B9749" t="str">
            <v>MANGUERA DE ASPIRACIÓN ø2" -  30m</v>
          </cell>
          <cell r="C9749" t="str">
            <v>UN</v>
          </cell>
          <cell r="D9749">
            <v>44194</v>
          </cell>
          <cell r="E9749" t="str">
            <v>2020</v>
          </cell>
          <cell r="F9749">
            <v>725771</v>
          </cell>
        </row>
        <row r="9750">
          <cell r="A9750">
            <v>107553</v>
          </cell>
          <cell r="B9750" t="str">
            <v>TERMINAL MANGUERA AZUL</v>
          </cell>
          <cell r="C9750" t="str">
            <v>UN</v>
          </cell>
          <cell r="D9750">
            <v>44194</v>
          </cell>
          <cell r="E9750" t="str">
            <v>2020</v>
          </cell>
          <cell r="F9750">
            <v>25579</v>
          </cell>
        </row>
        <row r="9751">
          <cell r="A9751">
            <v>107554</v>
          </cell>
          <cell r="B9751" t="str">
            <v>Suministro Nasa aseo piscina - Platica</v>
          </cell>
          <cell r="C9751" t="str">
            <v>UN</v>
          </cell>
          <cell r="D9751">
            <v>44194</v>
          </cell>
          <cell r="E9751" t="str">
            <v>2020</v>
          </cell>
          <cell r="F9751">
            <v>54516.01</v>
          </cell>
        </row>
        <row r="9752">
          <cell r="A9752">
            <v>107555</v>
          </cell>
          <cell r="B9752" t="str">
            <v>Suministro Kit para pruebas de agua en sitio profe</v>
          </cell>
          <cell r="C9752" t="str">
            <v>UN</v>
          </cell>
          <cell r="E9752" t="str">
            <v>1900</v>
          </cell>
          <cell r="F9752">
            <v>0</v>
          </cell>
        </row>
        <row r="9753">
          <cell r="A9753">
            <v>107556</v>
          </cell>
          <cell r="B9753" t="str">
            <v>Suministro Cepillo de nylon - Longitud 18"</v>
          </cell>
          <cell r="C9753" t="str">
            <v>UN</v>
          </cell>
          <cell r="D9753">
            <v>44194</v>
          </cell>
          <cell r="E9753" t="str">
            <v>2020</v>
          </cell>
          <cell r="F9753">
            <v>73918</v>
          </cell>
        </row>
        <row r="9754">
          <cell r="A9754">
            <v>107557</v>
          </cell>
          <cell r="B9754" t="str">
            <v>Suministro Cepillo de pared recto para aseo  (IMPO</v>
          </cell>
          <cell r="C9754" t="str">
            <v>UN</v>
          </cell>
          <cell r="D9754">
            <v>44194</v>
          </cell>
          <cell r="E9754" t="str">
            <v>2020</v>
          </cell>
          <cell r="F9754">
            <v>49642</v>
          </cell>
        </row>
        <row r="9755">
          <cell r="A9755">
            <v>107558</v>
          </cell>
          <cell r="B9755" t="str">
            <v>Boton de parada de emergencia (piscina olimpica) -</v>
          </cell>
          <cell r="C9755" t="str">
            <v>UN</v>
          </cell>
          <cell r="E9755" t="str">
            <v>1900</v>
          </cell>
          <cell r="F9755">
            <v>0</v>
          </cell>
        </row>
        <row r="9756">
          <cell r="A9756">
            <v>107624</v>
          </cell>
          <cell r="B9756" t="str">
            <v>SISTEMA DE MONITOREO, CONTROL Y DOSIFICACION DE PR</v>
          </cell>
          <cell r="C9756" t="str">
            <v>UN</v>
          </cell>
          <cell r="E9756" t="str">
            <v>1900</v>
          </cell>
          <cell r="F9756">
            <v>0</v>
          </cell>
        </row>
        <row r="9757">
          <cell r="A9757">
            <v>107625</v>
          </cell>
          <cell r="B9757" t="str">
            <v>CALENTADOR 3,000,000 BTU condensacion gas natural</v>
          </cell>
          <cell r="C9757" t="str">
            <v>UN</v>
          </cell>
          <cell r="E9757" t="str">
            <v>1900</v>
          </cell>
          <cell r="F9757">
            <v>0</v>
          </cell>
        </row>
        <row r="9758">
          <cell r="A9758">
            <v>107627</v>
          </cell>
          <cell r="B9758" t="str">
            <v>SPOOL CALEFACCION 85cm tubo de ø6" acero inox</v>
          </cell>
          <cell r="C9758" t="str">
            <v>UN</v>
          </cell>
          <cell r="E9758" t="str">
            <v>1900</v>
          </cell>
          <cell r="F9758">
            <v>0</v>
          </cell>
        </row>
        <row r="9759">
          <cell r="A9759">
            <v>107629</v>
          </cell>
          <cell r="B9759" t="str">
            <v>EQUIPO DE DESINFECCIÓN UV-11 LAMPARAS Piscinas</v>
          </cell>
          <cell r="C9759" t="str">
            <v>UN</v>
          </cell>
          <cell r="E9759" t="str">
            <v>1900</v>
          </cell>
          <cell r="F9759">
            <v>0</v>
          </cell>
        </row>
        <row r="9760">
          <cell r="A9760">
            <v>107631</v>
          </cell>
          <cell r="B9760" t="str">
            <v>PASAMURO TIPO 1ø1 Acero Inox roscado+ruana Piscina</v>
          </cell>
          <cell r="C9760" t="str">
            <v>UN</v>
          </cell>
          <cell r="E9760" t="str">
            <v>1900</v>
          </cell>
          <cell r="F9760">
            <v>0</v>
          </cell>
        </row>
        <row r="9761">
          <cell r="A9761">
            <v>107632</v>
          </cell>
          <cell r="B9761" t="str">
            <v>PASAMURO TIPO 1ø2 Acero Inox roscado+ruana Piscina</v>
          </cell>
          <cell r="C9761" t="str">
            <v>UN</v>
          </cell>
          <cell r="E9761" t="str">
            <v>1900</v>
          </cell>
          <cell r="F9761">
            <v>0</v>
          </cell>
        </row>
        <row r="9762">
          <cell r="A9762">
            <v>107634</v>
          </cell>
          <cell r="B9762" t="str">
            <v>PASAMURO TIPO 1ø4 Acero Inox roscado+ruana Piscina</v>
          </cell>
          <cell r="C9762" t="str">
            <v>UN</v>
          </cell>
          <cell r="E9762" t="str">
            <v>1900</v>
          </cell>
          <cell r="F9762">
            <v>0</v>
          </cell>
        </row>
        <row r="9763">
          <cell r="A9763">
            <v>107636</v>
          </cell>
          <cell r="B9763" t="str">
            <v>PASAMURO TIPO 1ø6 Acero Inox roscado+ruana Piscina</v>
          </cell>
          <cell r="C9763" t="str">
            <v>UN</v>
          </cell>
          <cell r="E9763" t="str">
            <v>1900</v>
          </cell>
          <cell r="F9763">
            <v>0</v>
          </cell>
        </row>
        <row r="9764">
          <cell r="A9764">
            <v>107645</v>
          </cell>
          <cell r="B9764" t="str">
            <v>PASAMURO TIPO 2ø6 Acero Inox bridado+ruana Piscina</v>
          </cell>
          <cell r="C9764" t="str">
            <v>UN</v>
          </cell>
          <cell r="E9764" t="str">
            <v>1900</v>
          </cell>
          <cell r="F9764">
            <v>0</v>
          </cell>
        </row>
        <row r="9765">
          <cell r="A9765">
            <v>107648</v>
          </cell>
          <cell r="B9765" t="str">
            <v>PASAMURO TIPO 2ø8 Acero Inox bridado+ruana Piscina</v>
          </cell>
          <cell r="C9765" t="str">
            <v>UN</v>
          </cell>
          <cell r="E9765" t="str">
            <v>1900</v>
          </cell>
          <cell r="F9765">
            <v>0</v>
          </cell>
        </row>
        <row r="9766">
          <cell r="A9766">
            <v>107658</v>
          </cell>
          <cell r="B9766" t="str">
            <v>PASAMURO TIPO 2ø10" Acero Inox bridado+ruana Pisci</v>
          </cell>
          <cell r="C9766" t="str">
            <v>UN</v>
          </cell>
          <cell r="E9766" t="str">
            <v>1900</v>
          </cell>
          <cell r="F9766">
            <v>0</v>
          </cell>
        </row>
        <row r="9767">
          <cell r="A9767">
            <v>107661</v>
          </cell>
          <cell r="B9767" t="str">
            <v>PASAMURO TIPO 3ø8 Acero Inox bridado1+ruana Piscin</v>
          </cell>
          <cell r="C9767" t="str">
            <v>UN</v>
          </cell>
          <cell r="E9767" t="str">
            <v>1900</v>
          </cell>
          <cell r="F9767">
            <v>0</v>
          </cell>
        </row>
        <row r="9768">
          <cell r="A9768">
            <v>107663</v>
          </cell>
          <cell r="B9768" t="str">
            <v>PASAMURO TIPO 4ø8 Acero Inox brid liso+ruana Pisci</v>
          </cell>
          <cell r="C9768" t="str">
            <v>UN</v>
          </cell>
          <cell r="E9768" t="str">
            <v>1900</v>
          </cell>
          <cell r="F9768">
            <v>0</v>
          </cell>
        </row>
        <row r="9769">
          <cell r="A9769">
            <v>107667</v>
          </cell>
          <cell r="B9769" t="str">
            <v>BOQUILLA DE INYECCIÓN AGUA CALIENTE-POLIPROPILENO</v>
          </cell>
          <cell r="C9769" t="str">
            <v>UN</v>
          </cell>
          <cell r="D9769">
            <v>44592</v>
          </cell>
          <cell r="E9769" t="str">
            <v>2022</v>
          </cell>
          <cell r="F9769">
            <v>107076</v>
          </cell>
        </row>
        <row r="9770">
          <cell r="A9770">
            <v>107733</v>
          </cell>
          <cell r="B9770" t="str">
            <v>ROBOT ULTRAMAX-G (RobotCarroAspiradoraPiscinas50M</v>
          </cell>
          <cell r="C9770" t="str">
            <v>UN</v>
          </cell>
          <cell r="E9770" t="str">
            <v>1900</v>
          </cell>
          <cell r="F9770">
            <v>0</v>
          </cell>
        </row>
        <row r="9771">
          <cell r="A9771">
            <v>107734</v>
          </cell>
          <cell r="B9771" t="str">
            <v>Suministro carro aspirador metalico ø1,1/2" (IMPO)</v>
          </cell>
          <cell r="C9771" t="str">
            <v>UN</v>
          </cell>
          <cell r="E9771" t="str">
            <v>1900</v>
          </cell>
          <cell r="F9771">
            <v>0</v>
          </cell>
        </row>
        <row r="9772">
          <cell r="A9772">
            <v>108214</v>
          </cell>
          <cell r="B9772" t="str">
            <v>FILTRO EN FIBRA DE VIDRIO ø60"X102"</v>
          </cell>
          <cell r="C9772" t="str">
            <v>UN</v>
          </cell>
          <cell r="E9772" t="str">
            <v>1900</v>
          </cell>
          <cell r="F9772">
            <v>0</v>
          </cell>
        </row>
        <row r="9773">
          <cell r="A9773">
            <v>108456</v>
          </cell>
          <cell r="B9773" t="str">
            <v>ANCLAJE INCLINADO (2)</v>
          </cell>
          <cell r="C9773" t="str">
            <v>UN</v>
          </cell>
          <cell r="E9773" t="str">
            <v>1900</v>
          </cell>
          <cell r="F9773">
            <v>0</v>
          </cell>
        </row>
        <row r="9774">
          <cell r="A9774">
            <v>108458</v>
          </cell>
          <cell r="B9774" t="str">
            <v>PASAMURO TIPO 4 DE ø 6"</v>
          </cell>
          <cell r="C9774" t="str">
            <v>UN</v>
          </cell>
          <cell r="E9774" t="str">
            <v>1900</v>
          </cell>
          <cell r="F9774">
            <v>0</v>
          </cell>
        </row>
        <row r="9775">
          <cell r="A9775">
            <v>108567</v>
          </cell>
          <cell r="B9775" t="str">
            <v>BOQUILLA DE INYECCION PARED</v>
          </cell>
          <cell r="C9775" t="str">
            <v>UN</v>
          </cell>
          <cell r="E9775" t="str">
            <v>1900</v>
          </cell>
          <cell r="F9775">
            <v>0</v>
          </cell>
        </row>
        <row r="9776">
          <cell r="A9776">
            <v>108568</v>
          </cell>
          <cell r="B9776" t="str">
            <v>INYECTOR PARA PISCINA</v>
          </cell>
          <cell r="C9776" t="str">
            <v>UN</v>
          </cell>
          <cell r="E9776" t="str">
            <v>1900</v>
          </cell>
          <cell r="F9776">
            <v>0</v>
          </cell>
        </row>
        <row r="9777">
          <cell r="A9777">
            <v>108762</v>
          </cell>
          <cell r="B9777" t="str">
            <v>EscaleraSobreponerMarcaAstral3PeldañosInoxS/Especi</v>
          </cell>
          <cell r="C9777" t="str">
            <v>UN</v>
          </cell>
          <cell r="E9777" t="str">
            <v>1900</v>
          </cell>
          <cell r="F9777">
            <v>0</v>
          </cell>
        </row>
        <row r="9778">
          <cell r="A9778">
            <v>108766</v>
          </cell>
          <cell r="B9778" t="str">
            <v>FiltroArenaØ57"(1447mm)FlanchadoS/EspecificCDRC</v>
          </cell>
          <cell r="C9778" t="str">
            <v>UN</v>
          </cell>
          <cell r="E9778" t="str">
            <v>1900</v>
          </cell>
          <cell r="F9778">
            <v>0</v>
          </cell>
        </row>
        <row r="9779">
          <cell r="A9779">
            <v>108770</v>
          </cell>
          <cell r="B9779" t="str">
            <v>INTERCAMBIADOR DE CALOR(Sumin)S/EspeciCDRC</v>
          </cell>
          <cell r="C9779" t="str">
            <v>UN</v>
          </cell>
          <cell r="E9779" t="str">
            <v>1900</v>
          </cell>
          <cell r="F9779">
            <v>0</v>
          </cell>
        </row>
        <row r="9780">
          <cell r="A9780">
            <v>108774</v>
          </cell>
          <cell r="B9780" t="str">
            <v>MOTOBOMBA4,5 HP3600RPM208-230/460VS/EspeciCDRC</v>
          </cell>
          <cell r="C9780" t="str">
            <v>UN</v>
          </cell>
          <cell r="E9780" t="str">
            <v>1900</v>
          </cell>
          <cell r="F9780">
            <v>0</v>
          </cell>
        </row>
        <row r="9781">
          <cell r="A9781">
            <v>108783</v>
          </cell>
          <cell r="B9781" t="str">
            <v>SistemaCloraciónTipoWardenConAutomatizS/EspeciCDRC</v>
          </cell>
          <cell r="C9781" t="str">
            <v>UN</v>
          </cell>
          <cell r="E9781" t="str">
            <v>1900</v>
          </cell>
          <cell r="F9781">
            <v>0</v>
          </cell>
        </row>
        <row r="9782">
          <cell r="A9782">
            <v>108838</v>
          </cell>
          <cell r="B9782" t="str">
            <v>FiltroArenaØ60"(1500mm)FlanchadoS/EspecificCDRC</v>
          </cell>
          <cell r="C9782" t="str">
            <v>UN</v>
          </cell>
          <cell r="E9782" t="str">
            <v>1900</v>
          </cell>
          <cell r="F9782">
            <v>0</v>
          </cell>
        </row>
        <row r="9783">
          <cell r="A9783">
            <v>108839</v>
          </cell>
          <cell r="B9783" t="str">
            <v>MOTOBOMBA15 HP3600RPM208-230/460VS/EspeciCDRC</v>
          </cell>
          <cell r="C9783" t="str">
            <v>UN</v>
          </cell>
          <cell r="E9783" t="str">
            <v>1900</v>
          </cell>
          <cell r="F9783">
            <v>0</v>
          </cell>
        </row>
        <row r="9784">
          <cell r="A9784">
            <v>101883</v>
          </cell>
          <cell r="B9784" t="str">
            <v>AccPis-SalModCruzado-PletinaRectangulaCRDC-COMETAS</v>
          </cell>
          <cell r="C9784" t="str">
            <v>UN</v>
          </cell>
          <cell r="D9784">
            <v>43578</v>
          </cell>
          <cell r="E9784" t="str">
            <v>2019</v>
          </cell>
          <cell r="F9784">
            <v>1700000</v>
          </cell>
        </row>
        <row r="9785">
          <cell r="A9785">
            <v>101884</v>
          </cell>
          <cell r="B9785" t="str">
            <v>PasoEmbebidoPRFV NormalizadoPiscinaCRDC-COMETAS</v>
          </cell>
          <cell r="C9785" t="str">
            <v>UN</v>
          </cell>
          <cell r="D9785">
            <v>43578</v>
          </cell>
          <cell r="E9785" t="str">
            <v>2019</v>
          </cell>
          <cell r="F9785">
            <v>100000</v>
          </cell>
        </row>
        <row r="9786">
          <cell r="A9786">
            <v>101889</v>
          </cell>
          <cell r="B9786" t="str">
            <v>FiltroArenØ79"/2000MmConexiónLateralCRDC-Cometas</v>
          </cell>
          <cell r="C9786" t="str">
            <v>UN</v>
          </cell>
          <cell r="D9786">
            <v>43579</v>
          </cell>
          <cell r="E9786" t="str">
            <v>2019</v>
          </cell>
          <cell r="F9786">
            <v>16900000</v>
          </cell>
        </row>
        <row r="9787">
          <cell r="A9787">
            <v>101892</v>
          </cell>
          <cell r="B9787" t="str">
            <v>BombaCentrifugaQ:70 M³/H; 7,5 HpCRDC-Cometas</v>
          </cell>
          <cell r="C9787" t="str">
            <v>UN</v>
          </cell>
          <cell r="D9787">
            <v>43579</v>
          </cell>
          <cell r="E9787" t="str">
            <v>2019</v>
          </cell>
          <cell r="F9787">
            <v>24452715</v>
          </cell>
        </row>
        <row r="9788">
          <cell r="A9788">
            <v>101895</v>
          </cell>
          <cell r="B9788" t="str">
            <v>CalentadorMEGATHERM 1200 KBTUCRDC-Cometas</v>
          </cell>
          <cell r="C9788" t="str">
            <v>UN</v>
          </cell>
          <cell r="D9788">
            <v>43579</v>
          </cell>
          <cell r="E9788" t="str">
            <v>2019</v>
          </cell>
          <cell r="F9788">
            <v>81249999.989999995</v>
          </cell>
        </row>
        <row r="9789">
          <cell r="A9789">
            <v>101896</v>
          </cell>
          <cell r="B9789" t="str">
            <v>SistDesinfeccUltraviolet60m³/h220V50HzCRDC-Cometas</v>
          </cell>
          <cell r="C9789" t="str">
            <v>UN</v>
          </cell>
          <cell r="D9789">
            <v>43579</v>
          </cell>
          <cell r="E9789" t="str">
            <v>2019</v>
          </cell>
          <cell r="F9789">
            <v>4900000</v>
          </cell>
        </row>
        <row r="9790">
          <cell r="A9790">
            <v>101897</v>
          </cell>
          <cell r="B9790" t="str">
            <v>VálvulaBolaPVCØ3"CON2Universal-CRDC-Cometas</v>
          </cell>
          <cell r="C9790" t="str">
            <v>UN</v>
          </cell>
          <cell r="D9790">
            <v>43579</v>
          </cell>
          <cell r="E9790" t="str">
            <v>2019</v>
          </cell>
          <cell r="F9790">
            <v>450000</v>
          </cell>
        </row>
        <row r="9791">
          <cell r="A9791">
            <v>101898</v>
          </cell>
          <cell r="B9791" t="str">
            <v>TableroControlPisCompeticionCRDC-Cometas</v>
          </cell>
          <cell r="C9791" t="str">
            <v>UN</v>
          </cell>
          <cell r="D9791">
            <v>43580</v>
          </cell>
          <cell r="E9791" t="str">
            <v>2019</v>
          </cell>
          <cell r="F9791">
            <v>16000000</v>
          </cell>
        </row>
        <row r="9792">
          <cell r="A9792">
            <v>101899</v>
          </cell>
          <cell r="B9792" t="str">
            <v>Sistema de Liberación de Vacio - CRDC-Cometas</v>
          </cell>
          <cell r="C9792" t="str">
            <v>UN</v>
          </cell>
          <cell r="D9792">
            <v>43580</v>
          </cell>
          <cell r="E9792" t="str">
            <v>2019</v>
          </cell>
          <cell r="F9792">
            <v>3200000</v>
          </cell>
        </row>
        <row r="9793">
          <cell r="A9793">
            <v>101902</v>
          </cell>
          <cell r="B9793" t="str">
            <v>SeñalizacionCarrilesMembranaPVC-CRDC-Cometas</v>
          </cell>
          <cell r="C9793" t="str">
            <v>ML</v>
          </cell>
          <cell r="D9793">
            <v>43580</v>
          </cell>
          <cell r="E9793" t="str">
            <v>2019</v>
          </cell>
          <cell r="F9793">
            <v>120000</v>
          </cell>
        </row>
        <row r="9794">
          <cell r="A9794">
            <v>102050</v>
          </cell>
          <cell r="B9794" t="str">
            <v>Cordel para Competencia 12,5m CDR Cometas</v>
          </cell>
          <cell r="C9794" t="str">
            <v>UN</v>
          </cell>
          <cell r="D9794">
            <v>43655</v>
          </cell>
          <cell r="E9794" t="str">
            <v>2019</v>
          </cell>
          <cell r="F9794">
            <v>650210</v>
          </cell>
        </row>
        <row r="9795">
          <cell r="A9795">
            <v>102053</v>
          </cell>
          <cell r="B9795" t="str">
            <v>Válvula Mariposa PVC Ø6" CRDC COMETAS</v>
          </cell>
          <cell r="C9795" t="str">
            <v>UN</v>
          </cell>
          <cell r="D9795">
            <v>43650</v>
          </cell>
          <cell r="E9795" t="str">
            <v>2019</v>
          </cell>
          <cell r="F9795">
            <v>258000</v>
          </cell>
        </row>
        <row r="9796">
          <cell r="A9796">
            <v>102054</v>
          </cell>
          <cell r="B9796" t="str">
            <v>Birda PVC Presión Ø6"  CRDC COMETAS</v>
          </cell>
          <cell r="C9796" t="str">
            <v>UN</v>
          </cell>
          <cell r="D9796">
            <v>43650</v>
          </cell>
          <cell r="E9796" t="str">
            <v>2019</v>
          </cell>
          <cell r="F9796">
            <v>70000</v>
          </cell>
        </row>
        <row r="9797">
          <cell r="A9797">
            <v>102074</v>
          </cell>
          <cell r="B9797" t="str">
            <v>BombaCentrifugaQ:41 M³/H; 5,5 HpCRDC-Cometas</v>
          </cell>
          <cell r="C9797" t="str">
            <v>UN</v>
          </cell>
          <cell r="D9797">
            <v>43651</v>
          </cell>
          <cell r="E9797" t="str">
            <v>2019</v>
          </cell>
          <cell r="F9797">
            <v>6799999.9900000002</v>
          </cell>
        </row>
        <row r="9798">
          <cell r="A9798">
            <v>102148</v>
          </cell>
          <cell r="B9798" t="str">
            <v>CALENTADOR ALTO REND HAYWARD 500 KBTU CEFE COMETAS</v>
          </cell>
          <cell r="C9798" t="str">
            <v>UN</v>
          </cell>
          <cell r="D9798">
            <v>43654</v>
          </cell>
          <cell r="E9798" t="str">
            <v>2019</v>
          </cell>
          <cell r="F9798">
            <v>17000000.010000002</v>
          </cell>
        </row>
        <row r="9799">
          <cell r="A9799">
            <v>102152</v>
          </cell>
          <cell r="B9799" t="str">
            <v>TABLERO CONTROL ELECT PISCI RECREAT CEFE COMETAS</v>
          </cell>
          <cell r="C9799" t="str">
            <v>UN</v>
          </cell>
          <cell r="D9799">
            <v>43654</v>
          </cell>
          <cell r="E9799" t="str">
            <v>2019</v>
          </cell>
          <cell r="F9799">
            <v>15000000</v>
          </cell>
        </row>
        <row r="9800">
          <cell r="A9800">
            <v>102154</v>
          </cell>
          <cell r="B9800" t="str">
            <v>SISTEMA DOSIFICACIÓN Y CONTROL ORP CEFE COMETAS</v>
          </cell>
          <cell r="C9800" t="str">
            <v>GL</v>
          </cell>
          <cell r="D9800">
            <v>43654</v>
          </cell>
          <cell r="E9800" t="str">
            <v>2019</v>
          </cell>
          <cell r="F9800">
            <v>17000000.010000002</v>
          </cell>
        </row>
        <row r="9801">
          <cell r="A9801">
            <v>102157</v>
          </cell>
          <cell r="B9801" t="str">
            <v>Señalización Natación Espalda PostAnclBa CDRCometa</v>
          </cell>
          <cell r="C9801" t="str">
            <v>UN</v>
          </cell>
          <cell r="D9801">
            <v>43801</v>
          </cell>
          <cell r="E9801" t="str">
            <v>2019</v>
          </cell>
          <cell r="F9801">
            <v>8250000</v>
          </cell>
        </row>
        <row r="9802">
          <cell r="A9802">
            <v>102166</v>
          </cell>
          <cell r="B9802" t="str">
            <v>Pasamuros Acero Inox. Rosca Hembra 1 1/2 CEFE Come</v>
          </cell>
          <cell r="C9802" t="str">
            <v>UN</v>
          </cell>
          <cell r="D9802">
            <v>43656</v>
          </cell>
          <cell r="E9802" t="str">
            <v>2019</v>
          </cell>
          <cell r="F9802">
            <v>34483</v>
          </cell>
        </row>
        <row r="9803">
          <cell r="A9803">
            <v>102171</v>
          </cell>
          <cell r="B9803" t="str">
            <v>Panel Viraje Acero Inox. + Rejilla Plastica (incluye Soporte) CEFECometas</v>
          </cell>
          <cell r="C9803" t="str">
            <v>UN</v>
          </cell>
          <cell r="D9803">
            <v>43657</v>
          </cell>
          <cell r="E9803" t="str">
            <v>2019</v>
          </cell>
          <cell r="F9803">
            <v>4269000</v>
          </cell>
        </row>
        <row r="9804">
          <cell r="A9804">
            <v>12645</v>
          </cell>
          <cell r="B9804" t="str">
            <v>EQUIPO DE DESINFECCIÓN UV-2 LÁMPARAS PISCINAS</v>
          </cell>
          <cell r="C9804" t="str">
            <v>UN</v>
          </cell>
          <cell r="D9804">
            <v>44026</v>
          </cell>
          <cell r="E9804" t="str">
            <v>2020</v>
          </cell>
          <cell r="F9804">
            <v>152920900.02000001</v>
          </cell>
        </row>
        <row r="9805">
          <cell r="A9805">
            <v>12646</v>
          </cell>
          <cell r="B9805" t="str">
            <v>SUMINISTRO E INSTALACION SISTEMA INTERCAMBIADOR DE CALOR TIPO TUBULAR FLUJO LINEAL</v>
          </cell>
          <cell r="C9805" t="str">
            <v>GL</v>
          </cell>
          <cell r="D9805">
            <v>44026</v>
          </cell>
          <cell r="E9805" t="str">
            <v>2020</v>
          </cell>
          <cell r="F9805">
            <v>273700000</v>
          </cell>
        </row>
        <row r="9806">
          <cell r="A9806">
            <v>12651</v>
          </cell>
          <cell r="B9806" t="str">
            <v xml:space="preserve">sistema de calderas gas 2´9000,000 BTU/H </v>
          </cell>
          <cell r="C9806" t="str">
            <v>UN</v>
          </cell>
          <cell r="D9806">
            <v>44033</v>
          </cell>
          <cell r="E9806" t="str">
            <v>2020</v>
          </cell>
          <cell r="F9806">
            <v>117347698.01000001</v>
          </cell>
        </row>
        <row r="9807">
          <cell r="A9807">
            <v>12652</v>
          </cell>
          <cell r="B9807" t="str">
            <v xml:space="preserve">SUMINISTRO E INSTALACION DE UNA BOMBA PARA PISCINA  RECREATIVA </v>
          </cell>
          <cell r="C9807" t="str">
            <v>UN</v>
          </cell>
          <cell r="D9807">
            <v>44033</v>
          </cell>
          <cell r="E9807" t="str">
            <v>2020</v>
          </cell>
          <cell r="F9807">
            <v>19040000</v>
          </cell>
        </row>
        <row r="9808">
          <cell r="A9808">
            <v>12662</v>
          </cell>
          <cell r="B9808" t="str">
            <v xml:space="preserve">Suministro e Instalacion de Silla para Salavavidas </v>
          </cell>
          <cell r="C9808" t="str">
            <v>UN</v>
          </cell>
          <cell r="D9808">
            <v>44066</v>
          </cell>
          <cell r="E9808" t="str">
            <v>2020</v>
          </cell>
          <cell r="F9808">
            <v>3150000</v>
          </cell>
        </row>
        <row r="9809">
          <cell r="A9809">
            <v>12678</v>
          </cell>
          <cell r="B9809" t="str">
            <v>SENSOR DE HUMEDAD TEMPERATURA PARA DUCTOS</v>
          </cell>
          <cell r="C9809" t="str">
            <v>UN</v>
          </cell>
          <cell r="D9809">
            <v>44085</v>
          </cell>
          <cell r="E9809" t="str">
            <v>2020</v>
          </cell>
          <cell r="F9809">
            <v>875543</v>
          </cell>
        </row>
        <row r="9810">
          <cell r="A9810">
            <v>12679</v>
          </cell>
          <cell r="B9810" t="str">
            <v>PERSIANA DE DESCARGA TIPO FACHADA CON MALLA PLASTICA 44¨X24</v>
          </cell>
          <cell r="C9810" t="str">
            <v>UN</v>
          </cell>
          <cell r="D9810">
            <v>44095</v>
          </cell>
          <cell r="E9810" t="str">
            <v>2020</v>
          </cell>
          <cell r="F9810">
            <v>438634</v>
          </cell>
        </row>
        <row r="9811">
          <cell r="A9811">
            <v>12680</v>
          </cell>
          <cell r="B9811" t="str">
            <v>REJILLA EXTRACCION ALETA FIJA LRA - OB 50"X8"</v>
          </cell>
          <cell r="C9811" t="str">
            <v>UN</v>
          </cell>
          <cell r="D9811">
            <v>44085</v>
          </cell>
          <cell r="E9811" t="str">
            <v>2020</v>
          </cell>
          <cell r="F9811">
            <v>325974</v>
          </cell>
        </row>
        <row r="9812">
          <cell r="A9812">
            <v>12681</v>
          </cell>
          <cell r="B9812" t="str">
            <v>REJILLA SUMINISTROS MOD LHV OB 50"X8"</v>
          </cell>
          <cell r="C9812" t="str">
            <v>UN</v>
          </cell>
          <cell r="D9812">
            <v>44095</v>
          </cell>
          <cell r="E9812" t="str">
            <v>2020</v>
          </cell>
          <cell r="F9812">
            <v>213546</v>
          </cell>
        </row>
        <row r="9813">
          <cell r="A9813">
            <v>12918</v>
          </cell>
          <cell r="B9813" t="str">
            <v>MANGO TELESCÓPICO 2 a 5 M EN ALUMINIO 1 1/4"X1"</v>
          </cell>
          <cell r="C9813" t="str">
            <v>UN</v>
          </cell>
          <cell r="D9813">
            <v>44592</v>
          </cell>
          <cell r="E9813" t="str">
            <v>2022</v>
          </cell>
          <cell r="F9813">
            <v>80286</v>
          </cell>
        </row>
        <row r="9814">
          <cell r="A9814">
            <v>12919</v>
          </cell>
          <cell r="B9814" t="str">
            <v>CEPILLO NYLON 10"</v>
          </cell>
          <cell r="C9814" t="str">
            <v>UN</v>
          </cell>
          <cell r="D9814">
            <v>44592</v>
          </cell>
          <cell r="E9814" t="str">
            <v>2022</v>
          </cell>
          <cell r="F9814">
            <v>20834</v>
          </cell>
        </row>
        <row r="9815">
          <cell r="A9815">
            <v>12921</v>
          </cell>
          <cell r="B9815" t="str">
            <v>HIDROLAVADORA 3.5 HP 1500 PSI VOLTAJE 110 V MONOFÁSICO</v>
          </cell>
          <cell r="C9815" t="str">
            <v>UN</v>
          </cell>
          <cell r="D9815">
            <v>44592</v>
          </cell>
          <cell r="E9815" t="str">
            <v>2022</v>
          </cell>
          <cell r="F9815">
            <v>2980639.01</v>
          </cell>
        </row>
        <row r="9816">
          <cell r="A9816">
            <v>12922</v>
          </cell>
          <cell r="B9816" t="str">
            <v xml:space="preserve">HIDROLAVADORA ELÉCTRICA 5HP 2.500 PSI TRIFASICO CUBIERTA METÁLICA </v>
          </cell>
          <cell r="C9816" t="str">
            <v>UN</v>
          </cell>
          <cell r="D9816">
            <v>44588</v>
          </cell>
          <cell r="E9816" t="str">
            <v>2022</v>
          </cell>
          <cell r="F9816">
            <v>6567464</v>
          </cell>
        </row>
        <row r="9817">
          <cell r="A9817">
            <v>12924</v>
          </cell>
          <cell r="B9817" t="str">
            <v>HIDROLAVADORA ELÉCTRICA 3 HP 220V 1900 PSI</v>
          </cell>
          <cell r="C9817" t="str">
            <v>UN</v>
          </cell>
          <cell r="D9817">
            <v>44588</v>
          </cell>
          <cell r="E9817" t="str">
            <v>2022</v>
          </cell>
          <cell r="F9817">
            <v>3838506</v>
          </cell>
        </row>
        <row r="9818">
          <cell r="A9818">
            <v>12926</v>
          </cell>
          <cell r="B9818" t="str">
            <v>FLOTADOR ARO SALVAVIDAS ALTA DENSIDAD DIÁM. EXT. 57 CM DIÁM. INT. 37 CM</v>
          </cell>
          <cell r="C9818" t="str">
            <v>UN</v>
          </cell>
          <cell r="D9818">
            <v>44592</v>
          </cell>
          <cell r="E9818" t="str">
            <v>2022</v>
          </cell>
          <cell r="F9818">
            <v>108092</v>
          </cell>
        </row>
        <row r="9819">
          <cell r="A9819">
            <v>12928</v>
          </cell>
          <cell r="B9819" t="str">
            <v>GANCHO SALVAVIDAS EN ALUMINIO</v>
          </cell>
          <cell r="C9819" t="str">
            <v>UN</v>
          </cell>
          <cell r="D9819">
            <v>44592</v>
          </cell>
          <cell r="E9819" t="str">
            <v>2022</v>
          </cell>
          <cell r="F9819">
            <v>41640</v>
          </cell>
        </row>
        <row r="9820">
          <cell r="A9820">
            <v>12930</v>
          </cell>
          <cell r="B9820" t="str">
            <v>CARRIL ANTI TURBULENCIA SEPARADOR DE 4" X 25 M + TENSOR EN ACERO INOXIDABLE</v>
          </cell>
          <cell r="C9820" t="str">
            <v>UN</v>
          </cell>
          <cell r="D9820">
            <v>44592</v>
          </cell>
          <cell r="E9820" t="str">
            <v>2022</v>
          </cell>
          <cell r="F9820">
            <v>2760735</v>
          </cell>
        </row>
        <row r="9821">
          <cell r="A9821">
            <v>12932</v>
          </cell>
          <cell r="B9821" t="str">
            <v>CARRIL ANTI TURBULENCIA SEPARADOR DE 6" X 50 M + TENSOR EN ACERO INOXIDABLE</v>
          </cell>
          <cell r="C9821" t="str">
            <v>UN</v>
          </cell>
          <cell r="D9821">
            <v>44592</v>
          </cell>
          <cell r="E9821" t="str">
            <v>2022</v>
          </cell>
          <cell r="F9821">
            <v>5384978</v>
          </cell>
        </row>
        <row r="9822">
          <cell r="A9822">
            <v>12933</v>
          </cell>
          <cell r="B9822" t="str">
            <v>ALARMA PARA INMERSION TIPO L</v>
          </cell>
          <cell r="C9822" t="str">
            <v>UN</v>
          </cell>
          <cell r="D9822">
            <v>44592</v>
          </cell>
          <cell r="E9822" t="str">
            <v>2022</v>
          </cell>
          <cell r="F9822">
            <v>1286111</v>
          </cell>
        </row>
        <row r="9823">
          <cell r="A9823">
            <v>12935</v>
          </cell>
          <cell r="B9823" t="str">
            <v>SISTEMA DE SEGURIDAD DE LIBERACION DE VACIO - STINGL-SR 500</v>
          </cell>
          <cell r="C9823" t="str">
            <v>UN</v>
          </cell>
          <cell r="D9823">
            <v>44592</v>
          </cell>
          <cell r="E9823" t="str">
            <v>2022</v>
          </cell>
          <cell r="F9823">
            <v>4867746</v>
          </cell>
        </row>
        <row r="9824">
          <cell r="A9824">
            <v>12937</v>
          </cell>
          <cell r="B9824" t="str">
            <v>BOTON DE PARADA DE EMERGENCIA</v>
          </cell>
          <cell r="C9824" t="str">
            <v>UN</v>
          </cell>
          <cell r="D9824">
            <v>44592</v>
          </cell>
          <cell r="E9824" t="str">
            <v>2022</v>
          </cell>
          <cell r="F9824">
            <v>100551</v>
          </cell>
        </row>
        <row r="9825">
          <cell r="A9825">
            <v>12938</v>
          </cell>
          <cell r="B9825" t="str">
            <v>SILLA PARA SALVAVIDAS EN POLIPROPILENO - ASTRAPOOL</v>
          </cell>
          <cell r="C9825" t="str">
            <v>UN</v>
          </cell>
          <cell r="D9825">
            <v>44592</v>
          </cell>
          <cell r="E9825" t="str">
            <v>2022</v>
          </cell>
          <cell r="F9825">
            <v>10973566</v>
          </cell>
        </row>
        <row r="9826">
          <cell r="A9826">
            <v>12939</v>
          </cell>
          <cell r="B9826" t="str">
            <v>REDUCCIÓN 1 1/4" A 1 " PVC-PRESION</v>
          </cell>
          <cell r="C9826" t="str">
            <v>UN</v>
          </cell>
          <cell r="D9826">
            <v>44592</v>
          </cell>
          <cell r="E9826" t="str">
            <v>2022</v>
          </cell>
          <cell r="F9826">
            <v>2570</v>
          </cell>
        </row>
        <row r="9827">
          <cell r="A9827">
            <v>12940</v>
          </cell>
          <cell r="B9827" t="str">
            <v>REDUCCIÓN 1" A 1/2 " PVC-PRESION</v>
          </cell>
          <cell r="C9827" t="str">
            <v>UN</v>
          </cell>
          <cell r="D9827">
            <v>44592</v>
          </cell>
          <cell r="E9827" t="str">
            <v>2022</v>
          </cell>
          <cell r="F9827">
            <v>1333</v>
          </cell>
        </row>
        <row r="9828">
          <cell r="A9828">
            <v>12941</v>
          </cell>
          <cell r="B9828" t="str">
            <v>UNION DE 6" PVC-PRESION</v>
          </cell>
          <cell r="C9828" t="str">
            <v>UN</v>
          </cell>
          <cell r="D9828">
            <v>44592</v>
          </cell>
          <cell r="E9828" t="str">
            <v>2022</v>
          </cell>
          <cell r="F9828">
            <v>153108.01</v>
          </cell>
        </row>
        <row r="9829">
          <cell r="A9829">
            <v>12942</v>
          </cell>
          <cell r="B9829" t="str">
            <v>UNIVERSAL DE 1 ¼" PVC-PRESION</v>
          </cell>
          <cell r="C9829" t="str">
            <v>UN</v>
          </cell>
          <cell r="D9829">
            <v>44592</v>
          </cell>
          <cell r="E9829" t="str">
            <v>2022</v>
          </cell>
          <cell r="F9829">
            <v>18905.009999999998</v>
          </cell>
        </row>
        <row r="9830">
          <cell r="A9830">
            <v>12943</v>
          </cell>
          <cell r="B9830" t="str">
            <v>UNIVERSAL DE 1 ½" PVC-PRESION</v>
          </cell>
          <cell r="C9830" t="str">
            <v>UN</v>
          </cell>
          <cell r="D9830">
            <v>44592</v>
          </cell>
          <cell r="E9830" t="str">
            <v>2022</v>
          </cell>
          <cell r="F9830">
            <v>31529</v>
          </cell>
        </row>
        <row r="9831">
          <cell r="A9831">
            <v>12944</v>
          </cell>
          <cell r="B9831" t="str">
            <v>UNIVERSAL DE 3" PVC-PRESION</v>
          </cell>
          <cell r="C9831" t="str">
            <v>UN</v>
          </cell>
          <cell r="D9831">
            <v>44592</v>
          </cell>
          <cell r="E9831" t="str">
            <v>2022</v>
          </cell>
          <cell r="F9831">
            <v>149356</v>
          </cell>
        </row>
        <row r="9832">
          <cell r="A9832">
            <v>12945</v>
          </cell>
          <cell r="B9832" t="str">
            <v>UNIVERSAL DE 4" PVC-PRESION</v>
          </cell>
          <cell r="C9832" t="str">
            <v>UN</v>
          </cell>
          <cell r="D9832">
            <v>44592</v>
          </cell>
          <cell r="E9832" t="str">
            <v>2022</v>
          </cell>
          <cell r="F9832">
            <v>186553</v>
          </cell>
        </row>
        <row r="9833">
          <cell r="A9833">
            <v>12946</v>
          </cell>
          <cell r="B9833" t="str">
            <v>MANOMETRO  VERTICAL  GLICERINA 2 1/2" DE 0 A 300 PSI</v>
          </cell>
          <cell r="C9833" t="str">
            <v>UN</v>
          </cell>
          <cell r="D9833">
            <v>44592</v>
          </cell>
          <cell r="E9833" t="str">
            <v>2022</v>
          </cell>
          <cell r="F9833">
            <v>52281</v>
          </cell>
        </row>
        <row r="9834">
          <cell r="A9834">
            <v>12947</v>
          </cell>
          <cell r="B9834" t="str">
            <v>MANOMETRO  VERTICAL GLICERINA 2 1/2" DE 0 A 100 PSI</v>
          </cell>
          <cell r="C9834" t="str">
            <v>UN</v>
          </cell>
          <cell r="D9834">
            <v>44592</v>
          </cell>
          <cell r="E9834" t="str">
            <v>2022</v>
          </cell>
          <cell r="F9834">
            <v>52281</v>
          </cell>
        </row>
        <row r="9835">
          <cell r="A9835">
            <v>12948</v>
          </cell>
          <cell r="B9835" t="str">
            <v>MANOMETRO  VERTICAL  GLICERINA 2 1/2" DE 0 A 150 PSI</v>
          </cell>
          <cell r="C9835" t="str">
            <v>UN</v>
          </cell>
          <cell r="D9835">
            <v>44592</v>
          </cell>
          <cell r="E9835" t="str">
            <v>2022</v>
          </cell>
          <cell r="F9835">
            <v>52281</v>
          </cell>
        </row>
        <row r="9836">
          <cell r="A9836">
            <v>12949</v>
          </cell>
          <cell r="B9836" t="str">
            <v>MANOMETRO  VERTICAL GLICERINA 2 1/2" DE 0 A 200 PSI</v>
          </cell>
          <cell r="C9836" t="str">
            <v>UN</v>
          </cell>
          <cell r="D9836">
            <v>44592</v>
          </cell>
          <cell r="E9836" t="str">
            <v>2022</v>
          </cell>
          <cell r="F9836">
            <v>52281</v>
          </cell>
        </row>
        <row r="9837">
          <cell r="A9837">
            <v>12950</v>
          </cell>
          <cell r="B9837" t="str">
            <v>MANOMETRO VERTICAL GLICERINA 2 1/2" DE 0 A 60 PSI</v>
          </cell>
          <cell r="C9837" t="str">
            <v>UN</v>
          </cell>
          <cell r="D9837">
            <v>44592</v>
          </cell>
          <cell r="E9837" t="str">
            <v>2022</v>
          </cell>
          <cell r="F9837">
            <v>52281</v>
          </cell>
        </row>
        <row r="9838">
          <cell r="A9838">
            <v>12951</v>
          </cell>
          <cell r="B9838" t="str">
            <v>VALVULA MARIPOSA TIPO WAFER ACERO 6"</v>
          </cell>
          <cell r="C9838" t="str">
            <v>UN</v>
          </cell>
          <cell r="D9838">
            <v>44592</v>
          </cell>
          <cell r="E9838" t="str">
            <v>2022</v>
          </cell>
          <cell r="F9838">
            <v>460871.01</v>
          </cell>
        </row>
        <row r="9839">
          <cell r="A9839">
            <v>12952</v>
          </cell>
          <cell r="B9839" t="str">
            <v>CONTACTOR DE 110 V O 220 V  9 A</v>
          </cell>
          <cell r="C9839" t="str">
            <v>UN</v>
          </cell>
          <cell r="D9839">
            <v>44592</v>
          </cell>
          <cell r="E9839" t="str">
            <v>2022</v>
          </cell>
          <cell r="F9839">
            <v>87892</v>
          </cell>
        </row>
        <row r="9840">
          <cell r="A9840">
            <v>12953</v>
          </cell>
          <cell r="B9840" t="str">
            <v>CONTACTOR DE 110 V O 220 V 12 A</v>
          </cell>
          <cell r="C9840" t="str">
            <v>UN</v>
          </cell>
          <cell r="D9840">
            <v>44592</v>
          </cell>
          <cell r="E9840" t="str">
            <v>2022</v>
          </cell>
          <cell r="F9840">
            <v>93725</v>
          </cell>
        </row>
        <row r="9841">
          <cell r="A9841">
            <v>12954</v>
          </cell>
          <cell r="B9841" t="str">
            <v xml:space="preserve">CONTACTOR DE 110 V O 220 V 18 A </v>
          </cell>
          <cell r="C9841" t="str">
            <v>UN</v>
          </cell>
          <cell r="D9841">
            <v>44592</v>
          </cell>
          <cell r="E9841" t="str">
            <v>2022</v>
          </cell>
          <cell r="F9841">
            <v>100742</v>
          </cell>
        </row>
        <row r="9842">
          <cell r="A9842">
            <v>12955</v>
          </cell>
          <cell r="B9842" t="str">
            <v xml:space="preserve">CONTACTOR DE 110 V O 220 V 20 A </v>
          </cell>
          <cell r="C9842" t="str">
            <v>UN</v>
          </cell>
          <cell r="D9842">
            <v>44585</v>
          </cell>
          <cell r="E9842" t="str">
            <v>2022</v>
          </cell>
          <cell r="F9842">
            <v>147868</v>
          </cell>
        </row>
        <row r="9843">
          <cell r="A9843">
            <v>12956</v>
          </cell>
          <cell r="B9843" t="str">
            <v xml:space="preserve">CONTACTOR DE 110 V O 220 V 22 A </v>
          </cell>
          <cell r="C9843" t="str">
            <v>UN</v>
          </cell>
          <cell r="D9843">
            <v>44585</v>
          </cell>
          <cell r="E9843" t="str">
            <v>2022</v>
          </cell>
          <cell r="F9843">
            <v>168992</v>
          </cell>
        </row>
        <row r="9844">
          <cell r="A9844">
            <v>12957</v>
          </cell>
          <cell r="B9844" t="str">
            <v>CONTACTOR DE 110 V O 220 V 25 A</v>
          </cell>
          <cell r="C9844" t="str">
            <v>UN</v>
          </cell>
          <cell r="D9844">
            <v>44592</v>
          </cell>
          <cell r="E9844" t="str">
            <v>2022</v>
          </cell>
          <cell r="F9844">
            <v>171746</v>
          </cell>
        </row>
        <row r="9845">
          <cell r="A9845">
            <v>12958</v>
          </cell>
          <cell r="B9845" t="str">
            <v>CONTACTOR DE 110 V O 220 V 30 A</v>
          </cell>
          <cell r="C9845" t="str">
            <v>UN</v>
          </cell>
          <cell r="D9845">
            <v>44592</v>
          </cell>
          <cell r="E9845" t="str">
            <v>2022</v>
          </cell>
          <cell r="F9845">
            <v>221298</v>
          </cell>
        </row>
        <row r="9846">
          <cell r="A9846">
            <v>12959</v>
          </cell>
          <cell r="B9846" t="str">
            <v>CONTACTOR DE 110 V O 220 V 32 A</v>
          </cell>
          <cell r="C9846" t="str">
            <v>UN</v>
          </cell>
          <cell r="D9846">
            <v>44592</v>
          </cell>
          <cell r="E9846" t="str">
            <v>2022</v>
          </cell>
          <cell r="F9846">
            <v>191900</v>
          </cell>
        </row>
        <row r="9847">
          <cell r="A9847">
            <v>12960</v>
          </cell>
          <cell r="B9847" t="str">
            <v xml:space="preserve">CONTACTOR DE 110 V O 220 V 40 A </v>
          </cell>
          <cell r="C9847" t="str">
            <v>UN</v>
          </cell>
          <cell r="D9847">
            <v>44592</v>
          </cell>
          <cell r="E9847" t="str">
            <v>2022</v>
          </cell>
          <cell r="F9847">
            <v>192587.01</v>
          </cell>
        </row>
        <row r="9848">
          <cell r="A9848">
            <v>12961</v>
          </cell>
          <cell r="B9848" t="str">
            <v>CONTROL DE NIVEL: TARJETA WARRICK CONTROL ENCAPSULADO MODELO 16MM1B0</v>
          </cell>
          <cell r="C9848" t="str">
            <v>UN</v>
          </cell>
          <cell r="D9848">
            <v>44592</v>
          </cell>
          <cell r="E9848" t="str">
            <v>2022</v>
          </cell>
          <cell r="F9848">
            <v>1233031</v>
          </cell>
        </row>
        <row r="9849">
          <cell r="A9849">
            <v>12962</v>
          </cell>
          <cell r="B9849" t="str">
            <v>CONTROL DE NIVEL TARJETA WARRICK CONTROL ENCAPSULADO MODELO 26NMB1B0</v>
          </cell>
          <cell r="C9849" t="str">
            <v>UN</v>
          </cell>
          <cell r="D9849">
            <v>44592</v>
          </cell>
          <cell r="E9849" t="str">
            <v>2022</v>
          </cell>
          <cell r="F9849">
            <v>1653358</v>
          </cell>
        </row>
        <row r="9850">
          <cell r="A9850">
            <v>12963</v>
          </cell>
          <cell r="B9850" t="str">
            <v>FLOCULANTE Kilogramo (CLARIFICADOR)</v>
          </cell>
          <cell r="C9850" t="str">
            <v>KG</v>
          </cell>
          <cell r="D9850">
            <v>44592</v>
          </cell>
          <cell r="E9850" t="str">
            <v>2022</v>
          </cell>
          <cell r="F9850">
            <v>7636</v>
          </cell>
        </row>
        <row r="9851">
          <cell r="A9851">
            <v>12964</v>
          </cell>
          <cell r="B9851" t="str">
            <v>ACIDO ESTABILIZADOR DE PH DECAPANTE (ACIDO MURIATICO) x Litro</v>
          </cell>
          <cell r="C9851" t="str">
            <v>LT</v>
          </cell>
          <cell r="D9851">
            <v>44592</v>
          </cell>
          <cell r="E9851" t="str">
            <v>2022</v>
          </cell>
          <cell r="F9851">
            <v>5782</v>
          </cell>
        </row>
        <row r="9852">
          <cell r="A9852">
            <v>105141</v>
          </cell>
          <cell r="B9852" t="str">
            <v>ESCHERICHIA COLI - ANÁLISIS AGUAS SUPERF. PISCINAS</v>
          </cell>
          <cell r="C9852" t="str">
            <v>UN</v>
          </cell>
          <cell r="D9852">
            <v>44592</v>
          </cell>
          <cell r="E9852" t="str">
            <v>2022</v>
          </cell>
          <cell r="F9852">
            <v>37707.01</v>
          </cell>
        </row>
        <row r="9853">
          <cell r="A9853">
            <v>271</v>
          </cell>
          <cell r="B9853" t="str">
            <v>PISO ANTICADO GUAJIRA 33*33 CRNA</v>
          </cell>
          <cell r="C9853" t="str">
            <v>M2</v>
          </cell>
          <cell r="D9853">
            <v>44592</v>
          </cell>
          <cell r="E9853" t="str">
            <v>2022</v>
          </cell>
          <cell r="F9853">
            <v>101618</v>
          </cell>
        </row>
        <row r="9854">
          <cell r="A9854">
            <v>288</v>
          </cell>
          <cell r="B9854" t="str">
            <v>PISO OPAL BEIGE 20.5x20.5 CRNA</v>
          </cell>
          <cell r="C9854" t="str">
            <v>M2</v>
          </cell>
          <cell r="E9854" t="str">
            <v>1900</v>
          </cell>
          <cell r="F9854">
            <v>0</v>
          </cell>
        </row>
        <row r="9855">
          <cell r="A9855">
            <v>305</v>
          </cell>
          <cell r="B9855" t="str">
            <v>PISO EGEO BLANCO 25X25 CRNA</v>
          </cell>
          <cell r="C9855" t="str">
            <v>M2</v>
          </cell>
          <cell r="E9855" t="str">
            <v>1900</v>
          </cell>
          <cell r="F9855">
            <v>0</v>
          </cell>
        </row>
        <row r="9856">
          <cell r="A9856">
            <v>398</v>
          </cell>
          <cell r="B9856" t="str">
            <v>PISO CORSICO 33x33 CRNA</v>
          </cell>
          <cell r="C9856" t="str">
            <v>M2</v>
          </cell>
          <cell r="E9856" t="str">
            <v>1900</v>
          </cell>
          <cell r="F9856">
            <v>0</v>
          </cell>
        </row>
        <row r="9857">
          <cell r="A9857">
            <v>1076</v>
          </cell>
          <cell r="B9857" t="str">
            <v>PISO PRAGA VERDE 41x41 CRNA</v>
          </cell>
          <cell r="C9857" t="str">
            <v>M2</v>
          </cell>
          <cell r="E9857" t="str">
            <v>1900</v>
          </cell>
          <cell r="F9857">
            <v>0</v>
          </cell>
        </row>
        <row r="9858">
          <cell r="A9858">
            <v>1317</v>
          </cell>
          <cell r="B9858" t="str">
            <v>PARED BELLOPISO CRISTY CORAL 20 x 25  ITALIA 2DA</v>
          </cell>
          <cell r="C9858" t="str">
            <v>M2</v>
          </cell>
          <cell r="E9858" t="str">
            <v>1900</v>
          </cell>
          <cell r="F9858">
            <v>0</v>
          </cell>
        </row>
        <row r="9859">
          <cell r="A9859">
            <v>1367</v>
          </cell>
          <cell r="B9859" t="str">
            <v>PISO IMPACTO FIORENTINO  44 x 44  ITALIA</v>
          </cell>
          <cell r="C9859" t="str">
            <v>M2</v>
          </cell>
          <cell r="E9859" t="str">
            <v>1900</v>
          </cell>
          <cell r="F9859">
            <v>0</v>
          </cell>
        </row>
        <row r="9860">
          <cell r="A9860">
            <v>1651</v>
          </cell>
          <cell r="B9860" t="str">
            <v>PISO  PARKET CIPRES 31.5 x 31.5</v>
          </cell>
          <cell r="C9860" t="str">
            <v>M2</v>
          </cell>
          <cell r="E9860" t="str">
            <v>1900</v>
          </cell>
          <cell r="F9860">
            <v>0</v>
          </cell>
        </row>
        <row r="9861">
          <cell r="A9861">
            <v>1753</v>
          </cell>
          <cell r="B9861" t="str">
            <v>PISO CISA BALTICO 31.5 x 31 .5</v>
          </cell>
          <cell r="C9861" t="str">
            <v>M2</v>
          </cell>
          <cell r="E9861" t="str">
            <v>1900</v>
          </cell>
          <cell r="F9861">
            <v>0</v>
          </cell>
        </row>
        <row r="9862">
          <cell r="A9862">
            <v>1788</v>
          </cell>
          <cell r="B9862" t="str">
            <v>PISO MONTEREY 31 x 31 CRNA</v>
          </cell>
          <cell r="C9862" t="str">
            <v>M2</v>
          </cell>
          <cell r="E9862" t="str">
            <v>1900</v>
          </cell>
          <cell r="F9862">
            <v>0</v>
          </cell>
        </row>
        <row r="9863">
          <cell r="A9863">
            <v>1791</v>
          </cell>
          <cell r="B9863" t="str">
            <v>PISO CLASICO TOLUCA 30x30 CRNA</v>
          </cell>
          <cell r="C9863" t="str">
            <v>M2</v>
          </cell>
          <cell r="E9863" t="str">
            <v>1900</v>
          </cell>
          <cell r="F9863">
            <v>0</v>
          </cell>
        </row>
        <row r="9864">
          <cell r="A9864">
            <v>1793</v>
          </cell>
          <cell r="B9864" t="str">
            <v>PISO TURIN 41 x 41 CRNA</v>
          </cell>
          <cell r="C9864" t="str">
            <v>M2</v>
          </cell>
          <cell r="E9864" t="str">
            <v>1900</v>
          </cell>
          <cell r="F9864">
            <v>0</v>
          </cell>
        </row>
        <row r="9865">
          <cell r="A9865">
            <v>1795</v>
          </cell>
          <cell r="B9865" t="str">
            <v>PISO CLASICO VENECIA 34 x 34 CRNA</v>
          </cell>
          <cell r="C9865" t="str">
            <v>M2</v>
          </cell>
          <cell r="E9865" t="str">
            <v>1900</v>
          </cell>
          <cell r="F9865">
            <v>0</v>
          </cell>
        </row>
        <row r="9866">
          <cell r="A9866">
            <v>1799</v>
          </cell>
          <cell r="B9866" t="str">
            <v>PISO CLASICO CARRARA 33 x 33 CRNA</v>
          </cell>
          <cell r="C9866" t="str">
            <v>M2</v>
          </cell>
          <cell r="E9866" t="str">
            <v>1900</v>
          </cell>
          <cell r="F9866">
            <v>0</v>
          </cell>
        </row>
        <row r="9867">
          <cell r="A9867">
            <v>1801</v>
          </cell>
          <cell r="B9867" t="str">
            <v>PISO MIRO  33 x 33 CRNA</v>
          </cell>
          <cell r="C9867" t="str">
            <v>M2</v>
          </cell>
          <cell r="E9867" t="str">
            <v>1900</v>
          </cell>
          <cell r="F9867">
            <v>0</v>
          </cell>
        </row>
        <row r="9868">
          <cell r="A9868">
            <v>1803</v>
          </cell>
          <cell r="B9868" t="str">
            <v>PISO CERVIA 41*41 CRNA</v>
          </cell>
          <cell r="C9868" t="str">
            <v>M2</v>
          </cell>
          <cell r="E9868" t="str">
            <v>1900</v>
          </cell>
          <cell r="F9868">
            <v>0</v>
          </cell>
        </row>
        <row r="9869">
          <cell r="A9869">
            <v>1808</v>
          </cell>
          <cell r="B9869" t="str">
            <v>PISO VIENA 41 x 41 CRNA</v>
          </cell>
          <cell r="C9869" t="str">
            <v>M2</v>
          </cell>
          <cell r="E9869" t="str">
            <v>1900</v>
          </cell>
          <cell r="F9869">
            <v>0</v>
          </cell>
        </row>
        <row r="9870">
          <cell r="A9870">
            <v>1809</v>
          </cell>
          <cell r="B9870" t="str">
            <v>PISO  QUIMBAYA 33 x 33 CRNA</v>
          </cell>
          <cell r="C9870" t="str">
            <v>M2</v>
          </cell>
          <cell r="E9870" t="str">
            <v>1900</v>
          </cell>
          <cell r="F9870">
            <v>0</v>
          </cell>
        </row>
        <row r="9871">
          <cell r="A9871">
            <v>1895</v>
          </cell>
          <cell r="B9871" t="str">
            <v>CELOSIA VITRIFICADO PISO MOORE</v>
          </cell>
          <cell r="C9871" t="str">
            <v>UN</v>
          </cell>
          <cell r="E9871" t="str">
            <v>1900</v>
          </cell>
          <cell r="F9871">
            <v>0</v>
          </cell>
        </row>
        <row r="9872">
          <cell r="A9872">
            <v>1896</v>
          </cell>
          <cell r="B9872" t="str">
            <v>CELOSIA NATURAL PISO MOORE</v>
          </cell>
          <cell r="C9872" t="str">
            <v>UN</v>
          </cell>
          <cell r="E9872" t="str">
            <v>1900</v>
          </cell>
          <cell r="F9872">
            <v>0</v>
          </cell>
        </row>
        <row r="9873">
          <cell r="A9873">
            <v>1903</v>
          </cell>
          <cell r="B9873" t="str">
            <v>PISO ANTICADO GUAJIRA 20*20</v>
          </cell>
          <cell r="C9873" t="str">
            <v>M2</v>
          </cell>
          <cell r="E9873" t="str">
            <v>1900</v>
          </cell>
          <cell r="F9873">
            <v>0</v>
          </cell>
        </row>
        <row r="9874">
          <cell r="A9874">
            <v>1905</v>
          </cell>
          <cell r="B9874" t="str">
            <v>ADOQUIN Natural. 26x12.5x3.5 MOORE</v>
          </cell>
          <cell r="C9874" t="str">
            <v>M2</v>
          </cell>
          <cell r="E9874" t="str">
            <v>1900</v>
          </cell>
          <cell r="F9874">
            <v>0</v>
          </cell>
        </row>
        <row r="9875">
          <cell r="A9875">
            <v>1906</v>
          </cell>
          <cell r="B9875" t="str">
            <v>ADOQUIN Nat. 26x12.5x6 TRAF.VEHIC.LIV</v>
          </cell>
          <cell r="C9875" t="str">
            <v>M2</v>
          </cell>
          <cell r="E9875" t="str">
            <v>1900</v>
          </cell>
          <cell r="F9875">
            <v>0</v>
          </cell>
        </row>
        <row r="9876">
          <cell r="A9876">
            <v>1907</v>
          </cell>
          <cell r="B9876" t="str">
            <v>ADOQUIN Vitrif. 20x10x5 MOORE</v>
          </cell>
          <cell r="C9876" t="str">
            <v>M2</v>
          </cell>
          <cell r="E9876" t="str">
            <v>1900</v>
          </cell>
          <cell r="F9876">
            <v>0</v>
          </cell>
        </row>
        <row r="9877">
          <cell r="A9877">
            <v>1908</v>
          </cell>
          <cell r="B9877" t="str">
            <v>ADOQUIN Nat. 20x10x5 MOORE</v>
          </cell>
          <cell r="C9877" t="str">
            <v>M2</v>
          </cell>
          <cell r="E9877" t="str">
            <v>1900</v>
          </cell>
          <cell r="F9877">
            <v>0</v>
          </cell>
        </row>
        <row r="9878">
          <cell r="A9878">
            <v>1910</v>
          </cell>
          <cell r="B9878" t="str">
            <v>ADOQUIN Nat. 15x15x3.5 MOORE</v>
          </cell>
          <cell r="C9878" t="str">
            <v>M2</v>
          </cell>
          <cell r="E9878" t="str">
            <v>1900</v>
          </cell>
          <cell r="F9878">
            <v>0</v>
          </cell>
        </row>
        <row r="9879">
          <cell r="A9879">
            <v>1913</v>
          </cell>
          <cell r="B9879" t="str">
            <v>ADOQUIN Vitrif. ESCAMA MOORE</v>
          </cell>
          <cell r="C9879" t="str">
            <v>M2</v>
          </cell>
          <cell r="E9879" t="str">
            <v>1900</v>
          </cell>
          <cell r="F9879">
            <v>0</v>
          </cell>
        </row>
        <row r="9880">
          <cell r="A9880">
            <v>1917</v>
          </cell>
          <cell r="B9880" t="str">
            <v>ADOQUIN Vitrif. CORBATIN</v>
          </cell>
          <cell r="C9880" t="str">
            <v>M2</v>
          </cell>
          <cell r="D9880">
            <v>43839</v>
          </cell>
          <cell r="E9880" t="str">
            <v>2020</v>
          </cell>
          <cell r="F9880">
            <v>19126</v>
          </cell>
        </row>
        <row r="9881">
          <cell r="A9881">
            <v>1919</v>
          </cell>
          <cell r="B9881" t="str">
            <v>ADOQUIN Liv. Nat.20x10x3.5 MOORE</v>
          </cell>
          <cell r="C9881" t="str">
            <v>M2</v>
          </cell>
          <cell r="E9881" t="str">
            <v>1900</v>
          </cell>
          <cell r="F9881">
            <v>0</v>
          </cell>
        </row>
        <row r="9882">
          <cell r="A9882">
            <v>1920</v>
          </cell>
          <cell r="B9882" t="str">
            <v>ADOQUIN LIV. MOORE 15x15x5 Nat.</v>
          </cell>
          <cell r="C9882" t="str">
            <v>M2</v>
          </cell>
          <cell r="E9882" t="str">
            <v>1900</v>
          </cell>
          <cell r="F9882">
            <v>0</v>
          </cell>
        </row>
        <row r="9883">
          <cell r="A9883">
            <v>1922</v>
          </cell>
          <cell r="B9883" t="str">
            <v>ADOQUIN Liv. Nat.Corbati</v>
          </cell>
          <cell r="C9883" t="str">
            <v>M2</v>
          </cell>
          <cell r="E9883" t="str">
            <v>1900</v>
          </cell>
          <cell r="F9883">
            <v>0</v>
          </cell>
        </row>
        <row r="9884">
          <cell r="A9884">
            <v>1949</v>
          </cell>
          <cell r="B9884" t="str">
            <v>PISO APALACHE 41 x 41 CRNA</v>
          </cell>
          <cell r="C9884" t="str">
            <v>M2</v>
          </cell>
          <cell r="E9884" t="str">
            <v>1900</v>
          </cell>
          <cell r="F9884">
            <v>0</v>
          </cell>
        </row>
        <row r="9885">
          <cell r="A9885">
            <v>1980</v>
          </cell>
          <cell r="B9885" t="str">
            <v>PISO TACO PUGLIA 13 x 13 CRNA</v>
          </cell>
          <cell r="C9885" t="str">
            <v>UN</v>
          </cell>
          <cell r="E9885" t="str">
            <v>1900</v>
          </cell>
          <cell r="F9885">
            <v>0</v>
          </cell>
        </row>
        <row r="9886">
          <cell r="A9886">
            <v>2075</v>
          </cell>
          <cell r="B9886" t="str">
            <v>PISO TAJO CENEFA 13.5 x 41 CRNA</v>
          </cell>
          <cell r="C9886" t="str">
            <v>UN</v>
          </cell>
          <cell r="E9886" t="str">
            <v>1900</v>
          </cell>
          <cell r="F9886">
            <v>0</v>
          </cell>
        </row>
        <row r="9887">
          <cell r="A9887">
            <v>2110</v>
          </cell>
          <cell r="B9887" t="str">
            <v>PISO TAJO ANGULO 13 x 13 CRNA</v>
          </cell>
          <cell r="C9887" t="str">
            <v>UN</v>
          </cell>
          <cell r="E9887" t="str">
            <v>1900</v>
          </cell>
          <cell r="F9887">
            <v>0</v>
          </cell>
        </row>
        <row r="9888">
          <cell r="A9888">
            <v>2135</v>
          </cell>
          <cell r="B9888" t="str">
            <v>PISO SAVONA 41x41 CRNA</v>
          </cell>
          <cell r="C9888" t="str">
            <v>M2</v>
          </cell>
          <cell r="E9888" t="str">
            <v>1900</v>
          </cell>
          <cell r="F9888">
            <v>0</v>
          </cell>
        </row>
        <row r="9889">
          <cell r="A9889">
            <v>2323</v>
          </cell>
          <cell r="B9889" t="str">
            <v>PISO ANTICA TARQUINA CENEFA 15 x 30 CRNA</v>
          </cell>
          <cell r="C9889" t="str">
            <v>UN</v>
          </cell>
          <cell r="E9889" t="str">
            <v>1900</v>
          </cell>
          <cell r="F9889">
            <v>0</v>
          </cell>
        </row>
        <row r="9890">
          <cell r="A9890">
            <v>2331</v>
          </cell>
          <cell r="B9890" t="str">
            <v>PISO ANTICADO TARQUINA ANGULO15 x 15 CRNA</v>
          </cell>
          <cell r="C9890" t="str">
            <v>UN</v>
          </cell>
          <cell r="E9890" t="str">
            <v>1900</v>
          </cell>
          <cell r="F9890">
            <v>0</v>
          </cell>
        </row>
        <row r="9891">
          <cell r="A9891">
            <v>2382</v>
          </cell>
          <cell r="B9891" t="str">
            <v>PISO RUSTICO QUIMBAYA 33 x 33 CRNA</v>
          </cell>
          <cell r="C9891" t="str">
            <v>M2</v>
          </cell>
          <cell r="E9891" t="str">
            <v>1900</v>
          </cell>
          <cell r="F9891">
            <v>0</v>
          </cell>
        </row>
        <row r="9892">
          <cell r="A9892">
            <v>2410</v>
          </cell>
          <cell r="B9892" t="str">
            <v>PISO RUSTICO QUIMBAYA CENEFA 16 x 33 CRNA</v>
          </cell>
          <cell r="C9892" t="str">
            <v>M2</v>
          </cell>
          <cell r="E9892" t="str">
            <v>1900</v>
          </cell>
          <cell r="F9892">
            <v>0</v>
          </cell>
        </row>
        <row r="9893">
          <cell r="A9893">
            <v>2417</v>
          </cell>
          <cell r="B9893" t="str">
            <v>PISO RUSTICO QUIMBAYA TACO 16 x 16 CRNA</v>
          </cell>
          <cell r="C9893" t="str">
            <v>UN</v>
          </cell>
          <cell r="E9893" t="str">
            <v>1900</v>
          </cell>
          <cell r="F9893">
            <v>0</v>
          </cell>
        </row>
        <row r="9894">
          <cell r="A9894">
            <v>2418</v>
          </cell>
          <cell r="B9894" t="str">
            <v>PISO ANTICADO GUAJIRA TACO 16 x 16 CRNA</v>
          </cell>
          <cell r="C9894" t="str">
            <v>UN</v>
          </cell>
          <cell r="E9894" t="str">
            <v>1900</v>
          </cell>
          <cell r="F9894">
            <v>0</v>
          </cell>
        </row>
        <row r="9895">
          <cell r="A9895">
            <v>2421</v>
          </cell>
          <cell r="B9895" t="str">
            <v>PISO CLASICO MARMOL ALICANTE TERRACOTA 30 x30 CRN</v>
          </cell>
          <cell r="C9895" t="str">
            <v>M2</v>
          </cell>
          <cell r="E9895" t="str">
            <v>1900</v>
          </cell>
          <cell r="F9895">
            <v>0</v>
          </cell>
        </row>
        <row r="9896">
          <cell r="A9896">
            <v>2550</v>
          </cell>
          <cell r="B9896" t="str">
            <v>PISO TORREON 30x30 CRNA</v>
          </cell>
          <cell r="C9896" t="str">
            <v>M2</v>
          </cell>
          <cell r="E9896" t="str">
            <v>1900</v>
          </cell>
          <cell r="F9896">
            <v>0</v>
          </cell>
        </row>
        <row r="9897">
          <cell r="A9897">
            <v>2682</v>
          </cell>
          <cell r="B9897" t="str">
            <v>PISO PRAGA AZUL 41x41 CRNA</v>
          </cell>
          <cell r="C9897" t="str">
            <v>M2</v>
          </cell>
          <cell r="E9897" t="str">
            <v>1900</v>
          </cell>
          <cell r="F9897">
            <v>0</v>
          </cell>
        </row>
        <row r="9898">
          <cell r="A9898">
            <v>2684</v>
          </cell>
          <cell r="B9898" t="str">
            <v>PISO ANTICADO PIZARRA  33 x 33 CRNA</v>
          </cell>
          <cell r="C9898" t="str">
            <v>M2</v>
          </cell>
          <cell r="E9898" t="str">
            <v>1900</v>
          </cell>
          <cell r="F9898">
            <v>0</v>
          </cell>
        </row>
        <row r="9899">
          <cell r="A9899">
            <v>2693</v>
          </cell>
          <cell r="B9899" t="str">
            <v>TABLETA GRES ROMANA ROJA EXTRA 18x9 ALFA</v>
          </cell>
          <cell r="C9899" t="str">
            <v>M2</v>
          </cell>
          <cell r="E9899" t="str">
            <v>1900</v>
          </cell>
          <cell r="F9899">
            <v>0</v>
          </cell>
        </row>
        <row r="9900">
          <cell r="A9900">
            <v>2723</v>
          </cell>
          <cell r="B9900" t="str">
            <v>PISO SICILIA MARFIL 34 x 34 CRNA</v>
          </cell>
          <cell r="C9900" t="str">
            <v>M2</v>
          </cell>
          <cell r="E9900" t="str">
            <v>1900</v>
          </cell>
          <cell r="F9900">
            <v>0</v>
          </cell>
        </row>
        <row r="9901">
          <cell r="A9901">
            <v>2733</v>
          </cell>
          <cell r="B9901" t="str">
            <v>PISO PARKET  CEDRO 40*40 CRNA</v>
          </cell>
          <cell r="C9901" t="str">
            <v>M2</v>
          </cell>
          <cell r="E9901" t="str">
            <v>1900</v>
          </cell>
          <cell r="F9901">
            <v>0</v>
          </cell>
        </row>
        <row r="9902">
          <cell r="A9902">
            <v>2734</v>
          </cell>
          <cell r="B9902" t="str">
            <v>PISO PARKET NOGAL 41*41 CRNA</v>
          </cell>
          <cell r="C9902" t="str">
            <v>M2</v>
          </cell>
          <cell r="E9902" t="str">
            <v>1900</v>
          </cell>
          <cell r="F9902">
            <v>0</v>
          </cell>
        </row>
        <row r="9903">
          <cell r="A9903">
            <v>2735</v>
          </cell>
          <cell r="B9903" t="str">
            <v>PISO PARKET ALAMO 34 x 34 CRNA</v>
          </cell>
          <cell r="C9903" t="str">
            <v>M2</v>
          </cell>
          <cell r="E9903" t="str">
            <v>1900</v>
          </cell>
          <cell r="F9903">
            <v>0</v>
          </cell>
        </row>
        <row r="9904">
          <cell r="A9904">
            <v>2736</v>
          </cell>
          <cell r="B9904" t="str">
            <v>PISO  PARMA 41 x 41 CRNA</v>
          </cell>
          <cell r="C9904" t="str">
            <v>M2</v>
          </cell>
          <cell r="E9904" t="str">
            <v>1900</v>
          </cell>
          <cell r="F9904">
            <v>0</v>
          </cell>
        </row>
        <row r="9905">
          <cell r="A9905">
            <v>2737</v>
          </cell>
          <cell r="B9905" t="str">
            <v>PISO PARKET ALISO 41 x 41 CRNA</v>
          </cell>
          <cell r="C9905" t="str">
            <v>M2</v>
          </cell>
          <cell r="E9905" t="str">
            <v>1900</v>
          </cell>
          <cell r="F9905">
            <v>0</v>
          </cell>
        </row>
        <row r="9906">
          <cell r="A9906">
            <v>2740</v>
          </cell>
          <cell r="B9906" t="str">
            <v>PISO CLASICO MIRO 33x33 CRNA</v>
          </cell>
          <cell r="C9906" t="str">
            <v>M2</v>
          </cell>
          <cell r="E9906" t="str">
            <v>1900</v>
          </cell>
          <cell r="F9906">
            <v>0</v>
          </cell>
        </row>
        <row r="9907">
          <cell r="A9907">
            <v>2828</v>
          </cell>
          <cell r="B9907" t="str">
            <v>PISO SONDRIO41*41 CRNA</v>
          </cell>
          <cell r="C9907" t="str">
            <v>M2</v>
          </cell>
          <cell r="E9907" t="str">
            <v>1900</v>
          </cell>
          <cell r="F9907">
            <v>0</v>
          </cell>
        </row>
        <row r="9908">
          <cell r="A9908">
            <v>2830</v>
          </cell>
          <cell r="B9908" t="str">
            <v>PISO CLASICO CALACATA 41 x 41 CRNA</v>
          </cell>
          <cell r="C9908" t="str">
            <v>M2</v>
          </cell>
          <cell r="E9908" t="str">
            <v>1900</v>
          </cell>
          <cell r="F9908">
            <v>0</v>
          </cell>
        </row>
        <row r="9909">
          <cell r="A9909">
            <v>2848</v>
          </cell>
          <cell r="B9909" t="str">
            <v>PISO  PARKET CAFE 33 x 33 CRNA</v>
          </cell>
          <cell r="C9909" t="str">
            <v>M2</v>
          </cell>
          <cell r="E9909" t="str">
            <v>1900</v>
          </cell>
          <cell r="F9909">
            <v>0</v>
          </cell>
        </row>
        <row r="9910">
          <cell r="A9910">
            <v>3161</v>
          </cell>
          <cell r="B9910" t="str">
            <v>TABLETA GRES GRIEGA SAHARA EXTRA 9x9  ALFA</v>
          </cell>
          <cell r="C9910" t="str">
            <v>M2</v>
          </cell>
          <cell r="E9910" t="str">
            <v>1900</v>
          </cell>
          <cell r="F9910">
            <v>0</v>
          </cell>
        </row>
        <row r="9911">
          <cell r="A9911">
            <v>3162</v>
          </cell>
          <cell r="B9911" t="str">
            <v>TABLETA GRES EGIPCIA ROJA 10x10  ALFA</v>
          </cell>
          <cell r="C9911" t="str">
            <v>M2</v>
          </cell>
          <cell r="E9911" t="str">
            <v>1900</v>
          </cell>
          <cell r="F9911">
            <v>0</v>
          </cell>
        </row>
        <row r="9912">
          <cell r="A9912">
            <v>3168</v>
          </cell>
          <cell r="B9912" t="str">
            <v>TABLETA GRES ARAGONESA ROJA TERRANOVA 16,4x8,2  AL</v>
          </cell>
          <cell r="C9912" t="str">
            <v>M2</v>
          </cell>
          <cell r="E9912" t="str">
            <v>1900</v>
          </cell>
          <cell r="F9912">
            <v>0</v>
          </cell>
        </row>
        <row r="9913">
          <cell r="A9913">
            <v>3324</v>
          </cell>
          <cell r="B9913" t="str">
            <v>TABLETA GRES ROMANA ROJA 20x10 ALFA</v>
          </cell>
          <cell r="C9913" t="str">
            <v>M2</v>
          </cell>
          <cell r="E9913" t="str">
            <v>1900</v>
          </cell>
          <cell r="F9913">
            <v>0</v>
          </cell>
        </row>
        <row r="9914">
          <cell r="A9914">
            <v>3379</v>
          </cell>
          <cell r="B9914" t="str">
            <v>TABLETA GRES ETRUSCA ROJA LISA 7x25 ALFA</v>
          </cell>
          <cell r="C9914" t="str">
            <v>M2</v>
          </cell>
          <cell r="E9914" t="str">
            <v>1900</v>
          </cell>
          <cell r="F9914">
            <v>0</v>
          </cell>
        </row>
        <row r="9915">
          <cell r="A9915">
            <v>3380</v>
          </cell>
          <cell r="B9915" t="str">
            <v>TABLETA GRES GUAYACAN ROJA 20x10 ALFA</v>
          </cell>
          <cell r="C9915" t="str">
            <v>M2</v>
          </cell>
          <cell r="E9915" t="str">
            <v>1900</v>
          </cell>
          <cell r="F9915">
            <v>0</v>
          </cell>
        </row>
        <row r="9916">
          <cell r="A9916">
            <v>3381</v>
          </cell>
          <cell r="B9916" t="str">
            <v>TABLETA GRES GUAYACAN ROJA EXTRA 18x9 ALFA</v>
          </cell>
          <cell r="C9916" t="str">
            <v>M2</v>
          </cell>
          <cell r="E9916" t="str">
            <v>1900</v>
          </cell>
          <cell r="F9916">
            <v>0</v>
          </cell>
        </row>
        <row r="9917">
          <cell r="A9917">
            <v>3382</v>
          </cell>
          <cell r="B9917" t="str">
            <v>TABLETA GRES GRIEGA ROJA 10x10 ALFA</v>
          </cell>
          <cell r="C9917" t="str">
            <v>M2</v>
          </cell>
          <cell r="E9917" t="str">
            <v>1900</v>
          </cell>
          <cell r="F9917">
            <v>0</v>
          </cell>
        </row>
        <row r="9918">
          <cell r="A9918">
            <v>3383</v>
          </cell>
          <cell r="B9918" t="str">
            <v>TABLETA GRES ROMANA ROJA DISEÑO 1 AZUL 18x9 ALFA</v>
          </cell>
          <cell r="C9918" t="str">
            <v>M2</v>
          </cell>
          <cell r="E9918" t="str">
            <v>1900</v>
          </cell>
          <cell r="F9918">
            <v>0</v>
          </cell>
        </row>
        <row r="9919">
          <cell r="A9919">
            <v>3384</v>
          </cell>
          <cell r="B9919" t="str">
            <v>PISO CERAMICA LISA 30x30 ALFA</v>
          </cell>
          <cell r="C9919" t="str">
            <v>M2</v>
          </cell>
          <cell r="E9919" t="str">
            <v>1900</v>
          </cell>
          <cell r="F9919">
            <v>0</v>
          </cell>
        </row>
        <row r="9920">
          <cell r="A9920">
            <v>3385</v>
          </cell>
          <cell r="B9920" t="str">
            <v>PISO CERAMICA LISA 20.3x30 .5 ALFA</v>
          </cell>
          <cell r="C9920" t="str">
            <v>M2</v>
          </cell>
          <cell r="E9920" t="str">
            <v>1900</v>
          </cell>
          <cell r="F9920">
            <v>0</v>
          </cell>
        </row>
        <row r="9921">
          <cell r="A9921">
            <v>3387</v>
          </cell>
          <cell r="B9921" t="str">
            <v>PISO CERAMICA TEXTURIZADA 30x30  ALFA</v>
          </cell>
          <cell r="C9921" t="str">
            <v>M2</v>
          </cell>
          <cell r="E9921" t="str">
            <v>1900</v>
          </cell>
          <cell r="F9921">
            <v>0</v>
          </cell>
        </row>
        <row r="9922">
          <cell r="A9922">
            <v>3388</v>
          </cell>
          <cell r="B9922" t="str">
            <v>PISO CERAMICA MARMOLIZADA BEIGE30x30 ALFA</v>
          </cell>
          <cell r="C9922" t="str">
            <v>M2</v>
          </cell>
          <cell r="E9922" t="str">
            <v>1900</v>
          </cell>
          <cell r="F9922">
            <v>0</v>
          </cell>
        </row>
        <row r="9923">
          <cell r="A9923">
            <v>3389</v>
          </cell>
          <cell r="B9923" t="str">
            <v>PISO CERAMICA FERRARA 20.3x30.5 ALFA</v>
          </cell>
          <cell r="C9923" t="str">
            <v>M2</v>
          </cell>
          <cell r="E9923" t="str">
            <v>1900</v>
          </cell>
          <cell r="F9923">
            <v>0</v>
          </cell>
        </row>
        <row r="9924">
          <cell r="A9924">
            <v>3390</v>
          </cell>
          <cell r="B9924" t="str">
            <v>PISO CERAMICA MARMOLIZADA  30.5x30.5 ALFA</v>
          </cell>
          <cell r="C9924" t="str">
            <v>M2</v>
          </cell>
          <cell r="E9924" t="str">
            <v>1900</v>
          </cell>
          <cell r="F9924">
            <v>0</v>
          </cell>
        </row>
        <row r="9925">
          <cell r="A9925">
            <v>3391</v>
          </cell>
          <cell r="B9925" t="str">
            <v>PISO CERAMICA MADERA 30x30  ALFA</v>
          </cell>
          <cell r="C9925" t="str">
            <v>M2</v>
          </cell>
          <cell r="E9925" t="str">
            <v>1900</v>
          </cell>
          <cell r="F9925">
            <v>0</v>
          </cell>
        </row>
        <row r="9926">
          <cell r="A9926">
            <v>3393</v>
          </cell>
          <cell r="B9926" t="str">
            <v>PISO CERAMICA GRANILLA 30.5x30.5  ALFA</v>
          </cell>
          <cell r="C9926" t="str">
            <v>M2</v>
          </cell>
          <cell r="E9926" t="str">
            <v>1900</v>
          </cell>
          <cell r="F9926">
            <v>0</v>
          </cell>
        </row>
        <row r="9927">
          <cell r="A9927">
            <v>3394</v>
          </cell>
          <cell r="B9927" t="str">
            <v>PISO CERAMICA ANTIQUE30.5x30.5  ALFA</v>
          </cell>
          <cell r="C9927" t="str">
            <v>M2</v>
          </cell>
          <cell r="E9927" t="str">
            <v>1900</v>
          </cell>
          <cell r="F9927">
            <v>0</v>
          </cell>
        </row>
        <row r="9928">
          <cell r="A9928">
            <v>3395</v>
          </cell>
          <cell r="B9928" t="str">
            <v>PISO CERAMICA ANTIQUE41x41  ALFA</v>
          </cell>
          <cell r="C9928" t="str">
            <v>M2</v>
          </cell>
          <cell r="E9928" t="str">
            <v>1900</v>
          </cell>
          <cell r="F9928">
            <v>0</v>
          </cell>
        </row>
        <row r="9929">
          <cell r="A9929">
            <v>3473</v>
          </cell>
          <cell r="B9929" t="str">
            <v>PISO MEDINTECH TANDEM</v>
          </cell>
          <cell r="C9929" t="str">
            <v>M2</v>
          </cell>
          <cell r="E9929" t="str">
            <v>1900</v>
          </cell>
          <cell r="F9929">
            <v>0</v>
          </cell>
        </row>
        <row r="9930">
          <cell r="A9930">
            <v>3474</v>
          </cell>
          <cell r="B9930" t="str">
            <v>PISO IMPERIAL TEXTURE</v>
          </cell>
          <cell r="C9930" t="str">
            <v>M2</v>
          </cell>
          <cell r="E9930" t="str">
            <v>1900</v>
          </cell>
          <cell r="F9930">
            <v>0</v>
          </cell>
        </row>
        <row r="9931">
          <cell r="A9931">
            <v>3475</v>
          </cell>
          <cell r="B9931" t="str">
            <v>PISO STONETEX</v>
          </cell>
          <cell r="C9931" t="str">
            <v>M2</v>
          </cell>
          <cell r="E9931" t="str">
            <v>1900</v>
          </cell>
          <cell r="F9931">
            <v>0</v>
          </cell>
        </row>
        <row r="9932">
          <cell r="A9932">
            <v>3476</v>
          </cell>
          <cell r="B9932" t="str">
            <v>PISO COMPANION SQUARE</v>
          </cell>
          <cell r="C9932" t="str">
            <v>M2</v>
          </cell>
          <cell r="E9932" t="str">
            <v>1900</v>
          </cell>
          <cell r="F9932">
            <v>0</v>
          </cell>
        </row>
        <row r="9933">
          <cell r="A9933">
            <v>3477</v>
          </cell>
          <cell r="B9933" t="str">
            <v>PISO TRANSLATIONS</v>
          </cell>
          <cell r="C9933" t="str">
            <v>M2</v>
          </cell>
          <cell r="E9933" t="str">
            <v>1900</v>
          </cell>
          <cell r="F9933">
            <v>0</v>
          </cell>
        </row>
        <row r="9934">
          <cell r="A9934">
            <v>3478</v>
          </cell>
          <cell r="B9934" t="str">
            <v>PISO  POSSIBILITIES</v>
          </cell>
          <cell r="C9934" t="str">
            <v>M2</v>
          </cell>
          <cell r="E9934" t="str">
            <v>1900</v>
          </cell>
          <cell r="F9934">
            <v>0</v>
          </cell>
        </row>
        <row r="9935">
          <cell r="A9935">
            <v>3479</v>
          </cell>
          <cell r="B9935" t="str">
            <v>PISO  CORLON</v>
          </cell>
          <cell r="C9935" t="str">
            <v>M2</v>
          </cell>
          <cell r="E9935" t="str">
            <v>1900</v>
          </cell>
          <cell r="F9935">
            <v>0</v>
          </cell>
        </row>
        <row r="9936">
          <cell r="A9936">
            <v>3480</v>
          </cell>
          <cell r="B9936" t="str">
            <v>PISO MEDINTECH</v>
          </cell>
          <cell r="C9936" t="str">
            <v>M2</v>
          </cell>
          <cell r="E9936" t="str">
            <v>1900</v>
          </cell>
          <cell r="F9936">
            <v>0</v>
          </cell>
        </row>
        <row r="9937">
          <cell r="A9937">
            <v>3912</v>
          </cell>
          <cell r="B9937" t="str">
            <v>BLOQUE DE EMPRADIZADO 35x35x6.5   FIBRIT</v>
          </cell>
          <cell r="C9937" t="str">
            <v>M2</v>
          </cell>
          <cell r="D9937">
            <v>44592</v>
          </cell>
          <cell r="E9937" t="str">
            <v>2022</v>
          </cell>
          <cell r="F9937">
            <v>55211</v>
          </cell>
        </row>
        <row r="9938">
          <cell r="A9938">
            <v>3931</v>
          </cell>
          <cell r="B9938" t="str">
            <v>PISO IMPACTO AGATA  44x 44 ITALIA</v>
          </cell>
          <cell r="C9938" t="str">
            <v>M2</v>
          </cell>
          <cell r="E9938" t="str">
            <v>1900</v>
          </cell>
          <cell r="F9938">
            <v>0</v>
          </cell>
        </row>
        <row r="9939">
          <cell r="A9939">
            <v>3932</v>
          </cell>
          <cell r="B9939" t="str">
            <v>PISO TEMPO BEIGE  44 x 44  ITALIA</v>
          </cell>
          <cell r="C9939" t="str">
            <v>M2</v>
          </cell>
          <cell r="E9939" t="str">
            <v>1900</v>
          </cell>
          <cell r="F9939">
            <v>0</v>
          </cell>
        </row>
        <row r="9940">
          <cell r="A9940">
            <v>3934</v>
          </cell>
          <cell r="B9940" t="str">
            <v>PISO DURAROCK  TROYA NEGRO 30.5 x 30.5</v>
          </cell>
          <cell r="C9940" t="str">
            <v>M2</v>
          </cell>
          <cell r="E9940" t="str">
            <v>1900</v>
          </cell>
          <cell r="F9940">
            <v>0</v>
          </cell>
        </row>
        <row r="9941">
          <cell r="A9941">
            <v>3935</v>
          </cell>
          <cell r="B9941" t="str">
            <v>PISO DURAROCK  ESPARTA BLANCO 31.5 x 31.5</v>
          </cell>
          <cell r="C9941" t="str">
            <v>M2</v>
          </cell>
          <cell r="E9941" t="str">
            <v>1900</v>
          </cell>
          <cell r="F9941">
            <v>0</v>
          </cell>
        </row>
        <row r="9942">
          <cell r="A9942">
            <v>3936</v>
          </cell>
          <cell r="B9942" t="str">
            <v>PISO MARMOL PRIMAVERA 31.5 x 31.5</v>
          </cell>
          <cell r="C9942" t="str">
            <v>M2</v>
          </cell>
          <cell r="E9942" t="str">
            <v>1900</v>
          </cell>
          <cell r="F9942">
            <v>0</v>
          </cell>
        </row>
        <row r="9943">
          <cell r="A9943">
            <v>3938</v>
          </cell>
          <cell r="B9943" t="str">
            <v>PISO  VERSALLES  44 x44</v>
          </cell>
          <cell r="C9943" t="str">
            <v>M2</v>
          </cell>
          <cell r="E9943" t="str">
            <v>1900</v>
          </cell>
          <cell r="F9943">
            <v>0</v>
          </cell>
        </row>
        <row r="9944">
          <cell r="A9944">
            <v>3939</v>
          </cell>
          <cell r="B9944" t="str">
            <v>PISO CONFORT PIACENZA 20x25   ITALIA</v>
          </cell>
          <cell r="C9944" t="str">
            <v>M2</v>
          </cell>
          <cell r="E9944" t="str">
            <v>1900</v>
          </cell>
          <cell r="F9944">
            <v>0</v>
          </cell>
        </row>
        <row r="9945">
          <cell r="A9945">
            <v>9333</v>
          </cell>
          <cell r="B9945" t="str">
            <v>PISO  PARKET CAMBULO MADERA 31.5x 31.5</v>
          </cell>
          <cell r="C9945" t="str">
            <v>M2</v>
          </cell>
          <cell r="E9945" t="str">
            <v>1900</v>
          </cell>
          <cell r="F9945">
            <v>0</v>
          </cell>
        </row>
        <row r="9946">
          <cell r="A9946">
            <v>100346</v>
          </cell>
          <cell r="B9946" t="str">
            <v>Ladrillo "L" especial tono natural  Moore **</v>
          </cell>
          <cell r="C9946" t="str">
            <v>UN</v>
          </cell>
          <cell r="E9946" t="str">
            <v>1900</v>
          </cell>
          <cell r="F9946">
            <v>0</v>
          </cell>
        </row>
        <row r="9947">
          <cell r="A9947">
            <v>100621</v>
          </cell>
          <cell r="B9947" t="str">
            <v>TABLETA ROMANA SAHARA ALFA***</v>
          </cell>
          <cell r="C9947" t="str">
            <v>M2</v>
          </cell>
          <cell r="E9947" t="str">
            <v>1900</v>
          </cell>
          <cell r="F9947">
            <v>0</v>
          </cell>
        </row>
        <row r="9948">
          <cell r="A9948">
            <v>100622</v>
          </cell>
          <cell r="B9948" t="str">
            <v>TABLETA ECOCERAMICA (CORAL 20*20 ALFA)</v>
          </cell>
          <cell r="C9948" t="str">
            <v>M2</v>
          </cell>
          <cell r="D9948">
            <v>44160</v>
          </cell>
          <cell r="E9948" t="str">
            <v>2020</v>
          </cell>
          <cell r="F9948">
            <v>16438.009999999998</v>
          </cell>
        </row>
        <row r="9949">
          <cell r="A9949">
            <v>101072</v>
          </cell>
          <cell r="B9949" t="str">
            <v>PisoCauchoNegroGimnasio50x50 (Sumin+Instal)</v>
          </cell>
          <cell r="C9949" t="str">
            <v>M2</v>
          </cell>
          <cell r="D9949">
            <v>44592</v>
          </cell>
          <cell r="E9949" t="str">
            <v>2022</v>
          </cell>
          <cell r="F9949">
            <v>67552</v>
          </cell>
        </row>
        <row r="9950">
          <cell r="A9950">
            <v>101101</v>
          </cell>
          <cell r="B9950" t="str">
            <v>PORCELAGRES ALFA 30X30 **</v>
          </cell>
          <cell r="C9950" t="str">
            <v>M2</v>
          </cell>
          <cell r="D9950">
            <v>43650</v>
          </cell>
          <cell r="E9950" t="str">
            <v>2019</v>
          </cell>
          <cell r="F9950">
            <v>26900</v>
          </cell>
        </row>
        <row r="9951">
          <cell r="A9951">
            <v>101120</v>
          </cell>
          <cell r="B9951" t="str">
            <v>BALDOSA  ALFA GRANILLA GRIS 30x30</v>
          </cell>
          <cell r="C9951" t="str">
            <v>M2</v>
          </cell>
          <cell r="E9951" t="str">
            <v>1900</v>
          </cell>
          <cell r="F9951">
            <v>0</v>
          </cell>
        </row>
        <row r="9952">
          <cell r="A9952">
            <v>101734</v>
          </cell>
          <cell r="B9952" t="str">
            <v>PISO CERAMICA LISA 20x20 ALFA</v>
          </cell>
          <cell r="C9952" t="str">
            <v>M2</v>
          </cell>
          <cell r="E9952" t="str">
            <v>1900</v>
          </cell>
          <cell r="F9952">
            <v>0</v>
          </cell>
        </row>
        <row r="9953">
          <cell r="A9953">
            <v>102321</v>
          </cell>
          <cell r="B9953" t="str">
            <v>MALLA CERAMICA PIEDRACID NEGRO 30x30 **</v>
          </cell>
          <cell r="C9953" t="str">
            <v>M2</v>
          </cell>
          <cell r="E9953" t="str">
            <v>1900</v>
          </cell>
          <cell r="F9953">
            <v>0</v>
          </cell>
        </row>
        <row r="9954">
          <cell r="A9954">
            <v>102409</v>
          </cell>
          <cell r="B9954" t="str">
            <v>CERAMICA BLANCA 20x35CM</v>
          </cell>
          <cell r="C9954" t="str">
            <v>M2</v>
          </cell>
          <cell r="D9954">
            <v>44592</v>
          </cell>
          <cell r="E9954" t="str">
            <v>2022</v>
          </cell>
          <cell r="F9954">
            <v>21597</v>
          </cell>
        </row>
        <row r="9955">
          <cell r="A9955">
            <v>102704</v>
          </cell>
          <cell r="B9955" t="str">
            <v>CORTE DE PISO CORTADORA 1.0X0.30M GRANIT.SUBDIRECC</v>
          </cell>
          <cell r="C9955" t="str">
            <v>UN</v>
          </cell>
          <cell r="E9955" t="str">
            <v>1900</v>
          </cell>
          <cell r="F9955">
            <v>0</v>
          </cell>
        </row>
        <row r="9956">
          <cell r="A9956">
            <v>102705</v>
          </cell>
          <cell r="B9956" t="str">
            <v>GRANITO PULIDO REPARC.1X0.30M.SUBDIRECC.</v>
          </cell>
          <cell r="C9956" t="str">
            <v>UN</v>
          </cell>
          <cell r="E9956" t="str">
            <v>1900</v>
          </cell>
          <cell r="F9956">
            <v>0</v>
          </cell>
        </row>
        <row r="9957">
          <cell r="A9957">
            <v>102944</v>
          </cell>
          <cell r="B9957" t="str">
            <v>PISO CORSARIO COLORES ANCHO=1.40M***</v>
          </cell>
          <cell r="C9957" t="str">
            <v>M2</v>
          </cell>
          <cell r="E9957" t="str">
            <v>1900</v>
          </cell>
          <cell r="F9957">
            <v>0</v>
          </cell>
        </row>
        <row r="9958">
          <cell r="A9958">
            <v>103111</v>
          </cell>
          <cell r="B9958" t="str">
            <v>AdoquínConcretoPentagonal-14x14x14x14x10x6</v>
          </cell>
          <cell r="C9958" t="str">
            <v>M2</v>
          </cell>
          <cell r="E9958" t="str">
            <v>1900</v>
          </cell>
          <cell r="F9958">
            <v>0</v>
          </cell>
        </row>
        <row r="9959">
          <cell r="A9959">
            <v>103636</v>
          </cell>
          <cell r="B9959" t="str">
            <v>Piso Everlast Caucho 61x61 - 8 mm* Basic Black</v>
          </cell>
          <cell r="C9959" t="str">
            <v>M2</v>
          </cell>
          <cell r="D9959">
            <v>44592</v>
          </cell>
          <cell r="E9959" t="str">
            <v>2022</v>
          </cell>
          <cell r="F9959">
            <v>157023</v>
          </cell>
        </row>
        <row r="9960">
          <cell r="A9960">
            <v>104340</v>
          </cell>
          <cell r="B9960" t="str">
            <v>Llanta Reciclada de 1-2 MM Negra</v>
          </cell>
          <cell r="C9960" t="str">
            <v>KG</v>
          </cell>
          <cell r="E9960" t="str">
            <v>1900</v>
          </cell>
          <cell r="F9960">
            <v>0</v>
          </cell>
        </row>
        <row r="9961">
          <cell r="A9961">
            <v>104341</v>
          </cell>
          <cell r="B9961" t="str">
            <v>Pigmentación de Llanta (HULEX)</v>
          </cell>
          <cell r="C9961" t="str">
            <v>KG</v>
          </cell>
          <cell r="E9961" t="str">
            <v>1900</v>
          </cell>
          <cell r="F9961">
            <v>0</v>
          </cell>
        </row>
        <row r="9962">
          <cell r="A9962">
            <v>104343</v>
          </cell>
          <cell r="B9962" t="str">
            <v>ALCOHOL ETÍLICO AL 97%</v>
          </cell>
          <cell r="C9962" t="str">
            <v>KG</v>
          </cell>
          <cell r="E9962" t="str">
            <v>1900</v>
          </cell>
          <cell r="F9962">
            <v>0</v>
          </cell>
        </row>
        <row r="9963">
          <cell r="A9963">
            <v>104344</v>
          </cell>
          <cell r="B9963" t="str">
            <v>XILENO</v>
          </cell>
          <cell r="C9963" t="str">
            <v>KG</v>
          </cell>
          <cell r="E9963" t="str">
            <v>1900</v>
          </cell>
          <cell r="F9963">
            <v>0</v>
          </cell>
        </row>
        <row r="9964">
          <cell r="A9964">
            <v>104345</v>
          </cell>
          <cell r="B9964" t="str">
            <v>Ripio de Llanta en forma de paja negra</v>
          </cell>
          <cell r="C9964" t="str">
            <v>KG</v>
          </cell>
          <cell r="E9964" t="str">
            <v>1900</v>
          </cell>
          <cell r="F9964">
            <v>0</v>
          </cell>
        </row>
        <row r="9965">
          <cell r="A9965">
            <v>104485</v>
          </cell>
          <cell r="B9965" t="str">
            <v>ALQUILER  DESTRONCADORA</v>
          </cell>
          <cell r="C9965" t="str">
            <v>DD</v>
          </cell>
          <cell r="E9965" t="str">
            <v>1900</v>
          </cell>
          <cell r="F9965">
            <v>0</v>
          </cell>
        </row>
        <row r="9966">
          <cell r="A9966">
            <v>104605</v>
          </cell>
          <cell r="B9966" t="str">
            <v>PISO MADERA ZAPAN 0,16 X 1,8 mm</v>
          </cell>
          <cell r="C9966" t="str">
            <v>M2</v>
          </cell>
          <cell r="E9966" t="str">
            <v>1900</v>
          </cell>
          <cell r="F9966">
            <v>0</v>
          </cell>
        </row>
        <row r="9967">
          <cell r="A9967">
            <v>104610</v>
          </cell>
          <cell r="B9967" t="str">
            <v>CENEFA EN ZAPAN DE a= 0,16(suministro) e=18mm</v>
          </cell>
          <cell r="C9967" t="str">
            <v>ML</v>
          </cell>
          <cell r="E9967" t="str">
            <v>1900</v>
          </cell>
          <cell r="F9967">
            <v>0</v>
          </cell>
        </row>
        <row r="9968">
          <cell r="A9968">
            <v>105026</v>
          </cell>
          <cell r="B9968" t="str">
            <v>Piso Caucho reciclPigment 1cm sum+ inst</v>
          </cell>
          <cell r="C9968" t="str">
            <v>M2</v>
          </cell>
          <cell r="E9968" t="str">
            <v>1900</v>
          </cell>
          <cell r="F9968">
            <v>0</v>
          </cell>
        </row>
        <row r="9969">
          <cell r="A9969">
            <v>105027</v>
          </cell>
          <cell r="B9969" t="str">
            <v>Piso Caucho reciclPigment 3cm sum+ inst</v>
          </cell>
          <cell r="C9969" t="str">
            <v>M2</v>
          </cell>
          <cell r="E9969" t="str">
            <v>1900</v>
          </cell>
          <cell r="F9969">
            <v>0</v>
          </cell>
        </row>
        <row r="9970">
          <cell r="A9970">
            <v>105028</v>
          </cell>
          <cell r="B9970" t="str">
            <v>Piso Caucho reciclPigment 4cm sum+ inst</v>
          </cell>
          <cell r="C9970" t="str">
            <v>M2</v>
          </cell>
          <cell r="E9970" t="str">
            <v>1900</v>
          </cell>
          <cell r="F9970">
            <v>0</v>
          </cell>
        </row>
        <row r="9971">
          <cell r="A9971">
            <v>105042</v>
          </cell>
          <cell r="B9971" t="str">
            <v>PisoMaderaGranidillo(Pulido+sellado+lacado)Sum+Ins</v>
          </cell>
          <cell r="C9971" t="str">
            <v>M2</v>
          </cell>
          <cell r="D9971">
            <v>43501</v>
          </cell>
          <cell r="E9971" t="str">
            <v>2019</v>
          </cell>
          <cell r="F9971">
            <v>143879</v>
          </cell>
        </row>
        <row r="9972">
          <cell r="A9972">
            <v>105045</v>
          </cell>
          <cell r="B9972" t="str">
            <v>Lañado-Pulida-Sellado y Lacado de  Piso en Madera</v>
          </cell>
          <cell r="C9972" t="str">
            <v>M2</v>
          </cell>
          <cell r="D9972">
            <v>44592</v>
          </cell>
          <cell r="E9972" t="str">
            <v>2022</v>
          </cell>
          <cell r="F9972">
            <v>34049.01</v>
          </cell>
        </row>
        <row r="9973">
          <cell r="A9973">
            <v>105048</v>
          </cell>
          <cell r="B9973" t="str">
            <v>CARBONILLA:80%+TIERRA:20% CERNIDOS+TRANSPORTE</v>
          </cell>
          <cell r="C9973" t="str">
            <v>M3</v>
          </cell>
          <cell r="E9973" t="str">
            <v>1900</v>
          </cell>
          <cell r="F9973">
            <v>0</v>
          </cell>
        </row>
        <row r="9974">
          <cell r="A9974">
            <v>105049</v>
          </cell>
          <cell r="B9974" t="str">
            <v>CARBONILLA:60%+TIERRA:20%+ARENA:20%CERNIDA+TRANSP</v>
          </cell>
          <cell r="C9974" t="str">
            <v>M3</v>
          </cell>
          <cell r="D9974">
            <v>43503</v>
          </cell>
          <cell r="E9974" t="str">
            <v>2019</v>
          </cell>
          <cell r="F9974">
            <v>109910.99</v>
          </cell>
        </row>
        <row r="9975">
          <cell r="A9975">
            <v>105223</v>
          </cell>
          <cell r="B9975" t="str">
            <v>PEGANTE PARA PISO VINISOL</v>
          </cell>
          <cell r="C9975" t="str">
            <v>GLN</v>
          </cell>
          <cell r="E9975" t="str">
            <v>1900</v>
          </cell>
          <cell r="F9975">
            <v>0</v>
          </cell>
        </row>
        <row r="9976">
          <cell r="A9976">
            <v>105224</v>
          </cell>
          <cell r="B9976" t="str">
            <v>SELLADOR  PARA PISO VINISOL</v>
          </cell>
          <cell r="C9976" t="str">
            <v>GLN</v>
          </cell>
          <cell r="E9976" t="str">
            <v>1900</v>
          </cell>
          <cell r="F9976">
            <v>0</v>
          </cell>
        </row>
        <row r="9977">
          <cell r="A9977">
            <v>105252</v>
          </cell>
          <cell r="B9977" t="str">
            <v>PiedraLaja PizarraNegra(2-3cm)piso-Nacional(Su+tra</v>
          </cell>
          <cell r="C9977" t="str">
            <v>M2</v>
          </cell>
          <cell r="D9977">
            <v>44161</v>
          </cell>
          <cell r="E9977" t="str">
            <v>2020</v>
          </cell>
          <cell r="F9977">
            <v>45349</v>
          </cell>
        </row>
        <row r="9978">
          <cell r="A9978">
            <v>105254</v>
          </cell>
          <cell r="B9978" t="str">
            <v>Bocel (1/4) laminado nacional **</v>
          </cell>
          <cell r="C9978" t="str">
            <v>ML</v>
          </cell>
          <cell r="E9978" t="str">
            <v>1900</v>
          </cell>
          <cell r="F9978">
            <v>0</v>
          </cell>
        </row>
        <row r="9979">
          <cell r="A9979">
            <v>105459</v>
          </cell>
          <cell r="B9979" t="str">
            <v>CERAMICA PARA PISCINA PARQUE PATIO BONITO</v>
          </cell>
          <cell r="C9979" t="str">
            <v>M2</v>
          </cell>
          <cell r="E9979" t="str">
            <v>1900</v>
          </cell>
          <cell r="F9979">
            <v>0</v>
          </cell>
        </row>
        <row r="9980">
          <cell r="A9980">
            <v>105576</v>
          </cell>
          <cell r="B9980" t="str">
            <v>PISO DECK MADERA WPC-CHOCOLATE/MARRON+Acc+Est</v>
          </cell>
          <cell r="C9980" t="str">
            <v>M2</v>
          </cell>
          <cell r="D9980">
            <v>44592</v>
          </cell>
          <cell r="E9980" t="str">
            <v>2022</v>
          </cell>
          <cell r="F9980">
            <v>249727</v>
          </cell>
        </row>
        <row r="9981">
          <cell r="A9981">
            <v>105973</v>
          </cell>
          <cell r="B9981" t="str">
            <v>GramaSintetica(10mm)500Gr/m2 (Sumin+Instalación)</v>
          </cell>
          <cell r="C9981" t="str">
            <v>M2</v>
          </cell>
          <cell r="E9981" t="str">
            <v>1900</v>
          </cell>
          <cell r="F9981">
            <v>0</v>
          </cell>
        </row>
        <row r="9982">
          <cell r="A9982">
            <v>105974</v>
          </cell>
          <cell r="B9982" t="str">
            <v>CintaAntideslizanteA=50mmNegra-TraficoPeaton.-Roll</v>
          </cell>
          <cell r="C9982" t="str">
            <v>ML</v>
          </cell>
          <cell r="E9982" t="str">
            <v>1900</v>
          </cell>
          <cell r="F9982">
            <v>0</v>
          </cell>
        </row>
        <row r="9983">
          <cell r="A9983">
            <v>105975</v>
          </cell>
          <cell r="B9983" t="str">
            <v>AdhesivoSpray(24 Onz)para pega de cinta antidesliz</v>
          </cell>
          <cell r="C9983" t="str">
            <v>UN</v>
          </cell>
          <cell r="E9983" t="str">
            <v>1900</v>
          </cell>
          <cell r="F9983">
            <v>0</v>
          </cell>
        </row>
        <row r="9984">
          <cell r="A9984">
            <v>105976</v>
          </cell>
          <cell r="B9984" t="str">
            <v>Sellador Bordes Cinta Antideslizante (Tubo 5 Onz)</v>
          </cell>
          <cell r="C9984" t="str">
            <v>UN</v>
          </cell>
          <cell r="E9984" t="str">
            <v>1900</v>
          </cell>
          <cell r="F9984">
            <v>0</v>
          </cell>
        </row>
        <row r="9985">
          <cell r="A9985">
            <v>106120</v>
          </cell>
          <cell r="B9985" t="str">
            <v>Deck PlásticoImport.SobreponPolietil+Rampa(Sum+Ins</v>
          </cell>
          <cell r="C9985" t="str">
            <v>M2</v>
          </cell>
          <cell r="E9985" t="str">
            <v>1900</v>
          </cell>
          <cell r="F9985">
            <v>0</v>
          </cell>
        </row>
        <row r="9986">
          <cell r="A9986">
            <v>106121</v>
          </cell>
          <cell r="B9986" t="str">
            <v>EstacaPlást.Poliet.AltoImpact(6x6cm)L=30cm(Su+Ins)</v>
          </cell>
          <cell r="C9986" t="str">
            <v>UN</v>
          </cell>
          <cell r="E9986" t="str">
            <v>1900</v>
          </cell>
          <cell r="F9986">
            <v>0</v>
          </cell>
        </row>
        <row r="9987">
          <cell r="A9987">
            <v>106122</v>
          </cell>
          <cell r="B9987" t="str">
            <v>Piso DeckColor Madera+Estrct.Acero Galv. (Sum+Ins)</v>
          </cell>
          <cell r="C9987" t="str">
            <v>M2</v>
          </cell>
          <cell r="D9987">
            <v>44592</v>
          </cell>
          <cell r="E9987" t="str">
            <v>2022</v>
          </cell>
          <cell r="F9987">
            <v>362857</v>
          </cell>
        </row>
        <row r="9988">
          <cell r="A9988">
            <v>106412</v>
          </cell>
          <cell r="B9988" t="str">
            <v>ESQUINERO PISO EASY DECK AQUA</v>
          </cell>
          <cell r="C9988" t="str">
            <v>UN</v>
          </cell>
          <cell r="E9988" t="str">
            <v>1900</v>
          </cell>
          <cell r="F9988">
            <v>0</v>
          </cell>
        </row>
        <row r="9989">
          <cell r="A9989">
            <v>106413</v>
          </cell>
          <cell r="B9989" t="str">
            <v>RAMPA PISO EASY DECK AQUA</v>
          </cell>
          <cell r="C9989" t="str">
            <v>UN</v>
          </cell>
          <cell r="E9989" t="str">
            <v>1900</v>
          </cell>
          <cell r="F9989">
            <v>0</v>
          </cell>
        </row>
        <row r="9990">
          <cell r="A9990">
            <v>106414</v>
          </cell>
          <cell r="B9990" t="str">
            <v>PISO-VINILO TRAF-PESADO ACCZENT EVOLUTION</v>
          </cell>
          <cell r="C9990" t="str">
            <v>M2</v>
          </cell>
          <cell r="E9990" t="str">
            <v>1900</v>
          </cell>
          <cell r="F9990">
            <v>0</v>
          </cell>
        </row>
        <row r="9991">
          <cell r="A9991">
            <v>106415</v>
          </cell>
          <cell r="B9991" t="str">
            <v>AUTO NIVELANTE SUECO SCHONOX FA (4000 PSI)</v>
          </cell>
          <cell r="C9991" t="str">
            <v>M2</v>
          </cell>
          <cell r="E9991" t="str">
            <v>1900</v>
          </cell>
          <cell r="F9991">
            <v>0</v>
          </cell>
        </row>
        <row r="9992">
          <cell r="A9992">
            <v>106468</v>
          </cell>
          <cell r="B9992" t="str">
            <v>Piso Caucho reciclPigment 8cm sum+ inst</v>
          </cell>
          <cell r="C9992" t="str">
            <v>M2</v>
          </cell>
          <cell r="E9992" t="str">
            <v>1900</v>
          </cell>
          <cell r="F9992">
            <v>0</v>
          </cell>
        </row>
        <row r="9993">
          <cell r="A9993">
            <v>106469</v>
          </cell>
          <cell r="B9993" t="str">
            <v>Piso Caucho reciclPigment 10cm sum+ inst</v>
          </cell>
          <cell r="C9993" t="str">
            <v>M2</v>
          </cell>
          <cell r="E9993" t="str">
            <v>1900</v>
          </cell>
          <cell r="F9993">
            <v>0</v>
          </cell>
        </row>
        <row r="9994">
          <cell r="A9994">
            <v>106641</v>
          </cell>
          <cell r="B9994" t="str">
            <v>Piso Caucho recicl 2cm (EPDM 1cm+SBR 1cm sum+inst)</v>
          </cell>
          <cell r="C9994" t="str">
            <v>M2</v>
          </cell>
          <cell r="D9994">
            <v>43509</v>
          </cell>
          <cell r="E9994" t="str">
            <v>2019</v>
          </cell>
          <cell r="F9994">
            <v>230883</v>
          </cell>
        </row>
        <row r="9995">
          <cell r="A9995">
            <v>106642</v>
          </cell>
          <cell r="B9995" t="str">
            <v>Piso Caucho recicl 3cm (EPDM 1cm+SBR 2cm sum+inst)</v>
          </cell>
          <cell r="C9995" t="str">
            <v>M2</v>
          </cell>
          <cell r="D9995">
            <v>44592</v>
          </cell>
          <cell r="E9995" t="str">
            <v>2022</v>
          </cell>
          <cell r="F9995">
            <v>331865</v>
          </cell>
        </row>
        <row r="9996">
          <cell r="A9996">
            <v>106643</v>
          </cell>
          <cell r="B9996" t="str">
            <v>Piso Caucho recicl 4cm (EPDM 1cm+SBR 3cm sum+inst)</v>
          </cell>
          <cell r="C9996" t="str">
            <v>M2</v>
          </cell>
          <cell r="D9996">
            <v>44592</v>
          </cell>
          <cell r="E9996" t="str">
            <v>2022</v>
          </cell>
          <cell r="F9996">
            <v>326789.01</v>
          </cell>
        </row>
        <row r="9997">
          <cell r="A9997">
            <v>106644</v>
          </cell>
          <cell r="B9997" t="str">
            <v>Piso Caucho recicl 5cm (EPDM 1cm+SBR 4cm sum+inst)</v>
          </cell>
          <cell r="C9997" t="str">
            <v>M2</v>
          </cell>
          <cell r="D9997">
            <v>44592</v>
          </cell>
          <cell r="E9997" t="str">
            <v>2022</v>
          </cell>
          <cell r="F9997">
            <v>368308</v>
          </cell>
        </row>
        <row r="9998">
          <cell r="A9998">
            <v>106645</v>
          </cell>
          <cell r="B9998" t="str">
            <v>Piso Caucho recicl 6cm (EPDM 1cm+SBR 5cm sum+inst)</v>
          </cell>
          <cell r="C9998" t="str">
            <v>M2</v>
          </cell>
          <cell r="D9998">
            <v>44592</v>
          </cell>
          <cell r="E9998" t="str">
            <v>2022</v>
          </cell>
          <cell r="F9998">
            <v>404602</v>
          </cell>
        </row>
        <row r="9999">
          <cell r="A9999">
            <v>106646</v>
          </cell>
          <cell r="B9999" t="str">
            <v>Piso Caucho recicl 7cm (EPDM 1cm+SBR 6cm sum+inst)</v>
          </cell>
          <cell r="C9999" t="str">
            <v>M2</v>
          </cell>
          <cell r="D9999">
            <v>44592</v>
          </cell>
          <cell r="E9999" t="str">
            <v>2022</v>
          </cell>
          <cell r="F9999">
            <v>438975.01</v>
          </cell>
        </row>
        <row r="10000">
          <cell r="A10000">
            <v>106647</v>
          </cell>
          <cell r="B10000" t="str">
            <v>Piso Caucho recicl 8cm (EPDM 1cm+SBR 7cm sum+inst)</v>
          </cell>
          <cell r="C10000" t="str">
            <v>M2</v>
          </cell>
          <cell r="D10000">
            <v>44592</v>
          </cell>
          <cell r="E10000" t="str">
            <v>2022</v>
          </cell>
          <cell r="F10000">
            <v>475494</v>
          </cell>
        </row>
        <row r="10001">
          <cell r="A10001">
            <v>106648</v>
          </cell>
          <cell r="B10001" t="str">
            <v>Piso Caucho recicl 9cm (EPDM 1cm+SBR 8cm sum+inst)</v>
          </cell>
          <cell r="C10001" t="str">
            <v>M2</v>
          </cell>
          <cell r="D10001">
            <v>44592</v>
          </cell>
          <cell r="E10001" t="str">
            <v>2022</v>
          </cell>
          <cell r="F10001">
            <v>512578.01</v>
          </cell>
        </row>
        <row r="10002">
          <cell r="A10002">
            <v>106649</v>
          </cell>
          <cell r="B10002" t="str">
            <v>Piso Caucho recicl 10cm (EPDM 1cm+SBR 9cm sum+inst</v>
          </cell>
          <cell r="C10002" t="str">
            <v>M2</v>
          </cell>
          <cell r="D10002">
            <v>44592</v>
          </cell>
          <cell r="E10002" t="str">
            <v>2022</v>
          </cell>
          <cell r="F10002">
            <v>551430.01</v>
          </cell>
        </row>
        <row r="10003">
          <cell r="A10003">
            <v>106650</v>
          </cell>
          <cell r="B10003" t="str">
            <v>Piso Caucho recicl 11cm (EPDM 1cm+SBR 10cm sum+ins</v>
          </cell>
          <cell r="C10003" t="str">
            <v>M2</v>
          </cell>
          <cell r="D10003">
            <v>44592</v>
          </cell>
          <cell r="E10003" t="str">
            <v>2022</v>
          </cell>
          <cell r="F10003">
            <v>587405</v>
          </cell>
        </row>
        <row r="10004">
          <cell r="A10004">
            <v>106651</v>
          </cell>
          <cell r="B10004" t="str">
            <v>Piso Caucho recicl 12cm (EPDM 1cm+SBR 11cm sum+ins</v>
          </cell>
          <cell r="C10004" t="str">
            <v>M2</v>
          </cell>
          <cell r="D10004">
            <v>44592</v>
          </cell>
          <cell r="E10004" t="str">
            <v>2022</v>
          </cell>
          <cell r="F10004">
            <v>628390</v>
          </cell>
        </row>
        <row r="10005">
          <cell r="A10005">
            <v>106652</v>
          </cell>
          <cell r="B10005" t="str">
            <v>Piso Caucho recicl 13cm (EPDM 1cm+SBR 12cm sum+ins</v>
          </cell>
          <cell r="C10005" t="str">
            <v>M2</v>
          </cell>
          <cell r="D10005">
            <v>44592</v>
          </cell>
          <cell r="E10005" t="str">
            <v>2022</v>
          </cell>
          <cell r="F10005">
            <v>666718</v>
          </cell>
        </row>
        <row r="10006">
          <cell r="A10006">
            <v>106797</v>
          </cell>
          <cell r="B10006" t="str">
            <v>Deck Liston WPC Macizo A=16cm ; E=2cm , L=3m</v>
          </cell>
          <cell r="C10006" t="str">
            <v>UN</v>
          </cell>
          <cell r="D10006">
            <v>43532</v>
          </cell>
          <cell r="E10006" t="str">
            <v>2019</v>
          </cell>
          <cell r="F10006">
            <v>83207</v>
          </cell>
        </row>
        <row r="10007">
          <cell r="A10007">
            <v>107305</v>
          </cell>
          <cell r="B10007" t="str">
            <v>Piedra Royal verde espesor: 2 cm</v>
          </cell>
          <cell r="C10007" t="str">
            <v>M2</v>
          </cell>
          <cell r="E10007" t="str">
            <v>1900</v>
          </cell>
          <cell r="F10007">
            <v>0</v>
          </cell>
        </row>
        <row r="10008">
          <cell r="A10008">
            <v>107306</v>
          </cell>
          <cell r="B10008" t="str">
            <v>Piedra Royal dorado e: 2 cm</v>
          </cell>
          <cell r="C10008" t="str">
            <v>M2</v>
          </cell>
          <cell r="E10008" t="str">
            <v>1900</v>
          </cell>
          <cell r="F10008">
            <v>0</v>
          </cell>
        </row>
        <row r="10009">
          <cell r="A10009">
            <v>107307</v>
          </cell>
          <cell r="B10009" t="str">
            <v>PISO EN VINILO REF. MIPOLAM SYMBIOZ 6016 SEA BLUE</v>
          </cell>
          <cell r="C10009" t="str">
            <v>M2</v>
          </cell>
          <cell r="E10009" t="str">
            <v>1900</v>
          </cell>
          <cell r="F10009">
            <v>0</v>
          </cell>
        </row>
        <row r="10010">
          <cell r="A10010">
            <v>107319</v>
          </cell>
          <cell r="B10010" t="str">
            <v>Enchape ceramica 25x25 ref. ticino de corona o equ</v>
          </cell>
          <cell r="C10010" t="str">
            <v>M2</v>
          </cell>
          <cell r="E10010" t="str">
            <v>1900</v>
          </cell>
          <cell r="F10010">
            <v>0</v>
          </cell>
        </row>
        <row r="10011">
          <cell r="A10011">
            <v>107328</v>
          </cell>
          <cell r="B10011" t="str">
            <v>Rejilla industrial transitable tipoA Taesmet CDRC</v>
          </cell>
          <cell r="C10011" t="str">
            <v>M2</v>
          </cell>
          <cell r="D10011">
            <v>43734</v>
          </cell>
          <cell r="E10011" t="str">
            <v>2019</v>
          </cell>
          <cell r="F10011">
            <v>186830</v>
          </cell>
        </row>
        <row r="10012">
          <cell r="A10012">
            <v>108011</v>
          </cell>
          <cell r="B10012" t="str">
            <v>PISO EN BALDOSA COLOR GRANO FIRENZE FONDO HABANA</v>
          </cell>
          <cell r="C10012" t="str">
            <v>M2</v>
          </cell>
          <cell r="E10012" t="str">
            <v>1900</v>
          </cell>
          <cell r="F10012">
            <v>0</v>
          </cell>
        </row>
        <row r="10013">
          <cell r="A10013">
            <v>108023</v>
          </cell>
          <cell r="B10013" t="str">
            <v>baldosa de grano firenze  habana brush 30 x 30</v>
          </cell>
          <cell r="C10013" t="str">
            <v>M2</v>
          </cell>
          <cell r="E10013" t="str">
            <v>1900</v>
          </cell>
          <cell r="F10013">
            <v>0</v>
          </cell>
        </row>
        <row r="10014">
          <cell r="A10014">
            <v>108307</v>
          </cell>
          <cell r="B10014" t="str">
            <v>piso bamboo supreme natural Hunter Douglas CDRC</v>
          </cell>
          <cell r="C10014" t="str">
            <v>M2</v>
          </cell>
          <cell r="E10014" t="str">
            <v>1900</v>
          </cell>
          <cell r="F10014">
            <v>0</v>
          </cell>
        </row>
        <row r="10015">
          <cell r="A10015">
            <v>108342</v>
          </cell>
          <cell r="B10015" t="str">
            <v>baldosa de grano verde eco kristal montaña 30 x 30</v>
          </cell>
          <cell r="C10015" t="str">
            <v>M2</v>
          </cell>
          <cell r="E10015" t="str">
            <v>1900</v>
          </cell>
          <cell r="F10015">
            <v>0</v>
          </cell>
        </row>
        <row r="10016">
          <cell r="A10016">
            <v>108394</v>
          </cell>
          <cell r="B10016" t="str">
            <v>Tableta tipo 24x6x3.5 Yomasa o equivalente</v>
          </cell>
          <cell r="C10016" t="str">
            <v>M2</v>
          </cell>
          <cell r="E10016" t="str">
            <v>1900</v>
          </cell>
          <cell r="F10016">
            <v>0</v>
          </cell>
        </row>
        <row r="10017">
          <cell r="A10017">
            <v>108514</v>
          </cell>
          <cell r="B10017" t="str">
            <v>Piedra Royal verde espesor: 8 cm</v>
          </cell>
          <cell r="C10017" t="str">
            <v>M2</v>
          </cell>
          <cell r="D10017">
            <v>43650</v>
          </cell>
          <cell r="E10017" t="str">
            <v>2019</v>
          </cell>
          <cell r="F10017">
            <v>1125000</v>
          </cell>
        </row>
        <row r="10018">
          <cell r="A10018">
            <v>108764</v>
          </cell>
          <cell r="B10018" t="str">
            <v>Diamond brite, acabado de agregados de cuarzo expu</v>
          </cell>
          <cell r="C10018" t="str">
            <v>KG</v>
          </cell>
          <cell r="E10018" t="str">
            <v>1900</v>
          </cell>
          <cell r="F10018">
            <v>0</v>
          </cell>
        </row>
        <row r="10019">
          <cell r="A10019">
            <v>108771</v>
          </cell>
          <cell r="B10019" t="str">
            <v>Piso Mikonos Ard 33,8 x 33,8 corona o similar</v>
          </cell>
          <cell r="C10019" t="str">
            <v>M2</v>
          </cell>
          <cell r="E10019" t="str">
            <v>1900</v>
          </cell>
          <cell r="F10019">
            <v>0</v>
          </cell>
        </row>
        <row r="10020">
          <cell r="A10020">
            <v>108786</v>
          </cell>
          <cell r="B10020" t="str">
            <v>Piso-vinilo liston diseño madera trafiComerRenova</v>
          </cell>
          <cell r="C10020" t="str">
            <v>M2</v>
          </cell>
          <cell r="E10020" t="str">
            <v>1900</v>
          </cell>
          <cell r="F10020">
            <v>0</v>
          </cell>
        </row>
        <row r="10021">
          <cell r="A10021">
            <v>108790</v>
          </cell>
          <cell r="B10021" t="str">
            <v>Piso-vinilo liston diseño madera trafiComerMalibu</v>
          </cell>
          <cell r="C10021" t="str">
            <v>M2</v>
          </cell>
          <cell r="E10021" t="str">
            <v>1900</v>
          </cell>
          <cell r="F10021">
            <v>0</v>
          </cell>
        </row>
        <row r="10022">
          <cell r="A10022">
            <v>108796</v>
          </cell>
          <cell r="B10022" t="str">
            <v>Baldosa micrograno perla (NL)-C trafico comercial</v>
          </cell>
          <cell r="C10022" t="str">
            <v>M2</v>
          </cell>
          <cell r="E10022" t="str">
            <v>1900</v>
          </cell>
          <cell r="F10022">
            <v>0</v>
          </cell>
        </row>
        <row r="10023">
          <cell r="A10023">
            <v>108798</v>
          </cell>
          <cell r="B10023" t="str">
            <v>Piso en vinilo rollo diseño geometrico trafico com</v>
          </cell>
          <cell r="C10023" t="str">
            <v>M2</v>
          </cell>
          <cell r="E10023" t="str">
            <v>1900</v>
          </cell>
          <cell r="F10023">
            <v>0</v>
          </cell>
        </row>
        <row r="10024">
          <cell r="A10024">
            <v>108803</v>
          </cell>
          <cell r="B10024" t="str">
            <v>Piso en vinilo rollo Renova ref. espiritGris-claro</v>
          </cell>
          <cell r="C10024" t="str">
            <v>M2</v>
          </cell>
          <cell r="D10024">
            <v>43556</v>
          </cell>
          <cell r="E10024" t="str">
            <v>2019</v>
          </cell>
          <cell r="F10024">
            <v>75500</v>
          </cell>
        </row>
        <row r="10025">
          <cell r="A10025">
            <v>108922</v>
          </cell>
          <cell r="B10025" t="str">
            <v>Piso-viniloRolloDiseñoGeomCipresMarbellaGris</v>
          </cell>
          <cell r="C10025" t="str">
            <v>M2</v>
          </cell>
          <cell r="E10025" t="str">
            <v>1900</v>
          </cell>
          <cell r="F10025">
            <v>0</v>
          </cell>
        </row>
        <row r="10026">
          <cell r="A10026">
            <v>109146</v>
          </cell>
          <cell r="B10026" t="str">
            <v>SUM PEGANTE POLIURETANO</v>
          </cell>
          <cell r="C10026" t="str">
            <v>GLN</v>
          </cell>
          <cell r="E10026" t="str">
            <v>1900</v>
          </cell>
          <cell r="F10026">
            <v>0</v>
          </cell>
        </row>
        <row r="10027">
          <cell r="A10027">
            <v>101558</v>
          </cell>
          <cell r="B10027" t="str">
            <v>GUARDA ESCOBA PARA PISO LAMINADO CEFE COMETAS</v>
          </cell>
          <cell r="C10027" t="str">
            <v>ML</v>
          </cell>
          <cell r="D10027">
            <v>43560</v>
          </cell>
          <cell r="E10027" t="str">
            <v>2019</v>
          </cell>
          <cell r="F10027">
            <v>6208</v>
          </cell>
        </row>
        <row r="10028">
          <cell r="A10028">
            <v>101559</v>
          </cell>
          <cell r="B10028" t="str">
            <v>Piso Laminado 10 milímetros AC5-35 CEFE COMETAS</v>
          </cell>
          <cell r="C10028" t="str">
            <v>M2</v>
          </cell>
          <cell r="D10028">
            <v>43560</v>
          </cell>
          <cell r="E10028" t="str">
            <v>2019</v>
          </cell>
          <cell r="F10028">
            <v>49900</v>
          </cell>
        </row>
        <row r="10029">
          <cell r="A10029">
            <v>102173</v>
          </cell>
          <cell r="B10029" t="str">
            <v>PISO LVT CLICK LAMINCLICK 4mm WL0.3mm CEFE COMETAS</v>
          </cell>
          <cell r="C10029" t="str">
            <v>M2</v>
          </cell>
          <cell r="D10029">
            <v>43657</v>
          </cell>
          <cell r="E10029" t="str">
            <v>2019</v>
          </cell>
          <cell r="F10029">
            <v>85584.8</v>
          </cell>
        </row>
        <row r="10030">
          <cell r="A10030">
            <v>102375</v>
          </cell>
          <cell r="B10030" t="str">
            <v>BaldosaFlexExt.Lisa(0.50x0.50m-1.7cm)SBR+EPDM-S+In</v>
          </cell>
          <cell r="C10030" t="str">
            <v>M2</v>
          </cell>
          <cell r="D10030">
            <v>43664</v>
          </cell>
          <cell r="E10030" t="str">
            <v>2019</v>
          </cell>
          <cell r="F10030">
            <v>339550.99</v>
          </cell>
        </row>
        <row r="10031">
          <cell r="A10031">
            <v>102777</v>
          </cell>
          <cell r="B10031" t="str">
            <v>MADERAMEN REF: GraboSpringAirElite 43mm(SUM+INST)</v>
          </cell>
          <cell r="C10031" t="str">
            <v>M2</v>
          </cell>
          <cell r="D10031">
            <v>44161</v>
          </cell>
          <cell r="E10031" t="str">
            <v>2020</v>
          </cell>
          <cell r="F10031">
            <v>669911</v>
          </cell>
        </row>
        <row r="10032">
          <cell r="A10032">
            <v>12626</v>
          </cell>
          <cell r="B10032" t="str">
            <v xml:space="preserve">suministro e instalacion de pisos modulares </v>
          </cell>
          <cell r="C10032" t="str">
            <v>M2</v>
          </cell>
          <cell r="E10032" t="str">
            <v>1900</v>
          </cell>
          <cell r="F10032">
            <v>0</v>
          </cell>
        </row>
        <row r="10033">
          <cell r="A10033">
            <v>12734</v>
          </cell>
          <cell r="B10033" t="str">
            <v>MADERAMEN BALONCESTO REF: Marca Connor Referencia Rezill (SUM+INST)</v>
          </cell>
          <cell r="C10033" t="str">
            <v>M2</v>
          </cell>
          <cell r="D10033">
            <v>44161</v>
          </cell>
          <cell r="E10033" t="str">
            <v>2020</v>
          </cell>
          <cell r="F10033">
            <v>481029</v>
          </cell>
        </row>
        <row r="10034">
          <cell r="A10034">
            <v>12735</v>
          </cell>
          <cell r="B10034" t="str">
            <v>PISO EN ROLLO VOLEIBOL  REF: Marca Taraflex M Performance (SUM+INST)</v>
          </cell>
          <cell r="C10034" t="str">
            <v>M2</v>
          </cell>
          <cell r="D10034">
            <v>44165</v>
          </cell>
          <cell r="E10034" t="str">
            <v>2020</v>
          </cell>
          <cell r="F10034">
            <v>347543</v>
          </cell>
        </row>
        <row r="10035">
          <cell r="A10035">
            <v>12736</v>
          </cell>
          <cell r="B10035" t="str">
            <v>PLATAFORMA DE LEVANTAMIENTO DE PESAS 4,00 x 4,00 Ml - Marca ZKC - Suelo de Madera Roble</v>
          </cell>
          <cell r="C10035" t="str">
            <v>UN</v>
          </cell>
          <cell r="D10035">
            <v>44161</v>
          </cell>
          <cell r="E10035" t="str">
            <v>2020</v>
          </cell>
          <cell r="F10035">
            <v>48654797</v>
          </cell>
        </row>
        <row r="10036">
          <cell r="A10036">
            <v>12737</v>
          </cell>
          <cell r="B10036" t="str">
            <v>PISTA DE ESGRIMA EN ALUMINIO - Marca PBT - 17,00 X 1,50 Ml</v>
          </cell>
          <cell r="C10036" t="str">
            <v>UN</v>
          </cell>
          <cell r="D10036">
            <v>44161</v>
          </cell>
          <cell r="E10036" t="str">
            <v>2020</v>
          </cell>
          <cell r="F10036">
            <v>39737284</v>
          </cell>
        </row>
        <row r="10037">
          <cell r="A10037">
            <v>12743</v>
          </cell>
          <cell r="B10037" t="str">
            <v xml:space="preserve">PISTA DE ESGRIMA PARALIMPICO EN ALUMINIO  </v>
          </cell>
          <cell r="C10037" t="str">
            <v>UN</v>
          </cell>
          <cell r="D10037">
            <v>44161</v>
          </cell>
          <cell r="E10037" t="str">
            <v>2020</v>
          </cell>
          <cell r="F10037">
            <v>42834768</v>
          </cell>
        </row>
        <row r="10038">
          <cell r="A10038">
            <v>12744</v>
          </cell>
          <cell r="B10038" t="str">
            <v xml:space="preserve">TATAMI PARA TAEKWONDO Avalado por la  World Taekwondo Federation  1m X 1m  X 2.3 cm </v>
          </cell>
          <cell r="C10038" t="str">
            <v>UN</v>
          </cell>
          <cell r="D10038">
            <v>44161</v>
          </cell>
          <cell r="E10038" t="str">
            <v>2020</v>
          </cell>
          <cell r="F10038">
            <v>154359.01</v>
          </cell>
        </row>
        <row r="10039">
          <cell r="A10039">
            <v>12745</v>
          </cell>
          <cell r="B10039" t="str">
            <v>PISOS DE CAUCHO - LAMINA DE  50x50 cm ARMABLE</v>
          </cell>
          <cell r="C10039" t="str">
            <v>M2</v>
          </cell>
          <cell r="D10039">
            <v>44161</v>
          </cell>
          <cell r="E10039" t="str">
            <v>2020</v>
          </cell>
          <cell r="F10039">
            <v>61880</v>
          </cell>
        </row>
        <row r="10040">
          <cell r="A10040">
            <v>12746</v>
          </cell>
          <cell r="B10040" t="str">
            <v xml:space="preserve">PLATAFORMAS DE ENTRENAMIENTO PARA LEVANTAMIENTO DE PESAS </v>
          </cell>
          <cell r="C10040" t="str">
            <v>M2</v>
          </cell>
          <cell r="D10040">
            <v>44161</v>
          </cell>
          <cell r="E10040" t="str">
            <v>2020</v>
          </cell>
          <cell r="F10040">
            <v>733040</v>
          </cell>
        </row>
        <row r="10041">
          <cell r="A10041">
            <v>13050</v>
          </cell>
          <cell r="B10041" t="str">
            <v xml:space="preserve">PISO CAUCHO NEGRO GIMNASIO 50X50 E= 3 CM  ( SUMINISTRO E INSTALACION </v>
          </cell>
          <cell r="C10041" t="str">
            <v>M2</v>
          </cell>
          <cell r="D10041">
            <v>44592</v>
          </cell>
          <cell r="E10041" t="str">
            <v>2022</v>
          </cell>
          <cell r="F10041">
            <v>196180</v>
          </cell>
        </row>
        <row r="10042">
          <cell r="A10042">
            <v>178</v>
          </cell>
          <cell r="B10042" t="str">
            <v>GUARDAESCOBA VIROLA 6 Cm.</v>
          </cell>
          <cell r="C10042" t="str">
            <v>ML</v>
          </cell>
          <cell r="E10042" t="str">
            <v>1900</v>
          </cell>
          <cell r="F10042">
            <v>0</v>
          </cell>
        </row>
        <row r="10043">
          <cell r="A10043">
            <v>179</v>
          </cell>
          <cell r="B10043" t="str">
            <v>GUARDAESCOBA VIROLA 8 Cm.</v>
          </cell>
          <cell r="C10043" t="str">
            <v>ML</v>
          </cell>
          <cell r="E10043" t="str">
            <v>1900</v>
          </cell>
          <cell r="F10043">
            <v>0</v>
          </cell>
        </row>
        <row r="10044">
          <cell r="A10044">
            <v>182</v>
          </cell>
          <cell r="B10044" t="str">
            <v>GUARDAESCOBA ZAPAN NAZAREN 8cm</v>
          </cell>
          <cell r="C10044" t="str">
            <v>ML</v>
          </cell>
          <cell r="E10044" t="str">
            <v>1900</v>
          </cell>
          <cell r="F10044">
            <v>0</v>
          </cell>
        </row>
        <row r="10045">
          <cell r="A10045">
            <v>883</v>
          </cell>
          <cell r="B10045" t="str">
            <v>CUARTOBOCEL MEDIA CAÑA 2 x 2 x 2.80</v>
          </cell>
          <cell r="C10045" t="str">
            <v>ML</v>
          </cell>
          <cell r="E10045" t="str">
            <v>1900</v>
          </cell>
          <cell r="F10045">
            <v>0</v>
          </cell>
        </row>
        <row r="10046">
          <cell r="A10046">
            <v>904</v>
          </cell>
          <cell r="B10046" t="str">
            <v>GUARDAESCOBA CEDRO MACHO 6 Cm.</v>
          </cell>
          <cell r="C10046" t="str">
            <v>ML</v>
          </cell>
          <cell r="E10046" t="str">
            <v>1900</v>
          </cell>
          <cell r="F10046">
            <v>0</v>
          </cell>
        </row>
        <row r="10047">
          <cell r="A10047">
            <v>905</v>
          </cell>
          <cell r="B10047" t="str">
            <v>GUARDAESCOBA CEDRO MACHO 8 Cm.</v>
          </cell>
          <cell r="C10047" t="str">
            <v>ML</v>
          </cell>
          <cell r="E10047" t="str">
            <v>1900</v>
          </cell>
          <cell r="F10047">
            <v>0</v>
          </cell>
        </row>
        <row r="10048">
          <cell r="A10048">
            <v>929</v>
          </cell>
          <cell r="B10048" t="str">
            <v>LISTON M.H. SAPAN/PISO a=8cm;e=12mm</v>
          </cell>
          <cell r="C10048" t="str">
            <v>M2</v>
          </cell>
          <cell r="D10048">
            <v>43501</v>
          </cell>
          <cell r="E10048" t="str">
            <v>2019</v>
          </cell>
          <cell r="F10048">
            <v>60520</v>
          </cell>
        </row>
        <row r="10049">
          <cell r="A10049">
            <v>934</v>
          </cell>
          <cell r="B10049" t="str">
            <v>PARKET GUAYACAN INSTALADO</v>
          </cell>
          <cell r="C10049" t="str">
            <v>M2</v>
          </cell>
          <cell r="E10049" t="str">
            <v>1900</v>
          </cell>
          <cell r="F10049">
            <v>0</v>
          </cell>
        </row>
        <row r="10050">
          <cell r="A10050">
            <v>935</v>
          </cell>
          <cell r="B10050" t="str">
            <v>PARKET GRANADILLO</v>
          </cell>
          <cell r="C10050" t="str">
            <v>M2</v>
          </cell>
          <cell r="E10050" t="str">
            <v>1900</v>
          </cell>
          <cell r="F10050">
            <v>0</v>
          </cell>
        </row>
        <row r="10051">
          <cell r="A10051">
            <v>936</v>
          </cell>
          <cell r="B10051" t="str">
            <v>PARKET ZAPAN  INSTALADO</v>
          </cell>
          <cell r="C10051" t="str">
            <v>M2</v>
          </cell>
          <cell r="E10051" t="str">
            <v>1900</v>
          </cell>
          <cell r="F10051">
            <v>0</v>
          </cell>
        </row>
        <row r="10052">
          <cell r="A10052">
            <v>102715</v>
          </cell>
          <cell r="B10052" t="str">
            <v>BOCEL MADERA TRIANGULAR BLANCO(2X2CM) L=2.5M</v>
          </cell>
          <cell r="C10052" t="str">
            <v>ML</v>
          </cell>
          <cell r="D10052">
            <v>44592</v>
          </cell>
          <cell r="E10052" t="str">
            <v>2022</v>
          </cell>
          <cell r="F10052">
            <v>1972</v>
          </cell>
        </row>
        <row r="10053">
          <cell r="A10053">
            <v>102918</v>
          </cell>
          <cell r="B10053" t="str">
            <v>PISO MADERA GRANADILLO **</v>
          </cell>
          <cell r="C10053" t="str">
            <v>M2</v>
          </cell>
          <cell r="E10053" t="str">
            <v>1900</v>
          </cell>
          <cell r="F10053">
            <v>0</v>
          </cell>
        </row>
        <row r="10054">
          <cell r="A10054">
            <v>3046</v>
          </cell>
          <cell r="B10054" t="str">
            <v>PLANTAS ELECTRICAS MOD.MLS25</v>
          </cell>
          <cell r="C10054" t="str">
            <v>UN</v>
          </cell>
          <cell r="E10054" t="str">
            <v>1900</v>
          </cell>
          <cell r="F10054">
            <v>0</v>
          </cell>
        </row>
        <row r="10055">
          <cell r="A10055">
            <v>3091</v>
          </cell>
          <cell r="B10055" t="str">
            <v>PLANTAS ELECTRICAS MOD.MLS100</v>
          </cell>
          <cell r="C10055" t="str">
            <v>UN</v>
          </cell>
          <cell r="E10055" t="str">
            <v>1900</v>
          </cell>
          <cell r="F10055">
            <v>0</v>
          </cell>
        </row>
        <row r="10056">
          <cell r="A10056">
            <v>100938</v>
          </cell>
          <cell r="B10056" t="str">
            <v>PLANTA GENERADORA A GASOLINA DE 5 KW (Alquiler)</v>
          </cell>
          <cell r="C10056" t="str">
            <v>DD</v>
          </cell>
          <cell r="D10056">
            <v>44588</v>
          </cell>
          <cell r="E10056" t="str">
            <v>2022</v>
          </cell>
          <cell r="F10056">
            <v>60949</v>
          </cell>
        </row>
        <row r="10057">
          <cell r="A10057">
            <v>101243</v>
          </cell>
          <cell r="B10057" t="str">
            <v>PLANTA PORTATIL INDUST.10-12KVA-DIESEL- ALQUILER</v>
          </cell>
          <cell r="C10057" t="str">
            <v>DD</v>
          </cell>
          <cell r="D10057">
            <v>44588</v>
          </cell>
          <cell r="E10057" t="str">
            <v>2022</v>
          </cell>
          <cell r="F10057">
            <v>104479</v>
          </cell>
        </row>
        <row r="10058">
          <cell r="A10058">
            <v>103500</v>
          </cell>
          <cell r="B10058" t="str">
            <v>UPS 1 KVA ON LINE MONOFASICATiempoRespaldo(6 min)</v>
          </cell>
          <cell r="C10058" t="str">
            <v>UN</v>
          </cell>
          <cell r="E10058" t="str">
            <v>1900</v>
          </cell>
          <cell r="F10058">
            <v>0</v>
          </cell>
        </row>
        <row r="10059">
          <cell r="A10059">
            <v>101866</v>
          </cell>
          <cell r="B10059" t="str">
            <v>UPS 3 KVA Monofasica</v>
          </cell>
          <cell r="C10059" t="str">
            <v>UN</v>
          </cell>
          <cell r="D10059">
            <v>44592</v>
          </cell>
          <cell r="E10059" t="str">
            <v>2022</v>
          </cell>
          <cell r="F10059">
            <v>2694679.01</v>
          </cell>
        </row>
        <row r="10060">
          <cell r="A10060">
            <v>12649</v>
          </cell>
          <cell r="B10060" t="str">
            <v xml:space="preserve">Celda para Transformador de 150 KVA </v>
          </cell>
          <cell r="C10060" t="str">
            <v>UN</v>
          </cell>
          <cell r="D10060">
            <v>44033</v>
          </cell>
          <cell r="E10060" t="str">
            <v>2020</v>
          </cell>
          <cell r="F10060">
            <v>2915500</v>
          </cell>
        </row>
        <row r="10061">
          <cell r="A10061">
            <v>12650</v>
          </cell>
          <cell r="B10061" t="str">
            <v>transformador seco clase F 150KV</v>
          </cell>
          <cell r="C10061" t="str">
            <v>UN</v>
          </cell>
          <cell r="E10061" t="str">
            <v>1900</v>
          </cell>
          <cell r="F10061">
            <v>0</v>
          </cell>
        </row>
        <row r="10062">
          <cell r="A10062">
            <v>12980</v>
          </cell>
          <cell r="B10062" t="str">
            <v>GENERADOR 25 KVA - Incl. transporte, operario y combustible.</v>
          </cell>
          <cell r="C10062" t="str">
            <v>DD</v>
          </cell>
          <cell r="D10062">
            <v>44588</v>
          </cell>
          <cell r="E10062" t="str">
            <v>2022</v>
          </cell>
          <cell r="F10062">
            <v>846643</v>
          </cell>
        </row>
        <row r="10063">
          <cell r="A10063">
            <v>53</v>
          </cell>
          <cell r="B10063" t="str">
            <v>TUBO CUADRADO    1"    Cal. 18  CR</v>
          </cell>
          <cell r="C10063" t="str">
            <v>ML</v>
          </cell>
          <cell r="D10063">
            <v>44592</v>
          </cell>
          <cell r="E10063" t="str">
            <v>2022</v>
          </cell>
          <cell r="F10063">
            <v>8001</v>
          </cell>
        </row>
        <row r="10064">
          <cell r="A10064">
            <v>54</v>
          </cell>
          <cell r="B10064" t="str">
            <v>TUBO CUADRADO     3/4" Cal. 20</v>
          </cell>
          <cell r="C10064" t="str">
            <v>ML</v>
          </cell>
          <cell r="E10064" t="str">
            <v>1900</v>
          </cell>
          <cell r="F10064">
            <v>0</v>
          </cell>
        </row>
        <row r="10065">
          <cell r="A10065">
            <v>55</v>
          </cell>
          <cell r="B10065" t="str">
            <v>TUBO CUADRADO  1 1/2"    Cal. 20</v>
          </cell>
          <cell r="C10065" t="str">
            <v>ML</v>
          </cell>
          <cell r="D10065">
            <v>44592</v>
          </cell>
          <cell r="E10065" t="str">
            <v>2022</v>
          </cell>
          <cell r="F10065">
            <v>9253</v>
          </cell>
        </row>
        <row r="10066">
          <cell r="A10066">
            <v>100132</v>
          </cell>
          <cell r="B10066" t="str">
            <v>Tubo Estructural Galv.2 1/2"e=3.mmASTM-GRADO-C</v>
          </cell>
          <cell r="C10066" t="str">
            <v>ML</v>
          </cell>
          <cell r="D10066">
            <v>44592</v>
          </cell>
          <cell r="E10066" t="str">
            <v>2022</v>
          </cell>
          <cell r="F10066">
            <v>46280</v>
          </cell>
        </row>
        <row r="10067">
          <cell r="A10067">
            <v>102916</v>
          </cell>
          <cell r="B10067" t="str">
            <v>TUBO CUADRADO  1 1/2"    Cal. 16</v>
          </cell>
          <cell r="C10067" t="str">
            <v>ML</v>
          </cell>
          <cell r="D10067">
            <v>44193</v>
          </cell>
          <cell r="E10067" t="str">
            <v>2020</v>
          </cell>
          <cell r="F10067">
            <v>7038.01</v>
          </cell>
        </row>
        <row r="10068">
          <cell r="A10068">
            <v>103572</v>
          </cell>
          <cell r="B10068" t="str">
            <v>TUBO CUADRADO  1 " X 1" X6M Cal. 18 CR</v>
          </cell>
          <cell r="C10068" t="str">
            <v>UN</v>
          </cell>
          <cell r="D10068">
            <v>43552</v>
          </cell>
          <cell r="E10068" t="str">
            <v>2019</v>
          </cell>
          <cell r="F10068">
            <v>17090.990000000002</v>
          </cell>
        </row>
        <row r="10069">
          <cell r="A10069">
            <v>103875</v>
          </cell>
          <cell r="B10069" t="str">
            <v>TUBO GALVANIZADO Ø 2" (2.5MM) CERRAMIENTO(0.098")</v>
          </cell>
          <cell r="C10069" t="str">
            <v>ML</v>
          </cell>
          <cell r="E10069" t="str">
            <v>1900</v>
          </cell>
          <cell r="F10069">
            <v>0</v>
          </cell>
        </row>
        <row r="10070">
          <cell r="A10070">
            <v>103885</v>
          </cell>
          <cell r="B10070" t="str">
            <v>Tubo EstructuralGalv.Ø1 1/2"-2.5mmASTM A-500 Gr- C</v>
          </cell>
          <cell r="C10070" t="str">
            <v>ML</v>
          </cell>
          <cell r="D10070">
            <v>44592</v>
          </cell>
          <cell r="E10070" t="str">
            <v>2022</v>
          </cell>
          <cell r="F10070">
            <v>28719</v>
          </cell>
        </row>
        <row r="10071">
          <cell r="A10071">
            <v>103886</v>
          </cell>
          <cell r="B10071" t="str">
            <v>Tubo EstructuralGalv.Ø2"-2.5mmASTM A-500 Grad-C</v>
          </cell>
          <cell r="C10071" t="str">
            <v>ML</v>
          </cell>
          <cell r="D10071">
            <v>44592</v>
          </cell>
          <cell r="E10071" t="str">
            <v>2022</v>
          </cell>
          <cell r="F10071">
            <v>34841</v>
          </cell>
        </row>
        <row r="10072">
          <cell r="A10072">
            <v>103887</v>
          </cell>
          <cell r="B10072" t="str">
            <v>Tubo EstructuralGalv.Ø2 1/2"-2.5mmASTM A-500 Gra-C</v>
          </cell>
          <cell r="C10072" t="str">
            <v>ML</v>
          </cell>
          <cell r="D10072">
            <v>44592</v>
          </cell>
          <cell r="E10072" t="str">
            <v>2022</v>
          </cell>
          <cell r="F10072">
            <v>43243.01</v>
          </cell>
        </row>
        <row r="10073">
          <cell r="A10073">
            <v>103888</v>
          </cell>
          <cell r="B10073" t="str">
            <v>Tubo Estructural Galv. Ø 3"-2.5mmASTM A-500 Grad-C</v>
          </cell>
          <cell r="C10073" t="str">
            <v>ML</v>
          </cell>
          <cell r="D10073">
            <v>44592</v>
          </cell>
          <cell r="E10073" t="str">
            <v>2022</v>
          </cell>
          <cell r="F10073">
            <v>60771</v>
          </cell>
        </row>
        <row r="10074">
          <cell r="A10074">
            <v>103933</v>
          </cell>
          <cell r="B10074" t="str">
            <v>TUBO CUADRADO 1X1"(2.0mm)ASTM ; GRADO-C A-500</v>
          </cell>
          <cell r="C10074" t="str">
            <v>ML</v>
          </cell>
          <cell r="D10074">
            <v>44592</v>
          </cell>
          <cell r="E10074" t="str">
            <v>2022</v>
          </cell>
          <cell r="F10074">
            <v>9448.01</v>
          </cell>
        </row>
        <row r="10075">
          <cell r="A10075">
            <v>104112</v>
          </cell>
          <cell r="B10075" t="str">
            <v>Tubo Estruct.Galv.Ø2"-1.5mmASTM A-500 Grad-C</v>
          </cell>
          <cell r="C10075" t="str">
            <v>ML</v>
          </cell>
          <cell r="E10075" t="str">
            <v>1900</v>
          </cell>
          <cell r="F10075">
            <v>0</v>
          </cell>
        </row>
        <row r="10076">
          <cell r="A10076">
            <v>104114</v>
          </cell>
          <cell r="B10076" t="str">
            <v>Tubo Estructur.(150x50x4.0mm)ASTM A-500 Grado-C</v>
          </cell>
          <cell r="C10076" t="str">
            <v>ML</v>
          </cell>
          <cell r="D10076">
            <v>43592</v>
          </cell>
          <cell r="E10076" t="str">
            <v>2019</v>
          </cell>
          <cell r="F10076">
            <v>39412</v>
          </cell>
        </row>
        <row r="10077">
          <cell r="A10077">
            <v>104115</v>
          </cell>
          <cell r="B10077" t="str">
            <v>Tubo Estructural Negra (50x50x3.0mm) ASTM GRADO-C</v>
          </cell>
          <cell r="C10077" t="str">
            <v>ML</v>
          </cell>
          <cell r="D10077">
            <v>43592</v>
          </cell>
          <cell r="E10077" t="str">
            <v>2019</v>
          </cell>
          <cell r="F10077">
            <v>14280</v>
          </cell>
        </row>
        <row r="10078">
          <cell r="A10078">
            <v>104140</v>
          </cell>
          <cell r="B10078" t="str">
            <v>Tubo Estructural Galv Ø4"2.5mm ASTM A-500Grad-C</v>
          </cell>
          <cell r="C10078" t="str">
            <v>ML</v>
          </cell>
          <cell r="D10078">
            <v>44592</v>
          </cell>
          <cell r="E10078" t="str">
            <v>2022</v>
          </cell>
          <cell r="F10078">
            <v>69820</v>
          </cell>
        </row>
        <row r="10079">
          <cell r="A10079">
            <v>105564</v>
          </cell>
          <cell r="B10079" t="str">
            <v>Tubo Estructural Galv-11/4"2.MM  ASTM A-500Grad-C</v>
          </cell>
          <cell r="C10079" t="str">
            <v>ML</v>
          </cell>
          <cell r="D10079">
            <v>43662</v>
          </cell>
          <cell r="E10079" t="str">
            <v>2019</v>
          </cell>
          <cell r="F10079">
            <v>11550</v>
          </cell>
        </row>
        <row r="10080">
          <cell r="A10080">
            <v>105844</v>
          </cell>
          <cell r="B10080" t="str">
            <v>TUBO CUADRADO 3/4X3/4" Cal..16</v>
          </cell>
          <cell r="C10080" t="str">
            <v>ML</v>
          </cell>
          <cell r="E10080" t="str">
            <v>1900</v>
          </cell>
          <cell r="F10080">
            <v>0</v>
          </cell>
        </row>
        <row r="10081">
          <cell r="A10081">
            <v>106430</v>
          </cell>
          <cell r="B10081" t="str">
            <v>TUBO RECTANGULAR ACERO DE 3" X 1. 1/2 ESP 1,2mm</v>
          </cell>
          <cell r="C10081" t="str">
            <v>ML</v>
          </cell>
          <cell r="D10081">
            <v>43530</v>
          </cell>
          <cell r="E10081" t="str">
            <v>2019</v>
          </cell>
          <cell r="F10081">
            <v>6807</v>
          </cell>
        </row>
        <row r="10082">
          <cell r="A10082">
            <v>12446</v>
          </cell>
          <cell r="B10082" t="str">
            <v>Estructura en tubo de 1-1/2 x 1-1/2 para instalación de Panelex CEFE COMETAS</v>
          </cell>
          <cell r="C10082" t="str">
            <v>M2</v>
          </cell>
          <cell r="D10082">
            <v>43728</v>
          </cell>
          <cell r="E10082" t="str">
            <v>2019</v>
          </cell>
          <cell r="F10082">
            <v>219511.49</v>
          </cell>
        </row>
        <row r="10083">
          <cell r="A10083">
            <v>12828</v>
          </cell>
          <cell r="B10083" t="str">
            <v>TUBO ACERO ESTR. NEGRO 4" E=4.0 MM SIN ROSCA 6 ML A-500</v>
          </cell>
          <cell r="C10083" t="str">
            <v>ML</v>
          </cell>
          <cell r="D10083">
            <v>44592</v>
          </cell>
          <cell r="E10083" t="str">
            <v>2022</v>
          </cell>
          <cell r="F10083">
            <v>79758</v>
          </cell>
        </row>
        <row r="10084">
          <cell r="A10084">
            <v>10571</v>
          </cell>
          <cell r="B10084" t="str">
            <v>TUBO ACERO ESTR. NEGRO 4" E=3.0 MM SIN ROSCA 6 ML A-500</v>
          </cell>
          <cell r="C10084" t="str">
            <v>ML</v>
          </cell>
          <cell r="D10084">
            <v>44592</v>
          </cell>
          <cell r="E10084" t="str">
            <v>2022</v>
          </cell>
          <cell r="F10084">
            <v>71668</v>
          </cell>
        </row>
        <row r="10085">
          <cell r="A10085">
            <v>12831</v>
          </cell>
          <cell r="B10085" t="str">
            <v>SERVICIO GALVANIZADO EN CALIENTE PARA TUBO</v>
          </cell>
          <cell r="C10085" t="str">
            <v>KG</v>
          </cell>
          <cell r="D10085">
            <v>44592</v>
          </cell>
          <cell r="E10085" t="str">
            <v>2022</v>
          </cell>
          <cell r="F10085">
            <v>2228</v>
          </cell>
        </row>
        <row r="10086">
          <cell r="A10086">
            <v>110006</v>
          </cell>
          <cell r="B10086" t="str">
            <v>BASE METALICA PARA LA CONDENSADORA 1,20X0,50M</v>
          </cell>
          <cell r="C10086" t="str">
            <v>UN</v>
          </cell>
          <cell r="D10086">
            <v>44592</v>
          </cell>
          <cell r="E10086" t="str">
            <v>2022</v>
          </cell>
          <cell r="F10086">
            <v>211240.01</v>
          </cell>
        </row>
        <row r="10087">
          <cell r="A10087">
            <v>777</v>
          </cell>
          <cell r="B10087" t="str">
            <v>POSTE DE CONC.PRETENS A.P (10m)RESISTENC:1050Kg</v>
          </cell>
          <cell r="C10087" t="str">
            <v>UN</v>
          </cell>
          <cell r="E10087" t="str">
            <v>1900</v>
          </cell>
          <cell r="F10087">
            <v>0</v>
          </cell>
        </row>
        <row r="10088">
          <cell r="A10088">
            <v>1085</v>
          </cell>
          <cell r="B10088" t="str">
            <v>PANEL ENTREPISOO CUBIERTA M/H FIBRIT</v>
          </cell>
          <cell r="C10088" t="str">
            <v>M2</v>
          </cell>
          <cell r="E10088" t="str">
            <v>1900</v>
          </cell>
          <cell r="F10088">
            <v>0</v>
          </cell>
        </row>
        <row r="10089">
          <cell r="A10089">
            <v>1088</v>
          </cell>
          <cell r="B10089" t="str">
            <v>PILOTES HINCADOS CONCRET 25x25</v>
          </cell>
          <cell r="C10089" t="str">
            <v>ML</v>
          </cell>
          <cell r="E10089" t="str">
            <v>1900</v>
          </cell>
          <cell r="F10089">
            <v>0</v>
          </cell>
        </row>
        <row r="10090">
          <cell r="A10090">
            <v>1675</v>
          </cell>
          <cell r="B10090" t="str">
            <v>PLAQUETA</v>
          </cell>
          <cell r="C10090" t="str">
            <v>M2</v>
          </cell>
          <cell r="E10090" t="str">
            <v>1900</v>
          </cell>
          <cell r="F10090">
            <v>0</v>
          </cell>
        </row>
        <row r="10091">
          <cell r="A10091">
            <v>1676</v>
          </cell>
          <cell r="B10091" t="str">
            <v>VIGUETA</v>
          </cell>
          <cell r="C10091" t="str">
            <v>ML</v>
          </cell>
          <cell r="E10091" t="str">
            <v>1900</v>
          </cell>
          <cell r="F10091">
            <v>0</v>
          </cell>
        </row>
        <row r="10092">
          <cell r="A10092">
            <v>1764</v>
          </cell>
          <cell r="B10092" t="str">
            <v>PLACALISTA</v>
          </cell>
          <cell r="C10092" t="str">
            <v>M2</v>
          </cell>
          <cell r="E10092" t="str">
            <v>1900</v>
          </cell>
          <cell r="F10092">
            <v>0</v>
          </cell>
        </row>
        <row r="10093">
          <cell r="A10093">
            <v>2217</v>
          </cell>
          <cell r="B10093" t="str">
            <v>BAJANTE TALUD</v>
          </cell>
          <cell r="C10093" t="str">
            <v>UN</v>
          </cell>
          <cell r="E10093" t="str">
            <v>1900</v>
          </cell>
          <cell r="F10093">
            <v>0</v>
          </cell>
        </row>
        <row r="10094">
          <cell r="A10094">
            <v>2608</v>
          </cell>
          <cell r="B10094" t="str">
            <v>POSTE CONCR(11X11) 2m.PARA CERCA(5 HILOS)</v>
          </cell>
          <cell r="C10094" t="str">
            <v>UN</v>
          </cell>
          <cell r="D10094">
            <v>44160</v>
          </cell>
          <cell r="E10094" t="str">
            <v>2020</v>
          </cell>
          <cell r="F10094">
            <v>34426</v>
          </cell>
        </row>
        <row r="10095">
          <cell r="A10095">
            <v>2610</v>
          </cell>
          <cell r="B10095" t="str">
            <v>POSTE CONCR(11x11) 2.2mPARA CERCA(6 HILOS)</v>
          </cell>
          <cell r="C10095" t="str">
            <v>UN</v>
          </cell>
          <cell r="E10095" t="str">
            <v>1900</v>
          </cell>
          <cell r="F10095">
            <v>0</v>
          </cell>
        </row>
        <row r="10096">
          <cell r="A10096">
            <v>3289</v>
          </cell>
          <cell r="B10096" t="str">
            <v>ENTREPISO ICOPOR  5mm</v>
          </cell>
          <cell r="C10096" t="str">
            <v>M2</v>
          </cell>
          <cell r="E10096" t="str">
            <v>1900</v>
          </cell>
          <cell r="F10096">
            <v>0</v>
          </cell>
        </row>
        <row r="10097">
          <cell r="A10097">
            <v>3922</v>
          </cell>
          <cell r="B10097" t="str">
            <v>PILOTES HINCADOS CONCRET 30x30</v>
          </cell>
          <cell r="C10097" t="str">
            <v>ML</v>
          </cell>
          <cell r="E10097" t="str">
            <v>1900</v>
          </cell>
          <cell r="F10097">
            <v>0</v>
          </cell>
        </row>
        <row r="10098">
          <cell r="A10098">
            <v>3923</v>
          </cell>
          <cell r="B10098" t="str">
            <v>ENTREPISO ICOPOR  8mm</v>
          </cell>
          <cell r="C10098" t="str">
            <v>M2</v>
          </cell>
          <cell r="E10098" t="str">
            <v>1900</v>
          </cell>
          <cell r="F10098">
            <v>0</v>
          </cell>
        </row>
        <row r="10099">
          <cell r="A10099">
            <v>3924</v>
          </cell>
          <cell r="B10099" t="str">
            <v>ENTREPISO ICOPOR  10mm</v>
          </cell>
          <cell r="C10099" t="str">
            <v>M2</v>
          </cell>
          <cell r="D10099">
            <v>43558</v>
          </cell>
          <cell r="E10099" t="str">
            <v>2019</v>
          </cell>
          <cell r="F10099">
            <v>2073</v>
          </cell>
        </row>
        <row r="10100">
          <cell r="A10100">
            <v>9456</v>
          </cell>
          <cell r="B10100" t="str">
            <v>PILOTES HINCADOS (GATO) CONCRETO 20x20</v>
          </cell>
          <cell r="C10100" t="str">
            <v>ML</v>
          </cell>
          <cell r="E10100" t="str">
            <v>1900</v>
          </cell>
          <cell r="F10100">
            <v>0</v>
          </cell>
        </row>
        <row r="10101">
          <cell r="A10101">
            <v>9457</v>
          </cell>
          <cell r="B10101" t="str">
            <v>PILOTES HINCADOS (GATO) CONCRETO 25x25</v>
          </cell>
          <cell r="C10101" t="str">
            <v>ML</v>
          </cell>
          <cell r="E10101" t="str">
            <v>1900</v>
          </cell>
          <cell r="F10101">
            <v>0</v>
          </cell>
        </row>
        <row r="10102">
          <cell r="A10102">
            <v>9458</v>
          </cell>
          <cell r="B10102" t="str">
            <v>PILOTES HINCADOS (GATO) CONCRETO 30x30</v>
          </cell>
          <cell r="C10102" t="str">
            <v>ML</v>
          </cell>
          <cell r="E10102" t="str">
            <v>1900</v>
          </cell>
          <cell r="F10102">
            <v>0</v>
          </cell>
        </row>
        <row r="10103">
          <cell r="A10103">
            <v>100423</v>
          </cell>
          <cell r="B10103" t="str">
            <v>Cañuela pref (A-120)En V; H=22.5,B=30,L=0.80m **</v>
          </cell>
          <cell r="C10103" t="str">
            <v>UN</v>
          </cell>
          <cell r="D10103">
            <v>44601</v>
          </cell>
          <cell r="E10103" t="str">
            <v>2022</v>
          </cell>
          <cell r="F10103">
            <v>25875</v>
          </cell>
        </row>
        <row r="10104">
          <cell r="A10104">
            <v>101182</v>
          </cell>
          <cell r="B10104" t="str">
            <v>PANEL EN TRIPLEX ESTRUCTURAL 14MM(Sum+Inst.)</v>
          </cell>
          <cell r="C10104" t="str">
            <v>M2</v>
          </cell>
          <cell r="E10104" t="str">
            <v>1900</v>
          </cell>
          <cell r="F10104">
            <v>0</v>
          </cell>
        </row>
        <row r="10105">
          <cell r="A10105">
            <v>101184</v>
          </cell>
          <cell r="B10105" t="str">
            <v>Recub.Fibra de Vidrio 5-9mm Panel dos caras(Sum+In</v>
          </cell>
          <cell r="C10105" t="str">
            <v>M2</v>
          </cell>
          <cell r="E10105" t="str">
            <v>1900</v>
          </cell>
          <cell r="F10105">
            <v>0</v>
          </cell>
        </row>
        <row r="10106">
          <cell r="A10106">
            <v>101223</v>
          </cell>
          <cell r="B10106" t="str">
            <v>PANEL DIVISIÓN 1.35X0.56M(Sum+Inst.)</v>
          </cell>
          <cell r="C10106" t="str">
            <v>UN</v>
          </cell>
          <cell r="E10106" t="str">
            <v>1900</v>
          </cell>
          <cell r="F10106">
            <v>0</v>
          </cell>
        </row>
        <row r="10107">
          <cell r="A10107">
            <v>101224</v>
          </cell>
          <cell r="B10107" t="str">
            <v>PANEL DIVISIÓN 1.35X0.84M(Sum+Inst.)</v>
          </cell>
          <cell r="C10107" t="str">
            <v>UN</v>
          </cell>
          <cell r="E10107" t="str">
            <v>1900</v>
          </cell>
          <cell r="F10107">
            <v>0</v>
          </cell>
        </row>
        <row r="10108">
          <cell r="A10108">
            <v>101231</v>
          </cell>
          <cell r="B10108" t="str">
            <v>PANEL DIVISIÓN 0.95X0.56M(Sum+Inst.)</v>
          </cell>
          <cell r="C10108" t="str">
            <v>UN</v>
          </cell>
          <cell r="E10108" t="str">
            <v>1900</v>
          </cell>
          <cell r="F10108">
            <v>0</v>
          </cell>
        </row>
        <row r="10109">
          <cell r="A10109">
            <v>101232</v>
          </cell>
          <cell r="B10109" t="str">
            <v>PANEL DIVISIÓN 0.95X0.84M(Sum+Inst.)</v>
          </cell>
          <cell r="C10109" t="str">
            <v>UN</v>
          </cell>
          <cell r="E10109" t="str">
            <v>1900</v>
          </cell>
          <cell r="F10109">
            <v>0</v>
          </cell>
        </row>
        <row r="10110">
          <cell r="A10110">
            <v>103028</v>
          </cell>
          <cell r="B10110" t="str">
            <v>BLOQUE GRAMOQUIN 60X40X8CM + Transporte</v>
          </cell>
          <cell r="C10110" t="str">
            <v>UN</v>
          </cell>
          <cell r="E10110" t="str">
            <v>1900</v>
          </cell>
          <cell r="F10110">
            <v>0</v>
          </cell>
        </row>
        <row r="10111">
          <cell r="A10111">
            <v>103362</v>
          </cell>
          <cell r="B10111" t="str">
            <v>Duro Panel concreto e=0.10m Titán</v>
          </cell>
          <cell r="C10111" t="str">
            <v>M2</v>
          </cell>
          <cell r="E10111" t="str">
            <v>1900</v>
          </cell>
          <cell r="F10111">
            <v>0</v>
          </cell>
        </row>
        <row r="10112">
          <cell r="A10112">
            <v>103482</v>
          </cell>
          <cell r="B10112" t="str">
            <v>SARDINEL A-85 (BAJO RAMPA)**</v>
          </cell>
          <cell r="C10112" t="str">
            <v>UN</v>
          </cell>
          <cell r="D10112">
            <v>44601</v>
          </cell>
          <cell r="E10112" t="str">
            <v>2022</v>
          </cell>
          <cell r="F10112">
            <v>22013</v>
          </cell>
        </row>
        <row r="10113">
          <cell r="A10113">
            <v>103485</v>
          </cell>
          <cell r="B10113" t="str">
            <v>SARDINEL A-86 (ALTO RAMPA)**</v>
          </cell>
          <cell r="C10113" t="str">
            <v>UN</v>
          </cell>
          <cell r="D10113">
            <v>44601</v>
          </cell>
          <cell r="E10113" t="str">
            <v>2022</v>
          </cell>
          <cell r="F10113">
            <v>22013</v>
          </cell>
        </row>
        <row r="10114">
          <cell r="A10114">
            <v>103519</v>
          </cell>
          <cell r="B10114" t="str">
            <v>POSTE CONCR(11X11) 2.4m.PARA CERCA(8 HILOS)</v>
          </cell>
          <cell r="C10114" t="str">
            <v>UN</v>
          </cell>
          <cell r="E10114" t="str">
            <v>1900</v>
          </cell>
          <cell r="F10114">
            <v>0</v>
          </cell>
        </row>
        <row r="10115">
          <cell r="A10115">
            <v>104211</v>
          </cell>
          <cell r="B10115" t="str">
            <v>BORDILLO PREFABRICADO B-30 (H=0.30M;A=0.10M:L=1.0M</v>
          </cell>
          <cell r="C10115" t="str">
            <v>UN</v>
          </cell>
          <cell r="D10115">
            <v>44592</v>
          </cell>
          <cell r="E10115" t="str">
            <v>2022</v>
          </cell>
          <cell r="F10115">
            <v>15739</v>
          </cell>
        </row>
        <row r="10116">
          <cell r="A10116">
            <v>104232</v>
          </cell>
          <cell r="B10116" t="str">
            <v>Placa Conc+Grafil4mm+Recub.granBlanc62.5x62.5e=4cm</v>
          </cell>
          <cell r="C10116" t="str">
            <v>UN</v>
          </cell>
          <cell r="E10116" t="str">
            <v>1900</v>
          </cell>
          <cell r="F10116">
            <v>0</v>
          </cell>
        </row>
        <row r="10117">
          <cell r="A10117">
            <v>104424</v>
          </cell>
          <cell r="B10117" t="str">
            <v>REJILLA PEATONAL 40X40X8CM CONCRTETO REFORZADO</v>
          </cell>
          <cell r="C10117" t="str">
            <v>UN</v>
          </cell>
          <cell r="D10117">
            <v>43675</v>
          </cell>
          <cell r="E10117" t="str">
            <v>2019</v>
          </cell>
          <cell r="F10117">
            <v>27295</v>
          </cell>
        </row>
        <row r="10118">
          <cell r="A10118">
            <v>104923</v>
          </cell>
          <cell r="B10118" t="str">
            <v>Rejilla sumidero (40X40X10) VEIH. CARCAMO T-B</v>
          </cell>
          <cell r="C10118" t="str">
            <v>UN</v>
          </cell>
          <cell r="D10118">
            <v>44592</v>
          </cell>
          <cell r="E10118" t="str">
            <v>2022</v>
          </cell>
          <cell r="F10118">
            <v>70293</v>
          </cell>
        </row>
        <row r="10119">
          <cell r="A10119">
            <v>105251</v>
          </cell>
          <cell r="B10119" t="str">
            <v>Poste PolipropilenoAlta Resist.L=1.00m(Ø=7cm)punta</v>
          </cell>
          <cell r="C10119" t="str">
            <v>UN</v>
          </cell>
          <cell r="E10119" t="str">
            <v>1900</v>
          </cell>
          <cell r="F10119">
            <v>0</v>
          </cell>
        </row>
        <row r="10120">
          <cell r="A10120">
            <v>105273</v>
          </cell>
          <cell r="B10120" t="str">
            <v>CarcamoPref.(4.000)(Trf.Veh.Liv)H=35cm;A=40cm;L=1M</v>
          </cell>
          <cell r="C10120" t="str">
            <v>UN</v>
          </cell>
          <cell r="E10120" t="str">
            <v>1900</v>
          </cell>
          <cell r="F10120">
            <v>0</v>
          </cell>
        </row>
        <row r="10121">
          <cell r="A10121">
            <v>105658</v>
          </cell>
          <cell r="B10121" t="str">
            <v>NEOPRENO NIVELADOR |</v>
          </cell>
          <cell r="C10121" t="str">
            <v>UN</v>
          </cell>
          <cell r="E10121" t="str">
            <v>1900</v>
          </cell>
          <cell r="F10121">
            <v>0</v>
          </cell>
        </row>
        <row r="10122">
          <cell r="A10122">
            <v>105794</v>
          </cell>
          <cell r="B10122" t="str">
            <v>TUBO CONCRETO REFORZØ48"CLASE-1+Transp.(L=2.50m)</v>
          </cell>
          <cell r="C10122" t="str">
            <v>UN</v>
          </cell>
          <cell r="E10122" t="str">
            <v>1900</v>
          </cell>
          <cell r="F10122">
            <v>0</v>
          </cell>
        </row>
        <row r="10123">
          <cell r="A10123">
            <v>105875</v>
          </cell>
          <cell r="B10123" t="str">
            <v>ADOQUIN PEATONAL CON. BICAPA GRIS (10X20X6CM)Obra</v>
          </cell>
          <cell r="C10123" t="str">
            <v>UN</v>
          </cell>
          <cell r="E10123" t="str">
            <v>1900</v>
          </cell>
          <cell r="F10123">
            <v>0</v>
          </cell>
        </row>
        <row r="10124">
          <cell r="A10124">
            <v>105876</v>
          </cell>
          <cell r="B10124" t="str">
            <v>AdoquínPeat,conc,bicapa,colorocre/terra(10x20x6)ob</v>
          </cell>
          <cell r="C10124" t="str">
            <v>UN</v>
          </cell>
          <cell r="E10124" t="str">
            <v>1900</v>
          </cell>
          <cell r="F10124">
            <v>0</v>
          </cell>
        </row>
        <row r="10125">
          <cell r="A10125">
            <v>105885</v>
          </cell>
          <cell r="B10125" t="str">
            <v>CañuelaPref.A-125(0.80x0.40x0.225) Incl.tranp+desc</v>
          </cell>
          <cell r="C10125" t="str">
            <v>UN</v>
          </cell>
          <cell r="D10125">
            <v>43591</v>
          </cell>
          <cell r="E10125" t="str">
            <v>2019</v>
          </cell>
          <cell r="F10125">
            <v>31000</v>
          </cell>
        </row>
        <row r="10126">
          <cell r="A10126">
            <v>105886</v>
          </cell>
          <cell r="B10126" t="str">
            <v>ADOQUIN PEATONAL CON. BICAPAVERDE(10X20X6CM)</v>
          </cell>
          <cell r="C10126" t="str">
            <v>UN</v>
          </cell>
          <cell r="E10126" t="str">
            <v>1900</v>
          </cell>
          <cell r="F10126">
            <v>0</v>
          </cell>
        </row>
        <row r="10127">
          <cell r="A10127">
            <v>106111</v>
          </cell>
          <cell r="B10127" t="str">
            <v>CAÑUELA T-B PREFA- 80*18*100 REDONDEADA</v>
          </cell>
          <cell r="C10127" t="str">
            <v>ML</v>
          </cell>
          <cell r="E10127" t="str">
            <v>1900</v>
          </cell>
          <cell r="F10127">
            <v>0</v>
          </cell>
        </row>
        <row r="10128">
          <cell r="A10128">
            <v>106673</v>
          </cell>
          <cell r="B10128" t="str">
            <v>Banca bicolor concreto GRC 21MP L=1.8 Segun diseño</v>
          </cell>
          <cell r="C10128" t="str">
            <v>UN</v>
          </cell>
          <cell r="D10128">
            <v>43538</v>
          </cell>
          <cell r="E10128" t="str">
            <v>2019</v>
          </cell>
          <cell r="F10128">
            <v>1082900</v>
          </cell>
        </row>
        <row r="10129">
          <cell r="A10129">
            <v>106674</v>
          </cell>
          <cell r="B10129" t="str">
            <v>Banca en concreto GRC 21 MP  50 x 50 Segun diseño</v>
          </cell>
          <cell r="C10129" t="str">
            <v>UN</v>
          </cell>
          <cell r="D10129">
            <v>43544</v>
          </cell>
          <cell r="E10129" t="str">
            <v>2019</v>
          </cell>
          <cell r="F10129">
            <v>507558</v>
          </cell>
        </row>
        <row r="10130">
          <cell r="A10130">
            <v>106675</v>
          </cell>
          <cell r="B10130" t="str">
            <v>Banca concreto GRC 21MP Circular ø0.47mSegundiseño</v>
          </cell>
          <cell r="C10130" t="str">
            <v>UN</v>
          </cell>
          <cell r="D10130">
            <v>44592</v>
          </cell>
          <cell r="E10130" t="str">
            <v>2022</v>
          </cell>
          <cell r="F10130">
            <v>1129933</v>
          </cell>
        </row>
        <row r="10131">
          <cell r="A10131">
            <v>106677</v>
          </cell>
          <cell r="B10131" t="str">
            <v>Banca en concreto GRC 21MP 0.55x0.63m Según diseño</v>
          </cell>
          <cell r="C10131" t="str">
            <v>UN</v>
          </cell>
          <cell r="D10131">
            <v>43524</v>
          </cell>
          <cell r="E10131" t="str">
            <v>2019</v>
          </cell>
          <cell r="F10131">
            <v>571200</v>
          </cell>
        </row>
        <row r="10132">
          <cell r="A10132">
            <v>106678</v>
          </cell>
          <cell r="B10132" t="str">
            <v>Banca concreto GRC 21MP Circular ø0.87mSegundiseño</v>
          </cell>
          <cell r="C10132" t="str">
            <v>UN</v>
          </cell>
          <cell r="D10132">
            <v>44592</v>
          </cell>
          <cell r="E10132" t="str">
            <v>2022</v>
          </cell>
          <cell r="F10132">
            <v>1934335</v>
          </cell>
        </row>
        <row r="10133">
          <cell r="A10133">
            <v>106680</v>
          </cell>
          <cell r="B10133" t="str">
            <v>Silla en concreto GRC 21MP 0,7x0.51 Segun diseño</v>
          </cell>
          <cell r="C10133" t="str">
            <v>UN</v>
          </cell>
          <cell r="D10133">
            <v>44592</v>
          </cell>
          <cell r="E10133" t="str">
            <v>2022</v>
          </cell>
          <cell r="F10133">
            <v>965870</v>
          </cell>
        </row>
        <row r="10134">
          <cell r="A10134">
            <v>106682</v>
          </cell>
          <cell r="B10134" t="str">
            <v>Banca concreto GRC 21 MP L=2,06 m Segun diseño</v>
          </cell>
          <cell r="C10134" t="str">
            <v>UN</v>
          </cell>
          <cell r="D10134">
            <v>43536</v>
          </cell>
          <cell r="E10134" t="str">
            <v>2019</v>
          </cell>
          <cell r="F10134">
            <v>1368500</v>
          </cell>
        </row>
        <row r="10135">
          <cell r="A10135">
            <v>106684</v>
          </cell>
          <cell r="B10135" t="str">
            <v>Banca concreto GRC 21 MP L=1,52 m Segun diseño</v>
          </cell>
          <cell r="C10135" t="str">
            <v>UN</v>
          </cell>
          <cell r="D10135">
            <v>43544</v>
          </cell>
          <cell r="E10135" t="str">
            <v>2019</v>
          </cell>
          <cell r="F10135">
            <v>1235602</v>
          </cell>
        </row>
        <row r="10136">
          <cell r="A10136">
            <v>106685</v>
          </cell>
          <cell r="B10136" t="str">
            <v>Banca concreto GRC 21MP 1,23x0.45m Segun diseño</v>
          </cell>
          <cell r="C10136" t="str">
            <v>UN</v>
          </cell>
          <cell r="D10136">
            <v>43524</v>
          </cell>
          <cell r="E10136" t="str">
            <v>2019</v>
          </cell>
          <cell r="F10136">
            <v>946050</v>
          </cell>
        </row>
        <row r="10137">
          <cell r="A10137">
            <v>106686</v>
          </cell>
          <cell r="B10137" t="str">
            <v>Banca petalo concreto L=2.0m Temik UHPC + transp</v>
          </cell>
          <cell r="C10137" t="str">
            <v>UN</v>
          </cell>
          <cell r="D10137">
            <v>44592</v>
          </cell>
          <cell r="E10137" t="str">
            <v>2022</v>
          </cell>
          <cell r="F10137">
            <v>3019240</v>
          </cell>
        </row>
        <row r="10138">
          <cell r="A10138">
            <v>106687</v>
          </cell>
          <cell r="B10138" t="str">
            <v>Banca petalo concreto L=1.2m Temik UHPC + transp</v>
          </cell>
          <cell r="C10138" t="str">
            <v>UN</v>
          </cell>
          <cell r="D10138">
            <v>44592</v>
          </cell>
          <cell r="E10138" t="str">
            <v>2022</v>
          </cell>
          <cell r="F10138">
            <v>2101719</v>
          </cell>
        </row>
        <row r="10139">
          <cell r="A10139">
            <v>106688</v>
          </cell>
          <cell r="B10139" t="str">
            <v>Banca cilindrica Ø0,5m concreto Temik UHPC Segundi</v>
          </cell>
          <cell r="C10139" t="str">
            <v>UN</v>
          </cell>
          <cell r="D10139">
            <v>43543</v>
          </cell>
          <cell r="E10139" t="str">
            <v>2019</v>
          </cell>
          <cell r="F10139">
            <v>822958.99</v>
          </cell>
        </row>
        <row r="10140">
          <cell r="A10140">
            <v>106689</v>
          </cell>
          <cell r="B10140" t="str">
            <v>Banca en concreto Temik UHPC  L= 0,6 m Segundiseño</v>
          </cell>
          <cell r="C10140" t="str">
            <v>UN</v>
          </cell>
          <cell r="D10140">
            <v>43537</v>
          </cell>
          <cell r="E10140" t="str">
            <v>2019</v>
          </cell>
          <cell r="F10140">
            <v>822700</v>
          </cell>
        </row>
        <row r="10141">
          <cell r="A10141">
            <v>106690</v>
          </cell>
          <cell r="B10141" t="str">
            <v>Banca rectangular concreto L=1m Temik UHPC Segun/D</v>
          </cell>
          <cell r="C10141" t="str">
            <v>UN</v>
          </cell>
          <cell r="D10141">
            <v>43542</v>
          </cell>
          <cell r="E10141" t="str">
            <v>2019</v>
          </cell>
          <cell r="F10141">
            <v>1162250</v>
          </cell>
        </row>
        <row r="10142">
          <cell r="A10142">
            <v>106691</v>
          </cell>
          <cell r="B10142" t="str">
            <v>Banca sobreponer concreto Temik UHPC L=045m Segun/</v>
          </cell>
          <cell r="C10142" t="str">
            <v>UN</v>
          </cell>
          <cell r="D10142">
            <v>43542</v>
          </cell>
          <cell r="E10142" t="str">
            <v>2019</v>
          </cell>
          <cell r="F10142">
            <v>409900</v>
          </cell>
        </row>
        <row r="10143">
          <cell r="A10143">
            <v>106692</v>
          </cell>
          <cell r="B10143" t="str">
            <v>Banca rectangular concreto L=0,5m Temik UHPC Segun</v>
          </cell>
          <cell r="C10143" t="str">
            <v>UN</v>
          </cell>
          <cell r="E10143" t="str">
            <v>1900</v>
          </cell>
          <cell r="F10143">
            <v>0</v>
          </cell>
        </row>
        <row r="10144">
          <cell r="A10144">
            <v>106693</v>
          </cell>
          <cell r="B10144" t="str">
            <v>Banca rectangular concreto L=2m Temik UHPC Segun/D</v>
          </cell>
          <cell r="C10144" t="str">
            <v>UN</v>
          </cell>
          <cell r="D10144">
            <v>43542</v>
          </cell>
          <cell r="E10144" t="str">
            <v>2019</v>
          </cell>
          <cell r="F10144">
            <v>1128800</v>
          </cell>
        </row>
        <row r="10145">
          <cell r="A10145">
            <v>106694</v>
          </cell>
          <cell r="B10145" t="str">
            <v>Banca en concreto L=0,93mTemik UHPC Según diseño</v>
          </cell>
          <cell r="C10145" t="str">
            <v>UN</v>
          </cell>
          <cell r="D10145">
            <v>43544</v>
          </cell>
          <cell r="E10145" t="str">
            <v>2019</v>
          </cell>
          <cell r="F10145">
            <v>1075280</v>
          </cell>
        </row>
        <row r="10146">
          <cell r="A10146">
            <v>106945</v>
          </cell>
          <cell r="B10146" t="str">
            <v>prefabricado en l para graderia cine huella a:1.1m</v>
          </cell>
          <cell r="C10146" t="str">
            <v>UN</v>
          </cell>
          <cell r="E10146" t="str">
            <v>1900</v>
          </cell>
          <cell r="F10146">
            <v>0</v>
          </cell>
        </row>
        <row r="10147">
          <cell r="A10147">
            <v>106950</v>
          </cell>
          <cell r="B10147" t="str">
            <v>prefabricado tipo 1 en l para graderia general</v>
          </cell>
          <cell r="C10147" t="str">
            <v>UN</v>
          </cell>
          <cell r="E10147" t="str">
            <v>1900</v>
          </cell>
          <cell r="F10147">
            <v>0</v>
          </cell>
        </row>
        <row r="10148">
          <cell r="A10148">
            <v>106951</v>
          </cell>
          <cell r="B10148" t="str">
            <v>prefabricado tipo 1 en l para graderia general - h</v>
          </cell>
          <cell r="C10148" t="str">
            <v>UN</v>
          </cell>
          <cell r="E10148" t="str">
            <v>1900</v>
          </cell>
          <cell r="F10148">
            <v>0</v>
          </cell>
        </row>
        <row r="10149">
          <cell r="A10149">
            <v>106954</v>
          </cell>
          <cell r="B10149" t="str">
            <v>Prefab tipo 2 en escalera para GraderiaGeneL=1.40</v>
          </cell>
          <cell r="C10149" t="str">
            <v>UN</v>
          </cell>
          <cell r="E10149" t="str">
            <v>1900</v>
          </cell>
          <cell r="F10149">
            <v>0</v>
          </cell>
        </row>
        <row r="10150">
          <cell r="A10150">
            <v>106955</v>
          </cell>
          <cell r="B10150" t="str">
            <v>Prefab tipo 2 en escalera para GraderiaGeneL=1.57</v>
          </cell>
          <cell r="C10150" t="str">
            <v>UN</v>
          </cell>
          <cell r="E10150" t="str">
            <v>1900</v>
          </cell>
          <cell r="F10150">
            <v>0</v>
          </cell>
        </row>
        <row r="10151">
          <cell r="A10151">
            <v>106956</v>
          </cell>
          <cell r="B10151" t="str">
            <v>Prefabricad tipo 3 en l para gradería gen l=5,16</v>
          </cell>
          <cell r="C10151" t="str">
            <v>UN</v>
          </cell>
          <cell r="E10151" t="str">
            <v>1900</v>
          </cell>
          <cell r="F10151">
            <v>0</v>
          </cell>
        </row>
        <row r="10152">
          <cell r="A10152">
            <v>106957</v>
          </cell>
          <cell r="B10152" t="str">
            <v>Prefabricad tipo 3 en l para gradería gen l=6,10</v>
          </cell>
          <cell r="C10152" t="str">
            <v>UN</v>
          </cell>
          <cell r="E10152" t="str">
            <v>1900</v>
          </cell>
          <cell r="F10152">
            <v>0</v>
          </cell>
        </row>
        <row r="10153">
          <cell r="A10153">
            <v>107316</v>
          </cell>
          <cell r="B10153" t="str">
            <v>Banca concreto GRC 21MP Circular ø1.22mSegundiseño</v>
          </cell>
          <cell r="C10153" t="str">
            <v>UN</v>
          </cell>
          <cell r="D10153">
            <v>43544</v>
          </cell>
          <cell r="E10153" t="str">
            <v>2019</v>
          </cell>
          <cell r="F10153">
            <v>2459114</v>
          </cell>
        </row>
        <row r="10154">
          <cell r="A10154">
            <v>12670</v>
          </cell>
          <cell r="B10154" t="str">
            <v>CANAL DE INSPECCIÓN DE DRENAJE PREFABRICADO EN POLYCONCRETO PD-150V D400 L=1M</v>
          </cell>
          <cell r="C10154" t="str">
            <v>UN</v>
          </cell>
          <cell r="D10154">
            <v>44085</v>
          </cell>
          <cell r="E10154" t="str">
            <v>2020</v>
          </cell>
          <cell r="F10154">
            <v>313922</v>
          </cell>
        </row>
        <row r="10155">
          <cell r="A10155">
            <v>12671</v>
          </cell>
          <cell r="B10155" t="str">
            <v xml:space="preserve">SUMIDERO PARA CANAL DE DRENAJE PREFABRICADO EN POLYCONCRETO PD-150V D400 L=1M </v>
          </cell>
          <cell r="C10155" t="str">
            <v>UN</v>
          </cell>
          <cell r="D10155">
            <v>44088</v>
          </cell>
          <cell r="E10155" t="str">
            <v>2020</v>
          </cell>
          <cell r="F10155">
            <v>593601</v>
          </cell>
        </row>
        <row r="10156">
          <cell r="A10156">
            <v>12706</v>
          </cell>
          <cell r="B10156" t="str">
            <v>PASOS EN POLIPROPILENO PARA POZO DE INSPECCION 30X40X12</v>
          </cell>
          <cell r="C10156" t="str">
            <v>UN</v>
          </cell>
          <cell r="D10156">
            <v>44111</v>
          </cell>
          <cell r="E10156" t="str">
            <v>2020</v>
          </cell>
          <cell r="F10156">
            <v>72590</v>
          </cell>
        </row>
        <row r="10157">
          <cell r="A10157">
            <v>12749</v>
          </cell>
          <cell r="B10157" t="str">
            <v xml:space="preserve">PASO PLÁSTICO EN POLIPROPILENO DE 30X40X3,5 CM </v>
          </cell>
          <cell r="C10157" t="str">
            <v>UN</v>
          </cell>
          <cell r="D10157">
            <v>44162</v>
          </cell>
          <cell r="E10157" t="str">
            <v>2020</v>
          </cell>
          <cell r="F10157">
            <v>60690</v>
          </cell>
        </row>
        <row r="10158">
          <cell r="A10158">
            <v>12751</v>
          </cell>
          <cell r="B10158" t="str">
            <v>PLACA CUBIERTA D=1,70 M - POZO INSPECCION</v>
          </cell>
          <cell r="C10158" t="str">
            <v>UN</v>
          </cell>
          <cell r="D10158">
            <v>44165</v>
          </cell>
          <cell r="E10158" t="str">
            <v>2020</v>
          </cell>
          <cell r="F10158">
            <v>669375</v>
          </cell>
        </row>
        <row r="10159">
          <cell r="A10159">
            <v>12771</v>
          </cell>
          <cell r="B10159" t="str">
            <v>PASO / PELDAÑO PLASTICO AMARILLO ESCALERA GATO</v>
          </cell>
          <cell r="C10159" t="str">
            <v>UN</v>
          </cell>
          <cell r="E10159" t="str">
            <v>1900</v>
          </cell>
          <cell r="F10159">
            <v>0</v>
          </cell>
        </row>
        <row r="10160">
          <cell r="A10160">
            <v>118</v>
          </cell>
          <cell r="B10160" t="str">
            <v>SARDINELES (H 30cm) B=17;L=1.0m</v>
          </cell>
          <cell r="C10160" t="str">
            <v>UN</v>
          </cell>
          <cell r="E10160" t="str">
            <v>1900</v>
          </cell>
          <cell r="F10160">
            <v>0</v>
          </cell>
        </row>
        <row r="10161">
          <cell r="A10161">
            <v>130</v>
          </cell>
          <cell r="B10161" t="str">
            <v>SARDINELES (H 40cm) B-17;L=1.0m</v>
          </cell>
          <cell r="C10161" t="str">
            <v>UN</v>
          </cell>
          <cell r="E10161" t="str">
            <v>1900</v>
          </cell>
          <cell r="F10161">
            <v>0</v>
          </cell>
        </row>
        <row r="10162">
          <cell r="A10162">
            <v>132</v>
          </cell>
          <cell r="B10162" t="str">
            <v>SARDINELES (H 45cm)</v>
          </cell>
          <cell r="C10162" t="str">
            <v>UN</v>
          </cell>
          <cell r="E10162" t="str">
            <v>1900</v>
          </cell>
          <cell r="F10162">
            <v>0</v>
          </cell>
        </row>
        <row r="10163">
          <cell r="A10163">
            <v>428</v>
          </cell>
          <cell r="B10163" t="str">
            <v>SARDINELES (H 55cm)</v>
          </cell>
          <cell r="C10163" t="str">
            <v>UN</v>
          </cell>
          <cell r="E10163" t="str">
            <v>1900</v>
          </cell>
          <cell r="F10163">
            <v>0</v>
          </cell>
        </row>
        <row r="10164">
          <cell r="A10164">
            <v>664</v>
          </cell>
          <cell r="B10164" t="str">
            <v>BORDILLOS DE DELIMITAR PREF(A=0.10;H=0.20M)L=1.0m</v>
          </cell>
          <cell r="C10164" t="str">
            <v>UN</v>
          </cell>
          <cell r="D10164">
            <v>44592</v>
          </cell>
          <cell r="E10164" t="str">
            <v>2022</v>
          </cell>
          <cell r="F10164">
            <v>14210</v>
          </cell>
        </row>
        <row r="10165">
          <cell r="A10165">
            <v>2171</v>
          </cell>
          <cell r="B10165" t="str">
            <v>BORDILLOS DE CONFINAMIENTO  (ANCHO 14cm)</v>
          </cell>
          <cell r="C10165" t="str">
            <v>UN</v>
          </cell>
          <cell r="E10165" t="str">
            <v>1900</v>
          </cell>
          <cell r="F10165">
            <v>0</v>
          </cell>
        </row>
        <row r="10166">
          <cell r="A10166">
            <v>2172</v>
          </cell>
          <cell r="B10166" t="str">
            <v>CAÑUELA  (ANCHO 40cm)</v>
          </cell>
          <cell r="C10166" t="str">
            <v>UN</v>
          </cell>
          <cell r="E10166" t="str">
            <v>1900</v>
          </cell>
          <cell r="F10166">
            <v>0</v>
          </cell>
        </row>
        <row r="10167">
          <cell r="A10167">
            <v>2174</v>
          </cell>
          <cell r="B10167" t="str">
            <v>BARRERA SEPARADOR VERDE</v>
          </cell>
          <cell r="C10167" t="str">
            <v>UN</v>
          </cell>
          <cell r="E10167" t="str">
            <v>1900</v>
          </cell>
          <cell r="F10167">
            <v>0</v>
          </cell>
        </row>
        <row r="10168">
          <cell r="A10168">
            <v>2175</v>
          </cell>
          <cell r="B10168" t="str">
            <v>BARRERA NEW JERSEY.</v>
          </cell>
          <cell r="C10168" t="str">
            <v>UN</v>
          </cell>
          <cell r="E10168" t="str">
            <v>1900</v>
          </cell>
          <cell r="F10168">
            <v>0</v>
          </cell>
        </row>
        <row r="10169">
          <cell r="A10169">
            <v>2176</v>
          </cell>
          <cell r="B10169" t="str">
            <v>BOLARDO CIRCULAR M-60</v>
          </cell>
          <cell r="C10169" t="str">
            <v>UN</v>
          </cell>
          <cell r="D10169">
            <v>43502</v>
          </cell>
          <cell r="E10169" t="str">
            <v>2019</v>
          </cell>
          <cell r="F10169">
            <v>71497</v>
          </cell>
        </row>
        <row r="10170">
          <cell r="A10170">
            <v>2177</v>
          </cell>
          <cell r="B10170" t="str">
            <v>PLAQUETA DE 60x40x0.6</v>
          </cell>
          <cell r="C10170" t="str">
            <v>M2</v>
          </cell>
          <cell r="E10170" t="str">
            <v>1900</v>
          </cell>
          <cell r="F10170">
            <v>0</v>
          </cell>
        </row>
        <row r="10171">
          <cell r="A10171">
            <v>2204</v>
          </cell>
          <cell r="B10171" t="str">
            <v>BORDILLOS DE CONFINAMIENTO  (ANCHO 12cm)</v>
          </cell>
          <cell r="C10171" t="str">
            <v>UN</v>
          </cell>
          <cell r="E10171" t="str">
            <v>1900</v>
          </cell>
          <cell r="F10171">
            <v>0</v>
          </cell>
        </row>
        <row r="10172">
          <cell r="A10172">
            <v>2205</v>
          </cell>
          <cell r="B10172" t="str">
            <v>CAÑUELA  (59 X 21.50cm)</v>
          </cell>
          <cell r="C10172" t="str">
            <v>UN</v>
          </cell>
          <cell r="E10172" t="str">
            <v>1900</v>
          </cell>
          <cell r="F10172">
            <v>0</v>
          </cell>
        </row>
        <row r="10173">
          <cell r="A10173">
            <v>2206</v>
          </cell>
          <cell r="B10173" t="str">
            <v>CAÑUELA  (ANCHO 30cm)</v>
          </cell>
          <cell r="C10173" t="str">
            <v>UN</v>
          </cell>
          <cell r="E10173" t="str">
            <v>1900</v>
          </cell>
          <cell r="F10173">
            <v>0</v>
          </cell>
        </row>
        <row r="10174">
          <cell r="A10174">
            <v>2207</v>
          </cell>
          <cell r="B10174" t="str">
            <v>BLOQUE DE CEMENTO CUADRATICO  (40x40x0.6)</v>
          </cell>
          <cell r="C10174" t="str">
            <v>M2</v>
          </cell>
          <cell r="E10174" t="str">
            <v>1900</v>
          </cell>
          <cell r="F10174">
            <v>0</v>
          </cell>
        </row>
        <row r="10175">
          <cell r="A10175">
            <v>2210</v>
          </cell>
          <cell r="B10175" t="str">
            <v>BANCA TIPO M-40</v>
          </cell>
          <cell r="C10175" t="str">
            <v>UN</v>
          </cell>
          <cell r="D10175">
            <v>44592</v>
          </cell>
          <cell r="E10175" t="str">
            <v>2022</v>
          </cell>
          <cell r="F10175">
            <v>120590.01</v>
          </cell>
        </row>
        <row r="10176">
          <cell r="A10176">
            <v>2211</v>
          </cell>
          <cell r="B10176" t="str">
            <v>BARRERA CICLO RUTA</v>
          </cell>
          <cell r="C10176" t="str">
            <v>UN</v>
          </cell>
          <cell r="E10176" t="str">
            <v>1900</v>
          </cell>
          <cell r="F10176">
            <v>0</v>
          </cell>
        </row>
        <row r="10177">
          <cell r="A10177">
            <v>2212</v>
          </cell>
          <cell r="B10177" t="str">
            <v>BOLARDO EN HIERRO TIPO IDU.</v>
          </cell>
          <cell r="C10177" t="str">
            <v>UN</v>
          </cell>
          <cell r="E10177" t="str">
            <v>1900</v>
          </cell>
          <cell r="F10177">
            <v>0</v>
          </cell>
        </row>
        <row r="10178">
          <cell r="A10178">
            <v>2213</v>
          </cell>
          <cell r="B10178" t="str">
            <v>TOPELLANTAS H=15CM;B=0.20M;L=50CM</v>
          </cell>
          <cell r="C10178" t="str">
            <v>UN</v>
          </cell>
          <cell r="E10178" t="str">
            <v>1900</v>
          </cell>
          <cell r="F10178">
            <v>0</v>
          </cell>
        </row>
        <row r="10179">
          <cell r="A10179">
            <v>2215</v>
          </cell>
          <cell r="B10179" t="str">
            <v>SARDINEL ACHAFLANADO 45 CM</v>
          </cell>
          <cell r="C10179" t="str">
            <v>UN</v>
          </cell>
          <cell r="E10179" t="str">
            <v>1900</v>
          </cell>
          <cell r="F10179">
            <v>0</v>
          </cell>
        </row>
        <row r="10180">
          <cell r="A10180">
            <v>2216</v>
          </cell>
          <cell r="B10180" t="str">
            <v>PLAQUETA REJILLA (40x40x0.6) TRAFICO LIVIANO</v>
          </cell>
          <cell r="C10180" t="str">
            <v>UN</v>
          </cell>
          <cell r="E10180" t="str">
            <v>1900</v>
          </cell>
          <cell r="F10180">
            <v>0</v>
          </cell>
        </row>
        <row r="10181">
          <cell r="A10181">
            <v>2218</v>
          </cell>
          <cell r="B10181" t="str">
            <v>PLAQUETA DE 50X1.00X0,6</v>
          </cell>
          <cell r="C10181" t="str">
            <v>M2</v>
          </cell>
          <cell r="E10181" t="str">
            <v>1900</v>
          </cell>
          <cell r="F10181">
            <v>0</v>
          </cell>
        </row>
        <row r="10182">
          <cell r="A10182">
            <v>100398</v>
          </cell>
          <cell r="B10182" t="str">
            <v>Banca Madera Inmunizada M-50 **</v>
          </cell>
          <cell r="C10182" t="str">
            <v>UN</v>
          </cell>
          <cell r="D10182">
            <v>43522</v>
          </cell>
          <cell r="E10182" t="str">
            <v>2019</v>
          </cell>
          <cell r="F10182">
            <v>448819</v>
          </cell>
        </row>
        <row r="10183">
          <cell r="A10183">
            <v>100425</v>
          </cell>
          <cell r="B10183" t="str">
            <v>Sardinel especial rampa A-100(h=0.50M;b=0.20;L=0.6</v>
          </cell>
          <cell r="C10183" t="str">
            <v>UN</v>
          </cell>
          <cell r="D10183">
            <v>44592</v>
          </cell>
          <cell r="E10183" t="str">
            <v>2022</v>
          </cell>
          <cell r="F10183">
            <v>32478</v>
          </cell>
        </row>
        <row r="10184">
          <cell r="A10184">
            <v>100454</v>
          </cell>
          <cell r="B10184" t="str">
            <v>Bolardo bajo en Acero M-62   (suministro)   **</v>
          </cell>
          <cell r="C10184" t="str">
            <v>UN</v>
          </cell>
          <cell r="E10184" t="str">
            <v>1900</v>
          </cell>
          <cell r="F10184">
            <v>0</v>
          </cell>
        </row>
        <row r="10185">
          <cell r="A10185">
            <v>100455</v>
          </cell>
          <cell r="B10185" t="str">
            <v>Bolardo alto en Acero M-63   (suministro)   **</v>
          </cell>
          <cell r="C10185" t="str">
            <v>UN</v>
          </cell>
          <cell r="D10185">
            <v>44592</v>
          </cell>
          <cell r="E10185" t="str">
            <v>2022</v>
          </cell>
          <cell r="F10185">
            <v>125762</v>
          </cell>
        </row>
        <row r="10186">
          <cell r="A10186">
            <v>100460</v>
          </cell>
          <cell r="B10186" t="str">
            <v>RutaVida Estac01 PosteEstiramAquiles (sum)</v>
          </cell>
          <cell r="C10186" t="str">
            <v>UN</v>
          </cell>
          <cell r="E10186" t="str">
            <v>1900</v>
          </cell>
          <cell r="F10186">
            <v>0</v>
          </cell>
        </row>
        <row r="10187">
          <cell r="A10187">
            <v>100461</v>
          </cell>
          <cell r="B10187" t="str">
            <v>RutaVida Estac02 GemelosMuslos (sum)</v>
          </cell>
          <cell r="C10187" t="str">
            <v>UN</v>
          </cell>
          <cell r="D10187">
            <v>44592</v>
          </cell>
          <cell r="E10187" t="str">
            <v>2022</v>
          </cell>
          <cell r="F10187">
            <v>544300</v>
          </cell>
        </row>
        <row r="10188">
          <cell r="A10188">
            <v>100462</v>
          </cell>
          <cell r="B10188" t="str">
            <v>RutaVida Estac03 BancaAbdomAltos (sum)</v>
          </cell>
          <cell r="C10188" t="str">
            <v>UN</v>
          </cell>
          <cell r="D10188">
            <v>44592</v>
          </cell>
          <cell r="E10188" t="str">
            <v>2022</v>
          </cell>
          <cell r="F10188">
            <v>1250837</v>
          </cell>
        </row>
        <row r="10189">
          <cell r="A10189">
            <v>100463</v>
          </cell>
          <cell r="B10189" t="str">
            <v>RutaVida Estac04 BarraSalto (sum)</v>
          </cell>
          <cell r="C10189" t="str">
            <v>UN</v>
          </cell>
          <cell r="E10189" t="str">
            <v>1900</v>
          </cell>
          <cell r="F10189">
            <v>0</v>
          </cell>
        </row>
        <row r="10190">
          <cell r="A10190">
            <v>100464</v>
          </cell>
          <cell r="B10190" t="str">
            <v>RutaVida Estac05 BarraFlexionEspalda Tipo-I (sum)</v>
          </cell>
          <cell r="C10190" t="str">
            <v>UN</v>
          </cell>
          <cell r="D10190">
            <v>44592</v>
          </cell>
          <cell r="E10190" t="str">
            <v>2022</v>
          </cell>
          <cell r="F10190">
            <v>889484</v>
          </cell>
        </row>
        <row r="10191">
          <cell r="A10191">
            <v>100465</v>
          </cell>
          <cell r="B10191" t="str">
            <v>RutaVida Estac06 BarraFlexionPecho (sum)</v>
          </cell>
          <cell r="C10191" t="str">
            <v>UN</v>
          </cell>
          <cell r="D10191">
            <v>44592</v>
          </cell>
          <cell r="E10191" t="str">
            <v>2022</v>
          </cell>
          <cell r="F10191">
            <v>542029.01</v>
          </cell>
        </row>
        <row r="10192">
          <cell r="A10192">
            <v>100466</v>
          </cell>
          <cell r="B10192" t="str">
            <v>RutaVida Estac07 BancaEstiramiento (sum)</v>
          </cell>
          <cell r="C10192" t="str">
            <v>UN</v>
          </cell>
          <cell r="D10192">
            <v>44592</v>
          </cell>
          <cell r="E10192" t="str">
            <v>2022</v>
          </cell>
          <cell r="F10192">
            <v>1084058</v>
          </cell>
        </row>
        <row r="10193">
          <cell r="A10193">
            <v>100467</v>
          </cell>
          <cell r="B10193" t="str">
            <v>RutaVida Estac08 TubosParaBrinco (sum)</v>
          </cell>
          <cell r="C10193" t="str">
            <v>UN</v>
          </cell>
          <cell r="D10193">
            <v>44592</v>
          </cell>
          <cell r="E10193" t="str">
            <v>2022</v>
          </cell>
          <cell r="F10193">
            <v>625418.01</v>
          </cell>
        </row>
        <row r="10194">
          <cell r="A10194">
            <v>100468</v>
          </cell>
          <cell r="B10194" t="str">
            <v>RutaVida Estac09 BancaAbdomBajo (sum)</v>
          </cell>
          <cell r="C10194" t="str">
            <v>UN</v>
          </cell>
          <cell r="D10194">
            <v>44592</v>
          </cell>
          <cell r="E10194" t="str">
            <v>2022</v>
          </cell>
          <cell r="F10194">
            <v>1279304</v>
          </cell>
        </row>
        <row r="10195">
          <cell r="A10195">
            <v>100469</v>
          </cell>
          <cell r="B10195" t="str">
            <v>RutaVida Estac10 BancaAbdom (sum)</v>
          </cell>
          <cell r="C10195" t="str">
            <v>UN</v>
          </cell>
          <cell r="E10195" t="str">
            <v>1900</v>
          </cell>
          <cell r="F10195">
            <v>0</v>
          </cell>
        </row>
        <row r="10196">
          <cell r="A10196">
            <v>100470</v>
          </cell>
          <cell r="B10196" t="str">
            <v>RutaVida Estac11 BancaTriceps (sum)</v>
          </cell>
          <cell r="C10196" t="str">
            <v>UN</v>
          </cell>
          <cell r="E10196" t="str">
            <v>1900</v>
          </cell>
          <cell r="F10196">
            <v>0</v>
          </cell>
        </row>
        <row r="10197">
          <cell r="A10197">
            <v>100471</v>
          </cell>
          <cell r="B10197" t="str">
            <v>RutaVida Estac12 PosteAbdomGluteos (sum)</v>
          </cell>
          <cell r="C10197" t="str">
            <v>UN</v>
          </cell>
          <cell r="D10197">
            <v>44592</v>
          </cell>
          <cell r="E10197" t="str">
            <v>2022</v>
          </cell>
          <cell r="F10197">
            <v>685543.01</v>
          </cell>
        </row>
        <row r="10198">
          <cell r="A10198">
            <v>100478</v>
          </cell>
          <cell r="B10198" t="str">
            <v>Sardinel bajo A-85 (20*35*80)**</v>
          </cell>
          <cell r="C10198" t="str">
            <v>UN</v>
          </cell>
          <cell r="D10198">
            <v>43801</v>
          </cell>
          <cell r="E10198" t="str">
            <v>2019</v>
          </cell>
          <cell r="F10198">
            <v>31439</v>
          </cell>
        </row>
        <row r="10199">
          <cell r="A10199">
            <v>100479</v>
          </cell>
          <cell r="B10199" t="str">
            <v>Bordillo "transicion A-95"(h=0.35*b=0.20L=0.40) **</v>
          </cell>
          <cell r="C10199" t="str">
            <v>UN</v>
          </cell>
          <cell r="E10199" t="str">
            <v>1900</v>
          </cell>
          <cell r="F10199">
            <v>0</v>
          </cell>
        </row>
        <row r="10200">
          <cell r="A10200">
            <v>100480</v>
          </cell>
          <cell r="B10200" t="str">
            <v>Barrera Ciclo Ruta A-130 **</v>
          </cell>
          <cell r="C10200" t="str">
            <v>UN</v>
          </cell>
          <cell r="E10200" t="str">
            <v>1900</v>
          </cell>
          <cell r="F10200">
            <v>0</v>
          </cell>
        </row>
        <row r="10201">
          <cell r="A10201">
            <v>100481</v>
          </cell>
          <cell r="B10201" t="str">
            <v>Barrera Ciclo Ruta A-140 **</v>
          </cell>
          <cell r="C10201" t="str">
            <v>UN</v>
          </cell>
          <cell r="E10201" t="str">
            <v>1900</v>
          </cell>
          <cell r="F10201">
            <v>0</v>
          </cell>
        </row>
        <row r="10202">
          <cell r="A10202">
            <v>100482</v>
          </cell>
          <cell r="B10202" t="str">
            <v>Barrera Ciclo Ruta A-150 **</v>
          </cell>
          <cell r="C10202" t="str">
            <v>UN</v>
          </cell>
          <cell r="E10202" t="str">
            <v>1900</v>
          </cell>
          <cell r="F10202">
            <v>0</v>
          </cell>
        </row>
        <row r="10203">
          <cell r="A10203">
            <v>100483</v>
          </cell>
          <cell r="B10203" t="str">
            <v>Barrera Ciclo Ruta A-160 **</v>
          </cell>
          <cell r="C10203" t="str">
            <v>UN</v>
          </cell>
          <cell r="E10203" t="str">
            <v>1900</v>
          </cell>
          <cell r="F10203">
            <v>0</v>
          </cell>
        </row>
        <row r="10204">
          <cell r="A10204">
            <v>100484</v>
          </cell>
          <cell r="B10204" t="str">
            <v>Bordillo  "A-80"(h=0.35*b=0.20, L=0.80) Sin Transp</v>
          </cell>
          <cell r="C10204" t="str">
            <v>UN</v>
          </cell>
          <cell r="D10204">
            <v>44592</v>
          </cell>
          <cell r="E10204" t="str">
            <v>2022</v>
          </cell>
          <cell r="F10204">
            <v>22271</v>
          </cell>
        </row>
        <row r="10205">
          <cell r="A10205">
            <v>100526</v>
          </cell>
          <cell r="B10205" t="str">
            <v>Bordillo  "A-70"(h=0.135*b=0.12*L=1.07) **</v>
          </cell>
          <cell r="C10205" t="str">
            <v>UN</v>
          </cell>
          <cell r="E10205" t="str">
            <v>1900</v>
          </cell>
          <cell r="F10205">
            <v>0</v>
          </cell>
        </row>
        <row r="10206">
          <cell r="A10206">
            <v>100534</v>
          </cell>
          <cell r="B10206" t="str">
            <v>RutaVida Estac13 Flexion espalda 3 (sum.)**</v>
          </cell>
          <cell r="C10206" t="str">
            <v>UN</v>
          </cell>
          <cell r="E10206" t="str">
            <v>1900</v>
          </cell>
          <cell r="F10206">
            <v>0</v>
          </cell>
        </row>
        <row r="10207">
          <cell r="A10207">
            <v>100535</v>
          </cell>
          <cell r="B10207" t="str">
            <v>RutaVida Estac14 Escaladora (sum.) **</v>
          </cell>
          <cell r="C10207" t="str">
            <v>UN</v>
          </cell>
          <cell r="E10207" t="str">
            <v>1900</v>
          </cell>
          <cell r="F10207">
            <v>0</v>
          </cell>
        </row>
        <row r="10208">
          <cell r="A10208">
            <v>100536</v>
          </cell>
          <cell r="B10208" t="str">
            <v>RutaVida Estac15 Barras Paralelas (sum)</v>
          </cell>
          <cell r="C10208" t="str">
            <v>UN</v>
          </cell>
          <cell r="D10208">
            <v>44592</v>
          </cell>
          <cell r="E10208" t="str">
            <v>2022</v>
          </cell>
          <cell r="F10208">
            <v>645428</v>
          </cell>
        </row>
        <row r="10209">
          <cell r="A10209">
            <v>100606</v>
          </cell>
          <cell r="B10209" t="str">
            <v>Topellantas prefabricado H=15cm,B=20cm,L=50cm **</v>
          </cell>
          <cell r="C10209" t="str">
            <v>UN</v>
          </cell>
          <cell r="E10209" t="str">
            <v>1900</v>
          </cell>
          <cell r="F10209">
            <v>0</v>
          </cell>
        </row>
        <row r="10210">
          <cell r="A10210">
            <v>100638</v>
          </cell>
          <cell r="B10210" t="str">
            <v>Remate rampa A-105(H=27.5cm;A=0.40m;L=0.80m)</v>
          </cell>
          <cell r="C10210" t="str">
            <v>UN</v>
          </cell>
          <cell r="D10210">
            <v>44592</v>
          </cell>
          <cell r="E10210" t="str">
            <v>2022</v>
          </cell>
          <cell r="F10210">
            <v>39738</v>
          </cell>
        </row>
        <row r="10211">
          <cell r="A10211">
            <v>100691</v>
          </cell>
          <cell r="B10211" t="str">
            <v>Separador tipo atecon **</v>
          </cell>
          <cell r="C10211" t="str">
            <v>UN</v>
          </cell>
          <cell r="E10211" t="str">
            <v>1900</v>
          </cell>
          <cell r="F10211">
            <v>0</v>
          </cell>
        </row>
        <row r="10212">
          <cell r="A10212">
            <v>100996</v>
          </cell>
          <cell r="B10212" t="str">
            <v>Remates para Cubierta Deck 333C (Sum+Inst)</v>
          </cell>
          <cell r="C10212" t="str">
            <v>ML</v>
          </cell>
          <cell r="D10212">
            <v>44592</v>
          </cell>
          <cell r="E10212" t="str">
            <v>2022</v>
          </cell>
          <cell r="F10212">
            <v>77891</v>
          </cell>
        </row>
        <row r="10213">
          <cell r="A10213">
            <v>101215</v>
          </cell>
          <cell r="B10213" t="str">
            <v>Borde contenedor de raices BA75 (Sum) **</v>
          </cell>
          <cell r="C10213" t="str">
            <v>UN</v>
          </cell>
          <cell r="E10213" t="str">
            <v>1900</v>
          </cell>
          <cell r="F10213">
            <v>0</v>
          </cell>
        </row>
        <row r="10214">
          <cell r="A10214">
            <v>101351</v>
          </cell>
          <cell r="B10214" t="str">
            <v>SARDINEL ACHAFLANADDO 40 CM</v>
          </cell>
          <cell r="C10214" t="str">
            <v>UN</v>
          </cell>
          <cell r="E10214" t="str">
            <v>1900</v>
          </cell>
          <cell r="F10214">
            <v>0</v>
          </cell>
        </row>
        <row r="10215">
          <cell r="A10215">
            <v>101352</v>
          </cell>
          <cell r="B10215" t="str">
            <v>SARDINEL ACHANFLADO 45 CM</v>
          </cell>
          <cell r="C10215" t="str">
            <v>UN</v>
          </cell>
          <cell r="E10215" t="str">
            <v>1900</v>
          </cell>
          <cell r="F10215">
            <v>0</v>
          </cell>
        </row>
        <row r="10216">
          <cell r="A10216">
            <v>101353</v>
          </cell>
          <cell r="B10216" t="str">
            <v>Borde Ccontenedor de Raices IDU A-70 13.5x12x107</v>
          </cell>
          <cell r="C10216" t="str">
            <v>UN</v>
          </cell>
          <cell r="D10216">
            <v>43650</v>
          </cell>
          <cell r="E10216" t="str">
            <v>2019</v>
          </cell>
          <cell r="F10216">
            <v>18374</v>
          </cell>
        </row>
        <row r="10217">
          <cell r="A10217">
            <v>101354</v>
          </cell>
          <cell r="B10217" t="str">
            <v>BOLARDO CIRCULAR M-60 Alto enConcreto</v>
          </cell>
          <cell r="C10217" t="str">
            <v>UN</v>
          </cell>
          <cell r="E10217" t="str">
            <v>1900</v>
          </cell>
          <cell r="F10217">
            <v>0</v>
          </cell>
        </row>
        <row r="10218">
          <cell r="A10218">
            <v>101355</v>
          </cell>
          <cell r="B10218" t="str">
            <v>BOLARDO  M-61 Bajo enConcreto (Sumin)</v>
          </cell>
          <cell r="C10218" t="str">
            <v>UN</v>
          </cell>
          <cell r="D10218">
            <v>44592</v>
          </cell>
          <cell r="E10218" t="str">
            <v>2022</v>
          </cell>
          <cell r="F10218">
            <v>107016</v>
          </cell>
        </row>
        <row r="10219">
          <cell r="A10219">
            <v>101356</v>
          </cell>
          <cell r="B10219" t="str">
            <v>Bolardo alto en Fundición Gris M-63   (suministro)</v>
          </cell>
          <cell r="C10219" t="str">
            <v>UN</v>
          </cell>
          <cell r="E10219" t="str">
            <v>1900</v>
          </cell>
          <cell r="F10219">
            <v>0</v>
          </cell>
        </row>
        <row r="10220">
          <cell r="A10220">
            <v>101357</v>
          </cell>
          <cell r="B10220" t="str">
            <v>Bolardo bajo en Fundición Gris M-62   (suministro)</v>
          </cell>
          <cell r="C10220" t="str">
            <v>UN</v>
          </cell>
          <cell r="E10220" t="str">
            <v>1900</v>
          </cell>
          <cell r="F10220">
            <v>0</v>
          </cell>
        </row>
        <row r="10221">
          <cell r="A10221">
            <v>101358</v>
          </cell>
          <cell r="B10221" t="str">
            <v>Borde Separador Verde (A-170)H=80,B=30L=81.2</v>
          </cell>
          <cell r="C10221" t="str">
            <v>UN</v>
          </cell>
          <cell r="D10221">
            <v>44107</v>
          </cell>
          <cell r="E10221" t="str">
            <v>2020</v>
          </cell>
          <cell r="F10221">
            <v>121380</v>
          </cell>
        </row>
        <row r="10222">
          <cell r="A10222">
            <v>101377</v>
          </cell>
          <cell r="B10222" t="str">
            <v>Separador de cicloruta **</v>
          </cell>
          <cell r="C10222" t="str">
            <v>UN</v>
          </cell>
          <cell r="E10222" t="str">
            <v>1900</v>
          </cell>
          <cell r="F10222">
            <v>0</v>
          </cell>
        </row>
        <row r="10223">
          <cell r="A10223">
            <v>102638</v>
          </cell>
          <cell r="B10223" t="str">
            <v>Escalador de Arbol (sum.) **</v>
          </cell>
          <cell r="C10223" t="str">
            <v>UN</v>
          </cell>
          <cell r="E10223" t="str">
            <v>1900</v>
          </cell>
          <cell r="F10223">
            <v>0</v>
          </cell>
        </row>
        <row r="10224">
          <cell r="A10224">
            <v>102639</v>
          </cell>
          <cell r="B10224" t="str">
            <v>Escalador de Arco (sum.) **</v>
          </cell>
          <cell r="C10224" t="str">
            <v>UN</v>
          </cell>
          <cell r="D10224">
            <v>43521</v>
          </cell>
          <cell r="E10224" t="str">
            <v>2019</v>
          </cell>
          <cell r="F10224">
            <v>404352</v>
          </cell>
        </row>
        <row r="10225">
          <cell r="A10225">
            <v>102640</v>
          </cell>
          <cell r="B10225" t="str">
            <v>Escalador de Arbol (sum.) Juego M-3**</v>
          </cell>
          <cell r="C10225" t="str">
            <v>UN</v>
          </cell>
          <cell r="D10225">
            <v>43521</v>
          </cell>
          <cell r="E10225" t="str">
            <v>2019</v>
          </cell>
          <cell r="F10225">
            <v>356341</v>
          </cell>
        </row>
        <row r="10226">
          <cell r="A10226">
            <v>102641</v>
          </cell>
          <cell r="B10226" t="str">
            <v>Pasamanos Angulado (sum.) **</v>
          </cell>
          <cell r="C10226" t="str">
            <v>UN</v>
          </cell>
          <cell r="D10226">
            <v>44592</v>
          </cell>
          <cell r="E10226" t="str">
            <v>2022</v>
          </cell>
          <cell r="F10226">
            <v>993931.01</v>
          </cell>
        </row>
        <row r="10227">
          <cell r="A10227">
            <v>102642</v>
          </cell>
          <cell r="B10227" t="str">
            <v>Juego Pasamanos Recto Completo(sum+Transporte) **</v>
          </cell>
          <cell r="C10227" t="str">
            <v>UN</v>
          </cell>
          <cell r="D10227">
            <v>43522</v>
          </cell>
          <cell r="E10227" t="str">
            <v>2019</v>
          </cell>
          <cell r="F10227">
            <v>541586.01</v>
          </cell>
        </row>
        <row r="10228">
          <cell r="A10228">
            <v>102643</v>
          </cell>
          <cell r="B10228" t="str">
            <v>Escalera de Gato (sum.) **</v>
          </cell>
          <cell r="C10228" t="str">
            <v>UN</v>
          </cell>
          <cell r="E10228" t="str">
            <v>1900</v>
          </cell>
          <cell r="F10228">
            <v>0</v>
          </cell>
        </row>
        <row r="10229">
          <cell r="A10229">
            <v>103043</v>
          </cell>
          <cell r="B10229" t="str">
            <v>Sardinel Prefab. A-10 (b=0.20;h=0.50;L=0.80m) Sum.</v>
          </cell>
          <cell r="C10229" t="str">
            <v>UN</v>
          </cell>
          <cell r="D10229">
            <v>44592</v>
          </cell>
          <cell r="E10229" t="str">
            <v>2022</v>
          </cell>
          <cell r="F10229">
            <v>31158</v>
          </cell>
        </row>
        <row r="10230">
          <cell r="A10230">
            <v>105165</v>
          </cell>
          <cell r="B10230" t="str">
            <v>Losa Sentadero para Banca en Concreto M-31</v>
          </cell>
          <cell r="C10230" t="str">
            <v>UN</v>
          </cell>
          <cell r="E10230" t="str">
            <v>1900</v>
          </cell>
          <cell r="F10230">
            <v>0</v>
          </cell>
        </row>
        <row r="10231">
          <cell r="A10231">
            <v>107315</v>
          </cell>
          <cell r="B10231" t="str">
            <v>BANCA TRAPEZO.GRC 21 MP L=1.8 m  H=0.45 m P= 0.45</v>
          </cell>
          <cell r="C10231" t="str">
            <v>UN</v>
          </cell>
          <cell r="D10231">
            <v>43630</v>
          </cell>
          <cell r="E10231" t="str">
            <v>2019</v>
          </cell>
          <cell r="F10231">
            <v>1142400</v>
          </cell>
        </row>
        <row r="10232">
          <cell r="A10232">
            <v>108817</v>
          </cell>
          <cell r="B10232" t="str">
            <v>BASURERA RECTANGULAR CONCRETO L=55 cm a 40 H=94 cm</v>
          </cell>
          <cell r="C10232" t="str">
            <v>UN</v>
          </cell>
          <cell r="E10232" t="str">
            <v>1900</v>
          </cell>
          <cell r="F10232">
            <v>0</v>
          </cell>
        </row>
        <row r="10233">
          <cell r="A10233">
            <v>101291</v>
          </cell>
          <cell r="B10233" t="str">
            <v>CañuelaConc.(3.500psi)H=18cm;A=30m;L=100cmRedondea</v>
          </cell>
          <cell r="C10233" t="str">
            <v>UN</v>
          </cell>
          <cell r="D10233">
            <v>43544</v>
          </cell>
          <cell r="E10233" t="str">
            <v>2019</v>
          </cell>
          <cell r="F10233">
            <v>24150</v>
          </cell>
        </row>
        <row r="10234">
          <cell r="A10234">
            <v>102039</v>
          </cell>
          <cell r="B10234" t="str">
            <v>BANCA TRAPEZO GRC 21 MP A=2.06 m h=0.45 m p=0.45 M</v>
          </cell>
          <cell r="C10234" t="str">
            <v>UN</v>
          </cell>
          <cell r="D10234">
            <v>43630</v>
          </cell>
          <cell r="E10234" t="str">
            <v>2019</v>
          </cell>
          <cell r="F10234">
            <v>1368500</v>
          </cell>
        </row>
        <row r="10235">
          <cell r="A10235">
            <v>3283</v>
          </cell>
          <cell r="B10235" t="str">
            <v>CANCHA  MULTIPLE, TORRES</v>
          </cell>
          <cell r="C10235" t="str">
            <v>GL</v>
          </cell>
          <cell r="E10235" t="str">
            <v>1900</v>
          </cell>
          <cell r="F10235">
            <v>0</v>
          </cell>
        </row>
        <row r="10236">
          <cell r="A10236">
            <v>3618</v>
          </cell>
          <cell r="B10236" t="str">
            <v>IDENTIFICADOR GENERAL IDG-S  UNA CARA</v>
          </cell>
          <cell r="C10236" t="str">
            <v>UN</v>
          </cell>
          <cell r="E10236" t="str">
            <v>1900</v>
          </cell>
          <cell r="F10236">
            <v>0</v>
          </cell>
        </row>
        <row r="10237">
          <cell r="A10237">
            <v>3619</v>
          </cell>
          <cell r="B10237" t="str">
            <v>IDENTIFICADOR GENERAL IDG-S DOS CARAS</v>
          </cell>
          <cell r="C10237" t="str">
            <v>UN</v>
          </cell>
          <cell r="E10237" t="str">
            <v>1900</v>
          </cell>
          <cell r="F10237">
            <v>0</v>
          </cell>
        </row>
        <row r="10238">
          <cell r="A10238">
            <v>3620</v>
          </cell>
          <cell r="B10238" t="str">
            <v>IDENTIFICADOR GENERAL IDG -M</v>
          </cell>
          <cell r="C10238" t="str">
            <v>UN</v>
          </cell>
          <cell r="E10238" t="str">
            <v>1900</v>
          </cell>
          <cell r="F10238">
            <v>0</v>
          </cell>
        </row>
        <row r="10239">
          <cell r="A10239">
            <v>3623</v>
          </cell>
          <cell r="B10239" t="str">
            <v>SEÑAL DIRECCIONAL TIPO POSTES(SUM+INST)DADOS</v>
          </cell>
          <cell r="C10239" t="str">
            <v>UN</v>
          </cell>
          <cell r="E10239" t="str">
            <v>1900</v>
          </cell>
          <cell r="F10239">
            <v>0</v>
          </cell>
        </row>
        <row r="10240">
          <cell r="A10240">
            <v>3626</v>
          </cell>
          <cell r="B10240" t="str">
            <v>SEÑAL CIVICA SC-120 (Una Cara)</v>
          </cell>
          <cell r="C10240" t="str">
            <v>UN</v>
          </cell>
          <cell r="D10240">
            <v>44592</v>
          </cell>
          <cell r="E10240" t="str">
            <v>2022</v>
          </cell>
          <cell r="F10240">
            <v>337984</v>
          </cell>
        </row>
        <row r="10241">
          <cell r="A10241">
            <v>3627</v>
          </cell>
          <cell r="B10241" t="str">
            <v>SEÑAL CIVICA SC-80 Panel Sencillo)</v>
          </cell>
          <cell r="C10241" t="str">
            <v>UN</v>
          </cell>
          <cell r="E10241" t="str">
            <v>1900</v>
          </cell>
          <cell r="F10241">
            <v>0</v>
          </cell>
        </row>
        <row r="10242">
          <cell r="A10242">
            <v>3628</v>
          </cell>
          <cell r="B10242" t="str">
            <v>PORTAPENDONES 1 CARA</v>
          </cell>
          <cell r="C10242" t="str">
            <v>UN</v>
          </cell>
          <cell r="E10242" t="str">
            <v>1900</v>
          </cell>
          <cell r="F10242">
            <v>0</v>
          </cell>
        </row>
        <row r="10243">
          <cell r="A10243">
            <v>3629</v>
          </cell>
          <cell r="B10243" t="str">
            <v>PORTAPENDONES 2 CARAS</v>
          </cell>
          <cell r="C10243" t="str">
            <v>UN</v>
          </cell>
          <cell r="E10243" t="str">
            <v>1900</v>
          </cell>
          <cell r="F10243">
            <v>0</v>
          </cell>
        </row>
        <row r="10244">
          <cell r="A10244">
            <v>3630</v>
          </cell>
          <cell r="B10244" t="str">
            <v>SEÑAL PARA CICLORUTA SENDEROS (E)</v>
          </cell>
          <cell r="C10244" t="str">
            <v>UN</v>
          </cell>
          <cell r="E10244" t="str">
            <v>1900</v>
          </cell>
          <cell r="F10244">
            <v>0</v>
          </cell>
        </row>
        <row r="10245">
          <cell r="A10245">
            <v>3632</v>
          </cell>
          <cell r="B10245" t="str">
            <v>SEÑAL PARA CICLORUTA SEÑALES (F)</v>
          </cell>
          <cell r="C10245" t="str">
            <v>UN</v>
          </cell>
          <cell r="E10245" t="str">
            <v>1900</v>
          </cell>
          <cell r="F10245">
            <v>0</v>
          </cell>
        </row>
        <row r="10246">
          <cell r="A10246">
            <v>3633</v>
          </cell>
          <cell r="B10246" t="str">
            <v>SEÑAL PARA CICLORUTA  (G)</v>
          </cell>
          <cell r="C10246" t="str">
            <v>UN</v>
          </cell>
          <cell r="E10246" t="str">
            <v>1900</v>
          </cell>
          <cell r="F10246">
            <v>0</v>
          </cell>
        </row>
        <row r="10247">
          <cell r="A10247">
            <v>3750</v>
          </cell>
          <cell r="B10247" t="str">
            <v>MALLA MICROFUTBOL Nylon Iperm.Nº4</v>
          </cell>
          <cell r="C10247" t="str">
            <v>JGO</v>
          </cell>
          <cell r="D10247">
            <v>44592</v>
          </cell>
          <cell r="E10247" t="str">
            <v>2022</v>
          </cell>
          <cell r="F10247">
            <v>177032</v>
          </cell>
        </row>
        <row r="10248">
          <cell r="A10248">
            <v>3751</v>
          </cell>
          <cell r="B10248" t="str">
            <v>PORTERIA MULTIFUNCIONAL</v>
          </cell>
          <cell r="C10248" t="str">
            <v>UN</v>
          </cell>
          <cell r="E10248" t="str">
            <v>1900</v>
          </cell>
          <cell r="F10248">
            <v>0</v>
          </cell>
        </row>
        <row r="10249">
          <cell r="A10249">
            <v>3753</v>
          </cell>
          <cell r="B10249" t="str">
            <v>PORTERIA  FUTBOL PROFESIONAL 7.32 ml (SUM)FIJA</v>
          </cell>
          <cell r="C10249" t="str">
            <v>JGO</v>
          </cell>
          <cell r="D10249">
            <v>44592</v>
          </cell>
          <cell r="E10249" t="str">
            <v>2022</v>
          </cell>
          <cell r="F10249">
            <v>4435229</v>
          </cell>
        </row>
        <row r="10250">
          <cell r="A10250">
            <v>9485</v>
          </cell>
          <cell r="B10250" t="str">
            <v>MALLAS EN NYLON TENIS</v>
          </cell>
          <cell r="C10250" t="str">
            <v>UN</v>
          </cell>
          <cell r="E10250" t="str">
            <v>1900</v>
          </cell>
          <cell r="F10250">
            <v>0</v>
          </cell>
        </row>
        <row r="10251">
          <cell r="A10251">
            <v>9486</v>
          </cell>
          <cell r="B10251" t="str">
            <v>POSTES VOLEIBOL GRADUABLES</v>
          </cell>
          <cell r="C10251" t="str">
            <v>PAR</v>
          </cell>
          <cell r="E10251" t="str">
            <v>1900</v>
          </cell>
          <cell r="F10251">
            <v>0</v>
          </cell>
        </row>
        <row r="10252">
          <cell r="A10252">
            <v>9487</v>
          </cell>
          <cell r="B10252" t="str">
            <v>POSTES TENIS CON TRINQUETE</v>
          </cell>
          <cell r="C10252" t="str">
            <v>PAR</v>
          </cell>
          <cell r="E10252" t="str">
            <v>1900</v>
          </cell>
          <cell r="F10252">
            <v>0</v>
          </cell>
        </row>
        <row r="10253">
          <cell r="A10253">
            <v>9489</v>
          </cell>
          <cell r="B10253" t="str">
            <v>DEMARCACION SOBRE PAVIMENTO FLEXIBLE (ASFALTO)</v>
          </cell>
          <cell r="C10253" t="str">
            <v>UN</v>
          </cell>
          <cell r="E10253" t="str">
            <v>1900</v>
          </cell>
          <cell r="F10253">
            <v>0</v>
          </cell>
        </row>
        <row r="10254">
          <cell r="A10254">
            <v>9788</v>
          </cell>
          <cell r="B10254" t="str">
            <v>DEMARCACION BALONCESTO - MICROFUTBOL</v>
          </cell>
          <cell r="C10254" t="str">
            <v>UN</v>
          </cell>
          <cell r="E10254" t="str">
            <v>1900</v>
          </cell>
          <cell r="F10254">
            <v>0</v>
          </cell>
        </row>
        <row r="10255">
          <cell r="A10255">
            <v>100397</v>
          </cell>
          <cell r="B10255" t="str">
            <v>Balancin 1 Travesaño de dos puestos **</v>
          </cell>
          <cell r="C10255" t="str">
            <v>UN</v>
          </cell>
          <cell r="E10255" t="str">
            <v>1900</v>
          </cell>
          <cell r="F10255">
            <v>0</v>
          </cell>
        </row>
        <row r="10256">
          <cell r="A10256">
            <v>100401</v>
          </cell>
          <cell r="B10256" t="str">
            <v>Bicicletero M-101 **</v>
          </cell>
          <cell r="C10256" t="str">
            <v>UN</v>
          </cell>
          <cell r="D10256">
            <v>44592</v>
          </cell>
          <cell r="E10256" t="str">
            <v>2022</v>
          </cell>
          <cell r="F10256">
            <v>696497</v>
          </cell>
        </row>
        <row r="10257">
          <cell r="A10257">
            <v>100402</v>
          </cell>
          <cell r="B10257" t="str">
            <v>Estructura voleyball</v>
          </cell>
          <cell r="C10257" t="str">
            <v>JGO</v>
          </cell>
          <cell r="E10257" t="str">
            <v>1900</v>
          </cell>
          <cell r="F10257">
            <v>0</v>
          </cell>
        </row>
        <row r="10258">
          <cell r="A10258">
            <v>100446</v>
          </cell>
          <cell r="B10258" t="str">
            <v>Señal civica SC-120  Dos Caras (Sumin+Transporte)</v>
          </cell>
          <cell r="C10258" t="str">
            <v>UN</v>
          </cell>
          <cell r="D10258">
            <v>44592</v>
          </cell>
          <cell r="E10258" t="str">
            <v>2022</v>
          </cell>
          <cell r="F10258">
            <v>380489.01</v>
          </cell>
        </row>
        <row r="10259">
          <cell r="A10259">
            <v>100447</v>
          </cell>
          <cell r="B10259" t="str">
            <v>Señal Civica SC-80  Panel Doble  (sumin)  **</v>
          </cell>
          <cell r="C10259" t="str">
            <v>UN</v>
          </cell>
          <cell r="E10259" t="str">
            <v>1900</v>
          </cell>
          <cell r="F10259">
            <v>0</v>
          </cell>
        </row>
        <row r="10260">
          <cell r="A10260">
            <v>100448</v>
          </cell>
          <cell r="B10260" t="str">
            <v>Señal Civica IDG-S 1 cara  (sum.+ Trnasp.) **</v>
          </cell>
          <cell r="C10260" t="str">
            <v>UN</v>
          </cell>
          <cell r="E10260" t="str">
            <v>1900</v>
          </cell>
          <cell r="F10260">
            <v>0</v>
          </cell>
        </row>
        <row r="10261">
          <cell r="A10261">
            <v>100449</v>
          </cell>
          <cell r="B10261" t="str">
            <v>Señal Civica IDG-S 2 caras  (sumin+transporte)  **</v>
          </cell>
          <cell r="C10261" t="str">
            <v>UN</v>
          </cell>
          <cell r="D10261">
            <v>44592</v>
          </cell>
          <cell r="E10261" t="str">
            <v>2022</v>
          </cell>
          <cell r="F10261">
            <v>451852</v>
          </cell>
        </row>
        <row r="10262">
          <cell r="A10262">
            <v>100450</v>
          </cell>
          <cell r="B10262" t="str">
            <v>Lamina informativa SC-80  (sumin e instal)  **</v>
          </cell>
          <cell r="C10262" t="str">
            <v>UN</v>
          </cell>
          <cell r="E10262" t="str">
            <v>1900</v>
          </cell>
          <cell r="F10262">
            <v>0</v>
          </cell>
        </row>
        <row r="10263">
          <cell r="A10263">
            <v>100451</v>
          </cell>
          <cell r="B10263" t="str">
            <v>Lamina informativa SC-120 (sumin e instal)  **</v>
          </cell>
          <cell r="C10263" t="str">
            <v>UN</v>
          </cell>
          <cell r="E10263" t="str">
            <v>1900</v>
          </cell>
          <cell r="F10263">
            <v>0</v>
          </cell>
        </row>
        <row r="10264">
          <cell r="A10264">
            <v>100452</v>
          </cell>
          <cell r="B10264" t="str">
            <v>Lamina informativa IDG-S(sumin e instal)  **</v>
          </cell>
          <cell r="C10264" t="str">
            <v>UN</v>
          </cell>
          <cell r="E10264" t="str">
            <v>1900</v>
          </cell>
          <cell r="F10264">
            <v>0</v>
          </cell>
        </row>
        <row r="10265">
          <cell r="A10265">
            <v>100456</v>
          </cell>
          <cell r="B10265" t="str">
            <v>Cicloparqueadero modulo M-100 (sumin) **</v>
          </cell>
          <cell r="C10265" t="str">
            <v>UN</v>
          </cell>
          <cell r="D10265">
            <v>43522</v>
          </cell>
          <cell r="E10265" t="str">
            <v>2019</v>
          </cell>
          <cell r="F10265">
            <v>373682</v>
          </cell>
        </row>
        <row r="10266">
          <cell r="A10266">
            <v>100472</v>
          </cell>
          <cell r="B10266" t="str">
            <v>Banner de 13 onzas impresion digital  (sumin) **</v>
          </cell>
          <cell r="C10266" t="str">
            <v>M2</v>
          </cell>
          <cell r="E10266" t="str">
            <v>1900</v>
          </cell>
          <cell r="F10266">
            <v>0</v>
          </cell>
        </row>
        <row r="10267">
          <cell r="A10267">
            <v>100473</v>
          </cell>
          <cell r="B10267" t="str">
            <v>Lamina informativa RutaVida (sumin e instal)  **</v>
          </cell>
          <cell r="C10267" t="str">
            <v>UN</v>
          </cell>
          <cell r="E10267" t="str">
            <v>1900</v>
          </cell>
          <cell r="F10267">
            <v>0</v>
          </cell>
        </row>
        <row r="10268">
          <cell r="A10268">
            <v>100530</v>
          </cell>
          <cell r="B10268" t="str">
            <v>MALLA MINIFUTBOL/FUTBOL-8 (5X2M)Nilon Imperm-N°4</v>
          </cell>
          <cell r="C10268" t="str">
            <v>JGO</v>
          </cell>
          <cell r="D10268">
            <v>44592</v>
          </cell>
          <cell r="E10268" t="str">
            <v>2022</v>
          </cell>
          <cell r="F10268">
            <v>218742</v>
          </cell>
        </row>
        <row r="10269">
          <cell r="A10269">
            <v>100589</v>
          </cell>
          <cell r="B10269" t="str">
            <v>Señal civica instrucc RutaVida 4 ejerc Doble cara</v>
          </cell>
          <cell r="C10269" t="str">
            <v>UN</v>
          </cell>
          <cell r="E10269" t="str">
            <v>1900</v>
          </cell>
          <cell r="F10269">
            <v>0</v>
          </cell>
        </row>
        <row r="10270">
          <cell r="A10270">
            <v>100685</v>
          </cell>
          <cell r="B10270" t="str">
            <v>MODULO VENTAS TIPO CONTENEDOR(20 Ft) IDRD</v>
          </cell>
          <cell r="C10270" t="str">
            <v>UN</v>
          </cell>
          <cell r="D10270">
            <v>44592</v>
          </cell>
          <cell r="E10270" t="str">
            <v>2022</v>
          </cell>
          <cell r="F10270">
            <v>26409775.010000002</v>
          </cell>
        </row>
        <row r="10271">
          <cell r="A10271">
            <v>100688</v>
          </cell>
          <cell r="B10271" t="str">
            <v>MODULO CAMERINO TIPO CONTENEDOR(20 Ft) IDRD</v>
          </cell>
          <cell r="C10271" t="str">
            <v>UN</v>
          </cell>
          <cell r="D10271">
            <v>43496</v>
          </cell>
          <cell r="E10271" t="str">
            <v>2019</v>
          </cell>
          <cell r="F10271">
            <v>53879213</v>
          </cell>
        </row>
        <row r="10272">
          <cell r="A10272">
            <v>100700</v>
          </cell>
          <cell r="B10272" t="str">
            <v>Valla informativa de obra 1.50X2.50M (sumi+insta)l</v>
          </cell>
          <cell r="C10272" t="str">
            <v>UN</v>
          </cell>
          <cell r="D10272">
            <v>44592</v>
          </cell>
          <cell r="E10272" t="str">
            <v>2022</v>
          </cell>
          <cell r="F10272">
            <v>1852015</v>
          </cell>
        </row>
        <row r="10273">
          <cell r="A10273">
            <v>100734</v>
          </cell>
          <cell r="B10273" t="str">
            <v>MODULO BAÑOS TIPO CONTENEDOR(20 Ft) IDRD</v>
          </cell>
          <cell r="C10273" t="str">
            <v>UN</v>
          </cell>
          <cell r="D10273">
            <v>43496</v>
          </cell>
          <cell r="E10273" t="str">
            <v>2019</v>
          </cell>
          <cell r="F10273">
            <v>79773209.989999995</v>
          </cell>
        </row>
        <row r="10274">
          <cell r="A10274">
            <v>100748</v>
          </cell>
          <cell r="B10274" t="str">
            <v>MODULO SANITARIO MULTIPLE-DISEÑO IDRD</v>
          </cell>
          <cell r="C10274" t="str">
            <v>UN</v>
          </cell>
          <cell r="D10274">
            <v>43496</v>
          </cell>
          <cell r="E10274" t="str">
            <v>2019</v>
          </cell>
          <cell r="F10274">
            <v>255834419</v>
          </cell>
        </row>
        <row r="10275">
          <cell r="A10275">
            <v>100856</v>
          </cell>
          <cell r="B10275" t="str">
            <v>Señal de Identificación  Obra (0.40x0.70m)sum+Ins</v>
          </cell>
          <cell r="C10275" t="str">
            <v>UN</v>
          </cell>
          <cell r="D10275">
            <v>44585</v>
          </cell>
          <cell r="E10275" t="str">
            <v>2022</v>
          </cell>
          <cell r="F10275">
            <v>327422</v>
          </cell>
        </row>
        <row r="10276">
          <cell r="A10276">
            <v>101179</v>
          </cell>
          <cell r="B10276" t="str">
            <v>Señal IDE-46 Dos caras  (sumin)  **</v>
          </cell>
          <cell r="C10276" t="str">
            <v>UN</v>
          </cell>
          <cell r="D10276">
            <v>44592</v>
          </cell>
          <cell r="E10276" t="str">
            <v>2022</v>
          </cell>
          <cell r="F10276">
            <v>495811</v>
          </cell>
        </row>
        <row r="10277">
          <cell r="A10277">
            <v>101209</v>
          </cell>
          <cell r="B10277" t="str">
            <v>SEÑAL CIVICA SC-80  dos caras (sum)**</v>
          </cell>
          <cell r="C10277" t="str">
            <v>UN</v>
          </cell>
          <cell r="D10277">
            <v>44592</v>
          </cell>
          <cell r="E10277" t="str">
            <v>2022</v>
          </cell>
          <cell r="F10277">
            <v>363079</v>
          </cell>
        </row>
        <row r="10278">
          <cell r="A10278">
            <v>101343</v>
          </cell>
          <cell r="B10278" t="str">
            <v>Marquilla de Identificación (RPS) Elect (4X2CM)</v>
          </cell>
          <cell r="C10278" t="str">
            <v>UN</v>
          </cell>
          <cell r="D10278">
            <v>44592</v>
          </cell>
          <cell r="E10278" t="str">
            <v>2022</v>
          </cell>
          <cell r="F10278">
            <v>2910</v>
          </cell>
        </row>
        <row r="10279">
          <cell r="A10279">
            <v>101362</v>
          </cell>
          <cell r="B10279" t="str">
            <v>Cicloparqueadero  M-101 Para 11 bicicletas (Sumin)</v>
          </cell>
          <cell r="C10279" t="str">
            <v>UN</v>
          </cell>
          <cell r="E10279" t="str">
            <v>1900</v>
          </cell>
          <cell r="F10279">
            <v>0</v>
          </cell>
        </row>
        <row r="10280">
          <cell r="A10280">
            <v>101365</v>
          </cell>
          <cell r="B10280" t="str">
            <v>IDENTIFICADOR (IDE-46) DE ESCEN.DEPORT.Panel Senc.</v>
          </cell>
          <cell r="C10280" t="str">
            <v>UN</v>
          </cell>
          <cell r="E10280" t="str">
            <v>1900</v>
          </cell>
          <cell r="F10280">
            <v>0</v>
          </cell>
        </row>
        <row r="10281">
          <cell r="A10281">
            <v>101366</v>
          </cell>
          <cell r="B10281" t="str">
            <v>IDENTIFICADOR (IDE-46) DE ESCEN.DEPORT.Panel Doble</v>
          </cell>
          <cell r="C10281" t="str">
            <v>UN</v>
          </cell>
          <cell r="E10281" t="str">
            <v>1900</v>
          </cell>
          <cell r="F10281">
            <v>0</v>
          </cell>
        </row>
        <row r="10282">
          <cell r="A10282">
            <v>101367</v>
          </cell>
          <cell r="B10282" t="str">
            <v>IDENTIFICADOR (IDE-67) DE ESCEN.DEPORT.Panel Senci</v>
          </cell>
          <cell r="C10282" t="str">
            <v>UN</v>
          </cell>
          <cell r="E10282" t="str">
            <v>1900</v>
          </cell>
          <cell r="F10282">
            <v>0</v>
          </cell>
        </row>
        <row r="10283">
          <cell r="A10283">
            <v>101368</v>
          </cell>
          <cell r="B10283" t="str">
            <v>IDENTIFICADOR (IDE-67) DE ESCEN.DEPORT.Panel Doble</v>
          </cell>
          <cell r="C10283" t="str">
            <v>UN</v>
          </cell>
          <cell r="E10283" t="str">
            <v>1900</v>
          </cell>
          <cell r="F10283">
            <v>0</v>
          </cell>
        </row>
        <row r="10284">
          <cell r="A10284">
            <v>101372</v>
          </cell>
          <cell r="B10284" t="str">
            <v>Balancin 2 Travesaños de 2"x2.50mts  (4Puestos)</v>
          </cell>
          <cell r="C10284" t="str">
            <v>UN</v>
          </cell>
          <cell r="E10284" t="str">
            <v>1900</v>
          </cell>
          <cell r="F10284">
            <v>0</v>
          </cell>
        </row>
        <row r="10285">
          <cell r="A10285">
            <v>101374</v>
          </cell>
          <cell r="B10285" t="str">
            <v>Bicicletero / Cicloparquedero  M-100 (Sum) **</v>
          </cell>
          <cell r="C10285" t="str">
            <v>UN</v>
          </cell>
          <cell r="D10285">
            <v>43537</v>
          </cell>
          <cell r="E10285" t="str">
            <v>2019</v>
          </cell>
          <cell r="F10285">
            <v>409360</v>
          </cell>
        </row>
        <row r="10286">
          <cell r="A10286">
            <v>101565</v>
          </cell>
          <cell r="B10286" t="str">
            <v>ESTRUCTURA DE  MINIFUTBOL+malla (sum.) **</v>
          </cell>
          <cell r="C10286" t="str">
            <v>JGO</v>
          </cell>
          <cell r="E10286" t="str">
            <v>1900</v>
          </cell>
          <cell r="F10286">
            <v>0</v>
          </cell>
        </row>
        <row r="10287">
          <cell r="A10287">
            <v>101774</v>
          </cell>
          <cell r="B10287" t="str">
            <v>PARALES CANCHA DE TENIS(Sum+Inst)**</v>
          </cell>
          <cell r="C10287" t="str">
            <v>PAR</v>
          </cell>
          <cell r="E10287" t="str">
            <v>1900</v>
          </cell>
          <cell r="F10287">
            <v>0</v>
          </cell>
        </row>
        <row r="10288">
          <cell r="A10288">
            <v>101775</v>
          </cell>
          <cell r="B10288" t="str">
            <v>MALLA  CANCHA DE TENIS(N°5-Inmunis+Guaya+Inst)**</v>
          </cell>
          <cell r="C10288" t="str">
            <v>UN</v>
          </cell>
          <cell r="E10288" t="str">
            <v>1900</v>
          </cell>
          <cell r="F10288">
            <v>0</v>
          </cell>
        </row>
        <row r="10289">
          <cell r="A10289">
            <v>101790</v>
          </cell>
          <cell r="B10289" t="str">
            <v>DEMARCACION EN DECO-SPORT BLANCO CANCHA DE TENIS**</v>
          </cell>
          <cell r="C10289" t="str">
            <v>M2</v>
          </cell>
          <cell r="E10289" t="str">
            <v>1900</v>
          </cell>
          <cell r="F10289">
            <v>0</v>
          </cell>
        </row>
        <row r="10290">
          <cell r="A10290">
            <v>102528</v>
          </cell>
          <cell r="B10290" t="str">
            <v>MALLA FUTBOL PROF.CAL.8,Nylon Imp.Hexago.8cmCampin</v>
          </cell>
          <cell r="C10290" t="str">
            <v>UN</v>
          </cell>
          <cell r="E10290" t="str">
            <v>1900</v>
          </cell>
          <cell r="F10290">
            <v>0</v>
          </cell>
        </row>
        <row r="10291">
          <cell r="A10291">
            <v>102540</v>
          </cell>
          <cell r="B10291" t="str">
            <v>Malla Nylon Imperm.CAL.14,Hexago 10cm**</v>
          </cell>
          <cell r="C10291" t="str">
            <v>M2</v>
          </cell>
          <cell r="E10291" t="str">
            <v>1900</v>
          </cell>
          <cell r="F10291">
            <v>0</v>
          </cell>
        </row>
        <row r="10292">
          <cell r="A10292">
            <v>102564</v>
          </cell>
          <cell r="B10292" t="str">
            <v>PORTERIA  FUTBOL SEMI PROFESIONAL (SUM+INST) **</v>
          </cell>
          <cell r="C10292" t="str">
            <v>UN</v>
          </cell>
          <cell r="E10292" t="str">
            <v>1900</v>
          </cell>
          <cell r="F10292">
            <v>0</v>
          </cell>
        </row>
        <row r="10293">
          <cell r="A10293">
            <v>102581</v>
          </cell>
          <cell r="B10293" t="str">
            <v>MALLA FUTBOL PROF.CAL.8,Nylon Imp.Hexago.8cmCampin</v>
          </cell>
          <cell r="C10293" t="str">
            <v>JGO</v>
          </cell>
          <cell r="D10293">
            <v>44592</v>
          </cell>
          <cell r="E10293" t="str">
            <v>2022</v>
          </cell>
          <cell r="F10293">
            <v>1719158</v>
          </cell>
        </row>
        <row r="10294">
          <cell r="A10294">
            <v>102582</v>
          </cell>
          <cell r="B10294" t="str">
            <v>MallaPort.FutbolSemiprof.Cal.4,Nylon.ImpCuadro10cm</v>
          </cell>
          <cell r="C10294" t="str">
            <v>JGO</v>
          </cell>
          <cell r="D10294">
            <v>44585</v>
          </cell>
          <cell r="E10294" t="str">
            <v>2022</v>
          </cell>
          <cell r="F10294">
            <v>1205346</v>
          </cell>
        </row>
        <row r="10295">
          <cell r="A10295">
            <v>102583</v>
          </cell>
          <cell r="B10295" t="str">
            <v>MallaPort.FutbolSemiprof.Cal.2,Nylon.ImpCuadro10cm</v>
          </cell>
          <cell r="C10295" t="str">
            <v>JGO</v>
          </cell>
          <cell r="E10295" t="str">
            <v>1900</v>
          </cell>
          <cell r="F10295">
            <v>0</v>
          </cell>
        </row>
        <row r="10296">
          <cell r="A10296">
            <v>102611</v>
          </cell>
          <cell r="B10296" t="str">
            <v>SEÑAL CIVICA SC-80 una cara (sum)**</v>
          </cell>
          <cell r="C10296" t="str">
            <v>UN</v>
          </cell>
          <cell r="D10296">
            <v>44585</v>
          </cell>
          <cell r="E10296" t="str">
            <v>2022</v>
          </cell>
          <cell r="F10296">
            <v>359108</v>
          </cell>
        </row>
        <row r="10297">
          <cell r="A10297">
            <v>102615</v>
          </cell>
          <cell r="B10297" t="str">
            <v>MALLA PROTECC.FUTBOL Cal.2,Nylon Imp.(13X13)</v>
          </cell>
          <cell r="C10297" t="str">
            <v>M2</v>
          </cell>
          <cell r="D10297">
            <v>44592</v>
          </cell>
          <cell r="E10297" t="str">
            <v>2022</v>
          </cell>
          <cell r="F10297">
            <v>8452</v>
          </cell>
        </row>
        <row r="10298">
          <cell r="A10298">
            <v>102700</v>
          </cell>
          <cell r="B10298" t="str">
            <v>SEÑAL DE EMERGENCIA ACRILICO (15X15CM)Sum+Inst.</v>
          </cell>
          <cell r="C10298" t="str">
            <v>UN</v>
          </cell>
          <cell r="E10298" t="str">
            <v>1900</v>
          </cell>
          <cell r="F10298">
            <v>0</v>
          </cell>
        </row>
        <row r="10299">
          <cell r="A10299">
            <v>102701</v>
          </cell>
          <cell r="B10299" t="str">
            <v>SEÑAL VIDRIO TEMPLADO 6MM (10X20CM)CON EXT.Sum+Ins</v>
          </cell>
          <cell r="C10299" t="str">
            <v>UN</v>
          </cell>
          <cell r="E10299" t="str">
            <v>1900</v>
          </cell>
          <cell r="F10299">
            <v>0</v>
          </cell>
        </row>
        <row r="10300">
          <cell r="A10300">
            <v>102747</v>
          </cell>
          <cell r="B10300" t="str">
            <v>SEÑAL DIRECCIONAL TIPO POSTES(SUM+INST)DADOS P4-ID</v>
          </cell>
          <cell r="C10300" t="str">
            <v>UN</v>
          </cell>
          <cell r="E10300" t="str">
            <v>1900</v>
          </cell>
          <cell r="F10300">
            <v>0</v>
          </cell>
        </row>
        <row r="10301">
          <cell r="A10301">
            <v>102801</v>
          </cell>
          <cell r="B10301" t="str">
            <v>Señal de Obra(Lam.Galv Cal.20-Ang.2X2x1/8"-75X75cm</v>
          </cell>
          <cell r="C10301" t="str">
            <v>UN</v>
          </cell>
          <cell r="E10301" t="str">
            <v>1900</v>
          </cell>
          <cell r="F10301">
            <v>0</v>
          </cell>
        </row>
        <row r="10302">
          <cell r="A10302">
            <v>102930</v>
          </cell>
          <cell r="B10302" t="str">
            <v>Señal Civica IDG-S 1 cara  (sum.) **</v>
          </cell>
          <cell r="C10302" t="str">
            <v>UN</v>
          </cell>
          <cell r="D10302">
            <v>44592</v>
          </cell>
          <cell r="E10302" t="str">
            <v>2022</v>
          </cell>
          <cell r="F10302">
            <v>513313</v>
          </cell>
        </row>
        <row r="10303">
          <cell r="A10303">
            <v>102932</v>
          </cell>
          <cell r="B10303" t="str">
            <v>Lamina informativa SC-80  (suministro+Transporte)</v>
          </cell>
          <cell r="C10303" t="str">
            <v>UN</v>
          </cell>
          <cell r="E10303" t="str">
            <v>1900</v>
          </cell>
          <cell r="F10303">
            <v>0</v>
          </cell>
        </row>
        <row r="10304">
          <cell r="A10304">
            <v>102933</v>
          </cell>
          <cell r="B10304" t="str">
            <v>Lamina informativa SC-120  (suministro+Transporte)</v>
          </cell>
          <cell r="C10304" t="str">
            <v>UN</v>
          </cell>
          <cell r="E10304" t="str">
            <v>1900</v>
          </cell>
          <cell r="F10304">
            <v>0</v>
          </cell>
        </row>
        <row r="10305">
          <cell r="A10305">
            <v>102935</v>
          </cell>
          <cell r="B10305" t="str">
            <v>Lamina informativa IDG-S(suministro+Transp.)  **</v>
          </cell>
          <cell r="C10305" t="str">
            <v>UN</v>
          </cell>
          <cell r="E10305" t="str">
            <v>1900</v>
          </cell>
          <cell r="F10305">
            <v>0</v>
          </cell>
        </row>
        <row r="10306">
          <cell r="A10306">
            <v>102947</v>
          </cell>
          <cell r="B10306" t="str">
            <v>Balancin Tubo Galvanizado 2" x 2.00m **(2 Puestos)</v>
          </cell>
          <cell r="C10306" t="str">
            <v>UN</v>
          </cell>
          <cell r="D10306">
            <v>43517</v>
          </cell>
          <cell r="E10306" t="str">
            <v>2019</v>
          </cell>
          <cell r="F10306">
            <v>858528</v>
          </cell>
        </row>
        <row r="10307">
          <cell r="A10307">
            <v>102948</v>
          </cell>
          <cell r="B10307" t="str">
            <v>Balancin Tubo Galvanizado 2" x 2.50m **(2 Puesto)</v>
          </cell>
          <cell r="C10307" t="str">
            <v>UN</v>
          </cell>
          <cell r="D10307">
            <v>43517</v>
          </cell>
          <cell r="E10307" t="str">
            <v>2019</v>
          </cell>
          <cell r="F10307">
            <v>1130500</v>
          </cell>
        </row>
        <row r="10308">
          <cell r="A10308">
            <v>102992</v>
          </cell>
          <cell r="B10308" t="str">
            <v>Balancin en Madera **</v>
          </cell>
          <cell r="C10308" t="str">
            <v>UN</v>
          </cell>
          <cell r="D10308">
            <v>43522</v>
          </cell>
          <cell r="E10308" t="str">
            <v>2019</v>
          </cell>
          <cell r="F10308">
            <v>885996</v>
          </cell>
        </row>
        <row r="10309">
          <cell r="A10309">
            <v>103231</v>
          </cell>
          <cell r="B10309" t="str">
            <v>Marquilla de papel Dexon, Números**</v>
          </cell>
          <cell r="C10309" t="str">
            <v>UN</v>
          </cell>
          <cell r="E10309" t="str">
            <v>1900</v>
          </cell>
          <cell r="F10309">
            <v>0</v>
          </cell>
        </row>
        <row r="10310">
          <cell r="A10310">
            <v>104815</v>
          </cell>
          <cell r="B10310" t="str">
            <v>ESTRUCTURA CANCHA MULTIPLE BALONCESTO/MICRO móvil</v>
          </cell>
          <cell r="C10310" t="str">
            <v>UN</v>
          </cell>
          <cell r="E10310" t="str">
            <v>1900</v>
          </cell>
          <cell r="F10310">
            <v>0</v>
          </cell>
        </row>
        <row r="10311">
          <cell r="A10311">
            <v>105238</v>
          </cell>
          <cell r="B10311" t="str">
            <v>Bicicletero de espiral acero inoxidable</v>
          </cell>
          <cell r="C10311" t="str">
            <v>UN</v>
          </cell>
          <cell r="E10311" t="str">
            <v>1900</v>
          </cell>
          <cell r="F10311">
            <v>0</v>
          </cell>
        </row>
        <row r="10312">
          <cell r="A10312">
            <v>105675</v>
          </cell>
          <cell r="B10312" t="str">
            <v>PORTERIA MOVIL FUTBOL 11  2.50X7.32 ml (SUM)</v>
          </cell>
          <cell r="C10312" t="str">
            <v>JGO</v>
          </cell>
          <cell r="D10312">
            <v>44592</v>
          </cell>
          <cell r="E10312" t="str">
            <v>2022</v>
          </cell>
          <cell r="F10312">
            <v>4399942</v>
          </cell>
        </row>
        <row r="10313">
          <cell r="A10313">
            <v>105676</v>
          </cell>
          <cell r="B10313" t="str">
            <v>PORTERIA MOVIL FUTBOL 8  2.0x3.0 mts (SUM)</v>
          </cell>
          <cell r="C10313" t="str">
            <v>JGO</v>
          </cell>
          <cell r="D10313">
            <v>44592</v>
          </cell>
          <cell r="E10313" t="str">
            <v>2022</v>
          </cell>
          <cell r="F10313">
            <v>2158307</v>
          </cell>
        </row>
        <row r="10314">
          <cell r="A10314">
            <v>106754</v>
          </cell>
          <cell r="B10314" t="str">
            <v>Valla informativa de obra Dimensiones 3.0M X 6.0M</v>
          </cell>
          <cell r="C10314" t="str">
            <v>UN</v>
          </cell>
          <cell r="D10314">
            <v>44592</v>
          </cell>
          <cell r="E10314" t="str">
            <v>2022</v>
          </cell>
          <cell r="F10314">
            <v>5695344</v>
          </cell>
        </row>
        <row r="10315">
          <cell r="A10315">
            <v>108188</v>
          </cell>
          <cell r="B10315" t="str">
            <v>VALLA NORMAS GRAL. 2 Caras (1.00x3.00m) - J. INFAN</v>
          </cell>
          <cell r="C10315" t="str">
            <v>UN</v>
          </cell>
          <cell r="D10315">
            <v>44592</v>
          </cell>
          <cell r="E10315" t="str">
            <v>2022</v>
          </cell>
          <cell r="F10315">
            <v>6817690</v>
          </cell>
        </row>
        <row r="10316">
          <cell r="A10316">
            <v>108260</v>
          </cell>
          <cell r="B10316" t="str">
            <v>VALLA NORMAS GRAL. (0.90x1.40m) - CANCHA FUT SINT</v>
          </cell>
          <cell r="C10316" t="str">
            <v>UN</v>
          </cell>
          <cell r="D10316">
            <v>44592</v>
          </cell>
          <cell r="E10316" t="str">
            <v>2022</v>
          </cell>
          <cell r="F10316">
            <v>860511</v>
          </cell>
        </row>
        <row r="10317">
          <cell r="A10317">
            <v>109180</v>
          </cell>
          <cell r="B10317" t="str">
            <v>VALLA NORMAS GRAL. (.90x1.40m) -  CANCHAS LIBRE=1M</v>
          </cell>
          <cell r="C10317" t="str">
            <v>UN</v>
          </cell>
          <cell r="D10317">
            <v>44592</v>
          </cell>
          <cell r="E10317" t="str">
            <v>2022</v>
          </cell>
          <cell r="F10317">
            <v>860511</v>
          </cell>
        </row>
        <row r="10318">
          <cell r="A10318">
            <v>109181</v>
          </cell>
          <cell r="B10318" t="str">
            <v>VALLA NORMAS GRAL. (.80x1.20m) -  VESTIER LIBRE=1M</v>
          </cell>
          <cell r="C10318" t="str">
            <v>UN</v>
          </cell>
          <cell r="D10318">
            <v>44592</v>
          </cell>
          <cell r="E10318" t="str">
            <v>2022</v>
          </cell>
          <cell r="F10318">
            <v>780879</v>
          </cell>
        </row>
        <row r="10319">
          <cell r="A10319">
            <v>109182</v>
          </cell>
          <cell r="B10319" t="str">
            <v>VALLA NORMAS GRAL (.9x1.4m) - CANCHAMUL LIBRE=1M</v>
          </cell>
          <cell r="C10319" t="str">
            <v>UN</v>
          </cell>
          <cell r="D10319">
            <v>44592</v>
          </cell>
          <cell r="E10319" t="str">
            <v>2022</v>
          </cell>
          <cell r="F10319">
            <v>860511</v>
          </cell>
        </row>
        <row r="10320">
          <cell r="A10320">
            <v>109183</v>
          </cell>
          <cell r="B10320" t="str">
            <v>VALLA TOTEM (1x3m) 2CARAS- J.INFANT METROPOL 0.6LI</v>
          </cell>
          <cell r="C10320" t="str">
            <v>UN</v>
          </cell>
          <cell r="D10320">
            <v>43528</v>
          </cell>
          <cell r="E10320" t="str">
            <v>2019</v>
          </cell>
          <cell r="F10320">
            <v>914700</v>
          </cell>
        </row>
        <row r="10321">
          <cell r="A10321">
            <v>12764</v>
          </cell>
          <cell r="B10321" t="str">
            <v xml:space="preserve">POSTE METALICO H:14 M TRONCOCÓNICO+CANASTA +SOPORTE+LINEA VIDA </v>
          </cell>
          <cell r="C10321" t="str">
            <v>BTO</v>
          </cell>
          <cell r="D10321">
            <v>44188</v>
          </cell>
          <cell r="E10321" t="str">
            <v>2020</v>
          </cell>
          <cell r="F10321">
            <v>4605300</v>
          </cell>
        </row>
        <row r="10322">
          <cell r="A10322">
            <v>12768</v>
          </cell>
          <cell r="B10322" t="str">
            <v>PROTECCIÓN ANTIVANDALICA PARA POSTES</v>
          </cell>
          <cell r="C10322" t="str">
            <v>UN</v>
          </cell>
          <cell r="D10322">
            <v>44188</v>
          </cell>
          <cell r="E10322" t="str">
            <v>2020</v>
          </cell>
          <cell r="F10322">
            <v>71357.009999999995</v>
          </cell>
        </row>
        <row r="10323">
          <cell r="A10323">
            <v>12779</v>
          </cell>
          <cell r="B10323" t="str">
            <v xml:space="preserve">POSTE METALICO H=14M </v>
          </cell>
          <cell r="C10323" t="str">
            <v>UN</v>
          </cell>
          <cell r="D10323">
            <v>44592</v>
          </cell>
          <cell r="E10323" t="str">
            <v>2022</v>
          </cell>
          <cell r="F10323">
            <v>3816939.01</v>
          </cell>
        </row>
        <row r="10324">
          <cell r="A10324">
            <v>9472</v>
          </cell>
          <cell r="B10324" t="str">
            <v>PERFORACION CON EQUIPO MECANICO SUELOS</v>
          </cell>
          <cell r="C10324" t="str">
            <v>ML</v>
          </cell>
          <cell r="E10324" t="str">
            <v>1900</v>
          </cell>
          <cell r="F10324">
            <v>0</v>
          </cell>
        </row>
        <row r="10325">
          <cell r="A10325">
            <v>100024</v>
          </cell>
          <cell r="B10325" t="str">
            <v>Perforacion de 3/4 y 3/8"***</v>
          </cell>
          <cell r="C10325" t="str">
            <v>UN</v>
          </cell>
          <cell r="E10325" t="str">
            <v>1900</v>
          </cell>
          <cell r="F10325">
            <v>0</v>
          </cell>
        </row>
        <row r="10326">
          <cell r="A10326">
            <v>100248</v>
          </cell>
          <cell r="B10326" t="str">
            <v>Perforacion manual Barreno suelos blandos **</v>
          </cell>
          <cell r="C10326" t="str">
            <v>ML</v>
          </cell>
          <cell r="D10326">
            <v>44592</v>
          </cell>
          <cell r="E10326" t="str">
            <v>2022</v>
          </cell>
          <cell r="F10326">
            <v>29732</v>
          </cell>
        </row>
        <row r="10327">
          <cell r="A10327">
            <v>100681</v>
          </cell>
          <cell r="B10327" t="str">
            <v>Perforacion manual con barreno suelos malos **</v>
          </cell>
          <cell r="C10327" t="str">
            <v>ML</v>
          </cell>
          <cell r="D10327">
            <v>44585</v>
          </cell>
          <cell r="E10327" t="str">
            <v>2022</v>
          </cell>
          <cell r="F10327">
            <v>33690.01</v>
          </cell>
        </row>
        <row r="10328">
          <cell r="A10328">
            <v>100861</v>
          </cell>
          <cell r="B10328" t="str">
            <v>PERFORACION MANUAL SUELOS DUROS</v>
          </cell>
          <cell r="C10328" t="str">
            <v>ML</v>
          </cell>
          <cell r="D10328">
            <v>44622</v>
          </cell>
          <cell r="E10328" t="str">
            <v>2022</v>
          </cell>
          <cell r="F10328">
            <v>149778.01</v>
          </cell>
        </row>
        <row r="10329">
          <cell r="A10329">
            <v>104399</v>
          </cell>
          <cell r="B10329" t="str">
            <v>Puerta aluminio + vidrio templado 6mm con perfil 1 1/2x3"</v>
          </cell>
          <cell r="C10329" t="str">
            <v>M2</v>
          </cell>
          <cell r="D10329">
            <v>44592</v>
          </cell>
          <cell r="E10329" t="str">
            <v>2022</v>
          </cell>
          <cell r="F10329">
            <v>546055</v>
          </cell>
        </row>
        <row r="10330">
          <cell r="A10330">
            <v>104844</v>
          </cell>
          <cell r="B10330" t="str">
            <v>Perforacion en diamante de 1" x 70 cm</v>
          </cell>
          <cell r="C10330" t="str">
            <v>UN</v>
          </cell>
          <cell r="E10330" t="str">
            <v>1900</v>
          </cell>
          <cell r="F10330">
            <v>0</v>
          </cell>
        </row>
        <row r="10331">
          <cell r="A10331">
            <v>104845</v>
          </cell>
          <cell r="B10331" t="str">
            <v>Perforacion en diamante de 1" x 50 cm</v>
          </cell>
          <cell r="C10331" t="str">
            <v>UN</v>
          </cell>
          <cell r="E10331" t="str">
            <v>1900</v>
          </cell>
          <cell r="F10331">
            <v>0</v>
          </cell>
        </row>
        <row r="10332">
          <cell r="A10332">
            <v>104865</v>
          </cell>
          <cell r="B10332" t="str">
            <v>Perforacion en diamante de 7/8"-3/4"-5/8"" x 70 cm</v>
          </cell>
          <cell r="C10332" t="str">
            <v>UN</v>
          </cell>
          <cell r="E10332" t="str">
            <v>1900</v>
          </cell>
          <cell r="F10332">
            <v>0</v>
          </cell>
        </row>
        <row r="10333">
          <cell r="A10333">
            <v>104866</v>
          </cell>
          <cell r="B10333" t="str">
            <v>Perforacion en diamante de 7/8"-3/4"-5/8"" x 50 cm</v>
          </cell>
          <cell r="C10333" t="str">
            <v>UN</v>
          </cell>
          <cell r="E10333" t="str">
            <v>1900</v>
          </cell>
          <cell r="F10333">
            <v>0</v>
          </cell>
        </row>
        <row r="10334">
          <cell r="A10334">
            <v>108759</v>
          </cell>
          <cell r="B10334" t="str">
            <v>REMONTA ESTABILIZADA</v>
          </cell>
          <cell r="C10334" t="str">
            <v>M3</v>
          </cell>
          <cell r="E10334" t="str">
            <v>1900</v>
          </cell>
          <cell r="F10334">
            <v>0</v>
          </cell>
        </row>
        <row r="10335">
          <cell r="A10335">
            <v>101111</v>
          </cell>
          <cell r="B10335" t="str">
            <v>Prueba Carga Estática-Dinámica Pte.LASTREsum+equip</v>
          </cell>
          <cell r="C10335" t="str">
            <v>UN</v>
          </cell>
          <cell r="D10335">
            <v>43535</v>
          </cell>
          <cell r="E10335" t="str">
            <v>2019</v>
          </cell>
          <cell r="F10335">
            <v>2389250</v>
          </cell>
        </row>
        <row r="10336">
          <cell r="A10336">
            <v>101112</v>
          </cell>
          <cell r="B10336" t="str">
            <v>Prueba Carga Estática-Dinámica Pte. manejo LASTRE</v>
          </cell>
          <cell r="C10336" t="str">
            <v>UN</v>
          </cell>
          <cell r="D10336">
            <v>43535</v>
          </cell>
          <cell r="E10336" t="str">
            <v>2019</v>
          </cell>
          <cell r="F10336">
            <v>3207546</v>
          </cell>
        </row>
        <row r="10337">
          <cell r="A10337">
            <v>101132</v>
          </cell>
          <cell r="B10337" t="str">
            <v>Prueba Carga Estática y Dinámica Puentes Peatonale</v>
          </cell>
          <cell r="C10337" t="str">
            <v>UN</v>
          </cell>
          <cell r="D10337">
            <v>43535</v>
          </cell>
          <cell r="E10337" t="str">
            <v>2019</v>
          </cell>
          <cell r="F10337">
            <v>20779766.010000002</v>
          </cell>
        </row>
        <row r="10338">
          <cell r="A10338">
            <v>102372</v>
          </cell>
          <cell r="B10338" t="str">
            <v>ENSAYO DE TINTAS PENETRANTES</v>
          </cell>
          <cell r="C10338" t="str">
            <v>DD</v>
          </cell>
          <cell r="D10338">
            <v>43663</v>
          </cell>
          <cell r="E10338" t="str">
            <v>2019</v>
          </cell>
          <cell r="F10338">
            <v>587292</v>
          </cell>
        </row>
        <row r="10339">
          <cell r="A10339">
            <v>102373</v>
          </cell>
          <cell r="B10339" t="str">
            <v>ENSAYO DE ULTRASONIDO PHASED ARRAY</v>
          </cell>
          <cell r="C10339" t="str">
            <v>ML</v>
          </cell>
          <cell r="D10339">
            <v>43663</v>
          </cell>
          <cell r="E10339" t="str">
            <v>2019</v>
          </cell>
          <cell r="F10339">
            <v>884058</v>
          </cell>
        </row>
        <row r="10340">
          <cell r="A10340">
            <v>909</v>
          </cell>
          <cell r="B10340" t="str">
            <v>PUERTA ENTABLEX. CLASICA  .80 x 2.00  PIZANO</v>
          </cell>
          <cell r="C10340" t="str">
            <v>UN</v>
          </cell>
          <cell r="E10340" t="str">
            <v>1900</v>
          </cell>
          <cell r="F10340">
            <v>0</v>
          </cell>
        </row>
        <row r="10341">
          <cell r="A10341">
            <v>910</v>
          </cell>
          <cell r="B10341" t="str">
            <v>PUERTA ENTABLEX. CLASICA  .90 x 2.00  PIZANO</v>
          </cell>
          <cell r="C10341" t="str">
            <v>UN</v>
          </cell>
          <cell r="E10341" t="str">
            <v>1900</v>
          </cell>
          <cell r="F10341">
            <v>0</v>
          </cell>
        </row>
        <row r="10342">
          <cell r="A10342">
            <v>911</v>
          </cell>
          <cell r="B10342" t="str">
            <v>PUERTA TRIPLEX-TABLEX .60  PIZANO</v>
          </cell>
          <cell r="C10342" t="str">
            <v>UN</v>
          </cell>
          <cell r="E10342" t="str">
            <v>1900</v>
          </cell>
          <cell r="F10342">
            <v>0</v>
          </cell>
        </row>
        <row r="10343">
          <cell r="A10343">
            <v>912</v>
          </cell>
          <cell r="B10343" t="str">
            <v>PUERTA TRIPLEX-TABLEX .80  PIZANO</v>
          </cell>
          <cell r="C10343" t="str">
            <v>UN</v>
          </cell>
          <cell r="E10343" t="str">
            <v>1900</v>
          </cell>
          <cell r="F10343">
            <v>0</v>
          </cell>
        </row>
        <row r="10344">
          <cell r="A10344">
            <v>913</v>
          </cell>
          <cell r="B10344" t="str">
            <v>PUERTA DE 90 CM X 2M DE ALTURA TRIPLEX DECO</v>
          </cell>
          <cell r="C10344" t="str">
            <v>UN</v>
          </cell>
          <cell r="E10344" t="str">
            <v>1900</v>
          </cell>
          <cell r="F10344">
            <v>0</v>
          </cell>
        </row>
        <row r="10345">
          <cell r="A10345">
            <v>914</v>
          </cell>
          <cell r="B10345" t="str">
            <v>PUERTA ANDES .60 x 2.00 MT     PIZANO</v>
          </cell>
          <cell r="C10345" t="str">
            <v>UN</v>
          </cell>
          <cell r="E10345" t="str">
            <v>1900</v>
          </cell>
          <cell r="F10345">
            <v>0</v>
          </cell>
        </row>
        <row r="10346">
          <cell r="A10346">
            <v>915</v>
          </cell>
          <cell r="B10346" t="str">
            <v>PUERTA ANDES .80 x 2.00 MT     PIZANO</v>
          </cell>
          <cell r="C10346" t="str">
            <v>UN</v>
          </cell>
          <cell r="E10346" t="str">
            <v>1900</v>
          </cell>
          <cell r="F10346">
            <v>0</v>
          </cell>
        </row>
        <row r="10347">
          <cell r="A10347">
            <v>916</v>
          </cell>
          <cell r="B10347" t="str">
            <v>PUERTA ANDES .90 x 2.00 MT      PIZANO</v>
          </cell>
          <cell r="C10347" t="str">
            <v>UN</v>
          </cell>
          <cell r="E10347" t="str">
            <v>1900</v>
          </cell>
          <cell r="F10347">
            <v>0</v>
          </cell>
        </row>
        <row r="10348">
          <cell r="A10348">
            <v>917</v>
          </cell>
          <cell r="B10348" t="str">
            <v>PUERTA  PIZANO  .60</v>
          </cell>
          <cell r="C10348" t="str">
            <v>UN</v>
          </cell>
          <cell r="E10348" t="str">
            <v>1900</v>
          </cell>
          <cell r="F10348">
            <v>0</v>
          </cell>
        </row>
        <row r="10349">
          <cell r="A10349">
            <v>918</v>
          </cell>
          <cell r="B10349" t="str">
            <v>PUERTA  PIZANO  .80</v>
          </cell>
          <cell r="C10349" t="str">
            <v>UN</v>
          </cell>
          <cell r="E10349" t="str">
            <v>1900</v>
          </cell>
          <cell r="F10349">
            <v>0</v>
          </cell>
        </row>
        <row r="10350">
          <cell r="A10350">
            <v>919</v>
          </cell>
          <cell r="B10350" t="str">
            <v>PUERTA PIZANO  .90</v>
          </cell>
          <cell r="C10350" t="str">
            <v>UN</v>
          </cell>
          <cell r="E10350" t="str">
            <v>1900</v>
          </cell>
          <cell r="F10350">
            <v>0</v>
          </cell>
        </row>
        <row r="10351">
          <cell r="A10351">
            <v>938</v>
          </cell>
          <cell r="B10351" t="str">
            <v>PUERTA ENTABLEX. CLASICA  CLOSET .50 x 2.00  PIZAN</v>
          </cell>
          <cell r="C10351" t="str">
            <v>UN</v>
          </cell>
          <cell r="E10351" t="str">
            <v>1900</v>
          </cell>
          <cell r="F10351">
            <v>0</v>
          </cell>
        </row>
        <row r="10352">
          <cell r="A10352">
            <v>939</v>
          </cell>
          <cell r="B10352" t="str">
            <v>PUERTA ANDES CLOSET 2.10 x.60</v>
          </cell>
          <cell r="C10352" t="str">
            <v>UN</v>
          </cell>
          <cell r="E10352" t="str">
            <v>1900</v>
          </cell>
          <cell r="F10352">
            <v>0</v>
          </cell>
        </row>
        <row r="10353">
          <cell r="A10353">
            <v>948</v>
          </cell>
          <cell r="B10353" t="str">
            <v>PUERTA BLANCA  .65 x2.00 Mtr MARQUETE ARQUITECT PZ</v>
          </cell>
          <cell r="C10353" t="str">
            <v>UN</v>
          </cell>
          <cell r="E10353" t="str">
            <v>1900</v>
          </cell>
          <cell r="F10353">
            <v>0</v>
          </cell>
        </row>
        <row r="10354">
          <cell r="A10354">
            <v>982</v>
          </cell>
          <cell r="B10354" t="str">
            <v>IMPLEMENTO  VENTANILLA PISAVIDRIO</v>
          </cell>
          <cell r="C10354" t="str">
            <v>UN</v>
          </cell>
          <cell r="E10354" t="str">
            <v>1900</v>
          </cell>
          <cell r="F10354">
            <v>0</v>
          </cell>
        </row>
        <row r="10355">
          <cell r="A10355">
            <v>984</v>
          </cell>
          <cell r="B10355" t="str">
            <v>TAPA LUZ  5x1cm 2.5 m cedro blanco</v>
          </cell>
          <cell r="C10355" t="str">
            <v>UN</v>
          </cell>
          <cell r="E10355" t="str">
            <v>1900</v>
          </cell>
          <cell r="F10355">
            <v>0</v>
          </cell>
        </row>
        <row r="10356">
          <cell r="A10356">
            <v>997</v>
          </cell>
          <cell r="B10356" t="str">
            <v>PUERTA .80 x 2.00 Metros  INTERES SOCIAL   PZ-1</v>
          </cell>
          <cell r="C10356" t="str">
            <v>UN</v>
          </cell>
          <cell r="E10356" t="str">
            <v>1900</v>
          </cell>
          <cell r="F10356">
            <v>0</v>
          </cell>
        </row>
        <row r="10357">
          <cell r="A10357">
            <v>998</v>
          </cell>
          <cell r="B10357" t="str">
            <v>PUERTA .65 x 2.00 Metros  INTERES SOCIAL</v>
          </cell>
          <cell r="C10357" t="str">
            <v>UN</v>
          </cell>
          <cell r="E10357" t="str">
            <v>1900</v>
          </cell>
          <cell r="F10357">
            <v>0</v>
          </cell>
        </row>
        <row r="10358">
          <cell r="A10358">
            <v>1009</v>
          </cell>
          <cell r="B10358" t="str">
            <v>PUERTA V.I.S. 1.0x2.1 FORTEC</v>
          </cell>
          <cell r="C10358" t="str">
            <v>UN</v>
          </cell>
          <cell r="E10358" t="str">
            <v>1900</v>
          </cell>
          <cell r="F10358">
            <v>0</v>
          </cell>
        </row>
        <row r="10359">
          <cell r="A10359">
            <v>2011</v>
          </cell>
          <cell r="B10359" t="str">
            <v>PUERTA BLANCA  .70 x2.00 Mtr MARQUETE ARQUITECT</v>
          </cell>
          <cell r="C10359" t="str">
            <v>UN</v>
          </cell>
          <cell r="E10359" t="str">
            <v>1900</v>
          </cell>
          <cell r="F10359">
            <v>0</v>
          </cell>
        </row>
        <row r="10360">
          <cell r="A10360">
            <v>2320</v>
          </cell>
          <cell r="B10360" t="str">
            <v>IMPLEMENTO  MIRILLA CORTA    FORTEC</v>
          </cell>
          <cell r="C10360" t="str">
            <v>UN</v>
          </cell>
          <cell r="E10360" t="str">
            <v>1900</v>
          </cell>
          <cell r="F10360">
            <v>0</v>
          </cell>
        </row>
        <row r="10361">
          <cell r="A10361">
            <v>2321</v>
          </cell>
          <cell r="B10361" t="str">
            <v>IMPLEMENTO  MIRILLA LARGA    FORTEC</v>
          </cell>
          <cell r="C10361" t="str">
            <v>UN</v>
          </cell>
          <cell r="E10361" t="str">
            <v>1900</v>
          </cell>
          <cell r="F10361">
            <v>0</v>
          </cell>
        </row>
        <row r="10362">
          <cell r="A10362">
            <v>2322</v>
          </cell>
          <cell r="B10362" t="str">
            <v>IMPLEMENTO  CANTO REDONDEADO</v>
          </cell>
          <cell r="C10362" t="str">
            <v>UN</v>
          </cell>
          <cell r="E10362" t="str">
            <v>1900</v>
          </cell>
          <cell r="F10362">
            <v>0</v>
          </cell>
        </row>
        <row r="10363">
          <cell r="A10363">
            <v>3396</v>
          </cell>
          <cell r="B10363" t="str">
            <v>PUERTA ENTABLER. MADECOR  0.60  Con Arco  PIZANO</v>
          </cell>
          <cell r="C10363" t="str">
            <v>UN</v>
          </cell>
          <cell r="E10363" t="str">
            <v>1900</v>
          </cell>
          <cell r="F10363">
            <v>0</v>
          </cell>
        </row>
        <row r="10364">
          <cell r="A10364">
            <v>3397</v>
          </cell>
          <cell r="B10364" t="str">
            <v>PUERTA ENTABLER. MADECOR  0.80  Con Arco PIZANO</v>
          </cell>
          <cell r="C10364" t="str">
            <v>UN</v>
          </cell>
          <cell r="E10364" t="str">
            <v>1900</v>
          </cell>
          <cell r="F10364">
            <v>0</v>
          </cell>
        </row>
        <row r="10365">
          <cell r="A10365">
            <v>3398</v>
          </cell>
          <cell r="B10365" t="str">
            <v>PUERTA ENTABLER. MADECOR  0.90  Con Arco PIZANO</v>
          </cell>
          <cell r="C10365" t="str">
            <v>UN</v>
          </cell>
          <cell r="E10365" t="str">
            <v>1900</v>
          </cell>
          <cell r="F10365">
            <v>0</v>
          </cell>
        </row>
        <row r="10366">
          <cell r="A10366">
            <v>3399</v>
          </cell>
          <cell r="B10366" t="str">
            <v>PUERTA ENTABLER. MADECOR  CL .50 x 2.00 Con Arco</v>
          </cell>
          <cell r="C10366" t="str">
            <v>UN</v>
          </cell>
          <cell r="E10366" t="str">
            <v>1900</v>
          </cell>
          <cell r="F10366">
            <v>0</v>
          </cell>
        </row>
        <row r="10367">
          <cell r="A10367">
            <v>3400</v>
          </cell>
          <cell r="B10367" t="str">
            <v>PUERTA ENTABLER. MADECOR  0.60 PIZANO</v>
          </cell>
          <cell r="C10367" t="str">
            <v>UN</v>
          </cell>
          <cell r="E10367" t="str">
            <v>1900</v>
          </cell>
          <cell r="F10367">
            <v>0</v>
          </cell>
        </row>
        <row r="10368">
          <cell r="A10368">
            <v>3401</v>
          </cell>
          <cell r="B10368" t="str">
            <v>PUERTA ENTABLER. MADECOR  0.80 PIZANO</v>
          </cell>
          <cell r="C10368" t="str">
            <v>UN</v>
          </cell>
          <cell r="E10368" t="str">
            <v>1900</v>
          </cell>
          <cell r="F10368">
            <v>0</v>
          </cell>
        </row>
        <row r="10369">
          <cell r="A10369">
            <v>3402</v>
          </cell>
          <cell r="B10369" t="str">
            <v>PUERTA ENTABLER. MADECOR  0.90 PIZANO</v>
          </cell>
          <cell r="C10369" t="str">
            <v>UN</v>
          </cell>
          <cell r="E10369" t="str">
            <v>1900</v>
          </cell>
          <cell r="F10369">
            <v>0</v>
          </cell>
        </row>
        <row r="10370">
          <cell r="A10370">
            <v>3403</v>
          </cell>
          <cell r="B10370" t="str">
            <v>PUERTA ENTABLER. MADECOR  CLOSET .50 x 2.00 PIZANO</v>
          </cell>
          <cell r="C10370" t="str">
            <v>UN</v>
          </cell>
          <cell r="E10370" t="str">
            <v>1900</v>
          </cell>
          <cell r="F10370">
            <v>0</v>
          </cell>
        </row>
        <row r="10371">
          <cell r="A10371">
            <v>3404</v>
          </cell>
          <cell r="B10371" t="str">
            <v>PUERTA INTERES SOCIAL .90      PIZANO</v>
          </cell>
          <cell r="C10371" t="str">
            <v>UN</v>
          </cell>
          <cell r="E10371" t="str">
            <v>1900</v>
          </cell>
          <cell r="F10371">
            <v>0</v>
          </cell>
        </row>
        <row r="10372">
          <cell r="A10372">
            <v>3405</v>
          </cell>
          <cell r="B10372" t="str">
            <v>PUERTA INTERES SOCIAL .80      PIZANO</v>
          </cell>
          <cell r="C10372" t="str">
            <v>UN</v>
          </cell>
          <cell r="E10372" t="str">
            <v>1900</v>
          </cell>
          <cell r="F10372">
            <v>0</v>
          </cell>
        </row>
        <row r="10373">
          <cell r="A10373">
            <v>3406</v>
          </cell>
          <cell r="B10373" t="str">
            <v>PUERTA INTERES SOCIAL .60      PIZANO</v>
          </cell>
          <cell r="C10373" t="str">
            <v>UN</v>
          </cell>
          <cell r="E10373" t="str">
            <v>1900</v>
          </cell>
          <cell r="F10373">
            <v>0</v>
          </cell>
        </row>
        <row r="10374">
          <cell r="A10374">
            <v>3407</v>
          </cell>
          <cell r="B10374" t="str">
            <v>PUERTA INTERES SOCIAL CLOSET.50 x 2.00 MT</v>
          </cell>
          <cell r="C10374" t="str">
            <v>UN</v>
          </cell>
          <cell r="E10374" t="str">
            <v>1900</v>
          </cell>
          <cell r="F10374">
            <v>0</v>
          </cell>
        </row>
        <row r="10375">
          <cell r="A10375">
            <v>3408</v>
          </cell>
          <cell r="B10375" t="str">
            <v>PUERTA TABLEX  CLOSET .50      PIZANO</v>
          </cell>
          <cell r="C10375" t="str">
            <v>UN</v>
          </cell>
          <cell r="E10375" t="str">
            <v>1900</v>
          </cell>
          <cell r="F10375">
            <v>0</v>
          </cell>
        </row>
        <row r="10376">
          <cell r="A10376">
            <v>3409</v>
          </cell>
          <cell r="B10376" t="str">
            <v>PUERTA ARQUITECTONICA  .60  x 2.00 MT     PIZANO</v>
          </cell>
          <cell r="C10376" t="str">
            <v>UN</v>
          </cell>
          <cell r="E10376" t="str">
            <v>1900</v>
          </cell>
          <cell r="F10376">
            <v>0</v>
          </cell>
        </row>
        <row r="10377">
          <cell r="A10377">
            <v>3410</v>
          </cell>
          <cell r="B10377" t="str">
            <v>PUERTA ARQUITECTONICA  .80 x 2.00 MT     PIZANO</v>
          </cell>
          <cell r="C10377" t="str">
            <v>UN</v>
          </cell>
          <cell r="E10377" t="str">
            <v>1900</v>
          </cell>
          <cell r="F10377">
            <v>0</v>
          </cell>
        </row>
        <row r="10378">
          <cell r="A10378">
            <v>3411</v>
          </cell>
          <cell r="B10378" t="str">
            <v>PUERTA ARQUITECTONICA  .90 x 2.00 MT      PIZANO</v>
          </cell>
          <cell r="C10378" t="str">
            <v>UN</v>
          </cell>
          <cell r="E10378" t="str">
            <v>1900</v>
          </cell>
          <cell r="F10378">
            <v>0</v>
          </cell>
        </row>
        <row r="10379">
          <cell r="A10379">
            <v>3412</v>
          </cell>
          <cell r="B10379" t="str">
            <v>PUERTA ARQUITECTONICA  CLOSET .60 x 2.00 MT      P</v>
          </cell>
          <cell r="C10379" t="str">
            <v>UN</v>
          </cell>
          <cell r="E10379" t="str">
            <v>1900</v>
          </cell>
          <cell r="F10379">
            <v>0</v>
          </cell>
        </row>
        <row r="10380">
          <cell r="A10380">
            <v>3413</v>
          </cell>
          <cell r="B10380" t="str">
            <v>PUERTA TRIPLEX-TABLEX  CLOSET .50 36mm PIZANO</v>
          </cell>
          <cell r="C10380" t="str">
            <v>UN</v>
          </cell>
          <cell r="E10380" t="str">
            <v>1900</v>
          </cell>
          <cell r="F10380">
            <v>0</v>
          </cell>
        </row>
        <row r="10381">
          <cell r="A10381">
            <v>3925</v>
          </cell>
          <cell r="B10381" t="str">
            <v>PUERTA TEXANA .80 x .80 Cm CHINGALE MADEFLEX</v>
          </cell>
          <cell r="C10381" t="str">
            <v>UN</v>
          </cell>
          <cell r="E10381" t="str">
            <v>1900</v>
          </cell>
          <cell r="F10381">
            <v>0</v>
          </cell>
        </row>
        <row r="10382">
          <cell r="A10382">
            <v>3926</v>
          </cell>
          <cell r="B10382" t="str">
            <v>PUERTA V.I.S. .61 a 70x2.1 FORTEC</v>
          </cell>
          <cell r="C10382" t="str">
            <v>UN</v>
          </cell>
          <cell r="E10382" t="str">
            <v>1900</v>
          </cell>
          <cell r="F10382">
            <v>0</v>
          </cell>
        </row>
        <row r="10383">
          <cell r="A10383">
            <v>3927</v>
          </cell>
          <cell r="B10383" t="str">
            <v>PUERTA .50 x 2.00 Metros  INTERES SOCIAL PZ'1</v>
          </cell>
          <cell r="C10383" t="str">
            <v>UN</v>
          </cell>
          <cell r="E10383" t="str">
            <v>1900</v>
          </cell>
          <cell r="F10383">
            <v>0</v>
          </cell>
        </row>
        <row r="10384">
          <cell r="A10384">
            <v>3928</v>
          </cell>
          <cell r="B10384" t="str">
            <v>PUERTA .65 x 2.00 Metros   INTERES SOCIAL PZ-1</v>
          </cell>
          <cell r="C10384" t="str">
            <v>UN</v>
          </cell>
          <cell r="E10384" t="str">
            <v>1900</v>
          </cell>
          <cell r="F10384">
            <v>0</v>
          </cell>
        </row>
        <row r="10385">
          <cell r="A10385">
            <v>3929</v>
          </cell>
          <cell r="B10385" t="str">
            <v>PUERTA .75 x 2.00 Metros  INTERES SOCIAL   PZ-1</v>
          </cell>
          <cell r="C10385" t="str">
            <v>UN</v>
          </cell>
          <cell r="E10385" t="str">
            <v>1900</v>
          </cell>
          <cell r="F10385">
            <v>0</v>
          </cell>
        </row>
        <row r="10386">
          <cell r="A10386">
            <v>100777</v>
          </cell>
          <cell r="B10386" t="str">
            <v>PUERTA PERFIL.ALUM2.55 x 3.25M+VIDR.TEMP5MM+SANDBL</v>
          </cell>
          <cell r="C10386" t="str">
            <v>UN</v>
          </cell>
          <cell r="E10386" t="str">
            <v>1900</v>
          </cell>
          <cell r="F10386">
            <v>0</v>
          </cell>
        </row>
        <row r="10387">
          <cell r="A10387">
            <v>101002</v>
          </cell>
          <cell r="B10387" t="str">
            <v>PUERTA PERC.MET.cal.18 2X2</v>
          </cell>
          <cell r="C10387" t="str">
            <v>UN</v>
          </cell>
          <cell r="E10387" t="str">
            <v>1900</v>
          </cell>
          <cell r="F10387">
            <v>0</v>
          </cell>
        </row>
        <row r="10388">
          <cell r="A10388">
            <v>102702</v>
          </cell>
          <cell r="B10388" t="str">
            <v>PINTURA PUERTA Y MARCO MADERA BAÑO SUBDIRECC.</v>
          </cell>
          <cell r="C10388" t="str">
            <v>M2</v>
          </cell>
          <cell r="E10388" t="str">
            <v>1900</v>
          </cell>
          <cell r="F10388">
            <v>0</v>
          </cell>
        </row>
        <row r="10389">
          <cell r="A10389">
            <v>107928</v>
          </cell>
          <cell r="B10389" t="str">
            <v>Puerta MaderaTipo U (1.0X2.50M)Entanb.EnchapRoble</v>
          </cell>
          <cell r="C10389" t="str">
            <v>UN</v>
          </cell>
          <cell r="E10389" t="str">
            <v>1900</v>
          </cell>
          <cell r="F10389">
            <v>0</v>
          </cell>
        </row>
        <row r="10390">
          <cell r="A10390">
            <v>1019</v>
          </cell>
          <cell r="B10390" t="str">
            <v>VENTANA ALUMINIO CORREDIZA  TIPO PESADO</v>
          </cell>
          <cell r="C10390" t="str">
            <v>M2</v>
          </cell>
          <cell r="E10390" t="str">
            <v>1900</v>
          </cell>
          <cell r="F10390">
            <v>0</v>
          </cell>
        </row>
        <row r="10391">
          <cell r="A10391">
            <v>1021</v>
          </cell>
          <cell r="B10391" t="str">
            <v>VENTANA  ALUMINIO FIJA    38 - 31</v>
          </cell>
          <cell r="C10391" t="str">
            <v>M2</v>
          </cell>
          <cell r="D10391">
            <v>44585</v>
          </cell>
          <cell r="E10391" t="str">
            <v>2022</v>
          </cell>
          <cell r="F10391">
            <v>169932.01</v>
          </cell>
        </row>
        <row r="10392">
          <cell r="A10392">
            <v>1022</v>
          </cell>
          <cell r="B10392" t="str">
            <v>VENTANA ALUMINIO Proyect.  DE 2.00 x 1.50 - XO</v>
          </cell>
          <cell r="C10392" t="str">
            <v>M2</v>
          </cell>
          <cell r="E10392" t="str">
            <v>1900</v>
          </cell>
          <cell r="F10392">
            <v>0</v>
          </cell>
        </row>
        <row r="10393">
          <cell r="A10393">
            <v>100715</v>
          </cell>
          <cell r="B10393" t="str">
            <v>Hidro sand  blasting a todo costo**</v>
          </cell>
          <cell r="C10393" t="str">
            <v>M2</v>
          </cell>
          <cell r="D10393">
            <v>44592</v>
          </cell>
          <cell r="E10393" t="str">
            <v>2022</v>
          </cell>
          <cell r="F10393">
            <v>56560</v>
          </cell>
        </row>
        <row r="10394">
          <cell r="A10394">
            <v>103351</v>
          </cell>
          <cell r="B10394" t="str">
            <v>VENTANA CON PERSIANA CR 18(0.65X0.60M)</v>
          </cell>
          <cell r="C10394" t="str">
            <v>UN</v>
          </cell>
          <cell r="D10394">
            <v>44592</v>
          </cell>
          <cell r="E10394" t="str">
            <v>2022</v>
          </cell>
          <cell r="F10394">
            <v>233427</v>
          </cell>
        </row>
        <row r="10395">
          <cell r="A10395">
            <v>103699</v>
          </cell>
          <cell r="B10395" t="str">
            <v>Puerta Vidri tem 10mm incluye manij+cerr (sum+ins</v>
          </cell>
          <cell r="C10395" t="str">
            <v>M2</v>
          </cell>
          <cell r="E10395" t="str">
            <v>1900</v>
          </cell>
          <cell r="F10395">
            <v>0</v>
          </cell>
        </row>
        <row r="10396">
          <cell r="A10396">
            <v>104796</v>
          </cell>
          <cell r="B10396" t="str">
            <v>Ventana Alumin M-3831 Vidrio lam4+4mm mont rej 8"</v>
          </cell>
          <cell r="C10396" t="str">
            <v>M2</v>
          </cell>
          <cell r="D10396">
            <v>44592</v>
          </cell>
          <cell r="E10396" t="str">
            <v>2022</v>
          </cell>
          <cell r="F10396">
            <v>287021</v>
          </cell>
        </row>
        <row r="10397">
          <cell r="A10397">
            <v>104807</v>
          </cell>
          <cell r="B10397" t="str">
            <v>Ventana Alumin mate 38-31+Policarb.8mm+mont rejill</v>
          </cell>
          <cell r="C10397" t="str">
            <v>M2</v>
          </cell>
          <cell r="E10397" t="str">
            <v>1900</v>
          </cell>
          <cell r="F10397">
            <v>0</v>
          </cell>
        </row>
        <row r="10398">
          <cell r="A10398">
            <v>104826</v>
          </cell>
          <cell r="B10398" t="str">
            <v>Ventana Alumin M3831 Vidrio lam4+4mm Pleg 3" x 1½"</v>
          </cell>
          <cell r="C10398" t="str">
            <v>M2</v>
          </cell>
          <cell r="E10398" t="str">
            <v>1900</v>
          </cell>
          <cell r="F10398">
            <v>0</v>
          </cell>
        </row>
        <row r="10399">
          <cell r="A10399">
            <v>105123</v>
          </cell>
          <cell r="B10399" t="str">
            <v>PuertamMet.celosia (H=2.30m;A=2.0m)2 hojasT-Codens</v>
          </cell>
          <cell r="C10399" t="str">
            <v>UN</v>
          </cell>
          <cell r="D10399">
            <v>44592</v>
          </cell>
          <cell r="E10399" t="str">
            <v>2022</v>
          </cell>
          <cell r="F10399">
            <v>2312120</v>
          </cell>
        </row>
        <row r="10400">
          <cell r="A10400">
            <v>105643</v>
          </cell>
          <cell r="B10400" t="str">
            <v>Puerta Metal Entanbor A=1M, H=2m Cal.18+Marco+Cerr</v>
          </cell>
          <cell r="C10400" t="str">
            <v>UN</v>
          </cell>
          <cell r="E10400" t="str">
            <v>1900</v>
          </cell>
          <cell r="F10400">
            <v>0</v>
          </cell>
        </row>
        <row r="10401">
          <cell r="A10401">
            <v>105644</v>
          </cell>
          <cell r="B10401" t="str">
            <v>Puerta Metal Entanbor A=0.80M, H=2m Cal.18+Marco+C</v>
          </cell>
          <cell r="C10401" t="str">
            <v>UN</v>
          </cell>
          <cell r="E10401" t="str">
            <v>1900</v>
          </cell>
          <cell r="F10401">
            <v>0</v>
          </cell>
        </row>
        <row r="10402">
          <cell r="A10402">
            <v>105645</v>
          </cell>
          <cell r="B10402" t="str">
            <v>PuertaMetal.Entamb.Corrediz(A=4.85m;H=2.85m)+Marc+</v>
          </cell>
          <cell r="C10402" t="str">
            <v>UN</v>
          </cell>
          <cell r="E10402" t="str">
            <v>1900</v>
          </cell>
          <cell r="F10402">
            <v>0</v>
          </cell>
        </row>
        <row r="10403">
          <cell r="A10403">
            <v>105646</v>
          </cell>
          <cell r="B10403" t="str">
            <v>Puerta para Divsion Baño Acero Inoxida (0.60x1.80m</v>
          </cell>
          <cell r="C10403" t="str">
            <v>UN</v>
          </cell>
          <cell r="E10403" t="str">
            <v>1900</v>
          </cell>
          <cell r="F10403">
            <v>0</v>
          </cell>
        </row>
        <row r="10404">
          <cell r="A10404">
            <v>105791</v>
          </cell>
          <cell r="B10404" t="str">
            <v>Puerta+Pasador+portacand rejaAceroCal.16(1.50x1.0m</v>
          </cell>
          <cell r="C10404" t="str">
            <v>UN</v>
          </cell>
          <cell r="D10404">
            <v>44592</v>
          </cell>
          <cell r="E10404" t="str">
            <v>2022</v>
          </cell>
          <cell r="F10404">
            <v>856746</v>
          </cell>
        </row>
        <row r="10405">
          <cell r="A10405">
            <v>106354</v>
          </cell>
          <cell r="B10405" t="str">
            <v>Puerta+Pasador+portacand rejaAceroCal.16(2.0x1.0m)</v>
          </cell>
          <cell r="C10405" t="str">
            <v>UN</v>
          </cell>
          <cell r="E10405" t="str">
            <v>1900</v>
          </cell>
          <cell r="F10405">
            <v>0</v>
          </cell>
        </row>
        <row r="10406">
          <cell r="A10406">
            <v>106598</v>
          </cell>
          <cell r="B10406" t="str">
            <v>Puerta en aluminio tipo persiana + marco (según di</v>
          </cell>
          <cell r="C10406" t="str">
            <v>UN</v>
          </cell>
          <cell r="E10406" t="str">
            <v>1900</v>
          </cell>
          <cell r="F10406">
            <v>0</v>
          </cell>
        </row>
        <row r="10407">
          <cell r="A10407">
            <v>106873</v>
          </cell>
          <cell r="B10407" t="str">
            <v>Puerta P-17Madera(6.60x3.20)CDRC(S/Esp.Tecnica)</v>
          </cell>
          <cell r="C10407" t="str">
            <v>UN</v>
          </cell>
          <cell r="E10407" t="str">
            <v>1900</v>
          </cell>
          <cell r="F10407">
            <v>0</v>
          </cell>
        </row>
        <row r="10408">
          <cell r="A10408">
            <v>106875</v>
          </cell>
          <cell r="B10408" t="str">
            <v>Manijas o Agarraderas</v>
          </cell>
          <cell r="C10408" t="str">
            <v>UN</v>
          </cell>
          <cell r="E10408" t="str">
            <v>1900</v>
          </cell>
          <cell r="F10408">
            <v>0</v>
          </cell>
        </row>
        <row r="10409">
          <cell r="A10409">
            <v>106876</v>
          </cell>
          <cell r="B10409" t="str">
            <v>Puerta P-00Metalica(3.0x3.60)CRD(S/Esp.Tecnica</v>
          </cell>
          <cell r="C10409" t="str">
            <v>UN</v>
          </cell>
          <cell r="E10409" t="str">
            <v>1900</v>
          </cell>
          <cell r="F10409">
            <v>0</v>
          </cell>
        </row>
        <row r="10410">
          <cell r="A10410">
            <v>106877</v>
          </cell>
          <cell r="B10410" t="str">
            <v>Puerta P-34Madera(9.20x4.0)CDRC(S/Esp.Tecnica)</v>
          </cell>
          <cell r="C10410" t="str">
            <v>UN</v>
          </cell>
          <cell r="E10410" t="str">
            <v>1900</v>
          </cell>
          <cell r="F10410">
            <v>0</v>
          </cell>
        </row>
        <row r="10411">
          <cell r="A10411">
            <v>106910</v>
          </cell>
          <cell r="B10411" t="str">
            <v>Puerta P-01Metalica(3.0x2.75)CRDl(S/Esp.Tecnica</v>
          </cell>
          <cell r="C10411" t="str">
            <v>UN</v>
          </cell>
          <cell r="E10411" t="str">
            <v>1900</v>
          </cell>
          <cell r="F10411">
            <v>0</v>
          </cell>
        </row>
        <row r="10412">
          <cell r="A10412">
            <v>106921</v>
          </cell>
          <cell r="B10412" t="str">
            <v>Puerta P-02Metalica(7.40x3.60)CDRC(S/Esp.Tecnica)</v>
          </cell>
          <cell r="C10412" t="str">
            <v>UN</v>
          </cell>
          <cell r="E10412" t="str">
            <v>1900</v>
          </cell>
          <cell r="F10412">
            <v>0</v>
          </cell>
        </row>
        <row r="10413">
          <cell r="A10413">
            <v>106922</v>
          </cell>
          <cell r="B10413" t="str">
            <v>Puerta P-04Metalica(1.50x3.60)CDRC(S/Esp.Tecnica)</v>
          </cell>
          <cell r="C10413" t="str">
            <v>UN</v>
          </cell>
          <cell r="E10413" t="str">
            <v>1900</v>
          </cell>
          <cell r="F10413">
            <v>0</v>
          </cell>
        </row>
        <row r="10414">
          <cell r="A10414">
            <v>106924</v>
          </cell>
          <cell r="B10414" t="str">
            <v>Puerta P-05Metalica(1.20x3.00m)CDRC(S/Esp.Tecnica)</v>
          </cell>
          <cell r="C10414" t="str">
            <v>UN</v>
          </cell>
          <cell r="E10414" t="str">
            <v>1900</v>
          </cell>
          <cell r="F10414">
            <v>0</v>
          </cell>
        </row>
        <row r="10415">
          <cell r="A10415">
            <v>106925</v>
          </cell>
          <cell r="B10415" t="str">
            <v>Puerta P-06Metalica(0.70x2.35m)CDRC(S/Esp.Tecnica)</v>
          </cell>
          <cell r="C10415" t="str">
            <v>UN</v>
          </cell>
          <cell r="E10415" t="str">
            <v>1900</v>
          </cell>
          <cell r="F10415">
            <v>0</v>
          </cell>
        </row>
        <row r="10416">
          <cell r="A10416">
            <v>106926</v>
          </cell>
          <cell r="B10416" t="str">
            <v>Puerta P-07Metalica(1.95x2.35m)CDRC(S/Esp.Tecnica)</v>
          </cell>
          <cell r="C10416" t="str">
            <v>UN</v>
          </cell>
          <cell r="E10416" t="str">
            <v>1900</v>
          </cell>
          <cell r="F10416">
            <v>0</v>
          </cell>
        </row>
        <row r="10417">
          <cell r="A10417">
            <v>106927</v>
          </cell>
          <cell r="B10417" t="str">
            <v>Puerta P-09Metalica(2.40x3.60m)CDRC(S/Esp.Tecnica)</v>
          </cell>
          <cell r="C10417" t="str">
            <v>UN</v>
          </cell>
          <cell r="E10417" t="str">
            <v>1900</v>
          </cell>
          <cell r="F10417">
            <v>0</v>
          </cell>
        </row>
        <row r="10418">
          <cell r="A10418">
            <v>106928</v>
          </cell>
          <cell r="B10418" t="str">
            <v>Puerta P-11Metalica(1.00x2.40m)CDRC(S/Esp.Tecnica)</v>
          </cell>
          <cell r="C10418" t="str">
            <v>UN</v>
          </cell>
          <cell r="E10418" t="str">
            <v>1900</v>
          </cell>
          <cell r="F10418">
            <v>0</v>
          </cell>
        </row>
        <row r="10419">
          <cell r="A10419">
            <v>106935</v>
          </cell>
          <cell r="B10419" t="str">
            <v>Puerta P-12Metalica(1.00x2.75m)CDRC(S/Esp.Tecnica)</v>
          </cell>
          <cell r="C10419" t="str">
            <v>UN</v>
          </cell>
          <cell r="E10419" t="str">
            <v>1900</v>
          </cell>
          <cell r="F10419">
            <v>0</v>
          </cell>
        </row>
        <row r="10420">
          <cell r="A10420">
            <v>106936</v>
          </cell>
          <cell r="B10420" t="str">
            <v>Puerta P-13Metalica(1.25x2.35m)CRD(S/Esp.Tecnica</v>
          </cell>
          <cell r="C10420" t="str">
            <v>UN</v>
          </cell>
          <cell r="E10420" t="str">
            <v>1900</v>
          </cell>
          <cell r="F10420">
            <v>0</v>
          </cell>
        </row>
        <row r="10421">
          <cell r="A10421">
            <v>106937</v>
          </cell>
          <cell r="B10421" t="str">
            <v>Puerta P-15Metalica(2.90x3.60m)CDRC(S/Esp.Tecnica)</v>
          </cell>
          <cell r="C10421" t="str">
            <v>UN</v>
          </cell>
          <cell r="E10421" t="str">
            <v>1900</v>
          </cell>
          <cell r="F10421">
            <v>0</v>
          </cell>
        </row>
        <row r="10422">
          <cell r="A10422">
            <v>106940</v>
          </cell>
          <cell r="B10422" t="str">
            <v>Puerta P-21Metalica(1.00x2.40m)CDRC(S/Esp.Tecnica)</v>
          </cell>
          <cell r="C10422" t="str">
            <v>UN</v>
          </cell>
          <cell r="E10422" t="str">
            <v>1900</v>
          </cell>
          <cell r="F10422">
            <v>0</v>
          </cell>
        </row>
        <row r="10423">
          <cell r="A10423">
            <v>106941</v>
          </cell>
          <cell r="B10423" t="str">
            <v>Puerta P-22Metalica(1.80x3.10m)CDRC(S/Esp.Tecnica)</v>
          </cell>
          <cell r="C10423" t="str">
            <v>UN</v>
          </cell>
          <cell r="E10423" t="str">
            <v>1900</v>
          </cell>
          <cell r="F10423">
            <v>0</v>
          </cell>
        </row>
        <row r="10424">
          <cell r="A10424">
            <v>106958</v>
          </cell>
          <cell r="B10424" t="str">
            <v>Puerta P-23Metalica(8.55x6.85m)CDRC(S/Esp.Tecnica)</v>
          </cell>
          <cell r="C10424" t="str">
            <v>UN</v>
          </cell>
          <cell r="E10424" t="str">
            <v>1900</v>
          </cell>
          <cell r="F10424">
            <v>0</v>
          </cell>
        </row>
        <row r="10425">
          <cell r="A10425">
            <v>106959</v>
          </cell>
          <cell r="B10425" t="str">
            <v>Puerta P-25Metalica(0.85x2.35m)CDRC(S/Esp.Tecnica)</v>
          </cell>
          <cell r="C10425" t="str">
            <v>UN</v>
          </cell>
          <cell r="E10425" t="str">
            <v>1900</v>
          </cell>
          <cell r="F10425">
            <v>0</v>
          </cell>
        </row>
        <row r="10426">
          <cell r="A10426">
            <v>106960</v>
          </cell>
          <cell r="B10426" t="str">
            <v>Puerta P-26Metalica(1.20x2.35m)CDRC(S/Esp.Tecnica)</v>
          </cell>
          <cell r="C10426" t="str">
            <v>UN</v>
          </cell>
          <cell r="D10426">
            <v>43838</v>
          </cell>
          <cell r="E10426" t="str">
            <v>2020</v>
          </cell>
          <cell r="F10426">
            <v>1497663</v>
          </cell>
        </row>
        <row r="10427">
          <cell r="A10427">
            <v>106961</v>
          </cell>
          <cell r="B10427" t="str">
            <v>Puerta P-27Metalica(1.00x2.35m)CDRC(S/Esp.Tecnica)</v>
          </cell>
          <cell r="C10427" t="str">
            <v>UN</v>
          </cell>
          <cell r="E10427" t="str">
            <v>1900</v>
          </cell>
          <cell r="F10427">
            <v>0</v>
          </cell>
        </row>
        <row r="10428">
          <cell r="A10428">
            <v>106962</v>
          </cell>
          <cell r="B10428" t="str">
            <v>Puerta P-28Metalica(17.95x3.30m)CDRC(S/Esp.Tecnica</v>
          </cell>
          <cell r="C10428" t="str">
            <v>UN</v>
          </cell>
          <cell r="E10428" t="str">
            <v>1900</v>
          </cell>
          <cell r="F10428">
            <v>0</v>
          </cell>
        </row>
        <row r="10429">
          <cell r="A10429">
            <v>106963</v>
          </cell>
          <cell r="B10429" t="str">
            <v>Puerta P-29Metalica(0.80x2.35m)CDRC(S/Esp.Tecnica)</v>
          </cell>
          <cell r="C10429" t="str">
            <v>UN</v>
          </cell>
          <cell r="E10429" t="str">
            <v>1900</v>
          </cell>
          <cell r="F10429">
            <v>0</v>
          </cell>
        </row>
        <row r="10430">
          <cell r="A10430">
            <v>106964</v>
          </cell>
          <cell r="B10430" t="str">
            <v>Puerta P-30Metalica(0.75x2.35m)CDRC(S/Esp.Tecnica)</v>
          </cell>
          <cell r="C10430" t="str">
            <v>UN</v>
          </cell>
          <cell r="E10430" t="str">
            <v>1900</v>
          </cell>
          <cell r="F10430">
            <v>0</v>
          </cell>
        </row>
        <row r="10431">
          <cell r="A10431">
            <v>106965</v>
          </cell>
          <cell r="B10431" t="str">
            <v>Puerta P-33Metalica(2.80x2.75m)CDRC(S/Esp.Tecnica)</v>
          </cell>
          <cell r="C10431" t="str">
            <v>UN</v>
          </cell>
          <cell r="E10431" t="str">
            <v>1900</v>
          </cell>
          <cell r="F10431">
            <v>0</v>
          </cell>
        </row>
        <row r="10432">
          <cell r="A10432">
            <v>106966</v>
          </cell>
          <cell r="B10432" t="str">
            <v>Puerta P-37Metalica(4.85x3.60m)CDRC(S/Esp.Tecnica)</v>
          </cell>
          <cell r="C10432" t="str">
            <v>UN</v>
          </cell>
          <cell r="E10432" t="str">
            <v>1900</v>
          </cell>
          <cell r="F10432">
            <v>0</v>
          </cell>
        </row>
        <row r="10433">
          <cell r="A10433">
            <v>106967</v>
          </cell>
          <cell r="B10433" t="str">
            <v>Puerta P-39Metalica(17.15x3.30m)CDRC(S/Esp.Tecnica</v>
          </cell>
          <cell r="C10433" t="str">
            <v>UN</v>
          </cell>
          <cell r="E10433" t="str">
            <v>1900</v>
          </cell>
          <cell r="F10433">
            <v>0</v>
          </cell>
        </row>
        <row r="10434">
          <cell r="A10434">
            <v>106968</v>
          </cell>
          <cell r="B10434" t="str">
            <v>Puerta P-40Metalica(27.54x3.30m)CDRC(S/Esp.Tecnica</v>
          </cell>
          <cell r="C10434" t="str">
            <v>UN</v>
          </cell>
          <cell r="E10434" t="str">
            <v>1900</v>
          </cell>
          <cell r="F10434">
            <v>0</v>
          </cell>
        </row>
        <row r="10435">
          <cell r="A10435">
            <v>106970</v>
          </cell>
          <cell r="B10435" t="str">
            <v>Puerta P-41Met.Enrollable(3.70x3.30m)CDRC(S/Esp.Te</v>
          </cell>
          <cell r="C10435" t="str">
            <v>UN</v>
          </cell>
          <cell r="D10435">
            <v>43553</v>
          </cell>
          <cell r="E10435" t="str">
            <v>2019</v>
          </cell>
          <cell r="F10435">
            <v>4760000</v>
          </cell>
        </row>
        <row r="10436">
          <cell r="A10436">
            <v>106971</v>
          </cell>
          <cell r="B10436" t="str">
            <v>Puerta P-42Met.Reja(27.45x3.30m)CDRC(S/Esp.Tecnica</v>
          </cell>
          <cell r="C10436" t="str">
            <v>UN</v>
          </cell>
          <cell r="E10436" t="str">
            <v>1900</v>
          </cell>
          <cell r="F10436">
            <v>0</v>
          </cell>
        </row>
        <row r="10437">
          <cell r="A10437">
            <v>106974</v>
          </cell>
          <cell r="B10437" t="str">
            <v>Puerta P-43Met.Reja(2.45x3.30m)CRD(S/Esp.Tec</v>
          </cell>
          <cell r="C10437" t="str">
            <v>UN</v>
          </cell>
          <cell r="D10437">
            <v>44592</v>
          </cell>
          <cell r="E10437" t="str">
            <v>2022</v>
          </cell>
          <cell r="F10437">
            <v>1980059</v>
          </cell>
        </row>
        <row r="10438">
          <cell r="A10438">
            <v>106975</v>
          </cell>
          <cell r="B10438" t="str">
            <v>Puerta P-45Met.Reja(1.50x2.40m)CRD(S/Esp.Tec</v>
          </cell>
          <cell r="C10438" t="str">
            <v>UN</v>
          </cell>
          <cell r="E10438" t="str">
            <v>1900</v>
          </cell>
          <cell r="F10438">
            <v>0</v>
          </cell>
        </row>
        <row r="10439">
          <cell r="A10439">
            <v>106979</v>
          </cell>
          <cell r="B10439" t="str">
            <v>MuroCortina V-A1(36.33x11.30m)CRD(S/Esp.Tecnica</v>
          </cell>
          <cell r="C10439" t="str">
            <v>UN</v>
          </cell>
          <cell r="E10439" t="str">
            <v>1900</v>
          </cell>
          <cell r="F10439">
            <v>0</v>
          </cell>
        </row>
        <row r="10440">
          <cell r="A10440">
            <v>106980</v>
          </cell>
          <cell r="B10440" t="str">
            <v>MuroCortina V-A2(36.33x11.30m)CRD(S/Esp.Tecnica</v>
          </cell>
          <cell r="C10440" t="str">
            <v>UN</v>
          </cell>
          <cell r="E10440" t="str">
            <v>1900</v>
          </cell>
          <cell r="F10440">
            <v>0</v>
          </cell>
        </row>
        <row r="10441">
          <cell r="A10441">
            <v>106982</v>
          </cell>
          <cell r="B10441" t="str">
            <v>MuroCortina V-A3(19.61x7.05m)CRD(S/Esp.Tecnica</v>
          </cell>
          <cell r="C10441" t="str">
            <v>UN</v>
          </cell>
          <cell r="E10441" t="str">
            <v>1900</v>
          </cell>
          <cell r="F10441">
            <v>0</v>
          </cell>
        </row>
        <row r="10442">
          <cell r="A10442">
            <v>106983</v>
          </cell>
          <cell r="B10442" t="str">
            <v>MuroCortina V-A4(19.61x7.05m)CRD(S/Esp.Tecnica</v>
          </cell>
          <cell r="C10442" t="str">
            <v>UN</v>
          </cell>
          <cell r="E10442" t="str">
            <v>1900</v>
          </cell>
          <cell r="F10442">
            <v>0</v>
          </cell>
        </row>
        <row r="10443">
          <cell r="A10443">
            <v>106985</v>
          </cell>
          <cell r="B10443" t="str">
            <v>MuroCortina V-B1(36.33x7.05m)CRD(S/Esp.Tecnica</v>
          </cell>
          <cell r="C10443" t="str">
            <v>UN</v>
          </cell>
          <cell r="E10443" t="str">
            <v>1900</v>
          </cell>
          <cell r="F10443">
            <v>0</v>
          </cell>
        </row>
        <row r="10444">
          <cell r="A10444">
            <v>106989</v>
          </cell>
          <cell r="B10444" t="str">
            <v>MuroCortina V-B2(36.33x7.05m)CRD(S/Esp.Tecnica</v>
          </cell>
          <cell r="C10444" t="str">
            <v>UN</v>
          </cell>
          <cell r="E10444" t="str">
            <v>1900</v>
          </cell>
          <cell r="F10444">
            <v>0</v>
          </cell>
        </row>
        <row r="10445">
          <cell r="A10445">
            <v>106990</v>
          </cell>
          <cell r="B10445" t="str">
            <v>MuroCortina V-B3(36.33x11.30m)CRD(S/Esp.Tecnica</v>
          </cell>
          <cell r="C10445" t="str">
            <v>UN</v>
          </cell>
          <cell r="E10445" t="str">
            <v>1900</v>
          </cell>
          <cell r="F10445">
            <v>0</v>
          </cell>
        </row>
        <row r="10446">
          <cell r="A10446">
            <v>106991</v>
          </cell>
          <cell r="B10446" t="str">
            <v>MuroCortina V-B4(36.33x11.30m)CRD(S/Esp.Tecnica</v>
          </cell>
          <cell r="C10446" t="str">
            <v>UN</v>
          </cell>
          <cell r="E10446" t="str">
            <v>1900</v>
          </cell>
          <cell r="F10446">
            <v>0</v>
          </cell>
        </row>
        <row r="10447">
          <cell r="A10447">
            <v>106992</v>
          </cell>
          <cell r="B10447" t="str">
            <v>MuroCortina V-B5(67.61x7.05m)CRD(S/Esp.Tecnica</v>
          </cell>
          <cell r="C10447" t="str">
            <v>UN</v>
          </cell>
          <cell r="E10447" t="str">
            <v>1900</v>
          </cell>
          <cell r="F10447">
            <v>0</v>
          </cell>
        </row>
        <row r="10448">
          <cell r="A10448">
            <v>106994</v>
          </cell>
          <cell r="B10448" t="str">
            <v>MuroCortina V-B6(67.61x7.05m)CRD(S/Esp.Tecnica</v>
          </cell>
          <cell r="C10448" t="str">
            <v>UN</v>
          </cell>
          <cell r="E10448" t="str">
            <v>1900</v>
          </cell>
          <cell r="F10448">
            <v>0</v>
          </cell>
        </row>
        <row r="10449">
          <cell r="A10449">
            <v>106997</v>
          </cell>
          <cell r="B10449" t="str">
            <v>MuroCortina V-C1(36.33x11.30m)CRD(S/Esp.Tecnica</v>
          </cell>
          <cell r="C10449" t="str">
            <v>UN</v>
          </cell>
          <cell r="E10449" t="str">
            <v>1900</v>
          </cell>
          <cell r="F10449">
            <v>0</v>
          </cell>
        </row>
        <row r="10450">
          <cell r="A10450">
            <v>106999</v>
          </cell>
          <cell r="B10450" t="str">
            <v>MuroCortina V-C2(36.33x7.05m)CRD(S/Esp.Tecnica</v>
          </cell>
          <cell r="C10450" t="str">
            <v>UN</v>
          </cell>
          <cell r="E10450" t="str">
            <v>1900</v>
          </cell>
          <cell r="F10450">
            <v>0</v>
          </cell>
        </row>
        <row r="10451">
          <cell r="A10451">
            <v>107001</v>
          </cell>
          <cell r="B10451" t="str">
            <v>MuroCortina V-C3(86.37x7.05m)CristalLamT6+8mm</v>
          </cell>
          <cell r="C10451" t="str">
            <v>UN</v>
          </cell>
          <cell r="E10451" t="str">
            <v>1900</v>
          </cell>
          <cell r="F10451">
            <v>0</v>
          </cell>
        </row>
        <row r="10452">
          <cell r="A10452">
            <v>107002</v>
          </cell>
          <cell r="B10452" t="str">
            <v>MuroCortina V-C4(86.37x7.05m)CRD(S/Esp.Tecnica</v>
          </cell>
          <cell r="C10452" t="str">
            <v>UN</v>
          </cell>
          <cell r="E10452" t="str">
            <v>1900</v>
          </cell>
          <cell r="F10452">
            <v>0</v>
          </cell>
        </row>
        <row r="10453">
          <cell r="A10453">
            <v>107005</v>
          </cell>
          <cell r="B10453" t="str">
            <v>MuroCortina V-C3(86.37x7.05m)CristalLamT6+6mmSG</v>
          </cell>
          <cell r="C10453" t="str">
            <v>UN</v>
          </cell>
          <cell r="E10453" t="str">
            <v>1900</v>
          </cell>
          <cell r="F10453">
            <v>0</v>
          </cell>
        </row>
        <row r="10454">
          <cell r="A10454">
            <v>107008</v>
          </cell>
          <cell r="B10454" t="str">
            <v>Ventana V-01(56.45x3.10m)CRD(S/Esp.Tecnica</v>
          </cell>
          <cell r="C10454" t="str">
            <v>UN</v>
          </cell>
          <cell r="E10454" t="str">
            <v>1900</v>
          </cell>
          <cell r="F10454">
            <v>0</v>
          </cell>
        </row>
        <row r="10455">
          <cell r="A10455">
            <v>107009</v>
          </cell>
          <cell r="B10455" t="str">
            <v>Ventana V-02(46.85x3.10m)CRD(S/Esp.Tecnica</v>
          </cell>
          <cell r="C10455" t="str">
            <v>UN</v>
          </cell>
          <cell r="E10455" t="str">
            <v>1900</v>
          </cell>
          <cell r="F10455">
            <v>0</v>
          </cell>
        </row>
        <row r="10456">
          <cell r="A10456">
            <v>107010</v>
          </cell>
          <cell r="B10456" t="str">
            <v>Ventana V-03(27.65x3.60m)CRD(S/Esp.Tecnica</v>
          </cell>
          <cell r="C10456" t="str">
            <v>UN</v>
          </cell>
          <cell r="E10456" t="str">
            <v>1900</v>
          </cell>
          <cell r="F10456">
            <v>0</v>
          </cell>
        </row>
        <row r="10457">
          <cell r="A10457">
            <v>107011</v>
          </cell>
          <cell r="B10457" t="str">
            <v>Ventana V-04(37.25x3.60m)CRD(S/Esp.Tecnica</v>
          </cell>
          <cell r="C10457" t="str">
            <v>UN</v>
          </cell>
          <cell r="E10457" t="str">
            <v>1900</v>
          </cell>
          <cell r="F10457">
            <v>0</v>
          </cell>
        </row>
        <row r="10458">
          <cell r="A10458">
            <v>107013</v>
          </cell>
          <cell r="B10458" t="str">
            <v>Ventana V-37(29.31x3.30m)CRD(S/Esp.Tecnica</v>
          </cell>
          <cell r="C10458" t="str">
            <v>UN</v>
          </cell>
          <cell r="E10458" t="str">
            <v>1900</v>
          </cell>
          <cell r="F10458">
            <v>0</v>
          </cell>
        </row>
        <row r="10459">
          <cell r="A10459">
            <v>107068</v>
          </cell>
          <cell r="B10459" t="str">
            <v>Puerta Aluminio P-03(1.00x2.35m)+Vidrio s/Des.Tecn</v>
          </cell>
          <cell r="C10459" t="str">
            <v>UN</v>
          </cell>
          <cell r="E10459" t="str">
            <v>1900</v>
          </cell>
          <cell r="F10459">
            <v>0</v>
          </cell>
        </row>
        <row r="10460">
          <cell r="A10460">
            <v>107069</v>
          </cell>
          <cell r="B10460" t="str">
            <v>Puerta Aluminio P-08(1.20x2.35m)+Vidrio s/Des.Tecn</v>
          </cell>
          <cell r="C10460" t="str">
            <v>UN</v>
          </cell>
          <cell r="E10460" t="str">
            <v>1900</v>
          </cell>
          <cell r="F10460">
            <v>0</v>
          </cell>
        </row>
        <row r="10461">
          <cell r="A10461">
            <v>107070</v>
          </cell>
          <cell r="B10461" t="str">
            <v>Puerta Aluminio P-10(2.00x2.30m)+Vidrio s/Des.Tecn</v>
          </cell>
          <cell r="C10461" t="str">
            <v>UN</v>
          </cell>
          <cell r="E10461" t="str">
            <v>1900</v>
          </cell>
          <cell r="F10461">
            <v>0</v>
          </cell>
        </row>
        <row r="10462">
          <cell r="A10462">
            <v>107079</v>
          </cell>
          <cell r="B10462" t="str">
            <v>Puerta Aluminio P-14(1.00x2.40m)+Vidrio s/Des.Tecn</v>
          </cell>
          <cell r="C10462" t="str">
            <v>UN</v>
          </cell>
          <cell r="E10462" t="str">
            <v>1900</v>
          </cell>
          <cell r="F10462">
            <v>0</v>
          </cell>
        </row>
        <row r="10463">
          <cell r="A10463">
            <v>107080</v>
          </cell>
          <cell r="B10463" t="str">
            <v>Puerta Aluminio P-16(1.20x3.30m)+Vidrio s/Des.Tecn</v>
          </cell>
          <cell r="C10463" t="str">
            <v>UN</v>
          </cell>
          <cell r="E10463" t="str">
            <v>1900</v>
          </cell>
          <cell r="F10463">
            <v>0</v>
          </cell>
        </row>
        <row r="10464">
          <cell r="A10464">
            <v>107081</v>
          </cell>
          <cell r="B10464" t="str">
            <v>Puerta Aluminio P-19(3.50x3.30m)+Vidrio s/Des.Tecn</v>
          </cell>
          <cell r="C10464" t="str">
            <v>UN</v>
          </cell>
          <cell r="E10464" t="str">
            <v>1900</v>
          </cell>
          <cell r="F10464">
            <v>0</v>
          </cell>
        </row>
        <row r="10465">
          <cell r="A10465">
            <v>107082</v>
          </cell>
          <cell r="B10465" t="str">
            <v>Puerta Aluminio P-20(1.60x2.40m)+Vidrio s/Des.Tecn</v>
          </cell>
          <cell r="C10465" t="str">
            <v>UN</v>
          </cell>
          <cell r="E10465" t="str">
            <v>1900</v>
          </cell>
          <cell r="F10465">
            <v>0</v>
          </cell>
        </row>
        <row r="10466">
          <cell r="A10466">
            <v>107083</v>
          </cell>
          <cell r="B10466" t="str">
            <v>Puerta Aluminio P-24(2.25x3.00m)+Vidrio s/Des.Tecn</v>
          </cell>
          <cell r="C10466" t="str">
            <v>UN</v>
          </cell>
          <cell r="D10466">
            <v>44592</v>
          </cell>
          <cell r="E10466" t="str">
            <v>2022</v>
          </cell>
          <cell r="F10466">
            <v>2698809</v>
          </cell>
        </row>
        <row r="10467">
          <cell r="A10467">
            <v>107084</v>
          </cell>
          <cell r="B10467" t="str">
            <v>Puerta Aluminio P-31(1.60x2.40m)+Vidrio s/Des.Tecn</v>
          </cell>
          <cell r="C10467" t="str">
            <v>UN</v>
          </cell>
          <cell r="E10467" t="str">
            <v>1900</v>
          </cell>
          <cell r="F10467">
            <v>0</v>
          </cell>
        </row>
        <row r="10468">
          <cell r="A10468">
            <v>107085</v>
          </cell>
          <cell r="B10468" t="str">
            <v>Puerta Aluminio P-32(3.60x2.74m)+Vidrio s/Des.Tecn</v>
          </cell>
          <cell r="C10468" t="str">
            <v>UN</v>
          </cell>
          <cell r="E10468" t="str">
            <v>1900</v>
          </cell>
          <cell r="F10468">
            <v>0</v>
          </cell>
        </row>
        <row r="10469">
          <cell r="A10469">
            <v>107086</v>
          </cell>
          <cell r="B10469" t="str">
            <v>Puerta Aluminio P-35(1.50x3.00m)+Vidrio s/Des.Tecn</v>
          </cell>
          <cell r="C10469" t="str">
            <v>UN</v>
          </cell>
          <cell r="E10469" t="str">
            <v>1900</v>
          </cell>
          <cell r="F10469">
            <v>0</v>
          </cell>
        </row>
        <row r="10470">
          <cell r="A10470">
            <v>107087</v>
          </cell>
          <cell r="B10470" t="str">
            <v>Puerta Aluminio P-36(2.12x2.74m)+Vidrio s/Des.Tecn</v>
          </cell>
          <cell r="C10470" t="str">
            <v>UN</v>
          </cell>
          <cell r="E10470" t="str">
            <v>1900</v>
          </cell>
          <cell r="F10470">
            <v>0</v>
          </cell>
        </row>
        <row r="10471">
          <cell r="A10471">
            <v>107088</v>
          </cell>
          <cell r="B10471" t="str">
            <v>Puerta Aluminio P-38(0.90x2.35m)+Vidrio s/Des.Tecn</v>
          </cell>
          <cell r="C10471" t="str">
            <v>UN</v>
          </cell>
          <cell r="E10471" t="str">
            <v>1900</v>
          </cell>
          <cell r="F10471">
            <v>0</v>
          </cell>
        </row>
        <row r="10472">
          <cell r="A10472">
            <v>107089</v>
          </cell>
          <cell r="B10472" t="str">
            <v>Puerta Aluminio P-44(1.96x2.74m)+Vidrio s/Des.Tecn</v>
          </cell>
          <cell r="C10472" t="str">
            <v>UN</v>
          </cell>
          <cell r="E10472" t="str">
            <v>1900</v>
          </cell>
          <cell r="F10472">
            <v>0</v>
          </cell>
        </row>
        <row r="10473">
          <cell r="A10473">
            <v>107090</v>
          </cell>
          <cell r="B10473" t="str">
            <v>Puerta Aluminio P-46(1.95x2.74m)+Vidrio s/Des.Tecn</v>
          </cell>
          <cell r="C10473" t="str">
            <v>UN</v>
          </cell>
          <cell r="E10473" t="str">
            <v>1900</v>
          </cell>
          <cell r="F10473">
            <v>0</v>
          </cell>
        </row>
        <row r="10474">
          <cell r="A10474">
            <v>107091</v>
          </cell>
          <cell r="B10474" t="str">
            <v>Ventana  Aluminio V-05(4.54x2.35m)+Vidrio s/Des.Te</v>
          </cell>
          <cell r="C10474" t="str">
            <v>UN</v>
          </cell>
          <cell r="E10474" t="str">
            <v>1900</v>
          </cell>
          <cell r="F10474">
            <v>0</v>
          </cell>
        </row>
        <row r="10475">
          <cell r="A10475">
            <v>107092</v>
          </cell>
          <cell r="B10475" t="str">
            <v>Ventana  Aluminio V-06(3.74x2.35m)+Vidrio s/Des.Te</v>
          </cell>
          <cell r="C10475" t="str">
            <v>UN</v>
          </cell>
          <cell r="E10475" t="str">
            <v>1900</v>
          </cell>
          <cell r="F10475">
            <v>0</v>
          </cell>
        </row>
        <row r="10476">
          <cell r="A10476">
            <v>107093</v>
          </cell>
          <cell r="B10476" t="str">
            <v>Ventana  Aluminio V-07(1.80x2.35m)+Vidrio s/Des.Te</v>
          </cell>
          <cell r="C10476" t="str">
            <v>UN</v>
          </cell>
          <cell r="E10476" t="str">
            <v>1900</v>
          </cell>
          <cell r="F10476">
            <v>0</v>
          </cell>
        </row>
        <row r="10477">
          <cell r="A10477">
            <v>107094</v>
          </cell>
          <cell r="B10477" t="str">
            <v>Ventana  Aluminio V-8(45.29x3.30m)+Vidrio s/Des</v>
          </cell>
          <cell r="C10477" t="str">
            <v>UN</v>
          </cell>
          <cell r="E10477" t="str">
            <v>1900</v>
          </cell>
          <cell r="F10477">
            <v>0</v>
          </cell>
        </row>
        <row r="10478">
          <cell r="A10478">
            <v>107095</v>
          </cell>
          <cell r="B10478" t="str">
            <v>Puerta P-18Madera(8.00x3.20)CDRC(S/Esp.Tecnica)</v>
          </cell>
          <cell r="C10478" t="str">
            <v>UN</v>
          </cell>
          <cell r="E10478" t="str">
            <v>1900</v>
          </cell>
          <cell r="F10478">
            <v>0</v>
          </cell>
        </row>
        <row r="10479">
          <cell r="A10479">
            <v>107115</v>
          </cell>
          <cell r="B10479" t="str">
            <v>Ventana  Aluminio V-09(1.20x2.85m)+Vidrio s/Des</v>
          </cell>
          <cell r="C10479" t="str">
            <v>UN</v>
          </cell>
          <cell r="E10479" t="str">
            <v>1900</v>
          </cell>
          <cell r="F10479">
            <v>0</v>
          </cell>
        </row>
        <row r="10480">
          <cell r="A10480">
            <v>107225</v>
          </cell>
          <cell r="B10480" t="str">
            <v>Ventana  Aluminio V-10(11.00x3.30m)+Vidrio s/Des</v>
          </cell>
          <cell r="C10480" t="str">
            <v>UN</v>
          </cell>
          <cell r="E10480" t="str">
            <v>1900</v>
          </cell>
          <cell r="F10480">
            <v>0</v>
          </cell>
        </row>
        <row r="10481">
          <cell r="A10481">
            <v>107226</v>
          </cell>
          <cell r="B10481" t="str">
            <v>Ventana  Aluminio V-11(27.14x2.30m)+Vidrio s/Des</v>
          </cell>
          <cell r="C10481" t="str">
            <v>UN</v>
          </cell>
          <cell r="E10481" t="str">
            <v>1900</v>
          </cell>
          <cell r="F10481">
            <v>0</v>
          </cell>
        </row>
        <row r="10482">
          <cell r="A10482">
            <v>107229</v>
          </cell>
          <cell r="B10482" t="str">
            <v>Ventana  Aluminio V-12(8.40x3.20m)+Vidrio s/Des</v>
          </cell>
          <cell r="C10482" t="str">
            <v>UN</v>
          </cell>
          <cell r="E10482" t="str">
            <v>1900</v>
          </cell>
          <cell r="F10482">
            <v>0</v>
          </cell>
        </row>
        <row r="10483">
          <cell r="A10483">
            <v>107230</v>
          </cell>
          <cell r="B10483" t="str">
            <v>Ventana  Aluminio V-13(3.93x3.30m)+Vidrio s/Des</v>
          </cell>
          <cell r="C10483" t="str">
            <v>UN</v>
          </cell>
          <cell r="E10483" t="str">
            <v>1900</v>
          </cell>
          <cell r="F10483">
            <v>0</v>
          </cell>
        </row>
        <row r="10484">
          <cell r="A10484">
            <v>107231</v>
          </cell>
          <cell r="B10484" t="str">
            <v>Ventana  Aluminio V-14(2.98x3.30m)+Vidrio s/Des</v>
          </cell>
          <cell r="C10484" t="str">
            <v>UN</v>
          </cell>
          <cell r="E10484" t="str">
            <v>1900</v>
          </cell>
          <cell r="F10484">
            <v>0</v>
          </cell>
        </row>
        <row r="10485">
          <cell r="A10485">
            <v>107232</v>
          </cell>
          <cell r="B10485" t="str">
            <v>Ventana  Aluminio V-15(3.82x2.00m)+Vidrio s/Des</v>
          </cell>
          <cell r="C10485" t="str">
            <v>UN</v>
          </cell>
          <cell r="E10485" t="str">
            <v>1900</v>
          </cell>
          <cell r="F10485">
            <v>0</v>
          </cell>
        </row>
        <row r="10486">
          <cell r="A10486">
            <v>107233</v>
          </cell>
          <cell r="B10486" t="str">
            <v>Ventana  Aluminio V-16(2.0x2.30m)+Vidrio s/Des</v>
          </cell>
          <cell r="C10486" t="str">
            <v>UN</v>
          </cell>
          <cell r="E10486" t="str">
            <v>1900</v>
          </cell>
          <cell r="F10486">
            <v>0</v>
          </cell>
        </row>
        <row r="10487">
          <cell r="A10487">
            <v>107234</v>
          </cell>
          <cell r="B10487" t="str">
            <v>Ventana  Aluminio V-17(2.75x0.70m)+Vidrio s/Des</v>
          </cell>
          <cell r="C10487" t="str">
            <v>UN</v>
          </cell>
          <cell r="E10487" t="str">
            <v>1900</v>
          </cell>
          <cell r="F10487">
            <v>0</v>
          </cell>
        </row>
        <row r="10488">
          <cell r="A10488">
            <v>107235</v>
          </cell>
          <cell r="B10488" t="str">
            <v>Ventana  Aluminio V-18(2.30x3.20m)+Vidrio s/Des</v>
          </cell>
          <cell r="C10488" t="str">
            <v>UN</v>
          </cell>
          <cell r="E10488" t="str">
            <v>1900</v>
          </cell>
          <cell r="F10488">
            <v>0</v>
          </cell>
        </row>
        <row r="10489">
          <cell r="A10489">
            <v>107236</v>
          </cell>
          <cell r="B10489" t="str">
            <v>Ventana  Aluminio V-19(0.70x1.35m)+Vidrio s/Des</v>
          </cell>
          <cell r="C10489" t="str">
            <v>UN</v>
          </cell>
          <cell r="E10489" t="str">
            <v>1900</v>
          </cell>
          <cell r="F10489">
            <v>0</v>
          </cell>
        </row>
        <row r="10490">
          <cell r="A10490">
            <v>107249</v>
          </cell>
          <cell r="B10490" t="str">
            <v>Ventana  Aluminio V-20(4.10x0.70m)persiana-s/Des</v>
          </cell>
          <cell r="C10490" t="str">
            <v>UN</v>
          </cell>
          <cell r="D10490">
            <v>44592</v>
          </cell>
          <cell r="E10490" t="str">
            <v>2022</v>
          </cell>
          <cell r="F10490">
            <v>956705</v>
          </cell>
        </row>
        <row r="10491">
          <cell r="A10491">
            <v>107250</v>
          </cell>
          <cell r="B10491" t="str">
            <v>Ventana  Aluminio V-21(8.90x0.65m)Persiana s/Des</v>
          </cell>
          <cell r="C10491" t="str">
            <v>UN</v>
          </cell>
          <cell r="E10491" t="str">
            <v>1900</v>
          </cell>
          <cell r="F10491">
            <v>0</v>
          </cell>
        </row>
        <row r="10492">
          <cell r="A10492">
            <v>107251</v>
          </cell>
          <cell r="B10492" t="str">
            <v>Ventana  Aluminio V-22(8.50x1.10m)Persiana s/Des</v>
          </cell>
          <cell r="C10492" t="str">
            <v>UN</v>
          </cell>
          <cell r="E10492" t="str">
            <v>1900</v>
          </cell>
          <cell r="F10492">
            <v>0</v>
          </cell>
        </row>
        <row r="10493">
          <cell r="A10493">
            <v>107253</v>
          </cell>
          <cell r="B10493" t="str">
            <v>Ventana  Aluminio V-23(9.05x0.65m)Persiana s/Des</v>
          </cell>
          <cell r="C10493" t="str">
            <v>UN</v>
          </cell>
          <cell r="E10493" t="str">
            <v>1900</v>
          </cell>
          <cell r="F10493">
            <v>0</v>
          </cell>
        </row>
        <row r="10494">
          <cell r="A10494">
            <v>107255</v>
          </cell>
          <cell r="B10494" t="str">
            <v>Ventana  Aluminio V-24(8.20x1.10m)+Vidrio s/Des</v>
          </cell>
          <cell r="C10494" t="str">
            <v>UN</v>
          </cell>
          <cell r="E10494" t="str">
            <v>1900</v>
          </cell>
          <cell r="F10494">
            <v>0</v>
          </cell>
        </row>
        <row r="10495">
          <cell r="A10495">
            <v>107256</v>
          </cell>
          <cell r="B10495" t="str">
            <v>Ventana  Aluminio V-25(8.50x0.70m)Persiana s/Descr</v>
          </cell>
          <cell r="C10495" t="str">
            <v>UN</v>
          </cell>
          <cell r="E10495" t="str">
            <v>1900</v>
          </cell>
          <cell r="F10495">
            <v>0</v>
          </cell>
        </row>
        <row r="10496">
          <cell r="A10496">
            <v>107259</v>
          </cell>
          <cell r="B10496" t="str">
            <v>Ventana  Aluminio V-26(4.66x0.70m)Persiana s/Descr</v>
          </cell>
          <cell r="C10496" t="str">
            <v>UN</v>
          </cell>
          <cell r="E10496" t="str">
            <v>1900</v>
          </cell>
          <cell r="F10496">
            <v>0</v>
          </cell>
        </row>
        <row r="10497">
          <cell r="A10497">
            <v>107261</v>
          </cell>
          <cell r="B10497" t="str">
            <v>Ventana  Aluminio V-27(8.85x0.65m)Persiana s/Descr</v>
          </cell>
          <cell r="C10497" t="str">
            <v>UN</v>
          </cell>
          <cell r="E10497" t="str">
            <v>1900</v>
          </cell>
          <cell r="F10497">
            <v>0</v>
          </cell>
        </row>
        <row r="10498">
          <cell r="A10498">
            <v>107282</v>
          </cell>
          <cell r="B10498" t="str">
            <v>Ventana  Aluminio V-28(8.41x0.70m)Persiana s/Descr</v>
          </cell>
          <cell r="C10498" t="str">
            <v>UN</v>
          </cell>
          <cell r="E10498" t="str">
            <v>1900</v>
          </cell>
          <cell r="F10498">
            <v>0</v>
          </cell>
        </row>
        <row r="10499">
          <cell r="A10499">
            <v>107283</v>
          </cell>
          <cell r="B10499" t="str">
            <v>Ventana  Aluminio V-29(4.65x2.64m)+Vidrio s/Descr</v>
          </cell>
          <cell r="C10499" t="str">
            <v>UN</v>
          </cell>
          <cell r="E10499" t="str">
            <v>1900</v>
          </cell>
          <cell r="F10499">
            <v>0</v>
          </cell>
        </row>
        <row r="10500">
          <cell r="A10500">
            <v>107284</v>
          </cell>
          <cell r="B10500" t="str">
            <v>Ventana  Aluminio V-30(23.62x0.65m)Persianas/Descr</v>
          </cell>
          <cell r="C10500" t="str">
            <v>UN</v>
          </cell>
          <cell r="E10500" t="str">
            <v>1900</v>
          </cell>
          <cell r="F10500">
            <v>0</v>
          </cell>
        </row>
        <row r="10501">
          <cell r="A10501">
            <v>107285</v>
          </cell>
          <cell r="B10501" t="str">
            <v>Ventana  Aluminio V-31(31.53x0.65m)Persianas/Descr</v>
          </cell>
          <cell r="C10501" t="str">
            <v>UN</v>
          </cell>
          <cell r="E10501" t="str">
            <v>1900</v>
          </cell>
          <cell r="F10501">
            <v>0</v>
          </cell>
        </row>
        <row r="10502">
          <cell r="A10502">
            <v>107286</v>
          </cell>
          <cell r="B10502" t="str">
            <v>Ventana  Aluminio V-32(19.04x0.65m)Persianas/Descr</v>
          </cell>
          <cell r="C10502" t="str">
            <v>UN</v>
          </cell>
          <cell r="E10502" t="str">
            <v>1900</v>
          </cell>
          <cell r="F10502">
            <v>0</v>
          </cell>
        </row>
        <row r="10503">
          <cell r="A10503">
            <v>107287</v>
          </cell>
          <cell r="B10503" t="str">
            <v>Ventana  Aluminio V-33(7.75x0.65m)Persianas/Descr</v>
          </cell>
          <cell r="C10503" t="str">
            <v>UN</v>
          </cell>
          <cell r="E10503" t="str">
            <v>1900</v>
          </cell>
          <cell r="F10503">
            <v>0</v>
          </cell>
        </row>
        <row r="10504">
          <cell r="A10504">
            <v>107288</v>
          </cell>
          <cell r="B10504" t="str">
            <v>Ventana  Aluminio V-34(8.40x0.65m)Persianas/Descr</v>
          </cell>
          <cell r="C10504" t="str">
            <v>UN</v>
          </cell>
          <cell r="E10504" t="str">
            <v>1900</v>
          </cell>
          <cell r="F10504">
            <v>0</v>
          </cell>
        </row>
        <row r="10505">
          <cell r="A10505">
            <v>107289</v>
          </cell>
          <cell r="B10505" t="str">
            <v>Ventana  Aluminio V-35(0.92x2.40m)+Vidrio/Descr</v>
          </cell>
          <cell r="C10505" t="str">
            <v>UN</v>
          </cell>
          <cell r="E10505" t="str">
            <v>1900</v>
          </cell>
          <cell r="F10505">
            <v>0</v>
          </cell>
        </row>
        <row r="10506">
          <cell r="A10506">
            <v>107290</v>
          </cell>
          <cell r="B10506" t="str">
            <v>Ventana  Aluminio V-36(8.50x1.10m)+Vidrio/Descr</v>
          </cell>
          <cell r="C10506" t="str">
            <v>UN</v>
          </cell>
          <cell r="E10506" t="str">
            <v>1900</v>
          </cell>
          <cell r="F10506">
            <v>0</v>
          </cell>
        </row>
        <row r="10507">
          <cell r="A10507">
            <v>107291</v>
          </cell>
          <cell r="B10507" t="str">
            <v>Ventana  Aluminio V-38(2.11x0.70m)Persiana/Descr</v>
          </cell>
          <cell r="C10507" t="str">
            <v>UN</v>
          </cell>
          <cell r="E10507" t="str">
            <v>1900</v>
          </cell>
          <cell r="F10507">
            <v>0</v>
          </cell>
        </row>
        <row r="10508">
          <cell r="A10508">
            <v>107292</v>
          </cell>
          <cell r="B10508" t="str">
            <v>Ventana  Aluminio V-39(3.87x0.70m)Persiana/Descr</v>
          </cell>
          <cell r="C10508" t="str">
            <v>UN</v>
          </cell>
          <cell r="E10508" t="str">
            <v>1900</v>
          </cell>
          <cell r="F10508">
            <v>0</v>
          </cell>
        </row>
        <row r="10509">
          <cell r="A10509">
            <v>107293</v>
          </cell>
          <cell r="B10509" t="str">
            <v>Ventana  Aluminio V-40(1.0x0.70m)Persiana/Descr</v>
          </cell>
          <cell r="C10509" t="str">
            <v>UN</v>
          </cell>
          <cell r="E10509" t="str">
            <v>1900</v>
          </cell>
          <cell r="F10509">
            <v>0</v>
          </cell>
        </row>
        <row r="10510">
          <cell r="A10510">
            <v>107294</v>
          </cell>
          <cell r="B10510" t="str">
            <v>Ventana  Aluminio V-41(3.0x3.20m)+Vidrio/Descr</v>
          </cell>
          <cell r="C10510" t="str">
            <v>UN</v>
          </cell>
          <cell r="E10510" t="str">
            <v>1900</v>
          </cell>
          <cell r="F10510">
            <v>0</v>
          </cell>
        </row>
        <row r="10511">
          <cell r="A10511">
            <v>107295</v>
          </cell>
          <cell r="B10511" t="str">
            <v>Ventana  Aluminio V-42(3.88x3.20m)+Vidrio/Descr</v>
          </cell>
          <cell r="C10511" t="str">
            <v>UN</v>
          </cell>
          <cell r="E10511" t="str">
            <v>1900</v>
          </cell>
          <cell r="F10511">
            <v>0</v>
          </cell>
        </row>
        <row r="10512">
          <cell r="A10512">
            <v>107298</v>
          </cell>
          <cell r="B10512" t="str">
            <v>Ventana  Aluminio V-43(0.92x2.40m)+Vidrio/Descr3</v>
          </cell>
          <cell r="C10512" t="str">
            <v>UN</v>
          </cell>
          <cell r="E10512" t="str">
            <v>1900</v>
          </cell>
          <cell r="F10512">
            <v>0</v>
          </cell>
        </row>
        <row r="10513">
          <cell r="A10513">
            <v>107299</v>
          </cell>
          <cell r="B10513" t="str">
            <v>Ventana  Aluminio V-44(0.83x2.40m)+Vidrio/Descr</v>
          </cell>
          <cell r="C10513" t="str">
            <v>UN</v>
          </cell>
          <cell r="E10513" t="str">
            <v>1900</v>
          </cell>
          <cell r="F10513">
            <v>0</v>
          </cell>
        </row>
        <row r="10514">
          <cell r="A10514">
            <v>107442</v>
          </cell>
          <cell r="B10514" t="str">
            <v>Ventana Aluminio V-01(56.45x3.10m)+Vidrios/Des.Tec</v>
          </cell>
          <cell r="C10514" t="str">
            <v>UN</v>
          </cell>
          <cell r="E10514" t="str">
            <v>1900</v>
          </cell>
          <cell r="F10514">
            <v>0</v>
          </cell>
        </row>
        <row r="10515">
          <cell r="A10515">
            <v>107443</v>
          </cell>
          <cell r="B10515" t="str">
            <v>Ventana Aluminio V-02(46.85x3.10m)+Vidrios/Des.Te</v>
          </cell>
          <cell r="C10515" t="str">
            <v>UN</v>
          </cell>
          <cell r="E10515" t="str">
            <v>1900</v>
          </cell>
          <cell r="F10515">
            <v>0</v>
          </cell>
        </row>
        <row r="10516">
          <cell r="A10516">
            <v>107444</v>
          </cell>
          <cell r="B10516" t="str">
            <v>Ventana Aluminio V-03(27.65x3.60m)+Vidrios/Des.Te</v>
          </cell>
          <cell r="C10516" t="str">
            <v>UN</v>
          </cell>
          <cell r="E10516" t="str">
            <v>1900</v>
          </cell>
          <cell r="F10516">
            <v>0</v>
          </cell>
        </row>
        <row r="10517">
          <cell r="A10517">
            <v>107445</v>
          </cell>
          <cell r="B10517" t="str">
            <v>Ventana Aluminio V-04(37.25x3.60m)+Vidrios/Des.Te</v>
          </cell>
          <cell r="C10517" t="str">
            <v>UN</v>
          </cell>
          <cell r="E10517" t="str">
            <v>1900</v>
          </cell>
          <cell r="F10517">
            <v>0</v>
          </cell>
        </row>
        <row r="10518">
          <cell r="A10518">
            <v>107451</v>
          </cell>
          <cell r="B10518" t="str">
            <v>Ventana Aluminio V-37(29.31x3.30m)+Vidrio s/Desc</v>
          </cell>
          <cell r="C10518" t="str">
            <v>UN</v>
          </cell>
          <cell r="E10518" t="str">
            <v>1900</v>
          </cell>
          <cell r="F10518">
            <v>0</v>
          </cell>
        </row>
        <row r="10519">
          <cell r="A10519">
            <v>107456</v>
          </cell>
          <cell r="B10519" t="str">
            <v>Ventana Aluminio V-45(23.55x0.65m)PersianaS/Espec</v>
          </cell>
          <cell r="C10519" t="str">
            <v>UN</v>
          </cell>
          <cell r="E10519" t="str">
            <v>1900</v>
          </cell>
          <cell r="F10519">
            <v>0</v>
          </cell>
        </row>
        <row r="10520">
          <cell r="A10520">
            <v>107461</v>
          </cell>
          <cell r="B10520" t="str">
            <v>Ventana Aluminio V-46(1.97x3.30m)+VidrioS/Espec</v>
          </cell>
          <cell r="C10520" t="str">
            <v>UN</v>
          </cell>
          <cell r="E10520" t="str">
            <v>1900</v>
          </cell>
          <cell r="F10520">
            <v>0</v>
          </cell>
        </row>
        <row r="10521">
          <cell r="A10521">
            <v>107462</v>
          </cell>
          <cell r="B10521" t="str">
            <v>Ventana Aluminio V-47(4.30x0.50m)PersianaS/Espec</v>
          </cell>
          <cell r="C10521" t="str">
            <v>UN</v>
          </cell>
          <cell r="E10521" t="str">
            <v>1900</v>
          </cell>
          <cell r="F10521">
            <v>0</v>
          </cell>
        </row>
        <row r="10522">
          <cell r="A10522">
            <v>107463</v>
          </cell>
          <cell r="B10522" t="str">
            <v>Ventana Aluminio V-48(4.23x0.70m)PersianaS/Espec</v>
          </cell>
          <cell r="C10522" t="str">
            <v>UN</v>
          </cell>
          <cell r="E10522" t="str">
            <v>1900</v>
          </cell>
          <cell r="F10522">
            <v>0</v>
          </cell>
        </row>
        <row r="10523">
          <cell r="A10523">
            <v>107465</v>
          </cell>
          <cell r="B10523" t="str">
            <v>Ventana Aluminio V-49(1.70x0.95m)PersianaS/Espec</v>
          </cell>
          <cell r="C10523" t="str">
            <v>UN</v>
          </cell>
          <cell r="E10523" t="str">
            <v>1900</v>
          </cell>
          <cell r="F10523">
            <v>0</v>
          </cell>
        </row>
        <row r="10524">
          <cell r="A10524">
            <v>107489</v>
          </cell>
          <cell r="B10524" t="str">
            <v>Puerta P-19Metalica(3.50x3.30m)CDRC(S/Esp.Tecnica)</v>
          </cell>
          <cell r="C10524" t="str">
            <v>UN</v>
          </cell>
          <cell r="E10524" t="str">
            <v>1900</v>
          </cell>
          <cell r="F10524">
            <v>0</v>
          </cell>
        </row>
        <row r="10525">
          <cell r="A10525">
            <v>107490</v>
          </cell>
          <cell r="B10525" t="str">
            <v>Puerta Metalica P-41(3.70x3.30m)CRD(S/Espec</v>
          </cell>
          <cell r="C10525" t="str">
            <v>UN</v>
          </cell>
          <cell r="E10525" t="str">
            <v>1900</v>
          </cell>
          <cell r="F10525">
            <v>0</v>
          </cell>
        </row>
        <row r="10526">
          <cell r="A10526">
            <v>107491</v>
          </cell>
          <cell r="B10526" t="str">
            <v>Puerta Metalica P-42(27.45x3.30m)CRD(S/Espec</v>
          </cell>
          <cell r="C10526" t="str">
            <v>UN</v>
          </cell>
          <cell r="E10526" t="str">
            <v>1900</v>
          </cell>
          <cell r="F10526">
            <v>0</v>
          </cell>
        </row>
        <row r="10527">
          <cell r="A10527">
            <v>107492</v>
          </cell>
          <cell r="B10527" t="str">
            <v>Puerta Metalica P-43(2.45x3.30m)CRD(S/Espec</v>
          </cell>
          <cell r="C10527" t="str">
            <v>UN</v>
          </cell>
          <cell r="E10527" t="str">
            <v>1900</v>
          </cell>
          <cell r="F10527">
            <v>0</v>
          </cell>
        </row>
        <row r="10528">
          <cell r="A10528">
            <v>107493</v>
          </cell>
          <cell r="B10528" t="str">
            <v>Puerta P-47Met.Reja(1.00x2.60m)CRD(S/Esp.Tec</v>
          </cell>
          <cell r="C10528" t="str">
            <v>UN</v>
          </cell>
          <cell r="E10528" t="str">
            <v>1900</v>
          </cell>
          <cell r="F10528">
            <v>0</v>
          </cell>
        </row>
        <row r="10529">
          <cell r="A10529">
            <v>107494</v>
          </cell>
          <cell r="B10529" t="str">
            <v>Ventana V-50(3.92X7.05m)CRD(S/Especificacio</v>
          </cell>
          <cell r="C10529" t="str">
            <v>UN</v>
          </cell>
          <cell r="E10529" t="str">
            <v>1900</v>
          </cell>
          <cell r="F10529">
            <v>0</v>
          </cell>
        </row>
        <row r="10530">
          <cell r="A10530">
            <v>108027</v>
          </cell>
          <cell r="B10530" t="str">
            <v>Ventana Aluminio V-37(28.31x3.30m)+Vidrio-s/Desc</v>
          </cell>
          <cell r="C10530" t="str">
            <v>UN</v>
          </cell>
          <cell r="E10530" t="str">
            <v>1900</v>
          </cell>
          <cell r="F10530">
            <v>0</v>
          </cell>
        </row>
        <row r="10531">
          <cell r="A10531">
            <v>108170</v>
          </cell>
          <cell r="B10531" t="str">
            <v>VentanaV-001(7.25*4.43m)Perf.Aluminio-Fontnar</v>
          </cell>
          <cell r="C10531" t="str">
            <v>UN</v>
          </cell>
          <cell r="E10531" t="str">
            <v>1900</v>
          </cell>
          <cell r="F10531">
            <v>0</v>
          </cell>
        </row>
        <row r="10532">
          <cell r="A10532">
            <v>108171</v>
          </cell>
          <cell r="B10532" t="str">
            <v>VentanaV-002(2.73*3.20m)Perf.Aluminio-Fontnar</v>
          </cell>
          <cell r="C10532" t="str">
            <v>UN</v>
          </cell>
          <cell r="E10532" t="str">
            <v>1900</v>
          </cell>
          <cell r="F10532">
            <v>0</v>
          </cell>
        </row>
        <row r="10533">
          <cell r="A10533">
            <v>108172</v>
          </cell>
          <cell r="B10533" t="str">
            <v>VentanaV-003(2.77*3.20m)Perf.Aluminio-FontnarS/Es</v>
          </cell>
          <cell r="C10533" t="str">
            <v>UN</v>
          </cell>
          <cell r="E10533" t="str">
            <v>1900</v>
          </cell>
          <cell r="F10533">
            <v>0</v>
          </cell>
        </row>
        <row r="10534">
          <cell r="A10534">
            <v>108173</v>
          </cell>
          <cell r="B10534" t="str">
            <v>VentanaV-004(3.00*3.20m)Perf.Aluminio-FontnarS/Esp</v>
          </cell>
          <cell r="C10534" t="str">
            <v>UN</v>
          </cell>
          <cell r="E10534" t="str">
            <v>1900</v>
          </cell>
          <cell r="F10534">
            <v>0</v>
          </cell>
        </row>
        <row r="10535">
          <cell r="A10535">
            <v>108174</v>
          </cell>
          <cell r="B10535" t="str">
            <v>VentanaV-005(3.97*3.20m)Perf.Aluminio-FontnarS/Esp</v>
          </cell>
          <cell r="C10535" t="str">
            <v>UN</v>
          </cell>
          <cell r="E10535" t="str">
            <v>1900</v>
          </cell>
          <cell r="F10535">
            <v>0</v>
          </cell>
        </row>
        <row r="10536">
          <cell r="A10536">
            <v>108175</v>
          </cell>
          <cell r="B10536" t="str">
            <v>VentanaV-006(7.00*3.20m)Perf.Aluminio-FontnarS/Esp</v>
          </cell>
          <cell r="C10536" t="str">
            <v>UN</v>
          </cell>
          <cell r="E10536" t="str">
            <v>1900</v>
          </cell>
          <cell r="F10536">
            <v>0</v>
          </cell>
        </row>
        <row r="10537">
          <cell r="A10537">
            <v>108176</v>
          </cell>
          <cell r="B10537" t="str">
            <v>VentanaV-007(16.20*3.20m)Perf.Aluminio-FontnarS/Es</v>
          </cell>
          <cell r="C10537" t="str">
            <v>UN</v>
          </cell>
          <cell r="E10537" t="str">
            <v>1900</v>
          </cell>
          <cell r="F10537">
            <v>0</v>
          </cell>
        </row>
        <row r="10538">
          <cell r="A10538">
            <v>108177</v>
          </cell>
          <cell r="B10538" t="str">
            <v>VentanaV-008(15.55*3.20m)Perf.Aluminio-FontnarS/Es</v>
          </cell>
          <cell r="C10538" t="str">
            <v>UN</v>
          </cell>
          <cell r="E10538" t="str">
            <v>1900</v>
          </cell>
          <cell r="F10538">
            <v>0</v>
          </cell>
        </row>
        <row r="10539">
          <cell r="A10539">
            <v>108178</v>
          </cell>
          <cell r="B10539" t="str">
            <v>VentanaV-009(6.53*4.95m)Perf.Aluminio-FontnarS/Es</v>
          </cell>
          <cell r="C10539" t="str">
            <v>UN</v>
          </cell>
          <cell r="E10539" t="str">
            <v>1900</v>
          </cell>
          <cell r="F10539">
            <v>0</v>
          </cell>
        </row>
        <row r="10540">
          <cell r="A10540">
            <v>108181</v>
          </cell>
          <cell r="B10540" t="str">
            <v>VentanaV-010(3.87*4.95m)Perf.Aluminio-FontnarS/Es</v>
          </cell>
          <cell r="C10540" t="str">
            <v>UN</v>
          </cell>
          <cell r="E10540" t="str">
            <v>1900</v>
          </cell>
          <cell r="F10540">
            <v>0</v>
          </cell>
        </row>
        <row r="10541">
          <cell r="A10541">
            <v>108182</v>
          </cell>
          <cell r="B10541" t="str">
            <v>VentanaV-011(20.13*VARIABLE)Perf.Aluminio-FontnarS</v>
          </cell>
          <cell r="C10541" t="str">
            <v>UN</v>
          </cell>
          <cell r="E10541" t="str">
            <v>1900</v>
          </cell>
          <cell r="F10541">
            <v>0</v>
          </cell>
        </row>
        <row r="10542">
          <cell r="A10542">
            <v>108183</v>
          </cell>
          <cell r="B10542" t="str">
            <v>VentanaV-012(4.65*3.20)Perf.Aluminio-FontnarS</v>
          </cell>
          <cell r="C10542" t="str">
            <v>UN</v>
          </cell>
          <cell r="E10542" t="str">
            <v>1900</v>
          </cell>
          <cell r="F10542">
            <v>0</v>
          </cell>
        </row>
        <row r="10543">
          <cell r="A10543">
            <v>108215</v>
          </cell>
          <cell r="B10543" t="str">
            <v>VentanaV-013(0.45*3.20)Perf.Aluminio-FontnarS/Espe</v>
          </cell>
          <cell r="C10543" t="str">
            <v>UN</v>
          </cell>
          <cell r="E10543" t="str">
            <v>1900</v>
          </cell>
          <cell r="F10543">
            <v>0</v>
          </cell>
        </row>
        <row r="10544">
          <cell r="A10544">
            <v>108216</v>
          </cell>
          <cell r="B10544" t="str">
            <v>VentanaV-014(12.60*3.20)Perf.Aluminio-FontnarS/Esp</v>
          </cell>
          <cell r="C10544" t="str">
            <v>UN</v>
          </cell>
          <cell r="E10544" t="str">
            <v>1900</v>
          </cell>
          <cell r="F10544">
            <v>0</v>
          </cell>
        </row>
        <row r="10545">
          <cell r="A10545">
            <v>108217</v>
          </cell>
          <cell r="B10545" t="str">
            <v>VentanaV-015(6.80*3.20)Perf.Aluminio-FontnarS/Esp</v>
          </cell>
          <cell r="C10545" t="str">
            <v>UN</v>
          </cell>
          <cell r="E10545" t="str">
            <v>1900</v>
          </cell>
          <cell r="F10545">
            <v>0</v>
          </cell>
        </row>
        <row r="10546">
          <cell r="A10546">
            <v>108218</v>
          </cell>
          <cell r="B10546" t="str">
            <v>VentanaV-016(7.46*3.20)Perf.Aluminio-FontnarS/Esp</v>
          </cell>
          <cell r="C10546" t="str">
            <v>UN</v>
          </cell>
          <cell r="E10546" t="str">
            <v>1900</v>
          </cell>
          <cell r="F10546">
            <v>0</v>
          </cell>
        </row>
        <row r="10547">
          <cell r="A10547">
            <v>108219</v>
          </cell>
          <cell r="B10547" t="str">
            <v>VentanaV-017(6.35*3.20)Perf.Aluminio-FontnarS/Esp</v>
          </cell>
          <cell r="C10547" t="str">
            <v>UN</v>
          </cell>
          <cell r="E10547" t="str">
            <v>1900</v>
          </cell>
          <cell r="F10547">
            <v>0</v>
          </cell>
        </row>
        <row r="10548">
          <cell r="A10548">
            <v>108220</v>
          </cell>
          <cell r="B10548" t="str">
            <v>VentanaV-018(5.50*3.20)Perf.Aluminio-FontnarS/Esp</v>
          </cell>
          <cell r="C10548" t="str">
            <v>UN</v>
          </cell>
          <cell r="E10548" t="str">
            <v>1900</v>
          </cell>
          <cell r="F10548">
            <v>0</v>
          </cell>
        </row>
        <row r="10549">
          <cell r="A10549">
            <v>108222</v>
          </cell>
          <cell r="B10549" t="str">
            <v>VentanaV-019(3.40*3.20)Perf.Aluminio-FontnarS/Esp</v>
          </cell>
          <cell r="C10549" t="str">
            <v>UN</v>
          </cell>
          <cell r="E10549" t="str">
            <v>1900</v>
          </cell>
          <cell r="F10549">
            <v>0</v>
          </cell>
        </row>
        <row r="10550">
          <cell r="A10550">
            <v>108223</v>
          </cell>
          <cell r="B10550" t="str">
            <v>VentanaV-020(8.48*3.20)Perf.Aluminio-FontnarS/Esp</v>
          </cell>
          <cell r="C10550" t="str">
            <v>UN</v>
          </cell>
          <cell r="E10550" t="str">
            <v>1900</v>
          </cell>
          <cell r="F10550">
            <v>0</v>
          </cell>
        </row>
        <row r="10551">
          <cell r="A10551">
            <v>108224</v>
          </cell>
          <cell r="B10551" t="str">
            <v>VentanaV-021(4.78*3.20)Perf.Aluminio-FontnarS/Esp</v>
          </cell>
          <cell r="C10551" t="str">
            <v>UN</v>
          </cell>
          <cell r="E10551" t="str">
            <v>1900</v>
          </cell>
          <cell r="F10551">
            <v>0</v>
          </cell>
        </row>
        <row r="10552">
          <cell r="A10552">
            <v>108225</v>
          </cell>
          <cell r="B10552" t="str">
            <v>VentanaV-022(1.64*3.20)Perf.Aluminio-FontnarS/Esp</v>
          </cell>
          <cell r="C10552" t="str">
            <v>UN</v>
          </cell>
          <cell r="E10552" t="str">
            <v>1900</v>
          </cell>
          <cell r="F10552">
            <v>0</v>
          </cell>
        </row>
        <row r="10553">
          <cell r="A10553">
            <v>108226</v>
          </cell>
          <cell r="B10553" t="str">
            <v>VentanaV-023(6.80*3.20)Perf.Aluminio-FontnarS/Esp</v>
          </cell>
          <cell r="C10553" t="str">
            <v>UN</v>
          </cell>
          <cell r="E10553" t="str">
            <v>1900</v>
          </cell>
          <cell r="F10553">
            <v>0</v>
          </cell>
        </row>
        <row r="10554">
          <cell r="A10554">
            <v>108227</v>
          </cell>
          <cell r="B10554" t="str">
            <v>VentanaV-024(19.56*3.20)Perf.Aluminio-FontnarS/Esp</v>
          </cell>
          <cell r="C10554" t="str">
            <v>UN</v>
          </cell>
          <cell r="E10554" t="str">
            <v>1900</v>
          </cell>
          <cell r="F10554">
            <v>0</v>
          </cell>
        </row>
        <row r="10555">
          <cell r="A10555">
            <v>108228</v>
          </cell>
          <cell r="B10555" t="str">
            <v>VentanaV-025(4.15*3.20)Perf.Aluminio-FontnarS/Esp</v>
          </cell>
          <cell r="C10555" t="str">
            <v>UN</v>
          </cell>
          <cell r="E10555" t="str">
            <v>1900</v>
          </cell>
          <cell r="F10555">
            <v>0</v>
          </cell>
        </row>
        <row r="10556">
          <cell r="A10556">
            <v>108229</v>
          </cell>
          <cell r="B10556" t="str">
            <v>VentanaV-026(9.68*3.20)Perf.Aluminio-FontnarS/Esp</v>
          </cell>
          <cell r="C10556" t="str">
            <v>UN</v>
          </cell>
          <cell r="E10556" t="str">
            <v>1900</v>
          </cell>
          <cell r="F10556">
            <v>0</v>
          </cell>
        </row>
        <row r="10557">
          <cell r="A10557">
            <v>108230</v>
          </cell>
          <cell r="B10557" t="str">
            <v>VentanaV-027(8.53*3.20)Perf.Aluminio-FontnarS/Esp</v>
          </cell>
          <cell r="C10557" t="str">
            <v>UN</v>
          </cell>
          <cell r="E10557" t="str">
            <v>1900</v>
          </cell>
          <cell r="F10557">
            <v>0</v>
          </cell>
        </row>
        <row r="10558">
          <cell r="A10558">
            <v>108231</v>
          </cell>
          <cell r="B10558" t="str">
            <v>VentanaV-028(7.47*4.43)Perf.Aluminio-FontnarS/Esp</v>
          </cell>
          <cell r="C10558" t="str">
            <v>UN</v>
          </cell>
          <cell r="E10558" t="str">
            <v>1900</v>
          </cell>
          <cell r="F10558">
            <v>0</v>
          </cell>
        </row>
        <row r="10559">
          <cell r="A10559">
            <v>108232</v>
          </cell>
          <cell r="B10559" t="str">
            <v>VentanaV-029(7.19*4.43)Perf.Aluminio-S/Especificac</v>
          </cell>
          <cell r="C10559" t="str">
            <v>UN</v>
          </cell>
          <cell r="E10559" t="str">
            <v>1900</v>
          </cell>
          <cell r="F10559">
            <v>0</v>
          </cell>
        </row>
        <row r="10560">
          <cell r="A10560">
            <v>108235</v>
          </cell>
          <cell r="B10560" t="str">
            <v>VentanaV-030/072(2.00*1.20)AcusticaPerf.Alum-S/Esp</v>
          </cell>
          <cell r="C10560" t="str">
            <v>UN</v>
          </cell>
          <cell r="E10560" t="str">
            <v>1900</v>
          </cell>
          <cell r="F10560">
            <v>0</v>
          </cell>
        </row>
        <row r="10561">
          <cell r="A10561">
            <v>108236</v>
          </cell>
          <cell r="B10561" t="str">
            <v>VentanaV-031(4.01*4.95)Perf.Alum-S/Especificac</v>
          </cell>
          <cell r="C10561" t="str">
            <v>UN</v>
          </cell>
          <cell r="E10561" t="str">
            <v>1900</v>
          </cell>
          <cell r="F10561">
            <v>0</v>
          </cell>
        </row>
        <row r="10562">
          <cell r="A10562">
            <v>108237</v>
          </cell>
          <cell r="B10562" t="str">
            <v>VentanaV-033(4.72*5.55)Perf.Alum-S/Especificac</v>
          </cell>
          <cell r="C10562" t="str">
            <v>UN</v>
          </cell>
          <cell r="E10562" t="str">
            <v>1900</v>
          </cell>
          <cell r="F10562">
            <v>0</v>
          </cell>
        </row>
        <row r="10563">
          <cell r="A10563">
            <v>108238</v>
          </cell>
          <cell r="B10563" t="str">
            <v>VentanaV-032(8.11*4.95)Perf.Alum-S/Especificac</v>
          </cell>
          <cell r="C10563" t="str">
            <v>UN</v>
          </cell>
          <cell r="E10563" t="str">
            <v>1900</v>
          </cell>
          <cell r="F10563">
            <v>0</v>
          </cell>
        </row>
        <row r="10564">
          <cell r="A10564">
            <v>108239</v>
          </cell>
          <cell r="B10564" t="str">
            <v>VentanaV-034(6.02*5.55)Perf.Alum-S/Especificac</v>
          </cell>
          <cell r="C10564" t="str">
            <v>UN</v>
          </cell>
          <cell r="E10564" t="str">
            <v>1900</v>
          </cell>
          <cell r="F10564">
            <v>0</v>
          </cell>
        </row>
        <row r="10565">
          <cell r="A10565">
            <v>108240</v>
          </cell>
          <cell r="B10565" t="str">
            <v>VentanaV-035(5.25*5.55)Perf.Alum-S/Especificac</v>
          </cell>
          <cell r="C10565" t="str">
            <v>UN</v>
          </cell>
          <cell r="E10565" t="str">
            <v>1900</v>
          </cell>
          <cell r="F10565">
            <v>0</v>
          </cell>
        </row>
        <row r="10566">
          <cell r="A10566">
            <v>108241</v>
          </cell>
          <cell r="B10566" t="str">
            <v>VentanaV-036(4.29*5.55)Perf.Alum-S/Especificac</v>
          </cell>
          <cell r="C10566" t="str">
            <v>UN</v>
          </cell>
          <cell r="E10566" t="str">
            <v>1900</v>
          </cell>
          <cell r="F10566">
            <v>0</v>
          </cell>
        </row>
        <row r="10567">
          <cell r="A10567">
            <v>108242</v>
          </cell>
          <cell r="B10567" t="str">
            <v>VentanaV-037(1.77*3.20)Perf.Alum-S/Especificac</v>
          </cell>
          <cell r="C10567" t="str">
            <v>UN</v>
          </cell>
          <cell r="E10567" t="str">
            <v>1900</v>
          </cell>
          <cell r="F10567">
            <v>0</v>
          </cell>
        </row>
        <row r="10568">
          <cell r="A10568">
            <v>108243</v>
          </cell>
          <cell r="B10568" t="str">
            <v>VentanaV-039(1.75*3.20)Perf.Alum-S/Especificac</v>
          </cell>
          <cell r="C10568" t="str">
            <v>UN</v>
          </cell>
          <cell r="E10568" t="str">
            <v>1900</v>
          </cell>
          <cell r="F10568">
            <v>0</v>
          </cell>
        </row>
        <row r="10569">
          <cell r="A10569">
            <v>108244</v>
          </cell>
          <cell r="B10569" t="str">
            <v>VentanaV-043(60.45*2.57)Perf.Alum-S/Especificac</v>
          </cell>
          <cell r="C10569" t="str">
            <v>UN</v>
          </cell>
          <cell r="E10569" t="str">
            <v>1900</v>
          </cell>
          <cell r="F10569">
            <v>0</v>
          </cell>
        </row>
        <row r="10570">
          <cell r="A10570">
            <v>108245</v>
          </cell>
          <cell r="B10570" t="str">
            <v>VentanaV-070(38.90*VARIABLEPerf.Alum-S/Especificac</v>
          </cell>
          <cell r="C10570" t="str">
            <v>UN</v>
          </cell>
          <cell r="E10570" t="str">
            <v>1900</v>
          </cell>
          <cell r="F10570">
            <v>0</v>
          </cell>
        </row>
        <row r="10571">
          <cell r="A10571">
            <v>108246</v>
          </cell>
          <cell r="B10571" t="str">
            <v>VentanaV-071(0.52*3.20)Perf.Alum-S/Especificac</v>
          </cell>
          <cell r="C10571" t="str">
            <v>UN</v>
          </cell>
          <cell r="E10571" t="str">
            <v>1900</v>
          </cell>
          <cell r="F10571">
            <v>0</v>
          </cell>
        </row>
        <row r="10572">
          <cell r="A10572">
            <v>108247</v>
          </cell>
          <cell r="B10572" t="str">
            <v>PuertaVentanaPV-001(3.50*3.20)Perf.Alum-S/Especifi</v>
          </cell>
          <cell r="C10572" t="str">
            <v>UN</v>
          </cell>
          <cell r="E10572" t="str">
            <v>1900</v>
          </cell>
          <cell r="F10572">
            <v>0</v>
          </cell>
        </row>
        <row r="10573">
          <cell r="A10573">
            <v>108248</v>
          </cell>
          <cell r="B10573" t="str">
            <v>PuertaVentanaPV-002(1.40*2.40)Perf.Alum-S/Especifi</v>
          </cell>
          <cell r="C10573" t="str">
            <v>UN</v>
          </cell>
          <cell r="E10573" t="str">
            <v>1900</v>
          </cell>
          <cell r="F10573">
            <v>0</v>
          </cell>
        </row>
        <row r="10574">
          <cell r="A10574">
            <v>108249</v>
          </cell>
          <cell r="B10574" t="str">
            <v>PuertaVentanaPV-003(7.55*4.95)Perf.Alum-S/Especifi</v>
          </cell>
          <cell r="C10574" t="str">
            <v>UN</v>
          </cell>
          <cell r="E10574" t="str">
            <v>1900</v>
          </cell>
          <cell r="F10574">
            <v>0</v>
          </cell>
        </row>
        <row r="10575">
          <cell r="A10575">
            <v>108250</v>
          </cell>
          <cell r="B10575" t="str">
            <v>PuertaVentanaPV-004(1.40*2.40)Perf.Alum-S/Especifi</v>
          </cell>
          <cell r="C10575" t="str">
            <v>UN</v>
          </cell>
          <cell r="E10575" t="str">
            <v>1900</v>
          </cell>
          <cell r="F10575">
            <v>0</v>
          </cell>
        </row>
        <row r="10576">
          <cell r="A10576">
            <v>108251</v>
          </cell>
          <cell r="B10576" t="str">
            <v>PuertaVentanaPV-005(4.44*2.40)Perf.Alum-S/Especifi</v>
          </cell>
          <cell r="C10576" t="str">
            <v>UN</v>
          </cell>
          <cell r="E10576" t="str">
            <v>1900</v>
          </cell>
          <cell r="F10576">
            <v>0</v>
          </cell>
        </row>
        <row r="10577">
          <cell r="A10577">
            <v>108252</v>
          </cell>
          <cell r="B10577" t="str">
            <v>PuertaVentanaPV-006(1.68*3.20)Perf.Alum-S/Especifi</v>
          </cell>
          <cell r="C10577" t="str">
            <v>UN</v>
          </cell>
          <cell r="E10577" t="str">
            <v>1900</v>
          </cell>
          <cell r="F10577">
            <v>0</v>
          </cell>
        </row>
        <row r="10578">
          <cell r="A10578">
            <v>108253</v>
          </cell>
          <cell r="B10578" t="str">
            <v>PuertaVentanaPV-007(9.45*3.20)Perf.Alum-S/Especifi</v>
          </cell>
          <cell r="C10578" t="str">
            <v>UN</v>
          </cell>
          <cell r="E10578" t="str">
            <v>1900</v>
          </cell>
          <cell r="F10578">
            <v>0</v>
          </cell>
        </row>
        <row r="10579">
          <cell r="A10579">
            <v>108254</v>
          </cell>
          <cell r="B10579" t="str">
            <v>PuertaVentanaPV-008(6.31*4.95)Perf.Alum-S/Especifi</v>
          </cell>
          <cell r="C10579" t="str">
            <v>UN</v>
          </cell>
          <cell r="E10579" t="str">
            <v>1900</v>
          </cell>
          <cell r="F10579">
            <v>0</v>
          </cell>
        </row>
        <row r="10580">
          <cell r="A10580">
            <v>108255</v>
          </cell>
          <cell r="B10580" t="str">
            <v>PuertaVentanaPV-009(37.00*4.85)Perf.Alum-S/Especif</v>
          </cell>
          <cell r="C10580" t="str">
            <v>UN</v>
          </cell>
          <cell r="E10580" t="str">
            <v>1900</v>
          </cell>
          <cell r="F10580">
            <v>0</v>
          </cell>
        </row>
        <row r="10581">
          <cell r="A10581">
            <v>108256</v>
          </cell>
          <cell r="B10581" t="str">
            <v>PuertaVentanaPV-011(24.00*4.85)Perf.Alum-S/Especi</v>
          </cell>
          <cell r="C10581" t="str">
            <v>UN</v>
          </cell>
          <cell r="E10581" t="str">
            <v>1900</v>
          </cell>
          <cell r="F10581">
            <v>0</v>
          </cell>
        </row>
        <row r="10582">
          <cell r="A10582">
            <v>108257</v>
          </cell>
          <cell r="B10582" t="str">
            <v>PuertaVentanaPV-012(5.78*3.20)Perf.Alum-S/Especif</v>
          </cell>
          <cell r="C10582" t="str">
            <v>UN</v>
          </cell>
          <cell r="E10582" t="str">
            <v>1900</v>
          </cell>
          <cell r="F10582">
            <v>0</v>
          </cell>
        </row>
        <row r="10583">
          <cell r="A10583">
            <v>108267</v>
          </cell>
          <cell r="B10583" t="str">
            <v>PuertaTipoA(17.60x4.85)Riel+Alas(Sum+Ins)S/Descrip</v>
          </cell>
          <cell r="C10583" t="str">
            <v>UN</v>
          </cell>
          <cell r="E10583" t="str">
            <v>1900</v>
          </cell>
          <cell r="F10583">
            <v>0</v>
          </cell>
        </row>
        <row r="10584">
          <cell r="A10584">
            <v>108268</v>
          </cell>
          <cell r="B10584" t="str">
            <v>PuertaTipoB1.B2(0.9x3.3m)LamCal18+Alas(Sum)S/Descr</v>
          </cell>
          <cell r="C10584" t="str">
            <v>UN</v>
          </cell>
          <cell r="E10584" t="str">
            <v>1900</v>
          </cell>
          <cell r="F10584">
            <v>0</v>
          </cell>
        </row>
        <row r="10585">
          <cell r="A10585">
            <v>108271</v>
          </cell>
          <cell r="B10585" t="str">
            <v>PuertaTipoc1.C2(0.9x3.3m)LamCal18(Sum)S/Descripció</v>
          </cell>
          <cell r="C10585" t="str">
            <v>UN</v>
          </cell>
          <cell r="E10585" t="str">
            <v>1900</v>
          </cell>
          <cell r="F10585">
            <v>0</v>
          </cell>
        </row>
        <row r="10586">
          <cell r="A10586">
            <v>108274</v>
          </cell>
          <cell r="B10586" t="str">
            <v>PuertaTipoD1.D2(0.9x3.3m)LamCal18(Sum)S/Descripció</v>
          </cell>
          <cell r="C10586" t="str">
            <v>UN</v>
          </cell>
          <cell r="E10586" t="str">
            <v>1900</v>
          </cell>
          <cell r="F10586">
            <v>0</v>
          </cell>
        </row>
        <row r="10587">
          <cell r="A10587">
            <v>108275</v>
          </cell>
          <cell r="B10587" t="str">
            <v>PuertaTipoE1.E2(0.9x3m)LamCal18(Sum)S/Descripción</v>
          </cell>
          <cell r="C10587" t="str">
            <v>UN</v>
          </cell>
          <cell r="E10587" t="str">
            <v>1900</v>
          </cell>
          <cell r="F10587">
            <v>0</v>
          </cell>
        </row>
        <row r="10588">
          <cell r="A10588">
            <v>108276</v>
          </cell>
          <cell r="B10588" t="str">
            <v>PuertaTipoF1.F2(0.9x3m)LamCal18(Sum)S/Descripció</v>
          </cell>
          <cell r="C10588" t="str">
            <v>UN</v>
          </cell>
          <cell r="E10588" t="str">
            <v>1900</v>
          </cell>
          <cell r="F10588">
            <v>0</v>
          </cell>
        </row>
        <row r="10589">
          <cell r="A10589">
            <v>108277</v>
          </cell>
          <cell r="B10589" t="str">
            <v>PuertaTipoG(0.9x3m)LamCal18(Sum)S/Descripción</v>
          </cell>
          <cell r="C10589" t="str">
            <v>UN</v>
          </cell>
          <cell r="E10589" t="str">
            <v>1900</v>
          </cell>
          <cell r="F10589">
            <v>0</v>
          </cell>
        </row>
        <row r="10590">
          <cell r="A10590">
            <v>108278</v>
          </cell>
          <cell r="B10590" t="str">
            <v>PuertaTipoH(1.10x3.3m)LamCal18(Sum)S/Descripción</v>
          </cell>
          <cell r="C10590" t="str">
            <v>UN</v>
          </cell>
          <cell r="E10590" t="str">
            <v>1900</v>
          </cell>
          <cell r="F10590">
            <v>0</v>
          </cell>
        </row>
        <row r="10591">
          <cell r="A10591">
            <v>108279</v>
          </cell>
          <cell r="B10591" t="str">
            <v>PuertaTipoI(1.10x3.0m)LamCal18(Sum)S/Descripción</v>
          </cell>
          <cell r="C10591" t="str">
            <v>UN</v>
          </cell>
          <cell r="E10591" t="str">
            <v>1900</v>
          </cell>
          <cell r="F10591">
            <v>0</v>
          </cell>
        </row>
        <row r="10592">
          <cell r="A10592">
            <v>108280</v>
          </cell>
          <cell r="B10592" t="str">
            <v>PuertaTipoJ1.J2(1.10x3.0m)LamCal18(Sum)S/Descripci</v>
          </cell>
          <cell r="C10592" t="str">
            <v>UN</v>
          </cell>
          <cell r="E10592" t="str">
            <v>1900</v>
          </cell>
          <cell r="F10592">
            <v>0</v>
          </cell>
        </row>
        <row r="10593">
          <cell r="A10593">
            <v>108282</v>
          </cell>
          <cell r="B10593" t="str">
            <v>PuertaTipoK1.K2(0.9x2.10m)LamCal18(Sum)S/Descripc</v>
          </cell>
          <cell r="C10593" t="str">
            <v>UN</v>
          </cell>
          <cell r="E10593" t="str">
            <v>1900</v>
          </cell>
          <cell r="F10593">
            <v>0</v>
          </cell>
        </row>
        <row r="10594">
          <cell r="A10594">
            <v>108285</v>
          </cell>
          <cell r="B10594" t="str">
            <v>PuertaTipoL1.L2(0.9x2.10m)LamCal18(Sum)S/Descripc</v>
          </cell>
          <cell r="C10594" t="str">
            <v>UN</v>
          </cell>
          <cell r="E10594" t="str">
            <v>1900</v>
          </cell>
          <cell r="F10594">
            <v>0</v>
          </cell>
        </row>
        <row r="10595">
          <cell r="A10595">
            <v>108288</v>
          </cell>
          <cell r="B10595" t="str">
            <v>PuertaTipoM(0.9x2.14m)LamCal18(Sumin)S/Descripción</v>
          </cell>
          <cell r="C10595" t="str">
            <v>UN</v>
          </cell>
          <cell r="E10595" t="str">
            <v>1900</v>
          </cell>
          <cell r="F10595">
            <v>0</v>
          </cell>
        </row>
        <row r="10596">
          <cell r="A10596">
            <v>108291</v>
          </cell>
          <cell r="B10596" t="str">
            <v>PuertaTipoN(2.08x3.15m)LamCal18(Sumin)S/Descripció</v>
          </cell>
          <cell r="C10596" t="str">
            <v>UN</v>
          </cell>
          <cell r="E10596" t="str">
            <v>1900</v>
          </cell>
          <cell r="F10596">
            <v>0</v>
          </cell>
        </row>
        <row r="10597">
          <cell r="A10597">
            <v>108294</v>
          </cell>
          <cell r="B10597" t="str">
            <v>PuertaTipoÑ(2.0x2.5m)LamCal18(Sumin)S/Descripción</v>
          </cell>
          <cell r="C10597" t="str">
            <v>UN</v>
          </cell>
          <cell r="E10597" t="str">
            <v>1900</v>
          </cell>
          <cell r="F10597">
            <v>0</v>
          </cell>
        </row>
        <row r="10598">
          <cell r="A10598">
            <v>108296</v>
          </cell>
          <cell r="B10598" t="str">
            <v>PuertaTipoO(1.2x2.5m)LamCal18(Sumin)S/Descripción</v>
          </cell>
          <cell r="C10598" t="str">
            <v>UN</v>
          </cell>
          <cell r="E10598" t="str">
            <v>1900</v>
          </cell>
          <cell r="F10598">
            <v>0</v>
          </cell>
        </row>
        <row r="10599">
          <cell r="A10599">
            <v>108297</v>
          </cell>
          <cell r="B10599" t="str">
            <v>PuertaTipoP(4.8x2.3m)AlasPivot(Sumin+Instal)S/Desc</v>
          </cell>
          <cell r="C10599" t="str">
            <v>UN</v>
          </cell>
          <cell r="E10599" t="str">
            <v>1900</v>
          </cell>
          <cell r="F10599">
            <v>0</v>
          </cell>
        </row>
        <row r="10600">
          <cell r="A10600">
            <v>108298</v>
          </cell>
          <cell r="B10600" t="str">
            <v>PuertaTipoQ(3.6x2.3m)AlasPivot(Sumin+Instal)S/Desc</v>
          </cell>
          <cell r="C10600" t="str">
            <v>UN</v>
          </cell>
          <cell r="E10600" t="str">
            <v>1900</v>
          </cell>
          <cell r="F10600">
            <v>0</v>
          </cell>
        </row>
        <row r="10601">
          <cell r="A10601">
            <v>108301</v>
          </cell>
          <cell r="B10601" t="str">
            <v>PuertaTipoR(5.23x2.3m)AlasPivot(Sumin+Instal)S/Des</v>
          </cell>
          <cell r="C10601" t="str">
            <v>UN</v>
          </cell>
          <cell r="E10601" t="str">
            <v>1900</v>
          </cell>
          <cell r="F10601">
            <v>0</v>
          </cell>
        </row>
        <row r="10602">
          <cell r="A10602">
            <v>108302</v>
          </cell>
          <cell r="B10602" t="str">
            <v>PuertaTipoS(1.6x2.3m)AlasPivot(Sumin+Instal)S/Des</v>
          </cell>
          <cell r="C10602" t="str">
            <v>UN</v>
          </cell>
          <cell r="E10602" t="str">
            <v>1900</v>
          </cell>
          <cell r="F10602">
            <v>0</v>
          </cell>
        </row>
        <row r="10603">
          <cell r="A10603">
            <v>108303</v>
          </cell>
          <cell r="B10603" t="str">
            <v>PuertaTipoT(1x2.5m)LamAlaPrefa(Sumin+Instal)S/Desc</v>
          </cell>
          <cell r="C10603" t="str">
            <v>UN</v>
          </cell>
          <cell r="E10603" t="str">
            <v>1900</v>
          </cell>
          <cell r="F10603">
            <v>0</v>
          </cell>
        </row>
        <row r="10604">
          <cell r="A10604">
            <v>108304</v>
          </cell>
          <cell r="B10604" t="str">
            <v>PuertaTipoV(2x2.5m)LamAlaPrefa(Sumin+Instal)S/Desc</v>
          </cell>
          <cell r="C10604" t="str">
            <v>UN</v>
          </cell>
          <cell r="E10604" t="str">
            <v>1900</v>
          </cell>
          <cell r="F10604">
            <v>0</v>
          </cell>
        </row>
        <row r="10605">
          <cell r="A10605">
            <v>108305</v>
          </cell>
          <cell r="B10605" t="str">
            <v>VentanaV-040(8.9*3m)Perf.Metal(Sum+Inst)S/Especifi</v>
          </cell>
          <cell r="C10605" t="str">
            <v>UN</v>
          </cell>
          <cell r="E10605" t="str">
            <v>1900</v>
          </cell>
          <cell r="F10605">
            <v>0</v>
          </cell>
        </row>
        <row r="10606">
          <cell r="A10606">
            <v>108308</v>
          </cell>
          <cell r="B10606" t="str">
            <v>VentanaV-41(19.63*3m)Perf.Metal(Sum+Inst)S/Especif</v>
          </cell>
          <cell r="C10606" t="str">
            <v>UN</v>
          </cell>
          <cell r="E10606" t="str">
            <v>1900</v>
          </cell>
          <cell r="F10606">
            <v>0</v>
          </cell>
        </row>
        <row r="10607">
          <cell r="A10607">
            <v>108309</v>
          </cell>
          <cell r="B10607" t="str">
            <v>VentanaV-42(24.82*3m)Perf.Metal(Sum+Inst)S/Especif</v>
          </cell>
          <cell r="C10607" t="str">
            <v>UN</v>
          </cell>
          <cell r="E10607" t="str">
            <v>1900</v>
          </cell>
          <cell r="F10607">
            <v>0</v>
          </cell>
        </row>
        <row r="10608">
          <cell r="A10608">
            <v>108310</v>
          </cell>
          <cell r="B10608" t="str">
            <v>VentanaV-44(37*10.53m)MuroCortina(Sum+Inst)S/Espec</v>
          </cell>
          <cell r="C10608" t="str">
            <v>UN</v>
          </cell>
          <cell r="E10608" t="str">
            <v>1900</v>
          </cell>
          <cell r="F10608">
            <v>0</v>
          </cell>
        </row>
        <row r="10609">
          <cell r="A10609">
            <v>108311</v>
          </cell>
          <cell r="B10609" t="str">
            <v>VentanaV-45(37*7.93m)MuroCortina(Sum+Inst)S/Espec</v>
          </cell>
          <cell r="C10609" t="str">
            <v>UN</v>
          </cell>
          <cell r="E10609" t="str">
            <v>1900</v>
          </cell>
          <cell r="F10609">
            <v>0</v>
          </cell>
        </row>
        <row r="10610">
          <cell r="A10610">
            <v>108312</v>
          </cell>
          <cell r="B10610" t="str">
            <v>VentanaV-46(37*6.77m)MuroCortina(Sum+Inst)S/Espec</v>
          </cell>
          <cell r="C10610" t="str">
            <v>UN</v>
          </cell>
          <cell r="E10610" t="str">
            <v>1900</v>
          </cell>
          <cell r="F10610">
            <v>0</v>
          </cell>
        </row>
        <row r="10611">
          <cell r="A10611">
            <v>108313</v>
          </cell>
          <cell r="B10611" t="str">
            <v>VentanaV-47(3.5*11.04m)MuroCortina(Sum+Inst)S/Espe</v>
          </cell>
          <cell r="C10611" t="str">
            <v>UN</v>
          </cell>
          <cell r="E10611" t="str">
            <v>1900</v>
          </cell>
          <cell r="F10611">
            <v>0</v>
          </cell>
        </row>
        <row r="10612">
          <cell r="A10612">
            <v>108314</v>
          </cell>
          <cell r="B10612" t="str">
            <v>VentanaV-48(3.5*10.53m)MuroCortina(Sum+Inst)S/Espe</v>
          </cell>
          <cell r="C10612" t="str">
            <v>UN</v>
          </cell>
          <cell r="E10612" t="str">
            <v>1900</v>
          </cell>
          <cell r="F10612">
            <v>0</v>
          </cell>
        </row>
        <row r="10613">
          <cell r="A10613">
            <v>108315</v>
          </cell>
          <cell r="B10613" t="str">
            <v>VentanaV-49(3x1.6m)TubularAcero(Sum+Inst)S/Especi</v>
          </cell>
          <cell r="C10613" t="str">
            <v>UN</v>
          </cell>
          <cell r="E10613" t="str">
            <v>1900</v>
          </cell>
          <cell r="F10613">
            <v>0</v>
          </cell>
        </row>
        <row r="10614">
          <cell r="A10614">
            <v>108317</v>
          </cell>
          <cell r="B10614" t="str">
            <v>VentanaV-50(6.0x1.0m)TubularAcero(Sum+Inst)S/Espe</v>
          </cell>
          <cell r="C10614" t="str">
            <v>UN</v>
          </cell>
          <cell r="E10614" t="str">
            <v>1900</v>
          </cell>
          <cell r="F10614">
            <v>0</v>
          </cell>
        </row>
        <row r="10615">
          <cell r="A10615">
            <v>108318</v>
          </cell>
          <cell r="B10615" t="str">
            <v>VentanaV-51(2.97x1.6m)TubularAcero(Sum+Inst)S/Espe</v>
          </cell>
          <cell r="C10615" t="str">
            <v>UN</v>
          </cell>
          <cell r="E10615" t="str">
            <v>1900</v>
          </cell>
          <cell r="F10615">
            <v>0</v>
          </cell>
        </row>
        <row r="10616">
          <cell r="A10616">
            <v>108348</v>
          </cell>
          <cell r="B10616" t="str">
            <v>VentanaV-52(2.51x2.26m)TubularAcero(Sum+Inst)S/Esp</v>
          </cell>
          <cell r="C10616" t="str">
            <v>UN</v>
          </cell>
          <cell r="E10616" t="str">
            <v>1900</v>
          </cell>
          <cell r="F10616">
            <v>0</v>
          </cell>
        </row>
        <row r="10617">
          <cell r="A10617">
            <v>108349</v>
          </cell>
          <cell r="B10617" t="str">
            <v>VentanaV-53(4.5x1.80m)TubularAcero(Sum+Inst)S/Espe</v>
          </cell>
          <cell r="C10617" t="str">
            <v>UN</v>
          </cell>
          <cell r="E10617" t="str">
            <v>1900</v>
          </cell>
          <cell r="F10617">
            <v>0</v>
          </cell>
        </row>
        <row r="10618">
          <cell r="A10618">
            <v>108350</v>
          </cell>
          <cell r="B10618" t="str">
            <v>VentanaV-54(4.0x2.10m)TubularAcero(Sum+Inst)S/Espe</v>
          </cell>
          <cell r="C10618" t="str">
            <v>UN</v>
          </cell>
          <cell r="E10618" t="str">
            <v>1900</v>
          </cell>
          <cell r="F10618">
            <v>0</v>
          </cell>
        </row>
        <row r="10619">
          <cell r="A10619">
            <v>108354</v>
          </cell>
          <cell r="B10619" t="str">
            <v>VentanaV-55(6.5x2.25m)TubularAcero(Sum+Inst)S/Espe</v>
          </cell>
          <cell r="C10619" t="str">
            <v>UN</v>
          </cell>
          <cell r="E10619" t="str">
            <v>1900</v>
          </cell>
          <cell r="F10619">
            <v>0</v>
          </cell>
        </row>
        <row r="10620">
          <cell r="A10620">
            <v>108355</v>
          </cell>
          <cell r="B10620" t="str">
            <v>VentanaV-56(3.0x1.65m)TubularAcero(Sum+Inst)S/Espe</v>
          </cell>
          <cell r="C10620" t="str">
            <v>UN</v>
          </cell>
          <cell r="E10620" t="str">
            <v>1900</v>
          </cell>
          <cell r="F10620">
            <v>0</v>
          </cell>
        </row>
        <row r="10621">
          <cell r="A10621">
            <v>108356</v>
          </cell>
          <cell r="B10621" t="str">
            <v>VentanaV-57(8.0x2.25m)TubularAcero(Sum+Inst)S/Espe</v>
          </cell>
          <cell r="C10621" t="str">
            <v>UN</v>
          </cell>
          <cell r="E10621" t="str">
            <v>1900</v>
          </cell>
          <cell r="F10621">
            <v>0</v>
          </cell>
        </row>
        <row r="10622">
          <cell r="A10622">
            <v>108359</v>
          </cell>
          <cell r="B10622" t="str">
            <v>VentanaV-58(2.5x2.25m)TubularAcero(Sum+Inst)S/Espe</v>
          </cell>
          <cell r="C10622" t="str">
            <v>UN</v>
          </cell>
          <cell r="E10622" t="str">
            <v>1900</v>
          </cell>
          <cell r="F10622">
            <v>0</v>
          </cell>
        </row>
        <row r="10623">
          <cell r="A10623">
            <v>108360</v>
          </cell>
          <cell r="B10623" t="str">
            <v>VentanaV-59(4.34x1.8m)TubularAcero(Sum+Inst)S/Espe</v>
          </cell>
          <cell r="C10623" t="str">
            <v>UN</v>
          </cell>
          <cell r="E10623" t="str">
            <v>1900</v>
          </cell>
          <cell r="F10623">
            <v>0</v>
          </cell>
        </row>
        <row r="10624">
          <cell r="A10624">
            <v>108361</v>
          </cell>
          <cell r="B10624" t="str">
            <v>VentanaV-60(6.0x1.8m)TubularAcero(Sum+Inst)S/Espec</v>
          </cell>
          <cell r="C10624" t="str">
            <v>UN</v>
          </cell>
          <cell r="E10624" t="str">
            <v>1900</v>
          </cell>
          <cell r="F10624">
            <v>0</v>
          </cell>
        </row>
        <row r="10625">
          <cell r="A10625">
            <v>108364</v>
          </cell>
          <cell r="B10625" t="str">
            <v>VentanaV-61(1.5x1.81m)TubularAcero(Sum+Inst)S/Espe</v>
          </cell>
          <cell r="C10625" t="str">
            <v>UN</v>
          </cell>
          <cell r="E10625" t="str">
            <v>1900</v>
          </cell>
          <cell r="F10625">
            <v>0</v>
          </cell>
        </row>
        <row r="10626">
          <cell r="A10626">
            <v>108366</v>
          </cell>
          <cell r="B10626" t="str">
            <v>VentanaV-62(11x3.17m)TubularAcero(Sum+Inst)S/Espec</v>
          </cell>
          <cell r="C10626" t="str">
            <v>UN</v>
          </cell>
          <cell r="E10626" t="str">
            <v>1900</v>
          </cell>
          <cell r="F10626">
            <v>0</v>
          </cell>
        </row>
        <row r="10627">
          <cell r="A10627">
            <v>108367</v>
          </cell>
          <cell r="B10627" t="str">
            <v>VentanaV-63(8x2.74m)TubularAcero(Sum+Inst)S/Especi</v>
          </cell>
          <cell r="C10627" t="str">
            <v>UN</v>
          </cell>
          <cell r="E10627" t="str">
            <v>1900</v>
          </cell>
          <cell r="F10627">
            <v>0</v>
          </cell>
        </row>
        <row r="10628">
          <cell r="A10628">
            <v>108368</v>
          </cell>
          <cell r="B10628" t="str">
            <v>VentanaV-64(3.22x3.6m)TubularAcero(Sum+Inst)S/Espe</v>
          </cell>
          <cell r="C10628" t="str">
            <v>UN</v>
          </cell>
          <cell r="E10628" t="str">
            <v>1900</v>
          </cell>
          <cell r="F10628">
            <v>0</v>
          </cell>
        </row>
        <row r="10629">
          <cell r="A10629">
            <v>108369</v>
          </cell>
          <cell r="B10629" t="str">
            <v>VentanaV-65(37.09x2.7m)TubularAcero(Sum+Inst)S/Esp</v>
          </cell>
          <cell r="C10629" t="str">
            <v>UN</v>
          </cell>
          <cell r="E10629" t="str">
            <v>1900</v>
          </cell>
          <cell r="F10629">
            <v>0</v>
          </cell>
        </row>
        <row r="10630">
          <cell r="A10630">
            <v>108370</v>
          </cell>
          <cell r="B10630" t="str">
            <v>VentanaV-66(3.55x3.0m)MetalDoblePerf(Sum+Ins)S/Esp</v>
          </cell>
          <cell r="C10630" t="str">
            <v>UN</v>
          </cell>
          <cell r="E10630" t="str">
            <v>1900</v>
          </cell>
          <cell r="F10630">
            <v>0</v>
          </cell>
        </row>
        <row r="10631">
          <cell r="A10631">
            <v>108371</v>
          </cell>
          <cell r="B10631" t="str">
            <v>VentanaV-67(3.32x3.0m)MetalDoblePerf(Sum+Ins)S/Esp</v>
          </cell>
          <cell r="C10631" t="str">
            <v>UN</v>
          </cell>
          <cell r="E10631" t="str">
            <v>1900</v>
          </cell>
          <cell r="F10631">
            <v>0</v>
          </cell>
        </row>
        <row r="10632">
          <cell r="A10632">
            <v>108374</v>
          </cell>
          <cell r="B10632" t="str">
            <v>VentanaV-68(4.86x3.0m)MetalDoblePerf(Sum+Ins)S/Esp</v>
          </cell>
          <cell r="C10632" t="str">
            <v>UN</v>
          </cell>
          <cell r="E10632" t="str">
            <v>1900</v>
          </cell>
          <cell r="F10632">
            <v>0</v>
          </cell>
        </row>
        <row r="10633">
          <cell r="A10633">
            <v>108376</v>
          </cell>
          <cell r="B10633" t="str">
            <v>VentanaV-69(14.11x1.55m)TubularAcero(Sum+Inst)S/Es</v>
          </cell>
          <cell r="C10633" t="str">
            <v>UN</v>
          </cell>
          <cell r="E10633" t="str">
            <v>1900</v>
          </cell>
          <cell r="F10633">
            <v>0</v>
          </cell>
        </row>
        <row r="10634">
          <cell r="A10634">
            <v>108381</v>
          </cell>
          <cell r="B10634" t="str">
            <v>PuertaVentanaPV-15(36x6.75m)(Sum+Inst)S/Especifica</v>
          </cell>
          <cell r="C10634" t="str">
            <v>UN</v>
          </cell>
          <cell r="E10634" t="str">
            <v>1900</v>
          </cell>
          <cell r="F10634">
            <v>0</v>
          </cell>
        </row>
        <row r="10635">
          <cell r="A10635">
            <v>108382</v>
          </cell>
          <cell r="B10635" t="str">
            <v>PuertaVentanaPV-16(4.07x2.5m)(Sum+Inst)S/Especific</v>
          </cell>
          <cell r="C10635" t="str">
            <v>UN</v>
          </cell>
          <cell r="E10635" t="str">
            <v>1900</v>
          </cell>
          <cell r="F10635">
            <v>0</v>
          </cell>
        </row>
        <row r="10636">
          <cell r="A10636">
            <v>108383</v>
          </cell>
          <cell r="B10636" t="str">
            <v>PuertaVentanaPV-17(6.0x2.5m)(Sum+Inst)S/Especifica</v>
          </cell>
          <cell r="C10636" t="str">
            <v>UN</v>
          </cell>
          <cell r="E10636" t="str">
            <v>1900</v>
          </cell>
          <cell r="F10636">
            <v>0</v>
          </cell>
        </row>
        <row r="10637">
          <cell r="A10637">
            <v>108384</v>
          </cell>
          <cell r="B10637" t="str">
            <v>PuertaVentanaPV-18(4.0x2.5m)(Sum+Inst)S/Especifica</v>
          </cell>
          <cell r="C10637" t="str">
            <v>UN</v>
          </cell>
          <cell r="E10637" t="str">
            <v>1900</v>
          </cell>
          <cell r="F10637">
            <v>0</v>
          </cell>
        </row>
        <row r="10638">
          <cell r="A10638">
            <v>108385</v>
          </cell>
          <cell r="B10638" t="str">
            <v>PuertaVentanaPV-19(4.01x2.5m)(Sum+Inst)S/Especific</v>
          </cell>
          <cell r="C10638" t="str">
            <v>UN</v>
          </cell>
          <cell r="E10638" t="str">
            <v>1900</v>
          </cell>
          <cell r="F10638">
            <v>0</v>
          </cell>
        </row>
        <row r="10639">
          <cell r="A10639">
            <v>108386</v>
          </cell>
          <cell r="B10639" t="str">
            <v>PuertaVentanaPV-20(35.35x12.63m)(Sum+Inst)S/Especi</v>
          </cell>
          <cell r="C10639" t="str">
            <v>UN</v>
          </cell>
          <cell r="E10639" t="str">
            <v>1900</v>
          </cell>
          <cell r="F10639">
            <v>0</v>
          </cell>
        </row>
        <row r="10640">
          <cell r="A10640">
            <v>108387</v>
          </cell>
          <cell r="B10640" t="str">
            <v>PuertaVentanaPV-21(3.5x10.99m)(Sum+Inst)S/Especifi</v>
          </cell>
          <cell r="C10640" t="str">
            <v>UN</v>
          </cell>
          <cell r="E10640" t="str">
            <v>1900</v>
          </cell>
          <cell r="F10640">
            <v>0</v>
          </cell>
        </row>
        <row r="10641">
          <cell r="A10641">
            <v>108395</v>
          </cell>
          <cell r="B10641" t="str">
            <v>PuertaVentanaPV-22(11.7x3.0m)(Sum+Inst)S/Especific</v>
          </cell>
          <cell r="C10641" t="str">
            <v>UN</v>
          </cell>
          <cell r="E10641" t="str">
            <v>1900</v>
          </cell>
          <cell r="F10641">
            <v>0</v>
          </cell>
        </row>
        <row r="10642">
          <cell r="A10642">
            <v>108396</v>
          </cell>
          <cell r="B10642" t="str">
            <v>PuertaVentanaPV-23(15.56x2.1m)(Sum+Inst)S/Especif</v>
          </cell>
          <cell r="C10642" t="str">
            <v>UN</v>
          </cell>
          <cell r="E10642" t="str">
            <v>1900</v>
          </cell>
          <cell r="F10642">
            <v>0</v>
          </cell>
        </row>
        <row r="10643">
          <cell r="A10643">
            <v>108398</v>
          </cell>
          <cell r="B10643" t="str">
            <v>PuertaVentanaPV-24(17.41x3.0m)(Sum+Inst)S/Especif</v>
          </cell>
          <cell r="C10643" t="str">
            <v>UN</v>
          </cell>
          <cell r="E10643" t="str">
            <v>1900</v>
          </cell>
          <cell r="F10643">
            <v>0</v>
          </cell>
        </row>
        <row r="10644">
          <cell r="A10644">
            <v>108399</v>
          </cell>
          <cell r="B10644" t="str">
            <v>PuertaVentanaPV-25(1.5x3.0m)(Sum+Inst)S/Especifica</v>
          </cell>
          <cell r="C10644" t="str">
            <v>UN</v>
          </cell>
          <cell r="E10644" t="str">
            <v>1900</v>
          </cell>
          <cell r="F10644">
            <v>0</v>
          </cell>
        </row>
        <row r="10645">
          <cell r="A10645">
            <v>108400</v>
          </cell>
          <cell r="B10645" t="str">
            <v>PuertaVentanaPV-27(4.98x3.2m)(Sum+Inst)S/Especific</v>
          </cell>
          <cell r="C10645" t="str">
            <v>UN</v>
          </cell>
          <cell r="E10645" t="str">
            <v>1900</v>
          </cell>
          <cell r="F10645">
            <v>0</v>
          </cell>
        </row>
        <row r="10646">
          <cell r="A10646">
            <v>108876</v>
          </cell>
          <cell r="B10646" t="str">
            <v>Ventana Modular Fija Piso techo (S/Descripc tec)</v>
          </cell>
          <cell r="C10646" t="str">
            <v>M2</v>
          </cell>
          <cell r="E10646" t="str">
            <v>1900</v>
          </cell>
          <cell r="F10646">
            <v>0</v>
          </cell>
        </row>
        <row r="10647">
          <cell r="A10647">
            <v>108877</v>
          </cell>
          <cell r="B10647" t="str">
            <v>ventana Modular FijaPiso techo(S/Descripctec)</v>
          </cell>
          <cell r="C10647" t="str">
            <v>M2</v>
          </cell>
          <cell r="E10647" t="str">
            <v>1900</v>
          </cell>
          <cell r="F10647">
            <v>0</v>
          </cell>
        </row>
        <row r="10648">
          <cell r="A10648">
            <v>108878</v>
          </cell>
          <cell r="B10648" t="str">
            <v>ventana Modular FijaFalsoFlotado(S/Descripctec)</v>
          </cell>
          <cell r="C10648" t="str">
            <v>M2</v>
          </cell>
          <cell r="E10648" t="str">
            <v>1900</v>
          </cell>
          <cell r="F10648">
            <v>0</v>
          </cell>
        </row>
        <row r="10649">
          <cell r="A10649">
            <v>108879</v>
          </cell>
          <cell r="B10649" t="str">
            <v>SistemaCubreLosas+Perfil a la VistaAluminio(S/Desc</v>
          </cell>
          <cell r="C10649" t="str">
            <v>M2</v>
          </cell>
          <cell r="E10649" t="str">
            <v>1900</v>
          </cell>
          <cell r="F10649">
            <v>0</v>
          </cell>
        </row>
        <row r="10650">
          <cell r="A10650">
            <v>108881</v>
          </cell>
          <cell r="B10650" t="str">
            <v>PuertaVitrinaPerf.Aluminio(S/Descripcion Tec)</v>
          </cell>
          <cell r="C10650" t="str">
            <v>M2</v>
          </cell>
          <cell r="E10650" t="str">
            <v>1900</v>
          </cell>
          <cell r="F10650">
            <v>0</v>
          </cell>
        </row>
        <row r="10651">
          <cell r="A10651">
            <v>108883</v>
          </cell>
          <cell r="B10651" t="str">
            <v>SistemaFachadaPisotechoNS25-8+PerfilAlumAnoniz(S/D</v>
          </cell>
          <cell r="C10651" t="str">
            <v>M2</v>
          </cell>
          <cell r="E10651" t="str">
            <v>1900</v>
          </cell>
          <cell r="F10651">
            <v>0</v>
          </cell>
        </row>
        <row r="10652">
          <cell r="A10652">
            <v>108885</v>
          </cell>
          <cell r="B10652" t="str">
            <v>SistemaFachadaPisotechoNS25-8+PerfilAlumVid4+4(S/D</v>
          </cell>
          <cell r="C10652" t="str">
            <v>M2</v>
          </cell>
          <cell r="E10652" t="str">
            <v>1900</v>
          </cell>
          <cell r="F10652">
            <v>0</v>
          </cell>
        </row>
        <row r="10653">
          <cell r="A10653">
            <v>101404</v>
          </cell>
          <cell r="B10653" t="str">
            <v>DivisiónBañoLam12mm(herrajAceInox(1.80m)CefeCometa</v>
          </cell>
          <cell r="C10653" t="str">
            <v>M2</v>
          </cell>
          <cell r="D10653">
            <v>43558</v>
          </cell>
          <cell r="E10653" t="str">
            <v>2019</v>
          </cell>
          <cell r="F10653">
            <v>1074738</v>
          </cell>
        </row>
        <row r="10654">
          <cell r="A10654">
            <v>101480</v>
          </cell>
          <cell r="B10654" t="str">
            <v>INTRAPLAST Z - SIKA (Relleno para Lechadas)</v>
          </cell>
          <cell r="C10654" t="str">
            <v>KG</v>
          </cell>
          <cell r="D10654">
            <v>43558</v>
          </cell>
          <cell r="E10654" t="str">
            <v>2019</v>
          </cell>
          <cell r="F10654">
            <v>4547</v>
          </cell>
        </row>
        <row r="10655">
          <cell r="A10655">
            <v>103464</v>
          </cell>
          <cell r="B10655" t="str">
            <v>TUBO ACERO AL CARBON C/C SCH-40- 1 1/2"</v>
          </cell>
          <cell r="C10655" t="str">
            <v>ML</v>
          </cell>
          <cell r="D10655">
            <v>43557</v>
          </cell>
          <cell r="E10655" t="str">
            <v>2019</v>
          </cell>
          <cell r="F10655">
            <v>19995</v>
          </cell>
        </row>
        <row r="10656">
          <cell r="A10656">
            <v>106199</v>
          </cell>
          <cell r="B10656" t="str">
            <v>TUBO ACERO CARBON C/C SCH 40 – ½" CON ROSCA</v>
          </cell>
          <cell r="C10656" t="str">
            <v>ML</v>
          </cell>
          <cell r="E10656" t="str">
            <v>1900</v>
          </cell>
          <cell r="F10656">
            <v>0</v>
          </cell>
        </row>
        <row r="10657">
          <cell r="A10657">
            <v>106200</v>
          </cell>
          <cell r="B10657" t="str">
            <v>TUBO ACERO AL CARBON C/C SCH 40 – 1" CON ROSCA</v>
          </cell>
          <cell r="C10657" t="str">
            <v>ML</v>
          </cell>
          <cell r="D10657">
            <v>43552</v>
          </cell>
          <cell r="E10657" t="str">
            <v>2019</v>
          </cell>
          <cell r="F10657">
            <v>11393</v>
          </cell>
        </row>
        <row r="10658">
          <cell r="A10658">
            <v>106201</v>
          </cell>
          <cell r="B10658" t="str">
            <v>TUBO ACERO AL CARBON C/C SCH 40 - 1 ¼" CON ROSCA</v>
          </cell>
          <cell r="C10658" t="str">
            <v>ML</v>
          </cell>
          <cell r="D10658">
            <v>43552</v>
          </cell>
          <cell r="E10658" t="str">
            <v>2019</v>
          </cell>
          <cell r="F10658">
            <v>15312</v>
          </cell>
        </row>
        <row r="10659">
          <cell r="A10659">
            <v>106202</v>
          </cell>
          <cell r="B10659" t="str">
            <v>TUBO ACERO AL CARBON C/C SCH 40 - 1 1/2"RANURADO</v>
          </cell>
          <cell r="C10659" t="str">
            <v>ML</v>
          </cell>
          <cell r="D10659">
            <v>43843</v>
          </cell>
          <cell r="E10659" t="str">
            <v>2020</v>
          </cell>
          <cell r="F10659">
            <v>18937.009999999998</v>
          </cell>
        </row>
        <row r="10660">
          <cell r="A10660">
            <v>106203</v>
          </cell>
          <cell r="B10660" t="str">
            <v>TUBO ACERO AL CARBON C/C SCH 40 - 2" RANURADO</v>
          </cell>
          <cell r="C10660" t="str">
            <v>ML</v>
          </cell>
          <cell r="D10660">
            <v>43843</v>
          </cell>
          <cell r="E10660" t="str">
            <v>2020</v>
          </cell>
          <cell r="F10660">
            <v>25172</v>
          </cell>
        </row>
        <row r="10661">
          <cell r="A10661">
            <v>106204</v>
          </cell>
          <cell r="B10661" t="str">
            <v>TUBO ACERO AL CARBON C/C SCH 40 - 2 ½" RANURADO</v>
          </cell>
          <cell r="C10661" t="str">
            <v>ML</v>
          </cell>
          <cell r="D10661">
            <v>43843</v>
          </cell>
          <cell r="E10661" t="str">
            <v>2020</v>
          </cell>
          <cell r="F10661">
            <v>38603.01</v>
          </cell>
        </row>
        <row r="10662">
          <cell r="A10662">
            <v>106205</v>
          </cell>
          <cell r="B10662" t="str">
            <v>TUBO ACERO CARBON C/C SCH 40  - 3" RANURADA</v>
          </cell>
          <cell r="C10662" t="str">
            <v>ML</v>
          </cell>
          <cell r="D10662">
            <v>43843</v>
          </cell>
          <cell r="E10662" t="str">
            <v>2020</v>
          </cell>
          <cell r="F10662">
            <v>49255</v>
          </cell>
        </row>
        <row r="10663">
          <cell r="A10663">
            <v>106206</v>
          </cell>
          <cell r="B10663" t="str">
            <v>TUBO ACERO AL CARBON C/C SCH 40 -  4" RANURADO</v>
          </cell>
          <cell r="C10663" t="str">
            <v>ML</v>
          </cell>
          <cell r="D10663">
            <v>43843</v>
          </cell>
          <cell r="E10663" t="str">
            <v>2020</v>
          </cell>
          <cell r="F10663">
            <v>69652</v>
          </cell>
        </row>
        <row r="10664">
          <cell r="A10664">
            <v>106207</v>
          </cell>
          <cell r="B10664" t="str">
            <v>TUBO ACERO AL CARBON C/C SCH 40 - 6" RANURADO</v>
          </cell>
          <cell r="C10664" t="str">
            <v>ML</v>
          </cell>
          <cell r="D10664">
            <v>43738</v>
          </cell>
          <cell r="E10664" t="str">
            <v>2019</v>
          </cell>
          <cell r="F10664">
            <v>78514</v>
          </cell>
        </row>
        <row r="10665">
          <cell r="A10665">
            <v>106208</v>
          </cell>
          <cell r="B10665" t="str">
            <v>UNION  ACERO CARBON ROSCADA SCH 40 - 2"</v>
          </cell>
          <cell r="C10665" t="str">
            <v>UN</v>
          </cell>
          <cell r="E10665" t="str">
            <v>1900</v>
          </cell>
          <cell r="F10665">
            <v>0</v>
          </cell>
        </row>
        <row r="10666">
          <cell r="A10666">
            <v>106209</v>
          </cell>
          <cell r="B10666" t="str">
            <v>NIPLE PASAMURO ACERO NEGRO–Ø2”ROSCADO+RUANA</v>
          </cell>
          <cell r="C10666" t="str">
            <v>ML</v>
          </cell>
          <cell r="E10666" t="str">
            <v>1900</v>
          </cell>
          <cell r="F10666">
            <v>0</v>
          </cell>
        </row>
        <row r="10667">
          <cell r="A10667">
            <v>106210</v>
          </cell>
          <cell r="B10667" t="str">
            <v>NIPLE PASAMURO ACERO NEGRO -  Ø6” ROSCADO</v>
          </cell>
          <cell r="C10667" t="str">
            <v>UN</v>
          </cell>
          <cell r="E10667" t="str">
            <v>1900</v>
          </cell>
          <cell r="F10667">
            <v>0</v>
          </cell>
        </row>
        <row r="10668">
          <cell r="A10668">
            <v>106211</v>
          </cell>
          <cell r="B10668" t="str">
            <v>NIPLE PASAMURO ACERO INOXIDABLE  - Ø6” ROSCADO 1ml</v>
          </cell>
          <cell r="C10668" t="str">
            <v>UN</v>
          </cell>
          <cell r="D10668">
            <v>43563</v>
          </cell>
          <cell r="E10668" t="str">
            <v>2019</v>
          </cell>
          <cell r="F10668">
            <v>780919</v>
          </cell>
        </row>
        <row r="10669">
          <cell r="A10669">
            <v>106212</v>
          </cell>
          <cell r="B10669" t="str">
            <v>Niple Pasamuro Acero Galvaniz- Ø6”Roscad(1m)Cal.40</v>
          </cell>
          <cell r="C10669" t="str">
            <v>UN</v>
          </cell>
          <cell r="E10669" t="str">
            <v>1900</v>
          </cell>
          <cell r="F10669">
            <v>0</v>
          </cell>
        </row>
        <row r="10670">
          <cell r="A10670">
            <v>106213</v>
          </cell>
          <cell r="B10670" t="str">
            <v>LAMINA ANTIVORTICE PARA TUBO DE Ø6"</v>
          </cell>
          <cell r="C10670" t="str">
            <v>UN</v>
          </cell>
          <cell r="E10670" t="str">
            <v>1900</v>
          </cell>
          <cell r="F10670">
            <v>0</v>
          </cell>
        </row>
        <row r="10671">
          <cell r="A10671">
            <v>106214</v>
          </cell>
          <cell r="B10671" t="str">
            <v>TEE ACERO NEGRO - 1 "</v>
          </cell>
          <cell r="C10671" t="str">
            <v>UN</v>
          </cell>
          <cell r="E10671" t="str">
            <v>1900</v>
          </cell>
          <cell r="F10671">
            <v>0</v>
          </cell>
        </row>
        <row r="10672">
          <cell r="A10672">
            <v>106215</v>
          </cell>
          <cell r="B10672" t="str">
            <v>TEE ACERO  NEGRO -1 1/4"</v>
          </cell>
          <cell r="C10672" t="str">
            <v>UN</v>
          </cell>
          <cell r="E10672" t="str">
            <v>1900</v>
          </cell>
          <cell r="F10672">
            <v>0</v>
          </cell>
        </row>
        <row r="10673">
          <cell r="A10673">
            <v>106216</v>
          </cell>
          <cell r="B10673" t="str">
            <v>TEE ACERO NEGRO - 2"</v>
          </cell>
          <cell r="C10673" t="str">
            <v>UN</v>
          </cell>
          <cell r="E10673" t="str">
            <v>1900</v>
          </cell>
          <cell r="F10673">
            <v>0</v>
          </cell>
        </row>
        <row r="10674">
          <cell r="A10674">
            <v>106217</v>
          </cell>
          <cell r="B10674" t="str">
            <v>TEE  RANURADA  HIERRO DUCTIL - 1 1/2"</v>
          </cell>
          <cell r="C10674" t="str">
            <v>UN</v>
          </cell>
          <cell r="D10674">
            <v>43839</v>
          </cell>
          <cell r="E10674" t="str">
            <v>2020</v>
          </cell>
          <cell r="F10674">
            <v>7304.01</v>
          </cell>
        </row>
        <row r="10675">
          <cell r="A10675">
            <v>106218</v>
          </cell>
          <cell r="B10675" t="str">
            <v>TEE RANURADA HIERRO DUCTIL -  2"</v>
          </cell>
          <cell r="C10675" t="str">
            <v>UN</v>
          </cell>
          <cell r="D10675">
            <v>43839</v>
          </cell>
          <cell r="E10675" t="str">
            <v>2020</v>
          </cell>
          <cell r="F10675">
            <v>12766</v>
          </cell>
        </row>
        <row r="10676">
          <cell r="A10676">
            <v>106219</v>
          </cell>
          <cell r="B10676" t="str">
            <v>TEE RANURADA HIERRO DUCTIL - 2 ½"</v>
          </cell>
          <cell r="C10676" t="str">
            <v>UN</v>
          </cell>
          <cell r="D10676">
            <v>43839</v>
          </cell>
          <cell r="E10676" t="str">
            <v>2020</v>
          </cell>
          <cell r="F10676">
            <v>17422</v>
          </cell>
        </row>
        <row r="10677">
          <cell r="A10677">
            <v>106220</v>
          </cell>
          <cell r="B10677" t="str">
            <v>TEE RANURADA HIERRO DUCTIL - 3"</v>
          </cell>
          <cell r="C10677" t="str">
            <v>UN</v>
          </cell>
          <cell r="D10677">
            <v>43839</v>
          </cell>
          <cell r="E10677" t="str">
            <v>2020</v>
          </cell>
          <cell r="F10677">
            <v>23219.01</v>
          </cell>
        </row>
        <row r="10678">
          <cell r="A10678">
            <v>106221</v>
          </cell>
          <cell r="B10678" t="str">
            <v>TEE RANURADA HIERRO DUCTIL -  4"</v>
          </cell>
          <cell r="C10678" t="str">
            <v>UN</v>
          </cell>
          <cell r="D10678">
            <v>43839</v>
          </cell>
          <cell r="E10678" t="str">
            <v>2020</v>
          </cell>
          <cell r="F10678">
            <v>38509.99</v>
          </cell>
        </row>
        <row r="10679">
          <cell r="A10679">
            <v>106222</v>
          </cell>
          <cell r="B10679" t="str">
            <v>TEE RANURADA HIERRO DUCTIL - 6"</v>
          </cell>
          <cell r="C10679" t="str">
            <v>UN</v>
          </cell>
          <cell r="E10679" t="str">
            <v>1900</v>
          </cell>
          <cell r="F10679">
            <v>0</v>
          </cell>
        </row>
        <row r="10680">
          <cell r="A10680">
            <v>106223</v>
          </cell>
          <cell r="B10680" t="str">
            <v>ACOPLE  FLEXIBLE HIERRO DUCTIL RANURADO Ø 1 1/2"</v>
          </cell>
          <cell r="C10680" t="str">
            <v>UN</v>
          </cell>
          <cell r="D10680">
            <v>43840</v>
          </cell>
          <cell r="E10680" t="str">
            <v>2020</v>
          </cell>
          <cell r="F10680">
            <v>7797</v>
          </cell>
        </row>
        <row r="10681">
          <cell r="A10681">
            <v>106224</v>
          </cell>
          <cell r="B10681" t="str">
            <v>ACOPLE  FLEXIBLE HIERRO DUCTIL RANURADO Ø 2"</v>
          </cell>
          <cell r="C10681" t="str">
            <v>UN</v>
          </cell>
          <cell r="D10681">
            <v>44592</v>
          </cell>
          <cell r="E10681" t="str">
            <v>2022</v>
          </cell>
          <cell r="F10681">
            <v>8579</v>
          </cell>
        </row>
        <row r="10682">
          <cell r="A10682">
            <v>106225</v>
          </cell>
          <cell r="B10682" t="str">
            <v>ACOPLE  FLEXIBLE HIERRO DUCTIL RANURADO Ø 2 1/2"</v>
          </cell>
          <cell r="C10682" t="str">
            <v>UN</v>
          </cell>
          <cell r="D10682">
            <v>44622</v>
          </cell>
          <cell r="E10682" t="str">
            <v>2022</v>
          </cell>
          <cell r="F10682">
            <v>9854</v>
          </cell>
        </row>
        <row r="10683">
          <cell r="A10683">
            <v>106226</v>
          </cell>
          <cell r="B10683" t="str">
            <v>ACOPLE  FLEXIBLE HIERRO DUCTIL RANURADO Ø 3"</v>
          </cell>
          <cell r="C10683" t="str">
            <v>UN</v>
          </cell>
          <cell r="D10683">
            <v>44622</v>
          </cell>
          <cell r="E10683" t="str">
            <v>2022</v>
          </cell>
          <cell r="F10683">
            <v>12468</v>
          </cell>
        </row>
        <row r="10684">
          <cell r="A10684">
            <v>106227</v>
          </cell>
          <cell r="B10684" t="str">
            <v>ACOPLE  FLEXIBLE HIERRO DUCTIL RANURADO Ø 4"</v>
          </cell>
          <cell r="C10684" t="str">
            <v>UN</v>
          </cell>
          <cell r="D10684">
            <v>43840</v>
          </cell>
          <cell r="E10684" t="str">
            <v>2020</v>
          </cell>
          <cell r="F10684">
            <v>14392</v>
          </cell>
        </row>
        <row r="10685">
          <cell r="A10685">
            <v>106228</v>
          </cell>
          <cell r="B10685" t="str">
            <v>ACOPLE  FLEXIBLE HIERRO DUCTIL RANURADO Ø 6"</v>
          </cell>
          <cell r="C10685" t="str">
            <v>UN</v>
          </cell>
          <cell r="E10685" t="str">
            <v>1900</v>
          </cell>
          <cell r="F10685">
            <v>0</v>
          </cell>
        </row>
        <row r="10686">
          <cell r="A10686">
            <v>106229</v>
          </cell>
          <cell r="B10686" t="str">
            <v>CODO RANURADO HIERRO DUCTIL- 1 1/2"</v>
          </cell>
          <cell r="C10686" t="str">
            <v>UN</v>
          </cell>
          <cell r="D10686">
            <v>43850</v>
          </cell>
          <cell r="E10686" t="str">
            <v>2020</v>
          </cell>
          <cell r="F10686">
            <v>7658</v>
          </cell>
        </row>
        <row r="10687">
          <cell r="A10687">
            <v>106230</v>
          </cell>
          <cell r="B10687" t="str">
            <v>CODO RANURADO HIERRO DUCTIL- 2"</v>
          </cell>
          <cell r="C10687" t="str">
            <v>UN</v>
          </cell>
          <cell r="D10687">
            <v>43850</v>
          </cell>
          <cell r="E10687" t="str">
            <v>2020</v>
          </cell>
          <cell r="F10687">
            <v>11956</v>
          </cell>
        </row>
        <row r="10688">
          <cell r="A10688">
            <v>106231</v>
          </cell>
          <cell r="B10688" t="str">
            <v>CODO RANURADO HIERRO DUCTIL- 2 1/2"</v>
          </cell>
          <cell r="C10688" t="str">
            <v>UN</v>
          </cell>
          <cell r="D10688">
            <v>43850</v>
          </cell>
          <cell r="E10688" t="str">
            <v>2020</v>
          </cell>
          <cell r="F10688">
            <v>17850</v>
          </cell>
        </row>
        <row r="10689">
          <cell r="A10689">
            <v>106232</v>
          </cell>
          <cell r="B10689" t="str">
            <v>CODO RANURADO HIERRO DUCTIL- 3"</v>
          </cell>
          <cell r="C10689" t="str">
            <v>UN</v>
          </cell>
          <cell r="D10689">
            <v>43850</v>
          </cell>
          <cell r="E10689" t="str">
            <v>2020</v>
          </cell>
          <cell r="F10689">
            <v>22602</v>
          </cell>
        </row>
        <row r="10690">
          <cell r="A10690">
            <v>106233</v>
          </cell>
          <cell r="B10690" t="str">
            <v>CODO RANURADO HIERRO DUCTIL- 4"</v>
          </cell>
          <cell r="C10690" t="str">
            <v>UN</v>
          </cell>
          <cell r="D10690">
            <v>43850</v>
          </cell>
          <cell r="E10690" t="str">
            <v>2020</v>
          </cell>
          <cell r="F10690">
            <v>30583</v>
          </cell>
        </row>
        <row r="10691">
          <cell r="A10691">
            <v>106234</v>
          </cell>
          <cell r="B10691" t="str">
            <v>CODO RANURADO HIERRO DUCTIL- 6"</v>
          </cell>
          <cell r="C10691" t="str">
            <v>UN</v>
          </cell>
          <cell r="E10691" t="str">
            <v>1900</v>
          </cell>
          <cell r="F10691">
            <v>0</v>
          </cell>
        </row>
        <row r="10692">
          <cell r="A10692">
            <v>106235</v>
          </cell>
          <cell r="B10692" t="str">
            <v>CODO ACERO NEGRO ROSCADO 150 S.C.I. - 1 "</v>
          </cell>
          <cell r="C10692" t="str">
            <v>UN</v>
          </cell>
          <cell r="D10692">
            <v>43738</v>
          </cell>
          <cell r="E10692" t="str">
            <v>2019</v>
          </cell>
          <cell r="F10692">
            <v>3499</v>
          </cell>
        </row>
        <row r="10693">
          <cell r="A10693">
            <v>106236</v>
          </cell>
          <cell r="B10693" t="str">
            <v>CODO ACERO NEGRO ROSCADO 150 S.C.I.  - 1 ¼"</v>
          </cell>
          <cell r="C10693" t="str">
            <v>UN</v>
          </cell>
          <cell r="E10693" t="str">
            <v>1900</v>
          </cell>
          <cell r="F10693">
            <v>0</v>
          </cell>
        </row>
        <row r="10694">
          <cell r="A10694">
            <v>106237</v>
          </cell>
          <cell r="B10694" t="str">
            <v>UNIÓN ACERO NEGRO X 150 S.C.I.1”</v>
          </cell>
          <cell r="C10694" t="str">
            <v>UN</v>
          </cell>
          <cell r="D10694">
            <v>43738</v>
          </cell>
          <cell r="E10694" t="str">
            <v>2019</v>
          </cell>
          <cell r="F10694">
            <v>2202</v>
          </cell>
        </row>
        <row r="10695">
          <cell r="A10695">
            <v>106238</v>
          </cell>
          <cell r="B10695" t="str">
            <v>UNIÓN ACERO NEGRO X 150 S.C.I.1 1/4”</v>
          </cell>
          <cell r="C10695" t="str">
            <v>UN</v>
          </cell>
          <cell r="E10695" t="str">
            <v>1900</v>
          </cell>
          <cell r="F10695">
            <v>0</v>
          </cell>
        </row>
        <row r="10696">
          <cell r="A10696">
            <v>106239</v>
          </cell>
          <cell r="B10696" t="str">
            <v>UNIÓN ACERO NEGRO X 150 S.C.I.2”</v>
          </cell>
          <cell r="C10696" t="str">
            <v>UN</v>
          </cell>
          <cell r="E10696" t="str">
            <v>1900</v>
          </cell>
          <cell r="F10696">
            <v>0</v>
          </cell>
        </row>
        <row r="10697">
          <cell r="A10697">
            <v>106240</v>
          </cell>
          <cell r="B10697" t="str">
            <v>TAPON MACHO ACERO AL CARBON 1/2”</v>
          </cell>
          <cell r="C10697" t="str">
            <v>UN</v>
          </cell>
          <cell r="D10697">
            <v>43580</v>
          </cell>
          <cell r="E10697" t="str">
            <v>2019</v>
          </cell>
          <cell r="F10697">
            <v>1118.01</v>
          </cell>
        </row>
        <row r="10698">
          <cell r="A10698">
            <v>106241</v>
          </cell>
          <cell r="B10698" t="str">
            <v>COPA CONCENTRICA ACERO NEGRO ROSCAR 1 1/2”</v>
          </cell>
          <cell r="C10698" t="str">
            <v>UN</v>
          </cell>
          <cell r="E10698" t="str">
            <v>1900</v>
          </cell>
          <cell r="F10698">
            <v>0</v>
          </cell>
        </row>
        <row r="10699">
          <cell r="A10699">
            <v>106242</v>
          </cell>
          <cell r="B10699" t="str">
            <v>COPA CONCENTRICA ACERO NEGRO SOLDAR 3”X2”</v>
          </cell>
          <cell r="C10699" t="str">
            <v>UN</v>
          </cell>
          <cell r="E10699" t="str">
            <v>1900</v>
          </cell>
          <cell r="F10699">
            <v>0</v>
          </cell>
        </row>
        <row r="10700">
          <cell r="A10700">
            <v>106243</v>
          </cell>
          <cell r="B10700" t="str">
            <v>COPA EXCENTRICA ACERO NEGRO ROSCAR 3”X2”</v>
          </cell>
          <cell r="C10700" t="str">
            <v>UN</v>
          </cell>
          <cell r="E10700" t="str">
            <v>1900</v>
          </cell>
          <cell r="F10700">
            <v>0</v>
          </cell>
        </row>
        <row r="10701">
          <cell r="A10701">
            <v>106244</v>
          </cell>
          <cell r="B10701" t="str">
            <v>ESCUDO PARA ROCIADOR CROMADO 1/2”</v>
          </cell>
          <cell r="C10701" t="str">
            <v>UN</v>
          </cell>
          <cell r="E10701" t="str">
            <v>1900</v>
          </cell>
          <cell r="F10701">
            <v>0</v>
          </cell>
        </row>
        <row r="10702">
          <cell r="A10702">
            <v>106245</v>
          </cell>
          <cell r="B10702" t="str">
            <v>ESCUDO DOBLE PARA ROCIADOR CROMADO 1/2”</v>
          </cell>
          <cell r="C10702" t="str">
            <v>UN</v>
          </cell>
          <cell r="D10702">
            <v>43556</v>
          </cell>
          <cell r="E10702" t="str">
            <v>2019</v>
          </cell>
          <cell r="F10702">
            <v>4165</v>
          </cell>
        </row>
        <row r="10703">
          <cell r="A10703">
            <v>106246</v>
          </cell>
          <cell r="B10703" t="str">
            <v>ROCIADOR TIPO PENDENT QR K=5.6 R. RÁPIDA CROMADO</v>
          </cell>
          <cell r="C10703" t="str">
            <v>UN</v>
          </cell>
          <cell r="D10703">
            <v>43556</v>
          </cell>
          <cell r="E10703" t="str">
            <v>2019</v>
          </cell>
          <cell r="F10703">
            <v>21870</v>
          </cell>
        </row>
        <row r="10704">
          <cell r="A10704">
            <v>106247</v>
          </cell>
          <cell r="B10704" t="str">
            <v>ROCIADOR TIPO UP RIGHT K=5.6 R. RÁPIDA CROMADO</v>
          </cell>
          <cell r="C10704" t="str">
            <v>UN</v>
          </cell>
          <cell r="D10704">
            <v>43556</v>
          </cell>
          <cell r="E10704" t="str">
            <v>2019</v>
          </cell>
          <cell r="F10704">
            <v>21714</v>
          </cell>
        </row>
        <row r="10705">
          <cell r="A10705">
            <v>106248</v>
          </cell>
          <cell r="B10705" t="str">
            <v>BRIDA RANURADA HIERRO DUCTIL -2”</v>
          </cell>
          <cell r="C10705" t="str">
            <v>UN</v>
          </cell>
          <cell r="E10705" t="str">
            <v>1900</v>
          </cell>
          <cell r="F10705">
            <v>0</v>
          </cell>
        </row>
        <row r="10706">
          <cell r="A10706">
            <v>106249</v>
          </cell>
          <cell r="B10706" t="str">
            <v>BRIDA RANURADA HIERRO DUCTIL -6”</v>
          </cell>
          <cell r="C10706" t="str">
            <v>UN</v>
          </cell>
          <cell r="E10706" t="str">
            <v>1900</v>
          </cell>
          <cell r="F10706">
            <v>0</v>
          </cell>
        </row>
        <row r="10707">
          <cell r="A10707">
            <v>106250</v>
          </cell>
          <cell r="B10707" t="str">
            <v>UNIVERSAL ACERO 1 1/4"</v>
          </cell>
          <cell r="C10707" t="str">
            <v>UN</v>
          </cell>
          <cell r="E10707" t="str">
            <v>1900</v>
          </cell>
          <cell r="F10707">
            <v>0</v>
          </cell>
        </row>
        <row r="10708">
          <cell r="A10708">
            <v>106251</v>
          </cell>
          <cell r="B10708" t="str">
            <v>COUPLING ACERO RANURADO FLEXIBLE 1"</v>
          </cell>
          <cell r="C10708" t="str">
            <v>UN</v>
          </cell>
          <cell r="D10708">
            <v>43850</v>
          </cell>
          <cell r="E10708" t="str">
            <v>2020</v>
          </cell>
          <cell r="F10708">
            <v>7700</v>
          </cell>
        </row>
        <row r="10709">
          <cell r="A10709">
            <v>106252</v>
          </cell>
          <cell r="B10709" t="str">
            <v>COUPLING ACERO RANURADO FLEXIBLE 3"</v>
          </cell>
          <cell r="C10709" t="str">
            <v>UN</v>
          </cell>
          <cell r="E10709" t="str">
            <v>1900</v>
          </cell>
          <cell r="F10709">
            <v>0</v>
          </cell>
        </row>
        <row r="10710">
          <cell r="A10710">
            <v>106253</v>
          </cell>
          <cell r="B10710" t="str">
            <v>COUPLING ACERO RANURADO REGIDO 1 ½"</v>
          </cell>
          <cell r="C10710" t="str">
            <v>UN</v>
          </cell>
          <cell r="D10710">
            <v>43850</v>
          </cell>
          <cell r="E10710" t="str">
            <v>2020</v>
          </cell>
          <cell r="F10710">
            <v>9044</v>
          </cell>
        </row>
        <row r="10711">
          <cell r="A10711">
            <v>106254</v>
          </cell>
          <cell r="B10711" t="str">
            <v>COUPLING ACERO RANURADO RIGIDO 2 "</v>
          </cell>
          <cell r="C10711" t="str">
            <v>UN</v>
          </cell>
          <cell r="D10711">
            <v>43844</v>
          </cell>
          <cell r="E10711" t="str">
            <v>2020</v>
          </cell>
          <cell r="F10711">
            <v>8314.5300000000007</v>
          </cell>
        </row>
        <row r="10712">
          <cell r="A10712">
            <v>106255</v>
          </cell>
          <cell r="B10712" t="str">
            <v>COUPLING ACERO RANURADO RIGIDO 2 ½"</v>
          </cell>
          <cell r="C10712" t="str">
            <v>UN</v>
          </cell>
          <cell r="D10712">
            <v>43844</v>
          </cell>
          <cell r="E10712" t="str">
            <v>2020</v>
          </cell>
          <cell r="F10712">
            <v>9685.41</v>
          </cell>
        </row>
        <row r="10713">
          <cell r="A10713">
            <v>106280</v>
          </cell>
          <cell r="B10713" t="str">
            <v>GABINETE CONTRAINCENDIO TIPO II-Valv.Certificada</v>
          </cell>
          <cell r="C10713" t="str">
            <v>UN</v>
          </cell>
          <cell r="D10713">
            <v>43844</v>
          </cell>
          <cell r="E10713" t="str">
            <v>2020</v>
          </cell>
          <cell r="F10713">
            <v>698224.17</v>
          </cell>
        </row>
        <row r="10714">
          <cell r="A10714">
            <v>106333</v>
          </cell>
          <cell r="B10714" t="str">
            <v>COPA CONCENTRICA ACERO CARBON SOLDAR 4”X2”</v>
          </cell>
          <cell r="C10714" t="str">
            <v>UN</v>
          </cell>
          <cell r="E10714" t="str">
            <v>1900</v>
          </cell>
          <cell r="F10714">
            <v>0</v>
          </cell>
        </row>
        <row r="10715">
          <cell r="A10715">
            <v>107148</v>
          </cell>
          <cell r="B10715" t="str">
            <v>CODO RANURADO HIERRO DUCTIL- 8"</v>
          </cell>
          <cell r="C10715" t="str">
            <v>UN</v>
          </cell>
          <cell r="E10715" t="str">
            <v>1900</v>
          </cell>
          <cell r="F10715">
            <v>0</v>
          </cell>
        </row>
        <row r="10716">
          <cell r="A10716">
            <v>107150</v>
          </cell>
          <cell r="B10716" t="str">
            <v>TEE RANURADA HIERRO DUCTIL - 8"</v>
          </cell>
          <cell r="C10716" t="str">
            <v>UN</v>
          </cell>
          <cell r="E10716" t="str">
            <v>1900</v>
          </cell>
          <cell r="F10716">
            <v>0</v>
          </cell>
        </row>
        <row r="10717">
          <cell r="A10717">
            <v>107151</v>
          </cell>
          <cell r="B10717" t="str">
            <v>COUPLING ACERO RANURADO FLEXIBLE 8"</v>
          </cell>
          <cell r="C10717" t="str">
            <v>UN</v>
          </cell>
          <cell r="E10717" t="str">
            <v>1900</v>
          </cell>
          <cell r="F10717">
            <v>0</v>
          </cell>
        </row>
        <row r="10718">
          <cell r="A10718">
            <v>107155</v>
          </cell>
          <cell r="B10718" t="str">
            <v>COUPLING ACERO RANURADO REGIDO 1 ¼"</v>
          </cell>
          <cell r="C10718" t="str">
            <v>UN</v>
          </cell>
          <cell r="E10718" t="str">
            <v>1900</v>
          </cell>
          <cell r="F10718">
            <v>0</v>
          </cell>
        </row>
        <row r="10719">
          <cell r="A10719">
            <v>107156</v>
          </cell>
          <cell r="B10719" t="str">
            <v>COUPLING ACERO RANURADO RIGIDO 8"</v>
          </cell>
          <cell r="C10719" t="str">
            <v>UN</v>
          </cell>
          <cell r="E10719" t="str">
            <v>1900</v>
          </cell>
          <cell r="F10719">
            <v>0</v>
          </cell>
        </row>
        <row r="10720">
          <cell r="A10720">
            <v>107158</v>
          </cell>
          <cell r="B10720" t="str">
            <v>TEE MECANICA ROSCADA 2 1/2 X 1"</v>
          </cell>
          <cell r="C10720" t="str">
            <v>UN</v>
          </cell>
          <cell r="E10720" t="str">
            <v>1900</v>
          </cell>
          <cell r="F10720">
            <v>0</v>
          </cell>
        </row>
        <row r="10721">
          <cell r="A10721">
            <v>107159</v>
          </cell>
          <cell r="B10721" t="str">
            <v>TEE MECANICA H.D RANURADA 2 1/2 X 1 1/4"</v>
          </cell>
          <cell r="C10721" t="str">
            <v>UN</v>
          </cell>
          <cell r="E10721" t="str">
            <v>1900</v>
          </cell>
          <cell r="F10721">
            <v>0</v>
          </cell>
        </row>
        <row r="10722">
          <cell r="A10722">
            <v>107160</v>
          </cell>
          <cell r="B10722" t="str">
            <v>TEE MECANICA H.D RANURADA 2 1/2 X 1 1/2"</v>
          </cell>
          <cell r="C10722" t="str">
            <v>UN</v>
          </cell>
          <cell r="E10722" t="str">
            <v>1900</v>
          </cell>
          <cell r="F10722">
            <v>0</v>
          </cell>
        </row>
        <row r="10723">
          <cell r="A10723">
            <v>107161</v>
          </cell>
          <cell r="B10723" t="str">
            <v>TEE MECANICA H.D RANURADA 2 1/2 X 2"</v>
          </cell>
          <cell r="C10723" t="str">
            <v>UN</v>
          </cell>
          <cell r="E10723" t="str">
            <v>1900</v>
          </cell>
          <cell r="F10723">
            <v>0</v>
          </cell>
        </row>
        <row r="10724">
          <cell r="A10724">
            <v>107162</v>
          </cell>
          <cell r="B10724" t="str">
            <v>TEE MECANICA ROSCADA 2 X 1"</v>
          </cell>
          <cell r="C10724" t="str">
            <v>UN</v>
          </cell>
          <cell r="E10724" t="str">
            <v>1900</v>
          </cell>
          <cell r="F10724">
            <v>0</v>
          </cell>
        </row>
        <row r="10725">
          <cell r="A10725">
            <v>107163</v>
          </cell>
          <cell r="B10725" t="str">
            <v>TEE MECANICA H.D RANURADA 2 X 1 1/4"</v>
          </cell>
          <cell r="C10725" t="str">
            <v>UN</v>
          </cell>
          <cell r="E10725" t="str">
            <v>1900</v>
          </cell>
          <cell r="F10725">
            <v>0</v>
          </cell>
        </row>
        <row r="10726">
          <cell r="A10726">
            <v>107164</v>
          </cell>
          <cell r="B10726" t="str">
            <v>TEE MECANICA H.D RANURADA 2 X 1 1/2"</v>
          </cell>
          <cell r="C10726" t="str">
            <v>UN</v>
          </cell>
          <cell r="E10726" t="str">
            <v>1900</v>
          </cell>
          <cell r="F10726">
            <v>0</v>
          </cell>
        </row>
        <row r="10727">
          <cell r="A10727">
            <v>107166</v>
          </cell>
          <cell r="B10727" t="str">
            <v>TEE MECANICA H.D RANURADA 1 1/2 X 1 1/4"</v>
          </cell>
          <cell r="C10727" t="str">
            <v>UN</v>
          </cell>
          <cell r="D10727">
            <v>43802</v>
          </cell>
          <cell r="E10727" t="str">
            <v>2019</v>
          </cell>
          <cell r="F10727">
            <v>14160</v>
          </cell>
        </row>
        <row r="10728">
          <cell r="A10728">
            <v>107167</v>
          </cell>
          <cell r="B10728" t="str">
            <v>STRAP 2 1/2 x 1"</v>
          </cell>
          <cell r="C10728" t="str">
            <v>UN</v>
          </cell>
          <cell r="E10728" t="str">
            <v>1900</v>
          </cell>
          <cell r="F10728">
            <v>0</v>
          </cell>
        </row>
        <row r="10729">
          <cell r="A10729">
            <v>107169</v>
          </cell>
          <cell r="B10729" t="str">
            <v>STRAP 1 1/4 x 1"</v>
          </cell>
          <cell r="C10729" t="str">
            <v>UN</v>
          </cell>
          <cell r="E10729" t="str">
            <v>1900</v>
          </cell>
          <cell r="F10729">
            <v>0</v>
          </cell>
        </row>
        <row r="10730">
          <cell r="A10730">
            <v>107170</v>
          </cell>
          <cell r="B10730" t="str">
            <v>JUNTA FLEXIBLE CERTIFICADA UL/FM 1 1/4"</v>
          </cell>
          <cell r="C10730" t="str">
            <v>UN</v>
          </cell>
          <cell r="E10730" t="str">
            <v>1900</v>
          </cell>
          <cell r="F10730">
            <v>0</v>
          </cell>
        </row>
        <row r="10731">
          <cell r="A10731">
            <v>107171</v>
          </cell>
          <cell r="B10731" t="str">
            <v>JUNTA FLEXIBLE CERTIFICADA UL/FM 2"</v>
          </cell>
          <cell r="C10731" t="str">
            <v>UN</v>
          </cell>
          <cell r="E10731" t="str">
            <v>1900</v>
          </cell>
          <cell r="F10731">
            <v>0</v>
          </cell>
        </row>
        <row r="10732">
          <cell r="A10732">
            <v>107173</v>
          </cell>
          <cell r="B10732" t="str">
            <v>JUNTA FLEXIBLE CERTIFICADA UL/FM 6"</v>
          </cell>
          <cell r="C10732" t="str">
            <v>UN</v>
          </cell>
          <cell r="E10732" t="str">
            <v>1900</v>
          </cell>
          <cell r="F10732">
            <v>0</v>
          </cell>
        </row>
        <row r="10733">
          <cell r="A10733">
            <v>107187</v>
          </cell>
          <cell r="B10733" t="str">
            <v>VÁLVULA EXPULSORA DE AIRE 3/4"</v>
          </cell>
          <cell r="C10733" t="str">
            <v>UN</v>
          </cell>
          <cell r="E10733" t="str">
            <v>1900</v>
          </cell>
          <cell r="F10733">
            <v>0</v>
          </cell>
        </row>
        <row r="10734">
          <cell r="A10734">
            <v>107199</v>
          </cell>
          <cell r="B10734" t="str">
            <v>VÁLVULA DE DRENAJE Y PRUEBA 1 1/2"-B</v>
          </cell>
          <cell r="C10734" t="str">
            <v>UN</v>
          </cell>
          <cell r="E10734" t="str">
            <v>1900</v>
          </cell>
          <cell r="F10734">
            <v>0</v>
          </cell>
        </row>
        <row r="10735">
          <cell r="A10735">
            <v>107206</v>
          </cell>
          <cell r="B10735" t="str">
            <v>VALVULA ANGULAR PARA GABINETE DE 2 1/2"</v>
          </cell>
          <cell r="C10735" t="str">
            <v>UN</v>
          </cell>
          <cell r="E10735" t="str">
            <v>1900</v>
          </cell>
          <cell r="F10735">
            <v>0</v>
          </cell>
        </row>
        <row r="10736">
          <cell r="A10736">
            <v>107222</v>
          </cell>
          <cell r="B10736" t="str">
            <v>COPA 150L 1 x 3/4"</v>
          </cell>
          <cell r="C10736" t="str">
            <v>UN</v>
          </cell>
          <cell r="D10736">
            <v>43838</v>
          </cell>
          <cell r="E10736" t="str">
            <v>2020</v>
          </cell>
          <cell r="F10736">
            <v>2796.5</v>
          </cell>
        </row>
        <row r="10737">
          <cell r="A10737">
            <v>107223</v>
          </cell>
          <cell r="B10737" t="str">
            <v>TAPÓN ACERO NEGRO  3/4"</v>
          </cell>
          <cell r="C10737" t="str">
            <v>UN</v>
          </cell>
          <cell r="E10737" t="str">
            <v>1900</v>
          </cell>
          <cell r="F10737">
            <v>0</v>
          </cell>
        </row>
        <row r="10738">
          <cell r="A10738">
            <v>107224</v>
          </cell>
          <cell r="B10738" t="str">
            <v>TAPA RANURADO H.D. 1 1/2"</v>
          </cell>
          <cell r="C10738" t="str">
            <v>UN</v>
          </cell>
          <cell r="E10738" t="str">
            <v>1900</v>
          </cell>
          <cell r="F10738">
            <v>0</v>
          </cell>
        </row>
        <row r="10739">
          <cell r="A10739">
            <v>107227</v>
          </cell>
          <cell r="B10739" t="str">
            <v>ROCIADOR  TIPO PENDENT K=11,2  - QR CROMADO</v>
          </cell>
          <cell r="C10739" t="str">
            <v>UN</v>
          </cell>
          <cell r="E10739" t="str">
            <v>1900</v>
          </cell>
          <cell r="F10739">
            <v>0</v>
          </cell>
        </row>
        <row r="10740">
          <cell r="A10740">
            <v>107228</v>
          </cell>
          <cell r="B10740" t="str">
            <v>ROCIADOR  TIPO UPRIGHT K=11,2  - QR CROMADO</v>
          </cell>
          <cell r="C10740" t="str">
            <v>UN</v>
          </cell>
          <cell r="E10740" t="str">
            <v>1900</v>
          </cell>
          <cell r="F10740">
            <v>0</v>
          </cell>
        </row>
        <row r="10741">
          <cell r="A10741">
            <v>107242</v>
          </cell>
          <cell r="B10741" t="str">
            <v>SOPORTE ANTISISMICO LONGITUDINAL (DOS VIAS) 2 1/2"</v>
          </cell>
          <cell r="C10741" t="str">
            <v>UN</v>
          </cell>
          <cell r="E10741" t="str">
            <v>1900</v>
          </cell>
          <cell r="F10741">
            <v>0</v>
          </cell>
        </row>
        <row r="10742">
          <cell r="A10742">
            <v>107243</v>
          </cell>
          <cell r="B10742" t="str">
            <v>SOPORTE ANTISISMICO LATERAL (DOS VIAS) 2 1/2"</v>
          </cell>
          <cell r="C10742" t="str">
            <v>UN</v>
          </cell>
          <cell r="E10742" t="str">
            <v>1900</v>
          </cell>
          <cell r="F10742">
            <v>0</v>
          </cell>
        </row>
        <row r="10743">
          <cell r="A10743">
            <v>107244</v>
          </cell>
          <cell r="B10743" t="str">
            <v>SOPORTE ANTISISMICO LONGITUDINAL (DOS VIAS) 4"</v>
          </cell>
          <cell r="C10743" t="str">
            <v>UN</v>
          </cell>
          <cell r="E10743" t="str">
            <v>1900</v>
          </cell>
          <cell r="F10743">
            <v>0</v>
          </cell>
        </row>
        <row r="10744">
          <cell r="A10744">
            <v>107245</v>
          </cell>
          <cell r="B10744" t="str">
            <v>SOPORTE ANTISISMICO LATERAL (DOS VIAS) 4"</v>
          </cell>
          <cell r="C10744" t="str">
            <v>UN</v>
          </cell>
          <cell r="E10744" t="str">
            <v>1900</v>
          </cell>
          <cell r="F10744">
            <v>0</v>
          </cell>
        </row>
        <row r="10745">
          <cell r="A10745">
            <v>107246</v>
          </cell>
          <cell r="B10745" t="str">
            <v>SOPORTE ANTISISMICO LONGITUDINAL (DOS VIAS) 6"</v>
          </cell>
          <cell r="C10745" t="str">
            <v>UN</v>
          </cell>
          <cell r="E10745" t="str">
            <v>1900</v>
          </cell>
          <cell r="F10745">
            <v>0</v>
          </cell>
        </row>
        <row r="10746">
          <cell r="A10746">
            <v>107247</v>
          </cell>
          <cell r="B10746" t="str">
            <v>SOPORTE ANTISISMICO LATERAL (DOS VIAS) 6"</v>
          </cell>
          <cell r="C10746" t="str">
            <v>UN</v>
          </cell>
          <cell r="E10746" t="str">
            <v>1900</v>
          </cell>
          <cell r="F10746">
            <v>0</v>
          </cell>
        </row>
        <row r="10747">
          <cell r="A10747">
            <v>107248</v>
          </cell>
          <cell r="B10747" t="str">
            <v>SOPORTE ANTISISMICO (CUATRO VIAS) 6"</v>
          </cell>
          <cell r="C10747" t="str">
            <v>UN</v>
          </cell>
          <cell r="E10747" t="str">
            <v>1900</v>
          </cell>
          <cell r="F10747">
            <v>0</v>
          </cell>
        </row>
        <row r="10748">
          <cell r="A10748">
            <v>107252</v>
          </cell>
          <cell r="B10748" t="str">
            <v>GUASA 3/4"</v>
          </cell>
          <cell r="C10748" t="str">
            <v>UN</v>
          </cell>
          <cell r="E10748" t="str">
            <v>1900</v>
          </cell>
          <cell r="F10748">
            <v>0</v>
          </cell>
        </row>
        <row r="10749">
          <cell r="A10749">
            <v>107254</v>
          </cell>
          <cell r="B10749" t="str">
            <v>COPA EXCENTRICA 6 X 4"</v>
          </cell>
          <cell r="C10749" t="str">
            <v>UN</v>
          </cell>
          <cell r="D10749">
            <v>43685</v>
          </cell>
          <cell r="E10749" t="str">
            <v>2019</v>
          </cell>
          <cell r="F10749">
            <v>235025</v>
          </cell>
        </row>
        <row r="10750">
          <cell r="A10750">
            <v>107257</v>
          </cell>
          <cell r="B10750" t="str">
            <v>COPA 6 X 4" RANURADA</v>
          </cell>
          <cell r="C10750" t="str">
            <v>UN</v>
          </cell>
          <cell r="E10750" t="str">
            <v>1900</v>
          </cell>
          <cell r="F10750">
            <v>0</v>
          </cell>
        </row>
        <row r="10751">
          <cell r="A10751">
            <v>107260</v>
          </cell>
          <cell r="B10751" t="str">
            <v>BOMBA CONTRA INCENDIO 750 GPM @ 135 PSI</v>
          </cell>
          <cell r="C10751" t="str">
            <v>UN</v>
          </cell>
          <cell r="E10751" t="str">
            <v>1900</v>
          </cell>
          <cell r="F10751">
            <v>0</v>
          </cell>
        </row>
        <row r="10752">
          <cell r="A10752">
            <v>107262</v>
          </cell>
          <cell r="B10752" t="str">
            <v>BOMBA JOCKEY</v>
          </cell>
          <cell r="C10752" t="str">
            <v>UN</v>
          </cell>
          <cell r="E10752" t="str">
            <v>1900</v>
          </cell>
          <cell r="F10752">
            <v>0</v>
          </cell>
        </row>
        <row r="10753">
          <cell r="A10753">
            <v>107265</v>
          </cell>
          <cell r="B10753" t="str">
            <v>CABEZAL DE PRUEBA 6 x 4 x 2 1/2"</v>
          </cell>
          <cell r="C10753" t="str">
            <v>UN</v>
          </cell>
          <cell r="E10753" t="str">
            <v>1900</v>
          </cell>
          <cell r="F10753">
            <v>0</v>
          </cell>
        </row>
        <row r="10754">
          <cell r="A10754">
            <v>108316</v>
          </cell>
          <cell r="B10754" t="str">
            <v>JUNTA FLEXIBLE CERTIFICADA UL/FM 2 1/2"</v>
          </cell>
          <cell r="C10754" t="str">
            <v>UN</v>
          </cell>
          <cell r="E10754" t="str">
            <v>1900</v>
          </cell>
          <cell r="F10754">
            <v>0</v>
          </cell>
        </row>
        <row r="10755">
          <cell r="A10755">
            <v>108480</v>
          </cell>
          <cell r="B10755" t="str">
            <v>PANEL DE ALARMA DE INCENDIOS,+TAB+ CONEX+FIJ+IMP</v>
          </cell>
          <cell r="C10755" t="str">
            <v>UN</v>
          </cell>
          <cell r="E10755" t="str">
            <v>1900</v>
          </cell>
          <cell r="F10755">
            <v>0</v>
          </cell>
        </row>
        <row r="10756">
          <cell r="A10756">
            <v>108661</v>
          </cell>
          <cell r="B10756" t="str">
            <v>PANEL DE ALARMA DE INCENDIOS</v>
          </cell>
          <cell r="C10756" t="str">
            <v>UN</v>
          </cell>
          <cell r="E10756" t="str">
            <v>1900</v>
          </cell>
          <cell r="F10756">
            <v>0</v>
          </cell>
        </row>
        <row r="10757">
          <cell r="A10757">
            <v>101360</v>
          </cell>
          <cell r="B10757" t="str">
            <v>TUBO ACERO AL CARBON C/C SCH-40- 1"</v>
          </cell>
          <cell r="C10757" t="str">
            <v>ML</v>
          </cell>
          <cell r="D10757">
            <v>43557</v>
          </cell>
          <cell r="E10757" t="str">
            <v>2019</v>
          </cell>
          <cell r="F10757">
            <v>13543</v>
          </cell>
        </row>
        <row r="10758">
          <cell r="A10758">
            <v>101855</v>
          </cell>
          <cell r="B10758" t="str">
            <v>TUBO C900 4" RED INCENDIOS SUBTERRANEA</v>
          </cell>
          <cell r="C10758" t="str">
            <v>ML</v>
          </cell>
          <cell r="D10758">
            <v>43734</v>
          </cell>
          <cell r="E10758" t="str">
            <v>2019</v>
          </cell>
          <cell r="F10758">
            <v>66195.539999999994</v>
          </cell>
        </row>
        <row r="10759">
          <cell r="A10759">
            <v>101858</v>
          </cell>
          <cell r="B10759" t="str">
            <v>Modulo de relé de bajo voltaje CDRC Cometas</v>
          </cell>
          <cell r="C10759" t="str">
            <v>UN</v>
          </cell>
          <cell r="D10759">
            <v>43567</v>
          </cell>
          <cell r="E10759" t="str">
            <v>2019</v>
          </cell>
          <cell r="F10759">
            <v>384520</v>
          </cell>
        </row>
        <row r="10760">
          <cell r="A10760">
            <v>101859</v>
          </cell>
          <cell r="B10760" t="str">
            <v>Modulo control detección de incendios CDRC Cometas</v>
          </cell>
          <cell r="C10760" t="str">
            <v>UN</v>
          </cell>
          <cell r="D10760">
            <v>43649</v>
          </cell>
          <cell r="E10760" t="str">
            <v>2019</v>
          </cell>
          <cell r="F10760">
            <v>902952</v>
          </cell>
        </row>
        <row r="10761">
          <cell r="A10761">
            <v>101860</v>
          </cell>
          <cell r="B10761" t="str">
            <v>Panel de detección de incendios CDRC Cometas</v>
          </cell>
          <cell r="C10761" t="str">
            <v>UN</v>
          </cell>
          <cell r="D10761">
            <v>43654</v>
          </cell>
          <cell r="E10761" t="str">
            <v>2019</v>
          </cell>
          <cell r="F10761">
            <v>5088232</v>
          </cell>
        </row>
        <row r="10762">
          <cell r="A10762">
            <v>102147</v>
          </cell>
          <cell r="B10762" t="str">
            <v>Modulo aislador de fallas CDRC Cometas</v>
          </cell>
          <cell r="C10762" t="str">
            <v>UN</v>
          </cell>
          <cell r="D10762">
            <v>43655</v>
          </cell>
          <cell r="E10762" t="str">
            <v>2019</v>
          </cell>
          <cell r="F10762">
            <v>566898</v>
          </cell>
        </row>
        <row r="10763">
          <cell r="A10763">
            <v>12604</v>
          </cell>
          <cell r="B10763" t="str">
            <v>SOPORTE SISMORESISTENTE 1 1/2" DOS VIAS LONGITUDINAL</v>
          </cell>
          <cell r="C10763" t="str">
            <v>UN</v>
          </cell>
          <cell r="D10763">
            <v>43964</v>
          </cell>
          <cell r="E10763" t="str">
            <v>2020</v>
          </cell>
          <cell r="F10763">
            <v>64130</v>
          </cell>
        </row>
        <row r="10764">
          <cell r="A10764">
            <v>12605</v>
          </cell>
          <cell r="B10764" t="str">
            <v>SOPORTE SISMORESISTENTE 2 1/2" DOS VIAS TRANSVERSAL</v>
          </cell>
          <cell r="C10764" t="str">
            <v>UN</v>
          </cell>
          <cell r="D10764">
            <v>43964</v>
          </cell>
          <cell r="E10764" t="str">
            <v>2020</v>
          </cell>
          <cell r="F10764">
            <v>66788</v>
          </cell>
        </row>
        <row r="10765">
          <cell r="A10765">
            <v>12606</v>
          </cell>
          <cell r="B10765" t="str">
            <v>SOPORTE SISMORESISTENTE 2 1/2" DOS VIAS LONGITUDINAL</v>
          </cell>
          <cell r="C10765" t="str">
            <v>UN</v>
          </cell>
          <cell r="D10765">
            <v>43964</v>
          </cell>
          <cell r="E10765" t="str">
            <v>2020</v>
          </cell>
          <cell r="F10765">
            <v>84192</v>
          </cell>
        </row>
        <row r="10766">
          <cell r="A10766">
            <v>12607</v>
          </cell>
          <cell r="B10766" t="str">
            <v>SOPORTE SISMORESISTENTE 3" DOS VIAS TRANSVERSAL</v>
          </cell>
          <cell r="C10766" t="str">
            <v>UN</v>
          </cell>
          <cell r="D10766">
            <v>43964</v>
          </cell>
          <cell r="E10766" t="str">
            <v>2020</v>
          </cell>
          <cell r="F10766">
            <v>70013</v>
          </cell>
        </row>
        <row r="10767">
          <cell r="A10767">
            <v>12608</v>
          </cell>
          <cell r="B10767" t="str">
            <v>SOPORTE SISMORESISTENTE 3" DOS VIAS LONGITUDINAL</v>
          </cell>
          <cell r="C10767" t="str">
            <v>UN</v>
          </cell>
          <cell r="D10767">
            <v>43964</v>
          </cell>
          <cell r="E10767" t="str">
            <v>2020</v>
          </cell>
          <cell r="F10767">
            <v>91391</v>
          </cell>
        </row>
        <row r="10768">
          <cell r="A10768">
            <v>12609</v>
          </cell>
          <cell r="B10768" t="str">
            <v>SOPORTE SISMORESISTENTE 4" CUATRO VIAS</v>
          </cell>
          <cell r="C10768" t="str">
            <v>UN</v>
          </cell>
          <cell r="D10768">
            <v>43964</v>
          </cell>
          <cell r="E10768" t="str">
            <v>2020</v>
          </cell>
          <cell r="F10768">
            <v>50234.01</v>
          </cell>
        </row>
        <row r="10769">
          <cell r="A10769">
            <v>12610</v>
          </cell>
          <cell r="B10769" t="str">
            <v>RESTRICTOR EN HIERRO DÜCTIL PARA PVC C 900 4"</v>
          </cell>
          <cell r="C10769" t="str">
            <v>UN</v>
          </cell>
          <cell r="D10769">
            <v>43964</v>
          </cell>
          <cell r="E10769" t="str">
            <v>2020</v>
          </cell>
          <cell r="F10769">
            <v>296895</v>
          </cell>
        </row>
        <row r="10770">
          <cell r="A10770">
            <v>12663</v>
          </cell>
          <cell r="B10770" t="str">
            <v>Suministro e Instlacion TEE Mecanica Ranurada de 2 1/2" X 1 1/2"</v>
          </cell>
          <cell r="C10770" t="str">
            <v>UN</v>
          </cell>
          <cell r="D10770">
            <v>44066</v>
          </cell>
          <cell r="E10770" t="str">
            <v>2020</v>
          </cell>
          <cell r="F10770">
            <v>16946</v>
          </cell>
        </row>
        <row r="10771">
          <cell r="A10771">
            <v>12876</v>
          </cell>
          <cell r="B10771" t="str">
            <v xml:space="preserve">Masilla moldeable fire barrier MPS2 STICK 3M Dimension: 2,54 x 2,54 x 28 cm </v>
          </cell>
          <cell r="C10771" t="str">
            <v>UN</v>
          </cell>
          <cell r="D10771">
            <v>44110</v>
          </cell>
          <cell r="E10771" t="str">
            <v>2020</v>
          </cell>
          <cell r="F10771">
            <v>88721.64</v>
          </cell>
        </row>
        <row r="10772">
          <cell r="A10772">
            <v>12707</v>
          </cell>
          <cell r="B10772" t="str">
            <v>sensor de flujo tipo paleta de 4"</v>
          </cell>
          <cell r="C10772" t="str">
            <v>UN</v>
          </cell>
          <cell r="D10772">
            <v>44111</v>
          </cell>
          <cell r="E10772" t="str">
            <v>2020</v>
          </cell>
          <cell r="F10772">
            <v>347004</v>
          </cell>
        </row>
        <row r="10773">
          <cell r="A10773">
            <v>815</v>
          </cell>
          <cell r="B10773" t="str">
            <v>CHEQUE CORTINA HORIZONTAL TIPO HI 1½"  S/NORMA ICO</v>
          </cell>
          <cell r="C10773" t="str">
            <v>UN</v>
          </cell>
          <cell r="D10773">
            <v>44477</v>
          </cell>
          <cell r="E10773" t="str">
            <v>2021</v>
          </cell>
          <cell r="F10773">
            <v>276675</v>
          </cell>
        </row>
        <row r="10774">
          <cell r="A10774">
            <v>835</v>
          </cell>
          <cell r="B10774" t="str">
            <v>REGISTRO PASO Dto.Ø1" S/NORMA  ICONTEC-215PSI</v>
          </cell>
          <cell r="C10774" t="str">
            <v>UN</v>
          </cell>
          <cell r="D10774">
            <v>44529</v>
          </cell>
          <cell r="E10774" t="str">
            <v>2021</v>
          </cell>
          <cell r="F10774">
            <v>53550</v>
          </cell>
        </row>
        <row r="10775">
          <cell r="A10775">
            <v>836</v>
          </cell>
          <cell r="B10775" t="str">
            <v>REGISTRO CORTINA Ø 2"PESADOS/NORMICONTEC 125psi</v>
          </cell>
          <cell r="C10775" t="str">
            <v>UN</v>
          </cell>
          <cell r="D10775">
            <v>44407</v>
          </cell>
          <cell r="E10775" t="str">
            <v>2021</v>
          </cell>
          <cell r="F10775">
            <v>254926</v>
          </cell>
        </row>
        <row r="10776">
          <cell r="A10776">
            <v>837</v>
          </cell>
          <cell r="B10776" t="str">
            <v>REGISTRO CORTINA Ø ½" S/NORMA ICONTEC</v>
          </cell>
          <cell r="C10776" t="str">
            <v>UN</v>
          </cell>
          <cell r="D10776">
            <v>44340</v>
          </cell>
          <cell r="E10776" t="str">
            <v>2021</v>
          </cell>
          <cell r="F10776">
            <v>75000</v>
          </cell>
        </row>
        <row r="10777">
          <cell r="A10777">
            <v>838</v>
          </cell>
          <cell r="B10777" t="str">
            <v>REGISTRO CORTINA PESADOØ3/4"S/NORM.ICONT-200PSI</v>
          </cell>
          <cell r="C10777" t="str">
            <v>UN</v>
          </cell>
          <cell r="D10777">
            <v>44585</v>
          </cell>
          <cell r="E10777" t="str">
            <v>2022</v>
          </cell>
          <cell r="F10777">
            <v>62843.9</v>
          </cell>
        </row>
        <row r="10778">
          <cell r="A10778">
            <v>839</v>
          </cell>
          <cell r="B10778" t="str">
            <v>REGISTRO CORTINA PESADO Ø 1½ S/NORMA ICONTEC</v>
          </cell>
          <cell r="C10778" t="str">
            <v>UN</v>
          </cell>
          <cell r="D10778">
            <v>44585</v>
          </cell>
          <cell r="E10778" t="str">
            <v>2022</v>
          </cell>
          <cell r="F10778">
            <v>182425.81</v>
          </cell>
        </row>
        <row r="10779">
          <cell r="A10779">
            <v>841</v>
          </cell>
          <cell r="B10779" t="str">
            <v>SOLDADURA PVC LIQUIDA  ¼ GL- S/NORMA ICONTEC</v>
          </cell>
          <cell r="C10779" t="str">
            <v>UN</v>
          </cell>
          <cell r="D10779">
            <v>44585</v>
          </cell>
          <cell r="E10779" t="str">
            <v>2022</v>
          </cell>
          <cell r="F10779">
            <v>86185.919999999998</v>
          </cell>
        </row>
        <row r="10780">
          <cell r="A10780">
            <v>842</v>
          </cell>
          <cell r="B10780" t="str">
            <v>SOLDADURA CPVC A/CALIENTE ¼ GL  S/NORMA ICONTEC</v>
          </cell>
          <cell r="C10780" t="str">
            <v>UN</v>
          </cell>
          <cell r="D10780">
            <v>44585</v>
          </cell>
          <cell r="E10780" t="str">
            <v>2022</v>
          </cell>
          <cell r="F10780">
            <v>70003.88</v>
          </cell>
        </row>
        <row r="10781">
          <cell r="A10781">
            <v>861</v>
          </cell>
          <cell r="B10781" t="str">
            <v>TUBO GALVANIZADO-AGUA( ½")e=2.77MM Presión L=6M</v>
          </cell>
          <cell r="C10781" t="str">
            <v>ML</v>
          </cell>
          <cell r="D10781">
            <v>44585</v>
          </cell>
          <cell r="E10781" t="str">
            <v>2022</v>
          </cell>
          <cell r="F10781">
            <v>12165.31</v>
          </cell>
        </row>
        <row r="10782">
          <cell r="A10782">
            <v>1090</v>
          </cell>
          <cell r="B10782" t="str">
            <v>REGISTRO ½" PASO DIRECT-CORTINA BRONCE ROSCADO</v>
          </cell>
          <cell r="C10782" t="str">
            <v>UN</v>
          </cell>
          <cell r="E10782" t="str">
            <v>1900</v>
          </cell>
          <cell r="F10782">
            <v>0</v>
          </cell>
        </row>
        <row r="10783">
          <cell r="A10783">
            <v>2015</v>
          </cell>
          <cell r="B10783" t="str">
            <v>CHEQUE CORTINA HORIZONTAL TIPO HI ½"   HELBERT</v>
          </cell>
          <cell r="C10783" t="str">
            <v>UN</v>
          </cell>
          <cell r="D10783">
            <v>44585</v>
          </cell>
          <cell r="E10783" t="str">
            <v>2022</v>
          </cell>
          <cell r="F10783">
            <v>57062.26</v>
          </cell>
        </row>
        <row r="10784">
          <cell r="A10784">
            <v>2016</v>
          </cell>
          <cell r="B10784" t="str">
            <v>CHEQUE CORTINA HORIZONTAL TIPO HI 3/4"   HELBERT</v>
          </cell>
          <cell r="C10784" t="str">
            <v>UN</v>
          </cell>
          <cell r="E10784" t="str">
            <v>1900</v>
          </cell>
          <cell r="F10784">
            <v>0</v>
          </cell>
        </row>
        <row r="10785">
          <cell r="A10785">
            <v>7001</v>
          </cell>
          <cell r="B10785" t="str">
            <v>SOLDADURA PVC LIQUIDA  1/16 GL S/NORMA ICONTEC</v>
          </cell>
          <cell r="C10785" t="str">
            <v>UN</v>
          </cell>
          <cell r="E10785" t="str">
            <v>1900</v>
          </cell>
          <cell r="F10785">
            <v>0</v>
          </cell>
        </row>
        <row r="10786">
          <cell r="A10786">
            <v>100055</v>
          </cell>
          <cell r="B10786" t="str">
            <v>Cheque bridado acero al carbon d=2" **</v>
          </cell>
          <cell r="C10786" t="str">
            <v>UN</v>
          </cell>
          <cell r="E10786" t="str">
            <v>1900</v>
          </cell>
          <cell r="F10786">
            <v>0</v>
          </cell>
        </row>
        <row r="10787">
          <cell r="A10787">
            <v>100057</v>
          </cell>
          <cell r="B10787" t="str">
            <v>Cheque bridado acero al carbon d=3" **</v>
          </cell>
          <cell r="C10787" t="str">
            <v>UN</v>
          </cell>
          <cell r="E10787" t="str">
            <v>1900</v>
          </cell>
          <cell r="F10787">
            <v>0</v>
          </cell>
        </row>
        <row r="10788">
          <cell r="A10788">
            <v>100060</v>
          </cell>
          <cell r="B10788" t="str">
            <v>Cheque bridado acero al carbon d=4" **</v>
          </cell>
          <cell r="C10788" t="str">
            <v>UN</v>
          </cell>
          <cell r="D10788">
            <v>44585</v>
          </cell>
          <cell r="E10788" t="str">
            <v>2022</v>
          </cell>
          <cell r="F10788">
            <v>1388385.46</v>
          </cell>
        </row>
        <row r="10789">
          <cell r="A10789">
            <v>100104</v>
          </cell>
          <cell r="B10789" t="str">
            <v>Tubo acero  agua negra   ½"  e=2 mm **</v>
          </cell>
          <cell r="C10789" t="str">
            <v>ML</v>
          </cell>
          <cell r="E10789" t="str">
            <v>1900</v>
          </cell>
          <cell r="F10789">
            <v>0</v>
          </cell>
        </row>
        <row r="10790">
          <cell r="A10790">
            <v>100105</v>
          </cell>
          <cell r="B10790" t="str">
            <v>Tubo acero  agua negra   ½"  e=2.3 mm **</v>
          </cell>
          <cell r="C10790" t="str">
            <v>ML</v>
          </cell>
          <cell r="E10790" t="str">
            <v>1900</v>
          </cell>
          <cell r="F10790">
            <v>0</v>
          </cell>
        </row>
        <row r="10791">
          <cell r="A10791">
            <v>100106</v>
          </cell>
          <cell r="B10791" t="str">
            <v>Tubo acero  agua negra  3/4"  e=2 mm **</v>
          </cell>
          <cell r="C10791" t="str">
            <v>ML</v>
          </cell>
          <cell r="E10791" t="str">
            <v>1900</v>
          </cell>
          <cell r="F10791">
            <v>0</v>
          </cell>
        </row>
        <row r="10792">
          <cell r="A10792">
            <v>100107</v>
          </cell>
          <cell r="B10792" t="str">
            <v>Tubo acero  agua negra  3/4"  e=2.3 mm **</v>
          </cell>
          <cell r="C10792" t="str">
            <v>ML</v>
          </cell>
          <cell r="E10792" t="str">
            <v>1900</v>
          </cell>
          <cell r="F10792">
            <v>0</v>
          </cell>
        </row>
        <row r="10793">
          <cell r="A10793">
            <v>100108</v>
          </cell>
          <cell r="B10793" t="str">
            <v>Tubo acero  negra Estruct.  1"  e=2.5 mm **</v>
          </cell>
          <cell r="C10793" t="str">
            <v>ML</v>
          </cell>
          <cell r="D10793">
            <v>44585</v>
          </cell>
          <cell r="E10793" t="str">
            <v>2022</v>
          </cell>
          <cell r="F10793">
            <v>16458.77</v>
          </cell>
        </row>
        <row r="10794">
          <cell r="A10794">
            <v>100109</v>
          </cell>
          <cell r="B10794" t="str">
            <v>Tubo acero negra Estruct.  1 1/4"  e=2.65 mm **</v>
          </cell>
          <cell r="C10794" t="str">
            <v>ML</v>
          </cell>
          <cell r="E10794" t="str">
            <v>1900</v>
          </cell>
          <cell r="F10794">
            <v>0</v>
          </cell>
        </row>
        <row r="10795">
          <cell r="A10795">
            <v>100112</v>
          </cell>
          <cell r="B10795" t="str">
            <v>Tubo acero negra Estruct.  2"  e=2.9 mm **</v>
          </cell>
          <cell r="C10795" t="str">
            <v>ML</v>
          </cell>
          <cell r="E10795" t="str">
            <v>1900</v>
          </cell>
          <cell r="F10795">
            <v>0</v>
          </cell>
        </row>
        <row r="10796">
          <cell r="A10796">
            <v>100113</v>
          </cell>
          <cell r="B10796" t="str">
            <v>Tubo acero negra Estruct.  2"  e=3 mm **</v>
          </cell>
          <cell r="C10796" t="str">
            <v>ML</v>
          </cell>
          <cell r="E10796" t="str">
            <v>1900</v>
          </cell>
          <cell r="F10796">
            <v>0</v>
          </cell>
        </row>
        <row r="10797">
          <cell r="A10797">
            <v>100114</v>
          </cell>
          <cell r="B10797" t="str">
            <v>Tubo acero negra Estruct.  2 1/2"  e=3.2 mm **</v>
          </cell>
          <cell r="C10797" t="str">
            <v>ML</v>
          </cell>
          <cell r="E10797" t="str">
            <v>1900</v>
          </cell>
          <cell r="F10797">
            <v>0</v>
          </cell>
        </row>
        <row r="10798">
          <cell r="A10798">
            <v>100116</v>
          </cell>
          <cell r="B10798" t="str">
            <v>Tubo acero negra Estruct.  3"  e=3.2 mm **</v>
          </cell>
          <cell r="C10798" t="str">
            <v>ML</v>
          </cell>
          <cell r="E10798" t="str">
            <v>1900</v>
          </cell>
          <cell r="F10798">
            <v>0</v>
          </cell>
        </row>
        <row r="10799">
          <cell r="A10799">
            <v>100117</v>
          </cell>
          <cell r="B10799" t="str">
            <v>Tubo acero negra Estruct.  3"  e=4 mm **</v>
          </cell>
          <cell r="C10799" t="str">
            <v>ML</v>
          </cell>
          <cell r="D10799">
            <v>44585</v>
          </cell>
          <cell r="E10799" t="str">
            <v>2022</v>
          </cell>
          <cell r="F10799">
            <v>72418.350000000006</v>
          </cell>
        </row>
        <row r="10800">
          <cell r="A10800">
            <v>100118</v>
          </cell>
          <cell r="B10800" t="str">
            <v>Tubo acero negra Estruct.  4"  e=3.6 mm **</v>
          </cell>
          <cell r="C10800" t="str">
            <v>ML</v>
          </cell>
          <cell r="E10800" t="str">
            <v>1900</v>
          </cell>
          <cell r="F10800">
            <v>0</v>
          </cell>
        </row>
        <row r="10801">
          <cell r="A10801">
            <v>100119</v>
          </cell>
          <cell r="B10801" t="str">
            <v>Tubo acero negra Estruct.  4"  e=3.9 mm **</v>
          </cell>
          <cell r="C10801" t="str">
            <v>ML</v>
          </cell>
          <cell r="E10801" t="str">
            <v>1900</v>
          </cell>
          <cell r="F10801">
            <v>0</v>
          </cell>
        </row>
        <row r="10802">
          <cell r="A10802">
            <v>100121</v>
          </cell>
          <cell r="B10802" t="str">
            <v>Tubo acero  HG  3/8"  e=2 mm  sin rosca**</v>
          </cell>
          <cell r="C10802" t="str">
            <v>ML</v>
          </cell>
          <cell r="E10802" t="str">
            <v>1900</v>
          </cell>
          <cell r="F10802">
            <v>0</v>
          </cell>
        </row>
        <row r="10803">
          <cell r="A10803">
            <v>100122</v>
          </cell>
          <cell r="B10803" t="str">
            <v>Tubo acero  HG  1/2"  e=2 mm  sin rosca**</v>
          </cell>
          <cell r="C10803" t="str">
            <v>ML</v>
          </cell>
          <cell r="E10803" t="str">
            <v>1900</v>
          </cell>
          <cell r="F10803">
            <v>0</v>
          </cell>
        </row>
        <row r="10804">
          <cell r="A10804">
            <v>100123</v>
          </cell>
          <cell r="B10804" t="str">
            <v>Tubo acero  HG  1/2"  e=2.3 mm  sin rosca**</v>
          </cell>
          <cell r="C10804" t="str">
            <v>ML</v>
          </cell>
          <cell r="E10804" t="str">
            <v>1900</v>
          </cell>
          <cell r="F10804">
            <v>0</v>
          </cell>
        </row>
        <row r="10805">
          <cell r="A10805">
            <v>100126</v>
          </cell>
          <cell r="B10805" t="str">
            <v>Tubo acero  HG  1"  e=2.5 mm  sin rosca**</v>
          </cell>
          <cell r="C10805" t="str">
            <v>ML</v>
          </cell>
          <cell r="E10805" t="str">
            <v>1900</v>
          </cell>
          <cell r="F10805">
            <v>0</v>
          </cell>
        </row>
        <row r="10806">
          <cell r="A10806">
            <v>100127</v>
          </cell>
          <cell r="B10806" t="str">
            <v>Tubo acero  HG  1 1/4"  e=2.95 mm  sin rosca**</v>
          </cell>
          <cell r="C10806" t="str">
            <v>ML</v>
          </cell>
          <cell r="E10806" t="str">
            <v>1900</v>
          </cell>
          <cell r="F10806">
            <v>0</v>
          </cell>
        </row>
        <row r="10807">
          <cell r="A10807">
            <v>100128</v>
          </cell>
          <cell r="B10807" t="str">
            <v>Tubo aceroEstructural Galv.11/2"e=3.0 mmsin rosca*</v>
          </cell>
          <cell r="C10807" t="str">
            <v>ML</v>
          </cell>
          <cell r="E10807" t="str">
            <v>1900</v>
          </cell>
          <cell r="F10807">
            <v>0</v>
          </cell>
        </row>
        <row r="10808">
          <cell r="A10808">
            <v>100129</v>
          </cell>
          <cell r="B10808" t="str">
            <v>Tubo aceroEstructural Galv. 11/2"e=3 mm sin rosca</v>
          </cell>
          <cell r="C10808" t="str">
            <v>ML</v>
          </cell>
          <cell r="E10808" t="str">
            <v>1900</v>
          </cell>
          <cell r="F10808">
            <v>0</v>
          </cell>
        </row>
        <row r="10809">
          <cell r="A10809">
            <v>100133</v>
          </cell>
          <cell r="B10809" t="str">
            <v>Tubo aceroEstructural Galv. 2 1/2"e=4.0mm sin rosc</v>
          </cell>
          <cell r="C10809" t="str">
            <v>ML</v>
          </cell>
          <cell r="E10809" t="str">
            <v>1900</v>
          </cell>
          <cell r="F10809">
            <v>0</v>
          </cell>
        </row>
        <row r="10810">
          <cell r="A10810">
            <v>100134</v>
          </cell>
          <cell r="B10810" t="str">
            <v>Tubo acero  HG  3"  e=3.2 mm  sin rosca**</v>
          </cell>
          <cell r="C10810" t="str">
            <v>ML</v>
          </cell>
          <cell r="E10810" t="str">
            <v>1900</v>
          </cell>
          <cell r="F10810">
            <v>0</v>
          </cell>
        </row>
        <row r="10811">
          <cell r="A10811">
            <v>100135</v>
          </cell>
          <cell r="B10811" t="str">
            <v>Tubo aceroEstructural Galv. 3"e=4.0mm sin rosca**</v>
          </cell>
          <cell r="C10811" t="str">
            <v>ML</v>
          </cell>
          <cell r="D10811">
            <v>44585</v>
          </cell>
          <cell r="E10811" t="str">
            <v>2022</v>
          </cell>
          <cell r="F10811">
            <v>67310.570000000007</v>
          </cell>
        </row>
        <row r="10812">
          <cell r="A10812">
            <v>100136</v>
          </cell>
          <cell r="B10812" t="str">
            <v>Tubo acero  HG  4"  e=3.6 mm  sin rosca**</v>
          </cell>
          <cell r="C10812" t="str">
            <v>ML</v>
          </cell>
          <cell r="E10812" t="str">
            <v>1900</v>
          </cell>
          <cell r="F10812">
            <v>0</v>
          </cell>
        </row>
        <row r="10813">
          <cell r="A10813">
            <v>100137</v>
          </cell>
          <cell r="B10813" t="str">
            <v>Tubo Estruct.negra  HG  4"  e=4.0 mm  sin rosca**</v>
          </cell>
          <cell r="C10813" t="str">
            <v>ML</v>
          </cell>
          <cell r="D10813">
            <v>43670</v>
          </cell>
          <cell r="E10813" t="str">
            <v>2019</v>
          </cell>
          <cell r="F10813">
            <v>38057</v>
          </cell>
        </row>
        <row r="10814">
          <cell r="A10814">
            <v>100139</v>
          </cell>
          <cell r="B10814" t="str">
            <v>Elaboracion rosca tuberia entre 3/8"  y 2" **</v>
          </cell>
          <cell r="C10814" t="str">
            <v>UN</v>
          </cell>
          <cell r="E10814" t="str">
            <v>1900</v>
          </cell>
          <cell r="F10814">
            <v>0</v>
          </cell>
        </row>
        <row r="10815">
          <cell r="A10815">
            <v>100140</v>
          </cell>
          <cell r="B10815" t="str">
            <v>Elaboracion rosca tuberia entre 2"  y 3" **</v>
          </cell>
          <cell r="C10815" t="str">
            <v>UN</v>
          </cell>
          <cell r="E10815" t="str">
            <v>1900</v>
          </cell>
          <cell r="F10815">
            <v>0</v>
          </cell>
        </row>
        <row r="10816">
          <cell r="A10816">
            <v>100141</v>
          </cell>
          <cell r="B10816" t="str">
            <v>Elaboracion rosca tuberia entre 3"  y 4" **</v>
          </cell>
          <cell r="C10816" t="str">
            <v>UN</v>
          </cell>
          <cell r="E10816" t="str">
            <v>1900</v>
          </cell>
          <cell r="F10816">
            <v>0</v>
          </cell>
        </row>
        <row r="10817">
          <cell r="A10817">
            <v>100420</v>
          </cell>
          <cell r="B10817" t="str">
            <v>Tubo acero negra Estruct.  3"  e=2.5 mm **</v>
          </cell>
          <cell r="C10817" t="str">
            <v>ML</v>
          </cell>
          <cell r="E10817" t="str">
            <v>1900</v>
          </cell>
          <cell r="F10817">
            <v>0</v>
          </cell>
        </row>
        <row r="10818">
          <cell r="A10818">
            <v>100619</v>
          </cell>
          <cell r="B10818" t="str">
            <v>REGISTRO PASO DIRECTO PESADO Ø.3"</v>
          </cell>
          <cell r="C10818" t="str">
            <v>UN</v>
          </cell>
          <cell r="D10818">
            <v>44585</v>
          </cell>
          <cell r="E10818" t="str">
            <v>2022</v>
          </cell>
          <cell r="F10818">
            <v>439907.3</v>
          </cell>
        </row>
        <row r="10819">
          <cell r="A10819">
            <v>100620</v>
          </cell>
          <cell r="B10819" t="str">
            <v>REGISTRO CORTINA PESADO Ø2 1/2" S/NORMA ICONTEC</v>
          </cell>
          <cell r="C10819" t="str">
            <v>UN</v>
          </cell>
          <cell r="D10819">
            <v>44585</v>
          </cell>
          <cell r="E10819" t="str">
            <v>2022</v>
          </cell>
          <cell r="F10819">
            <v>406722.56</v>
          </cell>
        </row>
        <row r="10820">
          <cell r="A10820">
            <v>100653</v>
          </cell>
          <cell r="B10820" t="str">
            <v>Tubo aceroEstructural Galv.1 1/2"e=3.0mm sin rosca</v>
          </cell>
          <cell r="C10820" t="str">
            <v>ML</v>
          </cell>
          <cell r="E10820" t="str">
            <v>1900</v>
          </cell>
          <cell r="F10820">
            <v>0</v>
          </cell>
        </row>
        <row r="10821">
          <cell r="A10821">
            <v>101070</v>
          </cell>
          <cell r="B10821" t="str">
            <v>Tubo acero  agua negra  2"  e=1.9 mm **</v>
          </cell>
          <cell r="C10821" t="str">
            <v>ML</v>
          </cell>
          <cell r="E10821" t="str">
            <v>1900</v>
          </cell>
          <cell r="F10821">
            <v>0</v>
          </cell>
        </row>
        <row r="10822">
          <cell r="A10822">
            <v>101390</v>
          </cell>
          <cell r="B10822" t="str">
            <v>Tubo  HG  2"  e=2.49 mm  con rosca**</v>
          </cell>
          <cell r="C10822" t="str">
            <v>ML</v>
          </cell>
          <cell r="E10822" t="str">
            <v>1900</v>
          </cell>
          <cell r="F10822">
            <v>0</v>
          </cell>
        </row>
        <row r="10823">
          <cell r="A10823">
            <v>101828</v>
          </cell>
          <cell r="B10823" t="str">
            <v>SOLDADURA PVC LIQUIDA  1/64 S/NORMA ICONTEC</v>
          </cell>
          <cell r="C10823" t="str">
            <v>UN</v>
          </cell>
          <cell r="E10823" t="str">
            <v>1900</v>
          </cell>
          <cell r="F10823">
            <v>0</v>
          </cell>
        </row>
        <row r="10824">
          <cell r="A10824">
            <v>101868</v>
          </cell>
          <cell r="B10824" t="str">
            <v>Acople Sanitario/Lav de 1/2" plastico 40cms</v>
          </cell>
          <cell r="C10824" t="str">
            <v>UN</v>
          </cell>
          <cell r="D10824">
            <v>44585</v>
          </cell>
          <cell r="E10824" t="str">
            <v>2022</v>
          </cell>
          <cell r="F10824">
            <v>3302.74</v>
          </cell>
        </row>
        <row r="10825">
          <cell r="A10825">
            <v>102156</v>
          </cell>
          <cell r="B10825" t="str">
            <v>REGISTRO ½"PASO DIRECTO-CORTINA/NORMA ICONTEC</v>
          </cell>
          <cell r="C10825" t="str">
            <v>UN</v>
          </cell>
          <cell r="D10825">
            <v>44585</v>
          </cell>
          <cell r="E10825" t="str">
            <v>2022</v>
          </cell>
          <cell r="F10825">
            <v>29114.16</v>
          </cell>
        </row>
        <row r="10826">
          <cell r="A10826">
            <v>102553</v>
          </cell>
          <cell r="B10826" t="str">
            <v>REGISTRO CORTINA Ø 3" TIPO PESADO</v>
          </cell>
          <cell r="C10826" t="str">
            <v>UN</v>
          </cell>
          <cell r="D10826">
            <v>44585</v>
          </cell>
          <cell r="E10826" t="str">
            <v>2022</v>
          </cell>
          <cell r="F10826">
            <v>627936.25</v>
          </cell>
        </row>
        <row r="10827">
          <cell r="A10827">
            <v>102554</v>
          </cell>
          <cell r="B10827" t="str">
            <v>REGISTRO CORTINA.Ø2"PESADO  S/NROMA ICONTEC(125Psi</v>
          </cell>
          <cell r="C10827" t="str">
            <v>UN</v>
          </cell>
          <cell r="D10827">
            <v>44585</v>
          </cell>
          <cell r="E10827" t="str">
            <v>2022</v>
          </cell>
          <cell r="F10827">
            <v>269252.84000000003</v>
          </cell>
        </row>
        <row r="10828">
          <cell r="A10828">
            <v>102556</v>
          </cell>
          <cell r="B10828" t="str">
            <v>REGISTRO CORTINA Ø 1"(125 PSI) S/ICONTEC</v>
          </cell>
          <cell r="C10828" t="str">
            <v>UN</v>
          </cell>
          <cell r="D10828">
            <v>44585</v>
          </cell>
          <cell r="E10828" t="str">
            <v>2022</v>
          </cell>
          <cell r="F10828">
            <v>88886.62</v>
          </cell>
        </row>
        <row r="10829">
          <cell r="A10829">
            <v>102557</v>
          </cell>
          <cell r="B10829" t="str">
            <v>REGISTRO CORTINA.Ø1/2"(125 PSI)S/ICONTEC</v>
          </cell>
          <cell r="C10829" t="str">
            <v>UN</v>
          </cell>
          <cell r="D10829">
            <v>44585</v>
          </cell>
          <cell r="E10829" t="str">
            <v>2022</v>
          </cell>
          <cell r="F10829">
            <v>62467.9</v>
          </cell>
        </row>
        <row r="10830">
          <cell r="A10830">
            <v>102744</v>
          </cell>
          <cell r="B10830" t="str">
            <v>Tubo aceroEstructural Galv. 3"e=3.0mm sin rosca**</v>
          </cell>
          <cell r="C10830" t="str">
            <v>ML</v>
          </cell>
          <cell r="E10830" t="str">
            <v>1900</v>
          </cell>
          <cell r="F10830">
            <v>0</v>
          </cell>
        </row>
        <row r="10831">
          <cell r="A10831">
            <v>102745</v>
          </cell>
          <cell r="B10831" t="str">
            <v>Tubo aceroEstructural Galv.2"e=4.0 mm sin rosca**</v>
          </cell>
          <cell r="C10831" t="str">
            <v>ML</v>
          </cell>
          <cell r="E10831" t="str">
            <v>1900</v>
          </cell>
          <cell r="F10831">
            <v>0</v>
          </cell>
        </row>
        <row r="10832">
          <cell r="A10832">
            <v>102839</v>
          </cell>
          <cell r="B10832" t="str">
            <v>REGISTRO CORTINA PESADO 1 1/4" S/NORMA ICONTEC</v>
          </cell>
          <cell r="C10832" t="str">
            <v>UN</v>
          </cell>
          <cell r="D10832">
            <v>44585</v>
          </cell>
          <cell r="E10832" t="str">
            <v>2022</v>
          </cell>
          <cell r="F10832">
            <v>136896.20000000001</v>
          </cell>
        </row>
        <row r="10833">
          <cell r="A10833">
            <v>103223</v>
          </cell>
          <cell r="B10833" t="str">
            <v>VALVULA/REGISTRO BOLA Ø2 EN BRONCE DE 175 PSI</v>
          </cell>
          <cell r="C10833" t="str">
            <v>UN</v>
          </cell>
          <cell r="D10833">
            <v>44585</v>
          </cell>
          <cell r="E10833" t="str">
            <v>2022</v>
          </cell>
          <cell r="F10833">
            <v>132377.78</v>
          </cell>
        </row>
        <row r="10834">
          <cell r="A10834">
            <v>103385</v>
          </cell>
          <cell r="B10834" t="str">
            <v>REGISTRO CORTINA.2"  ITAP</v>
          </cell>
          <cell r="C10834" t="str">
            <v>UN</v>
          </cell>
          <cell r="E10834" t="str">
            <v>1900</v>
          </cell>
          <cell r="F10834">
            <v>0</v>
          </cell>
        </row>
        <row r="10835">
          <cell r="A10835">
            <v>103387</v>
          </cell>
          <cell r="B10835" t="str">
            <v>REGISTRO CORTINA Ø1" S/NROMA ICONTEC</v>
          </cell>
          <cell r="C10835" t="str">
            <v>UN</v>
          </cell>
          <cell r="E10835" t="str">
            <v>1900</v>
          </cell>
          <cell r="F10835">
            <v>0</v>
          </cell>
        </row>
        <row r="10836">
          <cell r="A10836">
            <v>103391</v>
          </cell>
          <cell r="B10836" t="str">
            <v>REGISTRO CORTINA 11/4" RW</v>
          </cell>
          <cell r="C10836" t="str">
            <v>UN</v>
          </cell>
          <cell r="D10836">
            <v>44585</v>
          </cell>
          <cell r="E10836" t="str">
            <v>2022</v>
          </cell>
          <cell r="F10836">
            <v>113119.02</v>
          </cell>
        </row>
        <row r="10837">
          <cell r="A10837">
            <v>103449</v>
          </cell>
          <cell r="B10837" t="str">
            <v>VALVULA MARIPOSA EXTREMO RANURADO Ø4"</v>
          </cell>
          <cell r="C10837" t="str">
            <v>UN</v>
          </cell>
          <cell r="D10837">
            <v>44585</v>
          </cell>
          <cell r="E10837" t="str">
            <v>2022</v>
          </cell>
          <cell r="F10837">
            <v>803776.65</v>
          </cell>
        </row>
        <row r="10838">
          <cell r="A10838">
            <v>104548</v>
          </cell>
          <cell r="B10838" t="str">
            <v>CHEQUE VERTICAL HYDRO DE 1/2"</v>
          </cell>
          <cell r="C10838" t="str">
            <v>UN</v>
          </cell>
          <cell r="E10838" t="str">
            <v>1900</v>
          </cell>
          <cell r="F10838">
            <v>0</v>
          </cell>
        </row>
        <row r="10839">
          <cell r="A10839">
            <v>104549</v>
          </cell>
          <cell r="B10839" t="str">
            <v>VALVULA/REGISTRO DE BOLA Ø 1/2"(MANIJA - METALICA)</v>
          </cell>
          <cell r="C10839" t="str">
            <v>UN</v>
          </cell>
          <cell r="D10839">
            <v>44585</v>
          </cell>
          <cell r="E10839" t="str">
            <v>2022</v>
          </cell>
          <cell r="F10839">
            <v>18008.21</v>
          </cell>
        </row>
        <row r="10840">
          <cell r="A10840">
            <v>104744</v>
          </cell>
          <cell r="B10840" t="str">
            <v>TUBO   HG Ø 4"  e=3.9 mm (AGUA)L=6M - NTC:5890</v>
          </cell>
          <cell r="C10840" t="str">
            <v>ML</v>
          </cell>
          <cell r="E10840" t="str">
            <v>1900</v>
          </cell>
          <cell r="F10840">
            <v>0</v>
          </cell>
        </row>
        <row r="10841">
          <cell r="A10841">
            <v>104747</v>
          </cell>
          <cell r="B10841" t="str">
            <v>VALVULA FLOTADOR ROSCADA Ø3"COMPLETA</v>
          </cell>
          <cell r="C10841" t="str">
            <v>UN</v>
          </cell>
          <cell r="D10841">
            <v>44585</v>
          </cell>
          <cell r="E10841" t="str">
            <v>2022</v>
          </cell>
          <cell r="F10841">
            <v>1037578.14</v>
          </cell>
        </row>
        <row r="10842">
          <cell r="A10842">
            <v>104759</v>
          </cell>
          <cell r="B10842" t="str">
            <v>REGISTRO CORTINA  4"</v>
          </cell>
          <cell r="C10842" t="str">
            <v>UN</v>
          </cell>
          <cell r="D10842">
            <v>44585</v>
          </cell>
          <cell r="E10842" t="str">
            <v>2022</v>
          </cell>
          <cell r="F10842">
            <v>1538985.85</v>
          </cell>
        </row>
        <row r="10843">
          <cell r="A10843">
            <v>104761</v>
          </cell>
          <cell r="B10843" t="str">
            <v>REGISTRO CORTINA  6" (300PSI)FLANCHADO</v>
          </cell>
          <cell r="C10843" t="str">
            <v>UN</v>
          </cell>
          <cell r="E10843" t="str">
            <v>1900</v>
          </cell>
          <cell r="F10843">
            <v>0</v>
          </cell>
        </row>
        <row r="10844">
          <cell r="A10844">
            <v>104774</v>
          </cell>
          <cell r="B10844" t="str">
            <v>Valvula flotador 1"(valvula+varilla+bola bronce)</v>
          </cell>
          <cell r="C10844" t="str">
            <v>UN</v>
          </cell>
          <cell r="E10844" t="str">
            <v>1900</v>
          </cell>
          <cell r="F10844">
            <v>0</v>
          </cell>
        </row>
        <row r="10845">
          <cell r="A10845">
            <v>104782</v>
          </cell>
          <cell r="B10845" t="str">
            <v>VALVULA FLOTADORA COMPLETA.BOLA COBRE(3") HELBERT</v>
          </cell>
          <cell r="C10845" t="str">
            <v>UN</v>
          </cell>
          <cell r="E10845" t="str">
            <v>1900</v>
          </cell>
          <cell r="F10845">
            <v>0</v>
          </cell>
        </row>
        <row r="10846">
          <cell r="A10846">
            <v>104797</v>
          </cell>
          <cell r="B10846" t="str">
            <v>VALVULA PLASTIC. VENTILACION 2"- 145PSI- VENTOSA C</v>
          </cell>
          <cell r="C10846" t="str">
            <v>UN</v>
          </cell>
          <cell r="E10846" t="str">
            <v>1900</v>
          </cell>
          <cell r="F10846">
            <v>0</v>
          </cell>
        </row>
        <row r="10847">
          <cell r="A10847">
            <v>105394</v>
          </cell>
          <cell r="B10847" t="str">
            <v>BRIDA ROSCADA D=4" ACERO</v>
          </cell>
          <cell r="C10847" t="str">
            <v>UN</v>
          </cell>
          <cell r="E10847" t="str">
            <v>1900</v>
          </cell>
          <cell r="F10847">
            <v>0</v>
          </cell>
        </row>
        <row r="10848">
          <cell r="A10848">
            <v>105395</v>
          </cell>
          <cell r="B10848" t="str">
            <v>VALVULA PRUEBA-DRENAJE 1" BR C-VISOR UL-FM</v>
          </cell>
          <cell r="C10848" t="str">
            <v>UN</v>
          </cell>
          <cell r="E10848" t="str">
            <v>1900</v>
          </cell>
          <cell r="F10848">
            <v>0</v>
          </cell>
        </row>
        <row r="10849">
          <cell r="A10849">
            <v>105439</v>
          </cell>
          <cell r="B10849" t="str">
            <v>REGISTRO CORTINA PESADO  Ø 1" S/NORMA ICONTEC</v>
          </cell>
          <cell r="C10849" t="str">
            <v>UN</v>
          </cell>
          <cell r="D10849">
            <v>44585</v>
          </cell>
          <cell r="E10849" t="str">
            <v>2022</v>
          </cell>
          <cell r="F10849">
            <v>74837.05</v>
          </cell>
        </row>
        <row r="10850">
          <cell r="A10850">
            <v>105441</v>
          </cell>
          <cell r="B10850" t="str">
            <v>REGISTRO CORTINA PESADO  Ø 11/4" RED WHITE</v>
          </cell>
          <cell r="C10850" t="str">
            <v>UN</v>
          </cell>
          <cell r="E10850" t="str">
            <v>1900</v>
          </cell>
          <cell r="F10850">
            <v>0</v>
          </cell>
        </row>
        <row r="10851">
          <cell r="A10851">
            <v>105450</v>
          </cell>
          <cell r="B10851" t="str">
            <v>REGISTRO CORTINA  PESADO 1 1/4" S/NORMA ICONTEC</v>
          </cell>
          <cell r="C10851" t="str">
            <v>UN</v>
          </cell>
          <cell r="D10851">
            <v>44585</v>
          </cell>
          <cell r="E10851" t="str">
            <v>2022</v>
          </cell>
          <cell r="F10851">
            <v>136896.20000000001</v>
          </cell>
        </row>
        <row r="10852">
          <cell r="A10852">
            <v>105451</v>
          </cell>
          <cell r="B10852" t="str">
            <v>REGISTRO CORTINA  PESADO 1 1/2" S/NORMA ICONTEC</v>
          </cell>
          <cell r="C10852" t="str">
            <v>UN</v>
          </cell>
          <cell r="D10852">
            <v>44585</v>
          </cell>
          <cell r="E10852" t="str">
            <v>2022</v>
          </cell>
          <cell r="F10852">
            <v>182425.81</v>
          </cell>
        </row>
        <row r="10853">
          <cell r="A10853">
            <v>105452</v>
          </cell>
          <cell r="B10853" t="str">
            <v>REGISTRO CORTINA  PESADO 2"S/NROMA ICONTEC</v>
          </cell>
          <cell r="C10853" t="str">
            <v>UN</v>
          </cell>
          <cell r="D10853">
            <v>44585</v>
          </cell>
          <cell r="E10853" t="str">
            <v>2022</v>
          </cell>
          <cell r="F10853">
            <v>269252.84000000003</v>
          </cell>
        </row>
        <row r="10854">
          <cell r="A10854">
            <v>105460</v>
          </cell>
          <cell r="B10854" t="str">
            <v>CHEQUE CORTINA Ø 1"(125-200PSI)SELLO METALICO</v>
          </cell>
          <cell r="C10854" t="str">
            <v>UN</v>
          </cell>
          <cell r="D10854">
            <v>44585</v>
          </cell>
          <cell r="E10854" t="str">
            <v>2022</v>
          </cell>
          <cell r="F10854">
            <v>119671.7</v>
          </cell>
        </row>
        <row r="10855">
          <cell r="A10855">
            <v>105461</v>
          </cell>
          <cell r="B10855" t="str">
            <v>CHEQUE CORTINA Ø 11/4"(125-200PSI)SELLO METALICO</v>
          </cell>
          <cell r="C10855" t="str">
            <v>UN</v>
          </cell>
          <cell r="E10855" t="str">
            <v>1900</v>
          </cell>
          <cell r="F10855">
            <v>0</v>
          </cell>
        </row>
        <row r="10856">
          <cell r="A10856">
            <v>105462</v>
          </cell>
          <cell r="B10856" t="str">
            <v>CHEQUE CORTINA Ø 11/2"(125-200PSI)SELLO METALICO</v>
          </cell>
          <cell r="C10856" t="str">
            <v>UN</v>
          </cell>
          <cell r="E10856" t="str">
            <v>1900</v>
          </cell>
          <cell r="F10856">
            <v>0</v>
          </cell>
        </row>
        <row r="10857">
          <cell r="A10857">
            <v>105463</v>
          </cell>
          <cell r="B10857" t="str">
            <v>CHEQUE CORTINA Ø 2"(125-200PSI)SELLO METALICO</v>
          </cell>
          <cell r="C10857" t="str">
            <v>UN</v>
          </cell>
          <cell r="D10857">
            <v>44585</v>
          </cell>
          <cell r="E10857" t="str">
            <v>2022</v>
          </cell>
          <cell r="F10857">
            <v>369959.4</v>
          </cell>
        </row>
        <row r="10858">
          <cell r="A10858">
            <v>105704</v>
          </cell>
          <cell r="B10858" t="str">
            <v>REGISTRO CORTINA Ø4" PESADO S/NORMA ICONTEC</v>
          </cell>
          <cell r="C10858" t="str">
            <v>UN</v>
          </cell>
          <cell r="D10858">
            <v>44585</v>
          </cell>
          <cell r="E10858" t="str">
            <v>2022</v>
          </cell>
          <cell r="F10858">
            <v>1290849.6200000001</v>
          </cell>
        </row>
        <row r="10859">
          <cell r="A10859">
            <v>106306</v>
          </cell>
          <cell r="B10859" t="str">
            <v>VALVULA DE GLOBO Ø 2"(200PSI)</v>
          </cell>
          <cell r="C10859" t="str">
            <v>UN</v>
          </cell>
          <cell r="E10859" t="str">
            <v>1900</v>
          </cell>
          <cell r="F10859">
            <v>0</v>
          </cell>
        </row>
        <row r="10860">
          <cell r="A10860">
            <v>106307</v>
          </cell>
          <cell r="B10860" t="str">
            <v>VALVULA DE GLOBO Ø 1"  (200PSI)</v>
          </cell>
          <cell r="C10860" t="str">
            <v>UN</v>
          </cell>
          <cell r="E10860" t="str">
            <v>1900</v>
          </cell>
          <cell r="F10860">
            <v>0</v>
          </cell>
        </row>
        <row r="10861">
          <cell r="A10861">
            <v>106317</v>
          </cell>
          <cell r="B10861" t="str">
            <v>CHEQUE HIDRO BRIDADO Ø3”-300PSI</v>
          </cell>
          <cell r="C10861" t="str">
            <v>UN</v>
          </cell>
          <cell r="E10861" t="str">
            <v>1900</v>
          </cell>
          <cell r="F10861">
            <v>0</v>
          </cell>
        </row>
        <row r="10862">
          <cell r="A10862">
            <v>106318</v>
          </cell>
          <cell r="B10862" t="str">
            <v>CHEQUE HIDRO 3" PARA SISTEMA. EYECTOR</v>
          </cell>
          <cell r="C10862" t="str">
            <v>UN</v>
          </cell>
          <cell r="E10862" t="str">
            <v>1900</v>
          </cell>
          <cell r="F10862">
            <v>0</v>
          </cell>
        </row>
        <row r="10863">
          <cell r="A10863">
            <v>106320</v>
          </cell>
          <cell r="B10863" t="str">
            <v>REGISTRO VASTAGO ASCENDENTE Ø6”-300PSI</v>
          </cell>
          <cell r="C10863" t="str">
            <v>UN</v>
          </cell>
          <cell r="D10863">
            <v>44585</v>
          </cell>
          <cell r="E10863" t="str">
            <v>2022</v>
          </cell>
          <cell r="F10863">
            <v>1508253.6</v>
          </cell>
        </row>
        <row r="10864">
          <cell r="A10864">
            <v>106323</v>
          </cell>
          <cell r="B10864" t="str">
            <v>VALVULA DE GLOBO Ø21/2” (200PSI)</v>
          </cell>
          <cell r="C10864" t="str">
            <v>UN</v>
          </cell>
          <cell r="D10864">
            <v>44585</v>
          </cell>
          <cell r="E10864" t="str">
            <v>2022</v>
          </cell>
          <cell r="F10864">
            <v>592062.41</v>
          </cell>
        </row>
        <row r="10865">
          <cell r="A10865">
            <v>106324</v>
          </cell>
          <cell r="B10865" t="str">
            <v>VALVULA EXPULSADORA DE AIRE Ø3/4”(BRONCE)-300PSI</v>
          </cell>
          <cell r="C10865" t="str">
            <v>UN</v>
          </cell>
          <cell r="D10865">
            <v>43839</v>
          </cell>
          <cell r="E10865" t="str">
            <v>2020</v>
          </cell>
          <cell r="F10865">
            <v>25279</v>
          </cell>
        </row>
        <row r="10866">
          <cell r="A10866">
            <v>106325</v>
          </cell>
          <cell r="B10866" t="str">
            <v>REGISTRO GLOBO Ø1/2" (200PSI) BRONCE ROSCADO</v>
          </cell>
          <cell r="C10866" t="str">
            <v>UN</v>
          </cell>
          <cell r="D10866">
            <v>44585</v>
          </cell>
          <cell r="E10866" t="str">
            <v>2022</v>
          </cell>
          <cell r="F10866">
            <v>65452.71</v>
          </cell>
        </row>
        <row r="10867">
          <cell r="A10867">
            <v>106328</v>
          </cell>
          <cell r="B10867" t="str">
            <v>REGISTRO GLOBO 3/4”-200PSI-WOG</v>
          </cell>
          <cell r="C10867" t="str">
            <v>UN</v>
          </cell>
          <cell r="D10867">
            <v>44585</v>
          </cell>
          <cell r="E10867" t="str">
            <v>2022</v>
          </cell>
          <cell r="F10867">
            <v>83405.990000000005</v>
          </cell>
        </row>
        <row r="10868">
          <cell r="A10868">
            <v>106329</v>
          </cell>
          <cell r="B10868" t="str">
            <v>CHEQUE  GLOBO 1/2”-200PSI</v>
          </cell>
          <cell r="C10868" t="str">
            <v>UN</v>
          </cell>
          <cell r="D10868">
            <v>44585</v>
          </cell>
          <cell r="E10868" t="str">
            <v>2022</v>
          </cell>
          <cell r="F10868">
            <v>67984.429999999993</v>
          </cell>
        </row>
        <row r="10869">
          <cell r="A10869">
            <v>106332</v>
          </cell>
          <cell r="B10869" t="str">
            <v>CHEQUE HIDROBRIDADO Ø6”-300PSI -ACERO</v>
          </cell>
          <cell r="C10869" t="str">
            <v>UN</v>
          </cell>
          <cell r="E10869" t="str">
            <v>1900</v>
          </cell>
          <cell r="F10869">
            <v>0</v>
          </cell>
        </row>
        <row r="10870">
          <cell r="A10870">
            <v>106334</v>
          </cell>
          <cell r="B10870" t="str">
            <v>VALVULA ALIVIO-AC (Ø11/2")-300PSI</v>
          </cell>
          <cell r="C10870" t="str">
            <v>UN</v>
          </cell>
          <cell r="E10870" t="str">
            <v>1900</v>
          </cell>
          <cell r="F10870">
            <v>0</v>
          </cell>
        </row>
        <row r="10871">
          <cell r="A10871">
            <v>106335</v>
          </cell>
          <cell r="B10871" t="str">
            <v>VALVULA DE PASO DIRECTO (1 1/2") TIPO PESADA</v>
          </cell>
          <cell r="C10871" t="str">
            <v>UN</v>
          </cell>
          <cell r="D10871">
            <v>44585</v>
          </cell>
          <cell r="E10871" t="str">
            <v>2022</v>
          </cell>
          <cell r="F10871">
            <v>170597.42</v>
          </cell>
        </row>
        <row r="10872">
          <cell r="A10872">
            <v>106527</v>
          </cell>
          <cell r="B10872" t="str">
            <v>REGISTRO/VALVULA  BOLA Ø 3/4" (MANIJA - METALICA)</v>
          </cell>
          <cell r="C10872" t="str">
            <v>UN</v>
          </cell>
          <cell r="E10872" t="str">
            <v>1900</v>
          </cell>
          <cell r="F10872">
            <v>0</v>
          </cell>
        </row>
        <row r="10873">
          <cell r="A10873">
            <v>107626</v>
          </cell>
          <cell r="B10873" t="str">
            <v>Vallvula compuerta BroncerRoscada Ø1"(200psi)</v>
          </cell>
          <cell r="C10873" t="str">
            <v>UN</v>
          </cell>
          <cell r="D10873">
            <v>44585</v>
          </cell>
          <cell r="E10873" t="str">
            <v>2022</v>
          </cell>
          <cell r="F10873">
            <v>62067.59</v>
          </cell>
        </row>
        <row r="10874">
          <cell r="A10874">
            <v>107651</v>
          </cell>
          <cell r="B10874" t="str">
            <v>Valvula compuerta de Bronce Ø2"</v>
          </cell>
          <cell r="C10874" t="str">
            <v>UN</v>
          </cell>
          <cell r="E10874" t="str">
            <v>1900</v>
          </cell>
          <cell r="F10874">
            <v>0</v>
          </cell>
        </row>
        <row r="10875">
          <cell r="A10875">
            <v>108809</v>
          </cell>
          <cell r="B10875" t="str">
            <v>Bombas eyectoras san cristobal</v>
          </cell>
          <cell r="C10875" t="str">
            <v>UN</v>
          </cell>
          <cell r="E10875" t="str">
            <v>1900</v>
          </cell>
          <cell r="F10875">
            <v>0</v>
          </cell>
        </row>
        <row r="10876">
          <cell r="A10876">
            <v>101838</v>
          </cell>
          <cell r="B10876" t="str">
            <v>Valvula  compuerta Bronce Ø1-1/2"Roscada (200Psi)</v>
          </cell>
          <cell r="C10876" t="str">
            <v>UN</v>
          </cell>
          <cell r="D10876">
            <v>44585</v>
          </cell>
          <cell r="E10876" t="str">
            <v>2022</v>
          </cell>
          <cell r="F10876">
            <v>103278.41</v>
          </cell>
        </row>
        <row r="10877">
          <cell r="A10877">
            <v>101851</v>
          </cell>
          <cell r="B10877" t="str">
            <v>ValvulaSelenoideBronce1"(24vol)cerradaUsoGeneral Cefe Cometas</v>
          </cell>
          <cell r="C10877" t="str">
            <v>UN</v>
          </cell>
          <cell r="D10877">
            <v>43654</v>
          </cell>
          <cell r="E10877" t="str">
            <v>2019</v>
          </cell>
          <cell r="F10877">
            <v>1166200</v>
          </cell>
        </row>
        <row r="10878">
          <cell r="A10878">
            <v>102254</v>
          </cell>
          <cell r="B10878" t="str">
            <v>FLOTADOR HK COMPUERTA DE BOLA - COBRE  1"</v>
          </cell>
          <cell r="C10878" t="str">
            <v>UN</v>
          </cell>
          <cell r="D10878">
            <v>43661</v>
          </cell>
          <cell r="E10878" t="str">
            <v>2019</v>
          </cell>
          <cell r="F10878">
            <v>120000</v>
          </cell>
        </row>
        <row r="10879">
          <cell r="A10879">
            <v>102256</v>
          </cell>
          <cell r="B10879" t="str">
            <v>MEDIDOR TOTALIZADOR DE 1" CEFE COMETAS</v>
          </cell>
          <cell r="C10879" t="str">
            <v>UN</v>
          </cell>
          <cell r="D10879">
            <v>43661</v>
          </cell>
          <cell r="E10879" t="str">
            <v>2019</v>
          </cell>
          <cell r="F10879">
            <v>357880.01</v>
          </cell>
        </row>
        <row r="10880">
          <cell r="A10880">
            <v>102259</v>
          </cell>
          <cell r="B10880" t="str">
            <v>UNION DRESSER HIERRO 1"</v>
          </cell>
          <cell r="C10880" t="str">
            <v>UN</v>
          </cell>
          <cell r="D10880">
            <v>43661</v>
          </cell>
          <cell r="E10880" t="str">
            <v>2019</v>
          </cell>
          <cell r="F10880">
            <v>1773</v>
          </cell>
        </row>
        <row r="10881">
          <cell r="A10881">
            <v>102346</v>
          </cell>
          <cell r="B10881" t="str">
            <v>Válvula de Compuerta 3/4" Bronce PN 16 Bar</v>
          </cell>
          <cell r="C10881" t="str">
            <v>UN</v>
          </cell>
          <cell r="D10881">
            <v>44585</v>
          </cell>
          <cell r="E10881" t="str">
            <v>2022</v>
          </cell>
          <cell r="F10881">
            <v>63350.879999999997</v>
          </cell>
        </row>
        <row r="10882">
          <cell r="A10882">
            <v>315</v>
          </cell>
          <cell r="B10882" t="str">
            <v>REJILLA ANTICUCARACHA 3"x2" COMBINADA</v>
          </cell>
          <cell r="C10882" t="str">
            <v>UN</v>
          </cell>
          <cell r="E10882" t="str">
            <v>1900</v>
          </cell>
          <cell r="F10882">
            <v>0</v>
          </cell>
        </row>
        <row r="10883">
          <cell r="A10883">
            <v>316</v>
          </cell>
          <cell r="B10883" t="str">
            <v>REJILLA ANTICUCARACHA 6"x4" Al.</v>
          </cell>
          <cell r="C10883" t="str">
            <v>UN</v>
          </cell>
          <cell r="E10883" t="str">
            <v>1900</v>
          </cell>
          <cell r="F10883">
            <v>0</v>
          </cell>
        </row>
        <row r="10884">
          <cell r="A10884">
            <v>317</v>
          </cell>
          <cell r="B10884" t="str">
            <v>REJILLA CONCENTRICA 3"x2" COMBINADA</v>
          </cell>
          <cell r="C10884" t="str">
            <v>UN</v>
          </cell>
          <cell r="D10884">
            <v>44585</v>
          </cell>
          <cell r="E10884" t="str">
            <v>2022</v>
          </cell>
          <cell r="F10884">
            <v>11763.95</v>
          </cell>
        </row>
        <row r="10885">
          <cell r="A10885">
            <v>347</v>
          </cell>
          <cell r="B10885" t="str">
            <v>REJILLA LAVADERO 5x7cmx1 ½ "Al.</v>
          </cell>
          <cell r="C10885" t="str">
            <v>UN</v>
          </cell>
          <cell r="E10885" t="str">
            <v>1900</v>
          </cell>
          <cell r="F10885">
            <v>0</v>
          </cell>
        </row>
        <row r="10886">
          <cell r="A10886">
            <v>366</v>
          </cell>
          <cell r="B10886" t="str">
            <v>REJILLA ALUMINIO CON SOSCO (3"x2") TRADICIONAL</v>
          </cell>
          <cell r="C10886" t="str">
            <v>UN</v>
          </cell>
          <cell r="D10886">
            <v>44585</v>
          </cell>
          <cell r="E10886" t="str">
            <v>2022</v>
          </cell>
          <cell r="F10886">
            <v>3835.06</v>
          </cell>
        </row>
        <row r="10887">
          <cell r="A10887">
            <v>370</v>
          </cell>
          <cell r="B10887" t="str">
            <v>REJILLA VENT. TRADICIONAL 3" Al. 15x15</v>
          </cell>
          <cell r="C10887" t="str">
            <v>UN</v>
          </cell>
          <cell r="E10887" t="str">
            <v>1900</v>
          </cell>
          <cell r="F10887">
            <v>0</v>
          </cell>
        </row>
        <row r="10888">
          <cell r="A10888">
            <v>385</v>
          </cell>
          <cell r="B10888" t="str">
            <v>REJILLA DE ARBOL DE 120 cm. H.F.</v>
          </cell>
          <cell r="C10888" t="str">
            <v>UN</v>
          </cell>
          <cell r="E10888" t="str">
            <v>1900</v>
          </cell>
          <cell r="F10888">
            <v>0</v>
          </cell>
        </row>
        <row r="10889">
          <cell r="A10889">
            <v>389</v>
          </cell>
          <cell r="B10889" t="str">
            <v>REJILLA TRADICIONAL PLASTICO 3"x2" PLASTICO</v>
          </cell>
          <cell r="C10889" t="str">
            <v>UN</v>
          </cell>
          <cell r="E10889" t="str">
            <v>1900</v>
          </cell>
          <cell r="F10889">
            <v>0</v>
          </cell>
        </row>
        <row r="10890">
          <cell r="A10890">
            <v>552</v>
          </cell>
          <cell r="B10890" t="str">
            <v>CARCAMO H.F.</v>
          </cell>
          <cell r="C10890" t="str">
            <v>UN</v>
          </cell>
          <cell r="E10890" t="str">
            <v>1900</v>
          </cell>
          <cell r="F10890">
            <v>0</v>
          </cell>
        </row>
        <row r="10891">
          <cell r="A10891">
            <v>571</v>
          </cell>
          <cell r="B10891" t="str">
            <v>SUMIDEROS 30x30   H.F.</v>
          </cell>
          <cell r="C10891" t="str">
            <v>UN</v>
          </cell>
          <cell r="E10891" t="str">
            <v>1900</v>
          </cell>
          <cell r="F10891">
            <v>0</v>
          </cell>
        </row>
        <row r="10892">
          <cell r="A10892">
            <v>599</v>
          </cell>
          <cell r="B10892" t="str">
            <v>REJILLA TIPO "T 30x100"</v>
          </cell>
          <cell r="C10892" t="str">
            <v>UN</v>
          </cell>
          <cell r="E10892" t="str">
            <v>1900</v>
          </cell>
          <cell r="F10892">
            <v>0</v>
          </cell>
        </row>
        <row r="10893">
          <cell r="A10893">
            <v>623</v>
          </cell>
          <cell r="B10893" t="str">
            <v>REJILLA TIPO "A 30x30"</v>
          </cell>
          <cell r="C10893" t="str">
            <v>UN</v>
          </cell>
          <cell r="E10893" t="str">
            <v>1900</v>
          </cell>
          <cell r="F10893">
            <v>0</v>
          </cell>
        </row>
        <row r="10894">
          <cell r="A10894">
            <v>628</v>
          </cell>
          <cell r="B10894" t="str">
            <v>REJILLA TIPO "S 30x100"</v>
          </cell>
          <cell r="C10894" t="str">
            <v>UN</v>
          </cell>
          <cell r="E10894" t="str">
            <v>1900</v>
          </cell>
          <cell r="F10894">
            <v>0</v>
          </cell>
        </row>
        <row r="10895">
          <cell r="A10895">
            <v>630</v>
          </cell>
          <cell r="B10895" t="str">
            <v>REJILLA TIPO "T 30x50"</v>
          </cell>
          <cell r="C10895" t="str">
            <v>UN</v>
          </cell>
          <cell r="E10895" t="str">
            <v>1900</v>
          </cell>
          <cell r="F10895">
            <v>0</v>
          </cell>
        </row>
        <row r="10896">
          <cell r="A10896">
            <v>653</v>
          </cell>
          <cell r="B10896" t="str">
            <v>REJILLA TIPO "A 50x50"</v>
          </cell>
          <cell r="C10896" t="str">
            <v>UN</v>
          </cell>
          <cell r="E10896" t="str">
            <v>1900</v>
          </cell>
          <cell r="F10896">
            <v>0</v>
          </cell>
        </row>
        <row r="10897">
          <cell r="A10897">
            <v>1137</v>
          </cell>
          <cell r="B10897" t="str">
            <v>REJILLA SUMIDERO Continuo 46cm</v>
          </cell>
          <cell r="C10897" t="str">
            <v>UN</v>
          </cell>
          <cell r="D10897">
            <v>44585</v>
          </cell>
          <cell r="E10897" t="str">
            <v>2022</v>
          </cell>
          <cell r="F10897">
            <v>105008.46</v>
          </cell>
        </row>
        <row r="10898">
          <cell r="A10898">
            <v>1307</v>
          </cell>
          <cell r="B10898" t="str">
            <v>REJILLA ALUMINIO CON SOSCO 3*2</v>
          </cell>
          <cell r="C10898" t="str">
            <v>UN</v>
          </cell>
          <cell r="E10898" t="str">
            <v>1900</v>
          </cell>
          <cell r="F10898">
            <v>0</v>
          </cell>
        </row>
        <row r="10899">
          <cell r="A10899">
            <v>1308</v>
          </cell>
          <cell r="B10899" t="str">
            <v>REJILLA ALUMINIO CON SOSCO 4*3</v>
          </cell>
          <cell r="C10899" t="str">
            <v>UN</v>
          </cell>
          <cell r="E10899" t="str">
            <v>1900</v>
          </cell>
          <cell r="F10899">
            <v>0</v>
          </cell>
        </row>
        <row r="10900">
          <cell r="A10900">
            <v>1310</v>
          </cell>
          <cell r="B10900" t="str">
            <v>REJILLA ALUMINIO CON SOSCO 5*4</v>
          </cell>
          <cell r="C10900" t="str">
            <v>UN</v>
          </cell>
          <cell r="E10900" t="str">
            <v>1900</v>
          </cell>
          <cell r="F10900">
            <v>0</v>
          </cell>
        </row>
        <row r="10901">
          <cell r="A10901">
            <v>1311</v>
          </cell>
          <cell r="B10901" t="str">
            <v>REJILLA ALUMINIO CON SOSCO 6*4</v>
          </cell>
          <cell r="C10901" t="str">
            <v>UN</v>
          </cell>
          <cell r="E10901" t="str">
            <v>1900</v>
          </cell>
          <cell r="F10901">
            <v>0</v>
          </cell>
        </row>
        <row r="10902">
          <cell r="A10902">
            <v>1312</v>
          </cell>
          <cell r="B10902" t="str">
            <v>REJILLA ALUMINIO PLANA T3</v>
          </cell>
          <cell r="C10902" t="str">
            <v>UN</v>
          </cell>
          <cell r="E10902" t="str">
            <v>1900</v>
          </cell>
          <cell r="F10902">
            <v>0</v>
          </cell>
        </row>
        <row r="10903">
          <cell r="A10903">
            <v>1313</v>
          </cell>
          <cell r="B10903" t="str">
            <v>REJILLA ALUMINIO PLANA T4</v>
          </cell>
          <cell r="C10903" t="str">
            <v>UN</v>
          </cell>
          <cell r="E10903" t="str">
            <v>1900</v>
          </cell>
          <cell r="F10903">
            <v>0</v>
          </cell>
        </row>
        <row r="10904">
          <cell r="A10904">
            <v>1314</v>
          </cell>
          <cell r="B10904" t="str">
            <v>REJILLA CUPULA 5*3 ALUMINIO</v>
          </cell>
          <cell r="C10904" t="str">
            <v>UN</v>
          </cell>
          <cell r="E10904" t="str">
            <v>1900</v>
          </cell>
          <cell r="F10904">
            <v>0</v>
          </cell>
        </row>
        <row r="10905">
          <cell r="A10905">
            <v>1315</v>
          </cell>
          <cell r="B10905" t="str">
            <v>REJILLA CUPULA 6*4 ALUMINIO</v>
          </cell>
          <cell r="C10905" t="str">
            <v>UN</v>
          </cell>
          <cell r="E10905" t="str">
            <v>1900</v>
          </cell>
          <cell r="F10905">
            <v>0</v>
          </cell>
        </row>
        <row r="10906">
          <cell r="A10906">
            <v>1318</v>
          </cell>
          <cell r="B10906" t="str">
            <v>REJILLA  VETILACION 15*15</v>
          </cell>
          <cell r="C10906" t="str">
            <v>UN</v>
          </cell>
          <cell r="E10906" t="str">
            <v>1900</v>
          </cell>
          <cell r="F10906">
            <v>0</v>
          </cell>
        </row>
        <row r="10907">
          <cell r="A10907">
            <v>2345</v>
          </cell>
          <cell r="B10907" t="str">
            <v>REJILLA PLAST.3x2"c/sosco cuadrada anticucaracha</v>
          </cell>
          <cell r="C10907" t="str">
            <v>UN</v>
          </cell>
          <cell r="D10907">
            <v>44585</v>
          </cell>
          <cell r="E10907" t="str">
            <v>2022</v>
          </cell>
          <cell r="F10907">
            <v>2760.91</v>
          </cell>
        </row>
        <row r="10908">
          <cell r="A10908">
            <v>2414</v>
          </cell>
          <cell r="B10908" t="str">
            <v>SIFON CONCENTRICO 4"x3" Br.</v>
          </cell>
          <cell r="C10908" t="str">
            <v>UN</v>
          </cell>
          <cell r="E10908" t="str">
            <v>1900</v>
          </cell>
          <cell r="F10908">
            <v>0</v>
          </cell>
        </row>
        <row r="10909">
          <cell r="A10909">
            <v>2750</v>
          </cell>
          <cell r="B10909" t="str">
            <v>TUBO DE CONC. REFORZADO D 80cm (Con anillo)</v>
          </cell>
          <cell r="C10909" t="str">
            <v>ML</v>
          </cell>
          <cell r="E10909" t="str">
            <v>1900</v>
          </cell>
          <cell r="F10909">
            <v>0</v>
          </cell>
        </row>
        <row r="10910">
          <cell r="A10910">
            <v>3913</v>
          </cell>
          <cell r="B10910" t="str">
            <v>REJILLA SUMIDERO Continuo 25cm (peatonal)</v>
          </cell>
          <cell r="C10910" t="str">
            <v>UN</v>
          </cell>
          <cell r="E10910" t="str">
            <v>1900</v>
          </cell>
          <cell r="F10910">
            <v>0</v>
          </cell>
        </row>
        <row r="10911">
          <cell r="A10911">
            <v>3914</v>
          </cell>
          <cell r="B10911" t="str">
            <v>REJILLA SUMIDERO Continuo 85cm</v>
          </cell>
          <cell r="C10911" t="str">
            <v>UN</v>
          </cell>
          <cell r="E10911" t="str">
            <v>1900</v>
          </cell>
          <cell r="F10911">
            <v>0</v>
          </cell>
        </row>
        <row r="10912">
          <cell r="A10912">
            <v>9441</v>
          </cell>
          <cell r="B10912" t="str">
            <v>REJILLA PLAST.3x2" C/sosco Anticucaracha</v>
          </cell>
          <cell r="C10912" t="str">
            <v>UN</v>
          </cell>
          <cell r="E10912" t="str">
            <v>1900</v>
          </cell>
          <cell r="F10912">
            <v>0</v>
          </cell>
        </row>
        <row r="10913">
          <cell r="A10913">
            <v>100236</v>
          </cell>
          <cell r="B10913" t="str">
            <v>Rejilla Aluminio brillante TC 6"x4" **</v>
          </cell>
          <cell r="C10913" t="str">
            <v>UN</v>
          </cell>
          <cell r="E10913" t="str">
            <v>1900</v>
          </cell>
          <cell r="F10913">
            <v>0</v>
          </cell>
        </row>
        <row r="10914">
          <cell r="A10914">
            <v>100237</v>
          </cell>
          <cell r="B10914" t="str">
            <v>Rejilla Aluminio brillante HC 5"x3" **</v>
          </cell>
          <cell r="C10914" t="str">
            <v>UN</v>
          </cell>
          <cell r="E10914" t="str">
            <v>1900</v>
          </cell>
          <cell r="F10914">
            <v>0</v>
          </cell>
        </row>
        <row r="10915">
          <cell r="A10915">
            <v>100238</v>
          </cell>
          <cell r="B10915" t="str">
            <v>Rejilla Aluminio brillante  HC 4"x3" **</v>
          </cell>
          <cell r="C10915" t="str">
            <v>UN</v>
          </cell>
          <cell r="E10915" t="str">
            <v>1900</v>
          </cell>
          <cell r="F10915">
            <v>0</v>
          </cell>
        </row>
        <row r="10916">
          <cell r="A10916">
            <v>100239</v>
          </cell>
          <cell r="B10916" t="str">
            <v>Rejilla Aluminio  TC 3"x2" (Tradic.Concentrica)</v>
          </cell>
          <cell r="C10916" t="str">
            <v>UN</v>
          </cell>
          <cell r="E10916" t="str">
            <v>1900</v>
          </cell>
          <cell r="F10916">
            <v>0</v>
          </cell>
        </row>
        <row r="10917">
          <cell r="A10917">
            <v>100240</v>
          </cell>
          <cell r="B10917" t="str">
            <v>Rejilla Bronce brillante TC 3"x2" **</v>
          </cell>
          <cell r="C10917" t="str">
            <v>UN</v>
          </cell>
          <cell r="E10917" t="str">
            <v>1900</v>
          </cell>
          <cell r="F10917">
            <v>0</v>
          </cell>
        </row>
        <row r="10918">
          <cell r="A10918">
            <v>100241</v>
          </cell>
          <cell r="B10918" t="str">
            <v>Rejilla Bronce brillante TC 4"x3" **</v>
          </cell>
          <cell r="C10918" t="str">
            <v>UN</v>
          </cell>
          <cell r="E10918" t="str">
            <v>1900</v>
          </cell>
          <cell r="F10918">
            <v>0</v>
          </cell>
        </row>
        <row r="10919">
          <cell r="A10919">
            <v>100428</v>
          </cell>
          <cell r="B10919" t="str">
            <v>Sifon sanitario 135º CxE P.V.C. 4" **</v>
          </cell>
          <cell r="C10919" t="str">
            <v>UN</v>
          </cell>
          <cell r="D10919">
            <v>43840</v>
          </cell>
          <cell r="E10919" t="str">
            <v>2020</v>
          </cell>
          <cell r="F10919">
            <v>10068.99</v>
          </cell>
        </row>
        <row r="10920">
          <cell r="A10920">
            <v>100634</v>
          </cell>
          <cell r="B10920" t="str">
            <v>Rejilla sumidero lateral EAAB 14*83*L=45 **</v>
          </cell>
          <cell r="C10920" t="str">
            <v>UN</v>
          </cell>
          <cell r="E10920" t="str">
            <v>1900</v>
          </cell>
          <cell r="F10920">
            <v>0</v>
          </cell>
        </row>
        <row r="10921">
          <cell r="A10921">
            <v>100635</v>
          </cell>
          <cell r="B10921" t="str">
            <v>Rejilla sumidero lateral EAAB 14*83*L=45 nueva **</v>
          </cell>
          <cell r="C10921" t="str">
            <v>UN</v>
          </cell>
          <cell r="E10921" t="str">
            <v>1900</v>
          </cell>
          <cell r="F10921">
            <v>0</v>
          </cell>
        </row>
        <row r="10922">
          <cell r="A10922">
            <v>100636</v>
          </cell>
          <cell r="B10922" t="str">
            <v>Marco Rejilla sumidero lateral EAAB 14*100*L=65 **</v>
          </cell>
          <cell r="C10922" t="str">
            <v>UN</v>
          </cell>
          <cell r="E10922" t="str">
            <v>1900</v>
          </cell>
          <cell r="F10922">
            <v>0</v>
          </cell>
        </row>
        <row r="10923">
          <cell r="A10923">
            <v>100637</v>
          </cell>
          <cell r="B10923" t="str">
            <v>Rejilla sumidero transvers EAAB 14*50*L=50  Vehicu</v>
          </cell>
          <cell r="C10923" t="str">
            <v>UN</v>
          </cell>
          <cell r="E10923" t="str">
            <v>1900</v>
          </cell>
          <cell r="F10923">
            <v>0</v>
          </cell>
        </row>
        <row r="10924">
          <cell r="A10924">
            <v>100951</v>
          </cell>
          <cell r="B10924" t="str">
            <v>Rejilla sumidero Peatonal Continuo 33x46x10**</v>
          </cell>
          <cell r="C10924" t="str">
            <v>UN</v>
          </cell>
          <cell r="D10924">
            <v>44585</v>
          </cell>
          <cell r="E10924" t="str">
            <v>2022</v>
          </cell>
          <cell r="F10924">
            <v>31685.89</v>
          </cell>
        </row>
        <row r="10925">
          <cell r="A10925">
            <v>101068</v>
          </cell>
          <cell r="B10925" t="str">
            <v>Rejilla sumidero (.50x.50X.15) TITAN VEHIC.</v>
          </cell>
          <cell r="C10925" t="str">
            <v>UN</v>
          </cell>
          <cell r="E10925" t="str">
            <v>1900</v>
          </cell>
          <cell r="F10925">
            <v>0</v>
          </cell>
        </row>
        <row r="10926">
          <cell r="A10926">
            <v>101146</v>
          </cell>
          <cell r="B10926" t="str">
            <v>Rejilla plástica antivandálica (29X100X3.8 cm) Peatonal</v>
          </cell>
          <cell r="C10926" t="str">
            <v>UN</v>
          </cell>
          <cell r="D10926">
            <v>43790</v>
          </cell>
          <cell r="E10926" t="str">
            <v>2019</v>
          </cell>
          <cell r="F10926">
            <v>215985</v>
          </cell>
        </row>
        <row r="10927">
          <cell r="A10927">
            <v>101147</v>
          </cell>
          <cell r="B10927" t="str">
            <v>Rejilla sumidero (46X33X10) Peaton carcamT-1(Obra)</v>
          </cell>
          <cell r="C10927" t="str">
            <v>UN</v>
          </cell>
          <cell r="D10927">
            <v>44585</v>
          </cell>
          <cell r="E10927" t="str">
            <v>2022</v>
          </cell>
          <cell r="F10927">
            <v>61919.96</v>
          </cell>
        </row>
        <row r="10928">
          <cell r="A10928">
            <v>101148</v>
          </cell>
          <cell r="B10928" t="str">
            <v>Rejilla sumidero (46X33X10) VEH.LIVIANO- CARC.T-1</v>
          </cell>
          <cell r="C10928" t="str">
            <v>UN</v>
          </cell>
          <cell r="E10928" t="str">
            <v>1900</v>
          </cell>
          <cell r="F10928">
            <v>0</v>
          </cell>
        </row>
        <row r="10929">
          <cell r="A10929">
            <v>101151</v>
          </cell>
          <cell r="B10929" t="str">
            <v>Rejilla sumidero (40*40*6) PEAT. FIBRIT **</v>
          </cell>
          <cell r="C10929" t="str">
            <v>UN</v>
          </cell>
          <cell r="E10929" t="str">
            <v>1900</v>
          </cell>
          <cell r="F10929">
            <v>0</v>
          </cell>
        </row>
        <row r="10930">
          <cell r="A10930">
            <v>101153</v>
          </cell>
          <cell r="B10930" t="str">
            <v>Rejilla sumidero (33*46*10) VEH.P FIBRIT **</v>
          </cell>
          <cell r="C10930" t="str">
            <v>UN</v>
          </cell>
          <cell r="E10930" t="str">
            <v>1900</v>
          </cell>
          <cell r="F10930">
            <v>0</v>
          </cell>
        </row>
        <row r="10931">
          <cell r="A10931">
            <v>101154</v>
          </cell>
          <cell r="B10931" t="str">
            <v>Rejilla sumidero (40*40*6) PEATONAL.</v>
          </cell>
          <cell r="C10931" t="str">
            <v>UN</v>
          </cell>
          <cell r="E10931" t="str">
            <v>1900</v>
          </cell>
          <cell r="F10931">
            <v>0</v>
          </cell>
        </row>
        <row r="10932">
          <cell r="A10932">
            <v>101155</v>
          </cell>
          <cell r="B10932" t="str">
            <v>Rejilla sumidero (46*40*10) PEAT. 4000psi **</v>
          </cell>
          <cell r="C10932" t="str">
            <v>UN</v>
          </cell>
          <cell r="E10932" t="str">
            <v>1900</v>
          </cell>
          <cell r="F10932">
            <v>0</v>
          </cell>
        </row>
        <row r="10933">
          <cell r="A10933">
            <v>101156</v>
          </cell>
          <cell r="B10933" t="str">
            <v>Rejilla sumidero (40*40*6) PEATONAL</v>
          </cell>
          <cell r="C10933" t="str">
            <v>UN</v>
          </cell>
          <cell r="D10933">
            <v>44585</v>
          </cell>
          <cell r="E10933" t="str">
            <v>2022</v>
          </cell>
          <cell r="F10933">
            <v>26793.68</v>
          </cell>
        </row>
        <row r="10934">
          <cell r="A10934">
            <v>101157</v>
          </cell>
          <cell r="B10934" t="str">
            <v>Rejilla sumidero(29*40*4)PEAT4000psi(DESCONTINUADA</v>
          </cell>
          <cell r="C10934" t="str">
            <v>UN</v>
          </cell>
          <cell r="E10934" t="str">
            <v>1900</v>
          </cell>
          <cell r="F10934">
            <v>0</v>
          </cell>
        </row>
        <row r="10935">
          <cell r="A10935">
            <v>101158</v>
          </cell>
          <cell r="B10935" t="str">
            <v>Rejilla sumidero (33*25*6) PEAT. FIBRIT **</v>
          </cell>
          <cell r="C10935" t="str">
            <v>UN</v>
          </cell>
          <cell r="E10935" t="str">
            <v>1900</v>
          </cell>
          <cell r="F10935">
            <v>0</v>
          </cell>
        </row>
        <row r="10936">
          <cell r="A10936">
            <v>101159</v>
          </cell>
          <cell r="B10936" t="str">
            <v>Rejilla sumidero (33*25*8) VEH. FIBRIT **</v>
          </cell>
          <cell r="C10936" t="str">
            <v>UN</v>
          </cell>
          <cell r="E10936" t="str">
            <v>1900</v>
          </cell>
          <cell r="F10936">
            <v>0</v>
          </cell>
        </row>
        <row r="10937">
          <cell r="A10937">
            <v>101183</v>
          </cell>
          <cell r="B10937" t="str">
            <v>Rejilla sumidero (0.25X1X0.4) Peat. Maderplast **</v>
          </cell>
          <cell r="C10937" t="str">
            <v>UN</v>
          </cell>
          <cell r="E10937" t="str">
            <v>1900</v>
          </cell>
          <cell r="F10937">
            <v>0</v>
          </cell>
        </row>
        <row r="10938">
          <cell r="A10938">
            <v>101185</v>
          </cell>
          <cell r="B10938" t="str">
            <v>Rejilla sumidero (0.40X1X0.4) Peat. Maderplast **</v>
          </cell>
          <cell r="C10938" t="str">
            <v>UN</v>
          </cell>
          <cell r="E10938" t="str">
            <v>1900</v>
          </cell>
          <cell r="F10938">
            <v>0</v>
          </cell>
        </row>
        <row r="10939">
          <cell r="A10939">
            <v>101186</v>
          </cell>
          <cell r="B10939" t="str">
            <v>Rejilla sumidero (0.46X1X0.4) Peat. Maderplast **</v>
          </cell>
          <cell r="C10939" t="str">
            <v>UN</v>
          </cell>
          <cell r="E10939" t="str">
            <v>1900</v>
          </cell>
          <cell r="F10939">
            <v>0</v>
          </cell>
        </row>
        <row r="10940">
          <cell r="A10940">
            <v>101187</v>
          </cell>
          <cell r="B10940" t="str">
            <v>Rejilla sumidero (0.25X1X0.4) Veh. Maderplast **</v>
          </cell>
          <cell r="C10940" t="str">
            <v>UN</v>
          </cell>
          <cell r="E10940" t="str">
            <v>1900</v>
          </cell>
          <cell r="F10940">
            <v>0</v>
          </cell>
        </row>
        <row r="10941">
          <cell r="A10941">
            <v>101188</v>
          </cell>
          <cell r="B10941" t="str">
            <v>Rejilla sumidero (0.25X1X0.4) Veh.P. Maderplast **</v>
          </cell>
          <cell r="C10941" t="str">
            <v>UN</v>
          </cell>
          <cell r="E10941" t="str">
            <v>1900</v>
          </cell>
          <cell r="F10941">
            <v>0</v>
          </cell>
        </row>
        <row r="10942">
          <cell r="A10942">
            <v>101189</v>
          </cell>
          <cell r="B10942" t="str">
            <v>Rejilla sumidero (0.29X1X0.4) Veh. Maderplast **</v>
          </cell>
          <cell r="C10942" t="str">
            <v>UN</v>
          </cell>
          <cell r="E10942" t="str">
            <v>1900</v>
          </cell>
          <cell r="F10942">
            <v>0</v>
          </cell>
        </row>
        <row r="10943">
          <cell r="A10943">
            <v>101190</v>
          </cell>
          <cell r="B10943" t="str">
            <v>Rejilla sumidero (0.29X1X0.4) Veh.P. Maderplast **</v>
          </cell>
          <cell r="C10943" t="str">
            <v>UN</v>
          </cell>
          <cell r="E10943" t="str">
            <v>1900</v>
          </cell>
          <cell r="F10943">
            <v>0</v>
          </cell>
        </row>
        <row r="10944">
          <cell r="A10944">
            <v>101191</v>
          </cell>
          <cell r="B10944" t="str">
            <v>Rejilla sumidero (0.40X1X0.4) Veh. Maderplast **</v>
          </cell>
          <cell r="C10944" t="str">
            <v>UN</v>
          </cell>
          <cell r="E10944" t="str">
            <v>1900</v>
          </cell>
          <cell r="F10944">
            <v>0</v>
          </cell>
        </row>
        <row r="10945">
          <cell r="A10945">
            <v>101192</v>
          </cell>
          <cell r="B10945" t="str">
            <v>Rejilla sumidero (0.40X1X0.4) Veh.P. Maderplast **</v>
          </cell>
          <cell r="C10945" t="str">
            <v>UN</v>
          </cell>
          <cell r="E10945" t="str">
            <v>1900</v>
          </cell>
          <cell r="F10945">
            <v>0</v>
          </cell>
        </row>
        <row r="10946">
          <cell r="A10946">
            <v>101193</v>
          </cell>
          <cell r="B10946" t="str">
            <v>Rejilla sumidero (0.46X1X0.4) Veh. Maderplast **</v>
          </cell>
          <cell r="C10946" t="str">
            <v>UN</v>
          </cell>
          <cell r="E10946" t="str">
            <v>1900</v>
          </cell>
          <cell r="F10946">
            <v>0</v>
          </cell>
        </row>
        <row r="10947">
          <cell r="A10947">
            <v>101194</v>
          </cell>
          <cell r="B10947" t="str">
            <v>Rejilla sumidero (0.46X1X0.4) Veh.P. Maderplast **</v>
          </cell>
          <cell r="C10947" t="str">
            <v>UN</v>
          </cell>
          <cell r="E10947" t="str">
            <v>1900</v>
          </cell>
          <cell r="F10947">
            <v>0</v>
          </cell>
        </row>
        <row r="10948">
          <cell r="A10948">
            <v>101348</v>
          </cell>
          <cell r="B10948" t="str">
            <v>SUMIDERO SL-100</v>
          </cell>
          <cell r="C10948" t="str">
            <v>UN</v>
          </cell>
          <cell r="E10948" t="str">
            <v>1900</v>
          </cell>
          <cell r="F10948">
            <v>0</v>
          </cell>
        </row>
        <row r="10949">
          <cell r="A10949">
            <v>101349</v>
          </cell>
          <cell r="B10949" t="str">
            <v>SUMIDERO SL-150</v>
          </cell>
          <cell r="C10949" t="str">
            <v>UN</v>
          </cell>
          <cell r="E10949" t="str">
            <v>1900</v>
          </cell>
          <cell r="F10949">
            <v>0</v>
          </cell>
        </row>
        <row r="10950">
          <cell r="A10950">
            <v>101350</v>
          </cell>
          <cell r="B10950" t="str">
            <v>SUMIDERO SL-200</v>
          </cell>
          <cell r="C10950" t="str">
            <v>UN</v>
          </cell>
          <cell r="E10950" t="str">
            <v>1900</v>
          </cell>
          <cell r="F10950">
            <v>0</v>
          </cell>
        </row>
        <row r="10951">
          <cell r="A10951">
            <v>101848</v>
          </cell>
          <cell r="B10951" t="str">
            <v>Sifon PVC-S D=2 " - 180° **</v>
          </cell>
          <cell r="C10951" t="str">
            <v>UN</v>
          </cell>
          <cell r="D10951">
            <v>43843</v>
          </cell>
          <cell r="E10951" t="str">
            <v>2020</v>
          </cell>
          <cell r="F10951">
            <v>2827.44</v>
          </cell>
        </row>
        <row r="10952">
          <cell r="A10952">
            <v>102314</v>
          </cell>
          <cell r="B10952" t="str">
            <v>Rejilla Aluminio brillante HC 5"x3" **</v>
          </cell>
          <cell r="C10952" t="str">
            <v>UN</v>
          </cell>
          <cell r="E10952" t="str">
            <v>1900</v>
          </cell>
          <cell r="F10952">
            <v>0</v>
          </cell>
        </row>
        <row r="10953">
          <cell r="A10953">
            <v>102315</v>
          </cell>
          <cell r="B10953" t="str">
            <v>REJILLA CUPULA ALUMINIO 6X4**</v>
          </cell>
          <cell r="C10953" t="str">
            <v>UN</v>
          </cell>
          <cell r="D10953">
            <v>44585</v>
          </cell>
          <cell r="E10953" t="str">
            <v>2022</v>
          </cell>
          <cell r="F10953">
            <v>27070.42</v>
          </cell>
        </row>
        <row r="10954">
          <cell r="A10954">
            <v>102403</v>
          </cell>
          <cell r="B10954" t="str">
            <v>REJILLA SUMIDERO Continuo 25cm</v>
          </cell>
          <cell r="C10954" t="str">
            <v>UN</v>
          </cell>
          <cell r="E10954" t="str">
            <v>1900</v>
          </cell>
          <cell r="F10954">
            <v>0</v>
          </cell>
        </row>
        <row r="10955">
          <cell r="A10955">
            <v>102404</v>
          </cell>
          <cell r="B10955" t="str">
            <v>REJILLA SUMIDERO Continuo 85cm</v>
          </cell>
          <cell r="C10955" t="str">
            <v>UN</v>
          </cell>
          <cell r="E10955" t="str">
            <v>1900</v>
          </cell>
          <cell r="F10955">
            <v>0</v>
          </cell>
        </row>
        <row r="10956">
          <cell r="A10956">
            <v>103040</v>
          </cell>
          <cell r="B10956" t="str">
            <v>Rejilla indust.T(ASTM A-36)0.90x2.00mGalvan. **</v>
          </cell>
          <cell r="C10956" t="str">
            <v>UN</v>
          </cell>
          <cell r="E10956" t="str">
            <v>1900</v>
          </cell>
          <cell r="F10956">
            <v>0</v>
          </cell>
        </row>
        <row r="10957">
          <cell r="A10957">
            <v>103419</v>
          </cell>
          <cell r="B10957" t="str">
            <v>camilla 140*40 Maderplast **</v>
          </cell>
          <cell r="C10957" t="str">
            <v>UN</v>
          </cell>
          <cell r="E10957" t="str">
            <v>1900</v>
          </cell>
          <cell r="F10957">
            <v>0</v>
          </cell>
        </row>
        <row r="10958">
          <cell r="A10958">
            <v>105104</v>
          </cell>
          <cell r="B10958" t="str">
            <v>Marco+Tapa(Äng+Plat+acero+Conc.3.000)Caja 30x30cm</v>
          </cell>
          <cell r="C10958" t="str">
            <v>UN</v>
          </cell>
          <cell r="D10958">
            <v>44585</v>
          </cell>
          <cell r="E10958" t="str">
            <v>2022</v>
          </cell>
          <cell r="F10958">
            <v>74155.8</v>
          </cell>
        </row>
        <row r="10959">
          <cell r="A10959">
            <v>106506</v>
          </cell>
          <cell r="B10959" t="str">
            <v>REJILLA P/PISO PLASTICA CON SOSCO 4" x 3"</v>
          </cell>
          <cell r="C10959" t="str">
            <v>UN</v>
          </cell>
          <cell r="E10959" t="str">
            <v>1900</v>
          </cell>
          <cell r="F10959">
            <v>0</v>
          </cell>
        </row>
        <row r="10960">
          <cell r="A10960">
            <v>107135</v>
          </cell>
          <cell r="B10960" t="str">
            <v>REJILLA DE EXTRACCIÓN 8"x8" CON DAMPER DE BALANCEO</v>
          </cell>
          <cell r="C10960" t="str">
            <v>UN</v>
          </cell>
          <cell r="E10960" t="str">
            <v>1900</v>
          </cell>
          <cell r="F10960">
            <v>0</v>
          </cell>
        </row>
        <row r="10961">
          <cell r="A10961">
            <v>107137</v>
          </cell>
          <cell r="B10961" t="str">
            <v>TORNILLO AUTORROSCANTE</v>
          </cell>
          <cell r="C10961" t="str">
            <v>UN</v>
          </cell>
          <cell r="D10961">
            <v>43735</v>
          </cell>
          <cell r="E10961" t="str">
            <v>2019</v>
          </cell>
          <cell r="F10961">
            <v>200</v>
          </cell>
        </row>
        <row r="10962">
          <cell r="A10962">
            <v>107145</v>
          </cell>
          <cell r="B10962" t="str">
            <v>LÁMINA BLACH THEATER 1" FGLAS</v>
          </cell>
          <cell r="C10962" t="str">
            <v>M2</v>
          </cell>
          <cell r="E10962" t="str">
            <v>1900</v>
          </cell>
          <cell r="F10962">
            <v>0</v>
          </cell>
        </row>
        <row r="10963">
          <cell r="A10963">
            <v>107147</v>
          </cell>
          <cell r="B10963" t="str">
            <v>DÁMPER DE BALANCEO 25x25 CM</v>
          </cell>
          <cell r="C10963" t="str">
            <v>UN</v>
          </cell>
          <cell r="E10963" t="str">
            <v>1900</v>
          </cell>
          <cell r="F10963">
            <v>0</v>
          </cell>
        </row>
        <row r="10964">
          <cell r="A10964">
            <v>107149</v>
          </cell>
          <cell r="B10964" t="str">
            <v>DÁMPER DE BALANCEO 30x25 CM</v>
          </cell>
          <cell r="C10964" t="str">
            <v>UN</v>
          </cell>
          <cell r="E10964" t="str">
            <v>1900</v>
          </cell>
          <cell r="F10964">
            <v>0</v>
          </cell>
        </row>
        <row r="10965">
          <cell r="A10965">
            <v>107152</v>
          </cell>
          <cell r="B10965" t="str">
            <v>DÁMPER DE BALANCEO 30x30 CM</v>
          </cell>
          <cell r="C10965" t="str">
            <v>UN</v>
          </cell>
          <cell r="E10965" t="str">
            <v>1900</v>
          </cell>
          <cell r="F10965">
            <v>0</v>
          </cell>
        </row>
        <row r="10966">
          <cell r="A10966">
            <v>107154</v>
          </cell>
          <cell r="B10966" t="str">
            <v>DÁMPER DE BALANCEO 35x30 CM</v>
          </cell>
          <cell r="C10966" t="str">
            <v>UN</v>
          </cell>
          <cell r="E10966" t="str">
            <v>1900</v>
          </cell>
          <cell r="F10966">
            <v>0</v>
          </cell>
        </row>
        <row r="10967">
          <cell r="A10967">
            <v>107157</v>
          </cell>
          <cell r="B10967" t="str">
            <v>DIFUSOR LINEAL CON PLENUM AISLADO TIRO HORIZONTAL</v>
          </cell>
          <cell r="C10967" t="str">
            <v>UN</v>
          </cell>
          <cell r="E10967" t="str">
            <v>1900</v>
          </cell>
          <cell r="F10967">
            <v>0</v>
          </cell>
        </row>
        <row r="10968">
          <cell r="A10968">
            <v>107165</v>
          </cell>
          <cell r="B10968" t="str">
            <v>DIFUSOR LINEAL CON PLENUM AISLADO TIRO VERTICAL 16</v>
          </cell>
          <cell r="C10968" t="str">
            <v>UN</v>
          </cell>
          <cell r="E10968" t="str">
            <v>1900</v>
          </cell>
          <cell r="F10968">
            <v>0</v>
          </cell>
        </row>
        <row r="10969">
          <cell r="A10969">
            <v>107168</v>
          </cell>
          <cell r="B10969" t="str">
            <v>DIFUSOR LINEAL CON PLENUM AISLADO TIRO VERTICAL 32</v>
          </cell>
          <cell r="C10969" t="str">
            <v>UN</v>
          </cell>
          <cell r="E10969" t="str">
            <v>1900</v>
          </cell>
          <cell r="F10969">
            <v>0</v>
          </cell>
        </row>
        <row r="10970">
          <cell r="A10970">
            <v>107172</v>
          </cell>
          <cell r="B10970" t="str">
            <v>ACCESORIOS Y ELEMENTOS DE FIJACIÓN UNIDADES VENTIL</v>
          </cell>
          <cell r="C10970" t="str">
            <v>UN</v>
          </cell>
          <cell r="D10970">
            <v>43691</v>
          </cell>
          <cell r="E10970" t="str">
            <v>2019</v>
          </cell>
          <cell r="F10970">
            <v>15313</v>
          </cell>
        </row>
        <row r="10971">
          <cell r="A10971">
            <v>107174</v>
          </cell>
          <cell r="B10971" t="str">
            <v>REJILLA RETORNO LINEAL + PLENUM AISLADO 4 SLOTS 1"</v>
          </cell>
          <cell r="C10971" t="str">
            <v>UN</v>
          </cell>
          <cell r="D10971">
            <v>43735</v>
          </cell>
          <cell r="E10971" t="str">
            <v>2019</v>
          </cell>
          <cell r="F10971">
            <v>136250</v>
          </cell>
        </row>
        <row r="10972">
          <cell r="A10972">
            <v>107180</v>
          </cell>
          <cell r="B10972" t="str">
            <v>REJILLA RETORNO LINEAL + PLENUM AISLADO 8 SLOTS 1"</v>
          </cell>
          <cell r="C10972" t="str">
            <v>UN</v>
          </cell>
          <cell r="D10972">
            <v>43732</v>
          </cell>
          <cell r="E10972" t="str">
            <v>2019</v>
          </cell>
          <cell r="F10972">
            <v>306250</v>
          </cell>
        </row>
        <row r="10973">
          <cell r="A10973">
            <v>107181</v>
          </cell>
          <cell r="B10973" t="str">
            <v>IZAJE</v>
          </cell>
          <cell r="C10973" t="str">
            <v>UN</v>
          </cell>
          <cell r="D10973">
            <v>43732</v>
          </cell>
          <cell r="E10973" t="str">
            <v>2019</v>
          </cell>
          <cell r="F10973">
            <v>25000</v>
          </cell>
        </row>
        <row r="10974">
          <cell r="A10974">
            <v>107200</v>
          </cell>
          <cell r="B10974" t="str">
            <v>LÁMINA DE ACERO GALVANIZADO CALIBRE 24</v>
          </cell>
          <cell r="C10974" t="str">
            <v>M2</v>
          </cell>
          <cell r="D10974">
            <v>43577</v>
          </cell>
          <cell r="E10974" t="str">
            <v>2019</v>
          </cell>
          <cell r="F10974">
            <v>20828</v>
          </cell>
        </row>
        <row r="10975">
          <cell r="A10975">
            <v>107202</v>
          </cell>
          <cell r="B10975" t="str">
            <v>CHAZO EXPANSIVO 3/8 TIPO</v>
          </cell>
          <cell r="C10975" t="str">
            <v>UN</v>
          </cell>
          <cell r="D10975">
            <v>43557</v>
          </cell>
          <cell r="E10975" t="str">
            <v>2019</v>
          </cell>
          <cell r="F10975">
            <v>316</v>
          </cell>
        </row>
        <row r="10976">
          <cell r="A10976">
            <v>107204</v>
          </cell>
          <cell r="B10976" t="str">
            <v>PERFIL CHANNEL 2x1</v>
          </cell>
          <cell r="C10976" t="str">
            <v>ML</v>
          </cell>
          <cell r="D10976">
            <v>43650</v>
          </cell>
          <cell r="E10976" t="str">
            <v>2019</v>
          </cell>
          <cell r="F10976">
            <v>5718</v>
          </cell>
        </row>
        <row r="10977">
          <cell r="A10977">
            <v>107207</v>
          </cell>
          <cell r="B10977" t="str">
            <v>TORNILLO CARRIAJE 3/8" X 1"</v>
          </cell>
          <cell r="C10977" t="str">
            <v>UN</v>
          </cell>
          <cell r="D10977">
            <v>43650</v>
          </cell>
          <cell r="E10977" t="str">
            <v>2019</v>
          </cell>
          <cell r="F10977">
            <v>200</v>
          </cell>
        </row>
        <row r="10978">
          <cell r="A10978">
            <v>107209</v>
          </cell>
          <cell r="B10978" t="str">
            <v>VARILLA ROSCADA 5/8"</v>
          </cell>
          <cell r="C10978" t="str">
            <v>ML</v>
          </cell>
          <cell r="D10978">
            <v>43650</v>
          </cell>
          <cell r="E10978" t="str">
            <v>2019</v>
          </cell>
          <cell r="F10978">
            <v>3050.01</v>
          </cell>
        </row>
        <row r="10979">
          <cell r="A10979">
            <v>107211</v>
          </cell>
          <cell r="B10979" t="str">
            <v>EMPAQUE DE CAUCHO 1" X 1/8"</v>
          </cell>
          <cell r="C10979" t="str">
            <v>ML</v>
          </cell>
          <cell r="D10979">
            <v>43650</v>
          </cell>
          <cell r="E10979" t="str">
            <v>2019</v>
          </cell>
          <cell r="F10979">
            <v>3500</v>
          </cell>
        </row>
        <row r="10980">
          <cell r="A10980">
            <v>107212</v>
          </cell>
          <cell r="B10980" t="str">
            <v>ESQUINEROS CALIBRE 20</v>
          </cell>
          <cell r="C10980" t="str">
            <v>UN</v>
          </cell>
          <cell r="D10980">
            <v>43650</v>
          </cell>
          <cell r="E10980" t="str">
            <v>2019</v>
          </cell>
          <cell r="F10980">
            <v>750</v>
          </cell>
        </row>
        <row r="10981">
          <cell r="A10981">
            <v>107213</v>
          </cell>
          <cell r="B10981" t="str">
            <v>CLIPS PARA TDC CALIBRE 18</v>
          </cell>
          <cell r="C10981" t="str">
            <v>UN</v>
          </cell>
          <cell r="D10981">
            <v>43650</v>
          </cell>
          <cell r="E10981" t="str">
            <v>2019</v>
          </cell>
          <cell r="F10981">
            <v>750</v>
          </cell>
        </row>
        <row r="10982">
          <cell r="A10982">
            <v>107214</v>
          </cell>
          <cell r="B10982" t="str">
            <v>SERVICIO DOBLADORA</v>
          </cell>
          <cell r="C10982" t="str">
            <v>UN</v>
          </cell>
          <cell r="D10982">
            <v>43650</v>
          </cell>
          <cell r="E10982" t="str">
            <v>2019</v>
          </cell>
          <cell r="F10982">
            <v>2300</v>
          </cell>
        </row>
        <row r="10983">
          <cell r="A10983">
            <v>107216</v>
          </cell>
          <cell r="B10983" t="str">
            <v>SERVICIO CORTADORA</v>
          </cell>
          <cell r="C10983" t="str">
            <v>UN</v>
          </cell>
          <cell r="D10983">
            <v>43650</v>
          </cell>
          <cell r="E10983" t="str">
            <v>2019</v>
          </cell>
          <cell r="F10983">
            <v>2700</v>
          </cell>
        </row>
        <row r="10984">
          <cell r="A10984">
            <v>107258</v>
          </cell>
          <cell r="B10984" t="str">
            <v>LÁMINA DE ACERO GALVANIZADO CALIBRE 22</v>
          </cell>
          <cell r="C10984" t="str">
            <v>M2</v>
          </cell>
          <cell r="D10984">
            <v>43577</v>
          </cell>
          <cell r="E10984" t="str">
            <v>2019</v>
          </cell>
          <cell r="F10984">
            <v>25133</v>
          </cell>
        </row>
        <row r="10985">
          <cell r="A10985">
            <v>107263</v>
          </cell>
          <cell r="B10985" t="str">
            <v>EMPAQUE DE ASBESTO 1" X 1/8"</v>
          </cell>
          <cell r="C10985" t="str">
            <v>ML</v>
          </cell>
          <cell r="E10985" t="str">
            <v>1900</v>
          </cell>
          <cell r="F10985">
            <v>0</v>
          </cell>
        </row>
        <row r="10986">
          <cell r="A10986">
            <v>107270</v>
          </cell>
          <cell r="B10986" t="str">
            <v>EQ VENTILACIÓN MEC EXTRACC TIPO HEL 1900 CFM</v>
          </cell>
          <cell r="C10986" t="str">
            <v>UN</v>
          </cell>
          <cell r="E10986" t="str">
            <v>1900</v>
          </cell>
          <cell r="F10986">
            <v>0</v>
          </cell>
        </row>
        <row r="10987">
          <cell r="A10987">
            <v>107296</v>
          </cell>
          <cell r="B10987" t="str">
            <v>EQ VENTILACIÓN MECÁNICA EXTRAC TIPO HEL 1800 CFM</v>
          </cell>
          <cell r="C10987" t="str">
            <v>UN</v>
          </cell>
          <cell r="E10987" t="str">
            <v>1900</v>
          </cell>
          <cell r="F10987">
            <v>0</v>
          </cell>
        </row>
        <row r="10988">
          <cell r="A10988">
            <v>107297</v>
          </cell>
          <cell r="B10988" t="str">
            <v>EQ VENTILACIÓN MECÁNICA EXTRACC TIPO HEL 1300 CFM</v>
          </cell>
          <cell r="C10988" t="str">
            <v>UN</v>
          </cell>
          <cell r="E10988" t="str">
            <v>1900</v>
          </cell>
          <cell r="F10988">
            <v>0</v>
          </cell>
        </row>
        <row r="10989">
          <cell r="A10989">
            <v>107301</v>
          </cell>
          <cell r="B10989" t="str">
            <v>EQ VENTILACIÓN MEC EXTRACC TIPO HEL 700 CFM</v>
          </cell>
          <cell r="C10989" t="str">
            <v>UN</v>
          </cell>
          <cell r="E10989" t="str">
            <v>1900</v>
          </cell>
          <cell r="F10989">
            <v>0</v>
          </cell>
        </row>
        <row r="10990">
          <cell r="A10990">
            <v>107302</v>
          </cell>
          <cell r="B10990" t="str">
            <v>EQ VENTILACIÓN MEC CENTRÍFUGO DE TEJADO 2000 CFM</v>
          </cell>
          <cell r="C10990" t="str">
            <v>UN</v>
          </cell>
          <cell r="E10990" t="str">
            <v>1900</v>
          </cell>
          <cell r="F10990">
            <v>0</v>
          </cell>
        </row>
        <row r="10991">
          <cell r="A10991">
            <v>107317</v>
          </cell>
          <cell r="B10991" t="str">
            <v>EQ VENTILACIÓN MEC CENTRÍFUGO DE TEJADO 1200 CFM</v>
          </cell>
          <cell r="C10991" t="str">
            <v>UN</v>
          </cell>
          <cell r="E10991" t="str">
            <v>1900</v>
          </cell>
          <cell r="F10991">
            <v>0</v>
          </cell>
        </row>
        <row r="10992">
          <cell r="A10992">
            <v>107318</v>
          </cell>
          <cell r="B10992" t="str">
            <v>EQ VENTILACIÓN MEC CON DAMPER 100 CFM</v>
          </cell>
          <cell r="C10992" t="str">
            <v>UN</v>
          </cell>
          <cell r="E10992" t="str">
            <v>1900</v>
          </cell>
          <cell r="F10992">
            <v>0</v>
          </cell>
        </row>
        <row r="10993">
          <cell r="A10993">
            <v>107320</v>
          </cell>
          <cell r="B10993" t="str">
            <v>EQ VENT MEC ALÁBES ATRAS 5.000 CFM</v>
          </cell>
          <cell r="C10993" t="str">
            <v>UN</v>
          </cell>
          <cell r="E10993" t="str">
            <v>1900</v>
          </cell>
          <cell r="F10993">
            <v>0</v>
          </cell>
        </row>
        <row r="10994">
          <cell r="A10994">
            <v>107321</v>
          </cell>
          <cell r="B10994" t="str">
            <v>EQ VENT MEC ALÁBES ATRAS 3.600 CFM</v>
          </cell>
          <cell r="C10994" t="str">
            <v>UN</v>
          </cell>
          <cell r="E10994" t="str">
            <v>1900</v>
          </cell>
          <cell r="F10994">
            <v>0</v>
          </cell>
        </row>
        <row r="10995">
          <cell r="A10995">
            <v>107323</v>
          </cell>
          <cell r="B10995" t="str">
            <v>CAMPANA EXTRACCIÓN 3.5M X 1.25M TIPO ISLA SENCILLA</v>
          </cell>
          <cell r="C10995" t="str">
            <v>UN</v>
          </cell>
          <cell r="E10995" t="str">
            <v>1900</v>
          </cell>
          <cell r="F10995">
            <v>0</v>
          </cell>
        </row>
        <row r="10996">
          <cell r="A10996">
            <v>107324</v>
          </cell>
          <cell r="B10996" t="str">
            <v>GUAYA PARA SUSPENSIÓN DE CAMPANA</v>
          </cell>
          <cell r="C10996" t="str">
            <v>UN</v>
          </cell>
          <cell r="E10996" t="str">
            <v>1900</v>
          </cell>
          <cell r="F10996">
            <v>0</v>
          </cell>
        </row>
        <row r="10997">
          <cell r="A10997">
            <v>107325</v>
          </cell>
          <cell r="B10997" t="str">
            <v>CHAZOS PARA SUSPENSIÓN DE CAMPANA</v>
          </cell>
          <cell r="C10997" t="str">
            <v>UN</v>
          </cell>
          <cell r="E10997" t="str">
            <v>1900</v>
          </cell>
          <cell r="F10997">
            <v>0</v>
          </cell>
        </row>
        <row r="10998">
          <cell r="A10998">
            <v>107326</v>
          </cell>
          <cell r="B10998" t="str">
            <v>PERROS PARA SUSPENSIÓN DE CAMPANA</v>
          </cell>
          <cell r="C10998" t="str">
            <v>UN</v>
          </cell>
          <cell r="E10998" t="str">
            <v>1900</v>
          </cell>
          <cell r="F10998">
            <v>0</v>
          </cell>
        </row>
        <row r="10999">
          <cell r="A10999">
            <v>107329</v>
          </cell>
          <cell r="B10999" t="str">
            <v>CAMPANA EXTRACC TIPO ADOSADA A LA PARED 5.0 X 1.1M</v>
          </cell>
          <cell r="C10999" t="str">
            <v>UN</v>
          </cell>
          <cell r="E10999" t="str">
            <v>1900</v>
          </cell>
          <cell r="F10999">
            <v>0</v>
          </cell>
        </row>
        <row r="11000">
          <cell r="A11000">
            <v>107330</v>
          </cell>
          <cell r="B11000" t="str">
            <v>EQUIPO DE VENTILACIÓN MEC 40.000 CFM</v>
          </cell>
          <cell r="C11000" t="str">
            <v>UN</v>
          </cell>
          <cell r="E11000" t="str">
            <v>1900</v>
          </cell>
          <cell r="F11000">
            <v>0</v>
          </cell>
        </row>
        <row r="11001">
          <cell r="A11001">
            <v>107331</v>
          </cell>
          <cell r="B11001" t="str">
            <v>EQ VENTILACIÓN MEC TIPO HEL EN LINEA 900 CFM</v>
          </cell>
          <cell r="C11001" t="str">
            <v>UN</v>
          </cell>
          <cell r="E11001" t="str">
            <v>1900</v>
          </cell>
          <cell r="F11001">
            <v>0</v>
          </cell>
        </row>
        <row r="11002">
          <cell r="A11002">
            <v>107332</v>
          </cell>
          <cell r="B11002" t="str">
            <v>EQ VENTILACIÓN MEC TIPO HEL EN LINEA 450 CFM</v>
          </cell>
          <cell r="C11002" t="str">
            <v>UN</v>
          </cell>
          <cell r="E11002" t="str">
            <v>1900</v>
          </cell>
          <cell r="F11002">
            <v>0</v>
          </cell>
        </row>
        <row r="11003">
          <cell r="A11003">
            <v>107333</v>
          </cell>
          <cell r="B11003" t="str">
            <v>EQ VENT MEC HELICOCENT EN LINEA 700 CFM</v>
          </cell>
          <cell r="C11003" t="str">
            <v>UN</v>
          </cell>
          <cell r="D11003">
            <v>43795</v>
          </cell>
          <cell r="E11003" t="str">
            <v>2019</v>
          </cell>
          <cell r="F11003">
            <v>1517131</v>
          </cell>
        </row>
        <row r="11004">
          <cell r="A11004">
            <v>107335</v>
          </cell>
          <cell r="B11004" t="str">
            <v>EQ CONDENSADORA EXT DE REFRIGERANTE VARIA 100 MBH</v>
          </cell>
          <cell r="C11004" t="str">
            <v>UN</v>
          </cell>
          <cell r="E11004" t="str">
            <v>1900</v>
          </cell>
          <cell r="F11004">
            <v>0</v>
          </cell>
        </row>
        <row r="11005">
          <cell r="A11005">
            <v>107336</v>
          </cell>
          <cell r="B11005" t="str">
            <v>CARGA DE REFRIGERANTE R410A</v>
          </cell>
          <cell r="C11005" t="str">
            <v>KG</v>
          </cell>
          <cell r="E11005" t="str">
            <v>1900</v>
          </cell>
          <cell r="F11005">
            <v>0</v>
          </cell>
        </row>
        <row r="11006">
          <cell r="A11006">
            <v>107337</v>
          </cell>
          <cell r="B11006" t="str">
            <v>RED DE REFRIG ACCESORIO TIPO Y-BRANCH UND.TIPO 2</v>
          </cell>
          <cell r="C11006" t="str">
            <v>UN</v>
          </cell>
          <cell r="E11006" t="str">
            <v>1900</v>
          </cell>
          <cell r="F11006">
            <v>0</v>
          </cell>
        </row>
        <row r="11007">
          <cell r="A11007">
            <v>107340</v>
          </cell>
          <cell r="B11007" t="str">
            <v>RED DE REFRIG ACCESORIO TIPO Y-BRANCH UND. TIPO 1</v>
          </cell>
          <cell r="C11007" t="str">
            <v>UN</v>
          </cell>
          <cell r="E11007" t="str">
            <v>1900</v>
          </cell>
          <cell r="F11007">
            <v>0</v>
          </cell>
        </row>
        <row r="11008">
          <cell r="A11008">
            <v>107342</v>
          </cell>
          <cell r="B11008" t="str">
            <v>EQ CONDENSADORA EXT DE REFRIGERANTE VARIA 48 MBH</v>
          </cell>
          <cell r="C11008" t="str">
            <v>UN</v>
          </cell>
          <cell r="E11008" t="str">
            <v>1900</v>
          </cell>
          <cell r="F11008">
            <v>0</v>
          </cell>
        </row>
        <row r="11009">
          <cell r="A11009">
            <v>107344</v>
          </cell>
          <cell r="B11009" t="str">
            <v>EQ EVAPORADORA INT DE REFRIG VARIABLE 24MBH TIPO C</v>
          </cell>
          <cell r="C11009" t="str">
            <v>UN</v>
          </cell>
          <cell r="E11009" t="str">
            <v>1900</v>
          </cell>
          <cell r="F11009">
            <v>0</v>
          </cell>
        </row>
        <row r="11010">
          <cell r="A11010">
            <v>107345</v>
          </cell>
          <cell r="B11010" t="str">
            <v>KIT PANEL FRONTAL PARA UNIDAD EVAPORADORA</v>
          </cell>
          <cell r="C11010" t="str">
            <v>UN</v>
          </cell>
          <cell r="E11010" t="str">
            <v>1900</v>
          </cell>
          <cell r="F11010">
            <v>0</v>
          </cell>
        </row>
        <row r="11011">
          <cell r="A11011">
            <v>107347</v>
          </cell>
          <cell r="B11011" t="str">
            <v>KIT AUTOELEVACIÓN PARA MANTENIMIENTO</v>
          </cell>
          <cell r="C11011" t="str">
            <v>UN</v>
          </cell>
          <cell r="E11011" t="str">
            <v>1900</v>
          </cell>
          <cell r="F11011">
            <v>0</v>
          </cell>
        </row>
        <row r="11012">
          <cell r="A11012">
            <v>107354</v>
          </cell>
          <cell r="B11012" t="str">
            <v>EQ EVAPORADORA INT DE REFRIG VARIABLE 42 MBH</v>
          </cell>
          <cell r="C11012" t="str">
            <v>UN</v>
          </cell>
          <cell r="E11012" t="str">
            <v>1900</v>
          </cell>
          <cell r="F11012">
            <v>0</v>
          </cell>
        </row>
        <row r="11013">
          <cell r="A11013">
            <v>107355</v>
          </cell>
          <cell r="B11013" t="str">
            <v>CONTROL INDIVIDUAL ALÁMBRICO CON PROGRAMACIÓN DE H</v>
          </cell>
          <cell r="C11013" t="str">
            <v>UN</v>
          </cell>
          <cell r="E11013" t="str">
            <v>1900</v>
          </cell>
          <cell r="F11013">
            <v>0</v>
          </cell>
        </row>
        <row r="11014">
          <cell r="A11014">
            <v>107356</v>
          </cell>
          <cell r="B11014" t="str">
            <v>EQUIPOS DE SOLDADURA PARA COBRE</v>
          </cell>
          <cell r="C11014" t="str">
            <v>DD</v>
          </cell>
          <cell r="D11014">
            <v>43735</v>
          </cell>
          <cell r="E11014" t="str">
            <v>2019</v>
          </cell>
          <cell r="F11014">
            <v>34999.99</v>
          </cell>
        </row>
        <row r="11015">
          <cell r="A11015">
            <v>107358</v>
          </cell>
          <cell r="B11015" t="str">
            <v>RED DE REFRIGERACION TUBERÍA DE COBRE TIPO L 3/8"</v>
          </cell>
          <cell r="C11015" t="str">
            <v>ML</v>
          </cell>
          <cell r="E11015" t="str">
            <v>1900</v>
          </cell>
          <cell r="F11015">
            <v>0</v>
          </cell>
        </row>
        <row r="11016">
          <cell r="A11016">
            <v>107359</v>
          </cell>
          <cell r="B11016" t="str">
            <v>RED REFRIGERACION DOBLE TUBERÍA COBRE TIPO L 5/8</v>
          </cell>
          <cell r="C11016" t="str">
            <v>ML</v>
          </cell>
          <cell r="E11016" t="str">
            <v>1900</v>
          </cell>
          <cell r="F11016">
            <v>0</v>
          </cell>
        </row>
        <row r="11017">
          <cell r="A11017">
            <v>107360</v>
          </cell>
          <cell r="B11017" t="str">
            <v>AISLAMIENTO RUBATEX PARA TUBERÍA DE 3/8"</v>
          </cell>
          <cell r="C11017" t="str">
            <v>ML</v>
          </cell>
          <cell r="D11017">
            <v>43735</v>
          </cell>
          <cell r="E11017" t="str">
            <v>2019</v>
          </cell>
          <cell r="F11017">
            <v>2850</v>
          </cell>
        </row>
        <row r="11018">
          <cell r="A11018">
            <v>107361</v>
          </cell>
          <cell r="B11018" t="str">
            <v>AISLAMIENTO RUBATEX PARA TUBERÍA DE 5/8" INDEPENDI</v>
          </cell>
          <cell r="C11018" t="str">
            <v>ML</v>
          </cell>
          <cell r="E11018" t="str">
            <v>1900</v>
          </cell>
          <cell r="F11018">
            <v>0</v>
          </cell>
        </row>
        <row r="11019">
          <cell r="A11019">
            <v>107362</v>
          </cell>
          <cell r="B11019" t="str">
            <v>PERFIL CHANELL 4x2</v>
          </cell>
          <cell r="C11019" t="str">
            <v>ML</v>
          </cell>
          <cell r="D11019">
            <v>43735</v>
          </cell>
          <cell r="E11019" t="str">
            <v>2019</v>
          </cell>
          <cell r="F11019">
            <v>6499.99</v>
          </cell>
        </row>
        <row r="11020">
          <cell r="A11020">
            <v>107363</v>
          </cell>
          <cell r="B11020" t="str">
            <v>ABRAZADERA AJUSTABLE 3/8"</v>
          </cell>
          <cell r="C11020" t="str">
            <v>UN</v>
          </cell>
          <cell r="E11020" t="str">
            <v>1900</v>
          </cell>
          <cell r="F11020">
            <v>0</v>
          </cell>
        </row>
        <row r="11021">
          <cell r="A11021">
            <v>107364</v>
          </cell>
          <cell r="B11021" t="str">
            <v>ABRAZADERA AJUSTABLE 5/8"</v>
          </cell>
          <cell r="C11021" t="str">
            <v>UN</v>
          </cell>
          <cell r="E11021" t="str">
            <v>1900</v>
          </cell>
          <cell r="F11021">
            <v>0</v>
          </cell>
        </row>
        <row r="11022">
          <cell r="A11022">
            <v>107365</v>
          </cell>
          <cell r="B11022" t="str">
            <v>RED DE REFRIGERACION TUBERÍA DE COBRE TIPO L 3/4"</v>
          </cell>
          <cell r="C11022" t="str">
            <v>ML</v>
          </cell>
          <cell r="E11022" t="str">
            <v>1900</v>
          </cell>
          <cell r="F11022">
            <v>0</v>
          </cell>
        </row>
        <row r="11023">
          <cell r="A11023">
            <v>107366</v>
          </cell>
          <cell r="B11023" t="str">
            <v>AISLAMIENTO RUBATEX PARA TUBERÍA DE 3/4" INDEPENDI</v>
          </cell>
          <cell r="C11023" t="str">
            <v>ML</v>
          </cell>
          <cell r="E11023" t="str">
            <v>1900</v>
          </cell>
          <cell r="F11023">
            <v>0</v>
          </cell>
        </row>
        <row r="11024">
          <cell r="A11024">
            <v>107367</v>
          </cell>
          <cell r="B11024" t="str">
            <v>ABRAZADERA AJUSTABLE 3/4"</v>
          </cell>
          <cell r="C11024" t="str">
            <v>UN</v>
          </cell>
          <cell r="E11024" t="str">
            <v>1900</v>
          </cell>
          <cell r="F11024">
            <v>0</v>
          </cell>
        </row>
        <row r="11025">
          <cell r="A11025">
            <v>107368</v>
          </cell>
          <cell r="B11025" t="str">
            <v>RED DE REFRIGERACION TUBERÍA DE COBRE TIPO L 7/8"</v>
          </cell>
          <cell r="C11025" t="str">
            <v>ML</v>
          </cell>
          <cell r="E11025" t="str">
            <v>1900</v>
          </cell>
          <cell r="F11025">
            <v>0</v>
          </cell>
        </row>
        <row r="11026">
          <cell r="A11026">
            <v>107369</v>
          </cell>
          <cell r="B11026" t="str">
            <v>AISLAMIENTO RUBATEX PARA TUBERÍA DE 7/8" INDEPENDI</v>
          </cell>
          <cell r="C11026" t="str">
            <v>ML</v>
          </cell>
          <cell r="E11026" t="str">
            <v>1900</v>
          </cell>
          <cell r="F11026">
            <v>0</v>
          </cell>
        </row>
        <row r="11027">
          <cell r="A11027">
            <v>107370</v>
          </cell>
          <cell r="B11027" t="str">
            <v>ABRAZADERA AJUSTABLE 7/8"</v>
          </cell>
          <cell r="C11027" t="str">
            <v>UN</v>
          </cell>
          <cell r="E11027" t="str">
            <v>1900</v>
          </cell>
          <cell r="F11027">
            <v>0</v>
          </cell>
        </row>
        <row r="11028">
          <cell r="A11028">
            <v>107397</v>
          </cell>
          <cell r="B11028" t="str">
            <v>TABLERO DE FUERZA Y CONTROL SISTEMA DE VENTILACIÓN</v>
          </cell>
          <cell r="C11028" t="str">
            <v>UN</v>
          </cell>
          <cell r="E11028" t="str">
            <v>1900</v>
          </cell>
          <cell r="F11028">
            <v>0</v>
          </cell>
        </row>
        <row r="11029">
          <cell r="A11029">
            <v>107398</v>
          </cell>
          <cell r="B11029" t="str">
            <v>TABLEROS FUERZA Y CONTROL SIST CLIMATIZ CAL. 12</v>
          </cell>
          <cell r="C11029" t="str">
            <v>UN</v>
          </cell>
          <cell r="E11029" t="str">
            <v>1900</v>
          </cell>
          <cell r="F11029">
            <v>0</v>
          </cell>
        </row>
        <row r="11030">
          <cell r="A11030">
            <v>107399</v>
          </cell>
          <cell r="B11030" t="str">
            <v>ACCESOR Y ELEMEN DE ANCLAJE PARA TABLERO ELECT</v>
          </cell>
          <cell r="C11030" t="str">
            <v>UN</v>
          </cell>
          <cell r="E11030" t="str">
            <v>1900</v>
          </cell>
          <cell r="F11030">
            <v>0</v>
          </cell>
        </row>
        <row r="11031">
          <cell r="A11031">
            <v>107400</v>
          </cell>
          <cell r="B11031" t="str">
            <v>BREAKER INDUSTRIAL 1X1A</v>
          </cell>
          <cell r="C11031" t="str">
            <v>UN</v>
          </cell>
          <cell r="E11031" t="str">
            <v>1900</v>
          </cell>
          <cell r="F11031">
            <v>0</v>
          </cell>
        </row>
        <row r="11032">
          <cell r="A11032">
            <v>107402</v>
          </cell>
          <cell r="B11032" t="str">
            <v>BREAKER INDUSTRIAL 1X3A</v>
          </cell>
          <cell r="C11032" t="str">
            <v>UN</v>
          </cell>
          <cell r="E11032" t="str">
            <v>1900</v>
          </cell>
          <cell r="F11032">
            <v>0</v>
          </cell>
        </row>
        <row r="11033">
          <cell r="A11033">
            <v>107403</v>
          </cell>
          <cell r="B11033" t="str">
            <v>BREAKER INDUSTRIAL 1X5A</v>
          </cell>
          <cell r="C11033" t="str">
            <v>UN</v>
          </cell>
          <cell r="E11033" t="str">
            <v>1900</v>
          </cell>
          <cell r="F11033">
            <v>0</v>
          </cell>
        </row>
        <row r="11034">
          <cell r="A11034">
            <v>107404</v>
          </cell>
          <cell r="B11034" t="str">
            <v>BREAKER INDUSTRIAL 3X1A</v>
          </cell>
          <cell r="C11034" t="str">
            <v>UN</v>
          </cell>
          <cell r="E11034" t="str">
            <v>1900</v>
          </cell>
          <cell r="F11034">
            <v>0</v>
          </cell>
        </row>
        <row r="11035">
          <cell r="A11035">
            <v>107405</v>
          </cell>
          <cell r="B11035" t="str">
            <v>BREAKER INDUSTRIAL 3X10A</v>
          </cell>
          <cell r="C11035" t="str">
            <v>UN</v>
          </cell>
          <cell r="E11035" t="str">
            <v>1900</v>
          </cell>
          <cell r="F11035">
            <v>0</v>
          </cell>
        </row>
        <row r="11036">
          <cell r="A11036">
            <v>107406</v>
          </cell>
          <cell r="B11036" t="str">
            <v>BREAKER INDUSTRIAL 3X15A</v>
          </cell>
          <cell r="C11036" t="str">
            <v>UN</v>
          </cell>
          <cell r="E11036" t="str">
            <v>1900</v>
          </cell>
          <cell r="F11036">
            <v>0</v>
          </cell>
        </row>
        <row r="11037">
          <cell r="A11037">
            <v>107407</v>
          </cell>
          <cell r="B11037" t="str">
            <v>INTERRUPTOR CON TEMPORIZADOR ELÉCTRONICO PARA PROG</v>
          </cell>
          <cell r="C11037" t="str">
            <v>UN</v>
          </cell>
          <cell r="E11037" t="str">
            <v>1900</v>
          </cell>
          <cell r="F11037">
            <v>0</v>
          </cell>
        </row>
        <row r="11038">
          <cell r="A11038">
            <v>107408</v>
          </cell>
          <cell r="B11038" t="str">
            <v>VARIADOR DE FRECUENCIA PARA MOTOR DE 10 HP</v>
          </cell>
          <cell r="C11038" t="str">
            <v>UN</v>
          </cell>
          <cell r="E11038" t="str">
            <v>1900</v>
          </cell>
          <cell r="F11038">
            <v>0</v>
          </cell>
        </row>
        <row r="11039">
          <cell r="A11039">
            <v>107412</v>
          </cell>
          <cell r="B11039" t="str">
            <v>CONTROLADOR PRINCIPAL 16UI/16UO</v>
          </cell>
          <cell r="C11039" t="str">
            <v>UN</v>
          </cell>
          <cell r="E11039" t="str">
            <v>1900</v>
          </cell>
          <cell r="F11039">
            <v>0</v>
          </cell>
        </row>
        <row r="11040">
          <cell r="A11040">
            <v>107413</v>
          </cell>
          <cell r="B11040" t="str">
            <v>MÓDULO DE EXPANSIÓN PARA CONTROLADOR  15UI/8UO</v>
          </cell>
          <cell r="C11040" t="str">
            <v>UN</v>
          </cell>
          <cell r="E11040" t="str">
            <v>1900</v>
          </cell>
          <cell r="F11040">
            <v>0</v>
          </cell>
        </row>
        <row r="11041">
          <cell r="A11041">
            <v>107414</v>
          </cell>
          <cell r="B11041" t="str">
            <v>ROUTER DE COMUNICACIÓN BACNET</v>
          </cell>
          <cell r="C11041" t="str">
            <v>UN</v>
          </cell>
          <cell r="E11041" t="str">
            <v>1900</v>
          </cell>
          <cell r="F11041">
            <v>0</v>
          </cell>
        </row>
        <row r="11042">
          <cell r="A11042">
            <v>107415</v>
          </cell>
          <cell r="B11042" t="str">
            <v>SOFTWARE DE MONITOREO PARA CONTROLADORES</v>
          </cell>
          <cell r="C11042" t="str">
            <v>UN</v>
          </cell>
          <cell r="E11042" t="str">
            <v>1900</v>
          </cell>
          <cell r="F11042">
            <v>0</v>
          </cell>
        </row>
        <row r="11043">
          <cell r="A11043">
            <v>107416</v>
          </cell>
          <cell r="B11043" t="str">
            <v>TRANSFORMADOR 120 VAC - 24 VAC; 96 VA</v>
          </cell>
          <cell r="C11043" t="str">
            <v>UN</v>
          </cell>
          <cell r="E11043" t="str">
            <v>1900</v>
          </cell>
          <cell r="F11043">
            <v>0</v>
          </cell>
        </row>
        <row r="11044">
          <cell r="A11044">
            <v>107417</v>
          </cell>
          <cell r="B11044" t="str">
            <v>RELÉ DPDT BOBINA 12 VDC</v>
          </cell>
          <cell r="C11044" t="str">
            <v>UN</v>
          </cell>
          <cell r="E11044" t="str">
            <v>1900</v>
          </cell>
          <cell r="F11044">
            <v>0</v>
          </cell>
        </row>
        <row r="11045">
          <cell r="A11045">
            <v>107418</v>
          </cell>
          <cell r="B11045" t="str">
            <v>TRANSMISOR DE PRESIÓN DIFERENCIAL</v>
          </cell>
          <cell r="C11045" t="str">
            <v>UN</v>
          </cell>
          <cell r="E11045" t="str">
            <v>1900</v>
          </cell>
          <cell r="F11045">
            <v>0</v>
          </cell>
        </row>
        <row r="11046">
          <cell r="A11046">
            <v>107420</v>
          </cell>
          <cell r="B11046" t="str">
            <v>CONTROL CENTRALIZADO ALÁMBRICO PROG. HORARIOS</v>
          </cell>
          <cell r="C11046" t="str">
            <v>UN</v>
          </cell>
          <cell r="E11046" t="str">
            <v>1900</v>
          </cell>
          <cell r="F11046">
            <v>0</v>
          </cell>
        </row>
        <row r="11047">
          <cell r="A11047">
            <v>107503</v>
          </cell>
          <cell r="B11047" t="str">
            <v>TUBERÍA CONDUIT ACERO GALVANIZADO EMT 2 1/2"</v>
          </cell>
          <cell r="C11047" t="str">
            <v>ML</v>
          </cell>
          <cell r="E11047" t="str">
            <v>1900</v>
          </cell>
          <cell r="F11047">
            <v>0</v>
          </cell>
        </row>
        <row r="11048">
          <cell r="A11048">
            <v>107504</v>
          </cell>
          <cell r="B11048" t="str">
            <v>Cable de control AWG 2X8 Blindado</v>
          </cell>
          <cell r="C11048" t="str">
            <v>ML</v>
          </cell>
          <cell r="E11048" t="str">
            <v>1900</v>
          </cell>
          <cell r="F11048">
            <v>0</v>
          </cell>
        </row>
        <row r="11049">
          <cell r="A11049">
            <v>108073</v>
          </cell>
          <cell r="B11049" t="str">
            <v>CONEXIÓN FLEXIBLE</v>
          </cell>
          <cell r="C11049" t="str">
            <v>UN</v>
          </cell>
          <cell r="E11049" t="str">
            <v>1900</v>
          </cell>
          <cell r="F11049">
            <v>0</v>
          </cell>
        </row>
        <row r="11050">
          <cell r="A11050">
            <v>108074</v>
          </cell>
          <cell r="B11050" t="str">
            <v>EQUIPO DE VENTILACIÓN MEC 38..000 CFM @0.4 INWG</v>
          </cell>
          <cell r="C11050" t="str">
            <v>UN</v>
          </cell>
          <cell r="E11050" t="str">
            <v>1900</v>
          </cell>
          <cell r="F11050">
            <v>0</v>
          </cell>
        </row>
        <row r="11051">
          <cell r="A11051">
            <v>108127</v>
          </cell>
          <cell r="B11051" t="str">
            <v>CAJA DE VENTILACION EN LINEA CENTRIFUGO ALETAS INC</v>
          </cell>
          <cell r="C11051" t="str">
            <v>UN</v>
          </cell>
          <cell r="E11051" t="str">
            <v>1900</v>
          </cell>
          <cell r="F11051">
            <v>0</v>
          </cell>
        </row>
        <row r="11052">
          <cell r="A11052">
            <v>108128</v>
          </cell>
          <cell r="B11052" t="str">
            <v>VENTILADOR EN LINEA HELICOCENTRIFUGO VE-02A Y VE-0</v>
          </cell>
          <cell r="C11052" t="str">
            <v>UN</v>
          </cell>
          <cell r="E11052" t="str">
            <v>1900</v>
          </cell>
          <cell r="F11052">
            <v>0</v>
          </cell>
        </row>
        <row r="11053">
          <cell r="A11053">
            <v>108129</v>
          </cell>
          <cell r="B11053" t="str">
            <v>TORNILLOS PARA EQUIPO DE VENTILACIÓN</v>
          </cell>
          <cell r="C11053" t="str">
            <v>UN</v>
          </cell>
          <cell r="E11053" t="str">
            <v>1900</v>
          </cell>
          <cell r="F11053">
            <v>0</v>
          </cell>
        </row>
        <row r="11054">
          <cell r="A11054">
            <v>108130</v>
          </cell>
          <cell r="B11054" t="str">
            <v>TUERCAS PARA EQUIPO DE VENTILACIÓN</v>
          </cell>
          <cell r="C11054" t="str">
            <v>UN</v>
          </cell>
          <cell r="E11054" t="str">
            <v>1900</v>
          </cell>
          <cell r="F11054">
            <v>0</v>
          </cell>
        </row>
        <row r="11055">
          <cell r="A11055">
            <v>108131</v>
          </cell>
          <cell r="B11055" t="str">
            <v>GUASA ZINCADA 3/8"</v>
          </cell>
          <cell r="C11055" t="str">
            <v>UN</v>
          </cell>
          <cell r="E11055" t="str">
            <v>1900</v>
          </cell>
          <cell r="F11055">
            <v>0</v>
          </cell>
        </row>
        <row r="11056">
          <cell r="A11056">
            <v>108132</v>
          </cell>
          <cell r="B11056" t="str">
            <v>ARANDELAS PARA EQUIPO DE VENTILACIÓN</v>
          </cell>
          <cell r="C11056" t="str">
            <v>UN</v>
          </cell>
          <cell r="E11056" t="str">
            <v>1900</v>
          </cell>
          <cell r="F11056">
            <v>0</v>
          </cell>
        </row>
        <row r="11057">
          <cell r="A11057">
            <v>108133</v>
          </cell>
          <cell r="B11057" t="str">
            <v>CHAZO DE EXPANSION DE1/4" (NO USAR)</v>
          </cell>
          <cell r="C11057" t="str">
            <v>UN</v>
          </cell>
          <cell r="E11057" t="str">
            <v>1900</v>
          </cell>
          <cell r="F11057">
            <v>0</v>
          </cell>
        </row>
        <row r="11058">
          <cell r="A11058">
            <v>108134</v>
          </cell>
          <cell r="B11058" t="str">
            <v>VARILLA ROSCADA 1/4"</v>
          </cell>
          <cell r="C11058" t="str">
            <v>ML</v>
          </cell>
          <cell r="E11058" t="str">
            <v>1900</v>
          </cell>
          <cell r="F11058">
            <v>0</v>
          </cell>
        </row>
        <row r="11059">
          <cell r="A11059">
            <v>108135</v>
          </cell>
          <cell r="B11059" t="str">
            <v>CONEXIÓN FLEXIBLE TIPO LONA</v>
          </cell>
          <cell r="C11059" t="str">
            <v>UN</v>
          </cell>
          <cell r="E11059" t="str">
            <v>1900</v>
          </cell>
          <cell r="F11059">
            <v>0</v>
          </cell>
        </row>
        <row r="11060">
          <cell r="A11060">
            <v>108143</v>
          </cell>
          <cell r="B11060" t="str">
            <v>NEOPRENO DE SOPORTE EQ. VENT.</v>
          </cell>
          <cell r="C11060" t="str">
            <v>ML</v>
          </cell>
          <cell r="E11060" t="str">
            <v>1900</v>
          </cell>
          <cell r="F11060">
            <v>0</v>
          </cell>
        </row>
        <row r="11061">
          <cell r="A11061">
            <v>108144</v>
          </cell>
          <cell r="B11061" t="str">
            <v>BASE EN PERFIL METÁLICO PARA EQ. VENT.</v>
          </cell>
          <cell r="C11061" t="str">
            <v>UN</v>
          </cell>
          <cell r="E11061" t="str">
            <v>1900</v>
          </cell>
          <cell r="F11061">
            <v>0</v>
          </cell>
        </row>
        <row r="11062">
          <cell r="A11062">
            <v>108145</v>
          </cell>
          <cell r="B11062" t="str">
            <v>CAJA DE VENTILACION EN LINEA CENTRIFUGO ALETAS INC</v>
          </cell>
          <cell r="C11062" t="str">
            <v>UN</v>
          </cell>
          <cell r="E11062" t="str">
            <v>1900</v>
          </cell>
          <cell r="F11062">
            <v>0</v>
          </cell>
        </row>
        <row r="11063">
          <cell r="A11063">
            <v>108146</v>
          </cell>
          <cell r="B11063" t="str">
            <v>VENTILADOR EN LINEA HELICOCENTRIFUGO VE-05A Y VE-0</v>
          </cell>
          <cell r="C11063" t="str">
            <v>UN</v>
          </cell>
          <cell r="E11063" t="str">
            <v>1900</v>
          </cell>
          <cell r="F11063">
            <v>0</v>
          </cell>
        </row>
        <row r="11064">
          <cell r="A11064">
            <v>108147</v>
          </cell>
          <cell r="B11064" t="str">
            <v>MOGOLLA EN NEOPRENO 4"X2"</v>
          </cell>
          <cell r="C11064" t="str">
            <v>UN</v>
          </cell>
          <cell r="E11064" t="str">
            <v>1900</v>
          </cell>
          <cell r="F11064">
            <v>0</v>
          </cell>
        </row>
        <row r="11065">
          <cell r="A11065">
            <v>108148</v>
          </cell>
          <cell r="B11065" t="str">
            <v>CHAZO DE EXPANSION DE 3/8"</v>
          </cell>
          <cell r="C11065" t="str">
            <v>UN</v>
          </cell>
          <cell r="E11065" t="str">
            <v>1900</v>
          </cell>
          <cell r="F11065">
            <v>0</v>
          </cell>
        </row>
        <row r="11066">
          <cell r="A11066">
            <v>108149</v>
          </cell>
          <cell r="B11066" t="str">
            <v>VENTILADOR EN LINEA HELICOCENTRIFUGO  VE-05C 296 C</v>
          </cell>
          <cell r="C11066" t="str">
            <v>UN</v>
          </cell>
          <cell r="E11066" t="str">
            <v>1900</v>
          </cell>
          <cell r="F11066">
            <v>0</v>
          </cell>
        </row>
        <row r="11067">
          <cell r="A11067">
            <v>108150</v>
          </cell>
          <cell r="B11067" t="str">
            <v>VENTILADOR EN LINEA HELICOCENTRIFUGO VE-07 405CFM</v>
          </cell>
          <cell r="C11067" t="str">
            <v>UN</v>
          </cell>
          <cell r="E11067" t="str">
            <v>1900</v>
          </cell>
          <cell r="F11067">
            <v>0</v>
          </cell>
        </row>
        <row r="11068">
          <cell r="A11068">
            <v>108151</v>
          </cell>
          <cell r="B11068" t="str">
            <v>CAJA VENTILADOR CENTRÍFUGO EN LINEA VE-09 1100 RPM</v>
          </cell>
          <cell r="C11068" t="str">
            <v>UN</v>
          </cell>
          <cell r="E11068" t="str">
            <v>1900</v>
          </cell>
          <cell r="F11068">
            <v>0</v>
          </cell>
        </row>
        <row r="11069">
          <cell r="A11069">
            <v>108153</v>
          </cell>
          <cell r="B11069" t="str">
            <v>H EN HIERRO PARA UNIDAD CONDEN</v>
          </cell>
          <cell r="C11069" t="str">
            <v>UN</v>
          </cell>
          <cell r="E11069" t="str">
            <v>1900</v>
          </cell>
          <cell r="F11069">
            <v>0</v>
          </cell>
        </row>
        <row r="11070">
          <cell r="A11070">
            <v>108154</v>
          </cell>
          <cell r="B11070" t="str">
            <v>VENTILADOR EN LINEA HELICOCENTRIFUGO  VE-10A Y VE-</v>
          </cell>
          <cell r="C11070" t="str">
            <v>UN</v>
          </cell>
          <cell r="E11070" t="str">
            <v>1900</v>
          </cell>
          <cell r="F11070">
            <v>0</v>
          </cell>
        </row>
        <row r="11071">
          <cell r="A11071">
            <v>108156</v>
          </cell>
          <cell r="B11071" t="str">
            <v>VENTILADOR EN LINEA HELICOCENTRIFUGO INSTALACION E</v>
          </cell>
          <cell r="C11071" t="str">
            <v>UN</v>
          </cell>
          <cell r="E11071" t="str">
            <v>1900</v>
          </cell>
          <cell r="F11071">
            <v>0</v>
          </cell>
        </row>
        <row r="11072">
          <cell r="A11072">
            <v>108157</v>
          </cell>
          <cell r="B11072" t="str">
            <v>BASES ANTIVIBRATORIAS CON RESORTE Y NEOPRENO</v>
          </cell>
          <cell r="C11072" t="str">
            <v>UN</v>
          </cell>
          <cell r="E11072" t="str">
            <v>1900</v>
          </cell>
          <cell r="F11072">
            <v>0</v>
          </cell>
        </row>
        <row r="11073">
          <cell r="A11073">
            <v>108158</v>
          </cell>
          <cell r="B11073" t="str">
            <v>VENTILADOR DE EXTRACCIÓN TIPO HONGO DE DESCARGA VE</v>
          </cell>
          <cell r="C11073" t="str">
            <v>UN</v>
          </cell>
          <cell r="E11073" t="str">
            <v>1900</v>
          </cell>
          <cell r="F11073">
            <v>0</v>
          </cell>
        </row>
        <row r="11074">
          <cell r="A11074">
            <v>108159</v>
          </cell>
          <cell r="B11074" t="str">
            <v>CONDENSADORA UCON-01 SOLO FRIO CAPACIDAD 240.000 B</v>
          </cell>
          <cell r="C11074" t="str">
            <v>UN</v>
          </cell>
          <cell r="E11074" t="str">
            <v>1900</v>
          </cell>
          <cell r="F11074">
            <v>0</v>
          </cell>
        </row>
        <row r="11075">
          <cell r="A11075">
            <v>108160</v>
          </cell>
          <cell r="B11075" t="str">
            <v>BANDEJA DE CONDENSADOS AISLADA EN LÁM GALV</v>
          </cell>
          <cell r="C11075" t="str">
            <v>UN</v>
          </cell>
          <cell r="E11075" t="str">
            <v>1900</v>
          </cell>
          <cell r="F11075">
            <v>0</v>
          </cell>
        </row>
        <row r="11076">
          <cell r="A11076">
            <v>108161</v>
          </cell>
          <cell r="B11076" t="str">
            <v>BASE EN NEOPENO</v>
          </cell>
          <cell r="C11076" t="str">
            <v>UN</v>
          </cell>
          <cell r="E11076" t="str">
            <v>1900</v>
          </cell>
          <cell r="F11076">
            <v>0</v>
          </cell>
        </row>
        <row r="11077">
          <cell r="A11077">
            <v>108162</v>
          </cell>
          <cell r="B11077" t="str">
            <v>UNIDAD EVAPORADORA DE PARED REFRIGERANTE VARIABLE</v>
          </cell>
          <cell r="C11077" t="str">
            <v>UN</v>
          </cell>
          <cell r="E11077" t="str">
            <v>1900</v>
          </cell>
          <cell r="F11077">
            <v>0</v>
          </cell>
        </row>
        <row r="11078">
          <cell r="A11078">
            <v>108163</v>
          </cell>
          <cell r="B11078" t="str">
            <v>BOMBA DE CONDENSADO A 220/1/60</v>
          </cell>
          <cell r="C11078" t="str">
            <v>UN</v>
          </cell>
          <cell r="E11078" t="str">
            <v>1900</v>
          </cell>
          <cell r="F11078">
            <v>0</v>
          </cell>
        </row>
        <row r="11079">
          <cell r="A11079">
            <v>108167</v>
          </cell>
          <cell r="B11079" t="str">
            <v>VARIADOR DE FRECUENCIA PARA MOTOR DE 15 HP @ 220/3</v>
          </cell>
          <cell r="C11079" t="str">
            <v>UN</v>
          </cell>
          <cell r="E11079" t="str">
            <v>1900</v>
          </cell>
          <cell r="F11079">
            <v>0</v>
          </cell>
        </row>
        <row r="11080">
          <cell r="A11080">
            <v>108186</v>
          </cell>
          <cell r="B11080" t="str">
            <v>EQUIPO MINISPLIT TIPO FAN COIL OCULTO INVERTER MS-</v>
          </cell>
          <cell r="C11080" t="str">
            <v>UN</v>
          </cell>
          <cell r="E11080" t="str">
            <v>1900</v>
          </cell>
          <cell r="F11080">
            <v>0</v>
          </cell>
        </row>
        <row r="11081">
          <cell r="A11081">
            <v>108187</v>
          </cell>
          <cell r="B11081" t="str">
            <v>TORNILLOS MANEJADORA</v>
          </cell>
          <cell r="C11081" t="str">
            <v>UN</v>
          </cell>
          <cell r="E11081" t="str">
            <v>1900</v>
          </cell>
          <cell r="F11081">
            <v>0</v>
          </cell>
        </row>
        <row r="11082">
          <cell r="A11082">
            <v>108189</v>
          </cell>
          <cell r="B11082" t="str">
            <v>TORNILLOS CONDENSADORA</v>
          </cell>
          <cell r="C11082" t="str">
            <v>UN</v>
          </cell>
          <cell r="E11082" t="str">
            <v>1900</v>
          </cell>
          <cell r="F11082">
            <v>0</v>
          </cell>
        </row>
        <row r="11083">
          <cell r="A11083">
            <v>108190</v>
          </cell>
          <cell r="B11083" t="str">
            <v>MOGOLLA EN NEOPRENO 2"X1"</v>
          </cell>
          <cell r="C11083" t="str">
            <v>UN</v>
          </cell>
          <cell r="E11083" t="str">
            <v>1900</v>
          </cell>
          <cell r="F11083">
            <v>0</v>
          </cell>
        </row>
        <row r="11084">
          <cell r="A11084">
            <v>108191</v>
          </cell>
          <cell r="B11084" t="str">
            <v>BASE EN ÁNGULO PARA UNIDAD CONDENSADORA</v>
          </cell>
          <cell r="C11084" t="str">
            <v>UN</v>
          </cell>
          <cell r="E11084" t="str">
            <v>1900</v>
          </cell>
          <cell r="F11084">
            <v>0</v>
          </cell>
        </row>
        <row r="11085">
          <cell r="A11085">
            <v>108192</v>
          </cell>
          <cell r="B11085" t="str">
            <v>MINISPLIT INVENTER 24.000 BTU/HR</v>
          </cell>
          <cell r="C11085" t="str">
            <v>UN</v>
          </cell>
          <cell r="E11085" t="str">
            <v>1900</v>
          </cell>
          <cell r="F11085">
            <v>0</v>
          </cell>
        </row>
        <row r="11086">
          <cell r="A11086">
            <v>108193</v>
          </cell>
          <cell r="B11086" t="str">
            <v>BOMBA DE CONDENSADO A 220V</v>
          </cell>
          <cell r="C11086" t="str">
            <v>UN</v>
          </cell>
          <cell r="E11086" t="str">
            <v>1900</v>
          </cell>
          <cell r="F11086">
            <v>0</v>
          </cell>
        </row>
        <row r="11087">
          <cell r="A11087">
            <v>108194</v>
          </cell>
          <cell r="B11087" t="str">
            <v>BASE SOPORTE</v>
          </cell>
          <cell r="C11087" t="str">
            <v>UN</v>
          </cell>
          <cell r="E11087" t="str">
            <v>1900</v>
          </cell>
          <cell r="F11087">
            <v>0</v>
          </cell>
        </row>
        <row r="11088">
          <cell r="A11088">
            <v>108195</v>
          </cell>
          <cell r="B11088" t="str">
            <v>MANGUERA Y ACCESORIOS DE CONEXIÓN</v>
          </cell>
          <cell r="C11088" t="str">
            <v>UN</v>
          </cell>
          <cell r="E11088" t="str">
            <v>1900</v>
          </cell>
          <cell r="F11088">
            <v>0</v>
          </cell>
        </row>
        <row r="11089">
          <cell r="A11089">
            <v>108196</v>
          </cell>
          <cell r="B11089" t="str">
            <v>ACOPLES Y ACCESORIOS CONEXIÓN TUBERÍA</v>
          </cell>
          <cell r="C11089" t="str">
            <v>UN</v>
          </cell>
          <cell r="E11089" t="str">
            <v>1900</v>
          </cell>
          <cell r="F11089">
            <v>0</v>
          </cell>
        </row>
        <row r="11090">
          <cell r="A11090">
            <v>108197</v>
          </cell>
          <cell r="B11090" t="str">
            <v>CHASIS BANCO DE FILTROS</v>
          </cell>
          <cell r="C11090" t="str">
            <v>UN</v>
          </cell>
          <cell r="E11090" t="str">
            <v>1900</v>
          </cell>
          <cell r="F11090">
            <v>0</v>
          </cell>
        </row>
        <row r="11091">
          <cell r="A11091">
            <v>108198</v>
          </cell>
          <cell r="B11091" t="str">
            <v>PREFILTROS LAVABLES</v>
          </cell>
          <cell r="C11091" t="str">
            <v>UN</v>
          </cell>
          <cell r="E11091" t="str">
            <v>1900</v>
          </cell>
          <cell r="F11091">
            <v>0</v>
          </cell>
        </row>
        <row r="11092">
          <cell r="A11092">
            <v>108199</v>
          </cell>
          <cell r="B11092" t="str">
            <v>FILTROS 65%</v>
          </cell>
          <cell r="C11092" t="str">
            <v>UN</v>
          </cell>
          <cell r="E11092" t="str">
            <v>1900</v>
          </cell>
          <cell r="F11092">
            <v>0</v>
          </cell>
        </row>
        <row r="11093">
          <cell r="A11093">
            <v>108200</v>
          </cell>
          <cell r="B11093" t="str">
            <v>BASE SOPORTE BANCO FILTROS</v>
          </cell>
          <cell r="C11093" t="str">
            <v>UN</v>
          </cell>
          <cell r="E11093" t="str">
            <v>1900</v>
          </cell>
          <cell r="F11093">
            <v>0</v>
          </cell>
        </row>
        <row r="11094">
          <cell r="A11094">
            <v>108201</v>
          </cell>
          <cell r="B11094" t="str">
            <v>CONTROL CENTRALIZADO CON PANTALLA TACTIL</v>
          </cell>
          <cell r="C11094" t="str">
            <v>UN</v>
          </cell>
          <cell r="E11094" t="str">
            <v>1900</v>
          </cell>
          <cell r="F11094">
            <v>0</v>
          </cell>
        </row>
        <row r="11095">
          <cell r="A11095">
            <v>108202</v>
          </cell>
          <cell r="B11095" t="str">
            <v>SENSOR DE TEMPERATURA DE ZONA PARA EQUIPOS DE REFR</v>
          </cell>
          <cell r="C11095" t="str">
            <v>UN</v>
          </cell>
          <cell r="E11095" t="str">
            <v>1900</v>
          </cell>
          <cell r="F11095">
            <v>0</v>
          </cell>
        </row>
        <row r="11096">
          <cell r="A11096">
            <v>108203</v>
          </cell>
          <cell r="B11096" t="str">
            <v>TARJETA CONTROL REFRIGERANTE VAR PARA VENTILADOR</v>
          </cell>
          <cell r="C11096" t="str">
            <v>UN</v>
          </cell>
          <cell r="E11096" t="str">
            <v>1900</v>
          </cell>
          <cell r="F11096">
            <v>0</v>
          </cell>
        </row>
        <row r="11097">
          <cell r="A11097">
            <v>108204</v>
          </cell>
          <cell r="B11097" t="str">
            <v>CABLEADO TARJETA DE CONTROL</v>
          </cell>
          <cell r="C11097" t="str">
            <v>UN</v>
          </cell>
          <cell r="E11097" t="str">
            <v>1900</v>
          </cell>
          <cell r="F11097">
            <v>0</v>
          </cell>
        </row>
        <row r="11098">
          <cell r="A11098">
            <v>108205</v>
          </cell>
          <cell r="B11098" t="str">
            <v>VARIADOR FRECUENCIA PARA MOTOR DE 1 HP @ 220/3/60</v>
          </cell>
          <cell r="C11098" t="str">
            <v>UN</v>
          </cell>
          <cell r="D11098">
            <v>43717</v>
          </cell>
          <cell r="E11098" t="str">
            <v>2019</v>
          </cell>
          <cell r="F11098">
            <v>3237841</v>
          </cell>
        </row>
        <row r="11099">
          <cell r="A11099">
            <v>108206</v>
          </cell>
          <cell r="B11099" t="str">
            <v>VARIADOR DE FRECUENCIA PARA MOTOR DE 1.5 HP @ 220/</v>
          </cell>
          <cell r="C11099" t="str">
            <v>UN</v>
          </cell>
          <cell r="E11099" t="str">
            <v>1900</v>
          </cell>
          <cell r="F11099">
            <v>0</v>
          </cell>
        </row>
        <row r="11100">
          <cell r="A11100">
            <v>108207</v>
          </cell>
          <cell r="B11100" t="str">
            <v>VARIADOR DE FRECUENCIA PARA MOTOR DE 5 HP @ 220/3/</v>
          </cell>
          <cell r="C11100" t="str">
            <v>UN</v>
          </cell>
          <cell r="D11100">
            <v>43717</v>
          </cell>
          <cell r="E11100" t="str">
            <v>2019</v>
          </cell>
          <cell r="F11100">
            <v>5781934</v>
          </cell>
        </row>
        <row r="11101">
          <cell r="A11101">
            <v>108209</v>
          </cell>
          <cell r="B11101" t="str">
            <v>SWITCH DIFERENCIAL DE PRESIÓN DE AIRE</v>
          </cell>
          <cell r="C11101" t="str">
            <v>UN</v>
          </cell>
          <cell r="E11101" t="str">
            <v>1900</v>
          </cell>
          <cell r="F11101">
            <v>0</v>
          </cell>
        </row>
        <row r="11102">
          <cell r="A11102">
            <v>108210</v>
          </cell>
          <cell r="B11102" t="str">
            <v>ACCESORIOS SWITCH DIFERENCIAL</v>
          </cell>
          <cell r="C11102" t="str">
            <v>UN</v>
          </cell>
          <cell r="E11102" t="str">
            <v>1900</v>
          </cell>
          <cell r="F11102">
            <v>0</v>
          </cell>
        </row>
        <row r="11103">
          <cell r="A11103">
            <v>108211</v>
          </cell>
          <cell r="B11103" t="str">
            <v>TABLERO FUERZA Y CONTROL VENTILADORES P1  TEFC-01</v>
          </cell>
          <cell r="C11103" t="str">
            <v>UN</v>
          </cell>
          <cell r="E11103" t="str">
            <v>1900</v>
          </cell>
          <cell r="F11103">
            <v>0</v>
          </cell>
        </row>
        <row r="11104">
          <cell r="A11104">
            <v>108212</v>
          </cell>
          <cell r="B11104" t="str">
            <v>TABLERO FUERZA Y CONTROL VENTILADORES P2 TEFC -02</v>
          </cell>
          <cell r="C11104" t="str">
            <v>UN</v>
          </cell>
          <cell r="E11104" t="str">
            <v>1900</v>
          </cell>
          <cell r="F11104">
            <v>0</v>
          </cell>
        </row>
        <row r="11105">
          <cell r="A11105">
            <v>108213</v>
          </cell>
          <cell r="B11105" t="str">
            <v>TABLERO DE FUERZA Y CONTROL TEFC-AA-03</v>
          </cell>
          <cell r="C11105" t="str">
            <v>UN</v>
          </cell>
          <cell r="E11105" t="str">
            <v>1900</v>
          </cell>
          <cell r="F11105">
            <v>0</v>
          </cell>
        </row>
        <row r="11106">
          <cell r="A11106">
            <v>108269</v>
          </cell>
          <cell r="B11106" t="str">
            <v>TABLERO DE FUERZA Y CONTROL TEFC-AA-04</v>
          </cell>
          <cell r="C11106" t="str">
            <v>UN</v>
          </cell>
          <cell r="E11106" t="str">
            <v>1900</v>
          </cell>
          <cell r="F11106">
            <v>0</v>
          </cell>
        </row>
        <row r="11107">
          <cell r="A11107">
            <v>108270</v>
          </cell>
          <cell r="B11107" t="str">
            <v>SENSOR DE TEMPERATURA Y HUMEDAD NETA EXTERIOR</v>
          </cell>
          <cell r="C11107" t="str">
            <v>UN</v>
          </cell>
          <cell r="E11107" t="str">
            <v>1900</v>
          </cell>
          <cell r="F11107">
            <v>0</v>
          </cell>
        </row>
        <row r="11108">
          <cell r="A11108">
            <v>108272</v>
          </cell>
          <cell r="B11108" t="str">
            <v>SENSOR DE TEMPERATURA DE ZONA 0-12 Amp</v>
          </cell>
          <cell r="C11108" t="str">
            <v>UN</v>
          </cell>
          <cell r="E11108" t="str">
            <v>1900</v>
          </cell>
          <cell r="F11108">
            <v>0</v>
          </cell>
        </row>
        <row r="11109">
          <cell r="A11109">
            <v>108273</v>
          </cell>
          <cell r="B11109" t="str">
            <v>CAJA ACRILICA PARA SENSOR</v>
          </cell>
          <cell r="C11109" t="str">
            <v>UN</v>
          </cell>
          <cell r="E11109" t="str">
            <v>1900</v>
          </cell>
          <cell r="F11109">
            <v>0</v>
          </cell>
        </row>
        <row r="11110">
          <cell r="A11110">
            <v>108281</v>
          </cell>
          <cell r="B11110" t="str">
            <v>TUBERÍA Cu RIGIDA TIPO L DE 1/4"</v>
          </cell>
          <cell r="C11110" t="str">
            <v>ML</v>
          </cell>
          <cell r="D11110">
            <v>43735</v>
          </cell>
          <cell r="E11110" t="str">
            <v>2019</v>
          </cell>
          <cell r="F11110">
            <v>6717</v>
          </cell>
        </row>
        <row r="11111">
          <cell r="A11111">
            <v>108283</v>
          </cell>
          <cell r="B11111" t="str">
            <v>CODO Cu DE 1/4"</v>
          </cell>
          <cell r="C11111" t="str">
            <v>UN</v>
          </cell>
          <cell r="D11111">
            <v>43658</v>
          </cell>
          <cell r="E11111" t="str">
            <v>2019</v>
          </cell>
          <cell r="F11111">
            <v>3342</v>
          </cell>
        </row>
        <row r="11112">
          <cell r="A11112">
            <v>108284</v>
          </cell>
          <cell r="B11112" t="str">
            <v>UNIÓN Cu DE 1/4"</v>
          </cell>
          <cell r="C11112" t="str">
            <v>UN</v>
          </cell>
          <cell r="D11112">
            <v>43735</v>
          </cell>
          <cell r="E11112" t="str">
            <v>2019</v>
          </cell>
          <cell r="F11112">
            <v>746</v>
          </cell>
        </row>
        <row r="11113">
          <cell r="A11113">
            <v>108286</v>
          </cell>
          <cell r="B11113" t="str">
            <v>SOLDADURA DE PLATA</v>
          </cell>
          <cell r="C11113" t="str">
            <v>LB</v>
          </cell>
          <cell r="D11113">
            <v>43735</v>
          </cell>
          <cell r="E11113" t="str">
            <v>2019</v>
          </cell>
          <cell r="F11113">
            <v>31200</v>
          </cell>
        </row>
        <row r="11114">
          <cell r="A11114">
            <v>108287</v>
          </cell>
          <cell r="B11114" t="str">
            <v>FUNDENTE  B</v>
          </cell>
          <cell r="C11114" t="str">
            <v>ONZ</v>
          </cell>
          <cell r="D11114">
            <v>43735</v>
          </cell>
          <cell r="E11114" t="str">
            <v>2019</v>
          </cell>
          <cell r="F11114">
            <v>6499.99</v>
          </cell>
        </row>
        <row r="11115">
          <cell r="A11115">
            <v>108289</v>
          </cell>
          <cell r="B11115" t="str">
            <v>RUBATEX DE 1/4"</v>
          </cell>
          <cell r="C11115" t="str">
            <v>ML</v>
          </cell>
          <cell r="D11115">
            <v>44585</v>
          </cell>
          <cell r="E11115" t="str">
            <v>2022</v>
          </cell>
          <cell r="F11115">
            <v>6654.06</v>
          </cell>
        </row>
        <row r="11116">
          <cell r="A11116">
            <v>108290</v>
          </cell>
          <cell r="B11116" t="str">
            <v>ADHESIVO ARMACELL (Botella)</v>
          </cell>
          <cell r="C11116" t="str">
            <v>UN</v>
          </cell>
          <cell r="D11116">
            <v>43735</v>
          </cell>
          <cell r="E11116" t="str">
            <v>2019</v>
          </cell>
          <cell r="F11116">
            <v>10540</v>
          </cell>
        </row>
        <row r="11117">
          <cell r="A11117">
            <v>108292</v>
          </cell>
          <cell r="B11117" t="str">
            <v>PINTURA ARMAFISH (Botella)</v>
          </cell>
          <cell r="C11117" t="str">
            <v>UN</v>
          </cell>
          <cell r="D11117">
            <v>43735</v>
          </cell>
          <cell r="E11117" t="str">
            <v>2019</v>
          </cell>
          <cell r="F11117">
            <v>50670</v>
          </cell>
        </row>
        <row r="11118">
          <cell r="A11118">
            <v>108299</v>
          </cell>
          <cell r="B11118" t="str">
            <v>ABRAZADERA AJUSTABLE DE 1"</v>
          </cell>
          <cell r="C11118" t="str">
            <v>UN</v>
          </cell>
          <cell r="D11118">
            <v>43735</v>
          </cell>
          <cell r="E11118" t="str">
            <v>2019</v>
          </cell>
          <cell r="F11118">
            <v>780</v>
          </cell>
        </row>
        <row r="11119">
          <cell r="A11119">
            <v>108306</v>
          </cell>
          <cell r="B11119" t="str">
            <v>RUBATEX DE 3/8"</v>
          </cell>
          <cell r="C11119" t="str">
            <v>ML</v>
          </cell>
          <cell r="E11119" t="str">
            <v>1900</v>
          </cell>
          <cell r="F11119">
            <v>0</v>
          </cell>
        </row>
        <row r="11120">
          <cell r="A11120">
            <v>108319</v>
          </cell>
          <cell r="B11120" t="str">
            <v>TUBERÍA Cu RIGIDA TIPO L DE 3/8"</v>
          </cell>
          <cell r="C11120" t="str">
            <v>ML</v>
          </cell>
          <cell r="D11120">
            <v>43735</v>
          </cell>
          <cell r="E11120" t="str">
            <v>2019</v>
          </cell>
          <cell r="F11120">
            <v>10508</v>
          </cell>
        </row>
        <row r="11121">
          <cell r="A11121">
            <v>108320</v>
          </cell>
          <cell r="B11121" t="str">
            <v>CODO Cu DE 3/8"</v>
          </cell>
          <cell r="C11121" t="str">
            <v>UN</v>
          </cell>
          <cell r="D11121">
            <v>43735</v>
          </cell>
          <cell r="E11121" t="str">
            <v>2019</v>
          </cell>
          <cell r="F11121">
            <v>1078</v>
          </cell>
        </row>
        <row r="11122">
          <cell r="A11122">
            <v>108321</v>
          </cell>
          <cell r="B11122" t="str">
            <v>UNIÓN Cu DE 3/8"</v>
          </cell>
          <cell r="C11122" t="str">
            <v>UN</v>
          </cell>
          <cell r="D11122">
            <v>43735</v>
          </cell>
          <cell r="E11122" t="str">
            <v>2019</v>
          </cell>
          <cell r="F11122">
            <v>1344</v>
          </cell>
        </row>
        <row r="11123">
          <cell r="A11123">
            <v>108322</v>
          </cell>
          <cell r="B11123" t="str">
            <v>SEMICODO Cu DE 3/8"</v>
          </cell>
          <cell r="C11123" t="str">
            <v>UN</v>
          </cell>
          <cell r="D11123">
            <v>43735</v>
          </cell>
          <cell r="E11123" t="str">
            <v>2019</v>
          </cell>
          <cell r="F11123">
            <v>2972</v>
          </cell>
        </row>
        <row r="11124">
          <cell r="A11124">
            <v>108325</v>
          </cell>
          <cell r="B11124" t="str">
            <v>TUBERÍA Cu RIGIDA TIPO L DE 1/2"</v>
          </cell>
          <cell r="C11124" t="str">
            <v>ML</v>
          </cell>
          <cell r="D11124">
            <v>43735</v>
          </cell>
          <cell r="E11124" t="str">
            <v>2019</v>
          </cell>
          <cell r="F11124">
            <v>14950.01</v>
          </cell>
        </row>
        <row r="11125">
          <cell r="A11125">
            <v>108326</v>
          </cell>
          <cell r="B11125" t="str">
            <v>CODO Cu DE 1/2""</v>
          </cell>
          <cell r="C11125" t="str">
            <v>UN</v>
          </cell>
          <cell r="D11125">
            <v>43735</v>
          </cell>
          <cell r="E11125" t="str">
            <v>2019</v>
          </cell>
          <cell r="F11125">
            <v>2154</v>
          </cell>
        </row>
        <row r="11126">
          <cell r="A11126">
            <v>108327</v>
          </cell>
          <cell r="B11126" t="str">
            <v>UNIÓN Cu DE 1/2""</v>
          </cell>
          <cell r="C11126" t="str">
            <v>UN</v>
          </cell>
          <cell r="D11126">
            <v>44585</v>
          </cell>
          <cell r="E11126" t="str">
            <v>2022</v>
          </cell>
          <cell r="F11126">
            <v>1522.69</v>
          </cell>
        </row>
        <row r="11127">
          <cell r="A11127">
            <v>108328</v>
          </cell>
          <cell r="B11127" t="str">
            <v>SEMICODO Cu DE 1/2"</v>
          </cell>
          <cell r="C11127" t="str">
            <v>UN</v>
          </cell>
          <cell r="D11127">
            <v>43735</v>
          </cell>
          <cell r="E11127" t="str">
            <v>2019</v>
          </cell>
          <cell r="F11127">
            <v>1755</v>
          </cell>
        </row>
        <row r="11128">
          <cell r="A11128">
            <v>108329</v>
          </cell>
          <cell r="B11128" t="str">
            <v>RUBATEX DE 1/2"</v>
          </cell>
          <cell r="C11128" t="str">
            <v>ML</v>
          </cell>
          <cell r="D11128">
            <v>43735</v>
          </cell>
          <cell r="E11128" t="str">
            <v>2019</v>
          </cell>
          <cell r="F11128">
            <v>2249</v>
          </cell>
        </row>
        <row r="11129">
          <cell r="A11129">
            <v>108330</v>
          </cell>
          <cell r="B11129" t="str">
            <v>ABRAZADERA AJUSTABLE DE 1/2" ACABADO ZINCADO.</v>
          </cell>
          <cell r="C11129" t="str">
            <v>UN</v>
          </cell>
          <cell r="D11129">
            <v>43735</v>
          </cell>
          <cell r="E11129" t="str">
            <v>2019</v>
          </cell>
          <cell r="F11129">
            <v>650</v>
          </cell>
        </row>
        <row r="11130">
          <cell r="A11130">
            <v>108331</v>
          </cell>
          <cell r="B11130" t="str">
            <v>TUBERÍA Cu RIGIDA TIPO K DE 5/8"</v>
          </cell>
          <cell r="C11130" t="str">
            <v>ML</v>
          </cell>
          <cell r="D11130">
            <v>43735</v>
          </cell>
          <cell r="E11130" t="str">
            <v>2019</v>
          </cell>
          <cell r="F11130">
            <v>19499.990000000002</v>
          </cell>
        </row>
        <row r="11131">
          <cell r="A11131">
            <v>108332</v>
          </cell>
          <cell r="B11131" t="str">
            <v>CODO Cu DE 5/8"</v>
          </cell>
          <cell r="C11131" t="str">
            <v>UN</v>
          </cell>
          <cell r="D11131">
            <v>43735</v>
          </cell>
          <cell r="E11131" t="str">
            <v>2019</v>
          </cell>
          <cell r="F11131">
            <v>1105</v>
          </cell>
        </row>
        <row r="11132">
          <cell r="A11132">
            <v>108333</v>
          </cell>
          <cell r="B11132" t="str">
            <v>UNIÓN Cu DE 5/8"</v>
          </cell>
          <cell r="C11132" t="str">
            <v>UN</v>
          </cell>
          <cell r="D11132">
            <v>43735</v>
          </cell>
          <cell r="E11132" t="str">
            <v>2019</v>
          </cell>
          <cell r="F11132">
            <v>1751</v>
          </cell>
        </row>
        <row r="11133">
          <cell r="A11133">
            <v>108334</v>
          </cell>
          <cell r="B11133" t="str">
            <v>RUBATEX DE 5/8"</v>
          </cell>
          <cell r="C11133" t="str">
            <v>ML</v>
          </cell>
          <cell r="D11133">
            <v>43735</v>
          </cell>
          <cell r="E11133" t="str">
            <v>2019</v>
          </cell>
          <cell r="F11133">
            <v>2566</v>
          </cell>
        </row>
        <row r="11134">
          <cell r="A11134">
            <v>108335</v>
          </cell>
          <cell r="B11134" t="str">
            <v>SEMICODO Cu DE 5/8"</v>
          </cell>
          <cell r="C11134" t="str">
            <v>UN</v>
          </cell>
          <cell r="D11134">
            <v>43735</v>
          </cell>
          <cell r="E11134" t="str">
            <v>2019</v>
          </cell>
          <cell r="F11134">
            <v>2284</v>
          </cell>
        </row>
        <row r="11135">
          <cell r="A11135">
            <v>108336</v>
          </cell>
          <cell r="B11135" t="str">
            <v>TUBERÍA Cu RIGIDA TIPO L DE 7/8"</v>
          </cell>
          <cell r="C11135" t="str">
            <v>ML</v>
          </cell>
          <cell r="D11135">
            <v>43735</v>
          </cell>
          <cell r="E11135" t="str">
            <v>2019</v>
          </cell>
          <cell r="F11135">
            <v>22750</v>
          </cell>
        </row>
        <row r="11136">
          <cell r="A11136">
            <v>108337</v>
          </cell>
          <cell r="B11136" t="str">
            <v>CODO Cu DE 7/8"</v>
          </cell>
          <cell r="C11136" t="str">
            <v>UN</v>
          </cell>
          <cell r="D11136">
            <v>43735</v>
          </cell>
          <cell r="E11136" t="str">
            <v>2019</v>
          </cell>
          <cell r="F11136">
            <v>4550</v>
          </cell>
        </row>
        <row r="11137">
          <cell r="A11137">
            <v>108338</v>
          </cell>
          <cell r="B11137" t="str">
            <v>UNIÓN Cu DE 7/8"</v>
          </cell>
          <cell r="C11137" t="str">
            <v>UN</v>
          </cell>
          <cell r="D11137">
            <v>43735</v>
          </cell>
          <cell r="E11137" t="str">
            <v>2019</v>
          </cell>
          <cell r="F11137">
            <v>1751</v>
          </cell>
        </row>
        <row r="11138">
          <cell r="A11138">
            <v>108339</v>
          </cell>
          <cell r="B11138" t="str">
            <v>SEMICODO Cu DE 7/8"</v>
          </cell>
          <cell r="C11138" t="str">
            <v>UN</v>
          </cell>
          <cell r="D11138">
            <v>43735</v>
          </cell>
          <cell r="E11138" t="str">
            <v>2019</v>
          </cell>
          <cell r="F11138">
            <v>6290.99</v>
          </cell>
        </row>
        <row r="11139">
          <cell r="A11139">
            <v>108340</v>
          </cell>
          <cell r="B11139" t="str">
            <v>RUBATEX DE 7/8"</v>
          </cell>
          <cell r="C11139" t="str">
            <v>ML</v>
          </cell>
          <cell r="D11139">
            <v>43735</v>
          </cell>
          <cell r="E11139" t="str">
            <v>2019</v>
          </cell>
          <cell r="F11139">
            <v>3701.99</v>
          </cell>
        </row>
        <row r="11140">
          <cell r="A11140">
            <v>108341</v>
          </cell>
          <cell r="B11140" t="str">
            <v>ABRAZADERA AJUSTABLE DE 3/4"</v>
          </cell>
          <cell r="C11140" t="str">
            <v>UN</v>
          </cell>
          <cell r="D11140">
            <v>43735</v>
          </cell>
          <cell r="E11140" t="str">
            <v>2019</v>
          </cell>
          <cell r="F11140">
            <v>780</v>
          </cell>
        </row>
        <row r="11141">
          <cell r="A11141">
            <v>108343</v>
          </cell>
          <cell r="B11141" t="str">
            <v>TUBERÍA Cu RIGIDA TIPO K DE 1 1/8"</v>
          </cell>
          <cell r="C11141" t="str">
            <v>ML</v>
          </cell>
          <cell r="E11141" t="str">
            <v>1900</v>
          </cell>
          <cell r="F11141">
            <v>0</v>
          </cell>
        </row>
        <row r="11142">
          <cell r="A11142">
            <v>108344</v>
          </cell>
          <cell r="B11142" t="str">
            <v>CODO Cu DE 1 1/8"</v>
          </cell>
          <cell r="C11142" t="str">
            <v>UN</v>
          </cell>
          <cell r="E11142" t="str">
            <v>1900</v>
          </cell>
          <cell r="F11142">
            <v>0</v>
          </cell>
        </row>
        <row r="11143">
          <cell r="A11143">
            <v>108345</v>
          </cell>
          <cell r="B11143" t="str">
            <v>UNIÓN Cu DE 1 1/8"</v>
          </cell>
          <cell r="C11143" t="str">
            <v>UN</v>
          </cell>
          <cell r="E11143" t="str">
            <v>1900</v>
          </cell>
          <cell r="F11143">
            <v>0</v>
          </cell>
        </row>
        <row r="11144">
          <cell r="A11144">
            <v>108346</v>
          </cell>
          <cell r="B11144" t="str">
            <v>SEMICODO Cu DE 1 1/8"</v>
          </cell>
          <cell r="C11144" t="str">
            <v>UN</v>
          </cell>
          <cell r="E11144" t="str">
            <v>1900</v>
          </cell>
          <cell r="F11144">
            <v>0</v>
          </cell>
        </row>
        <row r="11145">
          <cell r="A11145">
            <v>108347</v>
          </cell>
          <cell r="B11145" t="str">
            <v>RUBATEX DE 1 1/8"</v>
          </cell>
          <cell r="C11145" t="str">
            <v>UN</v>
          </cell>
          <cell r="E11145" t="str">
            <v>1900</v>
          </cell>
          <cell r="F11145">
            <v>0</v>
          </cell>
        </row>
        <row r="11146">
          <cell r="A11146">
            <v>108351</v>
          </cell>
          <cell r="B11146" t="str">
            <v>DERIVADOR DE REFRIGERANTE VARIABLE TIPO Y-JOINT CA</v>
          </cell>
          <cell r="C11146" t="str">
            <v>UN</v>
          </cell>
          <cell r="E11146" t="str">
            <v>1900</v>
          </cell>
          <cell r="F11146">
            <v>0</v>
          </cell>
        </row>
        <row r="11147">
          <cell r="A11147">
            <v>108352</v>
          </cell>
          <cell r="B11147" t="str">
            <v>CINTA RUBATEX</v>
          </cell>
          <cell r="C11147" t="str">
            <v>ML</v>
          </cell>
          <cell r="E11147" t="str">
            <v>1900</v>
          </cell>
          <cell r="F11147">
            <v>0</v>
          </cell>
        </row>
        <row r="11148">
          <cell r="A11148">
            <v>108353</v>
          </cell>
          <cell r="B11148" t="str">
            <v>PEGANTE ARMAFLEX 520-S</v>
          </cell>
          <cell r="C11148" t="str">
            <v>GLN</v>
          </cell>
          <cell r="E11148" t="str">
            <v>1900</v>
          </cell>
          <cell r="F11148">
            <v>0</v>
          </cell>
        </row>
        <row r="11149">
          <cell r="A11149">
            <v>108357</v>
          </cell>
          <cell r="B11149" t="str">
            <v>PINTURA ELASTOMERICA PARA RUBATEX</v>
          </cell>
          <cell r="C11149" t="str">
            <v>GLN</v>
          </cell>
          <cell r="E11149" t="str">
            <v>1900</v>
          </cell>
          <cell r="F11149">
            <v>0</v>
          </cell>
        </row>
        <row r="11150">
          <cell r="A11150">
            <v>108358</v>
          </cell>
          <cell r="B11150" t="str">
            <v>LIMPIADOR PARA RUBATEX (POR BOTELLA)</v>
          </cell>
          <cell r="C11150" t="str">
            <v>UN</v>
          </cell>
          <cell r="E11150" t="str">
            <v>1900</v>
          </cell>
          <cell r="F11150">
            <v>0</v>
          </cell>
        </row>
        <row r="11151">
          <cell r="A11151">
            <v>108362</v>
          </cell>
          <cell r="B11151" t="str">
            <v>LAMINA FIBRA DE VIDRIO AEROCOR 1"</v>
          </cell>
          <cell r="C11151" t="str">
            <v>M2</v>
          </cell>
          <cell r="E11151" t="str">
            <v>1900</v>
          </cell>
          <cell r="F11151">
            <v>0</v>
          </cell>
        </row>
        <row r="11152">
          <cell r="A11152">
            <v>108363</v>
          </cell>
          <cell r="B11152" t="str">
            <v>PINES ADHESIVOS PARA AEROCOR</v>
          </cell>
          <cell r="C11152" t="str">
            <v>UN</v>
          </cell>
          <cell r="E11152" t="str">
            <v>1900</v>
          </cell>
          <cell r="F11152">
            <v>0</v>
          </cell>
        </row>
        <row r="11153">
          <cell r="A11153">
            <v>108365</v>
          </cell>
          <cell r="B11153" t="str">
            <v>PEGANTE PARA AEROCOR</v>
          </cell>
          <cell r="C11153" t="str">
            <v>GLN</v>
          </cell>
          <cell r="E11153" t="str">
            <v>1900</v>
          </cell>
          <cell r="F11153">
            <v>0</v>
          </cell>
        </row>
        <row r="11154">
          <cell r="A11154">
            <v>108372</v>
          </cell>
          <cell r="B11154" t="str">
            <v>REJILLA DE RETORNO ALETA FIJA CON DAMPER 10"X6"</v>
          </cell>
          <cell r="C11154" t="str">
            <v>UN</v>
          </cell>
          <cell r="E11154" t="str">
            <v>1900</v>
          </cell>
          <cell r="F11154">
            <v>0</v>
          </cell>
        </row>
        <row r="11155">
          <cell r="A11155">
            <v>108373</v>
          </cell>
          <cell r="B11155" t="str">
            <v>TORNILLERÍA</v>
          </cell>
          <cell r="C11155" t="str">
            <v>UN</v>
          </cell>
          <cell r="E11155" t="str">
            <v>1900</v>
          </cell>
          <cell r="F11155">
            <v>0</v>
          </cell>
        </row>
        <row r="11156">
          <cell r="A11156">
            <v>108375</v>
          </cell>
          <cell r="B11156" t="str">
            <v>REJILLA DE RETORNO ALETA FIJA CON DAMPER 8"X8"</v>
          </cell>
          <cell r="C11156" t="str">
            <v>UN</v>
          </cell>
          <cell r="E11156" t="str">
            <v>1900</v>
          </cell>
          <cell r="F11156">
            <v>0</v>
          </cell>
        </row>
        <row r="11157">
          <cell r="A11157">
            <v>108377</v>
          </cell>
          <cell r="B11157" t="str">
            <v>REJILLA DE RETORNO ALETA FIJA CON DAMPER 8"X6"</v>
          </cell>
          <cell r="C11157" t="str">
            <v>UN</v>
          </cell>
          <cell r="D11157">
            <v>43654</v>
          </cell>
          <cell r="E11157" t="str">
            <v>2019</v>
          </cell>
          <cell r="F11157">
            <v>45220</v>
          </cell>
        </row>
        <row r="11158">
          <cell r="A11158">
            <v>108379</v>
          </cell>
          <cell r="B11158" t="str">
            <v>REJILLA DE RETORNO ALETA FIJA CON DAMPER 6"X6"</v>
          </cell>
          <cell r="C11158" t="str">
            <v>UN</v>
          </cell>
          <cell r="E11158" t="str">
            <v>1900</v>
          </cell>
          <cell r="F11158">
            <v>0</v>
          </cell>
        </row>
        <row r="11159">
          <cell r="A11159">
            <v>108380</v>
          </cell>
          <cell r="B11159" t="str">
            <v>REJILLA DE RETORNO ALETA FIJA CON DAMPER 8"X4"</v>
          </cell>
          <cell r="C11159" t="str">
            <v>UN</v>
          </cell>
          <cell r="E11159" t="str">
            <v>1900</v>
          </cell>
          <cell r="F11159">
            <v>0</v>
          </cell>
        </row>
        <row r="11160">
          <cell r="A11160">
            <v>108389</v>
          </cell>
          <cell r="B11160" t="str">
            <v>REJILLA TIPO PERSIANA CON MALLA MOSQ PLAST 26"X12"</v>
          </cell>
          <cell r="C11160" t="str">
            <v>UN</v>
          </cell>
          <cell r="D11160">
            <v>44161</v>
          </cell>
          <cell r="E11160" t="str">
            <v>2020</v>
          </cell>
          <cell r="F11160">
            <v>206519</v>
          </cell>
        </row>
        <row r="11161">
          <cell r="A11161">
            <v>108390</v>
          </cell>
          <cell r="B11161" t="str">
            <v>REJILLA TIPO PERSIANA CON MALLA MOSQ PLAST 30"X24"</v>
          </cell>
          <cell r="C11161" t="str">
            <v>UN</v>
          </cell>
          <cell r="E11161" t="str">
            <v>1900</v>
          </cell>
          <cell r="F11161">
            <v>0</v>
          </cell>
        </row>
        <row r="11162">
          <cell r="A11162">
            <v>108391</v>
          </cell>
          <cell r="B11162" t="str">
            <v>DIFUSOR SUMINISTRO 4 VÍAS CON DAMPER DE 9"X9"</v>
          </cell>
          <cell r="C11162" t="str">
            <v>UN</v>
          </cell>
          <cell r="E11162" t="str">
            <v>1900</v>
          </cell>
          <cell r="F11162">
            <v>0</v>
          </cell>
        </row>
        <row r="11163">
          <cell r="A11163">
            <v>108392</v>
          </cell>
          <cell r="B11163" t="str">
            <v>DIFUSOR SUMINISTRO 4 VÍAS CON DAMPER DE 12"X9"</v>
          </cell>
          <cell r="C11163" t="str">
            <v>UN</v>
          </cell>
          <cell r="E11163" t="str">
            <v>1900</v>
          </cell>
          <cell r="F11163">
            <v>0</v>
          </cell>
        </row>
        <row r="11164">
          <cell r="A11164">
            <v>108393</v>
          </cell>
          <cell r="B11164" t="str">
            <v>DIFUSOR SUMINISTRO 4 VÍAS CON DAMPER DE 15"X12"</v>
          </cell>
          <cell r="C11164" t="str">
            <v>UN</v>
          </cell>
          <cell r="E11164" t="str">
            <v>1900</v>
          </cell>
          <cell r="F11164">
            <v>0</v>
          </cell>
        </row>
        <row r="11165">
          <cell r="A11165">
            <v>108397</v>
          </cell>
          <cell r="B11165" t="str">
            <v>REJILLA DE SUMINSTRO DOBLE ALETA CON DAMPER 16"X8"</v>
          </cell>
          <cell r="C11165" t="str">
            <v>UN</v>
          </cell>
          <cell r="E11165" t="str">
            <v>1900</v>
          </cell>
          <cell r="F11165">
            <v>0</v>
          </cell>
        </row>
        <row r="11166">
          <cell r="A11166">
            <v>108401</v>
          </cell>
          <cell r="B11166" t="str">
            <v>REJILLA DE SUMINSTRO DOBLE ALETA CON DAMPER 10"X8"</v>
          </cell>
          <cell r="C11166" t="str">
            <v>UN</v>
          </cell>
          <cell r="E11166" t="str">
            <v>1900</v>
          </cell>
          <cell r="F11166">
            <v>0</v>
          </cell>
        </row>
        <row r="11167">
          <cell r="A11167">
            <v>108402</v>
          </cell>
          <cell r="B11167" t="str">
            <v>REJILLA DE SUMINSTRO DOBLE ALETA CON DAMPER 8"X8"</v>
          </cell>
          <cell r="C11167" t="str">
            <v>UN</v>
          </cell>
          <cell r="E11167" t="str">
            <v>1900</v>
          </cell>
          <cell r="F11167">
            <v>0</v>
          </cell>
        </row>
        <row r="11168">
          <cell r="A11168">
            <v>108403</v>
          </cell>
          <cell r="B11168" t="str">
            <v>REJILLA DE SUMINSTRO DOBLE ALETA CON DAMPER 8"X4"</v>
          </cell>
          <cell r="C11168" t="str">
            <v>UN</v>
          </cell>
          <cell r="E11168" t="str">
            <v>1900</v>
          </cell>
          <cell r="F11168">
            <v>0</v>
          </cell>
        </row>
        <row r="11169">
          <cell r="A11169">
            <v>108404</v>
          </cell>
          <cell r="B11169" t="str">
            <v>REJILLA LINEAL DE RETORNO 12"X60" CON PLENUM</v>
          </cell>
          <cell r="C11169" t="str">
            <v>UN</v>
          </cell>
          <cell r="E11169" t="str">
            <v>1900</v>
          </cell>
          <cell r="F11169">
            <v>0</v>
          </cell>
        </row>
        <row r="11170">
          <cell r="A11170">
            <v>108405</v>
          </cell>
          <cell r="B11170" t="str">
            <v>PLENUM</v>
          </cell>
          <cell r="C11170" t="str">
            <v>UN</v>
          </cell>
          <cell r="E11170" t="str">
            <v>1900</v>
          </cell>
          <cell r="F11170">
            <v>0</v>
          </cell>
        </row>
        <row r="11171">
          <cell r="A11171">
            <v>108406</v>
          </cell>
          <cell r="B11171" t="str">
            <v>GUAYA 1/8"</v>
          </cell>
          <cell r="C11171" t="str">
            <v>ML</v>
          </cell>
          <cell r="E11171" t="str">
            <v>1900</v>
          </cell>
          <cell r="F11171">
            <v>0</v>
          </cell>
        </row>
        <row r="11172">
          <cell r="A11172">
            <v>108407</v>
          </cell>
          <cell r="B11172" t="str">
            <v>REJILLA SUMINSTRO 1 ALETA MOVIL 835X325 MM + DAMPE</v>
          </cell>
          <cell r="C11172" t="str">
            <v>UN</v>
          </cell>
          <cell r="E11172" t="str">
            <v>1900</v>
          </cell>
          <cell r="F11172">
            <v>0</v>
          </cell>
        </row>
        <row r="11173">
          <cell r="A11173">
            <v>108408</v>
          </cell>
          <cell r="B11173" t="str">
            <v>REJILLA SUMINSTRO 1 ALETA MOVIL 835X225 MM + DAMPE</v>
          </cell>
          <cell r="C11173" t="str">
            <v>UN</v>
          </cell>
          <cell r="E11173" t="str">
            <v>1900</v>
          </cell>
          <cell r="F11173">
            <v>0</v>
          </cell>
        </row>
        <row r="11174">
          <cell r="A11174">
            <v>108409</v>
          </cell>
          <cell r="B11174" t="str">
            <v>REJILLA DE RETORNO TIPO CUBO 24"X24" CON DAMPER</v>
          </cell>
          <cell r="C11174" t="str">
            <v>UN</v>
          </cell>
          <cell r="E11174" t="str">
            <v>1900</v>
          </cell>
          <cell r="F11174">
            <v>0</v>
          </cell>
        </row>
        <row r="11175">
          <cell r="A11175">
            <v>108412</v>
          </cell>
          <cell r="B11175" t="str">
            <v>DIFUSOR DE SUMINISTRO PARA GRANDES ALTURA DE 800 M</v>
          </cell>
          <cell r="C11175" t="str">
            <v>UN</v>
          </cell>
          <cell r="E11175" t="str">
            <v>1900</v>
          </cell>
          <cell r="F11175">
            <v>0</v>
          </cell>
        </row>
        <row r="11176">
          <cell r="A11176">
            <v>108453</v>
          </cell>
          <cell r="B11176" t="str">
            <v>CAJA DE VENTILACION EN LINEA CENTRIFUGO ALETAS IN</v>
          </cell>
          <cell r="C11176" t="str">
            <v>UN</v>
          </cell>
          <cell r="E11176" t="str">
            <v>1900</v>
          </cell>
          <cell r="F11176">
            <v>0</v>
          </cell>
        </row>
        <row r="11177">
          <cell r="A11177">
            <v>108454</v>
          </cell>
          <cell r="B11177" t="str">
            <v>VENTILADOR EN LINEA HELICOCENTRIFUGO  VE-08  1019</v>
          </cell>
          <cell r="C11177" t="str">
            <v>UN</v>
          </cell>
          <cell r="E11177" t="str">
            <v>1900</v>
          </cell>
          <cell r="F11177">
            <v>0</v>
          </cell>
        </row>
        <row r="11178">
          <cell r="A11178">
            <v>108455</v>
          </cell>
          <cell r="B11178" t="str">
            <v>VENTILADOR EN LINEA HELICOCENTRIFUGO  VE-11 868 CF</v>
          </cell>
          <cell r="C11178" t="str">
            <v>UN</v>
          </cell>
          <cell r="E11178" t="str">
            <v>1900</v>
          </cell>
          <cell r="F11178">
            <v>0</v>
          </cell>
        </row>
        <row r="11179">
          <cell r="A11179">
            <v>108457</v>
          </cell>
          <cell r="B11179" t="str">
            <v>VENTILADOR EN LINEA HELICOCENTRIFUGO  VE-12 242 CF</v>
          </cell>
          <cell r="C11179" t="str">
            <v>UN</v>
          </cell>
          <cell r="E11179" t="str">
            <v>1900</v>
          </cell>
          <cell r="F11179">
            <v>0</v>
          </cell>
        </row>
        <row r="11180">
          <cell r="A11180">
            <v>108459</v>
          </cell>
          <cell r="B11180" t="str">
            <v>MOTOR 220v73PH/60HZ DE 5HP 1.300RPM</v>
          </cell>
          <cell r="C11180" t="str">
            <v>UN</v>
          </cell>
          <cell r="E11180" t="str">
            <v>1900</v>
          </cell>
          <cell r="F11180">
            <v>0</v>
          </cell>
        </row>
        <row r="11181">
          <cell r="A11181">
            <v>108460</v>
          </cell>
          <cell r="B11181" t="str">
            <v>TRANSMISIÓN (POLEAS CORREA) 10hp</v>
          </cell>
          <cell r="C11181" t="str">
            <v>UN</v>
          </cell>
          <cell r="E11181" t="str">
            <v>1900</v>
          </cell>
          <cell r="F11181">
            <v>0</v>
          </cell>
        </row>
        <row r="11182">
          <cell r="A11182">
            <v>108461</v>
          </cell>
          <cell r="B11182" t="str">
            <v>VENTILADOR EN LINEA HELICOCENTRIFUGO  VI-01 1025 R</v>
          </cell>
          <cell r="C11182" t="str">
            <v>UN</v>
          </cell>
          <cell r="E11182" t="str">
            <v>1900</v>
          </cell>
          <cell r="F11182">
            <v>0</v>
          </cell>
        </row>
        <row r="11183">
          <cell r="A11183">
            <v>108462</v>
          </cell>
          <cell r="B11183" t="str">
            <v>UNIDAD DE VENTILACION VI-02 2.340 CFM @ 1.63" C.A.</v>
          </cell>
          <cell r="C11183" t="str">
            <v>UN</v>
          </cell>
          <cell r="E11183" t="str">
            <v>1900</v>
          </cell>
          <cell r="F11183">
            <v>0</v>
          </cell>
        </row>
        <row r="11184">
          <cell r="A11184">
            <v>108463</v>
          </cell>
          <cell r="B11184" t="str">
            <v>TRANSMISIÓN (POLEA - CORREA) 3hp</v>
          </cell>
          <cell r="C11184" t="str">
            <v>UN</v>
          </cell>
          <cell r="E11184" t="str">
            <v>1900</v>
          </cell>
          <cell r="F11184">
            <v>0</v>
          </cell>
        </row>
        <row r="11185">
          <cell r="A11185">
            <v>108464</v>
          </cell>
          <cell r="B11185" t="str">
            <v>MOTOR 220V/3PH/60HZ 1.5HP; 1.300 RPM</v>
          </cell>
          <cell r="C11185" t="str">
            <v>UN</v>
          </cell>
          <cell r="E11185" t="str">
            <v>1900</v>
          </cell>
          <cell r="F11185">
            <v>0</v>
          </cell>
        </row>
        <row r="11186">
          <cell r="A11186">
            <v>108465</v>
          </cell>
          <cell r="B11186" t="str">
            <v>MOTOR 220V/3PH/60HZ 1HP; 1.300 RPM</v>
          </cell>
          <cell r="C11186" t="str">
            <v>UN</v>
          </cell>
          <cell r="E11186" t="str">
            <v>1900</v>
          </cell>
          <cell r="F11186">
            <v>0</v>
          </cell>
        </row>
        <row r="11187">
          <cell r="A11187">
            <v>108466</v>
          </cell>
          <cell r="B11187" t="str">
            <v>UNIDAD DE VENTILACION VI-03 1.564 CFM @ 1.78" C.A.</v>
          </cell>
          <cell r="C11187" t="str">
            <v>UN</v>
          </cell>
          <cell r="E11187" t="str">
            <v>1900</v>
          </cell>
          <cell r="F11187">
            <v>0</v>
          </cell>
        </row>
        <row r="11188">
          <cell r="A11188">
            <v>108467</v>
          </cell>
          <cell r="B11188" t="str">
            <v>UNIDAD DE VENTILACION VI-04 1.800 CFM @ 1.30" C.A.</v>
          </cell>
          <cell r="C11188" t="str">
            <v>UN</v>
          </cell>
          <cell r="E11188" t="str">
            <v>1900</v>
          </cell>
          <cell r="F11188">
            <v>0</v>
          </cell>
        </row>
        <row r="11189">
          <cell r="A11189">
            <v>108468</v>
          </cell>
          <cell r="B11189" t="str">
            <v>UNIDAD DE VENTILACION VI-PI-01 22.500 CFM @ 1.50"</v>
          </cell>
          <cell r="C11189" t="str">
            <v>UN</v>
          </cell>
          <cell r="E11189" t="str">
            <v>1900</v>
          </cell>
          <cell r="F11189">
            <v>0</v>
          </cell>
        </row>
        <row r="11190">
          <cell r="A11190">
            <v>108469</v>
          </cell>
          <cell r="B11190" t="str">
            <v>MOTOR 220V/3PH/60HZ 15HP</v>
          </cell>
          <cell r="C11190" t="str">
            <v>UN</v>
          </cell>
          <cell r="E11190" t="str">
            <v>1900</v>
          </cell>
          <cell r="F11190">
            <v>0</v>
          </cell>
        </row>
        <row r="11191">
          <cell r="A11191">
            <v>108470</v>
          </cell>
          <cell r="B11191" t="str">
            <v>TRANSMISIÓN (POLEAS - CORREA) 15hp</v>
          </cell>
          <cell r="C11191" t="str">
            <v>UN</v>
          </cell>
          <cell r="E11191" t="str">
            <v>1900</v>
          </cell>
          <cell r="F11191">
            <v>0</v>
          </cell>
        </row>
        <row r="11192">
          <cell r="A11192">
            <v>108471</v>
          </cell>
          <cell r="B11192" t="str">
            <v>MOTOR 220V/3PH/60HZ 10 HP</v>
          </cell>
          <cell r="C11192" t="str">
            <v>UN</v>
          </cell>
          <cell r="E11192" t="str">
            <v>1900</v>
          </cell>
          <cell r="F11192">
            <v>0</v>
          </cell>
        </row>
        <row r="11193">
          <cell r="A11193">
            <v>108472</v>
          </cell>
          <cell r="B11193" t="str">
            <v>VENTILADOR CENTRÍFUGO OIDO SENCILLO VE-PI-01 MODEL</v>
          </cell>
          <cell r="C11193" t="str">
            <v>UN</v>
          </cell>
          <cell r="E11193" t="str">
            <v>1900</v>
          </cell>
          <cell r="F11193">
            <v>0</v>
          </cell>
        </row>
        <row r="11194">
          <cell r="A11194">
            <v>108476</v>
          </cell>
          <cell r="B11194" t="str">
            <v>VENTILADOR CENTRÍFUGO OIDO SENCILLO VE-PI-02 Y VE-</v>
          </cell>
          <cell r="C11194" t="str">
            <v>UN</v>
          </cell>
          <cell r="E11194" t="str">
            <v>1900</v>
          </cell>
          <cell r="F11194">
            <v>0</v>
          </cell>
        </row>
        <row r="11195">
          <cell r="A11195">
            <v>108482</v>
          </cell>
          <cell r="B11195" t="str">
            <v>NITROGENO</v>
          </cell>
          <cell r="C11195" t="str">
            <v>M3</v>
          </cell>
          <cell r="D11195">
            <v>43735</v>
          </cell>
          <cell r="E11195" t="str">
            <v>2019</v>
          </cell>
          <cell r="F11195">
            <v>16000</v>
          </cell>
        </row>
        <row r="11196">
          <cell r="A11196">
            <v>108483</v>
          </cell>
          <cell r="B11196" t="str">
            <v>REFRIGERANTE R-410A</v>
          </cell>
          <cell r="C11196" t="str">
            <v>KG</v>
          </cell>
          <cell r="E11196" t="str">
            <v>1900</v>
          </cell>
          <cell r="F11196">
            <v>0</v>
          </cell>
        </row>
        <row r="11197">
          <cell r="A11197">
            <v>108486</v>
          </cell>
          <cell r="B11197" t="str">
            <v>CONDENSADORA UCON-02 BOMBA DE CALOR CAPACIDAD 48.0</v>
          </cell>
          <cell r="C11197" t="str">
            <v>UN</v>
          </cell>
          <cell r="E11197" t="str">
            <v>1900</v>
          </cell>
          <cell r="F11197">
            <v>0</v>
          </cell>
        </row>
        <row r="11198">
          <cell r="A11198">
            <v>108491</v>
          </cell>
          <cell r="B11198" t="str">
            <v>UNIDAD FANCOIL  MEDIA PRESION UMA-01 Y UMA-02 CAPA</v>
          </cell>
          <cell r="C11198" t="str">
            <v>UN</v>
          </cell>
          <cell r="E11198" t="str">
            <v>1900</v>
          </cell>
          <cell r="F11198">
            <v>0</v>
          </cell>
        </row>
        <row r="11199">
          <cell r="A11199">
            <v>108496</v>
          </cell>
          <cell r="B11199" t="str">
            <v>UNIDAD FANCOIL  MEDIA PRESION UMA-04 CAPACIDAD 30.</v>
          </cell>
          <cell r="C11199" t="str">
            <v>UN</v>
          </cell>
          <cell r="E11199" t="str">
            <v>1900</v>
          </cell>
          <cell r="F11199">
            <v>0</v>
          </cell>
        </row>
        <row r="11200">
          <cell r="A11200">
            <v>108499</v>
          </cell>
          <cell r="B11200" t="str">
            <v>UNIDAD FANCOIL  MEDIA PRESION UMA-08 CAPACIDAD 54.</v>
          </cell>
          <cell r="C11200" t="str">
            <v>UN</v>
          </cell>
          <cell r="E11200" t="str">
            <v>1900</v>
          </cell>
          <cell r="F11200">
            <v>0</v>
          </cell>
        </row>
        <row r="11201">
          <cell r="A11201">
            <v>108501</v>
          </cell>
          <cell r="B11201" t="str">
            <v>UNIDAD FANCOIL  ALTA PRESION UMA-05 Y UMA-06 CAPAC</v>
          </cell>
          <cell r="C11201" t="str">
            <v>UN</v>
          </cell>
          <cell r="E11201" t="str">
            <v>1900</v>
          </cell>
          <cell r="F11201">
            <v>0</v>
          </cell>
        </row>
        <row r="11202">
          <cell r="A11202">
            <v>108506</v>
          </cell>
          <cell r="B11202" t="str">
            <v>UNIDAD CONDENSADORA INVERTER 24.000 BTU/H"S-</v>
          </cell>
          <cell r="C11202" t="str">
            <v>UN</v>
          </cell>
          <cell r="E11202" t="str">
            <v>1900</v>
          </cell>
          <cell r="F11202">
            <v>0</v>
          </cell>
        </row>
        <row r="11203">
          <cell r="A11203">
            <v>108507</v>
          </cell>
          <cell r="B11203" t="str">
            <v>EQUIPO MINISPLIT INVERTER MS-01 CAPACIDAD 18.000 B</v>
          </cell>
          <cell r="C11203" t="str">
            <v>UN</v>
          </cell>
          <cell r="E11203" t="str">
            <v>1900</v>
          </cell>
          <cell r="F11203">
            <v>0</v>
          </cell>
        </row>
        <row r="11204">
          <cell r="A11204">
            <v>108508</v>
          </cell>
          <cell r="B11204" t="str">
            <v>FILTRO METALICO LAVABLE 24"X24"X2"</v>
          </cell>
          <cell r="C11204" t="str">
            <v>UN</v>
          </cell>
          <cell r="E11204" t="str">
            <v>1900</v>
          </cell>
          <cell r="F11204">
            <v>0</v>
          </cell>
        </row>
        <row r="11205">
          <cell r="A11205">
            <v>108510</v>
          </cell>
          <cell r="B11205" t="str">
            <v>VARIADOR DE FRECUENCIA PARA MOTOR DE 10 HP @ 220/3</v>
          </cell>
          <cell r="C11205" t="str">
            <v>UN</v>
          </cell>
          <cell r="E11205" t="str">
            <v>1900</v>
          </cell>
          <cell r="F11205">
            <v>0</v>
          </cell>
        </row>
        <row r="11206">
          <cell r="A11206">
            <v>108512</v>
          </cell>
          <cell r="B11206" t="str">
            <v>TABLERO DE FUERZA Y CONTROL TEFC -AA-0, INCLUYE BA</v>
          </cell>
          <cell r="C11206" t="str">
            <v>UN</v>
          </cell>
          <cell r="E11206" t="str">
            <v>1900</v>
          </cell>
          <cell r="F11206">
            <v>0</v>
          </cell>
        </row>
        <row r="11207">
          <cell r="A11207">
            <v>108548</v>
          </cell>
          <cell r="B11207" t="str">
            <v>SEMICODO Cu DE 3/4"</v>
          </cell>
          <cell r="C11207" t="str">
            <v>UN</v>
          </cell>
          <cell r="E11207" t="str">
            <v>1900</v>
          </cell>
          <cell r="F11207">
            <v>0</v>
          </cell>
        </row>
        <row r="11208">
          <cell r="A11208">
            <v>108549</v>
          </cell>
          <cell r="B11208" t="str">
            <v>RUBATEX DE 3/4"</v>
          </cell>
          <cell r="C11208" t="str">
            <v>ML</v>
          </cell>
          <cell r="E11208" t="str">
            <v>1900</v>
          </cell>
          <cell r="F11208">
            <v>0</v>
          </cell>
        </row>
        <row r="11209">
          <cell r="A11209">
            <v>108556</v>
          </cell>
          <cell r="B11209" t="str">
            <v>Tuberia de cobre rigida tipo K de 1 3/8"</v>
          </cell>
          <cell r="C11209" t="str">
            <v>ML</v>
          </cell>
          <cell r="E11209" t="str">
            <v>1900</v>
          </cell>
          <cell r="F11209">
            <v>0</v>
          </cell>
        </row>
        <row r="11210">
          <cell r="A11210">
            <v>108557</v>
          </cell>
          <cell r="B11210" t="str">
            <v>Codo de cobre de 1 3/8"</v>
          </cell>
          <cell r="C11210" t="str">
            <v>UN</v>
          </cell>
          <cell r="E11210" t="str">
            <v>1900</v>
          </cell>
          <cell r="F11210">
            <v>0</v>
          </cell>
        </row>
        <row r="11211">
          <cell r="A11211">
            <v>108558</v>
          </cell>
          <cell r="B11211" t="str">
            <v>Union de cobre de 1 3/8"</v>
          </cell>
          <cell r="C11211" t="str">
            <v>UN</v>
          </cell>
          <cell r="E11211" t="str">
            <v>1900</v>
          </cell>
          <cell r="F11211">
            <v>0</v>
          </cell>
        </row>
        <row r="11212">
          <cell r="A11212">
            <v>108559</v>
          </cell>
          <cell r="B11212" t="str">
            <v>Semicodo de cobre de 1 3/8"</v>
          </cell>
          <cell r="C11212" t="str">
            <v>UN</v>
          </cell>
          <cell r="E11212" t="str">
            <v>1900</v>
          </cell>
          <cell r="F11212">
            <v>0</v>
          </cell>
        </row>
        <row r="11213">
          <cell r="A11213">
            <v>108561</v>
          </cell>
          <cell r="B11213" t="str">
            <v>Rubatex de 1 3/8"</v>
          </cell>
          <cell r="C11213" t="str">
            <v>UN</v>
          </cell>
          <cell r="E11213" t="str">
            <v>1900</v>
          </cell>
          <cell r="F11213">
            <v>0</v>
          </cell>
        </row>
        <row r="11214">
          <cell r="A11214">
            <v>108562</v>
          </cell>
          <cell r="B11214" t="str">
            <v>Rubatex de 1 5/8"</v>
          </cell>
          <cell r="C11214" t="str">
            <v>UN</v>
          </cell>
          <cell r="E11214" t="str">
            <v>1900</v>
          </cell>
          <cell r="F11214">
            <v>0</v>
          </cell>
        </row>
        <row r="11215">
          <cell r="A11215">
            <v>108563</v>
          </cell>
          <cell r="B11215" t="str">
            <v>Tuberia de cobre rigida tipo K de 1 5/8"</v>
          </cell>
          <cell r="C11215" t="str">
            <v>ML</v>
          </cell>
          <cell r="E11215" t="str">
            <v>1900</v>
          </cell>
          <cell r="F11215">
            <v>0</v>
          </cell>
        </row>
        <row r="11216">
          <cell r="A11216">
            <v>108564</v>
          </cell>
          <cell r="B11216" t="str">
            <v>Codo de cobre de 1 5/8"</v>
          </cell>
          <cell r="C11216" t="str">
            <v>UN</v>
          </cell>
          <cell r="E11216" t="str">
            <v>1900</v>
          </cell>
          <cell r="F11216">
            <v>0</v>
          </cell>
        </row>
        <row r="11217">
          <cell r="A11217">
            <v>108565</v>
          </cell>
          <cell r="B11217" t="str">
            <v>Union de cobre de 1 5/8"</v>
          </cell>
          <cell r="C11217" t="str">
            <v>UN</v>
          </cell>
          <cell r="E11217" t="str">
            <v>1900</v>
          </cell>
          <cell r="F11217">
            <v>0</v>
          </cell>
        </row>
        <row r="11218">
          <cell r="A11218">
            <v>108566</v>
          </cell>
          <cell r="B11218" t="str">
            <v>Semicodo de cobre de 1 5/8"</v>
          </cell>
          <cell r="C11218" t="str">
            <v>UN</v>
          </cell>
          <cell r="E11218" t="str">
            <v>1900</v>
          </cell>
          <cell r="F11218">
            <v>0</v>
          </cell>
        </row>
        <row r="11219">
          <cell r="A11219">
            <v>108581</v>
          </cell>
          <cell r="B11219" t="str">
            <v>Difusor4viasL-AVS con Damper de 9"x9"</v>
          </cell>
          <cell r="C11219" t="str">
            <v>UN</v>
          </cell>
          <cell r="E11219" t="str">
            <v>1900</v>
          </cell>
          <cell r="F11219">
            <v>0</v>
          </cell>
        </row>
        <row r="11220">
          <cell r="A11220">
            <v>108583</v>
          </cell>
          <cell r="B11220" t="str">
            <v>Difusor4viasL-AVS con Damper de 12"x12"</v>
          </cell>
          <cell r="C11220" t="str">
            <v>UN</v>
          </cell>
          <cell r="E11220" t="str">
            <v>1900</v>
          </cell>
          <cell r="F11220">
            <v>0</v>
          </cell>
        </row>
        <row r="11221">
          <cell r="A11221">
            <v>108586</v>
          </cell>
          <cell r="B11221" t="str">
            <v>Difusor4viasL-AVS con Damper de 15"x15"</v>
          </cell>
          <cell r="C11221" t="str">
            <v>UN</v>
          </cell>
          <cell r="D11221">
            <v>43742</v>
          </cell>
          <cell r="E11221" t="str">
            <v>2019</v>
          </cell>
          <cell r="F11221">
            <v>146799.99</v>
          </cell>
        </row>
        <row r="11222">
          <cell r="A11222">
            <v>108587</v>
          </cell>
          <cell r="B11222" t="str">
            <v>Difusor3viasL-AV3 con Damper de 15"x12"</v>
          </cell>
          <cell r="C11222" t="str">
            <v>UN</v>
          </cell>
          <cell r="E11222" t="str">
            <v>1900</v>
          </cell>
          <cell r="F11222">
            <v>0</v>
          </cell>
        </row>
        <row r="11223">
          <cell r="A11223">
            <v>108590</v>
          </cell>
          <cell r="B11223" t="str">
            <v>Difusor2viasL-AV2 con Damper de 15"x12"</v>
          </cell>
          <cell r="C11223" t="str">
            <v>UN</v>
          </cell>
          <cell r="E11223" t="str">
            <v>1900</v>
          </cell>
          <cell r="F11223">
            <v>0</v>
          </cell>
        </row>
        <row r="11224">
          <cell r="A11224">
            <v>108592</v>
          </cell>
          <cell r="B11224" t="str">
            <v>DERIVADOR DE REFRIGERANTE VARIABLE TIPO Y-JOINT CA</v>
          </cell>
          <cell r="C11224" t="str">
            <v>UN</v>
          </cell>
          <cell r="E11224" t="str">
            <v>1900</v>
          </cell>
          <cell r="F11224">
            <v>0</v>
          </cell>
        </row>
        <row r="11225">
          <cell r="A11225">
            <v>108594</v>
          </cell>
          <cell r="B11225" t="str">
            <v>DERIVADOR DE REFRIGERANTE VARIABLE TIPO Y-JOINT CA</v>
          </cell>
          <cell r="C11225" t="str">
            <v>UN</v>
          </cell>
          <cell r="E11225" t="str">
            <v>1900</v>
          </cell>
          <cell r="F11225">
            <v>0</v>
          </cell>
        </row>
        <row r="11226">
          <cell r="A11226">
            <v>108595</v>
          </cell>
          <cell r="B11226" t="str">
            <v>DERIVADOR DE REFRIGERANTE VARIABLE TIPO T-JOINT CA</v>
          </cell>
          <cell r="C11226" t="str">
            <v>UN</v>
          </cell>
          <cell r="E11226" t="str">
            <v>1900</v>
          </cell>
          <cell r="F11226">
            <v>0</v>
          </cell>
        </row>
        <row r="11227">
          <cell r="A11227">
            <v>108596</v>
          </cell>
          <cell r="B11227" t="str">
            <v>RejillasExtracTipoAletaFijaConDamper4"X4"S/Especif</v>
          </cell>
          <cell r="C11227" t="str">
            <v>UN</v>
          </cell>
          <cell r="E11227" t="str">
            <v>1900</v>
          </cell>
          <cell r="F11227">
            <v>0</v>
          </cell>
        </row>
        <row r="11228">
          <cell r="A11228">
            <v>108599</v>
          </cell>
          <cell r="B11228" t="str">
            <v>RejillasExtracTipoAletaFijaConDamper6"X12"S/Especi</v>
          </cell>
          <cell r="C11228" t="str">
            <v>UN</v>
          </cell>
          <cell r="E11228" t="str">
            <v>1900</v>
          </cell>
          <cell r="F11228">
            <v>0</v>
          </cell>
        </row>
        <row r="11229">
          <cell r="A11229">
            <v>108600</v>
          </cell>
          <cell r="B11229" t="str">
            <v>REJILLA DE SUMINSTRO DOBLE ALETA CON DAMPER 12"X8"</v>
          </cell>
          <cell r="C11229" t="str">
            <v>UN</v>
          </cell>
          <cell r="E11229" t="str">
            <v>1900</v>
          </cell>
          <cell r="F11229">
            <v>0</v>
          </cell>
        </row>
        <row r="11230">
          <cell r="A11230">
            <v>108601</v>
          </cell>
          <cell r="B11230" t="str">
            <v>Rejilla Sum 1 Aleta Movil LHV 32"x14" con Damper</v>
          </cell>
          <cell r="C11230" t="str">
            <v>TN</v>
          </cell>
          <cell r="E11230" t="str">
            <v>1900</v>
          </cell>
          <cell r="F11230">
            <v>0</v>
          </cell>
        </row>
        <row r="11231">
          <cell r="A11231">
            <v>108603</v>
          </cell>
          <cell r="B11231" t="str">
            <v>RejillasExtracTipoAletaFijaConDamper6"X16"S/Especi</v>
          </cell>
          <cell r="C11231" t="str">
            <v>UN</v>
          </cell>
          <cell r="E11231" t="str">
            <v>1900</v>
          </cell>
          <cell r="F11231">
            <v>0</v>
          </cell>
        </row>
        <row r="11232">
          <cell r="A11232">
            <v>108604</v>
          </cell>
          <cell r="B11232" t="str">
            <v>Rejilla Sum 1 Aleta Movil LHV 32"x10" con Damper</v>
          </cell>
          <cell r="C11232" t="str">
            <v>TN</v>
          </cell>
          <cell r="E11232" t="str">
            <v>1900</v>
          </cell>
          <cell r="F11232">
            <v>0</v>
          </cell>
        </row>
        <row r="11233">
          <cell r="A11233">
            <v>108605</v>
          </cell>
          <cell r="B11233" t="str">
            <v>LAMINA FIBRA DE VIDRIO 1.5" DUCT WRAP</v>
          </cell>
          <cell r="C11233" t="str">
            <v>M2</v>
          </cell>
          <cell r="D11233">
            <v>43745</v>
          </cell>
          <cell r="E11233" t="str">
            <v>2019</v>
          </cell>
          <cell r="F11233">
            <v>16140.01</v>
          </cell>
        </row>
        <row r="11234">
          <cell r="A11234">
            <v>108606</v>
          </cell>
          <cell r="B11234" t="str">
            <v>Difusor4viascon Damper de 24"x24"</v>
          </cell>
          <cell r="C11234" t="str">
            <v>UN</v>
          </cell>
          <cell r="E11234" t="str">
            <v>1900</v>
          </cell>
          <cell r="F11234">
            <v>0</v>
          </cell>
        </row>
        <row r="11235">
          <cell r="A11235">
            <v>108610</v>
          </cell>
          <cell r="B11235" t="str">
            <v>DAMPER MANUAL L-D-25 12"X6"</v>
          </cell>
          <cell r="C11235" t="str">
            <v>UN</v>
          </cell>
          <cell r="E11235" t="str">
            <v>1900</v>
          </cell>
          <cell r="F11235">
            <v>0</v>
          </cell>
        </row>
        <row r="11236">
          <cell r="A11236">
            <v>108611</v>
          </cell>
          <cell r="B11236" t="str">
            <v>Difusor Sum Grandes Altura VDR-H-E1-800 MM</v>
          </cell>
          <cell r="C11236" t="str">
            <v>UN</v>
          </cell>
          <cell r="E11236" t="str">
            <v>1900</v>
          </cell>
          <cell r="F11236">
            <v>0</v>
          </cell>
        </row>
        <row r="11237">
          <cell r="A11237">
            <v>108612</v>
          </cell>
          <cell r="B11237" t="str">
            <v>REJILLA DE RETORNO ALERTA FIJA CON DAMPER 10"X6"</v>
          </cell>
          <cell r="C11237" t="str">
            <v>UN</v>
          </cell>
          <cell r="E11237" t="str">
            <v>1900</v>
          </cell>
          <cell r="F11237">
            <v>0</v>
          </cell>
        </row>
        <row r="11238">
          <cell r="A11238">
            <v>108615</v>
          </cell>
          <cell r="B11238" t="str">
            <v>REJILLA DE RETORNO ALETA FIJA CON DAMPER 10"X4"</v>
          </cell>
          <cell r="C11238" t="str">
            <v>UN</v>
          </cell>
          <cell r="E11238" t="str">
            <v>1900</v>
          </cell>
          <cell r="F11238">
            <v>0</v>
          </cell>
        </row>
        <row r="11239">
          <cell r="A11239">
            <v>108617</v>
          </cell>
          <cell r="B11239" t="str">
            <v>Manguera Flexible Diam 14</v>
          </cell>
          <cell r="C11239" t="str">
            <v>UN</v>
          </cell>
          <cell r="E11239" t="str">
            <v>1900</v>
          </cell>
          <cell r="F11239">
            <v>0</v>
          </cell>
        </row>
        <row r="11240">
          <cell r="A11240">
            <v>108618</v>
          </cell>
          <cell r="B11240" t="str">
            <v>DAMPER MANUAL L-D-25 8"X6"</v>
          </cell>
          <cell r="C11240" t="str">
            <v>UN</v>
          </cell>
          <cell r="D11240">
            <v>43745</v>
          </cell>
          <cell r="E11240" t="str">
            <v>2019</v>
          </cell>
          <cell r="F11240">
            <v>104600</v>
          </cell>
        </row>
        <row r="11241">
          <cell r="A11241">
            <v>108620</v>
          </cell>
          <cell r="B11241" t="str">
            <v>DAMPER MANUAL L-D-25 6"X6"</v>
          </cell>
          <cell r="C11241" t="str">
            <v>UN</v>
          </cell>
          <cell r="D11241">
            <v>43745</v>
          </cell>
          <cell r="E11241" t="str">
            <v>2019</v>
          </cell>
          <cell r="F11241">
            <v>99400</v>
          </cell>
        </row>
        <row r="11242">
          <cell r="A11242">
            <v>108624</v>
          </cell>
          <cell r="B11242" t="str">
            <v>Rejilla Tip Persiana Malla Mosquitera Plast 20x26"</v>
          </cell>
          <cell r="C11242" t="str">
            <v>UN</v>
          </cell>
          <cell r="E11242" t="str">
            <v>1900</v>
          </cell>
          <cell r="F11242">
            <v>0</v>
          </cell>
        </row>
        <row r="11243">
          <cell r="A11243">
            <v>108625</v>
          </cell>
          <cell r="B11243" t="str">
            <v>Rejilla Tip Persiana Malla Mosquitera Plast 44x34"</v>
          </cell>
          <cell r="C11243" t="str">
            <v>UN</v>
          </cell>
          <cell r="E11243" t="str">
            <v>1900</v>
          </cell>
          <cell r="F11243">
            <v>0</v>
          </cell>
        </row>
        <row r="11244">
          <cell r="A11244">
            <v>108631</v>
          </cell>
          <cell r="B11244" t="str">
            <v>PERSIANA DE DESCARGA TIPO FACHADA MODELO L-RA-LP C</v>
          </cell>
          <cell r="C11244" t="str">
            <v>UN</v>
          </cell>
          <cell r="D11244">
            <v>43838</v>
          </cell>
          <cell r="E11244" t="str">
            <v>2020</v>
          </cell>
          <cell r="F11244">
            <v>181560</v>
          </cell>
        </row>
        <row r="11245">
          <cell r="A11245">
            <v>108632</v>
          </cell>
          <cell r="B11245" t="str">
            <v>REJILLA DE SUMINISTRO DOBLE HILERA MODELO L-VH CON</v>
          </cell>
          <cell r="C11245" t="str">
            <v>UN</v>
          </cell>
          <cell r="E11245" t="str">
            <v>1900</v>
          </cell>
          <cell r="F11245">
            <v>0</v>
          </cell>
        </row>
        <row r="11246">
          <cell r="A11246">
            <v>108633</v>
          </cell>
          <cell r="B11246" t="str">
            <v>REJILLA DE RETORNO TIPO CUBO MOD L-RA-AG 10"x10"</v>
          </cell>
          <cell r="C11246" t="str">
            <v>UN</v>
          </cell>
          <cell r="E11246" t="str">
            <v>1900</v>
          </cell>
          <cell r="F11246">
            <v>0</v>
          </cell>
        </row>
        <row r="11247">
          <cell r="A11247">
            <v>108634</v>
          </cell>
          <cell r="B11247" t="str">
            <v>REJILLA DE RETORNO TIPO CUBO MOD L-RA-AG 12"x10"</v>
          </cell>
          <cell r="C11247" t="str">
            <v>UN</v>
          </cell>
          <cell r="E11247" t="str">
            <v>1900</v>
          </cell>
          <cell r="F11247">
            <v>0</v>
          </cell>
        </row>
        <row r="11248">
          <cell r="A11248">
            <v>108635</v>
          </cell>
          <cell r="B11248" t="str">
            <v>REJILLA DE RETORNO TIPO CUBO MOD L-RA-AG 14"x14"</v>
          </cell>
          <cell r="C11248" t="str">
            <v>UN</v>
          </cell>
          <cell r="E11248" t="str">
            <v>1900</v>
          </cell>
          <cell r="F11248">
            <v>0</v>
          </cell>
        </row>
        <row r="11249">
          <cell r="A11249">
            <v>108636</v>
          </cell>
          <cell r="B11249" t="str">
            <v>REJILLA SUMINISTRO ALETA FIJA MODELO L-RA 24"X6"</v>
          </cell>
          <cell r="C11249" t="str">
            <v>UN</v>
          </cell>
          <cell r="D11249">
            <v>43651</v>
          </cell>
          <cell r="E11249" t="str">
            <v>2019</v>
          </cell>
          <cell r="F11249">
            <v>148550</v>
          </cell>
        </row>
        <row r="11250">
          <cell r="A11250">
            <v>108637</v>
          </cell>
          <cell r="B11250" t="str">
            <v>REJILLA EXTRACCION ALETA FIJA A 0° MOD L-BG 48X8</v>
          </cell>
          <cell r="C11250" t="str">
            <v>UN</v>
          </cell>
          <cell r="E11250" t="str">
            <v>1900</v>
          </cell>
          <cell r="F11250">
            <v>0</v>
          </cell>
        </row>
        <row r="11251">
          <cell r="A11251">
            <v>108638</v>
          </cell>
          <cell r="B11251" t="str">
            <v>REJILLA SUMINISTRO DOBLE HILERA MODELO L-VH12"X12"</v>
          </cell>
          <cell r="C11251" t="str">
            <v>UN</v>
          </cell>
          <cell r="E11251" t="str">
            <v>1900</v>
          </cell>
          <cell r="F11251">
            <v>0</v>
          </cell>
        </row>
        <row r="11252">
          <cell r="A11252">
            <v>108639</v>
          </cell>
          <cell r="B11252" t="str">
            <v>REJILLA SUMINISTRO DOBLE HILERA MODELO L-VH 8"X6"</v>
          </cell>
          <cell r="C11252" t="str">
            <v>UN</v>
          </cell>
          <cell r="E11252" t="str">
            <v>1900</v>
          </cell>
          <cell r="F11252">
            <v>0</v>
          </cell>
        </row>
        <row r="11253">
          <cell r="A11253">
            <v>108691</v>
          </cell>
          <cell r="B11253" t="str">
            <v>Chaqueta bocelada en aluminio calibre 0,4 mm para</v>
          </cell>
          <cell r="C11253" t="str">
            <v>M2</v>
          </cell>
          <cell r="E11253" t="str">
            <v>1900</v>
          </cell>
          <cell r="F11253">
            <v>0</v>
          </cell>
        </row>
        <row r="11254">
          <cell r="A11254">
            <v>108692</v>
          </cell>
          <cell r="B11254" t="str">
            <v>Manguera flexible aislada diametro 12"</v>
          </cell>
          <cell r="C11254" t="str">
            <v>UN</v>
          </cell>
          <cell r="E11254" t="str">
            <v>1900</v>
          </cell>
          <cell r="F11254">
            <v>0</v>
          </cell>
        </row>
        <row r="11255">
          <cell r="A11255">
            <v>108693</v>
          </cell>
          <cell r="B11255" t="str">
            <v>Abrazadera tipo horquilla 6"</v>
          </cell>
          <cell r="C11255" t="str">
            <v>UN</v>
          </cell>
          <cell r="E11255" t="str">
            <v>1900</v>
          </cell>
          <cell r="F11255">
            <v>0</v>
          </cell>
        </row>
        <row r="11256">
          <cell r="A11256">
            <v>108694</v>
          </cell>
          <cell r="B11256" t="str">
            <v>Ducto de poliisocianurato de 1"</v>
          </cell>
          <cell r="C11256" t="str">
            <v>M2</v>
          </cell>
          <cell r="E11256" t="str">
            <v>1900</v>
          </cell>
          <cell r="F11256">
            <v>0</v>
          </cell>
        </row>
        <row r="11257">
          <cell r="A11257">
            <v>108696</v>
          </cell>
          <cell r="B11257" t="str">
            <v>Riel chanel perforado 1-5/8’’ x 13/16’’ (3m)</v>
          </cell>
          <cell r="C11257" t="str">
            <v>UN</v>
          </cell>
          <cell r="E11257" t="str">
            <v>1900</v>
          </cell>
          <cell r="F11257">
            <v>0</v>
          </cell>
        </row>
        <row r="11258">
          <cell r="A11258">
            <v>108697</v>
          </cell>
          <cell r="B11258" t="str">
            <v>Cinta autoadhesiva 2,5" foil (54,8 ml)</v>
          </cell>
          <cell r="C11258" t="str">
            <v>UN</v>
          </cell>
          <cell r="E11258" t="str">
            <v>1900</v>
          </cell>
          <cell r="F11258">
            <v>0</v>
          </cell>
        </row>
        <row r="11259">
          <cell r="A11259">
            <v>108698</v>
          </cell>
          <cell r="B11259" t="str">
            <v>Difusor de suministro tipo 2 conos,de 24"x24" cuel</v>
          </cell>
          <cell r="C11259" t="str">
            <v>UN</v>
          </cell>
          <cell r="E11259" t="str">
            <v>1900</v>
          </cell>
          <cell r="F11259">
            <v>0</v>
          </cell>
        </row>
        <row r="11260">
          <cell r="A11260">
            <v>108699</v>
          </cell>
          <cell r="B11260" t="str">
            <v>Rejilla de retorno tipo aleta fija con damper, de</v>
          </cell>
          <cell r="C11260" t="str">
            <v>UN</v>
          </cell>
          <cell r="E11260" t="str">
            <v>1900</v>
          </cell>
          <cell r="F11260">
            <v>0</v>
          </cell>
        </row>
        <row r="11261">
          <cell r="A11261">
            <v>108700</v>
          </cell>
          <cell r="B11261" t="str">
            <v>Rejilla T.A.E.(Toma de Aire Exterior),tipo louver,</v>
          </cell>
          <cell r="C11261" t="str">
            <v>UN</v>
          </cell>
          <cell r="E11261" t="str">
            <v>1900</v>
          </cell>
          <cell r="F11261">
            <v>0</v>
          </cell>
        </row>
        <row r="11262">
          <cell r="A11262">
            <v>108701</v>
          </cell>
          <cell r="B11262" t="str">
            <v>Lámina de acero galvanizado para ovaloducto con re</v>
          </cell>
          <cell r="C11262" t="str">
            <v>M2</v>
          </cell>
          <cell r="E11262" t="str">
            <v>1900</v>
          </cell>
          <cell r="F11262">
            <v>0</v>
          </cell>
        </row>
        <row r="11263">
          <cell r="A11263">
            <v>108702</v>
          </cell>
          <cell r="B11263" t="str">
            <v>KIT de guaya de 4m, terminación Lazo + Gripple tip</v>
          </cell>
          <cell r="C11263" t="str">
            <v>UN</v>
          </cell>
          <cell r="E11263" t="str">
            <v>1900</v>
          </cell>
          <cell r="F11263">
            <v>0</v>
          </cell>
        </row>
        <row r="11264">
          <cell r="A11264">
            <v>108703</v>
          </cell>
          <cell r="B11264" t="str">
            <v>Rejilla de suministro tipo doble aleta con damper</v>
          </cell>
          <cell r="C11264" t="str">
            <v>UN</v>
          </cell>
          <cell r="E11264" t="str">
            <v>1900</v>
          </cell>
          <cell r="F11264">
            <v>0</v>
          </cell>
        </row>
        <row r="11265">
          <cell r="A11265">
            <v>108704</v>
          </cell>
          <cell r="B11265" t="str">
            <v>Rejilla de extracción tipo cubo de 16"x10" con dam</v>
          </cell>
          <cell r="C11265" t="str">
            <v>UN</v>
          </cell>
          <cell r="E11265" t="str">
            <v>1900</v>
          </cell>
          <cell r="F11265">
            <v>0</v>
          </cell>
        </row>
        <row r="11266">
          <cell r="A11266">
            <v>108705</v>
          </cell>
          <cell r="B11266" t="str">
            <v>Ventilador extractor centrifugo simple oido,de ale</v>
          </cell>
          <cell r="C11266" t="str">
            <v>UN</v>
          </cell>
          <cell r="E11266" t="str">
            <v>1900</v>
          </cell>
          <cell r="F11266">
            <v>0</v>
          </cell>
        </row>
        <row r="11267">
          <cell r="A11267">
            <v>108706</v>
          </cell>
          <cell r="B11267" t="str">
            <v>Variador de frecuencia 5 HP</v>
          </cell>
          <cell r="C11267" t="str">
            <v>UN</v>
          </cell>
          <cell r="E11267" t="str">
            <v>1900</v>
          </cell>
          <cell r="F11267">
            <v>0</v>
          </cell>
        </row>
        <row r="11268">
          <cell r="A11268">
            <v>108707</v>
          </cell>
          <cell r="B11268" t="str">
            <v>Cofre metálico para interperie 60x40x30 cm</v>
          </cell>
          <cell r="C11268" t="str">
            <v>UN</v>
          </cell>
          <cell r="E11268" t="str">
            <v>1900</v>
          </cell>
          <cell r="F11268">
            <v>0</v>
          </cell>
        </row>
        <row r="11269">
          <cell r="A11269">
            <v>108708</v>
          </cell>
          <cell r="B11269" t="str">
            <v>Programador y control horario digital</v>
          </cell>
          <cell r="C11269" t="str">
            <v>UN</v>
          </cell>
          <cell r="E11269" t="str">
            <v>1900</v>
          </cell>
          <cell r="F11269">
            <v>0</v>
          </cell>
        </row>
        <row r="11270">
          <cell r="A11270">
            <v>108709</v>
          </cell>
          <cell r="B11270" t="str">
            <v>Mano de obra inspector mecánico</v>
          </cell>
          <cell r="C11270" t="str">
            <v>DD</v>
          </cell>
          <cell r="E11270" t="str">
            <v>1900</v>
          </cell>
          <cell r="F11270">
            <v>0</v>
          </cell>
        </row>
        <row r="11271">
          <cell r="A11271">
            <v>108710</v>
          </cell>
          <cell r="B11271" t="str">
            <v>Ventilador extractor centrifugo simple oido,de ale</v>
          </cell>
          <cell r="C11271" t="str">
            <v>UN</v>
          </cell>
          <cell r="E11271" t="str">
            <v>1900</v>
          </cell>
          <cell r="F11271">
            <v>0</v>
          </cell>
        </row>
        <row r="11272">
          <cell r="A11272">
            <v>108711</v>
          </cell>
          <cell r="B11272" t="str">
            <v>Variador de frecuencia 3 HP</v>
          </cell>
          <cell r="C11272" t="str">
            <v>UN</v>
          </cell>
          <cell r="E11272" t="str">
            <v>1900</v>
          </cell>
          <cell r="F11272">
            <v>0</v>
          </cell>
        </row>
        <row r="11273">
          <cell r="A11273">
            <v>108712</v>
          </cell>
          <cell r="B11273" t="str">
            <v>Ventilador extractor centrifugo simple oido,de ale</v>
          </cell>
          <cell r="C11273" t="str">
            <v>UN</v>
          </cell>
          <cell r="E11273" t="str">
            <v>1900</v>
          </cell>
          <cell r="F11273">
            <v>0</v>
          </cell>
        </row>
        <row r="11274">
          <cell r="A11274">
            <v>108713</v>
          </cell>
          <cell r="B11274" t="str">
            <v>Variador de frecuencia 7,5 HP</v>
          </cell>
          <cell r="C11274" t="str">
            <v>UN</v>
          </cell>
          <cell r="E11274" t="str">
            <v>1900</v>
          </cell>
          <cell r="F11274">
            <v>0</v>
          </cell>
        </row>
        <row r="11275">
          <cell r="A11275">
            <v>108714</v>
          </cell>
          <cell r="B11275" t="str">
            <v>Ventilacion inyeccion,de aleta curva,caudal 2400 c</v>
          </cell>
          <cell r="C11275" t="str">
            <v>UN</v>
          </cell>
          <cell r="E11275" t="str">
            <v>1900</v>
          </cell>
          <cell r="F11275">
            <v>0</v>
          </cell>
        </row>
        <row r="11276">
          <cell r="A11276">
            <v>108715</v>
          </cell>
          <cell r="B11276" t="str">
            <v>Ventilador extractor centrifugo simple oido,de ale</v>
          </cell>
          <cell r="C11276" t="str">
            <v>UN</v>
          </cell>
          <cell r="E11276" t="str">
            <v>1900</v>
          </cell>
          <cell r="F11276">
            <v>0</v>
          </cell>
        </row>
        <row r="11277">
          <cell r="A11277">
            <v>108716</v>
          </cell>
          <cell r="B11277" t="str">
            <v>Ventilador extractor centrifugo simple oido,de ale</v>
          </cell>
          <cell r="C11277" t="str">
            <v>UN</v>
          </cell>
          <cell r="E11277" t="str">
            <v>1900</v>
          </cell>
          <cell r="F11277">
            <v>0</v>
          </cell>
        </row>
        <row r="11278">
          <cell r="A11278">
            <v>108717</v>
          </cell>
          <cell r="B11278" t="str">
            <v>Variador de frecuencia  2 HP</v>
          </cell>
          <cell r="C11278" t="str">
            <v>UN</v>
          </cell>
          <cell r="E11278" t="str">
            <v>1900</v>
          </cell>
          <cell r="F11278">
            <v>0</v>
          </cell>
        </row>
        <row r="11279">
          <cell r="A11279">
            <v>108718</v>
          </cell>
          <cell r="B11279" t="str">
            <v>Ventilador extractor tipo hongo 1300cfm</v>
          </cell>
          <cell r="C11279" t="str">
            <v>UN</v>
          </cell>
          <cell r="E11279" t="str">
            <v>1900</v>
          </cell>
          <cell r="F11279">
            <v>0</v>
          </cell>
        </row>
        <row r="11280">
          <cell r="A11280">
            <v>108719</v>
          </cell>
          <cell r="B11280" t="str">
            <v>Variador de frecuencia  1 HP</v>
          </cell>
          <cell r="C11280" t="str">
            <v>UN</v>
          </cell>
          <cell r="E11280" t="str">
            <v>1900</v>
          </cell>
          <cell r="F11280">
            <v>0</v>
          </cell>
        </row>
        <row r="11281">
          <cell r="A11281">
            <v>108720</v>
          </cell>
          <cell r="B11281" t="str">
            <v>Ventilador extractor tipo hongo,transmisión por po</v>
          </cell>
          <cell r="C11281" t="str">
            <v>UN</v>
          </cell>
          <cell r="E11281" t="str">
            <v>1900</v>
          </cell>
          <cell r="F11281">
            <v>0</v>
          </cell>
        </row>
        <row r="11282">
          <cell r="A11282">
            <v>108721</v>
          </cell>
          <cell r="B11282" t="str">
            <v>Extractor helicocentrífugo en línea de 350 cfm, pr</v>
          </cell>
          <cell r="C11282" t="str">
            <v>UN</v>
          </cell>
          <cell r="E11282" t="str">
            <v>1900</v>
          </cell>
          <cell r="F11282">
            <v>0</v>
          </cell>
        </row>
        <row r="11283">
          <cell r="A11283">
            <v>108722</v>
          </cell>
          <cell r="B11283" t="str">
            <v>Extractor axial de techo de capacidad 150 cfm</v>
          </cell>
          <cell r="C11283" t="str">
            <v>UN</v>
          </cell>
          <cell r="E11283" t="str">
            <v>1900</v>
          </cell>
          <cell r="F11283">
            <v>0</v>
          </cell>
        </row>
        <row r="11284">
          <cell r="A11284">
            <v>108723</v>
          </cell>
          <cell r="B11284" t="str">
            <v>Caldera para piscina con capacidad 2500 MBTU/h</v>
          </cell>
          <cell r="C11284" t="str">
            <v>UN</v>
          </cell>
          <cell r="E11284" t="str">
            <v>1900</v>
          </cell>
          <cell r="F11284">
            <v>0</v>
          </cell>
        </row>
        <row r="11285">
          <cell r="A11285">
            <v>108724</v>
          </cell>
          <cell r="B11285" t="str">
            <v>Ducto salida de gases 10"</v>
          </cell>
          <cell r="C11285" t="str">
            <v>ML</v>
          </cell>
          <cell r="E11285" t="str">
            <v>1900</v>
          </cell>
          <cell r="F11285">
            <v>0</v>
          </cell>
        </row>
        <row r="11286">
          <cell r="A11286">
            <v>108725</v>
          </cell>
          <cell r="B11286" t="str">
            <v>Accesorios de conexión de 2  1/2"</v>
          </cell>
          <cell r="C11286" t="str">
            <v>UN</v>
          </cell>
          <cell r="E11286" t="str">
            <v>1900</v>
          </cell>
          <cell r="F11286">
            <v>0</v>
          </cell>
        </row>
        <row r="11287">
          <cell r="A11287">
            <v>108726</v>
          </cell>
          <cell r="B11287" t="str">
            <v>Caldera condensado pisicna 500 MBTU/H</v>
          </cell>
          <cell r="C11287" t="str">
            <v>UN</v>
          </cell>
          <cell r="E11287" t="str">
            <v>1900</v>
          </cell>
          <cell r="F11287">
            <v>0</v>
          </cell>
        </row>
        <row r="11288">
          <cell r="A11288">
            <v>108727</v>
          </cell>
          <cell r="B11288" t="str">
            <v>Caldera agua caliente 750 MBTU/h</v>
          </cell>
          <cell r="C11288" t="str">
            <v>UN</v>
          </cell>
          <cell r="D11288">
            <v>43735</v>
          </cell>
          <cell r="E11288" t="str">
            <v>2019</v>
          </cell>
          <cell r="F11288">
            <v>112393120</v>
          </cell>
        </row>
        <row r="11289">
          <cell r="A11289">
            <v>108728</v>
          </cell>
          <cell r="B11289" t="str">
            <v>Unidad control humedad de 12000 CFM, 50TR + Acceso</v>
          </cell>
          <cell r="C11289" t="str">
            <v>UN</v>
          </cell>
          <cell r="E11289" t="str">
            <v>1900</v>
          </cell>
          <cell r="F11289">
            <v>0</v>
          </cell>
        </row>
        <row r="11290">
          <cell r="A11290">
            <v>108742</v>
          </cell>
          <cell r="B11290" t="str">
            <v>Abrazadera tipo horquilla 4"</v>
          </cell>
          <cell r="C11290" t="str">
            <v>UN</v>
          </cell>
          <cell r="E11290" t="str">
            <v>1900</v>
          </cell>
          <cell r="F11290">
            <v>0</v>
          </cell>
        </row>
        <row r="11291">
          <cell r="A11291">
            <v>108743</v>
          </cell>
          <cell r="B11291" t="str">
            <v>Chazo expansivo 3/8" x 1-7/8" (10un)</v>
          </cell>
          <cell r="C11291" t="str">
            <v>UN</v>
          </cell>
          <cell r="E11291" t="str">
            <v>1900</v>
          </cell>
          <cell r="F11291">
            <v>0</v>
          </cell>
        </row>
        <row r="11292">
          <cell r="A11292">
            <v>108753</v>
          </cell>
          <cell r="B11292" t="str">
            <v>Unidada extractora de deshumidificación 15900 cfm</v>
          </cell>
          <cell r="C11292" t="str">
            <v>UN</v>
          </cell>
          <cell r="E11292" t="str">
            <v>1900</v>
          </cell>
          <cell r="F11292">
            <v>0</v>
          </cell>
        </row>
        <row r="11293">
          <cell r="A11293">
            <v>108788</v>
          </cell>
          <cell r="B11293" t="str">
            <v>Damper manual de balanceo de 28" x 15"</v>
          </cell>
          <cell r="C11293" t="str">
            <v>UN</v>
          </cell>
          <cell r="E11293" t="str">
            <v>1900</v>
          </cell>
          <cell r="F11293">
            <v>0</v>
          </cell>
        </row>
        <row r="11294">
          <cell r="A11294">
            <v>108793</v>
          </cell>
          <cell r="B11294" t="str">
            <v>Damper manual de balanceo de 28" x 14"</v>
          </cell>
          <cell r="C11294" t="str">
            <v>UN</v>
          </cell>
          <cell r="E11294" t="str">
            <v>1900</v>
          </cell>
          <cell r="F11294">
            <v>0</v>
          </cell>
        </row>
        <row r="11295">
          <cell r="A11295">
            <v>108863</v>
          </cell>
          <cell r="B11295" t="str">
            <v>Antivibratorio de neopreno diametro 2" x 2 (AA)</v>
          </cell>
          <cell r="C11295" t="str">
            <v>UN</v>
          </cell>
          <cell r="E11295" t="str">
            <v>1900</v>
          </cell>
          <cell r="F11295">
            <v>0</v>
          </cell>
        </row>
        <row r="11296">
          <cell r="A11296">
            <v>108864</v>
          </cell>
          <cell r="B11296" t="str">
            <v>UNIDAD AA PISOTECHOCap13000-36500-btu/hNominal3TR</v>
          </cell>
          <cell r="C11296" t="str">
            <v>UN</v>
          </cell>
          <cell r="E11296" t="str">
            <v>1900</v>
          </cell>
          <cell r="F11296">
            <v>0</v>
          </cell>
        </row>
        <row r="11297">
          <cell r="A11297">
            <v>108865</v>
          </cell>
          <cell r="B11297" t="str">
            <v>Damper manual de balanceo de 28"x13"</v>
          </cell>
          <cell r="C11297" t="str">
            <v>UN</v>
          </cell>
          <cell r="E11297" t="str">
            <v>1900</v>
          </cell>
          <cell r="F11297">
            <v>0</v>
          </cell>
        </row>
        <row r="11298">
          <cell r="A11298">
            <v>108867</v>
          </cell>
          <cell r="B11298" t="str">
            <v>Damper manual de balanceo de 23" x 12"</v>
          </cell>
          <cell r="C11298" t="str">
            <v>UN</v>
          </cell>
          <cell r="E11298" t="str">
            <v>1900</v>
          </cell>
          <cell r="F11298">
            <v>0</v>
          </cell>
        </row>
        <row r="11299">
          <cell r="A11299">
            <v>108868</v>
          </cell>
          <cell r="B11299" t="str">
            <v>Damper manual de balanceo de 18" x 10"</v>
          </cell>
          <cell r="C11299" t="str">
            <v>UN</v>
          </cell>
          <cell r="E11299" t="str">
            <v>1900</v>
          </cell>
          <cell r="F11299">
            <v>0</v>
          </cell>
        </row>
        <row r="11300">
          <cell r="A11300">
            <v>108869</v>
          </cell>
          <cell r="B11300" t="str">
            <v>Damper manual de balanceo de 16" x 9"</v>
          </cell>
          <cell r="C11300" t="str">
            <v>UN</v>
          </cell>
          <cell r="E11300" t="str">
            <v>1900</v>
          </cell>
          <cell r="F11300">
            <v>0</v>
          </cell>
        </row>
        <row r="11301">
          <cell r="A11301">
            <v>108870</v>
          </cell>
          <cell r="B11301" t="str">
            <v>Damper manual de balanceo de 16" x 10"</v>
          </cell>
          <cell r="C11301" t="str">
            <v>UN</v>
          </cell>
          <cell r="E11301" t="str">
            <v>1900</v>
          </cell>
          <cell r="F11301">
            <v>0</v>
          </cell>
        </row>
        <row r="11302">
          <cell r="A11302">
            <v>108871</v>
          </cell>
          <cell r="B11302" t="str">
            <v>Damper manual de balanceo de 15" x 10"</v>
          </cell>
          <cell r="C11302" t="str">
            <v>UN</v>
          </cell>
          <cell r="E11302" t="str">
            <v>1900</v>
          </cell>
          <cell r="F11302">
            <v>0</v>
          </cell>
        </row>
        <row r="11303">
          <cell r="A11303">
            <v>108872</v>
          </cell>
          <cell r="B11303" t="str">
            <v>Damper manual de balanceo de 15" x 12"</v>
          </cell>
          <cell r="C11303" t="str">
            <v>UN</v>
          </cell>
          <cell r="E11303" t="str">
            <v>1900</v>
          </cell>
          <cell r="F11303">
            <v>0</v>
          </cell>
        </row>
        <row r="11304">
          <cell r="A11304">
            <v>108873</v>
          </cell>
          <cell r="B11304" t="str">
            <v>Damper manual de balanceo de 14" x 12"</v>
          </cell>
          <cell r="C11304" t="str">
            <v>UN</v>
          </cell>
          <cell r="E11304" t="str">
            <v>1900</v>
          </cell>
          <cell r="F11304">
            <v>0</v>
          </cell>
        </row>
        <row r="11305">
          <cell r="A11305">
            <v>108874</v>
          </cell>
          <cell r="B11305" t="str">
            <v>Damper manual de balanceo de 14" x 9"</v>
          </cell>
          <cell r="C11305" t="str">
            <v>UN</v>
          </cell>
          <cell r="E11305" t="str">
            <v>1900</v>
          </cell>
          <cell r="F11305">
            <v>0</v>
          </cell>
        </row>
        <row r="11306">
          <cell r="A11306">
            <v>108875</v>
          </cell>
          <cell r="B11306" t="str">
            <v>Tablero eléct control sistemas de extracción BCDRC</v>
          </cell>
          <cell r="C11306" t="str">
            <v>UN</v>
          </cell>
          <cell r="E11306" t="str">
            <v>1900</v>
          </cell>
          <cell r="F11306">
            <v>0</v>
          </cell>
        </row>
        <row r="11307">
          <cell r="A11307">
            <v>108880</v>
          </cell>
          <cell r="B11307" t="str">
            <v>Caldera future 500 incl material acces conex CDRC</v>
          </cell>
          <cell r="C11307" t="str">
            <v>UN</v>
          </cell>
          <cell r="E11307" t="str">
            <v>1900</v>
          </cell>
          <cell r="F11307">
            <v>0</v>
          </cell>
        </row>
        <row r="11308">
          <cell r="A11308">
            <v>108886</v>
          </cell>
          <cell r="B11308" t="str">
            <v>Tren de gas natural    CDRC</v>
          </cell>
          <cell r="C11308" t="str">
            <v>UN</v>
          </cell>
          <cell r="E11308" t="str">
            <v>1900</v>
          </cell>
          <cell r="F11308">
            <v>0</v>
          </cell>
        </row>
        <row r="11309">
          <cell r="A11309">
            <v>108887</v>
          </cell>
          <cell r="B11309" t="str">
            <v>Damper manual de balanceo de 14" x 8"</v>
          </cell>
          <cell r="C11309" t="str">
            <v>UN</v>
          </cell>
          <cell r="E11309" t="str">
            <v>1900</v>
          </cell>
          <cell r="F11309">
            <v>0</v>
          </cell>
        </row>
        <row r="11310">
          <cell r="A11310">
            <v>108888</v>
          </cell>
          <cell r="B11310" t="str">
            <v>Tablero eléctrico control sistemas de extracción c</v>
          </cell>
          <cell r="C11310" t="str">
            <v>UN</v>
          </cell>
          <cell r="E11310" t="str">
            <v>1900</v>
          </cell>
          <cell r="F11310">
            <v>0</v>
          </cell>
        </row>
        <row r="11311">
          <cell r="A11311">
            <v>108889</v>
          </cell>
          <cell r="B11311" t="str">
            <v>Damper manual de balanceo de 12" x 9"</v>
          </cell>
          <cell r="C11311" t="str">
            <v>UN</v>
          </cell>
          <cell r="E11311" t="str">
            <v>1900</v>
          </cell>
          <cell r="F11311">
            <v>0</v>
          </cell>
        </row>
        <row r="11312">
          <cell r="A11312">
            <v>108892</v>
          </cell>
          <cell r="B11312" t="str">
            <v>Caldera future 2500 incl material acces conex CDRC</v>
          </cell>
          <cell r="C11312" t="str">
            <v>UN</v>
          </cell>
          <cell r="E11312" t="str">
            <v>1900</v>
          </cell>
          <cell r="F11312">
            <v>0</v>
          </cell>
        </row>
        <row r="11313">
          <cell r="A11313">
            <v>108895</v>
          </cell>
          <cell r="B11313" t="str">
            <v>Tablero eléct control sistema extracción BB CDRC</v>
          </cell>
          <cell r="C11313" t="str">
            <v>UN</v>
          </cell>
          <cell r="E11313" t="str">
            <v>1900</v>
          </cell>
          <cell r="F11313">
            <v>0</v>
          </cell>
        </row>
        <row r="11314">
          <cell r="A11314">
            <v>108896</v>
          </cell>
          <cell r="B11314" t="str">
            <v>TERMOMETRO 3/4"  CDRC</v>
          </cell>
          <cell r="C11314" t="str">
            <v>UN</v>
          </cell>
          <cell r="E11314" t="str">
            <v>1900</v>
          </cell>
          <cell r="F11314">
            <v>0</v>
          </cell>
        </row>
        <row r="11315">
          <cell r="A11315">
            <v>108897</v>
          </cell>
          <cell r="B11315" t="str">
            <v>Ductoglass metal 117*48-1"</v>
          </cell>
          <cell r="C11315" t="str">
            <v>M2</v>
          </cell>
          <cell r="E11315" t="str">
            <v>1900</v>
          </cell>
          <cell r="F11315">
            <v>0</v>
          </cell>
        </row>
        <row r="11316">
          <cell r="A11316">
            <v>108898</v>
          </cell>
          <cell r="B11316" t="str">
            <v>Damper manual de balanceo de 12" x 8"</v>
          </cell>
          <cell r="C11316" t="str">
            <v>UN</v>
          </cell>
          <cell r="E11316" t="str">
            <v>1900</v>
          </cell>
          <cell r="F11316">
            <v>0</v>
          </cell>
        </row>
        <row r="11317">
          <cell r="A11317">
            <v>108899</v>
          </cell>
          <cell r="B11317" t="str">
            <v>Damper manual de balanceo de 12" x 6"</v>
          </cell>
          <cell r="C11317" t="str">
            <v>UN</v>
          </cell>
          <cell r="E11317" t="str">
            <v>1900</v>
          </cell>
          <cell r="F11317">
            <v>0</v>
          </cell>
        </row>
        <row r="11318">
          <cell r="A11318">
            <v>108900</v>
          </cell>
          <cell r="B11318" t="str">
            <v>Damper manual de balanceo de 12" x 5"</v>
          </cell>
          <cell r="C11318" t="str">
            <v>UN</v>
          </cell>
          <cell r="E11318" t="str">
            <v>1900</v>
          </cell>
          <cell r="F11318">
            <v>0</v>
          </cell>
        </row>
        <row r="11319">
          <cell r="A11319">
            <v>108902</v>
          </cell>
          <cell r="B11319" t="str">
            <v>Damper manual de balanceo de 11" x 8"</v>
          </cell>
          <cell r="C11319" t="str">
            <v>UN</v>
          </cell>
          <cell r="E11319" t="str">
            <v>1900</v>
          </cell>
          <cell r="F11319">
            <v>0</v>
          </cell>
        </row>
        <row r="11320">
          <cell r="A11320">
            <v>108904</v>
          </cell>
          <cell r="B11320" t="str">
            <v>Ducto lámina fibra fono absorbente espesor 1 1/2"</v>
          </cell>
          <cell r="C11320" t="str">
            <v>M2</v>
          </cell>
          <cell r="E11320" t="str">
            <v>1900</v>
          </cell>
          <cell r="F11320">
            <v>0</v>
          </cell>
        </row>
        <row r="11321">
          <cell r="A11321">
            <v>108905</v>
          </cell>
          <cell r="B11321" t="str">
            <v>Difusor flujo laminar L-FL de 24"x24", cuello 16"</v>
          </cell>
          <cell r="C11321" t="str">
            <v>UN</v>
          </cell>
          <cell r="E11321" t="str">
            <v>1900</v>
          </cell>
          <cell r="F11321">
            <v>0</v>
          </cell>
        </row>
        <row r="11322">
          <cell r="A11322">
            <v>108906</v>
          </cell>
          <cell r="B11322" t="str">
            <v>Damper manual de balanceo de 11" x 4"</v>
          </cell>
          <cell r="C11322" t="str">
            <v>UN</v>
          </cell>
          <cell r="D11322">
            <v>43745</v>
          </cell>
          <cell r="E11322" t="str">
            <v>2019</v>
          </cell>
          <cell r="F11322">
            <v>123092.01</v>
          </cell>
        </row>
        <row r="11323">
          <cell r="A11323">
            <v>108907</v>
          </cell>
          <cell r="B11323" t="str">
            <v>Damper motorizado con actuador on-off 26"X12"</v>
          </cell>
          <cell r="C11323" t="str">
            <v>UN</v>
          </cell>
          <cell r="E11323" t="str">
            <v>1900</v>
          </cell>
          <cell r="F11323">
            <v>0</v>
          </cell>
        </row>
        <row r="11324">
          <cell r="A11324">
            <v>108908</v>
          </cell>
          <cell r="B11324" t="str">
            <v>Termostato digital con caja guarda termostato</v>
          </cell>
          <cell r="C11324" t="str">
            <v>UN</v>
          </cell>
          <cell r="E11324" t="str">
            <v>1900</v>
          </cell>
          <cell r="F11324">
            <v>0</v>
          </cell>
        </row>
        <row r="11325">
          <cell r="A11325">
            <v>108910</v>
          </cell>
          <cell r="B11325" t="str">
            <v>Rejilla de descarga T. Louver sin damper 12"x8" gr</v>
          </cell>
          <cell r="C11325" t="str">
            <v>UN</v>
          </cell>
          <cell r="E11325" t="str">
            <v>1900</v>
          </cell>
          <cell r="F11325">
            <v>0</v>
          </cell>
        </row>
        <row r="11326">
          <cell r="A11326">
            <v>108911</v>
          </cell>
          <cell r="B11326" t="str">
            <v>Rejilla de extracción tipo cubo de 10"x6" con dam</v>
          </cell>
          <cell r="C11326" t="str">
            <v>UN</v>
          </cell>
          <cell r="E11326" t="str">
            <v>1900</v>
          </cell>
          <cell r="F11326">
            <v>0</v>
          </cell>
        </row>
        <row r="11327">
          <cell r="A11327">
            <v>108912</v>
          </cell>
          <cell r="B11327" t="str">
            <v>Rejilla de extracción tipo cubo de 12"x10" con dam</v>
          </cell>
          <cell r="C11327" t="str">
            <v>UN</v>
          </cell>
          <cell r="E11327" t="str">
            <v>1900</v>
          </cell>
          <cell r="F11327">
            <v>0</v>
          </cell>
        </row>
        <row r="11328">
          <cell r="A11328">
            <v>108913</v>
          </cell>
          <cell r="B11328" t="str">
            <v>Rejilla de extracción tipo cubo de 10"x8" con dam</v>
          </cell>
          <cell r="C11328" t="str">
            <v>UN</v>
          </cell>
          <cell r="E11328" t="str">
            <v>1900</v>
          </cell>
          <cell r="F11328">
            <v>0</v>
          </cell>
        </row>
        <row r="11329">
          <cell r="A11329">
            <v>108914</v>
          </cell>
          <cell r="B11329" t="str">
            <v>Rejilla de extracción tipo cubo de 6"x6" con dam</v>
          </cell>
          <cell r="C11329" t="str">
            <v>UN</v>
          </cell>
          <cell r="E11329" t="str">
            <v>1900</v>
          </cell>
          <cell r="F11329">
            <v>0</v>
          </cell>
        </row>
        <row r="11330">
          <cell r="A11330">
            <v>108915</v>
          </cell>
          <cell r="B11330" t="str">
            <v>Difusor de suministro 3 vias 15"x15" con Dam Blanc</v>
          </cell>
          <cell r="C11330" t="str">
            <v>UN</v>
          </cell>
          <cell r="E11330" t="str">
            <v>1900</v>
          </cell>
          <cell r="F11330">
            <v>0</v>
          </cell>
        </row>
        <row r="11331">
          <cell r="A11331">
            <v>108917</v>
          </cell>
          <cell r="B11331" t="str">
            <v>Ducto Lamina galv Cal 18 Flanchado para campana</v>
          </cell>
          <cell r="C11331" t="str">
            <v>M2</v>
          </cell>
          <cell r="E11331" t="str">
            <v>1900</v>
          </cell>
          <cell r="F11331">
            <v>0</v>
          </cell>
        </row>
        <row r="11332">
          <cell r="A11332">
            <v>108918</v>
          </cell>
          <cell r="B11332" t="str">
            <v>Lamina galv Cal 22</v>
          </cell>
          <cell r="C11332" t="str">
            <v>M2</v>
          </cell>
          <cell r="E11332" t="str">
            <v>1900</v>
          </cell>
          <cell r="F11332">
            <v>0</v>
          </cell>
        </row>
        <row r="11333">
          <cell r="A11333">
            <v>108919</v>
          </cell>
          <cell r="B11333" t="str">
            <v>Ducto Lamina galv Cal 24</v>
          </cell>
          <cell r="C11333" t="str">
            <v>UN</v>
          </cell>
          <cell r="E11333" t="str">
            <v>1900</v>
          </cell>
          <cell r="F11333">
            <v>0</v>
          </cell>
        </row>
        <row r="11334">
          <cell r="A11334">
            <v>108920</v>
          </cell>
          <cell r="B11334" t="str">
            <v>Campana Tipo Isla acero inox 1x4x0.8m SAE AISi 304</v>
          </cell>
          <cell r="C11334" t="str">
            <v>UN</v>
          </cell>
          <cell r="E11334" t="str">
            <v>1900</v>
          </cell>
          <cell r="F11334">
            <v>0</v>
          </cell>
        </row>
        <row r="11335">
          <cell r="A11335">
            <v>108923</v>
          </cell>
          <cell r="B11335" t="str">
            <v>Material antivibratorio neolite macizo de 5mm CDRC</v>
          </cell>
          <cell r="C11335" t="str">
            <v>UN</v>
          </cell>
          <cell r="E11335" t="str">
            <v>1900</v>
          </cell>
          <cell r="F11335">
            <v>0</v>
          </cell>
        </row>
        <row r="11336">
          <cell r="A11336">
            <v>108924</v>
          </cell>
          <cell r="B11336" t="str">
            <v>Lamina galv Cal 24</v>
          </cell>
          <cell r="C11336" t="str">
            <v>M2</v>
          </cell>
          <cell r="E11336" t="str">
            <v>1900</v>
          </cell>
          <cell r="F11336">
            <v>0</v>
          </cell>
        </row>
        <row r="11337">
          <cell r="A11337">
            <v>108925</v>
          </cell>
          <cell r="B11337" t="str">
            <v>Tablero eléctrico control sistemas de extracción P</v>
          </cell>
          <cell r="C11337" t="str">
            <v>UN</v>
          </cell>
          <cell r="E11337" t="str">
            <v>1900</v>
          </cell>
          <cell r="F11337">
            <v>0</v>
          </cell>
        </row>
        <row r="11338">
          <cell r="A11338">
            <v>108926</v>
          </cell>
          <cell r="B11338" t="str">
            <v>Difusor tipo inyector aire mod L-SPP2, 8"</v>
          </cell>
          <cell r="C11338" t="str">
            <v>UN</v>
          </cell>
          <cell r="E11338" t="str">
            <v>1900</v>
          </cell>
          <cell r="F11338">
            <v>0</v>
          </cell>
        </row>
        <row r="11339">
          <cell r="A11339">
            <v>108927</v>
          </cell>
          <cell r="B11339" t="str">
            <v>Rejilla de retorno aleta fija con damper de 46x60"</v>
          </cell>
          <cell r="C11339" t="str">
            <v>UN</v>
          </cell>
          <cell r="E11339" t="str">
            <v>1900</v>
          </cell>
          <cell r="F11339">
            <v>0</v>
          </cell>
        </row>
        <row r="11340">
          <cell r="A11340">
            <v>108929</v>
          </cell>
          <cell r="B11340" t="str">
            <v>Caja ventilación extracción aleta curva 600cfm***</v>
          </cell>
          <cell r="C11340" t="str">
            <v>UN</v>
          </cell>
          <cell r="E11340" t="str">
            <v>1900</v>
          </cell>
          <cell r="F11340">
            <v>0</v>
          </cell>
        </row>
        <row r="11341">
          <cell r="A11341">
            <v>108932</v>
          </cell>
          <cell r="B11341" t="str">
            <v>Ventilador centrífugo 10400 cfm</v>
          </cell>
          <cell r="C11341" t="str">
            <v>UN</v>
          </cell>
          <cell r="E11341" t="str">
            <v>1900</v>
          </cell>
          <cell r="F11341">
            <v>0</v>
          </cell>
        </row>
        <row r="11342">
          <cell r="A11342">
            <v>108934</v>
          </cell>
          <cell r="B11342" t="str">
            <v>Variador de velocidad para 10 HP</v>
          </cell>
          <cell r="C11342" t="str">
            <v>UN</v>
          </cell>
          <cell r="E11342" t="str">
            <v>1900</v>
          </cell>
          <cell r="F11342">
            <v>0</v>
          </cell>
        </row>
        <row r="11343">
          <cell r="A11343">
            <v>108935</v>
          </cell>
          <cell r="B11343" t="str">
            <v>UNIDAD AA PISOTECHOCap21600-56600-btu/h 4.5.T.R</v>
          </cell>
          <cell r="C11343" t="str">
            <v>UN</v>
          </cell>
          <cell r="E11343" t="str">
            <v>1900</v>
          </cell>
          <cell r="F11343">
            <v>0</v>
          </cell>
        </row>
        <row r="11344">
          <cell r="A11344">
            <v>108936</v>
          </cell>
          <cell r="B11344" t="str">
            <v>UNIDAD AA PISOTECHOCap12000btu/Q4000cfm</v>
          </cell>
          <cell r="C11344" t="str">
            <v>UN</v>
          </cell>
          <cell r="E11344" t="str">
            <v>1900</v>
          </cell>
          <cell r="F11344">
            <v>0</v>
          </cell>
        </row>
        <row r="11345">
          <cell r="A11345">
            <v>108937</v>
          </cell>
          <cell r="B11345" t="str">
            <v>UNIDAD AA CASETTE Cap13000-36500-btu/hNominal3TR</v>
          </cell>
          <cell r="C11345" t="str">
            <v>UN</v>
          </cell>
          <cell r="E11345" t="str">
            <v>1900</v>
          </cell>
          <cell r="F11345">
            <v>0</v>
          </cell>
        </row>
        <row r="11346">
          <cell r="A11346">
            <v>109063</v>
          </cell>
          <cell r="B11346" t="str">
            <v>TV 43" 108 cm  43LK5700 FHD Internet  Puerto HDMI</v>
          </cell>
          <cell r="C11346" t="str">
            <v>UN</v>
          </cell>
          <cell r="E11346" t="str">
            <v>1900</v>
          </cell>
          <cell r="F11346">
            <v>0</v>
          </cell>
        </row>
        <row r="11347">
          <cell r="A11347">
            <v>109065</v>
          </cell>
          <cell r="B11347" t="str">
            <v>BASE FIJA LED 40"- 55" ST-WTV-22F METALICO</v>
          </cell>
          <cell r="C11347" t="str">
            <v>UN</v>
          </cell>
          <cell r="E11347" t="str">
            <v>1900</v>
          </cell>
          <cell r="F11347">
            <v>0</v>
          </cell>
        </row>
        <row r="11348">
          <cell r="A11348">
            <v>101502</v>
          </cell>
          <cell r="B11348" t="str">
            <v>VENTILADOR CENTRIF en linea a transmici 745/655CFM</v>
          </cell>
          <cell r="C11348" t="str">
            <v>UN</v>
          </cell>
          <cell r="D11348">
            <v>43641</v>
          </cell>
          <cell r="E11348" t="str">
            <v>2019</v>
          </cell>
          <cell r="F11348">
            <v>2538817</v>
          </cell>
        </row>
        <row r="11349">
          <cell r="A11349">
            <v>101768</v>
          </cell>
          <cell r="B11349" t="str">
            <v xml:space="preserve">BRANCH 1 - CONEXIÓN DE UNIDADES INTERIORES LIQ - GAS-Suministro. </v>
          </cell>
          <cell r="C11349" t="str">
            <v>UN</v>
          </cell>
          <cell r="D11349">
            <v>43733</v>
          </cell>
          <cell r="E11349" t="str">
            <v>2019</v>
          </cell>
          <cell r="F11349">
            <v>154201</v>
          </cell>
        </row>
        <row r="11350">
          <cell r="A11350">
            <v>101810</v>
          </cell>
          <cell r="B11350" t="str">
            <v>Branch 2 - Modelo ARBLN03321 - CONEXIÓN DE UNIDADES INTERIORES LIQ - GAS .Cefe Cometas</v>
          </cell>
          <cell r="C11350" t="str">
            <v>UN</v>
          </cell>
          <cell r="D11350">
            <v>43733</v>
          </cell>
          <cell r="E11350" t="str">
            <v>2019</v>
          </cell>
          <cell r="F11350">
            <v>192799</v>
          </cell>
        </row>
        <row r="11351">
          <cell r="A11351">
            <v>101824</v>
          </cell>
          <cell r="B11351" t="str">
            <v>ControlHorarioParaEquipos deVentilación</v>
          </cell>
          <cell r="C11351" t="str">
            <v>UN</v>
          </cell>
          <cell r="D11351">
            <v>43564</v>
          </cell>
          <cell r="E11351" t="str">
            <v>2019</v>
          </cell>
          <cell r="F11351">
            <v>1500000</v>
          </cell>
        </row>
        <row r="11352">
          <cell r="A11352">
            <v>102041</v>
          </cell>
          <cell r="B11352" t="str">
            <v>UNIDAD FANCOIL Tipo Low Static 706/565/424CFM refrige Var TIPO INVERTER-INCL TERMO CEFE COMETAS</v>
          </cell>
          <cell r="C11352" t="str">
            <v>UN</v>
          </cell>
          <cell r="D11352">
            <v>43637</v>
          </cell>
          <cell r="E11352" t="str">
            <v>2019</v>
          </cell>
          <cell r="F11352">
            <v>2068282</v>
          </cell>
        </row>
        <row r="11353">
          <cell r="A11353">
            <v>102042</v>
          </cell>
          <cell r="B11353" t="str">
            <v>UNIDAD EXTRACCION TIPO HONGOcfm600/330descHorizont</v>
          </cell>
          <cell r="C11353" t="str">
            <v>UN</v>
          </cell>
          <cell r="D11353">
            <v>43637</v>
          </cell>
          <cell r="E11353" t="str">
            <v>2019</v>
          </cell>
          <cell r="F11353">
            <v>2716460.6</v>
          </cell>
        </row>
        <row r="11354">
          <cell r="A11354">
            <v>102043</v>
          </cell>
          <cell r="B11354" t="str">
            <v>Transmisor de presión diferencial de aire de ducto</v>
          </cell>
          <cell r="C11354" t="str">
            <v>UN</v>
          </cell>
          <cell r="D11354">
            <v>43641</v>
          </cell>
          <cell r="E11354" t="str">
            <v>2019</v>
          </cell>
          <cell r="F11354">
            <v>755000</v>
          </cell>
        </row>
        <row r="11355">
          <cell r="A11355">
            <v>102056</v>
          </cell>
          <cell r="B11355" t="str">
            <v>UNIDAD EXTRACCION TIPO HONGOcfm2191/826descHorizon</v>
          </cell>
          <cell r="C11355" t="str">
            <v>UN</v>
          </cell>
          <cell r="D11355">
            <v>43637</v>
          </cell>
          <cell r="E11355" t="str">
            <v>2019</v>
          </cell>
          <cell r="F11355">
            <v>3663750</v>
          </cell>
        </row>
        <row r="11356">
          <cell r="A11356">
            <v>102057</v>
          </cell>
          <cell r="B11356" t="str">
            <v>UNIDAD EXTRACCION TIPO HONGOcfm9840/3280descVertic</v>
          </cell>
          <cell r="C11356" t="str">
            <v>UN</v>
          </cell>
          <cell r="D11356">
            <v>43637</v>
          </cell>
          <cell r="E11356" t="str">
            <v>2019</v>
          </cell>
          <cell r="F11356">
            <v>11175000</v>
          </cell>
        </row>
        <row r="11357">
          <cell r="A11357">
            <v>102134</v>
          </cell>
          <cell r="B11357" t="str">
            <v>RejillaRetor.AletaFijaDamperAletasOpuestas(42x6")</v>
          </cell>
          <cell r="C11357" t="str">
            <v>UN</v>
          </cell>
          <cell r="D11357">
            <v>43654</v>
          </cell>
          <cell r="E11357" t="str">
            <v>2019</v>
          </cell>
          <cell r="F11357">
            <v>188020</v>
          </cell>
        </row>
        <row r="11358">
          <cell r="A11358">
            <v>102135</v>
          </cell>
          <cell r="B11358" t="str">
            <v>RejillaRetor.AletaFijaDamperAletasOpuestas(38x6")</v>
          </cell>
          <cell r="C11358" t="str">
            <v>UN</v>
          </cell>
          <cell r="D11358">
            <v>43654</v>
          </cell>
          <cell r="E11358" t="str">
            <v>2019</v>
          </cell>
          <cell r="F11358">
            <v>171360</v>
          </cell>
        </row>
        <row r="11359">
          <cell r="A11359">
            <v>102136</v>
          </cell>
          <cell r="B11359" t="str">
            <v>RejillaRetor.AletaFijaDamperAletasOpuestas(24x14")</v>
          </cell>
          <cell r="C11359" t="str">
            <v>UN</v>
          </cell>
          <cell r="D11359">
            <v>43654</v>
          </cell>
          <cell r="E11359" t="str">
            <v>2019</v>
          </cell>
          <cell r="F11359">
            <v>198730</v>
          </cell>
        </row>
        <row r="11360">
          <cell r="A11360">
            <v>102137</v>
          </cell>
          <cell r="B11360" t="str">
            <v>RejillaRetor.AletaFijaDamperAletasOpuestas(8x6")</v>
          </cell>
          <cell r="C11360" t="str">
            <v>UN</v>
          </cell>
          <cell r="D11360">
            <v>43654</v>
          </cell>
          <cell r="E11360" t="str">
            <v>2019</v>
          </cell>
          <cell r="F11360">
            <v>45220</v>
          </cell>
        </row>
        <row r="11361">
          <cell r="A11361">
            <v>102143</v>
          </cell>
          <cell r="B11361" t="str">
            <v>DamperControlAireOperaciónOn/Off(Dca-01-0)8"x6"</v>
          </cell>
          <cell r="C11361" t="str">
            <v>UN</v>
          </cell>
          <cell r="D11361">
            <v>43654</v>
          </cell>
          <cell r="E11361" t="str">
            <v>2019</v>
          </cell>
          <cell r="F11361">
            <v>793489</v>
          </cell>
        </row>
        <row r="11362">
          <cell r="A11362">
            <v>102150</v>
          </cell>
          <cell r="B11362" t="str">
            <v>MODULO DE COMANDO 32 ENTRADAS, 70 W CDRC Cometas</v>
          </cell>
          <cell r="C11362" t="str">
            <v>UN</v>
          </cell>
          <cell r="D11362">
            <v>43655</v>
          </cell>
          <cell r="E11362" t="str">
            <v>2019</v>
          </cell>
          <cell r="F11362">
            <v>2646800</v>
          </cell>
        </row>
        <row r="11363">
          <cell r="A11363">
            <v>102176</v>
          </cell>
          <cell r="B11363" t="str">
            <v>DAMPER CONTROL AIRE MANUAL6"X6"DCA01M CEFE COMETAS</v>
          </cell>
          <cell r="C11363" t="str">
            <v>UN</v>
          </cell>
          <cell r="D11363">
            <v>43658</v>
          </cell>
          <cell r="E11363" t="str">
            <v>2019</v>
          </cell>
          <cell r="F11363">
            <v>25000</v>
          </cell>
        </row>
        <row r="11364">
          <cell r="A11364">
            <v>102178</v>
          </cell>
          <cell r="B11364" t="str">
            <v>DAMPER CONTROL AIRE MANUAL8"X6"DCA01M CEFE COMETAS</v>
          </cell>
          <cell r="C11364" t="str">
            <v>UN</v>
          </cell>
          <cell r="D11364">
            <v>43658</v>
          </cell>
          <cell r="E11364" t="str">
            <v>2019</v>
          </cell>
          <cell r="F11364">
            <v>29500</v>
          </cell>
        </row>
        <row r="11365">
          <cell r="A11365">
            <v>102179</v>
          </cell>
          <cell r="B11365" t="str">
            <v>DAMPER CONTROL AIREMANUAL10"X8"DCA01M CEFE COMETAS</v>
          </cell>
          <cell r="C11365" t="str">
            <v>UN</v>
          </cell>
          <cell r="D11365">
            <v>43658</v>
          </cell>
          <cell r="E11365" t="str">
            <v>2019</v>
          </cell>
          <cell r="F11365">
            <v>34999.99</v>
          </cell>
        </row>
        <row r="11366">
          <cell r="A11366">
            <v>102180</v>
          </cell>
          <cell r="B11366" t="str">
            <v>DAMPER CONTROL AIREMANUAL12"X6"DCA01M CEFE COMETAS</v>
          </cell>
          <cell r="C11366" t="str">
            <v>UN</v>
          </cell>
          <cell r="D11366">
            <v>43658</v>
          </cell>
          <cell r="E11366" t="str">
            <v>2019</v>
          </cell>
          <cell r="F11366">
            <v>31200</v>
          </cell>
        </row>
        <row r="11367">
          <cell r="A11367">
            <v>102186</v>
          </cell>
          <cell r="B11367" t="str">
            <v>REJILLA SUMIN LINEAL CONTINUO (38"x6")SIN MARCO SIN DAMPER CEFE COMETAS</v>
          </cell>
          <cell r="C11367" t="str">
            <v>UN</v>
          </cell>
          <cell r="D11367">
            <v>43658</v>
          </cell>
          <cell r="E11367" t="str">
            <v>2019</v>
          </cell>
          <cell r="F11367">
            <v>161000</v>
          </cell>
        </row>
        <row r="11368">
          <cell r="A11368">
            <v>102191</v>
          </cell>
          <cell r="B11368" t="str">
            <v>REJILLA SUMINISTRO LINEAL SISTEMA CONTINUO, DECORACION SIN MARCO Y CON DAMPER (48x6")CEFE COMETAS</v>
          </cell>
          <cell r="C11368" t="str">
            <v>UN</v>
          </cell>
          <cell r="D11368">
            <v>43739</v>
          </cell>
          <cell r="E11368" t="str">
            <v>2019</v>
          </cell>
          <cell r="F11368">
            <v>235000</v>
          </cell>
        </row>
        <row r="11369">
          <cell r="A11369">
            <v>102192</v>
          </cell>
          <cell r="B11369" t="str">
            <v>REJILLA RETORNO AIRE RRA-01 (8"x4")CEFE COMETAS</v>
          </cell>
          <cell r="C11369" t="str">
            <v>UN</v>
          </cell>
          <cell r="D11369">
            <v>43658</v>
          </cell>
          <cell r="E11369" t="str">
            <v>2019</v>
          </cell>
          <cell r="F11369">
            <v>14200</v>
          </cell>
        </row>
        <row r="11370">
          <cell r="A11370">
            <v>102194</v>
          </cell>
          <cell r="B11370" t="str">
            <v>REJILLA SUMIN LINEAL SIS CONTINUO (50"x4") SIN MARCO CON DAMPER CEFE COMETAS</v>
          </cell>
          <cell r="C11370" t="str">
            <v>UN</v>
          </cell>
          <cell r="D11370">
            <v>43658</v>
          </cell>
          <cell r="E11370" t="str">
            <v>2019</v>
          </cell>
          <cell r="F11370">
            <v>149795</v>
          </cell>
        </row>
        <row r="11371">
          <cell r="A11371">
            <v>102195</v>
          </cell>
          <cell r="B11371" t="str">
            <v>REJILLA SUMIN LINEAL CONTINUO (30"x6")CEFE COMETAS</v>
          </cell>
          <cell r="C11371" t="str">
            <v>UN</v>
          </cell>
          <cell r="D11371">
            <v>43658</v>
          </cell>
          <cell r="E11371" t="str">
            <v>2019</v>
          </cell>
          <cell r="F11371">
            <v>119000</v>
          </cell>
        </row>
        <row r="11372">
          <cell r="A11372">
            <v>102196</v>
          </cell>
          <cell r="B11372" t="str">
            <v>REJILLA SUMIN LINEAL CONTINUO (34"x6")CEFE COMETAS</v>
          </cell>
          <cell r="C11372" t="str">
            <v>UN</v>
          </cell>
          <cell r="D11372">
            <v>43658</v>
          </cell>
          <cell r="E11372" t="str">
            <v>2019</v>
          </cell>
          <cell r="F11372">
            <v>137900</v>
          </cell>
        </row>
        <row r="11373">
          <cell r="A11373">
            <v>102197</v>
          </cell>
          <cell r="B11373" t="str">
            <v>REJILLA SUMIN LINEAL CONTINUO (58"x4") SIN MARCO SIN DAMPER CEFE COMETAS</v>
          </cell>
          <cell r="C11373" t="str">
            <v>UN</v>
          </cell>
          <cell r="D11373">
            <v>43658</v>
          </cell>
          <cell r="E11373" t="str">
            <v>2019</v>
          </cell>
          <cell r="F11373">
            <v>181000</v>
          </cell>
        </row>
        <row r="11374">
          <cell r="A11374">
            <v>102198</v>
          </cell>
          <cell r="B11374" t="str">
            <v>REJILLA SUMIN LINEAL CONTINUO (14"x6")CEFE COMETAS</v>
          </cell>
          <cell r="C11374" t="str">
            <v>UN</v>
          </cell>
          <cell r="D11374">
            <v>43658</v>
          </cell>
          <cell r="E11374" t="str">
            <v>2019</v>
          </cell>
          <cell r="F11374">
            <v>50000</v>
          </cell>
        </row>
        <row r="11375">
          <cell r="A11375">
            <v>102199</v>
          </cell>
          <cell r="B11375" t="str">
            <v>REJILLA SUMIN LINEAL CONTINUO (72"x4")CEFE COMETAS</v>
          </cell>
          <cell r="C11375" t="str">
            <v>UN</v>
          </cell>
          <cell r="D11375">
            <v>43658</v>
          </cell>
          <cell r="E11375" t="str">
            <v>2019</v>
          </cell>
          <cell r="F11375">
            <v>235000</v>
          </cell>
        </row>
        <row r="11376">
          <cell r="A11376">
            <v>102200</v>
          </cell>
          <cell r="B11376" t="str">
            <v>REJILLA SUMIN LINEAL CONTINUO (72"x6")SIN MARCO CON DAMPER CEFE COMETAS</v>
          </cell>
          <cell r="C11376" t="str">
            <v>UN</v>
          </cell>
          <cell r="D11376">
            <v>43658</v>
          </cell>
          <cell r="E11376" t="str">
            <v>2019</v>
          </cell>
          <cell r="F11376">
            <v>250000</v>
          </cell>
        </row>
        <row r="11377">
          <cell r="A11377">
            <v>102201</v>
          </cell>
          <cell r="B11377" t="str">
            <v>REJILLA SUMIN LINEAL CONTINUO (20"x4")CEFE COMETAS</v>
          </cell>
          <cell r="C11377" t="str">
            <v>UN</v>
          </cell>
          <cell r="D11377">
            <v>43658</v>
          </cell>
          <cell r="E11377" t="str">
            <v>2019</v>
          </cell>
          <cell r="F11377">
            <v>55000</v>
          </cell>
        </row>
        <row r="11378">
          <cell r="A11378">
            <v>102202</v>
          </cell>
          <cell r="B11378" t="str">
            <v>REJILLA SUMIN LINEAL CONTINUO (22"x6")CEFE COMETAS</v>
          </cell>
          <cell r="C11378" t="str">
            <v>UN</v>
          </cell>
          <cell r="D11378">
            <v>43658</v>
          </cell>
          <cell r="E11378" t="str">
            <v>2019</v>
          </cell>
          <cell r="F11378">
            <v>90500</v>
          </cell>
        </row>
        <row r="11379">
          <cell r="A11379">
            <v>102203</v>
          </cell>
          <cell r="B11379" t="str">
            <v>REJILLA SUMIN LINEAL CONTINUO (36"x6")CEFE COMETAS</v>
          </cell>
          <cell r="C11379" t="str">
            <v>UN</v>
          </cell>
          <cell r="D11379">
            <v>43658</v>
          </cell>
          <cell r="E11379" t="str">
            <v>2019</v>
          </cell>
          <cell r="F11379">
            <v>147899.99</v>
          </cell>
        </row>
        <row r="11380">
          <cell r="A11380">
            <v>102204</v>
          </cell>
          <cell r="B11380" t="str">
            <v>REJILLA SUMIN LINEAL CONTINUO (26"x6")CEFE COMETAS</v>
          </cell>
          <cell r="C11380" t="str">
            <v>UN</v>
          </cell>
          <cell r="D11380">
            <v>43658</v>
          </cell>
          <cell r="E11380" t="str">
            <v>2019</v>
          </cell>
          <cell r="F11380">
            <v>100600.01</v>
          </cell>
        </row>
        <row r="11381">
          <cell r="A11381">
            <v>102205</v>
          </cell>
          <cell r="B11381" t="str">
            <v>REJILLA SUMIN LINEAL CONTINUO (28"x6")CEFE COMETAS</v>
          </cell>
          <cell r="C11381" t="str">
            <v>UN</v>
          </cell>
          <cell r="D11381">
            <v>43658</v>
          </cell>
          <cell r="E11381" t="str">
            <v>2019</v>
          </cell>
          <cell r="F11381">
            <v>119000</v>
          </cell>
        </row>
        <row r="11382">
          <cell r="A11382">
            <v>102213</v>
          </cell>
          <cell r="B11382" t="str">
            <v>REJILLA SUMIN LINEAL CONTINUO (38"x4")CEFE COMETAS</v>
          </cell>
          <cell r="C11382" t="str">
            <v>UN</v>
          </cell>
          <cell r="D11382">
            <v>43658</v>
          </cell>
          <cell r="E11382" t="str">
            <v>2019</v>
          </cell>
          <cell r="F11382">
            <v>118000</v>
          </cell>
        </row>
        <row r="11383">
          <cell r="A11383">
            <v>102221</v>
          </cell>
          <cell r="B11383" t="str">
            <v>DAMPER CONTROL AIREMANUAL14"X6"DCA01M CEFE COMETAS</v>
          </cell>
          <cell r="C11383" t="str">
            <v>UN</v>
          </cell>
          <cell r="D11383">
            <v>43658</v>
          </cell>
          <cell r="E11383" t="str">
            <v>2019</v>
          </cell>
          <cell r="F11383">
            <v>33200</v>
          </cell>
        </row>
        <row r="11384">
          <cell r="A11384">
            <v>102222</v>
          </cell>
          <cell r="B11384" t="str">
            <v>DAMPER CONTROL AIRE ON/OFF48X28"DCA01M CEFE CO</v>
          </cell>
          <cell r="C11384" t="str">
            <v>UN</v>
          </cell>
          <cell r="D11384">
            <v>43658</v>
          </cell>
          <cell r="E11384" t="str">
            <v>2019</v>
          </cell>
          <cell r="F11384">
            <v>662000</v>
          </cell>
        </row>
        <row r="11385">
          <cell r="A11385">
            <v>102332</v>
          </cell>
          <cell r="B11385" t="str">
            <v>DAMPER CONTROL AIRE MANUAL28"X10"DCA01M CEFE COMET</v>
          </cell>
          <cell r="C11385" t="str">
            <v>UN</v>
          </cell>
          <cell r="D11385">
            <v>43658</v>
          </cell>
          <cell r="E11385" t="str">
            <v>2019</v>
          </cell>
          <cell r="F11385">
            <v>109999.99</v>
          </cell>
        </row>
        <row r="11386">
          <cell r="A11386">
            <v>12452</v>
          </cell>
          <cell r="B11386" t="str">
            <v xml:space="preserve">REJILLA DE RETORNO DE AIRE RRA-04 (8"x6") suministro </v>
          </cell>
          <cell r="C11386" t="str">
            <v>UN</v>
          </cell>
          <cell r="D11386">
            <v>43746</v>
          </cell>
          <cell r="E11386" t="str">
            <v>2019</v>
          </cell>
          <cell r="F11386">
            <v>15000</v>
          </cell>
        </row>
        <row r="11387">
          <cell r="A11387">
            <v>12453</v>
          </cell>
          <cell r="B11387" t="str">
            <v xml:space="preserve">REJILLAS DE RETORNO DE AIRE RRA-05 (24"x14") Suministro   </v>
          </cell>
          <cell r="C11387" t="str">
            <v>UN</v>
          </cell>
          <cell r="D11387">
            <v>43732</v>
          </cell>
          <cell r="E11387" t="str">
            <v>2019</v>
          </cell>
          <cell r="F11387">
            <v>136250.23999999999</v>
          </cell>
        </row>
        <row r="11388">
          <cell r="A11388">
            <v>12455</v>
          </cell>
          <cell r="B11388" t="str">
            <v>DIFUSOR LINEAL SISTEMA CONTINUO (5ft-3S-1/2" - Ø6") Suministro</v>
          </cell>
          <cell r="C11388" t="str">
            <v>UN</v>
          </cell>
          <cell r="D11388">
            <v>43732</v>
          </cell>
          <cell r="E11388" t="str">
            <v>2019</v>
          </cell>
          <cell r="F11388">
            <v>172500.02</v>
          </cell>
        </row>
        <row r="11389">
          <cell r="A11389">
            <v>12456</v>
          </cell>
          <cell r="B11389" t="str">
            <v xml:space="preserve">DÁMPER DE CONTROL DE AIRE CON MECANISMO MANUAL (DCM-01) (6"x6")    </v>
          </cell>
          <cell r="C11389" t="str">
            <v>UN</v>
          </cell>
          <cell r="D11389">
            <v>43735</v>
          </cell>
          <cell r="E11389" t="str">
            <v>2019</v>
          </cell>
          <cell r="F11389">
            <v>25000</v>
          </cell>
        </row>
        <row r="11390">
          <cell r="A11390">
            <v>12459</v>
          </cell>
          <cell r="B11390" t="str">
            <v xml:space="preserve">DÁMPER DE CONTROL DE AIRE CON MECANISMO MANUAL (DCM-02) (8"x6")    </v>
          </cell>
          <cell r="C11390" t="str">
            <v>UN</v>
          </cell>
          <cell r="D11390">
            <v>43732</v>
          </cell>
          <cell r="E11390" t="str">
            <v>2019</v>
          </cell>
          <cell r="F11390">
            <v>29500</v>
          </cell>
        </row>
        <row r="11391">
          <cell r="A11391">
            <v>12460</v>
          </cell>
          <cell r="B11391" t="str">
            <v xml:space="preserve">DÁMPER DE CONTROL DE AIRE CON MECANISMO MANUAL (DCM-03) (10"x6")    </v>
          </cell>
          <cell r="C11391" t="str">
            <v>UN</v>
          </cell>
          <cell r="D11391">
            <v>43732</v>
          </cell>
          <cell r="E11391" t="str">
            <v>2019</v>
          </cell>
          <cell r="F11391">
            <v>36875.01</v>
          </cell>
        </row>
        <row r="11392">
          <cell r="A11392">
            <v>12461</v>
          </cell>
          <cell r="B11392" t="str">
            <v xml:space="preserve">DÁMPER DE CONTROL DE AIRE CON MECANISMO MANUAL (DCM-04) (10"x8")    </v>
          </cell>
          <cell r="C11392" t="str">
            <v>UN</v>
          </cell>
          <cell r="D11392">
            <v>43732</v>
          </cell>
          <cell r="E11392" t="str">
            <v>2019</v>
          </cell>
          <cell r="F11392">
            <v>49167</v>
          </cell>
        </row>
        <row r="11393">
          <cell r="A11393">
            <v>12462</v>
          </cell>
          <cell r="B11393" t="str">
            <v xml:space="preserve">DÁMPER DE CONTROL DE AIRE CON MECANISMO MANUAL (DCM-05)  (10"x10")Suministro    </v>
          </cell>
          <cell r="C11393" t="str">
            <v>UN</v>
          </cell>
          <cell r="D11393">
            <v>43733</v>
          </cell>
          <cell r="E11393" t="str">
            <v>2019</v>
          </cell>
          <cell r="F11393">
            <v>61458</v>
          </cell>
        </row>
        <row r="11394">
          <cell r="A11394">
            <v>12463</v>
          </cell>
          <cell r="B11394" t="str">
            <v xml:space="preserve">DAMPER DE CONTROL DE AIRE CON MECANISMO MANUAL (DCM-06)  (16"x10") </v>
          </cell>
          <cell r="C11394" t="str">
            <v>UN</v>
          </cell>
          <cell r="D11394">
            <v>43733</v>
          </cell>
          <cell r="E11394" t="str">
            <v>2019</v>
          </cell>
          <cell r="F11394">
            <v>98333</v>
          </cell>
        </row>
        <row r="11395">
          <cell r="A11395" t="str">
            <v>01264-1</v>
          </cell>
          <cell r="B11395" t="str">
            <v>Damper motorizado con actuador on-off (6"x6") Cefe Cometas-Suministro e instalación</v>
          </cell>
          <cell r="C11395" t="str">
            <v>UN</v>
          </cell>
          <cell r="D11395">
            <v>43733</v>
          </cell>
          <cell r="E11395" t="str">
            <v>2019</v>
          </cell>
          <cell r="F11395">
            <v>832000</v>
          </cell>
        </row>
        <row r="11396">
          <cell r="A11396">
            <v>12465</v>
          </cell>
          <cell r="B11396" t="str">
            <v>Damper motorizado con actuador on-off (8"x6") Cefe Cometas. Suministro.</v>
          </cell>
          <cell r="C11396" t="str">
            <v>UN</v>
          </cell>
          <cell r="D11396">
            <v>43733</v>
          </cell>
          <cell r="E11396" t="str">
            <v>2019</v>
          </cell>
          <cell r="F11396">
            <v>853000</v>
          </cell>
        </row>
        <row r="11397">
          <cell r="A11397">
            <v>12468</v>
          </cell>
          <cell r="B11397" t="str">
            <v>BASE + FUENTE DE ALIMENTACIÓN 24 VAC O 21-30 VDC SMART STRUXURE-Cefe Cometa</v>
          </cell>
          <cell r="C11397" t="str">
            <v>UN</v>
          </cell>
          <cell r="D11397">
            <v>43733</v>
          </cell>
          <cell r="E11397" t="str">
            <v>2019</v>
          </cell>
          <cell r="F11397">
            <v>478050</v>
          </cell>
        </row>
        <row r="11398">
          <cell r="A11398">
            <v>12469</v>
          </cell>
          <cell r="B11398" t="str">
            <v>Rejilla de retorno de aire rra-01 (6"x6") CEFE COMETAS</v>
          </cell>
          <cell r="C11398" t="str">
            <v>UN</v>
          </cell>
          <cell r="D11398">
            <v>43734</v>
          </cell>
          <cell r="E11398" t="str">
            <v>2019</v>
          </cell>
          <cell r="F11398">
            <v>17250</v>
          </cell>
        </row>
        <row r="11399">
          <cell r="A11399">
            <v>12470</v>
          </cell>
          <cell r="B11399" t="str">
            <v>Rejilla de suministro de aire (42"x6") CEFE COMETAS</v>
          </cell>
          <cell r="C11399" t="str">
            <v>UN</v>
          </cell>
          <cell r="D11399">
            <v>43734</v>
          </cell>
          <cell r="E11399" t="str">
            <v>2019</v>
          </cell>
          <cell r="F11399">
            <v>120750</v>
          </cell>
        </row>
        <row r="11400">
          <cell r="A11400">
            <v>12474</v>
          </cell>
          <cell r="B11400" t="str">
            <v>REJILLAS DE RETORNO DE AIRE RRA-02 (38"x6") Suministro</v>
          </cell>
          <cell r="C11400" t="str">
            <v>UN</v>
          </cell>
          <cell r="D11400">
            <v>43746</v>
          </cell>
          <cell r="E11400" t="str">
            <v>2019</v>
          </cell>
          <cell r="F11400">
            <v>101999.99</v>
          </cell>
        </row>
        <row r="11401">
          <cell r="A11401">
            <v>12478</v>
          </cell>
          <cell r="B11401" t="str">
            <v xml:space="preserve">regilla de suministro lineal sistema continuo sin marco sin damper (30"x6") (RSLC_01) cometas </v>
          </cell>
          <cell r="C11401" t="str">
            <v>UN</v>
          </cell>
          <cell r="D11401">
            <v>43739</v>
          </cell>
          <cell r="E11401" t="str">
            <v>2019</v>
          </cell>
          <cell r="F11401">
            <v>119000</v>
          </cell>
        </row>
        <row r="11402">
          <cell r="A11402">
            <v>12498</v>
          </cell>
          <cell r="B11402" t="str">
            <v xml:space="preserve">TRANSMISOR DE PRESIÓN DIFERENCIAL DE AIRE DE DUCTO </v>
          </cell>
          <cell r="C11402" t="str">
            <v>UN</v>
          </cell>
          <cell r="D11402">
            <v>44585</v>
          </cell>
          <cell r="E11402" t="str">
            <v>2022</v>
          </cell>
          <cell r="F11402">
            <v>797431</v>
          </cell>
        </row>
        <row r="11403">
          <cell r="A11403">
            <v>108695</v>
          </cell>
          <cell r="B11403" t="str">
            <v>Arandela galvanixada + tuerca 3/8"</v>
          </cell>
          <cell r="C11403" t="str">
            <v>UN</v>
          </cell>
          <cell r="D11403">
            <v>44622</v>
          </cell>
          <cell r="E11403" t="str">
            <v>2022</v>
          </cell>
          <cell r="F11403">
            <v>729.01</v>
          </cell>
        </row>
        <row r="11404">
          <cell r="A11404">
            <v>12710</v>
          </cell>
          <cell r="B11404" t="str">
            <v>DIFERENCIAL DE PRESION Y SENSOR DE HUMEDAD</v>
          </cell>
          <cell r="C11404" t="str">
            <v>UN</v>
          </cell>
          <cell r="D11404">
            <v>44622</v>
          </cell>
          <cell r="E11404" t="str">
            <v>2022</v>
          </cell>
          <cell r="F11404">
            <v>840851</v>
          </cell>
        </row>
        <row r="11405">
          <cell r="A11405">
            <v>105202</v>
          </cell>
          <cell r="B11405" t="str">
            <v>SUBESTACION PEDESTAL 75 KVA-11.4-208/110V</v>
          </cell>
          <cell r="C11405" t="str">
            <v>UN</v>
          </cell>
          <cell r="E11405" t="str">
            <v>1900</v>
          </cell>
          <cell r="F11405">
            <v>0</v>
          </cell>
        </row>
        <row r="11406">
          <cell r="A11406">
            <v>105636</v>
          </cell>
          <cell r="B11406" t="str">
            <v>PLANTA ELECTRICA DE EMERGENCIA 35 KVA Bogota</v>
          </cell>
          <cell r="C11406" t="str">
            <v>UN</v>
          </cell>
          <cell r="E11406" t="str">
            <v>1900</v>
          </cell>
          <cell r="F11406">
            <v>0</v>
          </cell>
        </row>
        <row r="11407">
          <cell r="A11407">
            <v>106117</v>
          </cell>
          <cell r="B11407" t="str">
            <v>TRANSFORMADOR TRIFASICO 75KVA (Seco) 13200v- 214</v>
          </cell>
          <cell r="C11407" t="str">
            <v>UN</v>
          </cell>
          <cell r="D11407">
            <v>44622</v>
          </cell>
          <cell r="E11407" t="str">
            <v>2022</v>
          </cell>
          <cell r="F11407">
            <v>15179571</v>
          </cell>
        </row>
        <row r="11408">
          <cell r="A11408">
            <v>106181</v>
          </cell>
          <cell r="B11408" t="str">
            <v>Medición Sist. Puesta  Tierra y Resistividad (UDS)</v>
          </cell>
          <cell r="C11408" t="str">
            <v>UN</v>
          </cell>
          <cell r="E11408" t="str">
            <v>1900</v>
          </cell>
          <cell r="F11408">
            <v>0</v>
          </cell>
        </row>
        <row r="11409">
          <cell r="A11409">
            <v>106444</v>
          </cell>
          <cell r="B11409" t="str">
            <v>Puerta Cortafuego (2x2m) RF-180-Lam.Cal-16 (Retie)</v>
          </cell>
          <cell r="C11409" t="str">
            <v>UN</v>
          </cell>
          <cell r="E11409" t="str">
            <v>1900</v>
          </cell>
          <cell r="F11409">
            <v>0</v>
          </cell>
        </row>
        <row r="11410">
          <cell r="A11410">
            <v>106467</v>
          </cell>
          <cell r="B11410" t="str">
            <v>CURVA EMT 4"</v>
          </cell>
          <cell r="C11410" t="str">
            <v>UN</v>
          </cell>
          <cell r="D11410">
            <v>44622</v>
          </cell>
          <cell r="E11410" t="str">
            <v>2022</v>
          </cell>
          <cell r="F11410">
            <v>125046</v>
          </cell>
        </row>
        <row r="11411">
          <cell r="A11411">
            <v>107419</v>
          </cell>
          <cell r="B11411" t="str">
            <v>CARCAMOS SUBESTACION</v>
          </cell>
          <cell r="C11411" t="str">
            <v>M2</v>
          </cell>
          <cell r="E11411" t="str">
            <v>1900</v>
          </cell>
          <cell r="F11411">
            <v>0</v>
          </cell>
        </row>
        <row r="11412">
          <cell r="A11412">
            <v>101864</v>
          </cell>
          <cell r="B11412" t="str">
            <v>Tablero de cargas Moviles TCM</v>
          </cell>
          <cell r="C11412" t="str">
            <v>UN</v>
          </cell>
          <cell r="D11412">
            <v>43728</v>
          </cell>
          <cell r="E11412" t="str">
            <v>2019</v>
          </cell>
          <cell r="F11412">
            <v>19707823</v>
          </cell>
        </row>
        <row r="11413">
          <cell r="A11413">
            <v>102778</v>
          </cell>
          <cell r="B11413" t="str">
            <v>Transfor tiposecoClase H,GrConexDyn5 de 630 KVA Cu</v>
          </cell>
          <cell r="C11413" t="str">
            <v>UN</v>
          </cell>
          <cell r="D11413">
            <v>43697</v>
          </cell>
          <cell r="E11413" t="str">
            <v>2019</v>
          </cell>
          <cell r="F11413">
            <v>52707599</v>
          </cell>
        </row>
        <row r="11414">
          <cell r="A11414">
            <v>12488</v>
          </cell>
          <cell r="B11414" t="str">
            <v>Transformador trifásico de 500kVA seco clase H 11.400/120/208V, con devanados en CU-CU</v>
          </cell>
          <cell r="C11414" t="str">
            <v>UN</v>
          </cell>
          <cell r="D11414">
            <v>43738</v>
          </cell>
          <cell r="E11414" t="str">
            <v>2019</v>
          </cell>
          <cell r="F11414">
            <v>52707599</v>
          </cell>
        </row>
        <row r="11415">
          <cell r="A11415">
            <v>598</v>
          </cell>
          <cell r="B11415" t="str">
            <v>TOPOGRAFO (SUELDO) - SIN PREST.</v>
          </cell>
          <cell r="C11415" t="str">
            <v>MES</v>
          </cell>
          <cell r="D11415">
            <v>44585</v>
          </cell>
          <cell r="E11415" t="str">
            <v>2022</v>
          </cell>
          <cell r="F11415">
            <v>2798615</v>
          </cell>
        </row>
        <row r="11416">
          <cell r="A11416">
            <v>642</v>
          </cell>
          <cell r="B11416" t="str">
            <v>CADENERO 1  Sin prestaciones</v>
          </cell>
          <cell r="C11416" t="str">
            <v>MES</v>
          </cell>
          <cell r="D11416">
            <v>44585</v>
          </cell>
          <cell r="E11416" t="str">
            <v>2022</v>
          </cell>
          <cell r="F11416">
            <v>1781116</v>
          </cell>
        </row>
        <row r="11417">
          <cell r="A11417">
            <v>714</v>
          </cell>
          <cell r="B11417" t="str">
            <v>CADENERO 2  Sin prestaciones</v>
          </cell>
          <cell r="C11417" t="str">
            <v>MES</v>
          </cell>
          <cell r="D11417">
            <v>44585</v>
          </cell>
          <cell r="E11417" t="str">
            <v>2022</v>
          </cell>
          <cell r="F11417">
            <v>1505203</v>
          </cell>
        </row>
        <row r="11418">
          <cell r="A11418">
            <v>1225</v>
          </cell>
          <cell r="B11418" t="str">
            <v>AYUDANTE ALBAÑILERIA GENERAL + PRESTAC (IDRD)</v>
          </cell>
          <cell r="C11418" t="str">
            <v>JRN</v>
          </cell>
          <cell r="D11418">
            <v>44623</v>
          </cell>
          <cell r="E11418" t="str">
            <v>2022</v>
          </cell>
          <cell r="F11418">
            <v>58440</v>
          </cell>
        </row>
        <row r="11419">
          <cell r="A11419">
            <v>3662</v>
          </cell>
          <cell r="B11419" t="str">
            <v>OFICIAL ALBAÑILERIA GENERAL (JR+PREST-IDRD.)</v>
          </cell>
          <cell r="C11419" t="str">
            <v>JRN</v>
          </cell>
          <cell r="D11419">
            <v>44623</v>
          </cell>
          <cell r="E11419" t="str">
            <v>2022</v>
          </cell>
          <cell r="F11419">
            <v>99927</v>
          </cell>
        </row>
        <row r="11420">
          <cell r="A11420">
            <v>3768</v>
          </cell>
          <cell r="B11420" t="str">
            <v>CADENERO 1 + PRESTACIONES</v>
          </cell>
          <cell r="C11420" t="str">
            <v>MES</v>
          </cell>
          <cell r="D11420">
            <v>44585</v>
          </cell>
          <cell r="E11420" t="str">
            <v>2022</v>
          </cell>
          <cell r="F11420">
            <v>2969477</v>
          </cell>
        </row>
        <row r="11421">
          <cell r="A11421">
            <v>3769</v>
          </cell>
          <cell r="B11421" t="str">
            <v>CADENERO 2 + PRESTACIONES</v>
          </cell>
          <cell r="C11421" t="str">
            <v>MES</v>
          </cell>
          <cell r="D11421">
            <v>44585</v>
          </cell>
          <cell r="E11421" t="str">
            <v>2022</v>
          </cell>
          <cell r="F11421">
            <v>2509474</v>
          </cell>
        </row>
        <row r="11422">
          <cell r="A11422">
            <v>3780</v>
          </cell>
          <cell r="B11422" t="str">
            <v>TOPOGRAFO 1 + PREST.</v>
          </cell>
          <cell r="C11422" t="str">
            <v>MES</v>
          </cell>
          <cell r="D11422">
            <v>44585</v>
          </cell>
          <cell r="E11422" t="str">
            <v>2022</v>
          </cell>
          <cell r="F11422">
            <v>4191206</v>
          </cell>
        </row>
        <row r="11423">
          <cell r="A11423">
            <v>100779</v>
          </cell>
          <cell r="B11423" t="str">
            <v>MdeO Siembra de  Arbol</v>
          </cell>
          <cell r="C11423" t="str">
            <v>UN</v>
          </cell>
          <cell r="D11423">
            <v>44585</v>
          </cell>
          <cell r="E11423" t="str">
            <v>2022</v>
          </cell>
          <cell r="F11423">
            <v>12879</v>
          </cell>
        </row>
        <row r="11424">
          <cell r="A11424">
            <v>100780</v>
          </cell>
          <cell r="B11424" t="str">
            <v>MdeO Ahoyado de  Arbol +Retiro sobrantes</v>
          </cell>
          <cell r="C11424" t="str">
            <v>UN</v>
          </cell>
          <cell r="D11424">
            <v>44585</v>
          </cell>
          <cell r="E11424" t="str">
            <v>2022</v>
          </cell>
          <cell r="F11424">
            <v>56366</v>
          </cell>
        </row>
        <row r="11425">
          <cell r="A11425">
            <v>100781</v>
          </cell>
          <cell r="B11425" t="str">
            <v>MdeO LLenado Hoyo de  Arbol</v>
          </cell>
          <cell r="C11425" t="str">
            <v>UN</v>
          </cell>
          <cell r="D11425">
            <v>44585</v>
          </cell>
          <cell r="E11425" t="str">
            <v>2022</v>
          </cell>
          <cell r="F11425">
            <v>12883</v>
          </cell>
        </row>
        <row r="11426">
          <cell r="A11426">
            <v>101114</v>
          </cell>
          <cell r="B11426" t="str">
            <v>CADENERO 1 + PREST.</v>
          </cell>
          <cell r="C11426" t="str">
            <v>JRN</v>
          </cell>
          <cell r="D11426">
            <v>44585</v>
          </cell>
          <cell r="E11426" t="str">
            <v>2022</v>
          </cell>
          <cell r="F11426">
            <v>2969477</v>
          </cell>
        </row>
        <row r="11427">
          <cell r="A11427">
            <v>102368</v>
          </cell>
          <cell r="B11427" t="str">
            <v>OFICIAL ALBAÑILERIA DE ACABADOS + PREST.(IDRD)</v>
          </cell>
          <cell r="C11427" t="str">
            <v>JRN</v>
          </cell>
          <cell r="D11427">
            <v>44623</v>
          </cell>
          <cell r="E11427" t="str">
            <v>2022</v>
          </cell>
          <cell r="F11427">
            <v>104923</v>
          </cell>
        </row>
        <row r="11428">
          <cell r="A11428">
            <v>104145</v>
          </cell>
          <cell r="B11428" t="str">
            <v>SUPERVISOR CERTIFICADO TRABAJO EN ALTURA **</v>
          </cell>
          <cell r="C11428" t="str">
            <v>HR</v>
          </cell>
          <cell r="E11428" t="str">
            <v>1900</v>
          </cell>
          <cell r="F11428">
            <v>0</v>
          </cell>
        </row>
        <row r="11429">
          <cell r="A11429">
            <v>104264</v>
          </cell>
          <cell r="B11429" t="str">
            <v>TECNICO ELECTROMECANICO (=OFIC.INST.ELEC)+ PRESTAC</v>
          </cell>
          <cell r="C11429" t="str">
            <v>JRN</v>
          </cell>
          <cell r="D11429">
            <v>44585</v>
          </cell>
          <cell r="E11429" t="str">
            <v>2022</v>
          </cell>
          <cell r="F11429">
            <v>104832</v>
          </cell>
        </row>
        <row r="11430">
          <cell r="A11430">
            <v>69</v>
          </cell>
          <cell r="B11430" t="str">
            <v>AYUDANTE ALBAÑIL GENERAL SIN PRESTAC.    HORA</v>
          </cell>
          <cell r="C11430" t="str">
            <v>HR</v>
          </cell>
          <cell r="D11430">
            <v>44585</v>
          </cell>
          <cell r="E11430" t="str">
            <v>2022</v>
          </cell>
          <cell r="F11430">
            <v>4375</v>
          </cell>
        </row>
        <row r="11431">
          <cell r="A11431">
            <v>149</v>
          </cell>
          <cell r="B11431" t="str">
            <v>OFICIAL ALBAÑIL GENER.SIN/PREST.   HORA</v>
          </cell>
          <cell r="C11431" t="str">
            <v>HR</v>
          </cell>
          <cell r="D11431">
            <v>44585</v>
          </cell>
          <cell r="E11431" t="str">
            <v>2022</v>
          </cell>
          <cell r="F11431">
            <v>8333</v>
          </cell>
        </row>
        <row r="11432">
          <cell r="A11432">
            <v>1550</v>
          </cell>
          <cell r="B11432" t="str">
            <v>AYUDANTE POR ADMON SIN PREST.  (SubsidioTrans.Incl</v>
          </cell>
          <cell r="C11432" t="str">
            <v>MES</v>
          </cell>
          <cell r="D11432">
            <v>44585</v>
          </cell>
          <cell r="E11432" t="str">
            <v>2022</v>
          </cell>
          <cell r="F11432">
            <v>962530</v>
          </cell>
        </row>
        <row r="11433">
          <cell r="A11433">
            <v>1551</v>
          </cell>
          <cell r="B11433" t="str">
            <v>CELADOR (CON VIVIENDA)</v>
          </cell>
          <cell r="C11433" t="str">
            <v>MES</v>
          </cell>
          <cell r="E11433" t="str">
            <v>1900</v>
          </cell>
          <cell r="F11433">
            <v>0</v>
          </cell>
        </row>
        <row r="11434">
          <cell r="A11434">
            <v>1558</v>
          </cell>
          <cell r="B11434" t="str">
            <v>OFICIAL POR ADMON. SIN PREST. (MES).</v>
          </cell>
          <cell r="C11434" t="str">
            <v>MES</v>
          </cell>
          <cell r="D11434">
            <v>43837</v>
          </cell>
          <cell r="E11434" t="str">
            <v>2020</v>
          </cell>
          <cell r="F11434">
            <v>1755600</v>
          </cell>
        </row>
        <row r="11435">
          <cell r="A11435">
            <v>2804</v>
          </cell>
          <cell r="B11435" t="str">
            <v>OFICIAL ALBAÑILERIA DE ACABADOS SIN/PREST.</v>
          </cell>
          <cell r="C11435" t="str">
            <v>JRN</v>
          </cell>
          <cell r="D11435">
            <v>44585</v>
          </cell>
          <cell r="E11435" t="str">
            <v>2022</v>
          </cell>
          <cell r="F11435">
            <v>70000</v>
          </cell>
        </row>
        <row r="11436">
          <cell r="A11436">
            <v>2914</v>
          </cell>
          <cell r="B11436" t="str">
            <v>AYUDANTE ALBAÑILERIA DE ACABADOS SIN/PREST.</v>
          </cell>
          <cell r="C11436" t="str">
            <v>JRN</v>
          </cell>
          <cell r="D11436">
            <v>44585</v>
          </cell>
          <cell r="E11436" t="str">
            <v>2022</v>
          </cell>
          <cell r="F11436">
            <v>36667</v>
          </cell>
        </row>
        <row r="11437">
          <cell r="A11437">
            <v>2915</v>
          </cell>
          <cell r="B11437" t="str">
            <v>AYUDANTE ALBAÑILERIA GENERAL SIN/PREST.</v>
          </cell>
          <cell r="C11437" t="str">
            <v>JRN</v>
          </cell>
          <cell r="D11437">
            <v>44585</v>
          </cell>
          <cell r="E11437" t="str">
            <v>2022</v>
          </cell>
          <cell r="F11437">
            <v>35000</v>
          </cell>
        </row>
        <row r="11438">
          <cell r="A11438">
            <v>2937</v>
          </cell>
          <cell r="B11438" t="str">
            <v>OFICIAL ALBAÑILERIA GENERAL SIN/PREST.</v>
          </cell>
          <cell r="C11438" t="str">
            <v>JRN</v>
          </cell>
          <cell r="D11438">
            <v>44585</v>
          </cell>
          <cell r="E11438" t="str">
            <v>2022</v>
          </cell>
          <cell r="F11438">
            <v>66667</v>
          </cell>
        </row>
        <row r="11439">
          <cell r="A11439">
            <v>3169</v>
          </cell>
          <cell r="B11439" t="str">
            <v>OFICIAL CARPINTERIA EN OBRA SIN/PREST.</v>
          </cell>
          <cell r="C11439" t="str">
            <v>JRN</v>
          </cell>
          <cell r="D11439">
            <v>44585</v>
          </cell>
          <cell r="E11439" t="str">
            <v>2022</v>
          </cell>
          <cell r="F11439">
            <v>68333</v>
          </cell>
        </row>
        <row r="11440">
          <cell r="A11440">
            <v>3267</v>
          </cell>
          <cell r="B11440" t="str">
            <v>AYUDANTE CARPINTERIA EN OBRA SIN/PREST.</v>
          </cell>
          <cell r="C11440" t="str">
            <v>JRN</v>
          </cell>
          <cell r="D11440">
            <v>44585</v>
          </cell>
          <cell r="E11440" t="str">
            <v>2022</v>
          </cell>
          <cell r="F11440">
            <v>36667</v>
          </cell>
        </row>
        <row r="11441">
          <cell r="A11441">
            <v>3269</v>
          </cell>
          <cell r="B11441" t="str">
            <v>OFICIAL INST. ELECTRICAS SIN/PREST.</v>
          </cell>
          <cell r="C11441" t="str">
            <v>JRN</v>
          </cell>
          <cell r="D11441">
            <v>44585</v>
          </cell>
          <cell r="E11441" t="str">
            <v>2022</v>
          </cell>
          <cell r="F11441">
            <v>70000</v>
          </cell>
        </row>
        <row r="11442">
          <cell r="A11442">
            <v>3306</v>
          </cell>
          <cell r="B11442" t="str">
            <v>AYUDANTE INST. ELECTRICAS SIN/ PREST.</v>
          </cell>
          <cell r="C11442" t="str">
            <v>JRN</v>
          </cell>
          <cell r="D11442">
            <v>44585</v>
          </cell>
          <cell r="E11442" t="str">
            <v>2022</v>
          </cell>
          <cell r="F11442">
            <v>37000</v>
          </cell>
        </row>
        <row r="11443">
          <cell r="A11443">
            <v>3354</v>
          </cell>
          <cell r="B11443" t="str">
            <v>AYUDANTE INST. SANITARIAS SIN/PREST.</v>
          </cell>
          <cell r="C11443" t="str">
            <v>JRN</v>
          </cell>
          <cell r="D11443">
            <v>44585</v>
          </cell>
          <cell r="E11443" t="str">
            <v>2022</v>
          </cell>
          <cell r="F11443">
            <v>36667</v>
          </cell>
        </row>
        <row r="11444">
          <cell r="A11444">
            <v>3386</v>
          </cell>
          <cell r="B11444" t="str">
            <v>OFICIAL INST. SANITARIAS SIN/PREST.</v>
          </cell>
          <cell r="C11444" t="str">
            <v>JRN</v>
          </cell>
          <cell r="D11444">
            <v>44585</v>
          </cell>
          <cell r="E11444" t="str">
            <v>2022</v>
          </cell>
          <cell r="F11444">
            <v>70000</v>
          </cell>
        </row>
        <row r="11445">
          <cell r="A11445">
            <v>3452</v>
          </cell>
          <cell r="B11445" t="str">
            <v>OFICIAL PINTURA SIN/PREST.</v>
          </cell>
          <cell r="C11445" t="str">
            <v>JRN</v>
          </cell>
          <cell r="D11445">
            <v>44585</v>
          </cell>
          <cell r="E11445" t="str">
            <v>2022</v>
          </cell>
          <cell r="F11445">
            <v>70000</v>
          </cell>
        </row>
        <row r="11446">
          <cell r="A11446">
            <v>3472</v>
          </cell>
          <cell r="B11446" t="str">
            <v>AYUDANTE ALBAÑILERIA DE ACABADOS SIN/PREST. HORA</v>
          </cell>
          <cell r="C11446" t="str">
            <v>HR</v>
          </cell>
          <cell r="D11446">
            <v>44585</v>
          </cell>
          <cell r="E11446" t="str">
            <v>2022</v>
          </cell>
          <cell r="F11446">
            <v>4583</v>
          </cell>
        </row>
        <row r="11447">
          <cell r="A11447">
            <v>3639</v>
          </cell>
          <cell r="B11447" t="str">
            <v>OFICIAL ALBAÑILERIA  ACABADOS SIN/PREST. HRsin sub</v>
          </cell>
          <cell r="C11447" t="str">
            <v>HR</v>
          </cell>
          <cell r="D11447">
            <v>44585</v>
          </cell>
          <cell r="E11447" t="str">
            <v>2022</v>
          </cell>
          <cell r="F11447">
            <v>8750</v>
          </cell>
        </row>
        <row r="11448">
          <cell r="A11448">
            <v>3642</v>
          </cell>
          <cell r="B11448" t="str">
            <v>AYUDANTE ALBAÑILERIA GENERAL + PREST.**</v>
          </cell>
          <cell r="C11448" t="str">
            <v>HR</v>
          </cell>
          <cell r="D11448">
            <v>44623</v>
          </cell>
          <cell r="E11448" t="str">
            <v>2022</v>
          </cell>
          <cell r="F11448">
            <v>7305</v>
          </cell>
        </row>
        <row r="11449">
          <cell r="A11449">
            <v>3643</v>
          </cell>
          <cell r="B11449" t="str">
            <v>OFICIAL  ALBAÑILERÍA GENERAL + PRESTACIONES</v>
          </cell>
          <cell r="C11449" t="str">
            <v>HR</v>
          </cell>
          <cell r="D11449">
            <v>44623</v>
          </cell>
          <cell r="E11449" t="str">
            <v>2022</v>
          </cell>
          <cell r="F11449">
            <v>12491</v>
          </cell>
        </row>
        <row r="11450">
          <cell r="A11450">
            <v>3759</v>
          </cell>
          <cell r="B11450" t="str">
            <v>AYUDANTE PINTURA  SIN/PREST.</v>
          </cell>
          <cell r="C11450" t="str">
            <v>JRN</v>
          </cell>
          <cell r="D11450">
            <v>44585</v>
          </cell>
          <cell r="E11450" t="str">
            <v>2022</v>
          </cell>
          <cell r="F11450">
            <v>37000</v>
          </cell>
        </row>
        <row r="11451">
          <cell r="A11451">
            <v>3766</v>
          </cell>
          <cell r="B11451" t="str">
            <v>ALMACENISTA + PREST  IDRD</v>
          </cell>
          <cell r="C11451" t="str">
            <v>MES</v>
          </cell>
          <cell r="E11451" t="str">
            <v>1900</v>
          </cell>
          <cell r="F11451">
            <v>0</v>
          </cell>
        </row>
        <row r="11452">
          <cell r="A11452">
            <v>3767</v>
          </cell>
          <cell r="B11452" t="str">
            <v>AYUDANTE ADMON.+ PREST(IDRD)</v>
          </cell>
          <cell r="C11452" t="str">
            <v>MES</v>
          </cell>
          <cell r="D11452">
            <v>44585</v>
          </cell>
          <cell r="E11452" t="str">
            <v>2022</v>
          </cell>
          <cell r="F11452">
            <v>1689656</v>
          </cell>
        </row>
        <row r="11453">
          <cell r="A11453">
            <v>3772</v>
          </cell>
          <cell r="B11453" t="str">
            <v>AYUDANTE ALB. GENERAL+PREST(IDRD)  HORA</v>
          </cell>
          <cell r="C11453" t="str">
            <v>HR</v>
          </cell>
          <cell r="D11453">
            <v>44623</v>
          </cell>
          <cell r="E11453" t="str">
            <v>2022</v>
          </cell>
          <cell r="F11453">
            <v>7305</v>
          </cell>
        </row>
        <row r="11454">
          <cell r="A11454">
            <v>3773</v>
          </cell>
          <cell r="B11454" t="str">
            <v>OFICIAL ALBAÑIL GENER+PREST  HORA</v>
          </cell>
          <cell r="C11454" t="str">
            <v>HR</v>
          </cell>
          <cell r="D11454">
            <v>44623</v>
          </cell>
          <cell r="E11454" t="str">
            <v>2022</v>
          </cell>
          <cell r="F11454">
            <v>12491</v>
          </cell>
        </row>
        <row r="11455">
          <cell r="A11455">
            <v>3777</v>
          </cell>
          <cell r="B11455" t="str">
            <v>MAESTRO GENERAL + PREST. (IDRD)</v>
          </cell>
          <cell r="C11455" t="str">
            <v>MES</v>
          </cell>
          <cell r="D11455">
            <v>44585</v>
          </cell>
          <cell r="E11455" t="str">
            <v>2022</v>
          </cell>
          <cell r="F11455">
            <v>3243646</v>
          </cell>
        </row>
        <row r="11456">
          <cell r="A11456">
            <v>3778</v>
          </cell>
          <cell r="B11456" t="str">
            <v>OFICIAL ADMON.+ PREST.(IDRD)</v>
          </cell>
          <cell r="C11456" t="str">
            <v>MES</v>
          </cell>
          <cell r="D11456">
            <v>44585</v>
          </cell>
          <cell r="E11456" t="str">
            <v>2022</v>
          </cell>
          <cell r="F11456">
            <v>3027724</v>
          </cell>
        </row>
        <row r="11457">
          <cell r="A11457">
            <v>3787</v>
          </cell>
          <cell r="B11457" t="str">
            <v>AYUDANTE CARPINTERIA METALICA TALLER  SIN/PREST.</v>
          </cell>
          <cell r="C11457" t="str">
            <v>JRN</v>
          </cell>
          <cell r="D11457">
            <v>44585</v>
          </cell>
          <cell r="E11457" t="str">
            <v>2022</v>
          </cell>
          <cell r="F11457">
            <v>39333</v>
          </cell>
        </row>
        <row r="11458">
          <cell r="A11458">
            <v>3788</v>
          </cell>
          <cell r="B11458" t="str">
            <v>OFICIAL CARPINTERIA METALICA TALLER SIN/PREST.</v>
          </cell>
          <cell r="C11458" t="str">
            <v>JRN</v>
          </cell>
          <cell r="D11458">
            <v>44585</v>
          </cell>
          <cell r="E11458" t="str">
            <v>2022</v>
          </cell>
          <cell r="F11458">
            <v>76667</v>
          </cell>
        </row>
        <row r="11459">
          <cell r="A11459">
            <v>3896</v>
          </cell>
          <cell r="B11459" t="str">
            <v>AYUDANTE ALBAÑILERIA GENERAL +PREST(IDRD)</v>
          </cell>
          <cell r="C11459" t="str">
            <v>JRN</v>
          </cell>
          <cell r="D11459">
            <v>44623</v>
          </cell>
          <cell r="E11459" t="str">
            <v>2022</v>
          </cell>
          <cell r="F11459">
            <v>58440</v>
          </cell>
        </row>
        <row r="11460">
          <cell r="A11460">
            <v>100754</v>
          </cell>
          <cell r="B11460" t="str">
            <v>AYUDANTE ALBAÑILERIA DE ACABADOS + PREST(IDRD)</v>
          </cell>
          <cell r="C11460" t="str">
            <v>JRN</v>
          </cell>
          <cell r="D11460">
            <v>44623</v>
          </cell>
          <cell r="E11460" t="str">
            <v>2022</v>
          </cell>
          <cell r="F11460">
            <v>61223</v>
          </cell>
        </row>
        <row r="11461">
          <cell r="A11461">
            <v>100755</v>
          </cell>
          <cell r="B11461" t="str">
            <v>OFICIAL ALBAÑILERIA GENERAL + PREST. (IDRD)</v>
          </cell>
          <cell r="C11461" t="str">
            <v>JRN</v>
          </cell>
          <cell r="D11461">
            <v>44623</v>
          </cell>
          <cell r="E11461" t="str">
            <v>2022</v>
          </cell>
          <cell r="F11461">
            <v>99927</v>
          </cell>
        </row>
        <row r="11462">
          <cell r="A11462">
            <v>100756</v>
          </cell>
          <cell r="B11462" t="str">
            <v>AYUDANTE CARPINTERIA METALICA TALL.+ PREST(IDRD)</v>
          </cell>
          <cell r="C11462" t="str">
            <v>JRN</v>
          </cell>
          <cell r="D11462">
            <v>44623</v>
          </cell>
          <cell r="E11462" t="str">
            <v>2022</v>
          </cell>
          <cell r="F11462">
            <v>65674</v>
          </cell>
        </row>
        <row r="11463">
          <cell r="A11463">
            <v>100757</v>
          </cell>
          <cell r="B11463" t="str">
            <v>AYUDANTE CARPINTERIA EN OBRA + PREST.(IDRD)</v>
          </cell>
          <cell r="C11463" t="str">
            <v>JRN</v>
          </cell>
          <cell r="D11463">
            <v>44623</v>
          </cell>
          <cell r="E11463" t="str">
            <v>2022</v>
          </cell>
          <cell r="F11463">
            <v>61223</v>
          </cell>
        </row>
        <row r="11464">
          <cell r="A11464">
            <v>100758</v>
          </cell>
          <cell r="B11464" t="str">
            <v>AYUDANTE INST. ELECTRICAS + PREST(IDRD)</v>
          </cell>
          <cell r="C11464" t="str">
            <v>JRN</v>
          </cell>
          <cell r="D11464">
            <v>44623</v>
          </cell>
          <cell r="E11464" t="str">
            <v>2022</v>
          </cell>
          <cell r="F11464">
            <v>61779</v>
          </cell>
        </row>
        <row r="11465">
          <cell r="A11465">
            <v>100759</v>
          </cell>
          <cell r="B11465" t="str">
            <v>AYUDANTE INST. SANITARIAS + PREST(IDRD)</v>
          </cell>
          <cell r="C11465" t="str">
            <v>JRN</v>
          </cell>
          <cell r="D11465">
            <v>44623</v>
          </cell>
          <cell r="E11465" t="str">
            <v>2022</v>
          </cell>
          <cell r="F11465">
            <v>61223</v>
          </cell>
        </row>
        <row r="11466">
          <cell r="A11466">
            <v>100760</v>
          </cell>
          <cell r="B11466" t="str">
            <v>AYUDANTE PINTURA + PREST.(IDRD)</v>
          </cell>
          <cell r="C11466" t="str">
            <v>JRN</v>
          </cell>
          <cell r="D11466">
            <v>44623</v>
          </cell>
          <cell r="E11466" t="str">
            <v>2022</v>
          </cell>
          <cell r="F11466">
            <v>61779</v>
          </cell>
        </row>
        <row r="11467">
          <cell r="A11467">
            <v>100761</v>
          </cell>
          <cell r="B11467" t="str">
            <v>OFICIAL ALBAÑILERIA DE ACABADOS + PREST.(IDRD)</v>
          </cell>
          <cell r="C11467" t="str">
            <v>JRN</v>
          </cell>
          <cell r="D11467">
            <v>44623</v>
          </cell>
          <cell r="E11467" t="str">
            <v>2022</v>
          </cell>
          <cell r="F11467">
            <v>104923</v>
          </cell>
        </row>
        <row r="11468">
          <cell r="A11468">
            <v>100762</v>
          </cell>
          <cell r="B11468" t="str">
            <v>OFICIAL INST. ELECTRICAS + PREST.(IDRD)</v>
          </cell>
          <cell r="C11468" t="str">
            <v>JRN</v>
          </cell>
          <cell r="D11468">
            <v>44623</v>
          </cell>
          <cell r="E11468" t="str">
            <v>2022</v>
          </cell>
          <cell r="F11468">
            <v>104923</v>
          </cell>
        </row>
        <row r="11469">
          <cell r="A11469">
            <v>100763</v>
          </cell>
          <cell r="B11469" t="str">
            <v>OFICIAL INST. SANITARIAS + PREST.(IDRD).</v>
          </cell>
          <cell r="C11469" t="str">
            <v>JRN</v>
          </cell>
          <cell r="D11469">
            <v>44623</v>
          </cell>
          <cell r="E11469" t="str">
            <v>2022</v>
          </cell>
          <cell r="F11469">
            <v>104923</v>
          </cell>
        </row>
        <row r="11470">
          <cell r="A11470">
            <v>100805</v>
          </cell>
          <cell r="B11470" t="str">
            <v>OFICIAL CARPINTERIA METALICA TALL.+PREST.(IDRD)</v>
          </cell>
          <cell r="C11470" t="str">
            <v>JRN</v>
          </cell>
          <cell r="D11470">
            <v>44623</v>
          </cell>
          <cell r="E11470" t="str">
            <v>2022</v>
          </cell>
          <cell r="F11470">
            <v>114916</v>
          </cell>
        </row>
        <row r="11471">
          <cell r="A11471">
            <v>100806</v>
          </cell>
          <cell r="B11471" t="str">
            <v>OFICIAL PINTURA + PREST.(IDRD)</v>
          </cell>
          <cell r="C11471" t="str">
            <v>JRN</v>
          </cell>
          <cell r="D11471">
            <v>44623</v>
          </cell>
          <cell r="E11471" t="str">
            <v>2022</v>
          </cell>
          <cell r="F11471">
            <v>104923</v>
          </cell>
        </row>
        <row r="11472">
          <cell r="A11472">
            <v>100807</v>
          </cell>
          <cell r="B11472" t="str">
            <v>OFICIAL CARPINTERIA EN OBRA + PREST.(IDRD)</v>
          </cell>
          <cell r="C11472" t="str">
            <v>JRN</v>
          </cell>
          <cell r="D11472">
            <v>44623</v>
          </cell>
          <cell r="E11472" t="str">
            <v>2022</v>
          </cell>
          <cell r="F11472">
            <v>102424</v>
          </cell>
        </row>
        <row r="11473">
          <cell r="A11473">
            <v>101474</v>
          </cell>
          <cell r="B11473" t="str">
            <v>CUADRILLA (OFICIAL+ AY ELECTRICO) + PREST(IDRD)HOR</v>
          </cell>
          <cell r="C11473" t="str">
            <v>HR</v>
          </cell>
          <cell r="D11473">
            <v>44623</v>
          </cell>
          <cell r="E11473" t="str">
            <v>2022</v>
          </cell>
          <cell r="F11473">
            <v>20838</v>
          </cell>
        </row>
        <row r="11474">
          <cell r="A11474">
            <v>101748</v>
          </cell>
          <cell r="B11474" t="str">
            <v>AYUDANTE ALBAÑILERIA GENERAL + PREST.(IDRD)</v>
          </cell>
          <cell r="C11474" t="str">
            <v>JRN</v>
          </cell>
          <cell r="D11474">
            <v>44623</v>
          </cell>
          <cell r="E11474" t="str">
            <v>2022</v>
          </cell>
          <cell r="F11474">
            <v>58440</v>
          </cell>
        </row>
        <row r="11475">
          <cell r="A11475">
            <v>101749</v>
          </cell>
          <cell r="B11475" t="str">
            <v>AYUDANTE PINTURA  +PREST(IDRD). **</v>
          </cell>
          <cell r="C11475" t="str">
            <v>JRN</v>
          </cell>
          <cell r="D11475">
            <v>44623</v>
          </cell>
          <cell r="E11475" t="str">
            <v>2022</v>
          </cell>
          <cell r="F11475">
            <v>61779</v>
          </cell>
        </row>
        <row r="11476">
          <cell r="A11476">
            <v>102456</v>
          </cell>
          <cell r="B11476" t="str">
            <v>AYUDANTE ALBAÑILERIA DE ACABADOS + PREST(IDRD) HR</v>
          </cell>
          <cell r="C11476" t="str">
            <v>HR</v>
          </cell>
          <cell r="D11476">
            <v>44623</v>
          </cell>
          <cell r="E11476" t="str">
            <v>2022</v>
          </cell>
          <cell r="F11476">
            <v>7653</v>
          </cell>
        </row>
        <row r="11477">
          <cell r="A11477">
            <v>102501</v>
          </cell>
          <cell r="B11477" t="str">
            <v>OFICIAL INST. ELECTRICAS + PREST.(IDRD)</v>
          </cell>
          <cell r="C11477" t="str">
            <v>JRN</v>
          </cell>
          <cell r="D11477">
            <v>44623</v>
          </cell>
          <cell r="E11477" t="str">
            <v>2022</v>
          </cell>
          <cell r="F11477">
            <v>104923</v>
          </cell>
        </row>
        <row r="11478">
          <cell r="A11478">
            <v>102502</v>
          </cell>
          <cell r="B11478" t="str">
            <v>TECNICO ELECTRICISTA + PREST.</v>
          </cell>
          <cell r="C11478" t="str">
            <v>JRN</v>
          </cell>
          <cell r="D11478">
            <v>43837</v>
          </cell>
          <cell r="E11478" t="str">
            <v>2020</v>
          </cell>
          <cell r="F11478">
            <v>92323</v>
          </cell>
        </row>
        <row r="11479">
          <cell r="A11479">
            <v>102503</v>
          </cell>
          <cell r="B11479" t="str">
            <v>AYUDANT. ELECTRIC.ESPECIALIZ. + PREST.</v>
          </cell>
          <cell r="C11479" t="str">
            <v>JRN</v>
          </cell>
          <cell r="D11479">
            <v>44623</v>
          </cell>
          <cell r="E11479" t="str">
            <v>2022</v>
          </cell>
          <cell r="F11479">
            <v>65674</v>
          </cell>
        </row>
        <row r="11480">
          <cell r="A11480">
            <v>102545</v>
          </cell>
          <cell r="B11480" t="str">
            <v>Técnico Digitador 2 + Prestac.</v>
          </cell>
          <cell r="C11480" t="str">
            <v>MES</v>
          </cell>
          <cell r="D11480">
            <v>44585</v>
          </cell>
          <cell r="E11480" t="str">
            <v>2022</v>
          </cell>
          <cell r="F11480">
            <v>2651086</v>
          </cell>
        </row>
        <row r="11481">
          <cell r="A11481">
            <v>102915</v>
          </cell>
          <cell r="B11481" t="str">
            <v>ASESORIA TÉCNICA PARA PISTA DE BICICROSS</v>
          </cell>
          <cell r="C11481" t="str">
            <v>M3</v>
          </cell>
          <cell r="D11481">
            <v>44161</v>
          </cell>
          <cell r="E11481" t="str">
            <v>2020</v>
          </cell>
          <cell r="F11481">
            <v>19676</v>
          </cell>
        </row>
        <row r="11482">
          <cell r="A11482">
            <v>104133</v>
          </cell>
          <cell r="B11482" t="str">
            <v>SOLDADOR + PREST. IDRD</v>
          </cell>
          <cell r="C11482" t="str">
            <v>DD</v>
          </cell>
          <cell r="D11482">
            <v>43592</v>
          </cell>
          <cell r="E11482" t="str">
            <v>2019</v>
          </cell>
          <cell r="F11482">
            <v>65104</v>
          </cell>
        </row>
        <row r="11483">
          <cell r="A11483">
            <v>104326</v>
          </cell>
          <cell r="B11483" t="str">
            <v>LINIERO ELECTRICO CON CERTIFICAC+PREST.</v>
          </cell>
          <cell r="C11483" t="str">
            <v>JRN</v>
          </cell>
          <cell r="D11483">
            <v>44255</v>
          </cell>
          <cell r="E11483" t="str">
            <v>2021</v>
          </cell>
          <cell r="F11483">
            <v>120468</v>
          </cell>
        </row>
        <row r="11484">
          <cell r="A11484">
            <v>104572</v>
          </cell>
          <cell r="B11484" t="str">
            <v>AYUDANTE CARPINTERIA MADERA TALLER+ PREST(IDRD)</v>
          </cell>
          <cell r="C11484" t="str">
            <v>JRN</v>
          </cell>
          <cell r="D11484">
            <v>44623</v>
          </cell>
          <cell r="E11484" t="str">
            <v>2022</v>
          </cell>
          <cell r="F11484">
            <v>65674</v>
          </cell>
        </row>
        <row r="11485">
          <cell r="A11485">
            <v>104573</v>
          </cell>
          <cell r="B11485" t="str">
            <v>OFICIAL CARPINTERIA MADERA TALL.+PREST.(IDRD)</v>
          </cell>
          <cell r="C11485" t="str">
            <v>JRN</v>
          </cell>
          <cell r="D11485">
            <v>44623</v>
          </cell>
          <cell r="E11485" t="str">
            <v>2022</v>
          </cell>
          <cell r="F11485">
            <v>114916</v>
          </cell>
        </row>
        <row r="11486">
          <cell r="A11486">
            <v>104937</v>
          </cell>
          <cell r="B11486" t="str">
            <v>OFICIAL TRABAJOS ALTURA PERF.+PREST.(IDRD)</v>
          </cell>
          <cell r="C11486" t="str">
            <v>JRN</v>
          </cell>
          <cell r="D11486">
            <v>44623</v>
          </cell>
          <cell r="E11486" t="str">
            <v>2022</v>
          </cell>
          <cell r="F11486">
            <v>112418</v>
          </cell>
        </row>
        <row r="11487">
          <cell r="A11487">
            <v>104938</v>
          </cell>
          <cell r="B11487" t="str">
            <v>AYUDANTE TRABAJOS ALTURA PERF.+ PREST(IDRD)</v>
          </cell>
          <cell r="C11487" t="str">
            <v>JRN</v>
          </cell>
          <cell r="D11487">
            <v>44623</v>
          </cell>
          <cell r="E11487" t="str">
            <v>2022</v>
          </cell>
          <cell r="F11487">
            <v>65674</v>
          </cell>
        </row>
        <row r="11488">
          <cell r="A11488">
            <v>105550</v>
          </cell>
          <cell r="B11488" t="str">
            <v>AYUDANTE JARDINERIA +PREST(IDRD)</v>
          </cell>
          <cell r="C11488" t="str">
            <v>JRN</v>
          </cell>
          <cell r="D11488">
            <v>44585</v>
          </cell>
          <cell r="E11488" t="str">
            <v>2022</v>
          </cell>
          <cell r="F11488">
            <v>58352</v>
          </cell>
        </row>
        <row r="11489">
          <cell r="A11489">
            <v>105551</v>
          </cell>
          <cell r="B11489" t="str">
            <v>JARDINERO + PREST. (IDRD)</v>
          </cell>
          <cell r="C11489" t="str">
            <v>JRN</v>
          </cell>
          <cell r="D11489">
            <v>44585</v>
          </cell>
          <cell r="E11489" t="str">
            <v>2022</v>
          </cell>
          <cell r="F11489">
            <v>99840</v>
          </cell>
        </row>
        <row r="11490">
          <cell r="A11490">
            <v>105924</v>
          </cell>
          <cell r="B11490" t="str">
            <v>AYUDANTE INST. ELECTROMECÁNICAS + PREST</v>
          </cell>
          <cell r="C11490" t="str">
            <v>JRN</v>
          </cell>
          <cell r="D11490">
            <v>44585</v>
          </cell>
          <cell r="E11490" t="str">
            <v>2022</v>
          </cell>
          <cell r="F11490">
            <v>65576</v>
          </cell>
        </row>
        <row r="11491">
          <cell r="A11491">
            <v>105925</v>
          </cell>
          <cell r="B11491" t="str">
            <v>OFICIAL ELECTROMECANICA OBRA+PREST</v>
          </cell>
          <cell r="C11491" t="str">
            <v>JRN</v>
          </cell>
          <cell r="D11491">
            <v>44585</v>
          </cell>
          <cell r="E11491" t="str">
            <v>2022</v>
          </cell>
          <cell r="F11491">
            <v>114816</v>
          </cell>
        </row>
        <row r="11492">
          <cell r="A11492">
            <v>106632</v>
          </cell>
          <cell r="B11492" t="str">
            <v>AYUDANTE ALBAÑILERIA GENERAL+PREST.(IDRD) NOCTURNO</v>
          </cell>
          <cell r="C11492" t="str">
            <v>JRN</v>
          </cell>
          <cell r="D11492">
            <v>44623</v>
          </cell>
          <cell r="E11492" t="str">
            <v>2022</v>
          </cell>
          <cell r="F11492">
            <v>78893</v>
          </cell>
        </row>
        <row r="11493">
          <cell r="A11493">
            <v>106633</v>
          </cell>
          <cell r="B11493" t="str">
            <v>OFICIAL ALBAÑILERIA GENERAL + PREST.(IDRD)nocturno</v>
          </cell>
          <cell r="C11493" t="str">
            <v>JRN</v>
          </cell>
          <cell r="D11493">
            <v>44623</v>
          </cell>
          <cell r="E11493" t="str">
            <v>2022</v>
          </cell>
          <cell r="F11493">
            <v>134901</v>
          </cell>
        </row>
        <row r="11494">
          <cell r="A11494">
            <v>106634</v>
          </cell>
          <cell r="B11494" t="str">
            <v>AYUDANTE INST. HIDRAULICAS + PREST(IDRD)</v>
          </cell>
          <cell r="C11494" t="str">
            <v>JRN</v>
          </cell>
          <cell r="D11494">
            <v>44623</v>
          </cell>
          <cell r="E11494" t="str">
            <v>2022</v>
          </cell>
          <cell r="F11494">
            <v>61223</v>
          </cell>
        </row>
        <row r="11495">
          <cell r="A11495">
            <v>106635</v>
          </cell>
          <cell r="B11495" t="str">
            <v>OFICIAL INST. HIDRAULICAS + PREST.(IDRD).</v>
          </cell>
          <cell r="C11495" t="str">
            <v>JRN</v>
          </cell>
          <cell r="D11495">
            <v>44623</v>
          </cell>
          <cell r="E11495" t="str">
            <v>2022</v>
          </cell>
          <cell r="F11495">
            <v>104923</v>
          </cell>
        </row>
        <row r="11496">
          <cell r="A11496">
            <v>107394</v>
          </cell>
          <cell r="B11496" t="str">
            <v>AYUDANTE INST. MECANICAS + PREST</v>
          </cell>
          <cell r="C11496" t="str">
            <v>JRN</v>
          </cell>
          <cell r="D11496">
            <v>44585</v>
          </cell>
          <cell r="E11496" t="str">
            <v>2022</v>
          </cell>
          <cell r="F11496">
            <v>61686</v>
          </cell>
        </row>
        <row r="11497">
          <cell r="A11497">
            <v>107395</v>
          </cell>
          <cell r="B11497" t="str">
            <v>OFICIAL INST. MECANICAS + PREST</v>
          </cell>
          <cell r="C11497" t="str">
            <v>JRN</v>
          </cell>
          <cell r="D11497">
            <v>44585</v>
          </cell>
          <cell r="E11497" t="str">
            <v>2022</v>
          </cell>
          <cell r="F11497">
            <v>104832</v>
          </cell>
        </row>
        <row r="11498">
          <cell r="A11498">
            <v>107436</v>
          </cell>
          <cell r="B11498" t="str">
            <v>TECNICO INSTALACIONES ESP. PISCINAS + PREST (IDRD)</v>
          </cell>
          <cell r="C11498" t="str">
            <v>JRN</v>
          </cell>
          <cell r="D11498">
            <v>44623</v>
          </cell>
          <cell r="E11498" t="str">
            <v>2022</v>
          </cell>
          <cell r="F11498">
            <v>99927</v>
          </cell>
        </row>
        <row r="11499">
          <cell r="A11499">
            <v>107437</v>
          </cell>
          <cell r="B11499" t="str">
            <v>AYUDANTE INSTALACIONES ESP. PISCINAS +PREST (IDRD)</v>
          </cell>
          <cell r="C11499" t="str">
            <v>JRN</v>
          </cell>
          <cell r="D11499">
            <v>44623</v>
          </cell>
          <cell r="E11499" t="str">
            <v>2022</v>
          </cell>
          <cell r="F11499">
            <v>58440</v>
          </cell>
        </row>
        <row r="11500">
          <cell r="A11500">
            <v>108806</v>
          </cell>
          <cell r="B11500" t="str">
            <v>Mamposteria Bl. No. 4 incluye instal y Mortero</v>
          </cell>
          <cell r="C11500" t="str">
            <v>M2</v>
          </cell>
          <cell r="E11500" t="str">
            <v>1900</v>
          </cell>
          <cell r="F11500">
            <v>0</v>
          </cell>
        </row>
        <row r="11501">
          <cell r="A11501">
            <v>403</v>
          </cell>
          <cell r="B11501" t="str">
            <v>ANTENA COMUNAL TV   10 SALIDAS</v>
          </cell>
          <cell r="C11501" t="str">
            <v>UN</v>
          </cell>
          <cell r="E11501" t="str">
            <v>1900</v>
          </cell>
          <cell r="F11501">
            <v>0</v>
          </cell>
        </row>
        <row r="11502">
          <cell r="A11502">
            <v>462</v>
          </cell>
          <cell r="B11502" t="str">
            <v>T.V.CABLE CUOTA MENSUAL</v>
          </cell>
          <cell r="C11502" t="str">
            <v>MES</v>
          </cell>
          <cell r="E11502" t="str">
            <v>1900</v>
          </cell>
          <cell r="F11502">
            <v>0</v>
          </cell>
        </row>
        <row r="11503">
          <cell r="A11503">
            <v>463</v>
          </cell>
          <cell r="B11503" t="str">
            <v>T.V.CABLE INSTALACION</v>
          </cell>
          <cell r="C11503" t="str">
            <v>UN</v>
          </cell>
          <cell r="E11503" t="str">
            <v>1900</v>
          </cell>
          <cell r="F11503">
            <v>0</v>
          </cell>
        </row>
        <row r="11504">
          <cell r="A11504">
            <v>2402</v>
          </cell>
          <cell r="B11504" t="str">
            <v>T.V.CABLE/DERIVACION -POR UNA SOLA VEZ-</v>
          </cell>
          <cell r="C11504" t="str">
            <v>UN</v>
          </cell>
          <cell r="E11504" t="str">
            <v>1900</v>
          </cell>
          <cell r="F11504">
            <v>0</v>
          </cell>
        </row>
        <row r="11505">
          <cell r="A11505">
            <v>2465</v>
          </cell>
          <cell r="B11505" t="str">
            <v>CIRCUITO CERRADO DE T.V.</v>
          </cell>
          <cell r="C11505" t="str">
            <v>UN</v>
          </cell>
          <cell r="E11505" t="str">
            <v>1900</v>
          </cell>
          <cell r="F11505">
            <v>0</v>
          </cell>
        </row>
        <row r="11506">
          <cell r="A11506">
            <v>3378</v>
          </cell>
          <cell r="B11506" t="str">
            <v>SISTEMA ANTENA COMUNAL - SALIDA</v>
          </cell>
          <cell r="C11506" t="str">
            <v>UN</v>
          </cell>
          <cell r="E11506" t="str">
            <v>1900</v>
          </cell>
          <cell r="F11506">
            <v>0</v>
          </cell>
        </row>
        <row r="11507">
          <cell r="A11507">
            <v>3489</v>
          </cell>
          <cell r="B11507" t="str">
            <v>ANTENA COMUNAL AMPLIFICADOR</v>
          </cell>
          <cell r="C11507" t="str">
            <v>UN</v>
          </cell>
          <cell r="E11507" t="str">
            <v>1900</v>
          </cell>
          <cell r="F11507">
            <v>0</v>
          </cell>
        </row>
        <row r="11508">
          <cell r="A11508">
            <v>107930</v>
          </cell>
          <cell r="B11508" t="str">
            <v>ANTENA PARA CONTROL DE PROCESAMIENTO</v>
          </cell>
          <cell r="C11508" t="str">
            <v>UN</v>
          </cell>
          <cell r="E11508" t="str">
            <v>1900</v>
          </cell>
          <cell r="F11508">
            <v>0</v>
          </cell>
        </row>
        <row r="11509">
          <cell r="A11509">
            <v>107937</v>
          </cell>
          <cell r="B11509" t="str">
            <v>ANTENA DE CONTROL PARA COMUNICACIÓN CON EQUIPOS</v>
          </cell>
          <cell r="C11509" t="str">
            <v>UN</v>
          </cell>
          <cell r="E11509" t="str">
            <v>1900</v>
          </cell>
          <cell r="F11509">
            <v>0</v>
          </cell>
        </row>
        <row r="11510">
          <cell r="A11510">
            <v>109166</v>
          </cell>
          <cell r="B11510" t="str">
            <v>Cámara Segurid AHD 1080P antiv varifocal</v>
          </cell>
          <cell r="C11510" t="str">
            <v>UN</v>
          </cell>
          <cell r="E11510" t="str">
            <v>1900</v>
          </cell>
          <cell r="F11510">
            <v>0</v>
          </cell>
        </row>
        <row r="11511">
          <cell r="A11511">
            <v>12448</v>
          </cell>
          <cell r="B11511" t="str">
            <v>CAMARA TIPO BALA USO EXTERIOR</v>
          </cell>
          <cell r="C11511" t="str">
            <v>UN</v>
          </cell>
          <cell r="D11511">
            <v>44622</v>
          </cell>
          <cell r="E11511" t="str">
            <v>2022</v>
          </cell>
          <cell r="F11511">
            <v>179541</v>
          </cell>
        </row>
        <row r="11512">
          <cell r="A11512">
            <v>3996</v>
          </cell>
          <cell r="B11512" t="str">
            <v>LABORATORISTA INSPECTOR + PREST.</v>
          </cell>
          <cell r="C11512" t="str">
            <v>MES</v>
          </cell>
          <cell r="D11512">
            <v>44585</v>
          </cell>
          <cell r="E11512" t="str">
            <v>2022</v>
          </cell>
          <cell r="F11512">
            <v>3832929</v>
          </cell>
        </row>
        <row r="11513">
          <cell r="A11513">
            <v>100014</v>
          </cell>
          <cell r="B11513" t="str">
            <v>PROFESIONAL CATEGORÍA 6 (E.G.3;E.E.1) SIN PREST.</v>
          </cell>
          <cell r="C11513" t="str">
            <v>MES</v>
          </cell>
          <cell r="D11513">
            <v>44585</v>
          </cell>
          <cell r="E11513" t="str">
            <v>2022</v>
          </cell>
          <cell r="F11513">
            <v>4963432</v>
          </cell>
        </row>
        <row r="11514">
          <cell r="A11514">
            <v>100023</v>
          </cell>
          <cell r="B11514" t="str">
            <v>PROFESIONAL AUXILIAR (Sin Títulos de Posgrado) SIN PREST.</v>
          </cell>
          <cell r="C11514" t="str">
            <v>MES</v>
          </cell>
          <cell r="D11514">
            <v>44585</v>
          </cell>
          <cell r="E11514" t="str">
            <v>2022</v>
          </cell>
          <cell r="F11514">
            <v>2168806</v>
          </cell>
        </row>
        <row r="11515">
          <cell r="A11515">
            <v>100054</v>
          </cell>
          <cell r="B11515" t="str">
            <v>PROFESIONAL ASESOR CATEGORIA 0 - SIN PREST.</v>
          </cell>
          <cell r="C11515" t="str">
            <v>MES</v>
          </cell>
          <cell r="D11515">
            <v>44585</v>
          </cell>
          <cell r="E11515" t="str">
            <v>2022</v>
          </cell>
          <cell r="F11515">
            <v>12702869</v>
          </cell>
        </row>
        <row r="11516">
          <cell r="A11516">
            <v>100125</v>
          </cell>
          <cell r="B11516" t="str">
            <v>PROFESIONAL ESPECIALISTA (I) CATEGORÍA 1(E.G.12;E.E.10) - SIN PREST.</v>
          </cell>
          <cell r="C11516" t="str">
            <v>MES</v>
          </cell>
          <cell r="D11516">
            <v>44585</v>
          </cell>
          <cell r="E11516" t="str">
            <v>2022</v>
          </cell>
          <cell r="F11516">
            <v>11935649</v>
          </cell>
        </row>
        <row r="11517">
          <cell r="A11517">
            <v>100142</v>
          </cell>
          <cell r="B11517" t="str">
            <v>PROFESIONAL ESPECIALISTA (II) CATEGORÍA 2 (E.G.10;E.E.7) - SIN PREST.</v>
          </cell>
          <cell r="C11517" t="str">
            <v>MES</v>
          </cell>
          <cell r="D11517">
            <v>44585</v>
          </cell>
          <cell r="E11517" t="str">
            <v>2022</v>
          </cell>
          <cell r="F11517">
            <v>7919042</v>
          </cell>
        </row>
        <row r="11518">
          <cell r="A11518">
            <v>100143</v>
          </cell>
          <cell r="B11518" t="str">
            <v>PROFESIONAL CATEGORÍA 3   (E.G.8;E.E.5) - SIN PREST.</v>
          </cell>
          <cell r="C11518" t="str">
            <v>MES</v>
          </cell>
          <cell r="D11518">
            <v>44585</v>
          </cell>
          <cell r="E11518" t="str">
            <v>2022</v>
          </cell>
          <cell r="F11518">
            <v>7615465</v>
          </cell>
        </row>
        <row r="11519">
          <cell r="A11519">
            <v>100144</v>
          </cell>
          <cell r="B11519" t="str">
            <v>PROFESIONAL CATEGORÍA 4 (E.G.6;E.E.4) - SIN PREST.</v>
          </cell>
          <cell r="C11519" t="str">
            <v>MES</v>
          </cell>
          <cell r="D11519">
            <v>44585</v>
          </cell>
          <cell r="E11519" t="str">
            <v>2022</v>
          </cell>
          <cell r="F11519">
            <v>6405660</v>
          </cell>
        </row>
        <row r="11520">
          <cell r="A11520">
            <v>100145</v>
          </cell>
          <cell r="B11520" t="str">
            <v>PROFESIONAL CATEGORÍA 5 (E.G.4;E.E.3) - SIN PREST.</v>
          </cell>
          <cell r="C11520" t="str">
            <v>MES</v>
          </cell>
          <cell r="D11520">
            <v>44585</v>
          </cell>
          <cell r="E11520" t="str">
            <v>2022</v>
          </cell>
          <cell r="F11520">
            <v>5056860</v>
          </cell>
        </row>
        <row r="11521">
          <cell r="A11521">
            <v>100148</v>
          </cell>
          <cell r="B11521" t="str">
            <v>PROFESIONAL CATEGORÍA 6A (E.G.3;E.E.1) - SIN PREST.</v>
          </cell>
          <cell r="C11521" t="str">
            <v>MES</v>
          </cell>
          <cell r="D11521">
            <v>44585</v>
          </cell>
          <cell r="E11521" t="str">
            <v>2022</v>
          </cell>
          <cell r="F11521">
            <v>5159596</v>
          </cell>
        </row>
        <row r="11522">
          <cell r="A11522">
            <v>100149</v>
          </cell>
          <cell r="B11522" t="str">
            <v>PROFESIONAL CATEGORÍA 7 (E.G.2) - SIN PREST.</v>
          </cell>
          <cell r="C11522" t="str">
            <v>MES</v>
          </cell>
          <cell r="D11522">
            <v>44585</v>
          </cell>
          <cell r="E11522" t="str">
            <v>2022</v>
          </cell>
          <cell r="F11522">
            <v>4008252</v>
          </cell>
        </row>
        <row r="11523">
          <cell r="A11523">
            <v>100150</v>
          </cell>
          <cell r="B11523" t="str">
            <v>PROFESIONAL CATEGORÍA 8 (E.G.2) - SIN PREST.</v>
          </cell>
          <cell r="C11523" t="str">
            <v>MES</v>
          </cell>
          <cell r="D11523">
            <v>44585</v>
          </cell>
          <cell r="E11523" t="str">
            <v>2022</v>
          </cell>
          <cell r="F11523">
            <v>3648964</v>
          </cell>
        </row>
        <row r="11524">
          <cell r="A11524">
            <v>100855</v>
          </cell>
          <cell r="B11524" t="str">
            <v>PROFESIONAL CATEGORÍA 4 (E.G.6;E.E.4)+Prest.</v>
          </cell>
          <cell r="C11524" t="str">
            <v>MES</v>
          </cell>
          <cell r="D11524">
            <v>44585</v>
          </cell>
          <cell r="E11524" t="str">
            <v>2022</v>
          </cell>
          <cell r="F11524">
            <v>9593116</v>
          </cell>
        </row>
        <row r="11525">
          <cell r="A11525">
            <v>100955</v>
          </cell>
          <cell r="B11525" t="str">
            <v>PROFESIONAL CATEGORÍA 3   (E.G.8;E.E.5)+ Prest.</v>
          </cell>
          <cell r="C11525" t="str">
            <v>MES</v>
          </cell>
          <cell r="D11525">
            <v>44585</v>
          </cell>
          <cell r="E11525" t="str">
            <v>2022</v>
          </cell>
          <cell r="F11525">
            <v>11404920</v>
          </cell>
        </row>
        <row r="11526">
          <cell r="A11526">
            <v>101140</v>
          </cell>
          <cell r="B11526" t="str">
            <v>CONCEPTUALIZACIÓN GEOTECNICA / M2</v>
          </cell>
          <cell r="C11526" t="str">
            <v>M2</v>
          </cell>
          <cell r="D11526">
            <v>44585</v>
          </cell>
          <cell r="E11526" t="str">
            <v>2022</v>
          </cell>
          <cell r="F11526">
            <v>397</v>
          </cell>
        </row>
        <row r="11527">
          <cell r="A11527">
            <v>102543</v>
          </cell>
          <cell r="B11527" t="str">
            <v>Director de Proyecto + Prest. Cat.-5**</v>
          </cell>
          <cell r="C11527" t="str">
            <v>MES</v>
          </cell>
          <cell r="D11527">
            <v>44585</v>
          </cell>
          <cell r="E11527" t="str">
            <v>2022</v>
          </cell>
          <cell r="F11527">
            <v>7696035</v>
          </cell>
        </row>
        <row r="11528">
          <cell r="A11528">
            <v>102544</v>
          </cell>
          <cell r="B11528" t="str">
            <v>Ing. Hidráulico  Residente+ Prest. Cat.-8</v>
          </cell>
          <cell r="C11528" t="str">
            <v>MES</v>
          </cell>
          <cell r="D11528">
            <v>44585</v>
          </cell>
          <cell r="E11528" t="str">
            <v>2022</v>
          </cell>
          <cell r="F11528">
            <v>5553358</v>
          </cell>
        </row>
        <row r="11529">
          <cell r="A11529">
            <v>102795</v>
          </cell>
          <cell r="B11529" t="str">
            <v>ESPECIALISTA INFRAESTRUCTURA VIAL**</v>
          </cell>
          <cell r="C11529" t="str">
            <v>MES</v>
          </cell>
          <cell r="E11529" t="str">
            <v>1900</v>
          </cell>
          <cell r="F11529">
            <v>0</v>
          </cell>
        </row>
        <row r="11530">
          <cell r="A11530">
            <v>103012</v>
          </cell>
          <cell r="B11530" t="str">
            <v xml:space="preserve">INGENIERO FORESTAL + PREST.     CATEGORÍA 5 (E.G.4;E.E.3) </v>
          </cell>
          <cell r="C11530" t="str">
            <v>DD</v>
          </cell>
          <cell r="D11530">
            <v>44585</v>
          </cell>
          <cell r="E11530" t="str">
            <v>2022</v>
          </cell>
          <cell r="F11530">
            <v>252438</v>
          </cell>
        </row>
        <row r="11531">
          <cell r="A11531">
            <v>106852</v>
          </cell>
          <cell r="B11531" t="str">
            <v>PROFESIONAL ELECTRICO CATEGORÍA 3 (E.G.6;E.E.3) - SIN PREST.</v>
          </cell>
          <cell r="C11531" t="str">
            <v>MES</v>
          </cell>
          <cell r="D11531">
            <v>44585</v>
          </cell>
          <cell r="E11531" t="str">
            <v>2022</v>
          </cell>
          <cell r="F11531">
            <v>7615465</v>
          </cell>
        </row>
        <row r="11532">
          <cell r="A11532">
            <v>106853</v>
          </cell>
          <cell r="B11532" t="str">
            <v>PROFESIONAL DIRECTOR CATEGORÍA 4(E.G.6;E.E.3) CON PRESTACIONES</v>
          </cell>
          <cell r="C11532" t="str">
            <v>MES</v>
          </cell>
          <cell r="D11532">
            <v>44585</v>
          </cell>
          <cell r="E11532" t="str">
            <v>2022</v>
          </cell>
          <cell r="F11532">
            <v>9748774</v>
          </cell>
        </row>
        <row r="11533">
          <cell r="A11533">
            <v>109007</v>
          </cell>
          <cell r="B11533" t="str">
            <v>INGENIERO ESPECIALISTA</v>
          </cell>
          <cell r="C11533" t="str">
            <v>HR</v>
          </cell>
          <cell r="E11533" t="str">
            <v>1900</v>
          </cell>
          <cell r="F11533">
            <v>0</v>
          </cell>
        </row>
        <row r="11534">
          <cell r="A11534">
            <v>13035</v>
          </cell>
          <cell r="B11534" t="str">
            <v>PROFESIONAL CATEGORÍA 5 (E.G.4;E.E.3) + PREST.</v>
          </cell>
          <cell r="C11534" t="str">
            <v>MES</v>
          </cell>
          <cell r="D11534">
            <v>44585</v>
          </cell>
          <cell r="E11534" t="str">
            <v>2022</v>
          </cell>
          <cell r="F11534">
            <v>7573154</v>
          </cell>
        </row>
        <row r="11535">
          <cell r="A11535">
            <v>13036</v>
          </cell>
          <cell r="B11535" t="str">
            <v>PROFESIONAL CATEGORÍA 7 (E.G.2) + PREST.</v>
          </cell>
          <cell r="C11535" t="str">
            <v>MES</v>
          </cell>
          <cell r="D11535">
            <v>44585</v>
          </cell>
          <cell r="E11535" t="str">
            <v>2022</v>
          </cell>
          <cell r="F11535">
            <v>6002758</v>
          </cell>
        </row>
        <row r="11536">
          <cell r="A11536">
            <v>13042</v>
          </cell>
          <cell r="B11536" t="str">
            <v>PROFESIONAL CATEGORÍA 6 (E.G.3;E.E.1) + PREST.</v>
          </cell>
          <cell r="C11536" t="str">
            <v>MES</v>
          </cell>
          <cell r="D11536">
            <v>44585</v>
          </cell>
          <cell r="E11536" t="str">
            <v>2022</v>
          </cell>
          <cell r="F11536">
            <v>7433236</v>
          </cell>
        </row>
        <row r="11537">
          <cell r="A11537">
            <v>183</v>
          </cell>
          <cell r="B11537" t="str">
            <v>CALIBRACION  DE MEDIDOR ELECTROMECANICO monofasico</v>
          </cell>
          <cell r="C11537" t="str">
            <v>UN</v>
          </cell>
          <cell r="E11537" t="str">
            <v>1900</v>
          </cell>
          <cell r="F11537">
            <v>0</v>
          </cell>
        </row>
        <row r="11538">
          <cell r="A11538">
            <v>184</v>
          </cell>
          <cell r="B11538" t="str">
            <v>PARAMETRIZACION ELECTRONICA</v>
          </cell>
          <cell r="C11538" t="str">
            <v>UN</v>
          </cell>
          <cell r="E11538" t="str">
            <v>1900</v>
          </cell>
          <cell r="F11538">
            <v>0</v>
          </cell>
        </row>
        <row r="11539">
          <cell r="A11539">
            <v>185</v>
          </cell>
          <cell r="B11539" t="str">
            <v>CALIBRACION  DE MEDIDOR ELECTRONICO monofasico</v>
          </cell>
          <cell r="C11539" t="str">
            <v>UN</v>
          </cell>
          <cell r="E11539" t="str">
            <v>1900</v>
          </cell>
          <cell r="F11539">
            <v>0</v>
          </cell>
        </row>
        <row r="11540">
          <cell r="A11540">
            <v>425</v>
          </cell>
          <cell r="B11540" t="str">
            <v>CONEXION ACOMETIDA</v>
          </cell>
          <cell r="C11540" t="str">
            <v>UN</v>
          </cell>
          <cell r="E11540" t="str">
            <v>1900</v>
          </cell>
          <cell r="F11540">
            <v>0</v>
          </cell>
        </row>
        <row r="11541">
          <cell r="A11541">
            <v>556</v>
          </cell>
          <cell r="B11541" t="str">
            <v>CALIBRACION CONT. ENERGIA E-5 bifßsica</v>
          </cell>
          <cell r="C11541" t="str">
            <v>UN</v>
          </cell>
          <cell r="E11541" t="str">
            <v>1900</v>
          </cell>
          <cell r="F11541">
            <v>0</v>
          </cell>
        </row>
        <row r="11542">
          <cell r="A11542">
            <v>566</v>
          </cell>
          <cell r="B11542" t="str">
            <v>CALIBRACION  DE MEDIDOR ELECTRONICO trifasico</v>
          </cell>
          <cell r="C11542" t="str">
            <v>UN</v>
          </cell>
          <cell r="E11542" t="str">
            <v>1900</v>
          </cell>
          <cell r="F11542">
            <v>0</v>
          </cell>
        </row>
        <row r="11543">
          <cell r="A11543">
            <v>1561</v>
          </cell>
          <cell r="B11543" t="str">
            <v>GAS E-1 Matricula serv+Conex</v>
          </cell>
          <cell r="C11543" t="str">
            <v>UN</v>
          </cell>
          <cell r="E11543" t="str">
            <v>1900</v>
          </cell>
          <cell r="F11543">
            <v>0</v>
          </cell>
        </row>
        <row r="11544">
          <cell r="A11544">
            <v>1562</v>
          </cell>
          <cell r="B11544" t="str">
            <v>GAS E-2 Matricula serv+Conex</v>
          </cell>
          <cell r="C11544" t="str">
            <v>UN</v>
          </cell>
          <cell r="E11544" t="str">
            <v>1900</v>
          </cell>
          <cell r="F11544">
            <v>0</v>
          </cell>
        </row>
        <row r="11545">
          <cell r="A11545">
            <v>1563</v>
          </cell>
          <cell r="B11545" t="str">
            <v>GAS E-3 Matricula serv+Conex</v>
          </cell>
          <cell r="C11545" t="str">
            <v>UN</v>
          </cell>
          <cell r="E11545" t="str">
            <v>1900</v>
          </cell>
          <cell r="F11545">
            <v>0</v>
          </cell>
        </row>
        <row r="11546">
          <cell r="A11546">
            <v>1564</v>
          </cell>
          <cell r="B11546" t="str">
            <v>GAS E-4 Matricula serv+Conex</v>
          </cell>
          <cell r="C11546" t="str">
            <v>UN</v>
          </cell>
          <cell r="E11546" t="str">
            <v>1900</v>
          </cell>
          <cell r="F11546">
            <v>0</v>
          </cell>
        </row>
        <row r="11547">
          <cell r="A11547">
            <v>1565</v>
          </cell>
          <cell r="B11547" t="str">
            <v>GAS E-5 Matricula serv+Conex</v>
          </cell>
          <cell r="C11547" t="str">
            <v>UN</v>
          </cell>
          <cell r="E11547" t="str">
            <v>1900</v>
          </cell>
          <cell r="F11547">
            <v>0</v>
          </cell>
        </row>
        <row r="11548">
          <cell r="A11548">
            <v>1566</v>
          </cell>
          <cell r="B11548" t="str">
            <v>GAS E-6 Matricula serv.+Conex</v>
          </cell>
          <cell r="C11548" t="str">
            <v>UN</v>
          </cell>
          <cell r="E11548" t="str">
            <v>1900</v>
          </cell>
          <cell r="F11548">
            <v>0</v>
          </cell>
        </row>
        <row r="11549">
          <cell r="A11549">
            <v>1567</v>
          </cell>
          <cell r="B11549" t="str">
            <v>ACOMETIDA PISO ACUEDUCTO  1½"</v>
          </cell>
          <cell r="C11549" t="str">
            <v>UN</v>
          </cell>
          <cell r="E11549" t="str">
            <v>1900</v>
          </cell>
          <cell r="F11549">
            <v>0</v>
          </cell>
        </row>
        <row r="11550">
          <cell r="A11550">
            <v>1568</v>
          </cell>
          <cell r="B11550" t="str">
            <v>ACOMETIDA PISO ACUEDUCTO  1"</v>
          </cell>
          <cell r="C11550" t="str">
            <v>UN</v>
          </cell>
          <cell r="E11550" t="str">
            <v>1900</v>
          </cell>
          <cell r="F11550">
            <v>0</v>
          </cell>
        </row>
        <row r="11551">
          <cell r="A11551">
            <v>1569</v>
          </cell>
          <cell r="B11551" t="str">
            <v>ACOMETIDA PISO ACUEDUCTO   ½"</v>
          </cell>
          <cell r="C11551" t="str">
            <v>UN</v>
          </cell>
          <cell r="E11551" t="str">
            <v>1900</v>
          </cell>
          <cell r="F11551">
            <v>0</v>
          </cell>
        </row>
        <row r="11552">
          <cell r="A11552">
            <v>1570</v>
          </cell>
          <cell r="B11552" t="str">
            <v>ACOMETIDA PISO ACUEDUCTO  2"</v>
          </cell>
          <cell r="C11552" t="str">
            <v>UN</v>
          </cell>
          <cell r="E11552" t="str">
            <v>1900</v>
          </cell>
          <cell r="F11552">
            <v>0</v>
          </cell>
        </row>
        <row r="11553">
          <cell r="A11553">
            <v>1571</v>
          </cell>
          <cell r="B11553" t="str">
            <v>ACOMETIDA PISO ACUEDUCTO  3"</v>
          </cell>
          <cell r="C11553" t="str">
            <v>UN</v>
          </cell>
          <cell r="E11553" t="str">
            <v>1900</v>
          </cell>
          <cell r="F11553">
            <v>0</v>
          </cell>
        </row>
        <row r="11554">
          <cell r="A11554">
            <v>1587</v>
          </cell>
          <cell r="B11554" t="str">
            <v>INSPECCION SISTEMAS DE MEDIDA de 55kva - 225 kva</v>
          </cell>
          <cell r="C11554" t="str">
            <v>UN</v>
          </cell>
          <cell r="E11554" t="str">
            <v>1900</v>
          </cell>
          <cell r="F11554">
            <v>0</v>
          </cell>
        </row>
        <row r="11555">
          <cell r="A11555">
            <v>1588</v>
          </cell>
          <cell r="B11555" t="str">
            <v>INSPECCION SISTEMAS DE MEDIDA mayor 225 kva</v>
          </cell>
          <cell r="C11555" t="str">
            <v>UN</v>
          </cell>
          <cell r="E11555" t="str">
            <v>1900</v>
          </cell>
          <cell r="F11555">
            <v>0</v>
          </cell>
        </row>
        <row r="11556">
          <cell r="A11556">
            <v>1595</v>
          </cell>
          <cell r="B11556" t="str">
            <v>CONEXION NO RESIDENCIAL</v>
          </cell>
          <cell r="C11556" t="str">
            <v>UN</v>
          </cell>
          <cell r="E11556" t="str">
            <v>1900</v>
          </cell>
          <cell r="F11556">
            <v>0</v>
          </cell>
        </row>
        <row r="11557">
          <cell r="A11557">
            <v>1606</v>
          </cell>
          <cell r="B11557" t="str">
            <v>MEDIDOR DE AGUA 1 ½"  (Sum+Inst)</v>
          </cell>
          <cell r="C11557" t="str">
            <v>UN</v>
          </cell>
          <cell r="E11557" t="str">
            <v>1900</v>
          </cell>
          <cell r="F11557">
            <v>0</v>
          </cell>
        </row>
        <row r="11558">
          <cell r="A11558">
            <v>1607</v>
          </cell>
          <cell r="B11558" t="str">
            <v>MEDIDOR DE AGUA 1" (Sum+Inst)</v>
          </cell>
          <cell r="C11558" t="str">
            <v>UN</v>
          </cell>
          <cell r="E11558" t="str">
            <v>1900</v>
          </cell>
          <cell r="F11558">
            <v>0</v>
          </cell>
        </row>
        <row r="11559">
          <cell r="A11559">
            <v>1608</v>
          </cell>
          <cell r="B11559" t="str">
            <v>MEDIDOR DE AGUA  ½"  (Sum+Inst)</v>
          </cell>
          <cell r="C11559" t="str">
            <v>UN</v>
          </cell>
          <cell r="E11559" t="str">
            <v>1900</v>
          </cell>
          <cell r="F11559">
            <v>0</v>
          </cell>
        </row>
        <row r="11560">
          <cell r="A11560">
            <v>1609</v>
          </cell>
          <cell r="B11560" t="str">
            <v>MEDIDOR DE AGUA 2" (Sum+Inst).</v>
          </cell>
          <cell r="C11560" t="str">
            <v>UN</v>
          </cell>
          <cell r="D11560">
            <v>44603</v>
          </cell>
          <cell r="E11560" t="str">
            <v>2022</v>
          </cell>
          <cell r="F11560">
            <v>3189908</v>
          </cell>
        </row>
        <row r="11561">
          <cell r="A11561">
            <v>1610</v>
          </cell>
          <cell r="B11561" t="str">
            <v>MEDIDOR DE AGUA 3" Sum+Inst)</v>
          </cell>
          <cell r="C11561" t="str">
            <v>UN</v>
          </cell>
          <cell r="E11561" t="str">
            <v>1900</v>
          </cell>
          <cell r="F11561">
            <v>0</v>
          </cell>
        </row>
        <row r="11562">
          <cell r="A11562">
            <v>1612</v>
          </cell>
          <cell r="B11562" t="str">
            <v>MEDIDOR DE AGUA 4" (Sum+Inst)</v>
          </cell>
          <cell r="C11562" t="str">
            <v>UN</v>
          </cell>
          <cell r="E11562" t="str">
            <v>1900</v>
          </cell>
          <cell r="F11562">
            <v>0</v>
          </cell>
        </row>
        <row r="11563">
          <cell r="A11563">
            <v>1613</v>
          </cell>
          <cell r="B11563" t="str">
            <v>MEDIDOR DE AGUA 6" (Sum+Inst)</v>
          </cell>
          <cell r="C11563" t="str">
            <v>UN</v>
          </cell>
          <cell r="E11563" t="str">
            <v>1900</v>
          </cell>
          <cell r="F11563">
            <v>0</v>
          </cell>
        </row>
        <row r="11564">
          <cell r="A11564">
            <v>2201</v>
          </cell>
          <cell r="B11564" t="str">
            <v>ACOMETIDA PISO ACUEDUCTO  4"</v>
          </cell>
          <cell r="C11564" t="str">
            <v>UN</v>
          </cell>
          <cell r="E11564" t="str">
            <v>1900</v>
          </cell>
          <cell r="F11564">
            <v>0</v>
          </cell>
        </row>
        <row r="11565">
          <cell r="A11565">
            <v>2202</v>
          </cell>
          <cell r="B11565" t="str">
            <v>ACOMETIDA PISO ACUEDUCTO  6"</v>
          </cell>
          <cell r="C11565" t="str">
            <v>UN</v>
          </cell>
          <cell r="E11565" t="str">
            <v>1900</v>
          </cell>
          <cell r="F11565">
            <v>0</v>
          </cell>
        </row>
        <row r="11566">
          <cell r="A11566">
            <v>2214</v>
          </cell>
          <cell r="B11566" t="str">
            <v>CONEX. NO Res.A/DUCTO+Acom.½ "</v>
          </cell>
          <cell r="C11566" t="str">
            <v>UN</v>
          </cell>
          <cell r="E11566" t="str">
            <v>1900</v>
          </cell>
          <cell r="F11566">
            <v>0</v>
          </cell>
        </row>
        <row r="11567">
          <cell r="A11567">
            <v>2387</v>
          </cell>
          <cell r="B11567" t="str">
            <v>INSPECCION SISTEMAS DE MEDIDA revision general</v>
          </cell>
          <cell r="C11567" t="str">
            <v>UN</v>
          </cell>
          <cell r="E11567" t="str">
            <v>1900</v>
          </cell>
          <cell r="F11567">
            <v>0</v>
          </cell>
        </row>
        <row r="11568">
          <cell r="A11568">
            <v>2436</v>
          </cell>
          <cell r="B11568" t="str">
            <v>INSPECCION  DE MEDIDOR RESIDENCIAL MONOFASICA</v>
          </cell>
          <cell r="C11568" t="str">
            <v>UN</v>
          </cell>
          <cell r="E11568" t="str">
            <v>1900</v>
          </cell>
          <cell r="F11568">
            <v>0</v>
          </cell>
        </row>
        <row r="11569">
          <cell r="A11569">
            <v>2443</v>
          </cell>
          <cell r="B11569" t="str">
            <v>INSPECCION  DE MEDIDOR RESIDENCIAL TRIFASICO</v>
          </cell>
          <cell r="C11569" t="str">
            <v>UN</v>
          </cell>
          <cell r="E11569" t="str">
            <v>1900</v>
          </cell>
          <cell r="F11569">
            <v>0</v>
          </cell>
        </row>
        <row r="11570">
          <cell r="A11570">
            <v>2469</v>
          </cell>
          <cell r="B11570" t="str">
            <v>REVISION ENERGIA TRIFASICA</v>
          </cell>
          <cell r="C11570" t="str">
            <v>UN</v>
          </cell>
          <cell r="E11570" t="str">
            <v>1900</v>
          </cell>
          <cell r="F11570">
            <v>0</v>
          </cell>
        </row>
        <row r="11571">
          <cell r="A11571">
            <v>2470</v>
          </cell>
          <cell r="B11571" t="str">
            <v>REVISION ENERGIA E-4</v>
          </cell>
          <cell r="C11571" t="str">
            <v>UN</v>
          </cell>
          <cell r="E11571" t="str">
            <v>1900</v>
          </cell>
          <cell r="F11571">
            <v>0</v>
          </cell>
        </row>
        <row r="11572">
          <cell r="A11572">
            <v>2471</v>
          </cell>
          <cell r="B11572" t="str">
            <v>REVISION ENERGIA E-5</v>
          </cell>
          <cell r="C11572" t="str">
            <v>UN</v>
          </cell>
          <cell r="E11572" t="str">
            <v>1900</v>
          </cell>
          <cell r="F11572">
            <v>0</v>
          </cell>
        </row>
        <row r="11573">
          <cell r="A11573">
            <v>2498</v>
          </cell>
          <cell r="B11573" t="str">
            <v>REVISION ENERGIA E-6</v>
          </cell>
          <cell r="C11573" t="str">
            <v>UN</v>
          </cell>
          <cell r="E11573" t="str">
            <v>1900</v>
          </cell>
          <cell r="F11573">
            <v>0</v>
          </cell>
        </row>
        <row r="11574">
          <cell r="A11574">
            <v>2540</v>
          </cell>
          <cell r="B11574" t="str">
            <v>CALIBRACION  DE MEDIDOR ELECTROMECANICO trifasico</v>
          </cell>
          <cell r="C11574" t="str">
            <v>UN</v>
          </cell>
          <cell r="E11574" t="str">
            <v>1900</v>
          </cell>
          <cell r="F11574">
            <v>0</v>
          </cell>
        </row>
        <row r="11575">
          <cell r="A11575">
            <v>2541</v>
          </cell>
          <cell r="B11575" t="str">
            <v>REVISION INICIAL DE LA CONEXION</v>
          </cell>
          <cell r="C11575" t="str">
            <v>UN</v>
          </cell>
          <cell r="E11575" t="str">
            <v>1900</v>
          </cell>
          <cell r="F11575">
            <v>0</v>
          </cell>
        </row>
        <row r="11576">
          <cell r="A11576">
            <v>2546</v>
          </cell>
          <cell r="B11576" t="str">
            <v>CALIBRACION CONT. ENERGIA E-3 trifßsica</v>
          </cell>
          <cell r="C11576" t="str">
            <v>UN</v>
          </cell>
          <cell r="E11576" t="str">
            <v>1900</v>
          </cell>
          <cell r="F11576">
            <v>0</v>
          </cell>
        </row>
        <row r="11577">
          <cell r="A11577">
            <v>2551</v>
          </cell>
          <cell r="B11577" t="str">
            <v>CALIBRACION CONT. ENERGIA E-4 trifßsica</v>
          </cell>
          <cell r="C11577" t="str">
            <v>UN</v>
          </cell>
          <cell r="E11577" t="str">
            <v>1900</v>
          </cell>
          <cell r="F11577">
            <v>0</v>
          </cell>
        </row>
        <row r="11578">
          <cell r="A11578">
            <v>2552</v>
          </cell>
          <cell r="B11578" t="str">
            <v>CALIBRACION CONT. ENERGIA E-5 trifßsica</v>
          </cell>
          <cell r="C11578" t="str">
            <v>UN</v>
          </cell>
          <cell r="E11578" t="str">
            <v>1900</v>
          </cell>
          <cell r="F11578">
            <v>0</v>
          </cell>
        </row>
        <row r="11579">
          <cell r="A11579">
            <v>2553</v>
          </cell>
          <cell r="B11579" t="str">
            <v>CALIBRACION  DE MEDIDOR ELECTRONICO Trifásica</v>
          </cell>
          <cell r="C11579" t="str">
            <v>UN</v>
          </cell>
          <cell r="E11579" t="str">
            <v>1900</v>
          </cell>
          <cell r="F11579">
            <v>0</v>
          </cell>
        </row>
        <row r="11580">
          <cell r="A11580">
            <v>2708</v>
          </cell>
          <cell r="B11580" t="str">
            <v>SERVICIO Provis. DE ENERGIA Kw</v>
          </cell>
          <cell r="C11580" t="str">
            <v>UN</v>
          </cell>
          <cell r="E11580" t="str">
            <v>1900</v>
          </cell>
          <cell r="F11580">
            <v>0</v>
          </cell>
        </row>
        <row r="11581">
          <cell r="A11581">
            <v>2909</v>
          </cell>
          <cell r="B11581" t="str">
            <v>INSPECCION SISTEMAS DE MEDIDA  menor o igual 55kva</v>
          </cell>
          <cell r="C11581" t="str">
            <v>UN</v>
          </cell>
          <cell r="E11581" t="str">
            <v>1900</v>
          </cell>
          <cell r="F11581">
            <v>0</v>
          </cell>
        </row>
        <row r="11582">
          <cell r="A11582">
            <v>100737</v>
          </cell>
          <cell r="B11582" t="str">
            <v>Medidor de agua 3/4" (Sum+Inst) **</v>
          </cell>
          <cell r="C11582" t="str">
            <v>UN</v>
          </cell>
          <cell r="E11582" t="str">
            <v>1900</v>
          </cell>
          <cell r="F11582">
            <v>0</v>
          </cell>
        </row>
        <row r="11583">
          <cell r="A11583">
            <v>100764</v>
          </cell>
          <cell r="B11583" t="str">
            <v>Vigilante Armado + Canino 24 Horas(Obras Parques)</v>
          </cell>
          <cell r="C11583" t="str">
            <v>MES</v>
          </cell>
          <cell r="D11583">
            <v>44603</v>
          </cell>
          <cell r="E11583" t="str">
            <v>2022</v>
          </cell>
          <cell r="F11583">
            <v>10850312</v>
          </cell>
        </row>
        <row r="11584">
          <cell r="A11584">
            <v>100765</v>
          </cell>
          <cell r="B11584" t="str">
            <v>Vigilante Armado 24 Horas(VigilanciaObrasParques)</v>
          </cell>
          <cell r="C11584" t="str">
            <v>MES</v>
          </cell>
          <cell r="D11584">
            <v>44603</v>
          </cell>
          <cell r="E11584" t="str">
            <v>2022</v>
          </cell>
          <cell r="F11584">
            <v>9863920</v>
          </cell>
        </row>
        <row r="11585">
          <cell r="A11585">
            <v>100822</v>
          </cell>
          <cell r="B11585" t="str">
            <v>BRIGADA DE ASEO MANEJO AMBIENTAL</v>
          </cell>
          <cell r="C11585" t="str">
            <v>DD</v>
          </cell>
          <cell r="E11585" t="str">
            <v>1900</v>
          </cell>
          <cell r="F11585">
            <v>0</v>
          </cell>
        </row>
        <row r="11586">
          <cell r="A11586">
            <v>101024</v>
          </cell>
          <cell r="B11586" t="str">
            <v>ACOMETIDA PISO ACUEDUCTO ½" Andén Loseta IDU**</v>
          </cell>
          <cell r="C11586" t="str">
            <v>UN</v>
          </cell>
          <cell r="E11586" t="str">
            <v>1900</v>
          </cell>
          <cell r="F11586">
            <v>0</v>
          </cell>
        </row>
        <row r="11587">
          <cell r="A11587">
            <v>101025</v>
          </cell>
          <cell r="B11587" t="str">
            <v>ACOMETIDA PISO ACUEDUCTO ½" Andén Conc.**</v>
          </cell>
          <cell r="C11587" t="str">
            <v>UN</v>
          </cell>
          <cell r="E11587" t="str">
            <v>1900</v>
          </cell>
          <cell r="F11587">
            <v>0</v>
          </cell>
        </row>
        <row r="11588">
          <cell r="A11588">
            <v>101026</v>
          </cell>
          <cell r="B11588" t="str">
            <v>ACOMETIDA PISO ACUEDUCTO ½" Andén Adoq. IDU**</v>
          </cell>
          <cell r="C11588" t="str">
            <v>UN</v>
          </cell>
          <cell r="E11588" t="str">
            <v>1900</v>
          </cell>
          <cell r="F11588">
            <v>0</v>
          </cell>
        </row>
        <row r="11589">
          <cell r="A11589">
            <v>101028</v>
          </cell>
          <cell r="B11589" t="str">
            <v>ACOMETIDA PISO ACUEDUCTO 3/4" Andén Loseta IDU**</v>
          </cell>
          <cell r="C11589" t="str">
            <v>UN</v>
          </cell>
          <cell r="E11589" t="str">
            <v>1900</v>
          </cell>
          <cell r="F11589">
            <v>0</v>
          </cell>
        </row>
        <row r="11590">
          <cell r="A11590">
            <v>101029</v>
          </cell>
          <cell r="B11590" t="str">
            <v>ACOMETIDA PISO ACUEDUCTO 3/4" Andén Adoq. IDU**</v>
          </cell>
          <cell r="C11590" t="str">
            <v>UN</v>
          </cell>
          <cell r="E11590" t="str">
            <v>1900</v>
          </cell>
          <cell r="F11590">
            <v>0</v>
          </cell>
        </row>
        <row r="11591">
          <cell r="A11591">
            <v>101030</v>
          </cell>
          <cell r="B11591" t="str">
            <v>ACOMETIDA PISO ACUEDUCTO 3/4" Andén Conc.**</v>
          </cell>
          <cell r="C11591" t="str">
            <v>UN</v>
          </cell>
          <cell r="E11591" t="str">
            <v>1900</v>
          </cell>
          <cell r="F11591">
            <v>0</v>
          </cell>
        </row>
        <row r="11592">
          <cell r="A11592">
            <v>101032</v>
          </cell>
          <cell r="B11592" t="str">
            <v>ACOMETIDA PISO ACUEDUCTO 1" Andén Loseta IDU**</v>
          </cell>
          <cell r="C11592" t="str">
            <v>UN</v>
          </cell>
          <cell r="E11592" t="str">
            <v>1900</v>
          </cell>
          <cell r="F11592">
            <v>0</v>
          </cell>
        </row>
        <row r="11593">
          <cell r="A11593">
            <v>101033</v>
          </cell>
          <cell r="B11593" t="str">
            <v>ACOMETIDA PISO ACUEDUCTO 1" Andén Conc.**</v>
          </cell>
          <cell r="C11593" t="str">
            <v>UN</v>
          </cell>
          <cell r="E11593" t="str">
            <v>1900</v>
          </cell>
          <cell r="F11593">
            <v>0</v>
          </cell>
        </row>
        <row r="11594">
          <cell r="A11594">
            <v>101034</v>
          </cell>
          <cell r="B11594" t="str">
            <v>ACOMETIDA PISO ACUEDUCTO 1" Andén Adoq. IDU**</v>
          </cell>
          <cell r="C11594" t="str">
            <v>UN</v>
          </cell>
          <cell r="E11594" t="str">
            <v>1900</v>
          </cell>
          <cell r="F11594">
            <v>0</v>
          </cell>
        </row>
        <row r="11595">
          <cell r="A11595">
            <v>101036</v>
          </cell>
          <cell r="B11595" t="str">
            <v>ACOMETIDA PISO ACUEDUCTO 1 1/2" Andén Conc.**</v>
          </cell>
          <cell r="C11595" t="str">
            <v>UN</v>
          </cell>
          <cell r="E11595" t="str">
            <v>1900</v>
          </cell>
          <cell r="F11595">
            <v>0</v>
          </cell>
        </row>
        <row r="11596">
          <cell r="A11596">
            <v>101037</v>
          </cell>
          <cell r="B11596" t="str">
            <v>ACOMETIDA PISO ACUEDUCTO 1 1/2" Andén Loseta IDU**</v>
          </cell>
          <cell r="C11596" t="str">
            <v>UN</v>
          </cell>
          <cell r="E11596" t="str">
            <v>1900</v>
          </cell>
          <cell r="F11596">
            <v>0</v>
          </cell>
        </row>
        <row r="11597">
          <cell r="A11597">
            <v>101038</v>
          </cell>
          <cell r="B11597" t="str">
            <v>ACOMETIDA PISO ACUEDUCTO 2" Andén Conc.**</v>
          </cell>
          <cell r="C11597" t="str">
            <v>UN</v>
          </cell>
          <cell r="E11597" t="str">
            <v>1900</v>
          </cell>
          <cell r="F11597">
            <v>0</v>
          </cell>
        </row>
        <row r="11598">
          <cell r="A11598">
            <v>101039</v>
          </cell>
          <cell r="B11598" t="str">
            <v>ACOMETIDA PISO ACUEDUCTO 2" Andén Loseta IDU**</v>
          </cell>
          <cell r="C11598" t="str">
            <v>UN</v>
          </cell>
          <cell r="E11598" t="str">
            <v>1900</v>
          </cell>
          <cell r="F11598">
            <v>0</v>
          </cell>
        </row>
        <row r="11599">
          <cell r="A11599">
            <v>101040</v>
          </cell>
          <cell r="B11599" t="str">
            <v>ACOMETIDA PISO ACUEDUCTO 3" Andén Conc.**</v>
          </cell>
          <cell r="C11599" t="str">
            <v>UN</v>
          </cell>
          <cell r="E11599" t="str">
            <v>1900</v>
          </cell>
          <cell r="F11599">
            <v>0</v>
          </cell>
        </row>
        <row r="11600">
          <cell r="A11600">
            <v>101041</v>
          </cell>
          <cell r="B11600" t="str">
            <v>ACOMETIDA PISO ACUEDUCTO 3" Andén Loseta IDU**</v>
          </cell>
          <cell r="C11600" t="str">
            <v>UN</v>
          </cell>
          <cell r="E11600" t="str">
            <v>1900</v>
          </cell>
          <cell r="F11600">
            <v>0</v>
          </cell>
        </row>
        <row r="11601">
          <cell r="A11601">
            <v>101042</v>
          </cell>
          <cell r="B11601" t="str">
            <v>ACOMETIDA PISO ACUEDUCTO 4" Andén Conc.**</v>
          </cell>
          <cell r="C11601" t="str">
            <v>UN</v>
          </cell>
          <cell r="E11601" t="str">
            <v>1900</v>
          </cell>
          <cell r="F11601">
            <v>0</v>
          </cell>
        </row>
        <row r="11602">
          <cell r="A11602">
            <v>101043</v>
          </cell>
          <cell r="B11602" t="str">
            <v>ACOMETIDA PISO ACUEDUCTO 4" Andén Loseta IDU**</v>
          </cell>
          <cell r="C11602" t="str">
            <v>UN</v>
          </cell>
          <cell r="E11602" t="str">
            <v>1900</v>
          </cell>
          <cell r="F11602">
            <v>0</v>
          </cell>
        </row>
        <row r="11603">
          <cell r="A11603">
            <v>101044</v>
          </cell>
          <cell r="B11603" t="str">
            <v>ACOMETIDA PISO ACUEDUCTO 6" Andén Conc.**</v>
          </cell>
          <cell r="C11603" t="str">
            <v>UN</v>
          </cell>
          <cell r="E11603" t="str">
            <v>1900</v>
          </cell>
          <cell r="F11603">
            <v>0</v>
          </cell>
        </row>
        <row r="11604">
          <cell r="A11604">
            <v>101045</v>
          </cell>
          <cell r="B11604" t="str">
            <v>ACOMETIDA PISO ACUEDUCTO 6" Andén Loseta IDU**</v>
          </cell>
          <cell r="C11604" t="str">
            <v>UN</v>
          </cell>
          <cell r="E11604" t="str">
            <v>1900</v>
          </cell>
          <cell r="F11604">
            <v>0</v>
          </cell>
        </row>
        <row r="11605">
          <cell r="A11605">
            <v>101059</v>
          </cell>
          <cell r="B11605" t="str">
            <v>DISEÑO ESTRUCT. OBRAS DE CONTENC. PARQUE DE BARRIO</v>
          </cell>
          <cell r="C11605" t="str">
            <v>UN</v>
          </cell>
          <cell r="E11605" t="str">
            <v>1900</v>
          </cell>
          <cell r="F11605">
            <v>0</v>
          </cell>
        </row>
        <row r="11606">
          <cell r="A11606">
            <v>101060</v>
          </cell>
          <cell r="B11606" t="str">
            <v>DISEÑO ELECTRICO PARA  PARQUE DE BARRIO</v>
          </cell>
          <cell r="C11606" t="str">
            <v>UN</v>
          </cell>
          <cell r="E11606" t="str">
            <v>1900</v>
          </cell>
          <cell r="F11606">
            <v>0</v>
          </cell>
        </row>
        <row r="11607">
          <cell r="A11607">
            <v>101061</v>
          </cell>
          <cell r="B11607" t="str">
            <v>DISEÑO HIDRAULICO PARA  PARQUE DE BARRIO</v>
          </cell>
          <cell r="C11607" t="str">
            <v>UN</v>
          </cell>
          <cell r="E11607" t="str">
            <v>1900</v>
          </cell>
          <cell r="F11607">
            <v>0</v>
          </cell>
        </row>
        <row r="11608">
          <cell r="A11608">
            <v>101062</v>
          </cell>
          <cell r="B11608" t="str">
            <v>DISEÑO ARQUITECTONICO PARA  PARQUE DE BARRIO</v>
          </cell>
          <cell r="C11608" t="str">
            <v>M2</v>
          </cell>
          <cell r="E11608" t="str">
            <v>1900</v>
          </cell>
          <cell r="F11608">
            <v>0</v>
          </cell>
        </row>
        <row r="11609">
          <cell r="A11609">
            <v>101063</v>
          </cell>
          <cell r="B11609" t="str">
            <v>LEVANTAMIENTO TOPOGRAFICO PARA  PARQUE DE BARRIO</v>
          </cell>
          <cell r="C11609" t="str">
            <v>M2</v>
          </cell>
          <cell r="D11609">
            <v>44585</v>
          </cell>
          <cell r="E11609" t="str">
            <v>2022</v>
          </cell>
          <cell r="F11609">
            <v>388.68</v>
          </cell>
        </row>
        <row r="11610">
          <cell r="A11610">
            <v>101064</v>
          </cell>
          <cell r="B11610" t="str">
            <v>ESTUDIO GEOTECNICO Y ANALISIS DE ESTABILIDAD DE TA</v>
          </cell>
          <cell r="C11610" t="str">
            <v>UN</v>
          </cell>
          <cell r="E11610" t="str">
            <v>1900</v>
          </cell>
          <cell r="F11610">
            <v>0</v>
          </cell>
        </row>
        <row r="11611">
          <cell r="A11611">
            <v>101102</v>
          </cell>
          <cell r="B11611" t="str">
            <v>EST. GEOTECNICO PARQUE DE BARRIO HUNZA</v>
          </cell>
          <cell r="C11611" t="str">
            <v>UN</v>
          </cell>
          <cell r="E11611" t="str">
            <v>1900</v>
          </cell>
          <cell r="F11611">
            <v>0</v>
          </cell>
        </row>
        <row r="11612">
          <cell r="A11612">
            <v>101398</v>
          </cell>
          <cell r="B11612" t="str">
            <v>DISEÑO ESTRUCTURAL PARA  PARQUE DE BARRIO</v>
          </cell>
          <cell r="C11612" t="str">
            <v>UN</v>
          </cell>
          <cell r="E11612" t="str">
            <v>1900</v>
          </cell>
          <cell r="F11612">
            <v>0</v>
          </cell>
        </row>
        <row r="11613">
          <cell r="A11613">
            <v>101399</v>
          </cell>
          <cell r="B11613" t="str">
            <v>ESTUDIO GEOTECNICO  PARA  PARQUE DE BARRIO</v>
          </cell>
          <cell r="C11613" t="str">
            <v>UN</v>
          </cell>
          <cell r="E11613" t="str">
            <v>1900</v>
          </cell>
          <cell r="F11613">
            <v>0</v>
          </cell>
        </row>
        <row r="11614">
          <cell r="A11614">
            <v>101400</v>
          </cell>
          <cell r="B11614" t="str">
            <v>DISEÑO ARQUITECT. PARQUE (&lt;8000M2)</v>
          </cell>
          <cell r="C11614" t="str">
            <v>UN</v>
          </cell>
          <cell r="E11614" t="str">
            <v>1900</v>
          </cell>
          <cell r="F11614">
            <v>0</v>
          </cell>
        </row>
        <row r="11615">
          <cell r="A11615">
            <v>101401</v>
          </cell>
          <cell r="B11615" t="str">
            <v>DISEÑO ARQUITECT. PARQUE (8000M2-10000M2))</v>
          </cell>
          <cell r="C11615" t="str">
            <v>UN</v>
          </cell>
          <cell r="E11615" t="str">
            <v>1900</v>
          </cell>
          <cell r="F11615">
            <v>0</v>
          </cell>
        </row>
        <row r="11616">
          <cell r="A11616">
            <v>101402</v>
          </cell>
          <cell r="B11616" t="str">
            <v>DISEÑO ARQUITECT. PARQUE (10.000M2-20.000M2))</v>
          </cell>
          <cell r="C11616" t="str">
            <v>M2</v>
          </cell>
          <cell r="E11616" t="str">
            <v>1900</v>
          </cell>
          <cell r="F11616">
            <v>0</v>
          </cell>
        </row>
        <row r="11617">
          <cell r="A11617">
            <v>101403</v>
          </cell>
          <cell r="B11617" t="str">
            <v>AJUSTE AL DISEÑO ARQUITECTONICO PARA PARQUE DE BAR</v>
          </cell>
          <cell r="C11617" t="str">
            <v>UN</v>
          </cell>
          <cell r="E11617" t="str">
            <v>1900</v>
          </cell>
          <cell r="F11617">
            <v>0</v>
          </cell>
        </row>
        <row r="11618">
          <cell r="A11618">
            <v>101405</v>
          </cell>
          <cell r="B11618" t="str">
            <v>LEVANTAMIENTO TOPOGRAFICO (A: 6400-8000M2)</v>
          </cell>
          <cell r="C11618" t="str">
            <v>M2</v>
          </cell>
          <cell r="E11618" t="str">
            <v>1900</v>
          </cell>
          <cell r="F11618">
            <v>0</v>
          </cell>
        </row>
        <row r="11619">
          <cell r="A11619">
            <v>101407</v>
          </cell>
          <cell r="B11619" t="str">
            <v>LEVANTAMIENTO TOPOGRAFICO (A:10000-20000M2)</v>
          </cell>
          <cell r="C11619" t="str">
            <v>M2</v>
          </cell>
          <cell r="E11619" t="str">
            <v>1900</v>
          </cell>
          <cell r="F11619">
            <v>0</v>
          </cell>
        </row>
        <row r="11620">
          <cell r="A11620">
            <v>104859</v>
          </cell>
          <cell r="B11620" t="str">
            <v>DISEÑO ARQUITECT. PARQUE (10.000M2-20.000M2))</v>
          </cell>
          <cell r="C11620" t="str">
            <v>UN</v>
          </cell>
          <cell r="E11620" t="str">
            <v>1900</v>
          </cell>
          <cell r="F11620">
            <v>0</v>
          </cell>
        </row>
        <row r="11621">
          <cell r="A11621">
            <v>104860</v>
          </cell>
          <cell r="B11621" t="str">
            <v>DISEÑO ARQUITECT. PARQUE (&gt;=20.000M2&lt;30.000M2))</v>
          </cell>
          <cell r="C11621" t="str">
            <v>UN</v>
          </cell>
          <cell r="E11621" t="str">
            <v>1900</v>
          </cell>
          <cell r="F11621">
            <v>0</v>
          </cell>
        </row>
        <row r="11622">
          <cell r="A11622">
            <v>104861</v>
          </cell>
          <cell r="B11622" t="str">
            <v>DISEÑO ARQUITECT. PARQUE (&lt;=30.000M2&lt;40.000M2))</v>
          </cell>
          <cell r="C11622" t="str">
            <v>UN</v>
          </cell>
          <cell r="E11622" t="str">
            <v>1900</v>
          </cell>
          <cell r="F11622">
            <v>0</v>
          </cell>
        </row>
        <row r="11623">
          <cell r="A11623">
            <v>104862</v>
          </cell>
          <cell r="B11623" t="str">
            <v>DISEÑO ARQUITECT. PARQUE (&gt;=40.000M2&lt;50.000M2)</v>
          </cell>
          <cell r="C11623" t="str">
            <v>UN</v>
          </cell>
          <cell r="E11623" t="str">
            <v>1900</v>
          </cell>
          <cell r="F11623">
            <v>0</v>
          </cell>
        </row>
        <row r="11624">
          <cell r="A11624">
            <v>105877</v>
          </cell>
          <cell r="B11624" t="str">
            <v>CAMION CARPADO DE 10 TON DENTRO DE CIUDAD</v>
          </cell>
          <cell r="C11624" t="str">
            <v>VJ</v>
          </cell>
          <cell r="E11624" t="str">
            <v>1900</v>
          </cell>
          <cell r="F11624">
            <v>0</v>
          </cell>
        </row>
        <row r="11625">
          <cell r="A11625">
            <v>106084</v>
          </cell>
          <cell r="B11625" t="str">
            <v>Vale Demolición RCD Concreto/Mampostería (Vj:6m3)</v>
          </cell>
          <cell r="C11625" t="str">
            <v>M3</v>
          </cell>
          <cell r="D11625">
            <v>44603</v>
          </cell>
          <cell r="E11625" t="str">
            <v>2022</v>
          </cell>
          <cell r="F11625">
            <v>3936</v>
          </cell>
        </row>
        <row r="11626">
          <cell r="A11626">
            <v>106085</v>
          </cell>
          <cell r="B11626" t="str">
            <v>Vale Demolición RCD Concreto/Mampostería (Vj:15m3)</v>
          </cell>
          <cell r="C11626" t="str">
            <v>M3</v>
          </cell>
          <cell r="D11626">
            <v>44585</v>
          </cell>
          <cell r="E11626" t="str">
            <v>2022</v>
          </cell>
          <cell r="F11626">
            <v>2313.09</v>
          </cell>
        </row>
        <row r="11627">
          <cell r="A11627">
            <v>106086</v>
          </cell>
          <cell r="B11627" t="str">
            <v>Vale  Excavación RCD- Arcilla/Recebo (Vj:15m3)</v>
          </cell>
          <cell r="C11627" t="str">
            <v>M3</v>
          </cell>
          <cell r="D11627">
            <v>44585</v>
          </cell>
          <cell r="E11627" t="str">
            <v>2022</v>
          </cell>
          <cell r="F11627">
            <v>2513.7600000000002</v>
          </cell>
        </row>
        <row r="11628">
          <cell r="A11628">
            <v>106087</v>
          </cell>
          <cell r="B11628" t="str">
            <v>Vale  Excavación RCD- Tierra (Vj:6m3)</v>
          </cell>
          <cell r="C11628" t="str">
            <v>M3</v>
          </cell>
          <cell r="D11628">
            <v>44585</v>
          </cell>
          <cell r="E11628" t="str">
            <v>2022</v>
          </cell>
          <cell r="F11628">
            <v>5923.18</v>
          </cell>
        </row>
        <row r="11629">
          <cell r="A11629">
            <v>106088</v>
          </cell>
          <cell r="B11629" t="str">
            <v>Vale  Excavación RCD- Tierra (Vj:15m3)</v>
          </cell>
          <cell r="C11629" t="str">
            <v>M3</v>
          </cell>
          <cell r="D11629">
            <v>44585</v>
          </cell>
          <cell r="E11629" t="str">
            <v>2022</v>
          </cell>
          <cell r="F11629">
            <v>2220.14</v>
          </cell>
        </row>
        <row r="11630">
          <cell r="A11630">
            <v>106089</v>
          </cell>
          <cell r="B11630" t="str">
            <v>Vale  Excavación RCD- Arcilla/Recebo (Vj:6m3)</v>
          </cell>
          <cell r="C11630" t="str">
            <v>M3</v>
          </cell>
          <cell r="D11630">
            <v>44585</v>
          </cell>
          <cell r="E11630" t="str">
            <v>2022</v>
          </cell>
          <cell r="F11630">
            <v>4780.3599999999997</v>
          </cell>
        </row>
        <row r="11631">
          <cell r="A11631">
            <v>106091</v>
          </cell>
          <cell r="B11631" t="str">
            <v>Vale Excavación RCD Capa Vegetal(Vj:15M3)</v>
          </cell>
          <cell r="C11631" t="str">
            <v>M3</v>
          </cell>
          <cell r="D11631">
            <v>44585</v>
          </cell>
          <cell r="E11631" t="str">
            <v>2022</v>
          </cell>
          <cell r="F11631">
            <v>2513.7600000000002</v>
          </cell>
        </row>
        <row r="11632">
          <cell r="A11632">
            <v>106092</v>
          </cell>
          <cell r="B11632" t="str">
            <v>Vale Excavación RCD Capa Vegetal(Vj:6M3)</v>
          </cell>
          <cell r="C11632" t="str">
            <v>M3</v>
          </cell>
          <cell r="D11632">
            <v>44585</v>
          </cell>
          <cell r="E11632" t="str">
            <v>2022</v>
          </cell>
          <cell r="F11632">
            <v>5887.25</v>
          </cell>
        </row>
        <row r="11633">
          <cell r="A11633">
            <v>106093</v>
          </cell>
          <cell r="B11633" t="str">
            <v>Vale Excavación RCD Lodos l (Vj:15M3)</v>
          </cell>
          <cell r="C11633" t="str">
            <v>M3</v>
          </cell>
          <cell r="D11633">
            <v>44585</v>
          </cell>
          <cell r="E11633" t="str">
            <v>2022</v>
          </cell>
          <cell r="F11633">
            <v>2681.69</v>
          </cell>
        </row>
        <row r="11634">
          <cell r="A11634">
            <v>106094</v>
          </cell>
          <cell r="B11634" t="str">
            <v>Vale Excavación RCD Lodos l(Vj:6M3)</v>
          </cell>
          <cell r="C11634" t="str">
            <v>M3</v>
          </cell>
          <cell r="D11634">
            <v>44585</v>
          </cell>
          <cell r="E11634" t="str">
            <v>2022</v>
          </cell>
          <cell r="F11634">
            <v>6808.26</v>
          </cell>
        </row>
        <row r="11635">
          <cell r="A11635">
            <v>106728</v>
          </cell>
          <cell r="B11635" t="str">
            <v>RegistroPublicidad Exterior Visual vallas de obra</v>
          </cell>
          <cell r="C11635" t="str">
            <v>M2</v>
          </cell>
          <cell r="D11635">
            <v>44603</v>
          </cell>
          <cell r="E11635" t="str">
            <v>2022</v>
          </cell>
          <cell r="F11635">
            <v>120000</v>
          </cell>
        </row>
        <row r="11636">
          <cell r="A11636">
            <v>106729</v>
          </cell>
          <cell r="B11636" t="str">
            <v>Evaluación  arboles aislados &lt; 25 inidividuos</v>
          </cell>
          <cell r="C11636" t="str">
            <v>GL</v>
          </cell>
          <cell r="D11636">
            <v>44603</v>
          </cell>
          <cell r="E11636" t="str">
            <v>2022</v>
          </cell>
          <cell r="F11636">
            <v>92000</v>
          </cell>
        </row>
        <row r="11637">
          <cell r="A11637">
            <v>106730</v>
          </cell>
          <cell r="B11637" t="str">
            <v>Evaluación arboles aislados entre 25 y 50 inidivid</v>
          </cell>
          <cell r="C11637" t="str">
            <v>GL</v>
          </cell>
          <cell r="D11637">
            <v>44603</v>
          </cell>
          <cell r="E11637" t="str">
            <v>2022</v>
          </cell>
          <cell r="F11637">
            <v>126000</v>
          </cell>
        </row>
        <row r="11638">
          <cell r="A11638">
            <v>106731</v>
          </cell>
          <cell r="B11638" t="str">
            <v>Evaluación arboles aislados entre 50 y 100 inidivi</v>
          </cell>
          <cell r="C11638" t="str">
            <v>GL</v>
          </cell>
          <cell r="D11638">
            <v>44603</v>
          </cell>
          <cell r="E11638" t="str">
            <v>2022</v>
          </cell>
          <cell r="F11638">
            <v>160000</v>
          </cell>
        </row>
        <row r="11639">
          <cell r="A11639">
            <v>106732</v>
          </cell>
          <cell r="B11639" t="str">
            <v>Evaluación arboles aislados entre 100 y 200 inidiv</v>
          </cell>
          <cell r="C11639" t="str">
            <v>GL</v>
          </cell>
          <cell r="D11639">
            <v>44603</v>
          </cell>
          <cell r="E11639" t="str">
            <v>2022</v>
          </cell>
          <cell r="F11639">
            <v>194000</v>
          </cell>
        </row>
        <row r="11640">
          <cell r="A11640">
            <v>106733</v>
          </cell>
          <cell r="B11640" t="str">
            <v>Evaluación arboles aislados entre 200 y 300 inidiv</v>
          </cell>
          <cell r="C11640" t="str">
            <v>GL</v>
          </cell>
          <cell r="D11640">
            <v>44603</v>
          </cell>
          <cell r="E11640" t="str">
            <v>2022</v>
          </cell>
          <cell r="F11640">
            <v>261000</v>
          </cell>
        </row>
        <row r="11641">
          <cell r="A11641">
            <v>106734</v>
          </cell>
          <cell r="B11641" t="str">
            <v>Evaluación arboles aislados entre 300 y 400 inidiv</v>
          </cell>
          <cell r="C11641" t="str">
            <v>GL</v>
          </cell>
          <cell r="D11641">
            <v>44603</v>
          </cell>
          <cell r="E11641" t="str">
            <v>2022</v>
          </cell>
          <cell r="F11641">
            <v>387000</v>
          </cell>
        </row>
        <row r="11642">
          <cell r="A11642">
            <v>106735</v>
          </cell>
          <cell r="B11642" t="str">
            <v>Evaluación arboles aislados entre 400 y 500 inidiv</v>
          </cell>
          <cell r="C11642" t="str">
            <v>GL</v>
          </cell>
          <cell r="D11642">
            <v>44603</v>
          </cell>
          <cell r="E11642" t="str">
            <v>2022</v>
          </cell>
          <cell r="F11642">
            <v>513000</v>
          </cell>
        </row>
        <row r="11643">
          <cell r="A11643">
            <v>106736</v>
          </cell>
          <cell r="B11643" t="str">
            <v>Evaluación arboles aislados entre 500 y 1.000 inid</v>
          </cell>
          <cell r="C11643" t="str">
            <v>GL</v>
          </cell>
          <cell r="D11643">
            <v>44603</v>
          </cell>
          <cell r="E11643" t="str">
            <v>2022</v>
          </cell>
          <cell r="F11643">
            <v>852000</v>
          </cell>
        </row>
        <row r="11644">
          <cell r="A11644">
            <v>106737</v>
          </cell>
          <cell r="B11644" t="str">
            <v>Evaluación arboles aislados &gt; 1.000 inidividuos</v>
          </cell>
          <cell r="C11644" t="str">
            <v>GL</v>
          </cell>
          <cell r="D11644">
            <v>44603</v>
          </cell>
          <cell r="E11644" t="str">
            <v>2022</v>
          </cell>
          <cell r="F11644">
            <v>1055000</v>
          </cell>
        </row>
        <row r="11645">
          <cell r="A11645">
            <v>106738</v>
          </cell>
          <cell r="B11645" t="str">
            <v>Seguimiento arboles aislados &lt; 25 inidividuos</v>
          </cell>
          <cell r="C11645" t="str">
            <v>GL</v>
          </cell>
          <cell r="D11645">
            <v>43543</v>
          </cell>
          <cell r="E11645" t="str">
            <v>2019</v>
          </cell>
          <cell r="F11645">
            <v>160655</v>
          </cell>
        </row>
        <row r="11646">
          <cell r="A11646">
            <v>106739</v>
          </cell>
          <cell r="B11646" t="str">
            <v>Seguimiento arboles aislados entre 25 y 50 inidivi</v>
          </cell>
          <cell r="C11646" t="str">
            <v>GL</v>
          </cell>
          <cell r="D11646">
            <v>44603</v>
          </cell>
          <cell r="E11646" t="str">
            <v>2022</v>
          </cell>
          <cell r="F11646">
            <v>261000</v>
          </cell>
        </row>
        <row r="11647">
          <cell r="A11647">
            <v>106740</v>
          </cell>
          <cell r="B11647" t="str">
            <v>Seguimiento arboles aislados entre 50 y 100 inidiv</v>
          </cell>
          <cell r="C11647" t="str">
            <v>GL</v>
          </cell>
          <cell r="D11647">
            <v>43543</v>
          </cell>
          <cell r="E11647" t="str">
            <v>2019</v>
          </cell>
          <cell r="F11647">
            <v>272450</v>
          </cell>
        </row>
        <row r="11648">
          <cell r="A11648">
            <v>106741</v>
          </cell>
          <cell r="B11648" t="str">
            <v>Seguimiento arboles aislados entre 100 y 200 inidi</v>
          </cell>
          <cell r="C11648" t="str">
            <v>GL</v>
          </cell>
          <cell r="D11648">
            <v>43543</v>
          </cell>
          <cell r="E11648" t="str">
            <v>2019</v>
          </cell>
          <cell r="F11648">
            <v>328762</v>
          </cell>
        </row>
        <row r="11649">
          <cell r="A11649">
            <v>106742</v>
          </cell>
          <cell r="B11649" t="str">
            <v>Seguimiento arboles aislados entre 200 y 300 inidi</v>
          </cell>
          <cell r="C11649" t="str">
            <v>GL</v>
          </cell>
          <cell r="D11649">
            <v>43543</v>
          </cell>
          <cell r="E11649" t="str">
            <v>2019</v>
          </cell>
          <cell r="F11649">
            <v>440558</v>
          </cell>
        </row>
        <row r="11650">
          <cell r="A11650">
            <v>106743</v>
          </cell>
          <cell r="B11650" t="str">
            <v>Seguimiento arboles aislados entre 300 y 400 inidi</v>
          </cell>
          <cell r="C11650" t="str">
            <v>GL</v>
          </cell>
          <cell r="D11650">
            <v>43543</v>
          </cell>
          <cell r="E11650" t="str">
            <v>2019</v>
          </cell>
          <cell r="F11650">
            <v>552353</v>
          </cell>
        </row>
        <row r="11651">
          <cell r="A11651">
            <v>106744</v>
          </cell>
          <cell r="B11651" t="str">
            <v>Seguimiento arboles aislados entre 400 y 500 inidi</v>
          </cell>
          <cell r="C11651" t="str">
            <v>GL</v>
          </cell>
          <cell r="D11651">
            <v>43543</v>
          </cell>
          <cell r="E11651" t="str">
            <v>2019</v>
          </cell>
          <cell r="F11651">
            <v>833085</v>
          </cell>
        </row>
        <row r="11652">
          <cell r="A11652">
            <v>106745</v>
          </cell>
          <cell r="B11652" t="str">
            <v>Seguimiento arboles aislados entre 500 y 1.000 ini</v>
          </cell>
          <cell r="C11652" t="str">
            <v>GL</v>
          </cell>
          <cell r="D11652">
            <v>43543</v>
          </cell>
          <cell r="E11652" t="str">
            <v>2019</v>
          </cell>
          <cell r="F11652">
            <v>1602404</v>
          </cell>
        </row>
        <row r="11653">
          <cell r="A11653">
            <v>106746</v>
          </cell>
          <cell r="B11653" t="str">
            <v>Seguimiento arboles aislados &gt; 1.000 inidividuos</v>
          </cell>
          <cell r="C11653" t="str">
            <v>GL</v>
          </cell>
          <cell r="D11653">
            <v>43543</v>
          </cell>
          <cell r="E11653" t="str">
            <v>2019</v>
          </cell>
          <cell r="F11653">
            <v>1882308</v>
          </cell>
        </row>
        <row r="11654">
          <cell r="A11654">
            <v>106748</v>
          </cell>
          <cell r="B11654" t="str">
            <v>Certificación RETIE RETILAP parquevecinal 13.383m2</v>
          </cell>
          <cell r="C11654" t="str">
            <v>GL</v>
          </cell>
          <cell r="D11654">
            <v>44603</v>
          </cell>
          <cell r="E11654" t="str">
            <v>2022</v>
          </cell>
          <cell r="F11654">
            <v>7203933</v>
          </cell>
        </row>
        <row r="11655">
          <cell r="A11655">
            <v>106749</v>
          </cell>
          <cell r="B11655" t="str">
            <v>Certificación RETIE RETILAP parquevecinal 8.736 m2</v>
          </cell>
          <cell r="C11655" t="str">
            <v>UN</v>
          </cell>
          <cell r="D11655">
            <v>44603</v>
          </cell>
          <cell r="E11655" t="str">
            <v>2022</v>
          </cell>
          <cell r="F11655">
            <v>8356563</v>
          </cell>
        </row>
        <row r="11656">
          <cell r="A11656">
            <v>106792</v>
          </cell>
          <cell r="B11656" t="str">
            <v>Volantes Con diferente Diseño por Millar</v>
          </cell>
          <cell r="C11656" t="str">
            <v>MILL</v>
          </cell>
          <cell r="D11656">
            <v>44603</v>
          </cell>
          <cell r="E11656" t="str">
            <v>2022</v>
          </cell>
          <cell r="F11656">
            <v>312963</v>
          </cell>
        </row>
        <row r="11657">
          <cell r="A11657">
            <v>106851</v>
          </cell>
          <cell r="B11657" t="str">
            <v>CERTIFICACION RETIE RETILAP PARQUE DE LOS NIÑOS</v>
          </cell>
          <cell r="C11657" t="str">
            <v>UN</v>
          </cell>
          <cell r="E11657" t="str">
            <v>1900</v>
          </cell>
          <cell r="F11657">
            <v>0</v>
          </cell>
        </row>
        <row r="11658">
          <cell r="A11658">
            <v>101872</v>
          </cell>
          <cell r="B11658" t="str">
            <v>Certificación Retie Predio IDU-La Candelaria</v>
          </cell>
          <cell r="C11658" t="str">
            <v>UN</v>
          </cell>
          <cell r="D11658">
            <v>43571</v>
          </cell>
          <cell r="E11658" t="str">
            <v>2019</v>
          </cell>
          <cell r="F11658">
            <v>1309000</v>
          </cell>
        </row>
        <row r="11659">
          <cell r="A11659">
            <v>12824</v>
          </cell>
          <cell r="B11659" t="str">
            <v xml:space="preserve">Certificación RETIE RETILAP Parque Zonal Olaya Herrera Calle 22 Sur # 21 -09 Localidad Rafael Uribe </v>
          </cell>
          <cell r="C11659" t="str">
            <v>UN</v>
          </cell>
          <cell r="D11659">
            <v>44603</v>
          </cell>
          <cell r="E11659" t="str">
            <v>2022</v>
          </cell>
          <cell r="F11659">
            <v>11563278</v>
          </cell>
        </row>
        <row r="11660">
          <cell r="A11660">
            <v>12825</v>
          </cell>
          <cell r="B11660" t="str">
            <v>Certificación RETIE RETILAP Parque Vecinal Santa Ana Occidental II Kr 7 Con prolongación de la Calle 112 Localidad de Usaquén</v>
          </cell>
          <cell r="C11660" t="str">
            <v>UN</v>
          </cell>
          <cell r="D11660">
            <v>44585</v>
          </cell>
          <cell r="E11660" t="str">
            <v>2022</v>
          </cell>
          <cell r="F11660">
            <v>5027512</v>
          </cell>
        </row>
        <row r="11661">
          <cell r="A11661">
            <v>12826</v>
          </cell>
          <cell r="B11661" t="str">
            <v>Certificación RETIE RETILAP Parque Vecinal Desarrollo Bilbao II Sector Calle 143 F y calle 144 A con carrera 151 Localidad de Suba</v>
          </cell>
          <cell r="C11661" t="str">
            <v>UN</v>
          </cell>
          <cell r="D11661">
            <v>44585</v>
          </cell>
          <cell r="E11661" t="str">
            <v>2022</v>
          </cell>
          <cell r="F11661">
            <v>10055024</v>
          </cell>
        </row>
        <row r="11662">
          <cell r="A11662">
            <v>12865</v>
          </cell>
          <cell r="B11662" t="str">
            <v>DISPOSICION DE MATERIAL DE MANTO ASFALTICO</v>
          </cell>
          <cell r="C11662" t="str">
            <v>KG</v>
          </cell>
          <cell r="D11662">
            <v>44603</v>
          </cell>
          <cell r="E11662" t="str">
            <v>2022</v>
          </cell>
          <cell r="F11662">
            <v>1089</v>
          </cell>
        </row>
        <row r="11663">
          <cell r="A11663">
            <v>100767</v>
          </cell>
          <cell r="B11663" t="str">
            <v>Transporte Contenedor Almac obra(20Pies)Ida y regr</v>
          </cell>
          <cell r="C11663" t="str">
            <v>VJ</v>
          </cell>
          <cell r="D11663">
            <v>44603</v>
          </cell>
          <cell r="E11663" t="str">
            <v>2022</v>
          </cell>
          <cell r="F11663">
            <v>816970</v>
          </cell>
        </row>
        <row r="11664">
          <cell r="A11664">
            <v>100778</v>
          </cell>
          <cell r="B11664" t="str">
            <v>Transporte de Contenedor obra(40Pies)Ida y regreso</v>
          </cell>
          <cell r="C11664" t="str">
            <v>VJ</v>
          </cell>
          <cell r="D11664">
            <v>43508</v>
          </cell>
          <cell r="E11664" t="str">
            <v>2019</v>
          </cell>
          <cell r="F11664">
            <v>800000</v>
          </cell>
        </row>
        <row r="11665">
          <cell r="A11665">
            <v>66</v>
          </cell>
          <cell r="B11665" t="str">
            <v>DUCTO TEL.LIV.3"(TUBO 6M)PAVCO</v>
          </cell>
          <cell r="C11665" t="str">
            <v>ML</v>
          </cell>
          <cell r="E11665" t="str">
            <v>1900</v>
          </cell>
          <cell r="F11665">
            <v>0</v>
          </cell>
        </row>
        <row r="11666">
          <cell r="A11666">
            <v>133</v>
          </cell>
          <cell r="B11666" t="str">
            <v>CODO metalico  1"</v>
          </cell>
          <cell r="C11666" t="str">
            <v>UN</v>
          </cell>
          <cell r="E11666" t="str">
            <v>1900</v>
          </cell>
          <cell r="F11666">
            <v>0</v>
          </cell>
        </row>
        <row r="11667">
          <cell r="A11667">
            <v>284</v>
          </cell>
          <cell r="B11667" t="str">
            <v>CODO metalico    1/2"</v>
          </cell>
          <cell r="C11667" t="str">
            <v>UN</v>
          </cell>
          <cell r="E11667" t="str">
            <v>1900</v>
          </cell>
          <cell r="F11667">
            <v>0</v>
          </cell>
        </row>
        <row r="11668">
          <cell r="A11668">
            <v>285</v>
          </cell>
          <cell r="B11668" t="str">
            <v>CODO  metalico  1 1/2"</v>
          </cell>
          <cell r="C11668" t="str">
            <v>UN</v>
          </cell>
          <cell r="E11668" t="str">
            <v>1900</v>
          </cell>
          <cell r="F11668">
            <v>0</v>
          </cell>
        </row>
        <row r="11669">
          <cell r="A11669">
            <v>755</v>
          </cell>
          <cell r="B11669" t="str">
            <v>CODO metalico  2"</v>
          </cell>
          <cell r="C11669" t="str">
            <v>UN</v>
          </cell>
          <cell r="E11669" t="str">
            <v>1900</v>
          </cell>
          <cell r="F11669">
            <v>0</v>
          </cell>
        </row>
        <row r="11670">
          <cell r="A11670">
            <v>756</v>
          </cell>
          <cell r="B11670" t="str">
            <v>CURVA CONDUIT 90° PVC   2"</v>
          </cell>
          <cell r="C11670" t="str">
            <v>UN</v>
          </cell>
          <cell r="D11670">
            <v>44600</v>
          </cell>
          <cell r="E11670" t="str">
            <v>2022</v>
          </cell>
          <cell r="F11670">
            <v>4547</v>
          </cell>
        </row>
        <row r="11671">
          <cell r="A11671">
            <v>768</v>
          </cell>
          <cell r="B11671" t="str">
            <v>TERMINAL CONDUIT PVC DE 1"</v>
          </cell>
          <cell r="C11671" t="str">
            <v>UN</v>
          </cell>
          <cell r="D11671">
            <v>44600</v>
          </cell>
          <cell r="E11671" t="str">
            <v>2022</v>
          </cell>
          <cell r="F11671">
            <v>1251</v>
          </cell>
        </row>
        <row r="11672">
          <cell r="A11672">
            <v>769</v>
          </cell>
          <cell r="B11672" t="str">
            <v>BOQUILLAS  COD  ½ "+ TUERCA PARA TUB. METALICA</v>
          </cell>
          <cell r="C11672" t="str">
            <v>UN</v>
          </cell>
          <cell r="D11672">
            <v>44600</v>
          </cell>
          <cell r="E11672" t="str">
            <v>2022</v>
          </cell>
          <cell r="F11672">
            <v>770</v>
          </cell>
        </row>
        <row r="11673">
          <cell r="A11673">
            <v>794</v>
          </cell>
          <cell r="B11673" t="str">
            <v>TUBO CONDUIT   PVC       1 "</v>
          </cell>
          <cell r="C11673" t="str">
            <v>ML</v>
          </cell>
          <cell r="D11673">
            <v>44600</v>
          </cell>
          <cell r="E11673" t="str">
            <v>2022</v>
          </cell>
          <cell r="F11673">
            <v>3248</v>
          </cell>
        </row>
        <row r="11674">
          <cell r="A11674">
            <v>795</v>
          </cell>
          <cell r="B11674" t="str">
            <v>TUBO CONDUIT   PVC       2"</v>
          </cell>
          <cell r="C11674" t="str">
            <v>ML</v>
          </cell>
          <cell r="D11674">
            <v>44600</v>
          </cell>
          <cell r="E11674" t="str">
            <v>2022</v>
          </cell>
          <cell r="F11674">
            <v>11959</v>
          </cell>
        </row>
        <row r="11675">
          <cell r="A11675">
            <v>796</v>
          </cell>
          <cell r="B11675" t="str">
            <v>TUBO CONDUIT 1/2" PVC 3MTS</v>
          </cell>
          <cell r="C11675" t="str">
            <v>ML</v>
          </cell>
          <cell r="D11675">
            <v>44600</v>
          </cell>
          <cell r="E11675" t="str">
            <v>2022</v>
          </cell>
          <cell r="F11675">
            <v>5754</v>
          </cell>
        </row>
        <row r="11676">
          <cell r="A11676">
            <v>797</v>
          </cell>
          <cell r="B11676" t="str">
            <v>TUBO CONDUIT PVC 3/4" S/NORMA ICONTEC</v>
          </cell>
          <cell r="C11676" t="str">
            <v>ML</v>
          </cell>
          <cell r="D11676">
            <v>44600</v>
          </cell>
          <cell r="E11676" t="str">
            <v>2022</v>
          </cell>
          <cell r="F11676">
            <v>3181</v>
          </cell>
        </row>
        <row r="11677">
          <cell r="A11677">
            <v>798</v>
          </cell>
          <cell r="B11677" t="str">
            <v>TUBO CONDUIT   PVC       1½"</v>
          </cell>
          <cell r="C11677" t="str">
            <v>UN</v>
          </cell>
          <cell r="D11677">
            <v>44600</v>
          </cell>
          <cell r="E11677" t="str">
            <v>2022</v>
          </cell>
          <cell r="F11677">
            <v>7776</v>
          </cell>
        </row>
        <row r="11678">
          <cell r="A11678">
            <v>803</v>
          </cell>
          <cell r="B11678" t="str">
            <v>TUBO 3/4" PVC 3MTS</v>
          </cell>
          <cell r="C11678" t="str">
            <v>ML</v>
          </cell>
          <cell r="D11678">
            <v>44600</v>
          </cell>
          <cell r="E11678" t="str">
            <v>2022</v>
          </cell>
          <cell r="F11678">
            <v>3181</v>
          </cell>
        </row>
        <row r="11679">
          <cell r="A11679">
            <v>806</v>
          </cell>
          <cell r="B11679" t="str">
            <v>UNION GALV. 2"  EMT</v>
          </cell>
          <cell r="C11679" t="str">
            <v>UN</v>
          </cell>
          <cell r="D11679">
            <v>44160</v>
          </cell>
          <cell r="E11679" t="str">
            <v>2020</v>
          </cell>
          <cell r="F11679">
            <v>3953</v>
          </cell>
        </row>
        <row r="11680">
          <cell r="A11680">
            <v>807</v>
          </cell>
          <cell r="B11680" t="str">
            <v>UNION GALV.  1"  EMT</v>
          </cell>
          <cell r="C11680" t="str">
            <v>UN</v>
          </cell>
          <cell r="D11680">
            <v>44600</v>
          </cell>
          <cell r="E11680" t="str">
            <v>2022</v>
          </cell>
          <cell r="F11680">
            <v>1899</v>
          </cell>
        </row>
        <row r="11681">
          <cell r="A11681">
            <v>808</v>
          </cell>
          <cell r="B11681" t="str">
            <v>UNION GALV.  1/2"  EMT</v>
          </cell>
          <cell r="C11681" t="str">
            <v>UN</v>
          </cell>
          <cell r="D11681">
            <v>44600</v>
          </cell>
          <cell r="E11681" t="str">
            <v>2022</v>
          </cell>
          <cell r="F11681">
            <v>1209</v>
          </cell>
        </row>
        <row r="11682">
          <cell r="A11682">
            <v>809</v>
          </cell>
          <cell r="B11682" t="str">
            <v>UNION Ø 1 1/2" EMT Zinc</v>
          </cell>
          <cell r="C11682" t="str">
            <v>UN</v>
          </cell>
          <cell r="D11682">
            <v>44600</v>
          </cell>
          <cell r="E11682" t="str">
            <v>2022</v>
          </cell>
          <cell r="F11682">
            <v>4827</v>
          </cell>
        </row>
        <row r="11683">
          <cell r="A11683">
            <v>810</v>
          </cell>
          <cell r="B11683" t="str">
            <v>UNION  GALV.  3/4"  EMT</v>
          </cell>
          <cell r="C11683" t="str">
            <v>UN</v>
          </cell>
          <cell r="D11683">
            <v>44600</v>
          </cell>
          <cell r="E11683" t="str">
            <v>2022</v>
          </cell>
          <cell r="F11683">
            <v>1312</v>
          </cell>
        </row>
        <row r="11684">
          <cell r="A11684">
            <v>811</v>
          </cell>
          <cell r="B11684" t="str">
            <v>UNION CONDUIT PVC  2"</v>
          </cell>
          <cell r="C11684" t="str">
            <v>UN</v>
          </cell>
          <cell r="D11684">
            <v>44600</v>
          </cell>
          <cell r="E11684" t="str">
            <v>2022</v>
          </cell>
          <cell r="F11684">
            <v>2999</v>
          </cell>
        </row>
        <row r="11685">
          <cell r="A11685">
            <v>1120</v>
          </cell>
          <cell r="B11685" t="str">
            <v>TUBO CONDUIT   PVC       1 ¼"</v>
          </cell>
          <cell r="C11685" t="str">
            <v>ML</v>
          </cell>
          <cell r="D11685">
            <v>44600</v>
          </cell>
          <cell r="E11685" t="str">
            <v>2022</v>
          </cell>
          <cell r="F11685">
            <v>7138</v>
          </cell>
        </row>
        <row r="11686">
          <cell r="A11686">
            <v>1121</v>
          </cell>
          <cell r="B11686" t="str">
            <v>TUBO CONDUIT DUCTO PVC EB 3"</v>
          </cell>
          <cell r="C11686" t="str">
            <v>ML</v>
          </cell>
          <cell r="D11686">
            <v>44600</v>
          </cell>
          <cell r="E11686" t="str">
            <v>2022</v>
          </cell>
          <cell r="F11686">
            <v>16161</v>
          </cell>
        </row>
        <row r="11687">
          <cell r="A11687">
            <v>1140</v>
          </cell>
          <cell r="B11687" t="str">
            <v>BOQUILLERA ALUMINIODE 3-X11/2X6 Mts</v>
          </cell>
          <cell r="C11687" t="str">
            <v>UN</v>
          </cell>
          <cell r="E11687" t="str">
            <v>1900</v>
          </cell>
          <cell r="F11687">
            <v>0</v>
          </cell>
        </row>
        <row r="11688">
          <cell r="A11688">
            <v>1634</v>
          </cell>
          <cell r="B11688" t="str">
            <v>UNION CONDUIT PVC  ½"</v>
          </cell>
          <cell r="C11688" t="str">
            <v>UN</v>
          </cell>
          <cell r="D11688">
            <v>44600</v>
          </cell>
          <cell r="E11688" t="str">
            <v>2022</v>
          </cell>
          <cell r="F11688">
            <v>496</v>
          </cell>
        </row>
        <row r="11689">
          <cell r="A11689">
            <v>1635</v>
          </cell>
          <cell r="B11689" t="str">
            <v>UNION CONDUIT PVC         3/4"</v>
          </cell>
          <cell r="C11689" t="str">
            <v>UN</v>
          </cell>
          <cell r="D11689">
            <v>44600</v>
          </cell>
          <cell r="E11689" t="str">
            <v>2022</v>
          </cell>
          <cell r="F11689">
            <v>642.01</v>
          </cell>
        </row>
        <row r="11690">
          <cell r="A11690">
            <v>1661</v>
          </cell>
          <cell r="B11690" t="str">
            <v>UNION CONDUIT PVC        1 "</v>
          </cell>
          <cell r="C11690" t="str">
            <v>UN</v>
          </cell>
          <cell r="D11690">
            <v>44600</v>
          </cell>
          <cell r="E11690" t="str">
            <v>2022</v>
          </cell>
          <cell r="F11690">
            <v>5689</v>
          </cell>
        </row>
        <row r="11691">
          <cell r="A11691">
            <v>1662</v>
          </cell>
          <cell r="B11691" t="str">
            <v>UNION CONDUIT PVC        1 ¼"</v>
          </cell>
          <cell r="C11691" t="str">
            <v>UN</v>
          </cell>
          <cell r="E11691" t="str">
            <v>1900</v>
          </cell>
          <cell r="F11691">
            <v>0</v>
          </cell>
        </row>
        <row r="11692">
          <cell r="A11692">
            <v>1686</v>
          </cell>
          <cell r="B11692" t="str">
            <v>UNION CONDUIT PVC        1½"</v>
          </cell>
          <cell r="C11692" t="str">
            <v>UN</v>
          </cell>
          <cell r="E11692" t="str">
            <v>1900</v>
          </cell>
          <cell r="F11692">
            <v>0</v>
          </cell>
        </row>
        <row r="11693">
          <cell r="A11693">
            <v>2461</v>
          </cell>
          <cell r="B11693" t="str">
            <v>ADAPTADOR CONDUIT CONDUFLEX   ½"</v>
          </cell>
          <cell r="C11693" t="str">
            <v>UN</v>
          </cell>
          <cell r="E11693" t="str">
            <v>1900</v>
          </cell>
          <cell r="F11693">
            <v>0</v>
          </cell>
        </row>
        <row r="11694">
          <cell r="A11694">
            <v>3781</v>
          </cell>
          <cell r="B11694" t="str">
            <v>ADAPTADOR CONDUIT CONDUFLEX   3/4"</v>
          </cell>
          <cell r="C11694" t="str">
            <v>UN</v>
          </cell>
          <cell r="E11694" t="str">
            <v>1900</v>
          </cell>
          <cell r="F11694">
            <v>0</v>
          </cell>
        </row>
        <row r="11695">
          <cell r="A11695">
            <v>100749</v>
          </cell>
          <cell r="B11695" t="str">
            <v>CURVA CONDUIT 90° PVC   1 1/2"</v>
          </cell>
          <cell r="C11695" t="str">
            <v>UN</v>
          </cell>
          <cell r="D11695">
            <v>44600</v>
          </cell>
          <cell r="E11695" t="str">
            <v>2022</v>
          </cell>
          <cell r="F11695">
            <v>13145</v>
          </cell>
        </row>
        <row r="11696">
          <cell r="A11696">
            <v>101089</v>
          </cell>
          <cell r="B11696" t="str">
            <v>UNION HIERRO GALV.  1 1/2"</v>
          </cell>
          <cell r="C11696" t="str">
            <v>UN</v>
          </cell>
          <cell r="E11696" t="str">
            <v>1900</v>
          </cell>
          <cell r="F11696">
            <v>0</v>
          </cell>
        </row>
        <row r="11697">
          <cell r="A11697">
            <v>101208</v>
          </cell>
          <cell r="B11697" t="str">
            <v>Capacete liso en Aluminio 1 1/2"</v>
          </cell>
          <cell r="C11697" t="str">
            <v>UN</v>
          </cell>
          <cell r="E11697" t="str">
            <v>1900</v>
          </cell>
          <cell r="F11697">
            <v>0</v>
          </cell>
        </row>
        <row r="11698">
          <cell r="A11698">
            <v>101296</v>
          </cell>
          <cell r="B11698" t="str">
            <v>TUBO VENTILACION Ø2" PVCX6ML PAVCO O SIMILAR</v>
          </cell>
          <cell r="C11698" t="str">
            <v>ML</v>
          </cell>
          <cell r="E11698" t="str">
            <v>1900</v>
          </cell>
          <cell r="F11698">
            <v>0</v>
          </cell>
        </row>
        <row r="11699">
          <cell r="A11699">
            <v>101303</v>
          </cell>
          <cell r="B11699" t="str">
            <v>TUBO CONDUIT EMT ½"</v>
          </cell>
          <cell r="C11699" t="str">
            <v>ML</v>
          </cell>
          <cell r="D11699">
            <v>44600</v>
          </cell>
          <cell r="E11699" t="str">
            <v>2022</v>
          </cell>
          <cell r="F11699">
            <v>5689</v>
          </cell>
        </row>
        <row r="11700">
          <cell r="A11700">
            <v>101304</v>
          </cell>
          <cell r="B11700" t="str">
            <v>TUBO EMT  3/4  "</v>
          </cell>
          <cell r="C11700" t="str">
            <v>ML</v>
          </cell>
          <cell r="D11700">
            <v>44600</v>
          </cell>
          <cell r="E11700" t="str">
            <v>2022</v>
          </cell>
          <cell r="F11700">
            <v>7594</v>
          </cell>
        </row>
        <row r="11701">
          <cell r="A11701">
            <v>101314</v>
          </cell>
          <cell r="B11701" t="str">
            <v>TERMINAL EMT  3/4  "</v>
          </cell>
          <cell r="C11701" t="str">
            <v>UN</v>
          </cell>
          <cell r="D11701">
            <v>44600</v>
          </cell>
          <cell r="E11701" t="str">
            <v>2022</v>
          </cell>
          <cell r="F11701">
            <v>1071</v>
          </cell>
        </row>
        <row r="11702">
          <cell r="A11702">
            <v>101316</v>
          </cell>
          <cell r="B11702" t="str">
            <v>UNION EMT  3/4"Acero</v>
          </cell>
          <cell r="C11702" t="str">
            <v>UN</v>
          </cell>
          <cell r="D11702">
            <v>43853</v>
          </cell>
          <cell r="E11702" t="str">
            <v>2020</v>
          </cell>
          <cell r="F11702">
            <v>886.23</v>
          </cell>
        </row>
        <row r="11703">
          <cell r="A11703">
            <v>101317</v>
          </cell>
          <cell r="B11703" t="str">
            <v>UNION EMT  1"Acero</v>
          </cell>
          <cell r="C11703" t="str">
            <v>UN</v>
          </cell>
          <cell r="D11703">
            <v>43884</v>
          </cell>
          <cell r="E11703" t="str">
            <v>2020</v>
          </cell>
          <cell r="F11703">
            <v>1358.99</v>
          </cell>
        </row>
        <row r="11704">
          <cell r="A11704">
            <v>101318</v>
          </cell>
          <cell r="B11704" t="str">
            <v>UNION EMT  1 1/4" Acero</v>
          </cell>
          <cell r="C11704" t="str">
            <v>UN</v>
          </cell>
          <cell r="E11704" t="str">
            <v>1900</v>
          </cell>
          <cell r="F11704">
            <v>0</v>
          </cell>
        </row>
        <row r="11705">
          <cell r="A11705">
            <v>101319</v>
          </cell>
          <cell r="B11705" t="str">
            <v>UNION  EMT  2"  GALVANIZADA</v>
          </cell>
          <cell r="C11705" t="str">
            <v>UN</v>
          </cell>
          <cell r="D11705">
            <v>43853</v>
          </cell>
          <cell r="E11705" t="str">
            <v>2020</v>
          </cell>
          <cell r="F11705">
            <v>3975.31</v>
          </cell>
        </row>
        <row r="11706">
          <cell r="A11706">
            <v>101327</v>
          </cell>
          <cell r="B11706" t="str">
            <v>TERMINAL EMT  1  "</v>
          </cell>
          <cell r="C11706" t="str">
            <v>UN</v>
          </cell>
          <cell r="D11706">
            <v>44600</v>
          </cell>
          <cell r="E11706" t="str">
            <v>2022</v>
          </cell>
          <cell r="F11706">
            <v>1638</v>
          </cell>
        </row>
        <row r="11707">
          <cell r="A11707">
            <v>101328</v>
          </cell>
          <cell r="B11707" t="str">
            <v>TUBO EMT  1"  L=3M</v>
          </cell>
          <cell r="C11707" t="str">
            <v>ML</v>
          </cell>
          <cell r="D11707">
            <v>44600</v>
          </cell>
          <cell r="E11707" t="str">
            <v>2022</v>
          </cell>
          <cell r="F11707">
            <v>11194</v>
          </cell>
        </row>
        <row r="11708">
          <cell r="A11708">
            <v>101329</v>
          </cell>
          <cell r="B11708" t="str">
            <v>UNION EMT  1" Acero</v>
          </cell>
          <cell r="C11708" t="str">
            <v>UN</v>
          </cell>
          <cell r="D11708">
            <v>43853</v>
          </cell>
          <cell r="E11708" t="str">
            <v>2020</v>
          </cell>
          <cell r="F11708">
            <v>1358.98</v>
          </cell>
        </row>
        <row r="11709">
          <cell r="A11709">
            <v>101331</v>
          </cell>
          <cell r="B11709" t="str">
            <v>TUBO EMT  1 1/4 "</v>
          </cell>
          <cell r="C11709" t="str">
            <v>ML</v>
          </cell>
          <cell r="E11709" t="str">
            <v>1900</v>
          </cell>
          <cell r="F11709">
            <v>0</v>
          </cell>
        </row>
        <row r="11710">
          <cell r="A11710">
            <v>101332</v>
          </cell>
          <cell r="B11710" t="str">
            <v>TUBO EMT Ø 2 "  L=3M</v>
          </cell>
          <cell r="C11710" t="str">
            <v>ML</v>
          </cell>
          <cell r="D11710">
            <v>44600</v>
          </cell>
          <cell r="E11710" t="str">
            <v>2022</v>
          </cell>
          <cell r="F11710">
            <v>27570</v>
          </cell>
        </row>
        <row r="11711">
          <cell r="A11711">
            <v>101333</v>
          </cell>
          <cell r="B11711" t="str">
            <v>TUBO EMT  3 "</v>
          </cell>
          <cell r="C11711" t="str">
            <v>ML</v>
          </cell>
          <cell r="D11711">
            <v>44600</v>
          </cell>
          <cell r="E11711" t="str">
            <v>2022</v>
          </cell>
          <cell r="F11711">
            <v>53284</v>
          </cell>
        </row>
        <row r="11712">
          <cell r="A11712">
            <v>101334</v>
          </cell>
          <cell r="B11712" t="str">
            <v>TERMINAL EMT  1 1/4 "</v>
          </cell>
          <cell r="C11712" t="str">
            <v>UN</v>
          </cell>
          <cell r="E11712" t="str">
            <v>1900</v>
          </cell>
          <cell r="F11712">
            <v>0</v>
          </cell>
        </row>
        <row r="11713">
          <cell r="A11713">
            <v>101336</v>
          </cell>
          <cell r="B11713" t="str">
            <v>TERMINAL EMT  2 "</v>
          </cell>
          <cell r="C11713" t="str">
            <v>UN</v>
          </cell>
          <cell r="D11713">
            <v>43843</v>
          </cell>
          <cell r="E11713" t="str">
            <v>2020</v>
          </cell>
          <cell r="F11713">
            <v>3774.47</v>
          </cell>
        </row>
        <row r="11714">
          <cell r="A11714">
            <v>101337</v>
          </cell>
          <cell r="B11714" t="str">
            <v>UNION EMT 3 "Acero</v>
          </cell>
          <cell r="C11714" t="str">
            <v>UN</v>
          </cell>
          <cell r="E11714" t="str">
            <v>1900</v>
          </cell>
          <cell r="F11714">
            <v>0</v>
          </cell>
        </row>
        <row r="11715">
          <cell r="A11715">
            <v>101338</v>
          </cell>
          <cell r="B11715" t="str">
            <v>TERMINAL EMT   3"</v>
          </cell>
          <cell r="C11715" t="str">
            <v>UN</v>
          </cell>
          <cell r="D11715">
            <v>43565</v>
          </cell>
          <cell r="E11715" t="str">
            <v>2019</v>
          </cell>
          <cell r="F11715">
            <v>11872</v>
          </cell>
        </row>
        <row r="11716">
          <cell r="A11716">
            <v>101432</v>
          </cell>
          <cell r="B11716" t="str">
            <v>TUBO EMT  1 1/2 " L=3M</v>
          </cell>
          <cell r="C11716" t="str">
            <v>ML</v>
          </cell>
          <cell r="D11716">
            <v>44600</v>
          </cell>
          <cell r="E11716" t="str">
            <v>2022</v>
          </cell>
          <cell r="F11716">
            <v>21053</v>
          </cell>
        </row>
        <row r="11717">
          <cell r="A11717">
            <v>101433</v>
          </cell>
          <cell r="B11717" t="str">
            <v>UNION EMT  1 1/2"Acero</v>
          </cell>
          <cell r="C11717" t="str">
            <v>UN</v>
          </cell>
          <cell r="D11717">
            <v>43571</v>
          </cell>
          <cell r="E11717" t="str">
            <v>2019</v>
          </cell>
          <cell r="F11717">
            <v>2425.0100000000002</v>
          </cell>
        </row>
        <row r="11718">
          <cell r="A11718">
            <v>102324</v>
          </cell>
          <cell r="B11718" t="str">
            <v>TUBO 3/4" PVC P/11</v>
          </cell>
          <cell r="C11718" t="str">
            <v>ML</v>
          </cell>
          <cell r="E11718" t="str">
            <v>1900</v>
          </cell>
          <cell r="F11718">
            <v>0</v>
          </cell>
        </row>
        <row r="11719">
          <cell r="A11719">
            <v>102329</v>
          </cell>
          <cell r="B11719" t="str">
            <v>CAPACETE PARA Ø2" EMT</v>
          </cell>
          <cell r="C11719" t="str">
            <v>UN</v>
          </cell>
          <cell r="E11719" t="str">
            <v>1900</v>
          </cell>
          <cell r="F11719">
            <v>0</v>
          </cell>
        </row>
        <row r="11720">
          <cell r="A11720">
            <v>102469</v>
          </cell>
          <cell r="B11720" t="str">
            <v>TUBO CONDUIT  IMC 3"    L=3M</v>
          </cell>
          <cell r="C11720" t="str">
            <v>ML</v>
          </cell>
          <cell r="D11720">
            <v>44194</v>
          </cell>
          <cell r="E11720" t="str">
            <v>2020</v>
          </cell>
          <cell r="F11720">
            <v>86907</v>
          </cell>
        </row>
        <row r="11721">
          <cell r="A11721">
            <v>102470</v>
          </cell>
          <cell r="B11721" t="str">
            <v>CURVA EMT 3"</v>
          </cell>
          <cell r="C11721" t="str">
            <v>UN</v>
          </cell>
          <cell r="D11721">
            <v>43567</v>
          </cell>
          <cell r="E11721" t="str">
            <v>2019</v>
          </cell>
          <cell r="F11721">
            <v>44889</v>
          </cell>
        </row>
        <row r="11722">
          <cell r="A11722">
            <v>102743</v>
          </cell>
          <cell r="B11722" t="str">
            <v>Tubo ducto electrico tipo liviano 3" **</v>
          </cell>
          <cell r="C11722" t="str">
            <v>ML</v>
          </cell>
          <cell r="E11722" t="str">
            <v>1900</v>
          </cell>
          <cell r="F11722">
            <v>0</v>
          </cell>
        </row>
        <row r="11723">
          <cell r="A11723">
            <v>103114</v>
          </cell>
          <cell r="B11723" t="str">
            <v>TERMINAL ADAPTADOR PVC  1 "</v>
          </cell>
          <cell r="C11723" t="str">
            <v>UN</v>
          </cell>
          <cell r="D11723">
            <v>44161</v>
          </cell>
          <cell r="E11723" t="str">
            <v>2020</v>
          </cell>
          <cell r="F11723">
            <v>598</v>
          </cell>
        </row>
        <row r="11724">
          <cell r="A11724">
            <v>103119</v>
          </cell>
          <cell r="B11724" t="str">
            <v>CURVA  90° PVC   1"</v>
          </cell>
          <cell r="C11724" t="str">
            <v>UN</v>
          </cell>
          <cell r="D11724">
            <v>44161</v>
          </cell>
          <cell r="E11724" t="str">
            <v>2020</v>
          </cell>
          <cell r="F11724">
            <v>491.01</v>
          </cell>
        </row>
        <row r="11725">
          <cell r="A11725">
            <v>103122</v>
          </cell>
          <cell r="B11725" t="str">
            <v>CURVA EMT  1"</v>
          </cell>
          <cell r="C11725" t="str">
            <v>UN</v>
          </cell>
          <cell r="D11725">
            <v>44161</v>
          </cell>
          <cell r="E11725" t="str">
            <v>2020</v>
          </cell>
          <cell r="F11725">
            <v>2650</v>
          </cell>
        </row>
        <row r="11726">
          <cell r="A11726">
            <v>104100</v>
          </cell>
          <cell r="B11726" t="str">
            <v>Cinta Bandit 1/2" Acero Inoxidable</v>
          </cell>
          <cell r="C11726" t="str">
            <v>ML</v>
          </cell>
          <cell r="D11726">
            <v>44600</v>
          </cell>
          <cell r="E11726" t="str">
            <v>2022</v>
          </cell>
          <cell r="F11726">
            <v>2724.01</v>
          </cell>
        </row>
        <row r="11727">
          <cell r="A11727">
            <v>104356</v>
          </cell>
          <cell r="B11727" t="str">
            <v>TUBO CONDUIT GALV  IMC 1 1/2"</v>
          </cell>
          <cell r="C11727" t="str">
            <v>ML</v>
          </cell>
          <cell r="D11727">
            <v>44600</v>
          </cell>
          <cell r="E11727" t="str">
            <v>2022</v>
          </cell>
          <cell r="F11727">
            <v>35332</v>
          </cell>
        </row>
        <row r="11728">
          <cell r="A11728">
            <v>104359</v>
          </cell>
          <cell r="B11728" t="str">
            <v>UNION GALV IMC 1 1/2"</v>
          </cell>
          <cell r="C11728" t="str">
            <v>UN</v>
          </cell>
          <cell r="D11728">
            <v>44600</v>
          </cell>
          <cell r="E11728" t="str">
            <v>2022</v>
          </cell>
          <cell r="F11728">
            <v>4690</v>
          </cell>
        </row>
        <row r="11729">
          <cell r="A11729">
            <v>104697</v>
          </cell>
          <cell r="B11729" t="str">
            <v>TUBO EMT  3/4"</v>
          </cell>
          <cell r="C11729" t="str">
            <v>ML</v>
          </cell>
          <cell r="D11729">
            <v>44600</v>
          </cell>
          <cell r="E11729" t="str">
            <v>2022</v>
          </cell>
          <cell r="F11729">
            <v>7172</v>
          </cell>
        </row>
        <row r="11730">
          <cell r="A11730">
            <v>104700</v>
          </cell>
          <cell r="B11730" t="str">
            <v>PERNO (P-100)L=1 PULGADA PARA FIJAC. ELEMENTOS MET</v>
          </cell>
          <cell r="C11730" t="str">
            <v>UN</v>
          </cell>
          <cell r="E11730" t="str">
            <v>1900</v>
          </cell>
          <cell r="F11730">
            <v>0</v>
          </cell>
        </row>
        <row r="11731">
          <cell r="A11731">
            <v>104701</v>
          </cell>
          <cell r="B11731" t="str">
            <v>Perno/Clavo Americano L=1"; Ø1/8" Fijación Element</v>
          </cell>
          <cell r="C11731" t="str">
            <v>UN</v>
          </cell>
          <cell r="D11731">
            <v>44600</v>
          </cell>
          <cell r="E11731" t="str">
            <v>2022</v>
          </cell>
          <cell r="F11731">
            <v>2833</v>
          </cell>
        </row>
        <row r="11732">
          <cell r="A11732">
            <v>104781</v>
          </cell>
          <cell r="B11732" t="str">
            <v>TUBO IMC GALV. Ø2" L=3MTS</v>
          </cell>
          <cell r="C11732" t="str">
            <v>UN</v>
          </cell>
          <cell r="E11732" t="str">
            <v>1900</v>
          </cell>
          <cell r="F11732">
            <v>0</v>
          </cell>
        </row>
        <row r="11733">
          <cell r="A11733">
            <v>104794</v>
          </cell>
          <cell r="B11733" t="str">
            <v>TERMINAL CONDUIT PVC 1 1/2"</v>
          </cell>
          <cell r="C11733" t="str">
            <v>UN</v>
          </cell>
          <cell r="E11733" t="str">
            <v>1900</v>
          </cell>
          <cell r="F11733">
            <v>0</v>
          </cell>
        </row>
        <row r="11734">
          <cell r="A11734">
            <v>104928</v>
          </cell>
          <cell r="B11734" t="str">
            <v>Union ducto  electrico corrugado  tipo TDP 3"</v>
          </cell>
          <cell r="C11734" t="str">
            <v>UN</v>
          </cell>
          <cell r="D11734">
            <v>44600</v>
          </cell>
          <cell r="E11734" t="str">
            <v>2022</v>
          </cell>
          <cell r="F11734">
            <v>26109</v>
          </cell>
        </row>
        <row r="11735">
          <cell r="A11735">
            <v>104979</v>
          </cell>
          <cell r="B11735" t="str">
            <v>TUBO  CONDUIT  EMT Ø 1 1/2"</v>
          </cell>
          <cell r="C11735" t="str">
            <v>ML</v>
          </cell>
          <cell r="E11735" t="str">
            <v>1900</v>
          </cell>
          <cell r="F11735">
            <v>0</v>
          </cell>
        </row>
        <row r="11736">
          <cell r="A11736">
            <v>104980</v>
          </cell>
          <cell r="B11736" t="str">
            <v>TUBO  CONDUIT  EMT Ø 3/4"</v>
          </cell>
          <cell r="C11736" t="str">
            <v>ML</v>
          </cell>
          <cell r="D11736">
            <v>43853</v>
          </cell>
          <cell r="E11736" t="str">
            <v>2020</v>
          </cell>
          <cell r="F11736">
            <v>4538.5200000000004</v>
          </cell>
        </row>
        <row r="11737">
          <cell r="A11737">
            <v>104981</v>
          </cell>
          <cell r="B11737" t="str">
            <v>TUBO  CONDUIT  EMT Ø 2"</v>
          </cell>
          <cell r="C11737" t="str">
            <v>ML</v>
          </cell>
          <cell r="D11737">
            <v>43839</v>
          </cell>
          <cell r="E11737" t="str">
            <v>2020</v>
          </cell>
          <cell r="F11737">
            <v>14032</v>
          </cell>
        </row>
        <row r="11738">
          <cell r="A11738">
            <v>105019</v>
          </cell>
          <cell r="B11738" t="str">
            <v>TUBO DE ESCAPE 25M LAM.CAL.16 PINTURA NEGRA</v>
          </cell>
          <cell r="C11738" t="str">
            <v>UN</v>
          </cell>
          <cell r="E11738" t="str">
            <v>1900</v>
          </cell>
          <cell r="F11738">
            <v>0</v>
          </cell>
        </row>
        <row r="11739">
          <cell r="A11739">
            <v>105039</v>
          </cell>
          <cell r="B11739" t="str">
            <v>POSTE METAL.H=18MLaminHr3.0mm+Canast+Parrilla</v>
          </cell>
          <cell r="C11739" t="str">
            <v>UN</v>
          </cell>
          <cell r="D11739">
            <v>44585</v>
          </cell>
          <cell r="E11739" t="str">
            <v>2022</v>
          </cell>
          <cell r="F11739">
            <v>16086189</v>
          </cell>
        </row>
        <row r="11740">
          <cell r="A11740">
            <v>105195</v>
          </cell>
          <cell r="B11740" t="str">
            <v>ABRAZADERA EN "U"Ø2"-PLATINA 1"X1/8" FIJAR PARED</v>
          </cell>
          <cell r="C11740" t="str">
            <v>UN</v>
          </cell>
          <cell r="D11740">
            <v>44600</v>
          </cell>
          <cell r="E11740" t="str">
            <v>2022</v>
          </cell>
          <cell r="F11740">
            <v>4078</v>
          </cell>
        </row>
        <row r="11741">
          <cell r="A11741">
            <v>105334</v>
          </cell>
          <cell r="B11741" t="str">
            <v>CURVA EMT 2"</v>
          </cell>
          <cell r="C11741" t="str">
            <v>UN</v>
          </cell>
          <cell r="D11741">
            <v>44161</v>
          </cell>
          <cell r="E11741" t="str">
            <v>2020</v>
          </cell>
          <cell r="F11741">
            <v>10321</v>
          </cell>
        </row>
        <row r="11742">
          <cell r="A11742">
            <v>105336</v>
          </cell>
          <cell r="B11742" t="str">
            <v>ABRAZADERA PARA TUBERIA EMT Ø1"</v>
          </cell>
          <cell r="C11742" t="str">
            <v>UN</v>
          </cell>
          <cell r="E11742" t="str">
            <v>1900</v>
          </cell>
          <cell r="F11742">
            <v>0</v>
          </cell>
        </row>
        <row r="11743">
          <cell r="A11743">
            <v>105338</v>
          </cell>
          <cell r="B11743" t="str">
            <v>TERMINAL CONECTOR EMT Ø 1"</v>
          </cell>
          <cell r="C11743" t="str">
            <v>UN</v>
          </cell>
          <cell r="E11743" t="str">
            <v>1900</v>
          </cell>
          <cell r="F11743">
            <v>0</v>
          </cell>
        </row>
        <row r="11744">
          <cell r="A11744">
            <v>106157</v>
          </cell>
          <cell r="B11744" t="str">
            <v>CORAZA TIPO AMERICANA  Ø 11/2"</v>
          </cell>
          <cell r="C11744" t="str">
            <v>ML</v>
          </cell>
          <cell r="D11744">
            <v>43840</v>
          </cell>
          <cell r="E11744" t="str">
            <v>2020</v>
          </cell>
          <cell r="F11744">
            <v>9589</v>
          </cell>
        </row>
        <row r="11745">
          <cell r="A11745">
            <v>106182</v>
          </cell>
          <cell r="B11745" t="str">
            <v>CONECTOR DE CORAZA RECTO 11/2"</v>
          </cell>
          <cell r="C11745" t="str">
            <v>UN</v>
          </cell>
          <cell r="D11745">
            <v>43871</v>
          </cell>
          <cell r="E11745" t="str">
            <v>2020</v>
          </cell>
          <cell r="F11745">
            <v>8875</v>
          </cell>
        </row>
        <row r="11746">
          <cell r="A11746">
            <v>106533</v>
          </cell>
          <cell r="B11746" t="str">
            <v>ABRAZADERAS METÁLICA DOBLE TORNILLO PARATUBO 1/2"</v>
          </cell>
          <cell r="C11746" t="str">
            <v>UN</v>
          </cell>
          <cell r="E11746" t="str">
            <v>1900</v>
          </cell>
          <cell r="F11746">
            <v>0</v>
          </cell>
        </row>
        <row r="11747">
          <cell r="A11747">
            <v>106534</v>
          </cell>
          <cell r="B11747" t="str">
            <v>ANGULO EXTERNO 20X20 BL</v>
          </cell>
          <cell r="C11747" t="str">
            <v>UN</v>
          </cell>
          <cell r="E11747" t="str">
            <v>1900</v>
          </cell>
          <cell r="F11747">
            <v>0</v>
          </cell>
        </row>
        <row r="11748">
          <cell r="A11748">
            <v>106535</v>
          </cell>
          <cell r="B11748" t="str">
            <v>ANGULO EXTERNO 25X25 BL</v>
          </cell>
          <cell r="C11748" t="str">
            <v>UN</v>
          </cell>
          <cell r="E11748" t="str">
            <v>1900</v>
          </cell>
          <cell r="F11748">
            <v>0</v>
          </cell>
        </row>
        <row r="11749">
          <cell r="A11749">
            <v>106536</v>
          </cell>
          <cell r="B11749" t="str">
            <v>ANGULO PLANO 20X20 BL</v>
          </cell>
          <cell r="C11749" t="str">
            <v>UN</v>
          </cell>
          <cell r="E11749" t="str">
            <v>1900</v>
          </cell>
          <cell r="F11749">
            <v>0</v>
          </cell>
        </row>
        <row r="11750">
          <cell r="A11750">
            <v>106537</v>
          </cell>
          <cell r="B11750" t="str">
            <v>ANGULO PLANO 20X12 BL</v>
          </cell>
          <cell r="C11750" t="str">
            <v>UN</v>
          </cell>
          <cell r="E11750" t="str">
            <v>1900</v>
          </cell>
          <cell r="F11750">
            <v>0</v>
          </cell>
        </row>
        <row r="11751">
          <cell r="A11751">
            <v>106538</v>
          </cell>
          <cell r="B11751" t="str">
            <v>ANGULO PLANO 25X25 BL</v>
          </cell>
          <cell r="C11751" t="str">
            <v>UN</v>
          </cell>
          <cell r="E11751" t="str">
            <v>1900</v>
          </cell>
          <cell r="F11751">
            <v>0</v>
          </cell>
        </row>
        <row r="11752">
          <cell r="A11752">
            <v>106709</v>
          </cell>
          <cell r="B11752" t="str">
            <v>CINTA BANDIT Ø3/4" (ROLLO DE 30ML)</v>
          </cell>
          <cell r="C11752" t="str">
            <v>ML</v>
          </cell>
          <cell r="D11752">
            <v>44600</v>
          </cell>
          <cell r="E11752" t="str">
            <v>2022</v>
          </cell>
          <cell r="F11752">
            <v>2540</v>
          </cell>
        </row>
        <row r="11753">
          <cell r="A11753">
            <v>106710</v>
          </cell>
          <cell r="B11753" t="str">
            <v>HEBILLA  PARA CINTA BANDIT Ø 3/4"</v>
          </cell>
          <cell r="C11753" t="str">
            <v>UN</v>
          </cell>
          <cell r="D11753">
            <v>44600</v>
          </cell>
          <cell r="E11753" t="str">
            <v>2022</v>
          </cell>
          <cell r="F11753">
            <v>740</v>
          </cell>
        </row>
        <row r="11754">
          <cell r="A11754">
            <v>106943</v>
          </cell>
          <cell r="B11754" t="str">
            <v>TUBO EMT  4 "</v>
          </cell>
          <cell r="C11754" t="str">
            <v>ML</v>
          </cell>
          <cell r="D11754">
            <v>44194</v>
          </cell>
          <cell r="E11754" t="str">
            <v>2020</v>
          </cell>
          <cell r="F11754">
            <v>49645</v>
          </cell>
        </row>
        <row r="11755">
          <cell r="A11755">
            <v>107388</v>
          </cell>
          <cell r="B11755" t="str">
            <v>TUBERIA TIPO PESADA CORRUGADA DE 6"</v>
          </cell>
          <cell r="C11755" t="str">
            <v>ML</v>
          </cell>
          <cell r="E11755" t="str">
            <v>1900</v>
          </cell>
          <cell r="F11755">
            <v>0</v>
          </cell>
        </row>
        <row r="11756">
          <cell r="A11756">
            <v>107732</v>
          </cell>
          <cell r="B11756" t="str">
            <v>PASAMURO TIPO 3 de ø 6" acero inoxidable 304</v>
          </cell>
          <cell r="C11756" t="str">
            <v>UN</v>
          </cell>
          <cell r="E11756" t="str">
            <v>1900</v>
          </cell>
          <cell r="F11756">
            <v>0</v>
          </cell>
        </row>
        <row r="11757">
          <cell r="A11757">
            <v>108095</v>
          </cell>
          <cell r="B11757" t="str">
            <v>TUBERIA TIPO PESADA CORRUGADA DE 4"</v>
          </cell>
          <cell r="C11757" t="str">
            <v>ML</v>
          </cell>
          <cell r="E11757" t="str">
            <v>1900</v>
          </cell>
          <cell r="F11757">
            <v>0</v>
          </cell>
        </row>
        <row r="11758">
          <cell r="A11758">
            <v>108761</v>
          </cell>
          <cell r="B11758" t="str">
            <v>BARANDA PLASTICA CORAZA FLEXIBLE</v>
          </cell>
          <cell r="C11758" t="str">
            <v>ML</v>
          </cell>
          <cell r="E11758" t="str">
            <v>1900</v>
          </cell>
          <cell r="F11758">
            <v>0</v>
          </cell>
        </row>
        <row r="11759">
          <cell r="A11759">
            <v>108765</v>
          </cell>
          <cell r="B11759" t="str">
            <v>ADAPTADOR TERMINAL PVC DB 6"</v>
          </cell>
          <cell r="C11759" t="str">
            <v>UN</v>
          </cell>
          <cell r="D11759">
            <v>44189</v>
          </cell>
          <cell r="E11759" t="str">
            <v>2020</v>
          </cell>
          <cell r="F11759">
            <v>14400</v>
          </cell>
        </row>
        <row r="11760">
          <cell r="A11760">
            <v>108794</v>
          </cell>
          <cell r="B11760" t="str">
            <v>ADAPTADOR TERMINAL CAMPANA PVC DB 4"</v>
          </cell>
          <cell r="C11760" t="str">
            <v>UN</v>
          </cell>
          <cell r="D11760">
            <v>44123</v>
          </cell>
          <cell r="E11760" t="str">
            <v>2020</v>
          </cell>
          <cell r="F11760">
            <v>5394</v>
          </cell>
        </row>
        <row r="11761">
          <cell r="A11761">
            <v>108800</v>
          </cell>
          <cell r="B11761" t="str">
            <v>ADAPTADOR TERMINAL CAMPANA PVC DB 3"</v>
          </cell>
          <cell r="C11761" t="str">
            <v>UN</v>
          </cell>
          <cell r="D11761">
            <v>43691</v>
          </cell>
          <cell r="E11761" t="str">
            <v>2019</v>
          </cell>
          <cell r="F11761">
            <v>3558</v>
          </cell>
        </row>
        <row r="11762">
          <cell r="A11762">
            <v>101831</v>
          </cell>
          <cell r="B11762" t="str">
            <v>Tubo IMC de 4"</v>
          </cell>
          <cell r="C11762" t="str">
            <v>ML</v>
          </cell>
          <cell r="D11762">
            <v>44189</v>
          </cell>
          <cell r="E11762" t="str">
            <v>2020</v>
          </cell>
          <cell r="F11762">
            <v>114900</v>
          </cell>
        </row>
        <row r="11763">
          <cell r="A11763">
            <v>101832</v>
          </cell>
          <cell r="B11763" t="str">
            <v>Unión IMC de 4"</v>
          </cell>
          <cell r="C11763" t="str">
            <v>UN</v>
          </cell>
          <cell r="D11763">
            <v>44189</v>
          </cell>
          <cell r="E11763" t="str">
            <v>2020</v>
          </cell>
          <cell r="F11763">
            <v>21200</v>
          </cell>
        </row>
        <row r="11764">
          <cell r="A11764">
            <v>12476</v>
          </cell>
          <cell r="B11764" t="str">
            <v>Coraza Americana 1 1/4 Cefe Cometas</v>
          </cell>
          <cell r="C11764" t="str">
            <v>ML</v>
          </cell>
          <cell r="D11764">
            <v>43738</v>
          </cell>
          <cell r="E11764" t="str">
            <v>2019</v>
          </cell>
          <cell r="F11764">
            <v>8000.37</v>
          </cell>
        </row>
        <row r="11765">
          <cell r="A11765">
            <v>438</v>
          </cell>
          <cell r="B11765" t="str">
            <v>TUBO PRESION RDE-21 Ø4" PVCX6ML S/NORMA ICONTEC</v>
          </cell>
          <cell r="C11765" t="str">
            <v>ML</v>
          </cell>
          <cell r="D11765">
            <v>44596</v>
          </cell>
          <cell r="E11765" t="str">
            <v>2022</v>
          </cell>
          <cell r="F11765">
            <v>67407</v>
          </cell>
        </row>
        <row r="11766">
          <cell r="A11766">
            <v>701</v>
          </cell>
          <cell r="B11766" t="str">
            <v>TUBO GAS   ½"      PAVCO</v>
          </cell>
          <cell r="C11766" t="str">
            <v>ML</v>
          </cell>
          <cell r="E11766" t="str">
            <v>1900</v>
          </cell>
          <cell r="F11766">
            <v>0</v>
          </cell>
        </row>
        <row r="11767">
          <cell r="A11767">
            <v>843</v>
          </cell>
          <cell r="B11767" t="str">
            <v>TUBO SANITARIO Ø3" PVCX6ML S/NORMA ICONTEC</v>
          </cell>
          <cell r="C11767" t="str">
            <v>ML</v>
          </cell>
          <cell r="D11767">
            <v>44596</v>
          </cell>
          <cell r="E11767" t="str">
            <v>2022</v>
          </cell>
          <cell r="F11767">
            <v>19716</v>
          </cell>
        </row>
        <row r="11768">
          <cell r="A11768">
            <v>844</v>
          </cell>
          <cell r="B11768" t="str">
            <v>TUBO SANITARIO Ø4" PVCX6ML S/NORMA ICONTEC</v>
          </cell>
          <cell r="C11768" t="str">
            <v>ML</v>
          </cell>
          <cell r="D11768">
            <v>44596</v>
          </cell>
          <cell r="E11768" t="str">
            <v>2022</v>
          </cell>
          <cell r="F11768">
            <v>22955</v>
          </cell>
        </row>
        <row r="11769">
          <cell r="A11769">
            <v>845</v>
          </cell>
          <cell r="B11769" t="str">
            <v>TUBO SANITARIO 6" PVC X6ML S/NORMA ICONTEC</v>
          </cell>
          <cell r="C11769" t="str">
            <v>ML</v>
          </cell>
          <cell r="D11769">
            <v>44596</v>
          </cell>
          <cell r="E11769" t="str">
            <v>2022</v>
          </cell>
          <cell r="F11769">
            <v>54954</v>
          </cell>
        </row>
        <row r="11770">
          <cell r="A11770">
            <v>846</v>
          </cell>
          <cell r="B11770" t="str">
            <v>TUBO VENTILACION Ø 3"PVCX6MLS/NORMA ICONTEC</v>
          </cell>
          <cell r="C11770" t="str">
            <v>ML</v>
          </cell>
          <cell r="D11770">
            <v>44596</v>
          </cell>
          <cell r="E11770" t="str">
            <v>2022</v>
          </cell>
          <cell r="F11770">
            <v>8784</v>
          </cell>
        </row>
        <row r="11771">
          <cell r="A11771">
            <v>848</v>
          </cell>
          <cell r="B11771" t="str">
            <v>TUBO CPVC Ø ½"X3ML    S/NORMA ICONTEC</v>
          </cell>
          <cell r="C11771" t="str">
            <v>ML</v>
          </cell>
          <cell r="D11771">
            <v>44596</v>
          </cell>
          <cell r="E11771" t="str">
            <v>2022</v>
          </cell>
          <cell r="F11771">
            <v>7659.01</v>
          </cell>
        </row>
        <row r="11772">
          <cell r="A11772">
            <v>849</v>
          </cell>
          <cell r="B11772" t="str">
            <v>TUBO CPVC AGUA CALIENTE 3/4"X3MLS/NORMA ICONTEC</v>
          </cell>
          <cell r="C11772" t="str">
            <v>ML</v>
          </cell>
          <cell r="D11772">
            <v>44596</v>
          </cell>
          <cell r="E11772" t="str">
            <v>2022</v>
          </cell>
          <cell r="F11772">
            <v>12665</v>
          </cell>
        </row>
        <row r="11773">
          <cell r="A11773">
            <v>850</v>
          </cell>
          <cell r="B11773" t="str">
            <v>TUBO PRESION Ø 1" 315 PSI PVC X 6ML S/NORMA ICONT</v>
          </cell>
          <cell r="C11773" t="str">
            <v>ML</v>
          </cell>
          <cell r="D11773">
            <v>44596</v>
          </cell>
          <cell r="E11773" t="str">
            <v>2022</v>
          </cell>
          <cell r="F11773">
            <v>7374</v>
          </cell>
        </row>
        <row r="11774">
          <cell r="A11774">
            <v>851</v>
          </cell>
          <cell r="B11774" t="str">
            <v>TUBO PRESION 2" RDE-21X6ML PVC-S/NORMA ICONTEC</v>
          </cell>
          <cell r="C11774" t="str">
            <v>ML</v>
          </cell>
          <cell r="D11774">
            <v>44596</v>
          </cell>
          <cell r="E11774" t="str">
            <v>2022</v>
          </cell>
          <cell r="F11774">
            <v>14610</v>
          </cell>
        </row>
        <row r="11775">
          <cell r="A11775">
            <v>852</v>
          </cell>
          <cell r="B11775" t="str">
            <v>TUBO PRESION  ½" RDE 13.5 PVCX6ML S/NORMA ICONTEC</v>
          </cell>
          <cell r="C11775" t="str">
            <v>ML</v>
          </cell>
          <cell r="D11775">
            <v>44596</v>
          </cell>
          <cell r="E11775" t="str">
            <v>2022</v>
          </cell>
          <cell r="F11775">
            <v>2212</v>
          </cell>
        </row>
        <row r="11776">
          <cell r="A11776">
            <v>853</v>
          </cell>
          <cell r="B11776" t="str">
            <v>TUBO PRESION 3/4" RDE 11 PVCX6ML  S/NORMA ICONTEC</v>
          </cell>
          <cell r="C11776" t="str">
            <v>ML</v>
          </cell>
          <cell r="D11776">
            <v>44596</v>
          </cell>
          <cell r="E11776" t="str">
            <v>2022</v>
          </cell>
          <cell r="F11776">
            <v>4057</v>
          </cell>
        </row>
        <row r="11777">
          <cell r="A11777">
            <v>854</v>
          </cell>
          <cell r="B11777" t="str">
            <v>TUBO PRESION  1½" RDE 21  PVCX6MLS/NORMA ICONTEC</v>
          </cell>
          <cell r="C11777" t="str">
            <v>ML</v>
          </cell>
          <cell r="D11777">
            <v>44596</v>
          </cell>
          <cell r="E11777" t="str">
            <v>2022</v>
          </cell>
          <cell r="F11777">
            <v>12387</v>
          </cell>
        </row>
        <row r="11778">
          <cell r="A11778">
            <v>857</v>
          </cell>
          <cell r="B11778" t="str">
            <v>TUBO CALIENTE  ½"        RALCO</v>
          </cell>
          <cell r="C11778" t="str">
            <v>ML</v>
          </cell>
          <cell r="E11778" t="str">
            <v>1900</v>
          </cell>
          <cell r="F11778">
            <v>0</v>
          </cell>
        </row>
        <row r="11779">
          <cell r="A11779">
            <v>858</v>
          </cell>
          <cell r="B11779" t="str">
            <v>TUBO CPVC CALIENTE Ø3/4" PVC  X 3ML S/NORMA ICONTE</v>
          </cell>
          <cell r="C11779" t="str">
            <v>ML</v>
          </cell>
          <cell r="D11779">
            <v>44596</v>
          </cell>
          <cell r="E11779" t="str">
            <v>2022</v>
          </cell>
          <cell r="F11779">
            <v>12685</v>
          </cell>
        </row>
        <row r="11780">
          <cell r="A11780">
            <v>859</v>
          </cell>
          <cell r="B11780" t="str">
            <v>TUBO GALVANIZADO AGUA Ø 1"e= 2.5 mmX6M-NTC:5890</v>
          </cell>
          <cell r="C11780" t="str">
            <v>ML</v>
          </cell>
          <cell r="E11780" t="str">
            <v>1900</v>
          </cell>
          <cell r="F11780">
            <v>0</v>
          </cell>
        </row>
        <row r="11781">
          <cell r="A11781">
            <v>860</v>
          </cell>
          <cell r="B11781" t="str">
            <v>TUBO GALVANIZADO  2" (e=3.25mm)</v>
          </cell>
          <cell r="C11781" t="str">
            <v>ML</v>
          </cell>
          <cell r="D11781">
            <v>44596</v>
          </cell>
          <cell r="E11781" t="str">
            <v>2022</v>
          </cell>
          <cell r="F11781">
            <v>19943</v>
          </cell>
        </row>
        <row r="11782">
          <cell r="A11782">
            <v>862</v>
          </cell>
          <cell r="B11782" t="str">
            <v>TUBO ACERO GALVANIZADO   SCH 40 3/4"  e=2.95mm</v>
          </cell>
          <cell r="C11782" t="str">
            <v>ML</v>
          </cell>
          <cell r="D11782">
            <v>43738</v>
          </cell>
          <cell r="E11782" t="str">
            <v>2019</v>
          </cell>
          <cell r="F11782">
            <v>14150</v>
          </cell>
        </row>
        <row r="11783">
          <cell r="A11783">
            <v>863</v>
          </cell>
          <cell r="B11783" t="str">
            <v>TUBO GALVANIZADO  SCH-40 Ø1½" e=2.95mm</v>
          </cell>
          <cell r="C11783" t="str">
            <v>ML</v>
          </cell>
          <cell r="D11783">
            <v>43553</v>
          </cell>
          <cell r="E11783" t="str">
            <v>2019</v>
          </cell>
          <cell r="F11783">
            <v>19508</v>
          </cell>
        </row>
        <row r="11784">
          <cell r="A11784">
            <v>864</v>
          </cell>
          <cell r="B11784" t="str">
            <v>BAJANTE (RAINGO)         PAVCO</v>
          </cell>
          <cell r="C11784" t="str">
            <v>ML</v>
          </cell>
          <cell r="D11784">
            <v>44596</v>
          </cell>
          <cell r="E11784" t="str">
            <v>2022</v>
          </cell>
          <cell r="F11784">
            <v>23545.01</v>
          </cell>
        </row>
        <row r="11785">
          <cell r="A11785">
            <v>870</v>
          </cell>
          <cell r="B11785" t="str">
            <v>TUBO PRESION RDE-13.5   ½"PVC X6ML S/NORMA ICONTEC</v>
          </cell>
          <cell r="C11785" t="str">
            <v>ML</v>
          </cell>
          <cell r="D11785">
            <v>44596</v>
          </cell>
          <cell r="E11785" t="str">
            <v>2022</v>
          </cell>
          <cell r="F11785">
            <v>2845</v>
          </cell>
        </row>
        <row r="11786">
          <cell r="A11786">
            <v>871</v>
          </cell>
          <cell r="B11786" t="str">
            <v>TUBO PRESION RDE-21 Ø2" S/NORMA ICONTEC</v>
          </cell>
          <cell r="C11786" t="str">
            <v>ML</v>
          </cell>
          <cell r="D11786">
            <v>44596</v>
          </cell>
          <cell r="E11786" t="str">
            <v>2022</v>
          </cell>
          <cell r="F11786">
            <v>14610</v>
          </cell>
        </row>
        <row r="11787">
          <cell r="A11787">
            <v>872</v>
          </cell>
          <cell r="B11787" t="str">
            <v>TUBO SANITARIO 2" PVCX6ML  S/NORMA ICONTEC</v>
          </cell>
          <cell r="C11787" t="str">
            <v>ML</v>
          </cell>
          <cell r="D11787">
            <v>44596</v>
          </cell>
          <cell r="E11787" t="str">
            <v>2022</v>
          </cell>
          <cell r="F11787">
            <v>9153</v>
          </cell>
        </row>
        <row r="11788">
          <cell r="A11788">
            <v>873</v>
          </cell>
          <cell r="B11788" t="str">
            <v>TUBO SANITARIO 3" PVC  S/NORMA ICONTEC</v>
          </cell>
          <cell r="C11788" t="str">
            <v>ML</v>
          </cell>
          <cell r="D11788">
            <v>44596</v>
          </cell>
          <cell r="E11788" t="str">
            <v>2022</v>
          </cell>
          <cell r="F11788">
            <v>18649</v>
          </cell>
        </row>
        <row r="11789">
          <cell r="A11789">
            <v>874</v>
          </cell>
          <cell r="B11789" t="str">
            <v>TUBO SANITARIO 4" PVC    RALCO</v>
          </cell>
          <cell r="C11789" t="str">
            <v>ML</v>
          </cell>
          <cell r="E11789" t="str">
            <v>1900</v>
          </cell>
          <cell r="F11789">
            <v>0</v>
          </cell>
        </row>
        <row r="11790">
          <cell r="A11790">
            <v>875</v>
          </cell>
          <cell r="B11790" t="str">
            <v>TUBO PRESION RDE-21  3/4" PVCX6ML S/NORMA ICONTEC</v>
          </cell>
          <cell r="C11790" t="str">
            <v>ML</v>
          </cell>
          <cell r="D11790">
            <v>44596</v>
          </cell>
          <cell r="E11790" t="str">
            <v>2022</v>
          </cell>
          <cell r="F11790">
            <v>2799</v>
          </cell>
        </row>
        <row r="11791">
          <cell r="A11791">
            <v>907</v>
          </cell>
          <cell r="B11791" t="str">
            <v>TUBO GAS        3/4"     PAVCO</v>
          </cell>
          <cell r="C11791" t="str">
            <v>ML</v>
          </cell>
          <cell r="E11791" t="str">
            <v>1900</v>
          </cell>
          <cell r="F11791">
            <v>0</v>
          </cell>
        </row>
        <row r="11792">
          <cell r="A11792">
            <v>908</v>
          </cell>
          <cell r="B11792" t="str">
            <v>TUBO GAS       1"        PAVCO</v>
          </cell>
          <cell r="C11792" t="str">
            <v>ML</v>
          </cell>
          <cell r="E11792" t="str">
            <v>1900</v>
          </cell>
          <cell r="F11792">
            <v>0</v>
          </cell>
        </row>
        <row r="11793">
          <cell r="A11793">
            <v>1580</v>
          </cell>
          <cell r="B11793" t="str">
            <v>TUBO PRESION RDE-21 PVC  Ø 1" L=6M S/NORMA ICONTEC</v>
          </cell>
          <cell r="C11793" t="str">
            <v>ML</v>
          </cell>
          <cell r="D11793">
            <v>44596</v>
          </cell>
          <cell r="E11793" t="str">
            <v>2022</v>
          </cell>
          <cell r="F11793">
            <v>6247</v>
          </cell>
        </row>
        <row r="11794">
          <cell r="A11794">
            <v>1581</v>
          </cell>
          <cell r="B11794" t="str">
            <v>TUBO PRESION RDE-21   1¼"  S/NORMA ICONTEC</v>
          </cell>
          <cell r="C11794" t="str">
            <v>ML</v>
          </cell>
          <cell r="D11794">
            <v>44596</v>
          </cell>
          <cell r="E11794" t="str">
            <v>2022</v>
          </cell>
          <cell r="F11794">
            <v>9488</v>
          </cell>
        </row>
        <row r="11795">
          <cell r="A11795">
            <v>1583</v>
          </cell>
          <cell r="B11795" t="str">
            <v>TUBO PRESION RDE-21 2½" PVC S/NORMA ICONTEC</v>
          </cell>
          <cell r="C11795" t="str">
            <v>ML</v>
          </cell>
          <cell r="D11795">
            <v>44596</v>
          </cell>
          <cell r="E11795" t="str">
            <v>2022</v>
          </cell>
          <cell r="F11795">
            <v>30786</v>
          </cell>
        </row>
        <row r="11796">
          <cell r="A11796">
            <v>1584</v>
          </cell>
          <cell r="B11796" t="str">
            <v>TUBO PRESION RDE-21 Ø3" PVCX6ML -S/NORMA ICONTEC</v>
          </cell>
          <cell r="C11796" t="str">
            <v>ML</v>
          </cell>
          <cell r="D11796">
            <v>44596</v>
          </cell>
          <cell r="E11796" t="str">
            <v>2022</v>
          </cell>
          <cell r="F11796">
            <v>41075</v>
          </cell>
        </row>
        <row r="11797">
          <cell r="A11797">
            <v>1585</v>
          </cell>
          <cell r="B11797" t="str">
            <v>TUBO SANITARIO Ø1,1/2" PVC X6MLS/NORMA ICONTEC</v>
          </cell>
          <cell r="C11797" t="str">
            <v>ML</v>
          </cell>
          <cell r="D11797">
            <v>44596</v>
          </cell>
          <cell r="E11797" t="str">
            <v>2022</v>
          </cell>
          <cell r="F11797">
            <v>10645</v>
          </cell>
        </row>
        <row r="11798">
          <cell r="A11798">
            <v>1586</v>
          </cell>
          <cell r="B11798" t="str">
            <v>TUBO SANITARIOØ 6"X6ML PVC S/NORMA ICONTEC</v>
          </cell>
          <cell r="C11798" t="str">
            <v>ML</v>
          </cell>
          <cell r="D11798">
            <v>44596</v>
          </cell>
          <cell r="E11798" t="str">
            <v>2022</v>
          </cell>
          <cell r="F11798">
            <v>61134</v>
          </cell>
        </row>
        <row r="11799">
          <cell r="A11799">
            <v>1590</v>
          </cell>
          <cell r="B11799" t="str">
            <v>TUBO VENTILACION Ø1½"PVCX6ML S/NORMA ICONTEC</v>
          </cell>
          <cell r="C11799" t="str">
            <v>ML</v>
          </cell>
          <cell r="D11799">
            <v>44596</v>
          </cell>
          <cell r="E11799" t="str">
            <v>2022</v>
          </cell>
          <cell r="F11799">
            <v>7236</v>
          </cell>
        </row>
        <row r="11800">
          <cell r="A11800">
            <v>1591</v>
          </cell>
          <cell r="B11800" t="str">
            <v>TUBO VENTILACION Ø 2"PVC X6ML S/NORMA ICONTEC</v>
          </cell>
          <cell r="C11800" t="str">
            <v>ML</v>
          </cell>
          <cell r="D11800">
            <v>44596</v>
          </cell>
          <cell r="E11800" t="str">
            <v>2022</v>
          </cell>
          <cell r="F11800">
            <v>9051</v>
          </cell>
        </row>
        <row r="11801">
          <cell r="A11801">
            <v>1592</v>
          </cell>
          <cell r="B11801" t="str">
            <v>TUBO VENTILACION Ø3"PVCX6ML S/NORMA ICONTEC</v>
          </cell>
          <cell r="C11801" t="str">
            <v>ML</v>
          </cell>
          <cell r="D11801">
            <v>44596</v>
          </cell>
          <cell r="E11801" t="str">
            <v>2022</v>
          </cell>
          <cell r="F11801">
            <v>13622</v>
          </cell>
        </row>
        <row r="11802">
          <cell r="A11802">
            <v>1593</v>
          </cell>
          <cell r="B11802" t="str">
            <v>TUBO VENTILACION Ø4"PVCX6ML S/NORMA ICONTEC</v>
          </cell>
          <cell r="C11802" t="str">
            <v>ML</v>
          </cell>
          <cell r="D11802">
            <v>44596</v>
          </cell>
          <cell r="E11802" t="str">
            <v>2022</v>
          </cell>
          <cell r="F11802">
            <v>13951</v>
          </cell>
        </row>
        <row r="11803">
          <cell r="A11803">
            <v>1603</v>
          </cell>
          <cell r="B11803" t="str">
            <v>TUBO CONDUIT 1" RALCO</v>
          </cell>
          <cell r="C11803" t="str">
            <v>ML</v>
          </cell>
          <cell r="E11803" t="str">
            <v>1900</v>
          </cell>
          <cell r="F11803">
            <v>0</v>
          </cell>
        </row>
        <row r="11804">
          <cell r="A11804">
            <v>1604</v>
          </cell>
          <cell r="B11804" t="str">
            <v>TUBO CONDUIT 1¼" RALCO</v>
          </cell>
          <cell r="C11804" t="str">
            <v>ML</v>
          </cell>
          <cell r="E11804" t="str">
            <v>1900</v>
          </cell>
          <cell r="F11804">
            <v>0</v>
          </cell>
        </row>
        <row r="11805">
          <cell r="A11805">
            <v>1605</v>
          </cell>
          <cell r="B11805" t="str">
            <v>TUBO CONDUIT 1½"  RALCO</v>
          </cell>
          <cell r="C11805" t="str">
            <v>ML</v>
          </cell>
          <cell r="D11805">
            <v>44596</v>
          </cell>
          <cell r="E11805" t="str">
            <v>2022</v>
          </cell>
          <cell r="F11805">
            <v>9408</v>
          </cell>
        </row>
        <row r="11806">
          <cell r="A11806">
            <v>1713</v>
          </cell>
          <cell r="B11806" t="str">
            <v>BAJANTE SOPORTE   RAINGO       PAVCO</v>
          </cell>
          <cell r="C11806" t="str">
            <v>UN</v>
          </cell>
          <cell r="D11806">
            <v>44596</v>
          </cell>
          <cell r="E11806" t="str">
            <v>2022</v>
          </cell>
          <cell r="F11806">
            <v>3395</v>
          </cell>
        </row>
        <row r="11807">
          <cell r="A11807">
            <v>1716</v>
          </cell>
          <cell r="B11807" t="str">
            <v>TUBO CONDUIT 2"  RALCO</v>
          </cell>
          <cell r="C11807" t="str">
            <v>ML</v>
          </cell>
          <cell r="D11807">
            <v>44596</v>
          </cell>
          <cell r="E11807" t="str">
            <v>2022</v>
          </cell>
          <cell r="F11807">
            <v>14118.01</v>
          </cell>
        </row>
        <row r="11808">
          <cell r="A11808">
            <v>1735</v>
          </cell>
          <cell r="B11808" t="str">
            <v>TUBO PVC DUCTO  ELECTRICO TIPO DB 3"</v>
          </cell>
          <cell r="C11808" t="str">
            <v>ML</v>
          </cell>
          <cell r="D11808">
            <v>44596</v>
          </cell>
          <cell r="E11808" t="str">
            <v>2022</v>
          </cell>
          <cell r="F11808">
            <v>20708</v>
          </cell>
        </row>
        <row r="11809">
          <cell r="A11809">
            <v>1773</v>
          </cell>
          <cell r="B11809" t="str">
            <v>BAJANTE UNION RAINGO   PAVCO</v>
          </cell>
          <cell r="C11809" t="str">
            <v>UN</v>
          </cell>
          <cell r="D11809">
            <v>44596</v>
          </cell>
          <cell r="E11809" t="str">
            <v>2022</v>
          </cell>
          <cell r="F11809">
            <v>11714</v>
          </cell>
        </row>
        <row r="11810">
          <cell r="A11810">
            <v>1836</v>
          </cell>
          <cell r="B11810" t="str">
            <v>UNION POLIETILENO 3/4"   PAVCO</v>
          </cell>
          <cell r="C11810" t="str">
            <v>UN</v>
          </cell>
          <cell r="D11810">
            <v>44596</v>
          </cell>
          <cell r="E11810" t="str">
            <v>2022</v>
          </cell>
          <cell r="F11810">
            <v>834</v>
          </cell>
        </row>
        <row r="11811">
          <cell r="A11811">
            <v>2966</v>
          </cell>
          <cell r="B11811" t="str">
            <v>TUBO COBRE ½" PESADO-TIPO-K</v>
          </cell>
          <cell r="C11811" t="str">
            <v>ML</v>
          </cell>
          <cell r="E11811" t="str">
            <v>1900</v>
          </cell>
          <cell r="F11811">
            <v>0</v>
          </cell>
        </row>
        <row r="11812">
          <cell r="A11812">
            <v>2967</v>
          </cell>
          <cell r="B11812" t="str">
            <v>TUBO COBRE ½" LIVIANO</v>
          </cell>
          <cell r="C11812" t="str">
            <v>ML</v>
          </cell>
          <cell r="E11812" t="str">
            <v>1900</v>
          </cell>
          <cell r="F11812">
            <v>0</v>
          </cell>
        </row>
        <row r="11813">
          <cell r="A11813">
            <v>2968</v>
          </cell>
          <cell r="B11813" t="str">
            <v>TUBO COBRE 3/8" PESADO</v>
          </cell>
          <cell r="C11813" t="str">
            <v>ML</v>
          </cell>
          <cell r="E11813" t="str">
            <v>1900</v>
          </cell>
          <cell r="F11813">
            <v>0</v>
          </cell>
        </row>
        <row r="11814">
          <cell r="A11814">
            <v>2969</v>
          </cell>
          <cell r="B11814" t="str">
            <v>TUBO COBRE 3/8" LIVIANO</v>
          </cell>
          <cell r="C11814" t="str">
            <v>ML</v>
          </cell>
          <cell r="E11814" t="str">
            <v>1900</v>
          </cell>
          <cell r="F11814">
            <v>0</v>
          </cell>
        </row>
        <row r="11815">
          <cell r="A11815">
            <v>3526</v>
          </cell>
          <cell r="B11815" t="str">
            <v>TUBO ALCANT NOVAFORT 110MM S/NORMA ICONTEC</v>
          </cell>
          <cell r="C11815" t="str">
            <v>ML</v>
          </cell>
          <cell r="D11815">
            <v>44601</v>
          </cell>
          <cell r="E11815" t="str">
            <v>2022</v>
          </cell>
          <cell r="F11815">
            <v>18637.009999999998</v>
          </cell>
        </row>
        <row r="11816">
          <cell r="A11816">
            <v>3530</v>
          </cell>
          <cell r="B11816" t="str">
            <v>UNION  ALCANT NOVAFORT 160MM /NORMA ICONTEC</v>
          </cell>
          <cell r="C11816" t="str">
            <v>UN</v>
          </cell>
          <cell r="D11816">
            <v>44622</v>
          </cell>
          <cell r="E11816" t="str">
            <v>2022</v>
          </cell>
          <cell r="F11816">
            <v>18823</v>
          </cell>
        </row>
        <row r="11817">
          <cell r="A11817">
            <v>3848</v>
          </cell>
          <cell r="B11817" t="str">
            <v>TUBO COBRE 3/4" LIVIANO</v>
          </cell>
          <cell r="C11817" t="str">
            <v>ML</v>
          </cell>
          <cell r="E11817" t="str">
            <v>1900</v>
          </cell>
          <cell r="F11817">
            <v>0</v>
          </cell>
        </row>
        <row r="11818">
          <cell r="A11818">
            <v>100027</v>
          </cell>
          <cell r="B11818" t="str">
            <v>Tubo gas polietileno      3"      **</v>
          </cell>
          <cell r="C11818" t="str">
            <v>ML</v>
          </cell>
          <cell r="E11818" t="str">
            <v>1900</v>
          </cell>
          <cell r="F11818">
            <v>0</v>
          </cell>
        </row>
        <row r="11819">
          <cell r="A11819">
            <v>100028</v>
          </cell>
          <cell r="B11819" t="str">
            <v>codo  polietileno d=3" para gas</v>
          </cell>
          <cell r="C11819" t="str">
            <v>UN</v>
          </cell>
          <cell r="E11819" t="str">
            <v>1900</v>
          </cell>
          <cell r="F11819">
            <v>0</v>
          </cell>
        </row>
        <row r="11820">
          <cell r="A11820">
            <v>100035</v>
          </cell>
          <cell r="B11820" t="str">
            <v>Silla de polietileno d=3" x 1" para gas  **</v>
          </cell>
          <cell r="C11820" t="str">
            <v>UN</v>
          </cell>
          <cell r="E11820" t="str">
            <v>1900</v>
          </cell>
          <cell r="F11820">
            <v>0</v>
          </cell>
        </row>
        <row r="11821">
          <cell r="A11821">
            <v>100036</v>
          </cell>
          <cell r="B11821" t="str">
            <v>Polivalvula d=1 " para gas  **</v>
          </cell>
          <cell r="C11821" t="str">
            <v>UN</v>
          </cell>
          <cell r="E11821" t="str">
            <v>1900</v>
          </cell>
          <cell r="F11821">
            <v>0</v>
          </cell>
        </row>
        <row r="11822">
          <cell r="A11822">
            <v>100169</v>
          </cell>
          <cell r="B11822" t="str">
            <v>Tubo gas polietileno    1 1/4"      **</v>
          </cell>
          <cell r="C11822" t="str">
            <v>ML</v>
          </cell>
          <cell r="E11822" t="str">
            <v>1900</v>
          </cell>
          <cell r="F11822">
            <v>0</v>
          </cell>
        </row>
        <row r="11823">
          <cell r="A11823">
            <v>100170</v>
          </cell>
          <cell r="B11823" t="str">
            <v>Tubo gas polietileno    2"      **</v>
          </cell>
          <cell r="C11823" t="str">
            <v>ML</v>
          </cell>
          <cell r="E11823" t="str">
            <v>1900</v>
          </cell>
          <cell r="F11823">
            <v>0</v>
          </cell>
        </row>
        <row r="11824">
          <cell r="A11824">
            <v>100171</v>
          </cell>
          <cell r="B11824" t="str">
            <v>Tubo gas polietileno    4"      **</v>
          </cell>
          <cell r="C11824" t="str">
            <v>ML</v>
          </cell>
          <cell r="E11824" t="str">
            <v>1900</v>
          </cell>
          <cell r="F11824">
            <v>0</v>
          </cell>
        </row>
        <row r="11825">
          <cell r="A11825">
            <v>100172</v>
          </cell>
          <cell r="B11825" t="str">
            <v>Tubo gas polietileno    6"      **</v>
          </cell>
          <cell r="C11825" t="str">
            <v>ML</v>
          </cell>
          <cell r="E11825" t="str">
            <v>1900</v>
          </cell>
          <cell r="F11825">
            <v>0</v>
          </cell>
        </row>
        <row r="11826">
          <cell r="A11826">
            <v>100173</v>
          </cell>
          <cell r="B11826" t="str">
            <v>Tubo gas polietileno    20 mm      **</v>
          </cell>
          <cell r="C11826" t="str">
            <v>ML</v>
          </cell>
          <cell r="E11826" t="str">
            <v>1900</v>
          </cell>
          <cell r="F11826">
            <v>0</v>
          </cell>
        </row>
        <row r="11827">
          <cell r="A11827">
            <v>100174</v>
          </cell>
          <cell r="B11827" t="str">
            <v>Tubo gas polietileno    25 mm      **</v>
          </cell>
          <cell r="C11827" t="str">
            <v>ML</v>
          </cell>
          <cell r="E11827" t="str">
            <v>1900</v>
          </cell>
          <cell r="F11827">
            <v>0</v>
          </cell>
        </row>
        <row r="11828">
          <cell r="A11828">
            <v>100175</v>
          </cell>
          <cell r="B11828" t="str">
            <v>Tubo gas polietileno    32 mm      **</v>
          </cell>
          <cell r="C11828" t="str">
            <v>ML</v>
          </cell>
          <cell r="E11828" t="str">
            <v>1900</v>
          </cell>
          <cell r="F11828">
            <v>0</v>
          </cell>
        </row>
        <row r="11829">
          <cell r="A11829">
            <v>100176</v>
          </cell>
          <cell r="B11829" t="str">
            <v>Tubo gas polietileno    63 mm      **</v>
          </cell>
          <cell r="C11829" t="str">
            <v>ML</v>
          </cell>
          <cell r="E11829" t="str">
            <v>1900</v>
          </cell>
          <cell r="F11829">
            <v>0</v>
          </cell>
        </row>
        <row r="11830">
          <cell r="A11830">
            <v>100177</v>
          </cell>
          <cell r="B11830" t="str">
            <v>Tubo gas polietileno    90 mm      **</v>
          </cell>
          <cell r="C11830" t="str">
            <v>ML</v>
          </cell>
          <cell r="E11830" t="str">
            <v>1900</v>
          </cell>
          <cell r="F11830">
            <v>0</v>
          </cell>
        </row>
        <row r="11831">
          <cell r="A11831">
            <v>100178</v>
          </cell>
          <cell r="B11831" t="str">
            <v>Tubo gas polietileno   110 mm      **</v>
          </cell>
          <cell r="C11831" t="str">
            <v>ML</v>
          </cell>
          <cell r="E11831" t="str">
            <v>1900</v>
          </cell>
          <cell r="F11831">
            <v>0</v>
          </cell>
        </row>
        <row r="11832">
          <cell r="A11832">
            <v>100179</v>
          </cell>
          <cell r="B11832" t="str">
            <v>Tubo gas polietileno   160 mm      **</v>
          </cell>
          <cell r="C11832" t="str">
            <v>ML</v>
          </cell>
          <cell r="E11832" t="str">
            <v>1900</v>
          </cell>
          <cell r="F11832">
            <v>0</v>
          </cell>
        </row>
        <row r="11833">
          <cell r="A11833">
            <v>100180</v>
          </cell>
          <cell r="B11833" t="str">
            <v>Union gas polietil 1/2" tipo socket (campana) **</v>
          </cell>
          <cell r="C11833" t="str">
            <v>UN</v>
          </cell>
          <cell r="E11833" t="str">
            <v>1900</v>
          </cell>
          <cell r="F11833">
            <v>0</v>
          </cell>
        </row>
        <row r="11834">
          <cell r="A11834">
            <v>100181</v>
          </cell>
          <cell r="B11834" t="str">
            <v>Union gas polietil 3/4" tipo socket (campana) **</v>
          </cell>
          <cell r="C11834" t="str">
            <v>UN</v>
          </cell>
          <cell r="E11834" t="str">
            <v>1900</v>
          </cell>
          <cell r="F11834">
            <v>0</v>
          </cell>
        </row>
        <row r="11835">
          <cell r="A11835">
            <v>100182</v>
          </cell>
          <cell r="B11835" t="str">
            <v>Union gas polietil 1" tipo socket (campana) **</v>
          </cell>
          <cell r="C11835" t="str">
            <v>UN</v>
          </cell>
          <cell r="E11835" t="str">
            <v>1900</v>
          </cell>
          <cell r="F11835">
            <v>0</v>
          </cell>
        </row>
        <row r="11836">
          <cell r="A11836">
            <v>100183</v>
          </cell>
          <cell r="B11836" t="str">
            <v>Union gas polietil 2" tipo socket (campana) **</v>
          </cell>
          <cell r="C11836" t="str">
            <v>UN</v>
          </cell>
          <cell r="E11836" t="str">
            <v>1900</v>
          </cell>
          <cell r="F11836">
            <v>0</v>
          </cell>
        </row>
        <row r="11837">
          <cell r="A11837">
            <v>100184</v>
          </cell>
          <cell r="B11837" t="str">
            <v>Reduccion gas polietil 3/4"x1/2"  **</v>
          </cell>
          <cell r="C11837" t="str">
            <v>ML</v>
          </cell>
          <cell r="E11837" t="str">
            <v>1900</v>
          </cell>
          <cell r="F11837">
            <v>0</v>
          </cell>
        </row>
        <row r="11838">
          <cell r="A11838">
            <v>100185</v>
          </cell>
          <cell r="B11838" t="str">
            <v>Reduccion gas polietil 1"x1/2"  **</v>
          </cell>
          <cell r="C11838" t="str">
            <v>ML</v>
          </cell>
          <cell r="E11838" t="str">
            <v>1900</v>
          </cell>
          <cell r="F11838">
            <v>0</v>
          </cell>
        </row>
        <row r="11839">
          <cell r="A11839">
            <v>100186</v>
          </cell>
          <cell r="B11839" t="str">
            <v>Reduccion gas polietil 1"x3/4"  **</v>
          </cell>
          <cell r="C11839" t="str">
            <v>ML</v>
          </cell>
          <cell r="E11839" t="str">
            <v>1900</v>
          </cell>
          <cell r="F11839">
            <v>0</v>
          </cell>
        </row>
        <row r="11840">
          <cell r="A11840">
            <v>100187</v>
          </cell>
          <cell r="B11840" t="str">
            <v>Polivalvula d=3/4 " para gas  **</v>
          </cell>
          <cell r="C11840" t="str">
            <v>UN</v>
          </cell>
          <cell r="E11840" t="str">
            <v>1900</v>
          </cell>
          <cell r="F11840">
            <v>0</v>
          </cell>
        </row>
        <row r="11841">
          <cell r="A11841">
            <v>100188</v>
          </cell>
          <cell r="B11841" t="str">
            <v>Polivalvula d=1/2 " para gas  **</v>
          </cell>
          <cell r="C11841" t="str">
            <v>UN</v>
          </cell>
          <cell r="E11841" t="str">
            <v>1900</v>
          </cell>
          <cell r="F11841">
            <v>0</v>
          </cell>
        </row>
        <row r="11842">
          <cell r="A11842">
            <v>100200</v>
          </cell>
          <cell r="B11842" t="str">
            <v>Silla de polietileno d=2"x1/2" para gas  **</v>
          </cell>
          <cell r="C11842" t="str">
            <v>UN</v>
          </cell>
          <cell r="E11842" t="str">
            <v>1900</v>
          </cell>
          <cell r="F11842">
            <v>0</v>
          </cell>
        </row>
        <row r="11843">
          <cell r="A11843">
            <v>100201</v>
          </cell>
          <cell r="B11843" t="str">
            <v>Silla de polietileno d=2"x3/4" para gas  **</v>
          </cell>
          <cell r="C11843" t="str">
            <v>UN</v>
          </cell>
          <cell r="E11843" t="str">
            <v>1900</v>
          </cell>
          <cell r="F11843">
            <v>0</v>
          </cell>
        </row>
        <row r="11844">
          <cell r="A11844">
            <v>100202</v>
          </cell>
          <cell r="B11844" t="str">
            <v>Silla de polietileno d=3"x1/2" para gas  **</v>
          </cell>
          <cell r="C11844" t="str">
            <v>UN</v>
          </cell>
          <cell r="E11844" t="str">
            <v>1900</v>
          </cell>
          <cell r="F11844">
            <v>0</v>
          </cell>
        </row>
        <row r="11845">
          <cell r="A11845">
            <v>100203</v>
          </cell>
          <cell r="B11845" t="str">
            <v>Silla de polietileno d=3"x3/4" para gas  **</v>
          </cell>
          <cell r="C11845" t="str">
            <v>UN</v>
          </cell>
          <cell r="E11845" t="str">
            <v>1900</v>
          </cell>
          <cell r="F11845">
            <v>0</v>
          </cell>
        </row>
        <row r="11846">
          <cell r="A11846">
            <v>100204</v>
          </cell>
          <cell r="B11846" t="str">
            <v>codo  polietileno d=1/2" para gas</v>
          </cell>
          <cell r="C11846" t="str">
            <v>UN</v>
          </cell>
          <cell r="E11846" t="str">
            <v>1900</v>
          </cell>
          <cell r="F11846">
            <v>0</v>
          </cell>
        </row>
        <row r="11847">
          <cell r="A11847">
            <v>100205</v>
          </cell>
          <cell r="B11847" t="str">
            <v>codo  polietileno d=3/4" para gas</v>
          </cell>
          <cell r="C11847" t="str">
            <v>UN</v>
          </cell>
          <cell r="E11847" t="str">
            <v>1900</v>
          </cell>
          <cell r="F11847">
            <v>0</v>
          </cell>
        </row>
        <row r="11848">
          <cell r="A11848">
            <v>100206</v>
          </cell>
          <cell r="B11848" t="str">
            <v>codo  polietileno d=1" para gas</v>
          </cell>
          <cell r="C11848" t="str">
            <v>UN</v>
          </cell>
          <cell r="E11848" t="str">
            <v>1900</v>
          </cell>
          <cell r="F11848">
            <v>0</v>
          </cell>
        </row>
        <row r="11849">
          <cell r="A11849">
            <v>100207</v>
          </cell>
          <cell r="B11849" t="str">
            <v>codo  polietileno d=2" para gas</v>
          </cell>
          <cell r="C11849" t="str">
            <v>UN</v>
          </cell>
          <cell r="E11849" t="str">
            <v>1900</v>
          </cell>
          <cell r="F11849">
            <v>0</v>
          </cell>
        </row>
        <row r="11850">
          <cell r="A11850">
            <v>100208</v>
          </cell>
          <cell r="B11850" t="str">
            <v>codo  polietileno d=4" para gas</v>
          </cell>
          <cell r="C11850" t="str">
            <v>UN</v>
          </cell>
          <cell r="E11850" t="str">
            <v>1900</v>
          </cell>
          <cell r="F11850">
            <v>0</v>
          </cell>
        </row>
        <row r="11851">
          <cell r="A11851">
            <v>100209</v>
          </cell>
          <cell r="B11851" t="str">
            <v>codo  polietileno d=6" para gas</v>
          </cell>
          <cell r="C11851" t="str">
            <v>UN</v>
          </cell>
          <cell r="E11851" t="str">
            <v>1900</v>
          </cell>
          <cell r="F11851">
            <v>0</v>
          </cell>
        </row>
        <row r="11852">
          <cell r="A11852">
            <v>100210</v>
          </cell>
          <cell r="B11852" t="str">
            <v>Equipo termofusion para tubo gas d=3" **</v>
          </cell>
          <cell r="C11852" t="str">
            <v>ML</v>
          </cell>
          <cell r="E11852" t="str">
            <v>1900</v>
          </cell>
          <cell r="F11852">
            <v>0</v>
          </cell>
        </row>
        <row r="11853">
          <cell r="A11853">
            <v>100211</v>
          </cell>
          <cell r="B11853" t="str">
            <v>Equipo termofusion tubo gas/ polietileno+Operario</v>
          </cell>
          <cell r="C11853" t="str">
            <v>HR</v>
          </cell>
          <cell r="D11853">
            <v>44596</v>
          </cell>
          <cell r="E11853" t="str">
            <v>2022</v>
          </cell>
          <cell r="F11853">
            <v>26421</v>
          </cell>
        </row>
        <row r="11854">
          <cell r="A11854">
            <v>100417</v>
          </cell>
          <cell r="B11854" t="str">
            <v>Tubo ducto electrico tipo liviano EB 4"(LIVIANO)</v>
          </cell>
          <cell r="C11854" t="str">
            <v>ML</v>
          </cell>
          <cell r="D11854">
            <v>44123</v>
          </cell>
          <cell r="E11854" t="str">
            <v>2020</v>
          </cell>
          <cell r="F11854">
            <v>11453</v>
          </cell>
        </row>
        <row r="11855">
          <cell r="A11855">
            <v>100516</v>
          </cell>
          <cell r="B11855" t="str">
            <v>Tubo presion Platino RDE-26 d=6" Union mecanica</v>
          </cell>
          <cell r="C11855" t="str">
            <v>ML</v>
          </cell>
          <cell r="D11855">
            <v>43553</v>
          </cell>
          <cell r="E11855" t="str">
            <v>2019</v>
          </cell>
          <cell r="F11855">
            <v>39413</v>
          </cell>
        </row>
        <row r="11856">
          <cell r="A11856">
            <v>100517</v>
          </cell>
          <cell r="B11856" t="str">
            <v>Tubing  1/4" (Tubo cobre) **</v>
          </cell>
          <cell r="C11856" t="str">
            <v>ML</v>
          </cell>
          <cell r="E11856" t="str">
            <v>1900</v>
          </cell>
          <cell r="F11856">
            <v>0</v>
          </cell>
        </row>
        <row r="11857">
          <cell r="A11857">
            <v>100527</v>
          </cell>
          <cell r="B11857" t="str">
            <v>Tubo agua potable polietileno  200 mm      **</v>
          </cell>
          <cell r="C11857" t="str">
            <v>ML</v>
          </cell>
          <cell r="E11857" t="str">
            <v>1900</v>
          </cell>
          <cell r="F11857">
            <v>0</v>
          </cell>
        </row>
        <row r="11858">
          <cell r="A11858">
            <v>100528</v>
          </cell>
          <cell r="B11858" t="str">
            <v>Equipo termofusion para tubo agua potab d=8" **</v>
          </cell>
          <cell r="C11858" t="str">
            <v>HR</v>
          </cell>
          <cell r="E11858" t="str">
            <v>1900</v>
          </cell>
          <cell r="F11858">
            <v>0</v>
          </cell>
        </row>
        <row r="11859">
          <cell r="A11859">
            <v>100595</v>
          </cell>
          <cell r="B11859" t="str">
            <v>Tubo Novafort 250MM PVC-S/NORMA ICONTEC</v>
          </cell>
          <cell r="C11859" t="str">
            <v>ML</v>
          </cell>
          <cell r="D11859">
            <v>44596</v>
          </cell>
          <cell r="E11859" t="str">
            <v>2022</v>
          </cell>
          <cell r="F11859">
            <v>92131</v>
          </cell>
        </row>
        <row r="11860">
          <cell r="A11860">
            <v>100707</v>
          </cell>
          <cell r="B11860" t="str">
            <v>TUBO PRESION RDE-13.5  Ø 1" PVC S/NORMA ICONTEC</v>
          </cell>
          <cell r="C11860" t="str">
            <v>ML</v>
          </cell>
          <cell r="D11860">
            <v>44588</v>
          </cell>
          <cell r="E11860" t="str">
            <v>2022</v>
          </cell>
          <cell r="F11860">
            <v>8750</v>
          </cell>
        </row>
        <row r="11861">
          <cell r="A11861">
            <v>100739</v>
          </cell>
          <cell r="B11861" t="str">
            <v>TUBO SANITARIO 6" PVC (TIPO LIVIANO) PAVCO</v>
          </cell>
          <cell r="C11861" t="str">
            <v>ML</v>
          </cell>
          <cell r="D11861">
            <v>44596</v>
          </cell>
          <cell r="E11861" t="str">
            <v>2022</v>
          </cell>
          <cell r="F11861">
            <v>70402.009999999995</v>
          </cell>
        </row>
        <row r="11862">
          <cell r="A11862">
            <v>101083</v>
          </cell>
          <cell r="B11862" t="str">
            <v>TUBO  HIERRO GALVANIZADO IMC  2" 3.25mm</v>
          </cell>
          <cell r="C11862" t="str">
            <v>ML</v>
          </cell>
          <cell r="E11862" t="str">
            <v>1900</v>
          </cell>
          <cell r="F11862">
            <v>0</v>
          </cell>
        </row>
        <row r="11863">
          <cell r="A11863">
            <v>101084</v>
          </cell>
          <cell r="B11863" t="str">
            <v>TUBO  HG PRESIÓN AGUA-(Ø1") 3.38 mm L=6M  ASTM A53</v>
          </cell>
          <cell r="C11863" t="str">
            <v>ML</v>
          </cell>
          <cell r="E11863" t="str">
            <v>1900</v>
          </cell>
          <cell r="F11863">
            <v>0</v>
          </cell>
        </row>
        <row r="11864">
          <cell r="A11864">
            <v>101085</v>
          </cell>
          <cell r="B11864" t="str">
            <v>TUBO  HG- CERRAMIENTO Ø 1 1/2" 3.25mm L=6M*</v>
          </cell>
          <cell r="C11864" t="str">
            <v>ML</v>
          </cell>
          <cell r="E11864" t="str">
            <v>1900</v>
          </cell>
          <cell r="F11864">
            <v>0</v>
          </cell>
        </row>
        <row r="11865">
          <cell r="A11865">
            <v>101087</v>
          </cell>
          <cell r="B11865" t="str">
            <v>TUBO  HG-CERRAMIENTO Ø3" e=3.25mm L=6M</v>
          </cell>
          <cell r="C11865" t="str">
            <v>ML</v>
          </cell>
          <cell r="D11865">
            <v>44596</v>
          </cell>
          <cell r="E11865" t="str">
            <v>2022</v>
          </cell>
          <cell r="F11865">
            <v>24418</v>
          </cell>
        </row>
        <row r="11866">
          <cell r="A11866">
            <v>101207</v>
          </cell>
          <cell r="B11866" t="str">
            <v>TUBO EMT E:0.65  1½ "</v>
          </cell>
          <cell r="C11866" t="str">
            <v>ML</v>
          </cell>
          <cell r="E11866" t="str">
            <v>1900</v>
          </cell>
          <cell r="F11866">
            <v>0</v>
          </cell>
        </row>
        <row r="11867">
          <cell r="A11867">
            <v>101217</v>
          </cell>
          <cell r="B11867" t="str">
            <v>H -  EN TUBO CUAD.1 1/2 ESCRIT.Sum+Inst."</v>
          </cell>
          <cell r="C11867" t="str">
            <v>UN</v>
          </cell>
          <cell r="E11867" t="str">
            <v>1900</v>
          </cell>
          <cell r="F11867">
            <v>0</v>
          </cell>
        </row>
        <row r="11868">
          <cell r="A11868">
            <v>101564</v>
          </cell>
          <cell r="B11868" t="str">
            <v>TUBO CPVC 1 ½" RDE-11</v>
          </cell>
          <cell r="C11868" t="str">
            <v>ML</v>
          </cell>
          <cell r="D11868">
            <v>43552</v>
          </cell>
          <cell r="E11868" t="str">
            <v>2019</v>
          </cell>
          <cell r="F11868">
            <v>14259</v>
          </cell>
        </row>
        <row r="11869">
          <cell r="A11869">
            <v>101602</v>
          </cell>
          <cell r="B11869" t="str">
            <v>TUBO CPVC Ø  ½" X 3ML   S/NORMA ICONTEC</v>
          </cell>
          <cell r="C11869" t="str">
            <v>ML</v>
          </cell>
          <cell r="D11869">
            <v>44596</v>
          </cell>
          <cell r="E11869" t="str">
            <v>2022</v>
          </cell>
          <cell r="F11869">
            <v>7701</v>
          </cell>
        </row>
        <row r="11870">
          <cell r="A11870">
            <v>101604</v>
          </cell>
          <cell r="B11870" t="str">
            <v>TUBO CPVC Ø 3/4" X 3ML</v>
          </cell>
          <cell r="C11870" t="str">
            <v>ML</v>
          </cell>
          <cell r="E11870" t="str">
            <v>1900</v>
          </cell>
          <cell r="F11870">
            <v>0</v>
          </cell>
        </row>
        <row r="11871">
          <cell r="A11871">
            <v>101605</v>
          </cell>
          <cell r="B11871" t="str">
            <v>TUBO CPVC  1" **</v>
          </cell>
          <cell r="C11871" t="str">
            <v>ML</v>
          </cell>
          <cell r="E11871" t="str">
            <v>1900</v>
          </cell>
          <cell r="F11871">
            <v>0</v>
          </cell>
        </row>
        <row r="11872">
          <cell r="A11872">
            <v>101606</v>
          </cell>
          <cell r="B11872" t="str">
            <v>TUBO CPVC  1 1/2" **</v>
          </cell>
          <cell r="C11872" t="str">
            <v>ML</v>
          </cell>
          <cell r="E11872" t="str">
            <v>1900</v>
          </cell>
          <cell r="F11872">
            <v>0</v>
          </cell>
        </row>
        <row r="11873">
          <cell r="A11873">
            <v>101607</v>
          </cell>
          <cell r="B11873" t="str">
            <v>TUBO CPVC  2" X 6ML S/NORMA ICONTEC</v>
          </cell>
          <cell r="C11873" t="str">
            <v>ML</v>
          </cell>
          <cell r="D11873">
            <v>44596</v>
          </cell>
          <cell r="E11873" t="str">
            <v>2022</v>
          </cell>
          <cell r="F11873">
            <v>105978</v>
          </cell>
        </row>
        <row r="11874">
          <cell r="A11874">
            <v>101739</v>
          </cell>
          <cell r="B11874" t="str">
            <v>TUBO PVC P RDE 41 100psi 8"    PAVCO</v>
          </cell>
          <cell r="C11874" t="str">
            <v>ML</v>
          </cell>
          <cell r="D11874">
            <v>44622</v>
          </cell>
          <cell r="E11874" t="str">
            <v>2022</v>
          </cell>
          <cell r="F11874">
            <v>106022</v>
          </cell>
        </row>
        <row r="11875">
          <cell r="A11875">
            <v>101740</v>
          </cell>
          <cell r="B11875" t="str">
            <v>TUBO PVC P RDE 41 100psi 10"    PAVCO</v>
          </cell>
          <cell r="C11875" t="str">
            <v>ML</v>
          </cell>
          <cell r="D11875">
            <v>44622</v>
          </cell>
          <cell r="E11875" t="str">
            <v>2022</v>
          </cell>
          <cell r="F11875">
            <v>165792</v>
          </cell>
        </row>
        <row r="11876">
          <cell r="A11876">
            <v>101743</v>
          </cell>
          <cell r="B11876" t="str">
            <v>TUBO PVC P 100psi 12"    PAVCO</v>
          </cell>
          <cell r="C11876" t="str">
            <v>ML</v>
          </cell>
          <cell r="D11876">
            <v>44622</v>
          </cell>
          <cell r="E11876" t="str">
            <v>2022</v>
          </cell>
          <cell r="F11876">
            <v>230610</v>
          </cell>
        </row>
        <row r="11877">
          <cell r="A11877">
            <v>101745</v>
          </cell>
          <cell r="B11877" t="str">
            <v>TUBO PVC P RDE 41 100psi 6"    PAVCO</v>
          </cell>
          <cell r="C11877" t="str">
            <v>ML</v>
          </cell>
          <cell r="D11877">
            <v>44622</v>
          </cell>
          <cell r="E11877" t="str">
            <v>2022</v>
          </cell>
          <cell r="F11877">
            <v>62770</v>
          </cell>
        </row>
        <row r="11878">
          <cell r="A11878">
            <v>101747</v>
          </cell>
          <cell r="B11878" t="str">
            <v>TUBO PVC P RDE 41 100psi 4"</v>
          </cell>
          <cell r="C11878" t="str">
            <v>ML</v>
          </cell>
          <cell r="D11878">
            <v>43839</v>
          </cell>
          <cell r="E11878" t="str">
            <v>2020</v>
          </cell>
          <cell r="F11878">
            <v>12955.01</v>
          </cell>
        </row>
        <row r="11879">
          <cell r="A11879">
            <v>102307</v>
          </cell>
          <cell r="B11879" t="str">
            <v>Reducción PVCP 3/4"x1/2"  **</v>
          </cell>
          <cell r="C11879" t="str">
            <v>UN</v>
          </cell>
          <cell r="D11879">
            <v>44596</v>
          </cell>
          <cell r="E11879" t="str">
            <v>2022</v>
          </cell>
          <cell r="F11879">
            <v>681</v>
          </cell>
        </row>
        <row r="11880">
          <cell r="A11880">
            <v>102310</v>
          </cell>
          <cell r="B11880" t="str">
            <v>Reducción PVCP 1"x 3/4"  **</v>
          </cell>
          <cell r="C11880" t="str">
            <v>UN</v>
          </cell>
          <cell r="D11880">
            <v>44596</v>
          </cell>
          <cell r="E11880" t="str">
            <v>2022</v>
          </cell>
          <cell r="F11880">
            <v>1356.01</v>
          </cell>
        </row>
        <row r="11881">
          <cell r="A11881">
            <v>102784</v>
          </cell>
          <cell r="B11881" t="str">
            <v>TUBO GALVANIZADO 3" (e=3.25mm)</v>
          </cell>
          <cell r="C11881" t="str">
            <v>ML</v>
          </cell>
          <cell r="D11881">
            <v>44596</v>
          </cell>
          <cell r="E11881" t="str">
            <v>2022</v>
          </cell>
          <cell r="F11881">
            <v>94019</v>
          </cell>
        </row>
        <row r="11882">
          <cell r="A11882">
            <v>102861</v>
          </cell>
          <cell r="B11882" t="str">
            <v>Sifon pvc 3" **</v>
          </cell>
          <cell r="C11882" t="str">
            <v>UN</v>
          </cell>
          <cell r="D11882">
            <v>44596</v>
          </cell>
          <cell r="E11882" t="str">
            <v>2022</v>
          </cell>
          <cell r="F11882">
            <v>12076</v>
          </cell>
        </row>
        <row r="11883">
          <cell r="A11883">
            <v>102960</v>
          </cell>
          <cell r="B11883" t="str">
            <v>TUBO GALVANIZADO 11/4 SCH-40 (e=3.25mm) "</v>
          </cell>
          <cell r="C11883" t="str">
            <v>ML</v>
          </cell>
          <cell r="D11883">
            <v>43553</v>
          </cell>
          <cell r="E11883" t="str">
            <v>2019</v>
          </cell>
          <cell r="F11883">
            <v>18255</v>
          </cell>
        </row>
        <row r="11884">
          <cell r="A11884">
            <v>102965</v>
          </cell>
          <cell r="B11884" t="str">
            <v>TUBO GALVANIZADO       1"  x 2.5 mm</v>
          </cell>
          <cell r="C11884" t="str">
            <v>ML</v>
          </cell>
          <cell r="D11884">
            <v>43553</v>
          </cell>
          <cell r="E11884" t="str">
            <v>2019</v>
          </cell>
          <cell r="F11884">
            <v>12282</v>
          </cell>
        </row>
        <row r="11885">
          <cell r="A11885">
            <v>102967</v>
          </cell>
          <cell r="B11885" t="str">
            <v>TUBO CONDUIT GALV IMC 1 1/4"</v>
          </cell>
          <cell r="C11885" t="str">
            <v>ML</v>
          </cell>
          <cell r="E11885" t="str">
            <v>1900</v>
          </cell>
          <cell r="F11885">
            <v>0</v>
          </cell>
        </row>
        <row r="11886">
          <cell r="A11886">
            <v>103161</v>
          </cell>
          <cell r="B11886" t="str">
            <v>TUBO CONDUIT ½"  RALCO CON CAMPANA</v>
          </cell>
          <cell r="C11886" t="str">
            <v>ML</v>
          </cell>
          <cell r="E11886" t="str">
            <v>1900</v>
          </cell>
          <cell r="F11886">
            <v>0</v>
          </cell>
        </row>
        <row r="11887">
          <cell r="A11887">
            <v>103392</v>
          </cell>
          <cell r="B11887" t="str">
            <v>TUBO 1 1/2" PVCP - RDE-21L=6M; S/NORMA ICONTEC</v>
          </cell>
          <cell r="C11887" t="str">
            <v>ML</v>
          </cell>
          <cell r="D11887">
            <v>44596</v>
          </cell>
          <cell r="E11887" t="str">
            <v>2022</v>
          </cell>
          <cell r="F11887">
            <v>9882</v>
          </cell>
        </row>
        <row r="11888">
          <cell r="A11888">
            <v>103854</v>
          </cell>
          <cell r="B11888" t="str">
            <v>tubo galvanizado 1 1/4¨ e=3.25mm</v>
          </cell>
          <cell r="C11888" t="str">
            <v>ML</v>
          </cell>
          <cell r="E11888" t="str">
            <v>1900</v>
          </cell>
          <cell r="F11888">
            <v>0</v>
          </cell>
        </row>
        <row r="11889">
          <cell r="A11889">
            <v>103877</v>
          </cell>
          <cell r="B11889" t="str">
            <v>UNION PVC 1"  PRESION S(NORMA ICONTEC</v>
          </cell>
          <cell r="C11889" t="str">
            <v>UN</v>
          </cell>
          <cell r="D11889">
            <v>44596</v>
          </cell>
          <cell r="E11889" t="str">
            <v>2022</v>
          </cell>
          <cell r="F11889">
            <v>1125</v>
          </cell>
        </row>
        <row r="11890">
          <cell r="A11890">
            <v>104546</v>
          </cell>
          <cell r="B11890" t="str">
            <v>TUBO PVCP 1/2" RDE-9</v>
          </cell>
          <cell r="C11890" t="str">
            <v>ML</v>
          </cell>
          <cell r="D11890">
            <v>43746</v>
          </cell>
          <cell r="E11890" t="str">
            <v>2019</v>
          </cell>
          <cell r="F11890">
            <v>2041.24</v>
          </cell>
        </row>
        <row r="11891">
          <cell r="A11891">
            <v>104682</v>
          </cell>
          <cell r="B11891" t="str">
            <v>Tubo aceroEstructural Galv. 11/2"e=1.5 mm</v>
          </cell>
          <cell r="C11891" t="str">
            <v>ML</v>
          </cell>
          <cell r="E11891" t="str">
            <v>1900</v>
          </cell>
          <cell r="F11891">
            <v>0</v>
          </cell>
        </row>
        <row r="11892">
          <cell r="A11892">
            <v>104686</v>
          </cell>
          <cell r="B11892" t="str">
            <v>TUBO PEAD 63MM (PE-100/PN-16/RDE-11) AGUA PRESION</v>
          </cell>
          <cell r="C11892" t="str">
            <v>ML</v>
          </cell>
          <cell r="E11892" t="str">
            <v>1900</v>
          </cell>
          <cell r="F11892">
            <v>0</v>
          </cell>
        </row>
        <row r="11893">
          <cell r="A11893">
            <v>104687</v>
          </cell>
          <cell r="B11893" t="str">
            <v>UNIÓN MECANICA PEAD 63MM (PE-100/PN-16/RDE-11)</v>
          </cell>
          <cell r="C11893" t="str">
            <v>UN</v>
          </cell>
          <cell r="E11893" t="str">
            <v>1900</v>
          </cell>
          <cell r="F11893">
            <v>0</v>
          </cell>
        </row>
        <row r="11894">
          <cell r="A11894">
            <v>104688</v>
          </cell>
          <cell r="B11894" t="str">
            <v>UNIÓN MECANICA PEAD 90MM (PE-100/PN-16/RDE-11)</v>
          </cell>
          <cell r="C11894" t="str">
            <v>UN</v>
          </cell>
          <cell r="E11894" t="str">
            <v>1900</v>
          </cell>
          <cell r="F11894">
            <v>0</v>
          </cell>
        </row>
        <row r="11895">
          <cell r="A11895">
            <v>104689</v>
          </cell>
          <cell r="B11895" t="str">
            <v>UNION MECANICA PEAD 110MM(PE/PN-16RDE-11)   /RD</v>
          </cell>
          <cell r="C11895" t="str">
            <v>UN</v>
          </cell>
          <cell r="E11895" t="str">
            <v>1900</v>
          </cell>
          <cell r="F11895">
            <v>0</v>
          </cell>
        </row>
        <row r="11896">
          <cell r="A11896">
            <v>104690</v>
          </cell>
          <cell r="B11896" t="str">
            <v>TUBO PEAD 90MM (PE-100/PN-16/RDE-11) AGUA PRESION</v>
          </cell>
          <cell r="C11896" t="str">
            <v>ML</v>
          </cell>
          <cell r="E11896" t="str">
            <v>1900</v>
          </cell>
          <cell r="F11896">
            <v>0</v>
          </cell>
        </row>
        <row r="11897">
          <cell r="A11897">
            <v>104691</v>
          </cell>
          <cell r="B11897" t="str">
            <v>TUBO PEAD 110MM (RDE-11/PE-100/PN-16)AGUA PRESI</v>
          </cell>
          <cell r="C11897" t="str">
            <v>ML</v>
          </cell>
          <cell r="E11897" t="str">
            <v>1900</v>
          </cell>
          <cell r="F11897">
            <v>0</v>
          </cell>
        </row>
        <row r="11898">
          <cell r="A11898">
            <v>104693</v>
          </cell>
          <cell r="B11898" t="str">
            <v>Tubo HG (AGUA) 1-1/2" (2.67MM) L=6M NTC:5890</v>
          </cell>
          <cell r="C11898" t="str">
            <v>ML</v>
          </cell>
          <cell r="E11898" t="str">
            <v>1900</v>
          </cell>
          <cell r="F11898">
            <v>0</v>
          </cell>
        </row>
        <row r="11899">
          <cell r="A11899">
            <v>104694</v>
          </cell>
          <cell r="B11899" t="str">
            <v>TUBO HG (AGUA) 2" (2.95MM) L=6M  NTC:5890</v>
          </cell>
          <cell r="C11899" t="str">
            <v>ML</v>
          </cell>
          <cell r="E11899" t="str">
            <v>1900</v>
          </cell>
          <cell r="F11899">
            <v>0</v>
          </cell>
        </row>
        <row r="11900">
          <cell r="A11900">
            <v>104695</v>
          </cell>
          <cell r="B11900" t="str">
            <v>TUBO HG (AGUA) 2-1/2" (3.38MM)  L=6M  NTC:5890</v>
          </cell>
          <cell r="C11900" t="str">
            <v>ML</v>
          </cell>
          <cell r="E11900" t="str">
            <v>1900</v>
          </cell>
          <cell r="F11900">
            <v>0</v>
          </cell>
        </row>
        <row r="11901">
          <cell r="A11901">
            <v>104704</v>
          </cell>
          <cell r="B11901" t="str">
            <v>TUBO GALVANIZADO  6" Rosc. SCH 40  grado B 0,28"</v>
          </cell>
          <cell r="C11901" t="str">
            <v>ML</v>
          </cell>
          <cell r="D11901">
            <v>44596</v>
          </cell>
          <cell r="E11901" t="str">
            <v>2022</v>
          </cell>
          <cell r="F11901">
            <v>1321227</v>
          </cell>
        </row>
        <row r="11902">
          <cell r="A11902">
            <v>104706</v>
          </cell>
          <cell r="B11902" t="str">
            <v>NIPLE  GALVANIZADO Ø 6 " L=0.20M</v>
          </cell>
          <cell r="C11902" t="str">
            <v>UN</v>
          </cell>
          <cell r="E11902" t="str">
            <v>1900</v>
          </cell>
          <cell r="F11902">
            <v>0</v>
          </cell>
        </row>
        <row r="11903">
          <cell r="A11903">
            <v>104709</v>
          </cell>
          <cell r="B11903" t="str">
            <v>Codo 90°HG Ø4"</v>
          </cell>
          <cell r="C11903" t="str">
            <v>UN</v>
          </cell>
          <cell r="E11903" t="str">
            <v>1900</v>
          </cell>
          <cell r="F11903">
            <v>0</v>
          </cell>
        </row>
        <row r="11904">
          <cell r="A11904">
            <v>104710</v>
          </cell>
          <cell r="B11904" t="str">
            <v>NIPLE  GALVANIZADO Ø 4 " L=0.25M</v>
          </cell>
          <cell r="C11904" t="str">
            <v>UN</v>
          </cell>
          <cell r="E11904" t="str">
            <v>1900</v>
          </cell>
          <cell r="F11904">
            <v>0</v>
          </cell>
        </row>
        <row r="11905">
          <cell r="A11905">
            <v>104711</v>
          </cell>
          <cell r="B11905" t="str">
            <v>NIPLE  GALVANIZADO Ø 2 " L=0.20M</v>
          </cell>
          <cell r="C11905" t="str">
            <v>UN</v>
          </cell>
          <cell r="E11905" t="str">
            <v>1900</v>
          </cell>
          <cell r="F11905">
            <v>0</v>
          </cell>
        </row>
        <row r="11906">
          <cell r="A11906">
            <v>104712</v>
          </cell>
          <cell r="B11906" t="str">
            <v>TUBO GALVANIZADO 4" (e=3.81mm)</v>
          </cell>
          <cell r="C11906" t="str">
            <v>ML</v>
          </cell>
          <cell r="E11906" t="str">
            <v>1900</v>
          </cell>
          <cell r="F11906">
            <v>0</v>
          </cell>
        </row>
        <row r="11907">
          <cell r="A11907">
            <v>104740</v>
          </cell>
          <cell r="B11907" t="str">
            <v>TUBO  HIERRO GALVANIZADO   1 1/2" 3,6 mm  COLMENA</v>
          </cell>
          <cell r="C11907" t="str">
            <v>ML</v>
          </cell>
          <cell r="E11907" t="str">
            <v>1900</v>
          </cell>
          <cell r="F11907">
            <v>0</v>
          </cell>
        </row>
        <row r="11908">
          <cell r="A11908">
            <v>104746</v>
          </cell>
          <cell r="B11908" t="str">
            <v>Codo 90°HG Ø6"</v>
          </cell>
          <cell r="C11908" t="str">
            <v>UN</v>
          </cell>
          <cell r="E11908" t="str">
            <v>1900</v>
          </cell>
          <cell r="F11908">
            <v>0</v>
          </cell>
        </row>
        <row r="11909">
          <cell r="A11909">
            <v>104871</v>
          </cell>
          <cell r="B11909" t="str">
            <v>Marco+Tapa(Äng+Plat+acero+Conc.3.000)Caja 50x50cm</v>
          </cell>
          <cell r="C11909" t="str">
            <v>UN</v>
          </cell>
          <cell r="D11909">
            <v>44596</v>
          </cell>
          <cell r="E11909" t="str">
            <v>2022</v>
          </cell>
          <cell r="F11909">
            <v>116007</v>
          </cell>
        </row>
        <row r="11910">
          <cell r="A11910">
            <v>104882</v>
          </cell>
          <cell r="B11910" t="str">
            <v>TuboConc.Vibrocompactado.Sin Refuerz.D=6" (Sum)</v>
          </cell>
          <cell r="C11910" t="str">
            <v>ML</v>
          </cell>
          <cell r="E11910" t="str">
            <v>1900</v>
          </cell>
          <cell r="F11910">
            <v>0</v>
          </cell>
        </row>
        <row r="11911">
          <cell r="A11911">
            <v>104883</v>
          </cell>
          <cell r="B11911" t="str">
            <v>TuboConc.Vibrocompactado.Con Refuerz.D=36"L=2.50m</v>
          </cell>
          <cell r="C11911" t="str">
            <v>ML</v>
          </cell>
          <cell r="E11911" t="str">
            <v>1900</v>
          </cell>
          <cell r="F11911">
            <v>0</v>
          </cell>
        </row>
        <row r="11912">
          <cell r="A11912">
            <v>104887</v>
          </cell>
          <cell r="B11912" t="str">
            <v>TUBO PRESION RDE-21   1½"  S/NORMA ICONTEC</v>
          </cell>
          <cell r="C11912" t="str">
            <v>ML</v>
          </cell>
          <cell r="D11912">
            <v>44596</v>
          </cell>
          <cell r="E11912" t="str">
            <v>2022</v>
          </cell>
          <cell r="F11912">
            <v>13352</v>
          </cell>
        </row>
        <row r="11913">
          <cell r="A11913">
            <v>105024</v>
          </cell>
          <cell r="B11913" t="str">
            <v>TUBO DRENAJE PVC 200MM-perforada(L=5.90m)</v>
          </cell>
          <cell r="C11913" t="str">
            <v>ML</v>
          </cell>
          <cell r="E11913" t="str">
            <v>1900</v>
          </cell>
          <cell r="F11913">
            <v>0</v>
          </cell>
        </row>
        <row r="11914">
          <cell r="A11914">
            <v>105064</v>
          </cell>
          <cell r="B11914" t="str">
            <v>NIPLE  GALVANIZADO Ø 4 " L= 1.00 M (SIN RUANA)</v>
          </cell>
          <cell r="C11914" t="str">
            <v>UN</v>
          </cell>
          <cell r="E11914" t="str">
            <v>1900</v>
          </cell>
          <cell r="F11914">
            <v>0</v>
          </cell>
        </row>
        <row r="11915">
          <cell r="A11915">
            <v>105546</v>
          </cell>
          <cell r="B11915" t="str">
            <v>TUBO CONC.REFORZ.Ø24"CLASEIII-N/ICONTEC-401</v>
          </cell>
          <cell r="C11915" t="str">
            <v>ML</v>
          </cell>
          <cell r="E11915" t="str">
            <v>1900</v>
          </cell>
          <cell r="F11915">
            <v>0</v>
          </cell>
        </row>
        <row r="11916">
          <cell r="A11916">
            <v>105547</v>
          </cell>
          <cell r="B11916" t="str">
            <v>TUBO CONC.REFORZ.Ø20"CLASEIII-N/ICONTEC-401</v>
          </cell>
          <cell r="C11916" t="str">
            <v>ML</v>
          </cell>
          <cell r="E11916" t="str">
            <v>1900</v>
          </cell>
          <cell r="F11916">
            <v>0</v>
          </cell>
        </row>
        <row r="11917">
          <cell r="A11917">
            <v>105679</v>
          </cell>
          <cell r="B11917" t="str">
            <v>TUBO ALCANTARILLADO NOVAFORT S8 (315MM)L=6M</v>
          </cell>
          <cell r="C11917" t="str">
            <v>UN</v>
          </cell>
          <cell r="E11917" t="str">
            <v>1900</v>
          </cell>
          <cell r="F11917">
            <v>0</v>
          </cell>
        </row>
        <row r="11918">
          <cell r="A11918">
            <v>105680</v>
          </cell>
          <cell r="B11918" t="str">
            <v>TUBO ALCANT. NOVAFORT S8(400MM) L=6M NORMA ICONTEC</v>
          </cell>
          <cell r="C11918" t="str">
            <v>UN</v>
          </cell>
          <cell r="E11918" t="str">
            <v>1900</v>
          </cell>
          <cell r="F11918">
            <v>0</v>
          </cell>
        </row>
        <row r="11919">
          <cell r="A11919">
            <v>105691</v>
          </cell>
          <cell r="B11919" t="str">
            <v>TUBO ALCANTARILLADO NOVAFORT S8 (500MM)L=6M</v>
          </cell>
          <cell r="C11919" t="str">
            <v>UN</v>
          </cell>
          <cell r="E11919" t="str">
            <v>1900</v>
          </cell>
          <cell r="F11919">
            <v>0</v>
          </cell>
        </row>
        <row r="11920">
          <cell r="A11920">
            <v>105692</v>
          </cell>
          <cell r="B11920" t="str">
            <v>TUBO ALCANTARILLADO NOVAFORT S8 (250MM)L=6M</v>
          </cell>
          <cell r="C11920" t="str">
            <v>UN</v>
          </cell>
          <cell r="E11920" t="str">
            <v>1900</v>
          </cell>
          <cell r="F11920">
            <v>0</v>
          </cell>
        </row>
        <row r="11921">
          <cell r="A11921">
            <v>105693</v>
          </cell>
          <cell r="B11921" t="str">
            <v>TUBO ALCANTARILLADO NOVAFORT S8 (355MM)L=6M</v>
          </cell>
          <cell r="C11921" t="str">
            <v>UN</v>
          </cell>
          <cell r="E11921" t="str">
            <v>1900</v>
          </cell>
          <cell r="F11921">
            <v>0</v>
          </cell>
        </row>
        <row r="11922">
          <cell r="A11922">
            <v>105695</v>
          </cell>
          <cell r="B11922" t="str">
            <v>TuboDrenajeCorrugaPerforada(160mm)sin filtro-Rollo</v>
          </cell>
          <cell r="C11922" t="str">
            <v>ML</v>
          </cell>
          <cell r="E11922" t="str">
            <v>1900</v>
          </cell>
          <cell r="F11922">
            <v>0</v>
          </cell>
        </row>
        <row r="11923">
          <cell r="A11923">
            <v>105703</v>
          </cell>
          <cell r="B11923" t="str">
            <v>TUBO GALVANIZADO-Ø3"(3.38MM)-AGUA-NTC-5890-6M</v>
          </cell>
          <cell r="C11923" t="str">
            <v>ML</v>
          </cell>
          <cell r="E11923" t="str">
            <v>1900</v>
          </cell>
          <cell r="F11923">
            <v>0</v>
          </cell>
        </row>
        <row r="11924">
          <cell r="A11924">
            <v>105731</v>
          </cell>
          <cell r="B11924" t="str">
            <v>TUBO GALVANIZADO Ø1/2" AGUA (e=2.0mm)</v>
          </cell>
          <cell r="C11924" t="str">
            <v>ML</v>
          </cell>
          <cell r="D11924">
            <v>43553</v>
          </cell>
          <cell r="E11924" t="str">
            <v>2019</v>
          </cell>
          <cell r="F11924">
            <v>6360</v>
          </cell>
        </row>
        <row r="11925">
          <cell r="A11925">
            <v>105743</v>
          </cell>
          <cell r="B11925" t="str">
            <v>TUBO DRENAJE PVC 160MMCorru-Perf(Rollo)sin Filtro</v>
          </cell>
          <cell r="C11925" t="str">
            <v>ML</v>
          </cell>
          <cell r="D11925">
            <v>44596</v>
          </cell>
          <cell r="E11925" t="str">
            <v>2022</v>
          </cell>
          <cell r="F11925">
            <v>62484</v>
          </cell>
        </row>
        <row r="11926">
          <cell r="A11926">
            <v>105776</v>
          </cell>
          <cell r="B11926" t="str">
            <v>Tubo CorrugadoPerforado(Ø65mm) rollo (Sin filtro)</v>
          </cell>
          <cell r="C11926" t="str">
            <v>ML</v>
          </cell>
          <cell r="D11926">
            <v>44596</v>
          </cell>
          <cell r="E11926" t="str">
            <v>2022</v>
          </cell>
          <cell r="F11926">
            <v>23598</v>
          </cell>
        </row>
        <row r="11927">
          <cell r="A11927">
            <v>105777</v>
          </cell>
          <cell r="B11927" t="str">
            <v>Tubo Corrugado Perforado(Ø100mm)rollo (sin filtro)</v>
          </cell>
          <cell r="C11927" t="str">
            <v>ML</v>
          </cell>
          <cell r="D11927">
            <v>44622</v>
          </cell>
          <cell r="E11927" t="str">
            <v>2022</v>
          </cell>
          <cell r="F11927">
            <v>37377</v>
          </cell>
        </row>
        <row r="11928">
          <cell r="A11928">
            <v>105829</v>
          </cell>
          <cell r="B11928" t="str">
            <v>TUBO ACERO AL CARBON C/C SCH-40-12"</v>
          </cell>
          <cell r="C11928" t="str">
            <v>ML</v>
          </cell>
          <cell r="E11928" t="str">
            <v>1900</v>
          </cell>
          <cell r="F11928">
            <v>0</v>
          </cell>
        </row>
        <row r="11929">
          <cell r="A11929">
            <v>105830</v>
          </cell>
          <cell r="B11929" t="str">
            <v>TUBO PRESION ASTM A 53 -12" Colmena</v>
          </cell>
          <cell r="C11929" t="str">
            <v>ML</v>
          </cell>
          <cell r="E11929" t="str">
            <v>1900</v>
          </cell>
          <cell r="F11929">
            <v>0</v>
          </cell>
        </row>
        <row r="11930">
          <cell r="A11930">
            <v>106065</v>
          </cell>
          <cell r="B11930" t="str">
            <v>Tubo Polipropileno PN-16 (Ø1/2”) AF</v>
          </cell>
          <cell r="C11930" t="str">
            <v>ML</v>
          </cell>
          <cell r="D11930">
            <v>43839</v>
          </cell>
          <cell r="E11930" t="str">
            <v>2020</v>
          </cell>
          <cell r="F11930">
            <v>3706.01</v>
          </cell>
        </row>
        <row r="11931">
          <cell r="A11931">
            <v>106067</v>
          </cell>
          <cell r="B11931" t="str">
            <v>Tubo Polipropileno PN-16 (Ø11/4”) AF</v>
          </cell>
          <cell r="C11931" t="str">
            <v>ML</v>
          </cell>
          <cell r="D11931">
            <v>43839</v>
          </cell>
          <cell r="E11931" t="str">
            <v>2020</v>
          </cell>
          <cell r="F11931">
            <v>15810.01</v>
          </cell>
        </row>
        <row r="11932">
          <cell r="A11932">
            <v>106069</v>
          </cell>
          <cell r="B11932" t="str">
            <v>Tubo Polipropileno PN-16 (Ø1”) AF</v>
          </cell>
          <cell r="C11932" t="str">
            <v>ML</v>
          </cell>
          <cell r="D11932">
            <v>43839</v>
          </cell>
          <cell r="E11932" t="str">
            <v>2020</v>
          </cell>
          <cell r="F11932">
            <v>9758</v>
          </cell>
        </row>
        <row r="11933">
          <cell r="A11933">
            <v>106071</v>
          </cell>
          <cell r="B11933" t="str">
            <v>Tubo Polipropileno PN-16 (Ø3/4”) AF RDE-7,4</v>
          </cell>
          <cell r="C11933" t="str">
            <v>ML</v>
          </cell>
          <cell r="D11933">
            <v>43839</v>
          </cell>
          <cell r="E11933" t="str">
            <v>2020</v>
          </cell>
          <cell r="F11933">
            <v>6424</v>
          </cell>
        </row>
        <row r="11934">
          <cell r="A11934">
            <v>106072</v>
          </cell>
          <cell r="B11934" t="str">
            <v>TEE  POLIPROPILENO  Ø 3/4” (25MM)</v>
          </cell>
          <cell r="C11934" t="str">
            <v>UN</v>
          </cell>
          <cell r="D11934">
            <v>43839</v>
          </cell>
          <cell r="E11934" t="str">
            <v>2020</v>
          </cell>
          <cell r="F11934">
            <v>2286</v>
          </cell>
        </row>
        <row r="11935">
          <cell r="A11935">
            <v>106073</v>
          </cell>
          <cell r="B11935" t="str">
            <v>TUBO POLIPROPILENO Ø1/2" FUSION AF</v>
          </cell>
          <cell r="C11935" t="str">
            <v>ML</v>
          </cell>
          <cell r="E11935" t="str">
            <v>1900</v>
          </cell>
          <cell r="F11935">
            <v>0</v>
          </cell>
        </row>
        <row r="11936">
          <cell r="A11936">
            <v>106074</v>
          </cell>
          <cell r="B11936" t="str">
            <v>Tubo Polipropileno PN-16 (3/4”) AC</v>
          </cell>
          <cell r="C11936" t="str">
            <v>ML</v>
          </cell>
          <cell r="E11936" t="str">
            <v>1900</v>
          </cell>
          <cell r="F11936">
            <v>0</v>
          </cell>
        </row>
        <row r="11937">
          <cell r="A11937">
            <v>106076</v>
          </cell>
          <cell r="B11937" t="str">
            <v>Tubo Polipropileno PN-16 (Ø1/2”) AC</v>
          </cell>
          <cell r="C11937" t="str">
            <v>ML</v>
          </cell>
          <cell r="D11937">
            <v>43839</v>
          </cell>
          <cell r="E11937" t="str">
            <v>2020</v>
          </cell>
          <cell r="F11937">
            <v>3706.01</v>
          </cell>
        </row>
        <row r="11938">
          <cell r="A11938">
            <v>106082</v>
          </cell>
          <cell r="B11938" t="str">
            <v>Tubo Polipropileno PN-16 (Ø11/2”) AC</v>
          </cell>
          <cell r="C11938" t="str">
            <v>ML</v>
          </cell>
          <cell r="D11938">
            <v>43843</v>
          </cell>
          <cell r="E11938" t="str">
            <v>2020</v>
          </cell>
          <cell r="F11938">
            <v>24366</v>
          </cell>
        </row>
        <row r="11939">
          <cell r="A11939">
            <v>106083</v>
          </cell>
          <cell r="B11939" t="str">
            <v>UNION POLIPROPILENO  Ø 2” (63MM)</v>
          </cell>
          <cell r="C11939" t="str">
            <v>UN</v>
          </cell>
          <cell r="E11939" t="str">
            <v>1900</v>
          </cell>
          <cell r="F11939">
            <v>0</v>
          </cell>
        </row>
        <row r="11940">
          <cell r="A11940">
            <v>106171</v>
          </cell>
          <cell r="B11940" t="str">
            <v>TUBO GALVANIZADO PRESION ASTM A53 Ø6"</v>
          </cell>
          <cell r="C11940" t="str">
            <v>ML</v>
          </cell>
          <cell r="E11940" t="str">
            <v>1900</v>
          </cell>
          <cell r="F11940">
            <v>0</v>
          </cell>
        </row>
        <row r="11941">
          <cell r="A11941">
            <v>106177</v>
          </cell>
          <cell r="B11941" t="str">
            <v>TUBO GALVANIZADO AGUA NTC-5890- Ø4"</v>
          </cell>
          <cell r="C11941" t="str">
            <v>ML</v>
          </cell>
          <cell r="E11941" t="str">
            <v>1900</v>
          </cell>
          <cell r="F11941">
            <v>0</v>
          </cell>
        </row>
        <row r="11942">
          <cell r="A11942">
            <v>106179</v>
          </cell>
          <cell r="B11942" t="str">
            <v>TUBO  AGUA NTC-5890- Ø3" GALVANIZADA</v>
          </cell>
          <cell r="C11942" t="str">
            <v>ML</v>
          </cell>
          <cell r="E11942" t="str">
            <v>1900</v>
          </cell>
          <cell r="F11942">
            <v>0</v>
          </cell>
        </row>
        <row r="11943">
          <cell r="A11943">
            <v>106294</v>
          </cell>
          <cell r="B11943" t="str">
            <v>TUBO ACERO GALVANIZADOØ11/2” (e=2.95MM) L=6M</v>
          </cell>
          <cell r="C11943" t="str">
            <v>ML</v>
          </cell>
          <cell r="E11943" t="str">
            <v>1900</v>
          </cell>
          <cell r="F11943">
            <v>0</v>
          </cell>
        </row>
        <row r="11944">
          <cell r="A11944">
            <v>106295</v>
          </cell>
          <cell r="B11944" t="str">
            <v>TUBO ACERO GALVANIZADOØ3” (e=3.25MM) L=6M</v>
          </cell>
          <cell r="C11944" t="str">
            <v>ML</v>
          </cell>
          <cell r="E11944" t="str">
            <v>1900</v>
          </cell>
          <cell r="F11944">
            <v>0</v>
          </cell>
        </row>
        <row r="11945">
          <cell r="A11945">
            <v>106316</v>
          </cell>
          <cell r="B11945" t="str">
            <v>TUBO GALVANIZ. PRES. ASTM- A 53 (2")SCH-40(3.91MM)</v>
          </cell>
          <cell r="C11945" t="str">
            <v>ML</v>
          </cell>
          <cell r="E11945" t="str">
            <v>1900</v>
          </cell>
          <cell r="F11945">
            <v>0</v>
          </cell>
        </row>
        <row r="11946">
          <cell r="A11946">
            <v>106363</v>
          </cell>
          <cell r="B11946" t="str">
            <v>Tubo CPVC Ø2 1/2" (RDE-11)</v>
          </cell>
          <cell r="C11946" t="str">
            <v>ML</v>
          </cell>
          <cell r="E11946" t="str">
            <v>1900</v>
          </cell>
          <cell r="F11946">
            <v>0</v>
          </cell>
        </row>
        <row r="11947">
          <cell r="A11947">
            <v>106364</v>
          </cell>
          <cell r="B11947" t="str">
            <v>TUBO COBRE Ø1 1/2"  RIGIDO- TIPO L</v>
          </cell>
          <cell r="C11947" t="str">
            <v>ML</v>
          </cell>
          <cell r="E11947" t="str">
            <v>1900</v>
          </cell>
          <cell r="F11947">
            <v>0</v>
          </cell>
        </row>
        <row r="11948">
          <cell r="A11948">
            <v>106365</v>
          </cell>
          <cell r="B11948" t="str">
            <v>TUBO COBRE Ø1 1/4"  RIGIDO- TIPO L</v>
          </cell>
          <cell r="C11948" t="str">
            <v>ML</v>
          </cell>
          <cell r="E11948" t="str">
            <v>1900</v>
          </cell>
          <cell r="F11948">
            <v>0</v>
          </cell>
        </row>
        <row r="11949">
          <cell r="A11949">
            <v>106366</v>
          </cell>
          <cell r="B11949" t="str">
            <v>TUBO COBRE Ø 3/4"  RIGIDO- TIPO L</v>
          </cell>
          <cell r="C11949" t="str">
            <v>ML</v>
          </cell>
          <cell r="D11949">
            <v>43539</v>
          </cell>
          <cell r="E11949" t="str">
            <v>2019</v>
          </cell>
          <cell r="F11949">
            <v>19657</v>
          </cell>
        </row>
        <row r="11950">
          <cell r="A11950">
            <v>106367</v>
          </cell>
          <cell r="B11950" t="str">
            <v>TUBO COBRE Ø 1/2"  RIGIDO- TIPO L</v>
          </cell>
          <cell r="C11950" t="str">
            <v>ML</v>
          </cell>
          <cell r="D11950">
            <v>43551</v>
          </cell>
          <cell r="E11950" t="str">
            <v>2019</v>
          </cell>
          <cell r="F11950">
            <v>11942</v>
          </cell>
        </row>
        <row r="11951">
          <cell r="A11951">
            <v>106368</v>
          </cell>
          <cell r="B11951" t="str">
            <v>TEE COBRE Ø 1 1/2"</v>
          </cell>
          <cell r="C11951" t="str">
            <v>UN</v>
          </cell>
          <cell r="D11951">
            <v>43553</v>
          </cell>
          <cell r="E11951" t="str">
            <v>2019</v>
          </cell>
          <cell r="F11951">
            <v>21517</v>
          </cell>
        </row>
        <row r="11952">
          <cell r="A11952">
            <v>106369</v>
          </cell>
          <cell r="B11952" t="str">
            <v>TEE COBRE Ø 1 1/4"</v>
          </cell>
          <cell r="C11952" t="str">
            <v>UN</v>
          </cell>
          <cell r="D11952">
            <v>43553</v>
          </cell>
          <cell r="E11952" t="str">
            <v>2019</v>
          </cell>
          <cell r="F11952">
            <v>13373.01</v>
          </cell>
        </row>
        <row r="11953">
          <cell r="A11953">
            <v>106370</v>
          </cell>
          <cell r="B11953" t="str">
            <v>TEE COBRE Ø 3/4"</v>
          </cell>
          <cell r="C11953" t="str">
            <v>UN</v>
          </cell>
          <cell r="D11953">
            <v>43551</v>
          </cell>
          <cell r="E11953" t="str">
            <v>2019</v>
          </cell>
          <cell r="F11953">
            <v>3400</v>
          </cell>
        </row>
        <row r="11954">
          <cell r="A11954">
            <v>106371</v>
          </cell>
          <cell r="B11954" t="str">
            <v>TEE COBRE Ø 1/2"</v>
          </cell>
          <cell r="C11954" t="str">
            <v>UN</v>
          </cell>
          <cell r="D11954">
            <v>43735</v>
          </cell>
          <cell r="E11954" t="str">
            <v>2019</v>
          </cell>
          <cell r="F11954">
            <v>1645</v>
          </cell>
        </row>
        <row r="11955">
          <cell r="A11955">
            <v>106372</v>
          </cell>
          <cell r="B11955" t="str">
            <v>CODO 90° COBRE Ø 1 1/2"</v>
          </cell>
          <cell r="C11955" t="str">
            <v>UN</v>
          </cell>
          <cell r="D11955">
            <v>43553</v>
          </cell>
          <cell r="E11955" t="str">
            <v>2019</v>
          </cell>
          <cell r="F11955">
            <v>12165</v>
          </cell>
        </row>
        <row r="11956">
          <cell r="A11956">
            <v>106373</v>
          </cell>
          <cell r="B11956" t="str">
            <v>CODO 90° COBRE Ø 1 1/4"</v>
          </cell>
          <cell r="C11956" t="str">
            <v>UN</v>
          </cell>
          <cell r="D11956">
            <v>43553</v>
          </cell>
          <cell r="E11956" t="str">
            <v>2019</v>
          </cell>
          <cell r="F11956">
            <v>7910</v>
          </cell>
        </row>
        <row r="11957">
          <cell r="A11957">
            <v>106374</v>
          </cell>
          <cell r="B11957" t="str">
            <v>CODO 90° COBRE Ø 3/4"</v>
          </cell>
          <cell r="C11957" t="str">
            <v>UN</v>
          </cell>
          <cell r="D11957">
            <v>43551</v>
          </cell>
          <cell r="E11957" t="str">
            <v>2019</v>
          </cell>
          <cell r="F11957">
            <v>2400</v>
          </cell>
        </row>
        <row r="11958">
          <cell r="A11958">
            <v>106375</v>
          </cell>
          <cell r="B11958" t="str">
            <v>CODO 90° COBRE Ø 1/2"</v>
          </cell>
          <cell r="C11958" t="str">
            <v>UN</v>
          </cell>
          <cell r="D11958">
            <v>43735</v>
          </cell>
          <cell r="E11958" t="str">
            <v>2019</v>
          </cell>
          <cell r="F11958">
            <v>900</v>
          </cell>
        </row>
        <row r="11959">
          <cell r="A11959">
            <v>106376</v>
          </cell>
          <cell r="B11959" t="str">
            <v>TUBO CPVC  Ø 1 1/4" (RDE-11)</v>
          </cell>
          <cell r="C11959" t="str">
            <v>ML</v>
          </cell>
          <cell r="E11959" t="str">
            <v>1900</v>
          </cell>
          <cell r="F11959">
            <v>0</v>
          </cell>
        </row>
        <row r="11960">
          <cell r="A11960">
            <v>106431</v>
          </cell>
          <cell r="B11960" t="str">
            <v>UNION  COBRE Ø 1/2"</v>
          </cell>
          <cell r="C11960" t="str">
            <v>UN</v>
          </cell>
          <cell r="E11960" t="str">
            <v>1900</v>
          </cell>
          <cell r="F11960">
            <v>0</v>
          </cell>
        </row>
        <row r="11961">
          <cell r="A11961">
            <v>106432</v>
          </cell>
          <cell r="B11961" t="str">
            <v>UNION  COBRE Ø 3/4"</v>
          </cell>
          <cell r="C11961" t="str">
            <v>UN</v>
          </cell>
          <cell r="E11961" t="str">
            <v>1900</v>
          </cell>
          <cell r="F11961">
            <v>0</v>
          </cell>
        </row>
        <row r="11962">
          <cell r="A11962">
            <v>106433</v>
          </cell>
          <cell r="B11962" t="str">
            <v>UNION  COBRE Ø 1"</v>
          </cell>
          <cell r="C11962" t="str">
            <v>UN</v>
          </cell>
          <cell r="E11962" t="str">
            <v>1900</v>
          </cell>
          <cell r="F11962">
            <v>0</v>
          </cell>
        </row>
        <row r="11963">
          <cell r="A11963">
            <v>106434</v>
          </cell>
          <cell r="B11963" t="str">
            <v>UNION  COBRE Ø 11/4"</v>
          </cell>
          <cell r="C11963" t="str">
            <v>UN</v>
          </cell>
          <cell r="E11963" t="str">
            <v>1900</v>
          </cell>
          <cell r="F11963">
            <v>0</v>
          </cell>
        </row>
        <row r="11964">
          <cell r="A11964">
            <v>106435</v>
          </cell>
          <cell r="B11964" t="str">
            <v>UNION  COBRE Ø 11/2"</v>
          </cell>
          <cell r="C11964" t="str">
            <v>UN</v>
          </cell>
          <cell r="E11964" t="str">
            <v>1900</v>
          </cell>
          <cell r="F11964">
            <v>0</v>
          </cell>
        </row>
        <row r="11965">
          <cell r="A11965">
            <v>106436</v>
          </cell>
          <cell r="B11965" t="str">
            <v>UNION  COBRE Ø 2"</v>
          </cell>
          <cell r="C11965" t="str">
            <v>UN</v>
          </cell>
          <cell r="E11965" t="str">
            <v>1900</v>
          </cell>
          <cell r="F11965">
            <v>0</v>
          </cell>
        </row>
        <row r="11966">
          <cell r="A11966">
            <v>106437</v>
          </cell>
          <cell r="B11966" t="str">
            <v>UNION  COBRE Ø 2 1/2"</v>
          </cell>
          <cell r="C11966" t="str">
            <v>UN</v>
          </cell>
          <cell r="E11966" t="str">
            <v>1900</v>
          </cell>
          <cell r="F11966">
            <v>0</v>
          </cell>
        </row>
        <row r="11967">
          <cell r="A11967">
            <v>106449</v>
          </cell>
          <cell r="B11967" t="str">
            <v>TUBO DUCTO ELÉCTRICO TIPO DB-PESADO Ø6"</v>
          </cell>
          <cell r="C11967" t="str">
            <v>ML</v>
          </cell>
          <cell r="D11967">
            <v>44596</v>
          </cell>
          <cell r="E11967" t="str">
            <v>2022</v>
          </cell>
          <cell r="F11967">
            <v>64111</v>
          </cell>
        </row>
        <row r="11968">
          <cell r="A11968">
            <v>106714</v>
          </cell>
          <cell r="B11968" t="str">
            <v>Tubo Corrugado Ø65mm (Con Filtro) Rollo</v>
          </cell>
          <cell r="C11968" t="str">
            <v>ML</v>
          </cell>
          <cell r="E11968" t="str">
            <v>1900</v>
          </cell>
          <cell r="F11968">
            <v>0</v>
          </cell>
        </row>
        <row r="11969">
          <cell r="A11969">
            <v>106758</v>
          </cell>
          <cell r="B11969" t="str">
            <v>TUBERIA ALCANATRILLADO HERMÉTICA Ø24"(L=6.5M)</v>
          </cell>
          <cell r="C11969" t="str">
            <v>ML</v>
          </cell>
          <cell r="E11969" t="str">
            <v>1900</v>
          </cell>
          <cell r="F11969">
            <v>0</v>
          </cell>
        </row>
        <row r="11970">
          <cell r="A11970">
            <v>106888</v>
          </cell>
          <cell r="B11970" t="str">
            <v>TUBERÍA PVC-P SCH-80 2"</v>
          </cell>
          <cell r="C11970" t="str">
            <v>ML</v>
          </cell>
          <cell r="E11970" t="str">
            <v>1900</v>
          </cell>
          <cell r="F11970">
            <v>0</v>
          </cell>
        </row>
        <row r="11971">
          <cell r="A11971">
            <v>106899</v>
          </cell>
          <cell r="B11971" t="str">
            <v>TUBERÍA PVC-P SCH-80 3"</v>
          </cell>
          <cell r="C11971" t="str">
            <v>ML</v>
          </cell>
          <cell r="E11971" t="str">
            <v>1900</v>
          </cell>
          <cell r="F11971">
            <v>0</v>
          </cell>
        </row>
        <row r="11972">
          <cell r="A11972">
            <v>106904</v>
          </cell>
          <cell r="B11972" t="str">
            <v>TUBERÍA PVC-P SCH-80 4"</v>
          </cell>
          <cell r="C11972" t="str">
            <v>ML</v>
          </cell>
          <cell r="E11972" t="str">
            <v>1900</v>
          </cell>
          <cell r="F11972">
            <v>0</v>
          </cell>
        </row>
        <row r="11973">
          <cell r="A11973">
            <v>106907</v>
          </cell>
          <cell r="B11973" t="str">
            <v>TUBERÍA PVC-P SCH-80 6"</v>
          </cell>
          <cell r="C11973" t="str">
            <v>ML</v>
          </cell>
          <cell r="E11973" t="str">
            <v>1900</v>
          </cell>
          <cell r="F11973">
            <v>0</v>
          </cell>
        </row>
        <row r="11974">
          <cell r="A11974">
            <v>106939</v>
          </cell>
          <cell r="B11974" t="str">
            <v>TUBERÍA COBRE TIPO M 2"</v>
          </cell>
          <cell r="C11974" t="str">
            <v>ML</v>
          </cell>
          <cell r="D11974">
            <v>43553</v>
          </cell>
          <cell r="E11974" t="str">
            <v>2019</v>
          </cell>
          <cell r="F11974">
            <v>70977</v>
          </cell>
        </row>
        <row r="11975">
          <cell r="A11975">
            <v>106972</v>
          </cell>
          <cell r="B11975" t="str">
            <v>TUBERÍA HIERRO FUNDIDO NH 2 2"</v>
          </cell>
          <cell r="C11975" t="str">
            <v>ML</v>
          </cell>
          <cell r="E11975" t="str">
            <v>1900</v>
          </cell>
          <cell r="F11975">
            <v>0</v>
          </cell>
        </row>
        <row r="11976">
          <cell r="A11976">
            <v>106984</v>
          </cell>
          <cell r="B11976" t="str">
            <v>TUBERÍA HIERRO FUNDIDO NH 2 3"</v>
          </cell>
          <cell r="C11976" t="str">
            <v>ML</v>
          </cell>
          <cell r="E11976" t="str">
            <v>1900</v>
          </cell>
          <cell r="F11976">
            <v>0</v>
          </cell>
        </row>
        <row r="11977">
          <cell r="A11977">
            <v>107000</v>
          </cell>
          <cell r="B11977" t="str">
            <v>TUBERÍA HIERRO FUNDIDO NH 2 4"</v>
          </cell>
          <cell r="C11977" t="str">
            <v>ML</v>
          </cell>
          <cell r="E11977" t="str">
            <v>1900</v>
          </cell>
          <cell r="F11977">
            <v>0</v>
          </cell>
        </row>
        <row r="11978">
          <cell r="A11978">
            <v>107012</v>
          </cell>
          <cell r="B11978" t="str">
            <v>TUBERÍA PVC-S 8"</v>
          </cell>
          <cell r="C11978" t="str">
            <v>ML</v>
          </cell>
          <cell r="D11978">
            <v>43552</v>
          </cell>
          <cell r="E11978" t="str">
            <v>2019</v>
          </cell>
          <cell r="F11978">
            <v>50334</v>
          </cell>
        </row>
        <row r="11979">
          <cell r="A11979">
            <v>107018</v>
          </cell>
          <cell r="B11979" t="str">
            <v>TUBERÍA PVC-S 10"</v>
          </cell>
          <cell r="C11979" t="str">
            <v>ML</v>
          </cell>
          <cell r="E11979" t="str">
            <v>1900</v>
          </cell>
          <cell r="F11979">
            <v>0</v>
          </cell>
        </row>
        <row r="11980">
          <cell r="A11980">
            <v>107034</v>
          </cell>
          <cell r="B11980" t="str">
            <v>TUBERÍA A. INOX C/C SCH 40 T-304 2"</v>
          </cell>
          <cell r="C11980" t="str">
            <v>ML</v>
          </cell>
          <cell r="D11980">
            <v>43685</v>
          </cell>
          <cell r="E11980" t="str">
            <v>2019</v>
          </cell>
          <cell r="F11980">
            <v>75437</v>
          </cell>
        </row>
        <row r="11981">
          <cell r="A11981">
            <v>107042</v>
          </cell>
          <cell r="B11981" t="str">
            <v>TUBERÍA A. INOX C/C SCH 40 T-304 4"</v>
          </cell>
          <cell r="C11981" t="str">
            <v>ML</v>
          </cell>
          <cell r="D11981">
            <v>43685</v>
          </cell>
          <cell r="E11981" t="str">
            <v>2019</v>
          </cell>
          <cell r="F11981">
            <v>223892</v>
          </cell>
        </row>
        <row r="11982">
          <cell r="A11982">
            <v>107637</v>
          </cell>
          <cell r="B11982" t="str">
            <v>BOQUILLA DE INYECCION PARA PISO</v>
          </cell>
          <cell r="C11982" t="str">
            <v>UN</v>
          </cell>
          <cell r="E11982" t="str">
            <v>1900</v>
          </cell>
          <cell r="F11982">
            <v>0</v>
          </cell>
        </row>
        <row r="11983">
          <cell r="A11983">
            <v>107696</v>
          </cell>
          <cell r="B11983" t="str">
            <v>Tubo transparentex3mPVC-Presión RDE-21 Ø2"</v>
          </cell>
          <cell r="C11983" t="str">
            <v>ML</v>
          </cell>
          <cell r="E11983" t="str">
            <v>1900</v>
          </cell>
          <cell r="F11983">
            <v>0</v>
          </cell>
        </row>
        <row r="11984">
          <cell r="A11984">
            <v>107699</v>
          </cell>
          <cell r="B11984" t="str">
            <v>Tubo PVC-Presión RDE-21 Ø21/2"</v>
          </cell>
          <cell r="C11984" t="str">
            <v>ML</v>
          </cell>
          <cell r="E11984" t="str">
            <v>1900</v>
          </cell>
          <cell r="F11984">
            <v>0</v>
          </cell>
        </row>
        <row r="11985">
          <cell r="A11985">
            <v>108077</v>
          </cell>
          <cell r="B11985" t="str">
            <v>TUBERÍA CPVC 2 1/2"</v>
          </cell>
          <cell r="C11985" t="str">
            <v>ML</v>
          </cell>
          <cell r="D11985">
            <v>43552</v>
          </cell>
          <cell r="E11985" t="str">
            <v>2019</v>
          </cell>
          <cell r="F11985">
            <v>93371.01</v>
          </cell>
        </row>
        <row r="11986">
          <cell r="A11986">
            <v>108079</v>
          </cell>
          <cell r="B11986" t="str">
            <v>TUBERÍA COBRE TIPO M 2 1/2"</v>
          </cell>
          <cell r="C11986" t="str">
            <v>ML</v>
          </cell>
          <cell r="E11986" t="str">
            <v>1900</v>
          </cell>
          <cell r="F11986">
            <v>0</v>
          </cell>
        </row>
        <row r="11987">
          <cell r="A11987">
            <v>109111</v>
          </cell>
          <cell r="B11987" t="str">
            <v>TUBERIA PVC-P SCH80 ** 2"</v>
          </cell>
          <cell r="C11987" t="str">
            <v>ML</v>
          </cell>
          <cell r="E11987" t="str">
            <v>1900</v>
          </cell>
          <cell r="F11987">
            <v>0</v>
          </cell>
        </row>
        <row r="11988">
          <cell r="A11988">
            <v>109112</v>
          </cell>
          <cell r="B11988" t="str">
            <v>TUBERIA PVC-P SCH80 3"</v>
          </cell>
          <cell r="C11988" t="str">
            <v>ML</v>
          </cell>
          <cell r="E11988" t="str">
            <v>1900</v>
          </cell>
          <cell r="F11988">
            <v>0</v>
          </cell>
        </row>
        <row r="11989">
          <cell r="A11989">
            <v>109114</v>
          </cell>
          <cell r="B11989" t="str">
            <v>TUBERIA PVC-P SCH-80 4"</v>
          </cell>
          <cell r="C11989" t="str">
            <v>ML</v>
          </cell>
          <cell r="E11989" t="str">
            <v>1900</v>
          </cell>
          <cell r="F11989">
            <v>0</v>
          </cell>
        </row>
        <row r="11990">
          <cell r="A11990">
            <v>109115</v>
          </cell>
          <cell r="B11990" t="str">
            <v>TUBERIA PVC-P SCH-80 6"</v>
          </cell>
          <cell r="C11990" t="str">
            <v>ML</v>
          </cell>
          <cell r="E11990" t="str">
            <v>1900</v>
          </cell>
          <cell r="F11990">
            <v>0</v>
          </cell>
        </row>
        <row r="11991">
          <cell r="A11991">
            <v>102030</v>
          </cell>
          <cell r="B11991" t="str">
            <v>UNION REPARACIÓN Platino 8" RDE 26</v>
          </cell>
          <cell r="C11991" t="str">
            <v>UN</v>
          </cell>
          <cell r="D11991">
            <v>43613</v>
          </cell>
          <cell r="E11991" t="str">
            <v>2019</v>
          </cell>
          <cell r="F11991">
            <v>172935</v>
          </cell>
        </row>
        <row r="11992">
          <cell r="A11992">
            <v>102031</v>
          </cell>
          <cell r="B11992" t="str">
            <v>Tubo presion Platino RDE-26 d=8" Union mecanica</v>
          </cell>
          <cell r="C11992" t="str">
            <v>ML</v>
          </cell>
          <cell r="D11992">
            <v>43613</v>
          </cell>
          <cell r="E11992" t="str">
            <v>2019</v>
          </cell>
          <cell r="F11992">
            <v>66018</v>
          </cell>
        </row>
        <row r="11993">
          <cell r="A11993">
            <v>102260</v>
          </cell>
          <cell r="B11993" t="str">
            <v>NIPLE EN A.G 1" CEFE COMETAS</v>
          </cell>
          <cell r="C11993" t="str">
            <v>UN</v>
          </cell>
          <cell r="D11993">
            <v>43661</v>
          </cell>
          <cell r="E11993" t="str">
            <v>2019</v>
          </cell>
          <cell r="F11993">
            <v>12258</v>
          </cell>
        </row>
        <row r="11994">
          <cell r="A11994">
            <v>12494</v>
          </cell>
          <cell r="B11994" t="str">
            <v>Tubo presion Platino RDE-21 d=8" Union mecanica</v>
          </cell>
          <cell r="C11994" t="str">
            <v>ML</v>
          </cell>
          <cell r="D11994">
            <v>43745</v>
          </cell>
          <cell r="E11994" t="str">
            <v>2019</v>
          </cell>
          <cell r="F11994">
            <v>80257</v>
          </cell>
        </row>
        <row r="11995">
          <cell r="A11995">
            <v>12495</v>
          </cell>
          <cell r="B11995" t="str">
            <v>Codo d=8" Gran Radio 90° PVC, Unón mecánica RDE 21</v>
          </cell>
          <cell r="C11995" t="str">
            <v>UN</v>
          </cell>
          <cell r="D11995">
            <v>43745</v>
          </cell>
          <cell r="E11995" t="str">
            <v>2019</v>
          </cell>
          <cell r="F11995">
            <v>465633.99</v>
          </cell>
        </row>
        <row r="11996">
          <cell r="A11996">
            <v>12497</v>
          </cell>
          <cell r="B11996" t="str">
            <v>Codo d=3" Gran Radio 45° PVC, Unón mecánica RDE 21</v>
          </cell>
          <cell r="C11996" t="str">
            <v>UN</v>
          </cell>
          <cell r="D11996">
            <v>43746</v>
          </cell>
          <cell r="E11996" t="str">
            <v>2019</v>
          </cell>
          <cell r="F11996">
            <v>40629</v>
          </cell>
        </row>
        <row r="11997">
          <cell r="A11997">
            <v>200</v>
          </cell>
          <cell r="B11997" t="str">
            <v>TUBO GRES 16" (1.50)</v>
          </cell>
          <cell r="C11997" t="str">
            <v>UN</v>
          </cell>
          <cell r="E11997" t="str">
            <v>1900</v>
          </cell>
          <cell r="F11997">
            <v>0</v>
          </cell>
        </row>
        <row r="11998">
          <cell r="A11998">
            <v>203</v>
          </cell>
          <cell r="B11998" t="str">
            <v>TUBO GRES 24" (1.50)     MOORE</v>
          </cell>
          <cell r="C11998" t="str">
            <v>UN</v>
          </cell>
          <cell r="E11998" t="str">
            <v>1900</v>
          </cell>
          <cell r="F11998">
            <v>0</v>
          </cell>
        </row>
        <row r="11999">
          <cell r="A11999">
            <v>204</v>
          </cell>
          <cell r="B11999" t="str">
            <v>TUBO GRES 30" (1.50)     MOORE</v>
          </cell>
          <cell r="C11999" t="str">
            <v>UN</v>
          </cell>
          <cell r="E11999" t="str">
            <v>1900</v>
          </cell>
          <cell r="F11999">
            <v>0</v>
          </cell>
        </row>
        <row r="12000">
          <cell r="A12000">
            <v>455</v>
          </cell>
          <cell r="B12000" t="str">
            <v>TUBO ALCANT DURAFOR  CORRUGADO 4" RALCO</v>
          </cell>
          <cell r="C12000" t="str">
            <v>ML</v>
          </cell>
          <cell r="E12000" t="str">
            <v>1900</v>
          </cell>
          <cell r="F12000">
            <v>0</v>
          </cell>
        </row>
        <row r="12001">
          <cell r="A12001">
            <v>481</v>
          </cell>
          <cell r="B12001" t="str">
            <v>YEE GRES 30 x 6" MOORE AA-1A(150)</v>
          </cell>
          <cell r="C12001" t="str">
            <v>UN</v>
          </cell>
          <cell r="E12001" t="str">
            <v>1900</v>
          </cell>
          <cell r="F12001">
            <v>0</v>
          </cell>
        </row>
        <row r="12002">
          <cell r="A12002">
            <v>493</v>
          </cell>
          <cell r="B12002" t="str">
            <v>TAPA REGISTRO 15x15 cm. ALUM.</v>
          </cell>
          <cell r="C12002" t="str">
            <v>UN</v>
          </cell>
          <cell r="E12002" t="str">
            <v>1900</v>
          </cell>
          <cell r="F12002">
            <v>0</v>
          </cell>
        </row>
        <row r="12003">
          <cell r="A12003">
            <v>537</v>
          </cell>
          <cell r="B12003" t="str">
            <v>TUBO ALCANT DURAFOR  CORRUGADO 6" RALCO</v>
          </cell>
          <cell r="C12003" t="str">
            <v>ML</v>
          </cell>
          <cell r="E12003" t="str">
            <v>1900</v>
          </cell>
          <cell r="F12003">
            <v>0</v>
          </cell>
        </row>
        <row r="12004">
          <cell r="A12004">
            <v>649</v>
          </cell>
          <cell r="B12004" t="str">
            <v>REJILLA EN CONCRETO PREF, 45X83X14 (VIAL)</v>
          </cell>
          <cell r="C12004" t="str">
            <v>UN</v>
          </cell>
          <cell r="D12004">
            <v>44596</v>
          </cell>
          <cell r="E12004" t="str">
            <v>2022</v>
          </cell>
          <cell r="F12004">
            <v>160880</v>
          </cell>
        </row>
        <row r="12005">
          <cell r="A12005">
            <v>869</v>
          </cell>
          <cell r="B12005" t="str">
            <v>TUBO ALCANT PVC  8" Unión Tipo Rieber</v>
          </cell>
          <cell r="C12005" t="str">
            <v>ML</v>
          </cell>
          <cell r="D12005">
            <v>44596</v>
          </cell>
          <cell r="E12005" t="str">
            <v>2022</v>
          </cell>
          <cell r="F12005">
            <v>72616</v>
          </cell>
        </row>
        <row r="12006">
          <cell r="A12006">
            <v>881</v>
          </cell>
          <cell r="B12006" t="str">
            <v>TUBO ALCANT DURAFOR  CORRUGADO 8" RALCO</v>
          </cell>
          <cell r="C12006" t="str">
            <v>ML</v>
          </cell>
          <cell r="E12006" t="str">
            <v>1900</v>
          </cell>
          <cell r="F12006">
            <v>0</v>
          </cell>
        </row>
        <row r="12007">
          <cell r="A12007">
            <v>1004</v>
          </cell>
          <cell r="B12007" t="str">
            <v>TUBO DRENAJE GRES 6"(1)  MOORE</v>
          </cell>
          <cell r="C12007" t="str">
            <v>UN</v>
          </cell>
          <cell r="E12007" t="str">
            <v>1900</v>
          </cell>
          <cell r="F12007">
            <v>0</v>
          </cell>
        </row>
        <row r="12008">
          <cell r="A12008">
            <v>1010</v>
          </cell>
          <cell r="B12008" t="str">
            <v>TUBO DRENAJE GRES 8"     MOORE</v>
          </cell>
          <cell r="C12008" t="str">
            <v>UN</v>
          </cell>
          <cell r="E12008" t="str">
            <v>1900</v>
          </cell>
          <cell r="F12008">
            <v>0</v>
          </cell>
        </row>
        <row r="12009">
          <cell r="A12009">
            <v>1102</v>
          </cell>
          <cell r="B12009" t="str">
            <v>ADAPTADOR UNION  Z 3"PVC  PAVCO</v>
          </cell>
          <cell r="C12009" t="str">
            <v>UN</v>
          </cell>
          <cell r="D12009">
            <v>44596</v>
          </cell>
          <cell r="E12009" t="str">
            <v>2022</v>
          </cell>
          <cell r="F12009">
            <v>29905</v>
          </cell>
        </row>
        <row r="12010">
          <cell r="A12010">
            <v>1103</v>
          </cell>
          <cell r="B12010" t="str">
            <v>ADAPTADOR UNION RAPIDA Z 3"  PAVCO</v>
          </cell>
          <cell r="C12010" t="str">
            <v>UN</v>
          </cell>
          <cell r="D12010">
            <v>44596</v>
          </cell>
          <cell r="E12010" t="str">
            <v>2022</v>
          </cell>
          <cell r="F12010">
            <v>51543.01</v>
          </cell>
        </row>
        <row r="12011">
          <cell r="A12011">
            <v>1104</v>
          </cell>
          <cell r="B12011" t="str">
            <v>CAJILLA MEDIDORES ACUEDUCTO(FIBRIT)</v>
          </cell>
          <cell r="C12011" t="str">
            <v>UN</v>
          </cell>
          <cell r="D12011">
            <v>43530</v>
          </cell>
          <cell r="E12011" t="str">
            <v>2019</v>
          </cell>
          <cell r="F12011">
            <v>101906</v>
          </cell>
        </row>
        <row r="12012">
          <cell r="A12012">
            <v>1105</v>
          </cell>
          <cell r="B12012" t="str">
            <v>CAJA INSPECCION Sin Tapa h=30 FIBRIT</v>
          </cell>
          <cell r="C12012" t="str">
            <v>UN</v>
          </cell>
          <cell r="E12012" t="str">
            <v>1900</v>
          </cell>
          <cell r="F12012">
            <v>0</v>
          </cell>
        </row>
        <row r="12013">
          <cell r="A12013">
            <v>1106</v>
          </cell>
          <cell r="B12013" t="str">
            <v>CAJA INSPECCION h=65 cm       FIBRIT</v>
          </cell>
          <cell r="C12013" t="str">
            <v>UN</v>
          </cell>
          <cell r="E12013" t="str">
            <v>1900</v>
          </cell>
          <cell r="F12013">
            <v>0</v>
          </cell>
        </row>
        <row r="12014">
          <cell r="A12014">
            <v>1109</v>
          </cell>
          <cell r="B12014" t="str">
            <v>CURVO DE GRES 4"         MOORE</v>
          </cell>
          <cell r="C12014" t="str">
            <v>UN</v>
          </cell>
          <cell r="E12014" t="str">
            <v>1900</v>
          </cell>
          <cell r="F12014">
            <v>0</v>
          </cell>
        </row>
        <row r="12015">
          <cell r="A12015">
            <v>1110</v>
          </cell>
          <cell r="B12015" t="str">
            <v>CURVO DE GRES 6"         MOORE</v>
          </cell>
          <cell r="C12015" t="str">
            <v>UN</v>
          </cell>
          <cell r="E12015" t="str">
            <v>1900</v>
          </cell>
          <cell r="F12015">
            <v>0</v>
          </cell>
        </row>
        <row r="12016">
          <cell r="A12016">
            <v>1112</v>
          </cell>
          <cell r="B12016" t="str">
            <v>CODO RECTO DE GRES 4"    MOORE</v>
          </cell>
          <cell r="C12016" t="str">
            <v>UN</v>
          </cell>
          <cell r="E12016" t="str">
            <v>1900</v>
          </cell>
          <cell r="F12016">
            <v>0</v>
          </cell>
        </row>
        <row r="12017">
          <cell r="A12017">
            <v>1113</v>
          </cell>
          <cell r="B12017" t="str">
            <v>CODO RECTO DE GRES 6"    MOORE</v>
          </cell>
          <cell r="C12017" t="str">
            <v>UN</v>
          </cell>
          <cell r="E12017" t="str">
            <v>1900</v>
          </cell>
          <cell r="F12017">
            <v>0</v>
          </cell>
        </row>
        <row r="12018">
          <cell r="A12018">
            <v>1116</v>
          </cell>
          <cell r="B12018" t="str">
            <v>UNION CONDUIT C/DFLEX ½" PAVCO</v>
          </cell>
          <cell r="C12018" t="str">
            <v>UN</v>
          </cell>
          <cell r="D12018">
            <v>44596</v>
          </cell>
          <cell r="E12018" t="str">
            <v>2022</v>
          </cell>
          <cell r="F12018">
            <v>415</v>
          </cell>
        </row>
        <row r="12019">
          <cell r="A12019">
            <v>1117</v>
          </cell>
          <cell r="B12019" t="str">
            <v>CUNETA PARA VIAS  L= 1.00</v>
          </cell>
          <cell r="C12019" t="str">
            <v>UN</v>
          </cell>
          <cell r="E12019" t="str">
            <v>1900</v>
          </cell>
          <cell r="F12019">
            <v>0</v>
          </cell>
        </row>
        <row r="12020">
          <cell r="A12020">
            <v>1118</v>
          </cell>
          <cell r="B12020" t="str">
            <v>CUPULA TRADICIONAL C-4"x2" Aluminio.</v>
          </cell>
          <cell r="C12020" t="str">
            <v>UN</v>
          </cell>
          <cell r="E12020" t="str">
            <v>1900</v>
          </cell>
          <cell r="F12020">
            <v>0</v>
          </cell>
        </row>
        <row r="12021">
          <cell r="A12021">
            <v>1123</v>
          </cell>
          <cell r="B12021" t="str">
            <v>MARCO REJILLA  EN CONCRETO PREF.  45x83x14</v>
          </cell>
          <cell r="C12021" t="str">
            <v>UN</v>
          </cell>
          <cell r="D12021">
            <v>44596</v>
          </cell>
          <cell r="E12021" t="str">
            <v>2022</v>
          </cell>
          <cell r="F12021">
            <v>65358</v>
          </cell>
        </row>
        <row r="12022">
          <cell r="A12022">
            <v>1125</v>
          </cell>
          <cell r="B12022" t="str">
            <v>ARO/CARGUE + TAPA POZO INSPECCION D=1 MT</v>
          </cell>
          <cell r="C12022" t="str">
            <v>UN</v>
          </cell>
          <cell r="D12022">
            <v>44596</v>
          </cell>
          <cell r="E12022" t="str">
            <v>2022</v>
          </cell>
          <cell r="F12022">
            <v>343292</v>
          </cell>
        </row>
        <row r="12023">
          <cell r="A12023">
            <v>1130</v>
          </cell>
          <cell r="B12023" t="str">
            <v>REJILLA SIN CROMAR          GRIVAL</v>
          </cell>
          <cell r="C12023" t="str">
            <v>UN</v>
          </cell>
          <cell r="E12023" t="str">
            <v>1900</v>
          </cell>
          <cell r="F12023">
            <v>0</v>
          </cell>
        </row>
        <row r="12024">
          <cell r="A12024">
            <v>1134</v>
          </cell>
          <cell r="B12024" t="str">
            <v>YEE GRES 10 x 6"  MOORE AA-1A (150)</v>
          </cell>
          <cell r="C12024" t="str">
            <v>UN</v>
          </cell>
          <cell r="E12024" t="str">
            <v>1900</v>
          </cell>
          <cell r="F12024">
            <v>0</v>
          </cell>
        </row>
        <row r="12025">
          <cell r="A12025">
            <v>1138</v>
          </cell>
          <cell r="B12025" t="str">
            <v>REJILLA SUMIDERO VIAL 68x33x10 (fundicion)</v>
          </cell>
          <cell r="C12025" t="str">
            <v>UN</v>
          </cell>
          <cell r="E12025" t="str">
            <v>1900</v>
          </cell>
          <cell r="F12025">
            <v>0</v>
          </cell>
        </row>
        <row r="12026">
          <cell r="A12026">
            <v>1141</v>
          </cell>
          <cell r="B12026" t="str">
            <v>TAPA Traf.Pes. CAJA INSPECCION</v>
          </cell>
          <cell r="C12026" t="str">
            <v>UN</v>
          </cell>
          <cell r="E12026" t="str">
            <v>1900</v>
          </cell>
          <cell r="F12026">
            <v>0</v>
          </cell>
        </row>
        <row r="12027">
          <cell r="A12027">
            <v>1142</v>
          </cell>
          <cell r="B12027" t="str">
            <v>TAPA POZO INSP.VIAS CON MARCO</v>
          </cell>
          <cell r="C12027" t="str">
            <v>UN</v>
          </cell>
          <cell r="D12027">
            <v>44596</v>
          </cell>
          <cell r="E12027" t="str">
            <v>2022</v>
          </cell>
          <cell r="F12027">
            <v>370161</v>
          </cell>
        </row>
        <row r="12028">
          <cell r="A12028">
            <v>1143</v>
          </cell>
          <cell r="B12028" t="str">
            <v>TAPA REGISTRO 15 x 15 cm.PLÁSTICA</v>
          </cell>
          <cell r="C12028" t="str">
            <v>UN</v>
          </cell>
          <cell r="E12028" t="str">
            <v>1900</v>
          </cell>
          <cell r="F12028">
            <v>0</v>
          </cell>
        </row>
        <row r="12029">
          <cell r="A12029">
            <v>1144</v>
          </cell>
          <cell r="B12029" t="str">
            <v>TAPA REGISTRO PLASTICA 20 x 20 cm.</v>
          </cell>
          <cell r="C12029" t="str">
            <v>UN</v>
          </cell>
          <cell r="D12029">
            <v>44596</v>
          </cell>
          <cell r="E12029" t="str">
            <v>2022</v>
          </cell>
          <cell r="F12029">
            <v>11035</v>
          </cell>
        </row>
        <row r="12030">
          <cell r="A12030">
            <v>1148</v>
          </cell>
          <cell r="B12030" t="str">
            <v>TUBO DRENAJE PVC 100mm. PAVCO</v>
          </cell>
          <cell r="C12030" t="str">
            <v>ML</v>
          </cell>
          <cell r="D12030">
            <v>44596</v>
          </cell>
          <cell r="E12030" t="str">
            <v>2022</v>
          </cell>
          <cell r="F12030">
            <v>22751</v>
          </cell>
        </row>
        <row r="12031">
          <cell r="A12031">
            <v>1149</v>
          </cell>
          <cell r="B12031" t="str">
            <v>TUBO DRENAJE PVC  65mm.  PAVCO</v>
          </cell>
          <cell r="C12031" t="str">
            <v>ML</v>
          </cell>
          <cell r="D12031">
            <v>44596</v>
          </cell>
          <cell r="E12031" t="str">
            <v>2022</v>
          </cell>
          <cell r="F12031">
            <v>12878</v>
          </cell>
        </row>
        <row r="12032">
          <cell r="A12032">
            <v>1150</v>
          </cell>
          <cell r="B12032" t="str">
            <v>TUBO ALCANT PVC  4"  W RETEN    PAVCO</v>
          </cell>
          <cell r="C12032" t="str">
            <v>ML</v>
          </cell>
          <cell r="D12032">
            <v>44596</v>
          </cell>
          <cell r="E12032" t="str">
            <v>2022</v>
          </cell>
          <cell r="F12032">
            <v>23289</v>
          </cell>
        </row>
        <row r="12033">
          <cell r="A12033">
            <v>1151</v>
          </cell>
          <cell r="B12033" t="str">
            <v>TUBO ALCANT PVC  6"  W RETEN    PAVCO</v>
          </cell>
          <cell r="C12033" t="str">
            <v>ML</v>
          </cell>
          <cell r="D12033">
            <v>44596</v>
          </cell>
          <cell r="E12033" t="str">
            <v>2022</v>
          </cell>
          <cell r="F12033">
            <v>45066</v>
          </cell>
        </row>
        <row r="12034">
          <cell r="A12034">
            <v>1152</v>
          </cell>
          <cell r="B12034" t="str">
            <v>TUBO ALCANT PVC  8"  W RETEN    PAVCO</v>
          </cell>
          <cell r="C12034" t="str">
            <v>ML</v>
          </cell>
          <cell r="D12034">
            <v>44596</v>
          </cell>
          <cell r="E12034" t="str">
            <v>2022</v>
          </cell>
          <cell r="F12034">
            <v>64422.01</v>
          </cell>
        </row>
        <row r="12035">
          <cell r="A12035">
            <v>1153</v>
          </cell>
          <cell r="B12035" t="str">
            <v>TUBO ALCANT PVC 10" W RETEN      PAVCO</v>
          </cell>
          <cell r="C12035" t="str">
            <v>ML</v>
          </cell>
          <cell r="D12035">
            <v>44596</v>
          </cell>
          <cell r="E12035" t="str">
            <v>2022</v>
          </cell>
          <cell r="F12035">
            <v>94091</v>
          </cell>
        </row>
        <row r="12036">
          <cell r="A12036">
            <v>1154</v>
          </cell>
          <cell r="B12036" t="str">
            <v>TUBO GRES DRENAJE 4" (1M)   MOORE</v>
          </cell>
          <cell r="C12036" t="str">
            <v>UN</v>
          </cell>
          <cell r="E12036" t="str">
            <v>1900</v>
          </cell>
          <cell r="F12036">
            <v>0</v>
          </cell>
        </row>
        <row r="12037">
          <cell r="A12037">
            <v>1155</v>
          </cell>
          <cell r="B12037" t="str">
            <v>YEE GRES 18 x 6"  MOORE AA-1A (150)</v>
          </cell>
          <cell r="C12037" t="str">
            <v>UN</v>
          </cell>
          <cell r="E12037" t="str">
            <v>1900</v>
          </cell>
          <cell r="F12037">
            <v>0</v>
          </cell>
        </row>
        <row r="12038">
          <cell r="A12038">
            <v>1156</v>
          </cell>
          <cell r="B12038" t="str">
            <v>TUBO GRES  4" (Long 1.M)  MOORE LIN. CORRIENTE</v>
          </cell>
          <cell r="C12038" t="str">
            <v>UN</v>
          </cell>
          <cell r="E12038" t="str">
            <v>1900</v>
          </cell>
          <cell r="F12038">
            <v>0</v>
          </cell>
        </row>
        <row r="12039">
          <cell r="A12039">
            <v>1157</v>
          </cell>
          <cell r="B12039" t="str">
            <v>TUBO GRES  6" (Long 1M)  MOORE DE 1A</v>
          </cell>
          <cell r="C12039" t="str">
            <v>UN</v>
          </cell>
          <cell r="E12039" t="str">
            <v>1900</v>
          </cell>
          <cell r="F12039">
            <v>0</v>
          </cell>
        </row>
        <row r="12040">
          <cell r="A12040">
            <v>1158</v>
          </cell>
          <cell r="B12040" t="str">
            <v>TUBO GRES  8" (Long 1M)  DRENAJE 1A</v>
          </cell>
          <cell r="C12040" t="str">
            <v>UN</v>
          </cell>
          <cell r="E12040" t="str">
            <v>1900</v>
          </cell>
          <cell r="F12040">
            <v>0</v>
          </cell>
        </row>
        <row r="12041">
          <cell r="A12041">
            <v>1159</v>
          </cell>
          <cell r="B12041" t="str">
            <v>TUBO GRES 10" (Long 1.M) MOORE</v>
          </cell>
          <cell r="C12041" t="str">
            <v>UN</v>
          </cell>
          <cell r="E12041" t="str">
            <v>1900</v>
          </cell>
          <cell r="F12041">
            <v>0</v>
          </cell>
        </row>
        <row r="12042">
          <cell r="A12042">
            <v>1160</v>
          </cell>
          <cell r="B12042" t="str">
            <v>DUCTO 4" (Tubo 4 M)MLC ETERNIT</v>
          </cell>
          <cell r="C12042" t="str">
            <v>ML</v>
          </cell>
          <cell r="E12042" t="str">
            <v>1900</v>
          </cell>
          <cell r="F12042">
            <v>0</v>
          </cell>
        </row>
        <row r="12043">
          <cell r="A12043">
            <v>1161</v>
          </cell>
          <cell r="B12043" t="str">
            <v>TUBO UNION Z 4" PVC      PAVCO</v>
          </cell>
          <cell r="C12043" t="str">
            <v>ML</v>
          </cell>
          <cell r="D12043">
            <v>44596</v>
          </cell>
          <cell r="E12043" t="str">
            <v>2022</v>
          </cell>
          <cell r="F12043">
            <v>156782</v>
          </cell>
        </row>
        <row r="12044">
          <cell r="A12044">
            <v>1162</v>
          </cell>
          <cell r="B12044" t="str">
            <v>TUBO UNION Z 6" PVC      PAVCO</v>
          </cell>
          <cell r="C12044" t="str">
            <v>ML</v>
          </cell>
          <cell r="D12044">
            <v>44596</v>
          </cell>
          <cell r="E12044" t="str">
            <v>2022</v>
          </cell>
          <cell r="F12044">
            <v>349055</v>
          </cell>
        </row>
        <row r="12045">
          <cell r="A12045">
            <v>1164</v>
          </cell>
          <cell r="B12045" t="str">
            <v>TUBO UNION Z 3" PVC</v>
          </cell>
          <cell r="C12045" t="str">
            <v>ML</v>
          </cell>
          <cell r="D12045">
            <v>43839</v>
          </cell>
          <cell r="E12045" t="str">
            <v>2020</v>
          </cell>
          <cell r="F12045">
            <v>22758</v>
          </cell>
        </row>
        <row r="12046">
          <cell r="A12046">
            <v>1165</v>
          </cell>
          <cell r="B12046" t="str">
            <v>YEE ALCANT REDUCIDA 8x6" W RETEN PAVCO</v>
          </cell>
          <cell r="C12046" t="str">
            <v>UN</v>
          </cell>
          <cell r="E12046" t="str">
            <v>1900</v>
          </cell>
          <cell r="F12046">
            <v>0</v>
          </cell>
        </row>
        <row r="12047">
          <cell r="A12047">
            <v>1167</v>
          </cell>
          <cell r="B12047" t="str">
            <v>YEE GRES  4 x 4"  GENERICO CTE.</v>
          </cell>
          <cell r="C12047" t="str">
            <v>UN</v>
          </cell>
          <cell r="E12047" t="str">
            <v>1900</v>
          </cell>
          <cell r="F12047">
            <v>0</v>
          </cell>
        </row>
        <row r="12048">
          <cell r="A12048">
            <v>1168</v>
          </cell>
          <cell r="B12048" t="str">
            <v>TEE GRES 4 x 4           MOORE</v>
          </cell>
          <cell r="C12048" t="str">
            <v>UN</v>
          </cell>
          <cell r="E12048" t="str">
            <v>1900</v>
          </cell>
          <cell r="F12048">
            <v>0</v>
          </cell>
        </row>
        <row r="12049">
          <cell r="A12049">
            <v>1169</v>
          </cell>
          <cell r="B12049" t="str">
            <v>YEE GRES  6 x 6"  MOORE AA-1A (150)</v>
          </cell>
          <cell r="C12049" t="str">
            <v>UN</v>
          </cell>
          <cell r="E12049" t="str">
            <v>1900</v>
          </cell>
          <cell r="F12049">
            <v>0</v>
          </cell>
        </row>
        <row r="12050">
          <cell r="A12050">
            <v>1170</v>
          </cell>
          <cell r="B12050" t="str">
            <v>TEE GRES 6 x 6           MOORE</v>
          </cell>
          <cell r="C12050" t="str">
            <v>UN</v>
          </cell>
          <cell r="E12050" t="str">
            <v>1900</v>
          </cell>
          <cell r="F12050">
            <v>0</v>
          </cell>
        </row>
        <row r="12051">
          <cell r="A12051">
            <v>1212</v>
          </cell>
          <cell r="B12051" t="str">
            <v>REJILLA CONCENTRICA.ALUMINIOt.TC-3x2"</v>
          </cell>
          <cell r="C12051" t="str">
            <v>UN</v>
          </cell>
          <cell r="D12051">
            <v>43525</v>
          </cell>
          <cell r="E12051" t="str">
            <v>2019</v>
          </cell>
          <cell r="F12051">
            <v>6033</v>
          </cell>
        </row>
        <row r="12052">
          <cell r="A12052">
            <v>1404</v>
          </cell>
          <cell r="B12052" t="str">
            <v>TUBO ALCANT DURAFOR  CORRUGADO 10"RALCO</v>
          </cell>
          <cell r="C12052" t="str">
            <v>ML</v>
          </cell>
          <cell r="E12052" t="str">
            <v>1900</v>
          </cell>
          <cell r="F12052">
            <v>0</v>
          </cell>
        </row>
        <row r="12053">
          <cell r="A12053">
            <v>1498</v>
          </cell>
          <cell r="B12053" t="str">
            <v>TUBO ALCANT DURAFOR  CORRUGADO 12"RALCO</v>
          </cell>
          <cell r="C12053" t="str">
            <v>ML</v>
          </cell>
          <cell r="E12053" t="str">
            <v>1900</v>
          </cell>
          <cell r="F12053">
            <v>0</v>
          </cell>
        </row>
        <row r="12054">
          <cell r="A12054">
            <v>1775</v>
          </cell>
          <cell r="B12054" t="str">
            <v>TEE ALCANT CxC 6"        PAVCO</v>
          </cell>
          <cell r="C12054" t="str">
            <v>UN</v>
          </cell>
          <cell r="E12054" t="str">
            <v>1900</v>
          </cell>
          <cell r="F12054">
            <v>0</v>
          </cell>
        </row>
        <row r="12055">
          <cell r="A12055">
            <v>1776</v>
          </cell>
          <cell r="B12055" t="str">
            <v>YEE ALCANT CxC 6"    W RETEN    PAVCO</v>
          </cell>
          <cell r="C12055" t="str">
            <v>UN</v>
          </cell>
          <cell r="E12055" t="str">
            <v>1900</v>
          </cell>
          <cell r="F12055">
            <v>0</v>
          </cell>
        </row>
        <row r="12056">
          <cell r="A12056">
            <v>1780</v>
          </cell>
          <cell r="B12056" t="str">
            <v>UNION ALCANT 6"          PAVCO</v>
          </cell>
          <cell r="C12056" t="str">
            <v>UN</v>
          </cell>
          <cell r="D12056">
            <v>44596</v>
          </cell>
          <cell r="E12056" t="str">
            <v>2022</v>
          </cell>
          <cell r="F12056">
            <v>40127</v>
          </cell>
        </row>
        <row r="12057">
          <cell r="A12057">
            <v>1781</v>
          </cell>
          <cell r="B12057" t="str">
            <v>UNION ALCANT 4"          PAVCO</v>
          </cell>
          <cell r="C12057" t="str">
            <v>UN</v>
          </cell>
          <cell r="D12057">
            <v>44596</v>
          </cell>
          <cell r="E12057" t="str">
            <v>2022</v>
          </cell>
          <cell r="F12057">
            <v>16560</v>
          </cell>
        </row>
        <row r="12058">
          <cell r="A12058">
            <v>1782</v>
          </cell>
          <cell r="B12058" t="str">
            <v>UNION DRENAJE PVC 65mm.  PAVCO</v>
          </cell>
          <cell r="C12058" t="str">
            <v>UN</v>
          </cell>
          <cell r="D12058">
            <v>44596</v>
          </cell>
          <cell r="E12058" t="str">
            <v>2022</v>
          </cell>
          <cell r="F12058">
            <v>7774</v>
          </cell>
        </row>
        <row r="12059">
          <cell r="A12059">
            <v>1785</v>
          </cell>
          <cell r="B12059" t="str">
            <v>UNION DRENAJE PVC 100mm. PAVCO</v>
          </cell>
          <cell r="C12059" t="str">
            <v>UN</v>
          </cell>
          <cell r="D12059">
            <v>44596</v>
          </cell>
          <cell r="E12059" t="str">
            <v>2022</v>
          </cell>
          <cell r="F12059">
            <v>10913</v>
          </cell>
        </row>
        <row r="12060">
          <cell r="A12060">
            <v>1989</v>
          </cell>
          <cell r="B12060" t="str">
            <v>YEE GRES  8 x 6"  MOORE AA-1A (150)</v>
          </cell>
          <cell r="C12060" t="str">
            <v>UN</v>
          </cell>
          <cell r="E12060" t="str">
            <v>1900</v>
          </cell>
          <cell r="F12060">
            <v>0</v>
          </cell>
        </row>
        <row r="12061">
          <cell r="A12061">
            <v>2012</v>
          </cell>
          <cell r="B12061" t="str">
            <v>YEE GRES  6 x 4"  MOORE AA-1A (150)</v>
          </cell>
          <cell r="C12061" t="str">
            <v>UN</v>
          </cell>
          <cell r="E12061" t="str">
            <v>1900</v>
          </cell>
          <cell r="F12061">
            <v>0</v>
          </cell>
        </row>
        <row r="12062">
          <cell r="A12062">
            <v>2132</v>
          </cell>
          <cell r="B12062" t="str">
            <v>CAJA INSPECCION h=30 cm       FIBRIT</v>
          </cell>
          <cell r="C12062" t="str">
            <v>UN</v>
          </cell>
          <cell r="E12062" t="str">
            <v>1900</v>
          </cell>
          <cell r="F12062">
            <v>0</v>
          </cell>
        </row>
        <row r="12063">
          <cell r="A12063">
            <v>2156</v>
          </cell>
          <cell r="B12063" t="str">
            <v>REJILLA PLASTICA 3x2" C/sosco cte.</v>
          </cell>
          <cell r="C12063" t="str">
            <v>UN</v>
          </cell>
          <cell r="E12063" t="str">
            <v>1900</v>
          </cell>
          <cell r="F12063">
            <v>0</v>
          </cell>
        </row>
        <row r="12064">
          <cell r="A12064">
            <v>2275</v>
          </cell>
          <cell r="B12064" t="str">
            <v>REJILLA PLAST.3x2"C/sosco cuad.cte</v>
          </cell>
          <cell r="C12064" t="str">
            <v>UN</v>
          </cell>
          <cell r="E12064" t="str">
            <v>1900</v>
          </cell>
          <cell r="F12064">
            <v>0</v>
          </cell>
        </row>
        <row r="12065">
          <cell r="A12065">
            <v>2354</v>
          </cell>
          <cell r="B12065" t="str">
            <v>REJILLA PLAST.3x2"C/sosco cuad.gal</v>
          </cell>
          <cell r="C12065" t="str">
            <v>UN</v>
          </cell>
          <cell r="E12065" t="str">
            <v>1900</v>
          </cell>
          <cell r="F12065">
            <v>0</v>
          </cell>
        </row>
        <row r="12066">
          <cell r="A12066">
            <v>2357</v>
          </cell>
          <cell r="B12066" t="str">
            <v>REJILLA PLAST.3"plana cte.</v>
          </cell>
          <cell r="C12066" t="str">
            <v>UN</v>
          </cell>
          <cell r="E12066" t="str">
            <v>1900</v>
          </cell>
          <cell r="F12066">
            <v>0</v>
          </cell>
        </row>
        <row r="12067">
          <cell r="A12067">
            <v>2358</v>
          </cell>
          <cell r="B12067" t="str">
            <v>REJILLA LAVADERO 2 1/2" + S/sosco</v>
          </cell>
          <cell r="C12067" t="str">
            <v>UN</v>
          </cell>
          <cell r="E12067" t="str">
            <v>1900</v>
          </cell>
          <cell r="F12067">
            <v>0</v>
          </cell>
        </row>
        <row r="12068">
          <cell r="A12068">
            <v>2363</v>
          </cell>
          <cell r="B12068" t="str">
            <v>REJILLA VENTILACION PLAST 15x15cm.</v>
          </cell>
          <cell r="C12068" t="str">
            <v>UN</v>
          </cell>
          <cell r="E12068" t="str">
            <v>1900</v>
          </cell>
          <cell r="F12068">
            <v>0</v>
          </cell>
        </row>
        <row r="12069">
          <cell r="A12069">
            <v>2366</v>
          </cell>
          <cell r="B12069" t="str">
            <v>REJILLA VENTILACION PLAST 20x20cm</v>
          </cell>
          <cell r="C12069" t="str">
            <v>UN</v>
          </cell>
          <cell r="D12069">
            <v>44596</v>
          </cell>
          <cell r="E12069" t="str">
            <v>2022</v>
          </cell>
          <cell r="F12069">
            <v>5809</v>
          </cell>
        </row>
        <row r="12070">
          <cell r="A12070">
            <v>2372</v>
          </cell>
          <cell r="B12070" t="str">
            <v>VALVULA POZUELO 2 ½"x1¼"C/sosco</v>
          </cell>
          <cell r="C12070" t="str">
            <v>UN</v>
          </cell>
          <cell r="E12070" t="str">
            <v>1900</v>
          </cell>
          <cell r="F12070">
            <v>0</v>
          </cell>
        </row>
        <row r="12071">
          <cell r="A12071">
            <v>2395</v>
          </cell>
          <cell r="B12071" t="str">
            <v>VALVULA POZUELO 2 ½" S/sosco</v>
          </cell>
          <cell r="C12071" t="str">
            <v>UN</v>
          </cell>
          <cell r="E12071" t="str">
            <v>1900</v>
          </cell>
          <cell r="F12071">
            <v>0</v>
          </cell>
        </row>
        <row r="12072">
          <cell r="A12072">
            <v>2403</v>
          </cell>
          <cell r="B12072" t="str">
            <v>TAPA REGISTRO VENTIL.20x20 cm</v>
          </cell>
          <cell r="C12072" t="str">
            <v>UN</v>
          </cell>
          <cell r="E12072" t="str">
            <v>1900</v>
          </cell>
          <cell r="F12072">
            <v>0</v>
          </cell>
        </row>
        <row r="12073">
          <cell r="A12073">
            <v>2404</v>
          </cell>
          <cell r="B12073" t="str">
            <v>EXTRACTOR OLOR 20x20 cm</v>
          </cell>
          <cell r="C12073" t="str">
            <v>UN</v>
          </cell>
          <cell r="E12073" t="str">
            <v>1900</v>
          </cell>
          <cell r="F12073">
            <v>0</v>
          </cell>
        </row>
        <row r="12074">
          <cell r="A12074">
            <v>2407</v>
          </cell>
          <cell r="B12074" t="str">
            <v>TRAGANTE CUPULA 5x3</v>
          </cell>
          <cell r="C12074" t="str">
            <v>UN</v>
          </cell>
          <cell r="E12074" t="str">
            <v>1900</v>
          </cell>
          <cell r="F12074">
            <v>0</v>
          </cell>
        </row>
        <row r="12075">
          <cell r="A12075">
            <v>2432</v>
          </cell>
          <cell r="B12075" t="str">
            <v>VALVULA POZUELO VP-2 1/2"   Br.</v>
          </cell>
          <cell r="C12075" t="str">
            <v>UN</v>
          </cell>
          <cell r="E12075" t="str">
            <v>1900</v>
          </cell>
          <cell r="F12075">
            <v>0</v>
          </cell>
        </row>
        <row r="12076">
          <cell r="A12076">
            <v>2484</v>
          </cell>
          <cell r="B12076" t="str">
            <v>CODO RECTO DE GRES 8"    MOORE</v>
          </cell>
          <cell r="C12076" t="str">
            <v>UN</v>
          </cell>
          <cell r="E12076" t="str">
            <v>1900</v>
          </cell>
          <cell r="F12076">
            <v>0</v>
          </cell>
        </row>
        <row r="12077">
          <cell r="A12077">
            <v>2485</v>
          </cell>
          <cell r="B12077" t="str">
            <v>TEE GRES 8 x 8           MOORE</v>
          </cell>
          <cell r="C12077" t="str">
            <v>UN</v>
          </cell>
          <cell r="E12077" t="str">
            <v>1900</v>
          </cell>
          <cell r="F12077">
            <v>0</v>
          </cell>
        </row>
        <row r="12078">
          <cell r="A12078">
            <v>2486</v>
          </cell>
          <cell r="B12078" t="str">
            <v>YEE GRES 12 x 6" MOORE AA-1A (150)</v>
          </cell>
          <cell r="C12078" t="str">
            <v>UN</v>
          </cell>
          <cell r="E12078" t="str">
            <v>1900</v>
          </cell>
          <cell r="F12078">
            <v>0</v>
          </cell>
        </row>
        <row r="12079">
          <cell r="A12079">
            <v>2487</v>
          </cell>
          <cell r="B12079" t="str">
            <v>TUBO GRES 14" (1.50)     MOORE</v>
          </cell>
          <cell r="C12079" t="str">
            <v>UN</v>
          </cell>
          <cell r="E12079" t="str">
            <v>1900</v>
          </cell>
          <cell r="F12079">
            <v>0</v>
          </cell>
        </row>
        <row r="12080">
          <cell r="A12080">
            <v>2488</v>
          </cell>
          <cell r="B12080" t="str">
            <v>YEE GRES 14 x 6"  MOORE AA-1A (150)</v>
          </cell>
          <cell r="C12080" t="str">
            <v>UN</v>
          </cell>
          <cell r="E12080" t="str">
            <v>1900</v>
          </cell>
          <cell r="F12080">
            <v>0</v>
          </cell>
        </row>
        <row r="12081">
          <cell r="A12081">
            <v>2489</v>
          </cell>
          <cell r="B12081" t="str">
            <v>YEE GRES 16 x 6"  MOORE AA-1A (150)</v>
          </cell>
          <cell r="C12081" t="str">
            <v>UN</v>
          </cell>
          <cell r="E12081" t="str">
            <v>1900</v>
          </cell>
          <cell r="F12081">
            <v>0</v>
          </cell>
        </row>
        <row r="12082">
          <cell r="A12082">
            <v>2490</v>
          </cell>
          <cell r="B12082" t="str">
            <v>TUBO GRES 18" (1.50)     MOORE</v>
          </cell>
          <cell r="C12082" t="str">
            <v>UN</v>
          </cell>
          <cell r="E12082" t="str">
            <v>1900</v>
          </cell>
          <cell r="F12082">
            <v>0</v>
          </cell>
        </row>
        <row r="12083">
          <cell r="A12083">
            <v>2491</v>
          </cell>
          <cell r="B12083" t="str">
            <v>TUBO GRES 21" (1.50)     MOORE</v>
          </cell>
          <cell r="C12083" t="str">
            <v>UN</v>
          </cell>
          <cell r="E12083" t="str">
            <v>1900</v>
          </cell>
          <cell r="F12083">
            <v>0</v>
          </cell>
        </row>
        <row r="12084">
          <cell r="A12084">
            <v>2492</v>
          </cell>
          <cell r="B12084" t="str">
            <v>YEE GRES 20 x 6" MOORE AA-1A(150)</v>
          </cell>
          <cell r="C12084" t="str">
            <v>UN</v>
          </cell>
          <cell r="E12084" t="str">
            <v>1900</v>
          </cell>
          <cell r="F12084">
            <v>0</v>
          </cell>
        </row>
        <row r="12085">
          <cell r="A12085">
            <v>2493</v>
          </cell>
          <cell r="B12085" t="str">
            <v>YEE GRES 24 x 6" MOORE AA-1A(150)</v>
          </cell>
          <cell r="C12085" t="str">
            <v>UN</v>
          </cell>
          <cell r="E12085" t="str">
            <v>1900</v>
          </cell>
          <cell r="F12085">
            <v>0</v>
          </cell>
        </row>
        <row r="12086">
          <cell r="A12086">
            <v>2494</v>
          </cell>
          <cell r="B12086" t="str">
            <v>TUBO GRES 27" (1.50)     MOORE</v>
          </cell>
          <cell r="C12086" t="str">
            <v>UN</v>
          </cell>
          <cell r="E12086" t="str">
            <v>1900</v>
          </cell>
          <cell r="F12086">
            <v>0</v>
          </cell>
        </row>
        <row r="12087">
          <cell r="A12087">
            <v>2495</v>
          </cell>
          <cell r="B12087" t="str">
            <v>YEE GRES 27 x 6" MOORE AA-1A(103)</v>
          </cell>
          <cell r="C12087" t="str">
            <v>UN</v>
          </cell>
          <cell r="E12087" t="str">
            <v>1900</v>
          </cell>
          <cell r="F12087">
            <v>0</v>
          </cell>
        </row>
        <row r="12088">
          <cell r="A12088">
            <v>2615</v>
          </cell>
          <cell r="B12088" t="str">
            <v>REJILLA LAVADERO L-2 ½"x 1 ½"  Al.</v>
          </cell>
          <cell r="C12088" t="str">
            <v>UN</v>
          </cell>
          <cell r="E12088" t="str">
            <v>1900</v>
          </cell>
          <cell r="F12088">
            <v>0</v>
          </cell>
        </row>
        <row r="12089">
          <cell r="A12089">
            <v>2623</v>
          </cell>
          <cell r="B12089" t="str">
            <v>REJILLA DESARENADORES C-50x120 Cm</v>
          </cell>
          <cell r="C12089" t="str">
            <v>UN</v>
          </cell>
          <cell r="E12089" t="str">
            <v>1900</v>
          </cell>
          <cell r="F12089">
            <v>0</v>
          </cell>
        </row>
        <row r="12090">
          <cell r="A12090">
            <v>2626</v>
          </cell>
          <cell r="B12090" t="str">
            <v>REJILLA DESARENADORES SB-30x70 Cm</v>
          </cell>
          <cell r="C12090" t="str">
            <v>UN</v>
          </cell>
          <cell r="E12090" t="str">
            <v>1900</v>
          </cell>
          <cell r="F12090">
            <v>0</v>
          </cell>
        </row>
        <row r="12091">
          <cell r="A12091">
            <v>2836</v>
          </cell>
          <cell r="B12091" t="str">
            <v>CAJA INSPECCION Sin Tapa h=50 FIBRIT(40x40cm)</v>
          </cell>
          <cell r="C12091" t="str">
            <v>UN</v>
          </cell>
          <cell r="E12091" t="str">
            <v>1900</v>
          </cell>
          <cell r="F12091">
            <v>0</v>
          </cell>
        </row>
        <row r="12092">
          <cell r="A12092">
            <v>9434</v>
          </cell>
          <cell r="B12092" t="str">
            <v>REJILLA SIFON SOSCO 4.5X3.5CM</v>
          </cell>
          <cell r="C12092" t="str">
            <v>UN</v>
          </cell>
          <cell r="E12092" t="str">
            <v>1900</v>
          </cell>
          <cell r="F12092">
            <v>0</v>
          </cell>
        </row>
        <row r="12093">
          <cell r="A12093">
            <v>9436</v>
          </cell>
          <cell r="B12093" t="str">
            <v>EXTRACTOR OLOR 15x15 cm</v>
          </cell>
          <cell r="C12093" t="str">
            <v>UN</v>
          </cell>
          <cell r="E12093" t="str">
            <v>1900</v>
          </cell>
          <cell r="F12093">
            <v>0</v>
          </cell>
        </row>
        <row r="12094">
          <cell r="A12094">
            <v>9437</v>
          </cell>
          <cell r="B12094" t="str">
            <v>REJILLA LINEA SOCIAL 3" X 2" C /sosco</v>
          </cell>
          <cell r="C12094" t="str">
            <v>UN</v>
          </cell>
          <cell r="E12094" t="str">
            <v>1900</v>
          </cell>
          <cell r="F12094">
            <v>0</v>
          </cell>
        </row>
        <row r="12095">
          <cell r="A12095">
            <v>9438</v>
          </cell>
          <cell r="B12095" t="str">
            <v>REJILLA PLAST.5x3"C/sosco Cte</v>
          </cell>
          <cell r="C12095" t="str">
            <v>UN</v>
          </cell>
          <cell r="E12095" t="str">
            <v>1900</v>
          </cell>
          <cell r="F12095">
            <v>0</v>
          </cell>
        </row>
        <row r="12096">
          <cell r="A12096">
            <v>9439</v>
          </cell>
          <cell r="B12096" t="str">
            <v>REJILLA PLAST.4x3"C/sosco Cte</v>
          </cell>
          <cell r="C12096" t="str">
            <v>UN</v>
          </cell>
          <cell r="E12096" t="str">
            <v>1900</v>
          </cell>
          <cell r="F12096">
            <v>0</v>
          </cell>
        </row>
        <row r="12097">
          <cell r="A12097">
            <v>9440</v>
          </cell>
          <cell r="B12097" t="str">
            <v>REJILLA PLAST.5x4"C/sosco Cte</v>
          </cell>
          <cell r="C12097" t="str">
            <v>UN</v>
          </cell>
          <cell r="D12097">
            <v>44106</v>
          </cell>
          <cell r="E12097" t="str">
            <v>2020</v>
          </cell>
          <cell r="F12097">
            <v>3690</v>
          </cell>
        </row>
        <row r="12098">
          <cell r="A12098">
            <v>9442</v>
          </cell>
          <cell r="B12098" t="str">
            <v>REJILLA VENTILACION DE GAS PLAST 20x20cm  Cte</v>
          </cell>
          <cell r="C12098" t="str">
            <v>UN</v>
          </cell>
          <cell r="E12098" t="str">
            <v>1900</v>
          </cell>
          <cell r="F12098">
            <v>0</v>
          </cell>
        </row>
        <row r="12099">
          <cell r="A12099">
            <v>9443</v>
          </cell>
          <cell r="B12099" t="str">
            <v>TAPA REGISTRO VENTILACION PLASTICA15 x 15 cm.</v>
          </cell>
          <cell r="C12099" t="str">
            <v>UN</v>
          </cell>
          <cell r="E12099" t="str">
            <v>1900</v>
          </cell>
          <cell r="F12099">
            <v>0</v>
          </cell>
        </row>
        <row r="12100">
          <cell r="A12100">
            <v>31919</v>
          </cell>
          <cell r="B12100" t="str">
            <v>TAPA REGISTRO 20x20 cm. ALUM.</v>
          </cell>
          <cell r="C12100" t="str">
            <v>UN</v>
          </cell>
          <cell r="E12100" t="str">
            <v>1900</v>
          </cell>
          <cell r="F12100">
            <v>0</v>
          </cell>
        </row>
        <row r="12101">
          <cell r="A12101">
            <v>100413</v>
          </cell>
          <cell r="B12101" t="str">
            <v>Aro tapa d=1.7 pozo de inspeccion acuec **</v>
          </cell>
          <cell r="C12101" t="str">
            <v>UN</v>
          </cell>
          <cell r="D12101">
            <v>44596</v>
          </cell>
          <cell r="E12101" t="str">
            <v>2022</v>
          </cell>
          <cell r="F12101">
            <v>824827</v>
          </cell>
        </row>
        <row r="12102">
          <cell r="A12102">
            <v>100414</v>
          </cell>
          <cell r="B12102" t="str">
            <v>Marco y tapa para camara CS276 **</v>
          </cell>
          <cell r="C12102" t="str">
            <v>UN</v>
          </cell>
          <cell r="D12102">
            <v>44596</v>
          </cell>
          <cell r="E12102" t="str">
            <v>2022</v>
          </cell>
          <cell r="F12102">
            <v>696397</v>
          </cell>
        </row>
        <row r="12103">
          <cell r="A12103">
            <v>100418</v>
          </cell>
          <cell r="B12103" t="str">
            <v>Bizcocho TAPA POZO INSPECCION    **</v>
          </cell>
          <cell r="C12103" t="str">
            <v>UN</v>
          </cell>
          <cell r="E12103" t="str">
            <v>1900</v>
          </cell>
          <cell r="F12103">
            <v>0</v>
          </cell>
        </row>
        <row r="12104">
          <cell r="A12104">
            <v>100593</v>
          </cell>
          <cell r="B12104" t="str">
            <v>TUBO DRENAJE PVC 160mm.  PAVCO</v>
          </cell>
          <cell r="C12104" t="str">
            <v>ML</v>
          </cell>
          <cell r="D12104">
            <v>44596</v>
          </cell>
          <cell r="E12104" t="str">
            <v>2022</v>
          </cell>
          <cell r="F12104">
            <v>57712</v>
          </cell>
        </row>
        <row r="12105">
          <cell r="A12105">
            <v>100594</v>
          </cell>
          <cell r="B12105" t="str">
            <v>TUBO DRENAJE PVC 200mm.  PAVCO</v>
          </cell>
          <cell r="C12105" t="str">
            <v>ML</v>
          </cell>
          <cell r="D12105">
            <v>44596</v>
          </cell>
          <cell r="E12105" t="str">
            <v>2022</v>
          </cell>
          <cell r="F12105">
            <v>76139</v>
          </cell>
        </row>
        <row r="12106">
          <cell r="A12106">
            <v>100639</v>
          </cell>
          <cell r="B12106" t="str">
            <v>Base pref pozo **</v>
          </cell>
          <cell r="C12106" t="str">
            <v>UN</v>
          </cell>
          <cell r="D12106">
            <v>43700</v>
          </cell>
          <cell r="E12106" t="str">
            <v>2019</v>
          </cell>
          <cell r="F12106">
            <v>881914</v>
          </cell>
        </row>
        <row r="12107">
          <cell r="A12107">
            <v>100640</v>
          </cell>
          <cell r="B12107" t="str">
            <v>Seccion pozo 1.2*h=1.0 prefab **</v>
          </cell>
          <cell r="C12107" t="str">
            <v>UN</v>
          </cell>
          <cell r="D12107">
            <v>43700</v>
          </cell>
          <cell r="E12107" t="str">
            <v>2019</v>
          </cell>
          <cell r="F12107">
            <v>720583</v>
          </cell>
        </row>
        <row r="12108">
          <cell r="A12108">
            <v>100641</v>
          </cell>
          <cell r="B12108" t="str">
            <v>Seccion pozo 1.2*h=0.50 prefab **</v>
          </cell>
          <cell r="C12108" t="str">
            <v>UN</v>
          </cell>
          <cell r="D12108">
            <v>43700</v>
          </cell>
          <cell r="E12108" t="str">
            <v>2019</v>
          </cell>
          <cell r="F12108">
            <v>342867</v>
          </cell>
        </row>
        <row r="12109">
          <cell r="A12109">
            <v>100642</v>
          </cell>
          <cell r="B12109" t="str">
            <v>Seccion pozo D=1.2*h=0.25 prefab e=0.10m **</v>
          </cell>
          <cell r="C12109" t="str">
            <v>UN</v>
          </cell>
          <cell r="D12109">
            <v>43700</v>
          </cell>
          <cell r="E12109" t="str">
            <v>2019</v>
          </cell>
          <cell r="F12109">
            <v>210974.01</v>
          </cell>
        </row>
        <row r="12110">
          <cell r="A12110">
            <v>100643</v>
          </cell>
          <cell r="B12110" t="str">
            <v>Aro de ajuste pozo prefab para cono h=0.1 **</v>
          </cell>
          <cell r="C12110" t="str">
            <v>UN</v>
          </cell>
          <cell r="E12110" t="str">
            <v>1900</v>
          </cell>
          <cell r="F12110">
            <v>0</v>
          </cell>
        </row>
        <row r="12111">
          <cell r="A12111">
            <v>100644</v>
          </cell>
          <cell r="B12111" t="str">
            <v>Cono excentrico pozo 1.2*0.6 h=0.75 prefab **</v>
          </cell>
          <cell r="C12111" t="str">
            <v>UN</v>
          </cell>
          <cell r="E12111" t="str">
            <v>1900</v>
          </cell>
          <cell r="F12111">
            <v>0</v>
          </cell>
        </row>
        <row r="12112">
          <cell r="A12112">
            <v>100645</v>
          </cell>
          <cell r="B12112" t="str">
            <v>Viga de transicion pozo 1.5 prefab **</v>
          </cell>
          <cell r="C12112" t="str">
            <v>UN</v>
          </cell>
          <cell r="D12112">
            <v>43798</v>
          </cell>
          <cell r="E12112" t="str">
            <v>2019</v>
          </cell>
          <cell r="F12112">
            <v>214980</v>
          </cell>
        </row>
        <row r="12113">
          <cell r="A12113">
            <v>100646</v>
          </cell>
          <cell r="B12113" t="str">
            <v>Placa  pozo 1.7*h=0.25 prefab **</v>
          </cell>
          <cell r="C12113" t="str">
            <v>UN</v>
          </cell>
          <cell r="E12113" t="str">
            <v>1900</v>
          </cell>
          <cell r="F12113">
            <v>0</v>
          </cell>
        </row>
        <row r="12114">
          <cell r="A12114">
            <v>100647</v>
          </cell>
          <cell r="B12114" t="str">
            <v>Placa  pozo 1.0*h=0.20 prefab **</v>
          </cell>
          <cell r="C12114" t="str">
            <v>UN</v>
          </cell>
          <cell r="E12114" t="str">
            <v>1900</v>
          </cell>
          <cell r="F12114">
            <v>0</v>
          </cell>
        </row>
        <row r="12115">
          <cell r="A12115">
            <v>100648</v>
          </cell>
          <cell r="B12115" t="str">
            <v>Tapa  pozo EAAB 1.0*h=0.20 prefab **</v>
          </cell>
          <cell r="C12115" t="str">
            <v>UN</v>
          </cell>
          <cell r="E12115" t="str">
            <v>1900</v>
          </cell>
          <cell r="F12115">
            <v>0</v>
          </cell>
        </row>
        <row r="12116">
          <cell r="A12116">
            <v>101347</v>
          </cell>
          <cell r="B12116" t="str">
            <v>Tapa  pozo Conc.EAAB D=70 CM; e=0.10m (sum) **</v>
          </cell>
          <cell r="C12116" t="str">
            <v>UN</v>
          </cell>
          <cell r="D12116">
            <v>43699</v>
          </cell>
          <cell r="E12116" t="str">
            <v>2019</v>
          </cell>
          <cell r="F12116">
            <v>131573</v>
          </cell>
        </row>
        <row r="12117">
          <cell r="A12117">
            <v>101364</v>
          </cell>
          <cell r="B12117" t="str">
            <v>Aro Separador de Cicloruta SC-01(Sum)**</v>
          </cell>
          <cell r="C12117" t="str">
            <v>UN</v>
          </cell>
          <cell r="D12117">
            <v>44596</v>
          </cell>
          <cell r="E12117" t="str">
            <v>2022</v>
          </cell>
          <cell r="F12117">
            <v>125084.01</v>
          </cell>
        </row>
        <row r="12118">
          <cell r="A12118">
            <v>101384</v>
          </cell>
          <cell r="B12118" t="str">
            <v>UNION DRENAJE PVC 250mm. PAVCO</v>
          </cell>
          <cell r="C12118" t="str">
            <v>UN</v>
          </cell>
          <cell r="E12118" t="str">
            <v>1900</v>
          </cell>
          <cell r="F12118">
            <v>0</v>
          </cell>
        </row>
        <row r="12119">
          <cell r="A12119">
            <v>101385</v>
          </cell>
          <cell r="B12119" t="str">
            <v>UNION DRENAJE PVC 315mm. PAVCO</v>
          </cell>
          <cell r="C12119" t="str">
            <v>UN</v>
          </cell>
          <cell r="E12119" t="str">
            <v>1900</v>
          </cell>
          <cell r="F12119">
            <v>0</v>
          </cell>
        </row>
        <row r="12120">
          <cell r="A12120">
            <v>101386</v>
          </cell>
          <cell r="B12120" t="str">
            <v>TUBO DRENAJE PVC 315mm.  PAVCO</v>
          </cell>
          <cell r="C12120" t="str">
            <v>ML</v>
          </cell>
          <cell r="E12120" t="str">
            <v>1900</v>
          </cell>
          <cell r="F12120">
            <v>0</v>
          </cell>
        </row>
        <row r="12121">
          <cell r="A12121">
            <v>101387</v>
          </cell>
          <cell r="B12121" t="str">
            <v>Cuneta Prefabricada Reves(0.30+0.10M)L=1.00M;H=10C</v>
          </cell>
          <cell r="C12121" t="str">
            <v>UN</v>
          </cell>
          <cell r="E12121" t="str">
            <v>1900</v>
          </cell>
          <cell r="F12121">
            <v>0</v>
          </cell>
        </row>
        <row r="12122">
          <cell r="A12122">
            <v>101416</v>
          </cell>
          <cell r="B12122" t="str">
            <v>CAJILLA MEDIDOR ELECTRICO</v>
          </cell>
          <cell r="C12122" t="str">
            <v>UN</v>
          </cell>
          <cell r="E12122" t="str">
            <v>1900</v>
          </cell>
          <cell r="F12122">
            <v>0</v>
          </cell>
        </row>
        <row r="12123">
          <cell r="A12123">
            <v>101417</v>
          </cell>
          <cell r="B12123" t="str">
            <v>CAJILLA MEDIDOR ELECTRICO  TRIFASICO</v>
          </cell>
          <cell r="C12123" t="str">
            <v>UN</v>
          </cell>
          <cell r="E12123" t="str">
            <v>1900</v>
          </cell>
          <cell r="F12123">
            <v>0</v>
          </cell>
        </row>
        <row r="12124">
          <cell r="A12124">
            <v>101712</v>
          </cell>
          <cell r="B12124" t="str">
            <v>TUBO CORRUGADO ALCANTAR. RIB-LOC PVC 20"</v>
          </cell>
          <cell r="C12124" t="str">
            <v>ML</v>
          </cell>
          <cell r="D12124">
            <v>44596</v>
          </cell>
          <cell r="E12124" t="str">
            <v>2022</v>
          </cell>
          <cell r="F12124">
            <v>276104</v>
          </cell>
        </row>
        <row r="12125">
          <cell r="A12125">
            <v>101714</v>
          </cell>
          <cell r="B12125" t="str">
            <v>TUBO ALCANT RIB LOC  CORRUGADO PVC 8"</v>
          </cell>
          <cell r="C12125" t="str">
            <v>ML</v>
          </cell>
          <cell r="D12125">
            <v>44596</v>
          </cell>
          <cell r="E12125" t="str">
            <v>2022</v>
          </cell>
          <cell r="F12125">
            <v>43850</v>
          </cell>
        </row>
        <row r="12126">
          <cell r="A12126">
            <v>101759</v>
          </cell>
          <cell r="B12126" t="str">
            <v>TUBO NOVARIEGO PVC 6" 160mm.  PAVCO</v>
          </cell>
          <cell r="C12126" t="str">
            <v>ML</v>
          </cell>
          <cell r="D12126">
            <v>44622</v>
          </cell>
          <cell r="E12126" t="str">
            <v>2022</v>
          </cell>
          <cell r="F12126">
            <v>44653</v>
          </cell>
        </row>
        <row r="12127">
          <cell r="A12127">
            <v>101760</v>
          </cell>
          <cell r="B12127" t="str">
            <v>TUBO NOVARIEGO PVC 8" 200mm.  PAVCO</v>
          </cell>
          <cell r="C12127" t="str">
            <v>ML</v>
          </cell>
          <cell r="D12127">
            <v>44622</v>
          </cell>
          <cell r="E12127" t="str">
            <v>2022</v>
          </cell>
          <cell r="F12127">
            <v>63830.01</v>
          </cell>
        </row>
        <row r="12128">
          <cell r="A12128">
            <v>101761</v>
          </cell>
          <cell r="B12128" t="str">
            <v>TUBO NOVARIEGO PVC 10" 250mm.  PAVCO</v>
          </cell>
          <cell r="C12128" t="str">
            <v>ML</v>
          </cell>
          <cell r="D12128">
            <v>44622</v>
          </cell>
          <cell r="E12128" t="str">
            <v>2022</v>
          </cell>
          <cell r="F12128">
            <v>93228</v>
          </cell>
        </row>
        <row r="12129">
          <cell r="A12129">
            <v>101762</v>
          </cell>
          <cell r="B12129" t="str">
            <v>TUBO NOVARIEGO PVC 12" 315mm.  PAVCO</v>
          </cell>
          <cell r="C12129" t="str">
            <v>ML</v>
          </cell>
          <cell r="D12129">
            <v>44622</v>
          </cell>
          <cell r="E12129" t="str">
            <v>2022</v>
          </cell>
          <cell r="F12129">
            <v>134149</v>
          </cell>
        </row>
        <row r="12130">
          <cell r="A12130">
            <v>101763</v>
          </cell>
          <cell r="B12130" t="str">
            <v>TUBO NOVARIEGO PVC 16" 400mm.  PAVCO</v>
          </cell>
          <cell r="C12130" t="str">
            <v>ML</v>
          </cell>
          <cell r="D12130">
            <v>44622</v>
          </cell>
          <cell r="E12130" t="str">
            <v>2022</v>
          </cell>
          <cell r="F12130">
            <v>245894</v>
          </cell>
        </row>
        <row r="12131">
          <cell r="A12131">
            <v>101764</v>
          </cell>
          <cell r="B12131" t="str">
            <v>CODO 11 1/4° PVC 3"   PAVCO</v>
          </cell>
          <cell r="C12131" t="str">
            <v>ML</v>
          </cell>
          <cell r="D12131">
            <v>44622</v>
          </cell>
          <cell r="E12131" t="str">
            <v>2022</v>
          </cell>
          <cell r="F12131">
            <v>46740</v>
          </cell>
        </row>
        <row r="12132">
          <cell r="A12132">
            <v>102207</v>
          </cell>
          <cell r="B12132" t="str">
            <v>TUBO DRENAJE PVC200mmCorrug-Perf(Roll35m)sinFiltro</v>
          </cell>
          <cell r="C12132" t="str">
            <v>ML</v>
          </cell>
          <cell r="D12132">
            <v>44596</v>
          </cell>
          <cell r="E12132" t="str">
            <v>2022</v>
          </cell>
          <cell r="F12132">
            <v>54911</v>
          </cell>
        </row>
        <row r="12133">
          <cell r="A12133">
            <v>102209</v>
          </cell>
          <cell r="B12133" t="str">
            <v>TUBO DRENAJE PVC 200mm.  PAVCO</v>
          </cell>
          <cell r="C12133" t="str">
            <v>ML</v>
          </cell>
          <cell r="D12133">
            <v>44622</v>
          </cell>
          <cell r="E12133" t="str">
            <v>2022</v>
          </cell>
          <cell r="F12133">
            <v>70920</v>
          </cell>
        </row>
        <row r="12134">
          <cell r="A12134">
            <v>102211</v>
          </cell>
          <cell r="B12134" t="str">
            <v>TUBO DRENAJE PVC 160mm.(USAR CIO-105743)</v>
          </cell>
          <cell r="C12134" t="str">
            <v>ML</v>
          </cell>
          <cell r="E12134" t="str">
            <v>1900</v>
          </cell>
          <cell r="F12134">
            <v>0</v>
          </cell>
        </row>
        <row r="12135">
          <cell r="A12135">
            <v>102214</v>
          </cell>
          <cell r="B12135" t="str">
            <v>CAJA LAMINA PARA REGISTRO ACUEDUCTO 40X20X20</v>
          </cell>
          <cell r="C12135" t="str">
            <v>UN</v>
          </cell>
          <cell r="E12135" t="str">
            <v>1900</v>
          </cell>
          <cell r="F12135">
            <v>0</v>
          </cell>
        </row>
        <row r="12136">
          <cell r="A12136">
            <v>102215</v>
          </cell>
          <cell r="B12136" t="str">
            <v>CAJA PREFABRIC.DE PISO PARA MED.DE ACUEDUCTO</v>
          </cell>
          <cell r="C12136" t="str">
            <v>UN</v>
          </cell>
          <cell r="E12136" t="str">
            <v>1900</v>
          </cell>
          <cell r="F12136">
            <v>0</v>
          </cell>
        </row>
        <row r="12137">
          <cell r="A12137">
            <v>102249</v>
          </cell>
          <cell r="B12137" t="str">
            <v>MARCO Y CONTRAM.FUND.CONC. CAJA  INSPECCION(1X1M)</v>
          </cell>
          <cell r="C12137" t="str">
            <v>UN</v>
          </cell>
          <cell r="D12137">
            <v>44161</v>
          </cell>
          <cell r="E12137" t="str">
            <v>2020</v>
          </cell>
          <cell r="F12137">
            <v>152614</v>
          </cell>
        </row>
        <row r="12138">
          <cell r="A12138">
            <v>102406</v>
          </cell>
          <cell r="B12138" t="str">
            <v>TUBO GRES  8" (Long 1M) MOORE CORRIENTE</v>
          </cell>
          <cell r="C12138" t="str">
            <v>UN</v>
          </cell>
          <cell r="E12138" t="str">
            <v>1900</v>
          </cell>
          <cell r="F12138">
            <v>0</v>
          </cell>
        </row>
        <row r="12139">
          <cell r="A12139">
            <v>102433</v>
          </cell>
          <cell r="B12139" t="str">
            <v>Aro Base  Cámara ETB T-13 **</v>
          </cell>
          <cell r="C12139" t="str">
            <v>UN</v>
          </cell>
          <cell r="E12139" t="str">
            <v>1900</v>
          </cell>
          <cell r="F12139">
            <v>0</v>
          </cell>
        </row>
        <row r="12140">
          <cell r="A12140">
            <v>102434</v>
          </cell>
          <cell r="B12140" t="str">
            <v>Aro Tapa  Cámara ETB T-13 **</v>
          </cell>
          <cell r="C12140" t="str">
            <v>UN</v>
          </cell>
          <cell r="E12140" t="str">
            <v>1900</v>
          </cell>
          <cell r="F12140">
            <v>0</v>
          </cell>
        </row>
        <row r="12141">
          <cell r="A12141">
            <v>102442</v>
          </cell>
          <cell r="B12141" t="str">
            <v>TAPA PARA CAJA  DE INSPECCION 50x50cm</v>
          </cell>
          <cell r="C12141" t="str">
            <v>UN</v>
          </cell>
          <cell r="E12141" t="str">
            <v>1900</v>
          </cell>
          <cell r="F12141">
            <v>0</v>
          </cell>
        </row>
        <row r="12142">
          <cell r="A12142">
            <v>102457</v>
          </cell>
          <cell r="B12142" t="str">
            <v>TAPA PARA CAJA  DE INSPECCION 60x60cm</v>
          </cell>
          <cell r="C12142" t="str">
            <v>UN</v>
          </cell>
          <cell r="E12142" t="str">
            <v>1900</v>
          </cell>
          <cell r="F12142">
            <v>0</v>
          </cell>
        </row>
        <row r="12143">
          <cell r="A12143">
            <v>102578</v>
          </cell>
          <cell r="B12143" t="str">
            <v>TAPA PARA CAJA  DE INSPECCION 80x80cm</v>
          </cell>
          <cell r="C12143" t="str">
            <v>UN</v>
          </cell>
          <cell r="D12143">
            <v>44596</v>
          </cell>
          <cell r="E12143" t="str">
            <v>2022</v>
          </cell>
          <cell r="F12143">
            <v>117343</v>
          </cell>
        </row>
        <row r="12144">
          <cell r="A12144">
            <v>102586</v>
          </cell>
          <cell r="B12144" t="str">
            <v>CAJA LAMINA PARA CONTROLADOR RIEGO AUTOM**</v>
          </cell>
          <cell r="C12144" t="str">
            <v>UN</v>
          </cell>
          <cell r="D12144">
            <v>44596</v>
          </cell>
          <cell r="E12144" t="str">
            <v>2022</v>
          </cell>
          <cell r="F12144">
            <v>202410</v>
          </cell>
        </row>
        <row r="12145">
          <cell r="A12145">
            <v>102716</v>
          </cell>
          <cell r="B12145" t="str">
            <v>TAPA REGISTRO ACERO INOX.(20 x 20)/(23X23CM)</v>
          </cell>
          <cell r="C12145" t="str">
            <v>UN</v>
          </cell>
          <cell r="E12145" t="str">
            <v>1900</v>
          </cell>
          <cell r="F12145">
            <v>0</v>
          </cell>
        </row>
        <row r="12146">
          <cell r="A12146">
            <v>102829</v>
          </cell>
          <cell r="B12146" t="str">
            <v>TAPON PRUEBA PVC SANITARIA 11/2"***</v>
          </cell>
          <cell r="C12146" t="str">
            <v>UN</v>
          </cell>
          <cell r="D12146">
            <v>43544</v>
          </cell>
          <cell r="E12146" t="str">
            <v>2019</v>
          </cell>
          <cell r="F12146">
            <v>476</v>
          </cell>
        </row>
        <row r="12147">
          <cell r="A12147">
            <v>102830</v>
          </cell>
          <cell r="B12147" t="str">
            <v>TAPA PRUEBA PVC SANITARIA 2"***</v>
          </cell>
          <cell r="C12147" t="str">
            <v>UN</v>
          </cell>
          <cell r="D12147">
            <v>43843</v>
          </cell>
          <cell r="E12147" t="str">
            <v>2020</v>
          </cell>
          <cell r="F12147">
            <v>611.66</v>
          </cell>
        </row>
        <row r="12148">
          <cell r="A12148">
            <v>102837</v>
          </cell>
          <cell r="B12148" t="str">
            <v>TAPA PRUEBA PVC SANITARIA 4"***</v>
          </cell>
          <cell r="C12148" t="str">
            <v>UN</v>
          </cell>
          <cell r="E12148" t="str">
            <v>1900</v>
          </cell>
          <cell r="F12148">
            <v>0</v>
          </cell>
        </row>
        <row r="12149">
          <cell r="A12149">
            <v>103082</v>
          </cell>
          <cell r="B12149" t="str">
            <v>Tapa Cuadrada (60x60cm)e=9cmPoliprop.Peatonal**</v>
          </cell>
          <cell r="C12149" t="str">
            <v>UN</v>
          </cell>
          <cell r="E12149" t="str">
            <v>1900</v>
          </cell>
          <cell r="F12149">
            <v>0</v>
          </cell>
        </row>
        <row r="12150">
          <cell r="A12150">
            <v>103210</v>
          </cell>
          <cell r="B12150" t="str">
            <v>TAPA ANTIROBOMETALIC.PARA CAJA TELEFONOS 2X2M</v>
          </cell>
          <cell r="C12150" t="str">
            <v>UN</v>
          </cell>
          <cell r="E12150" t="str">
            <v>1900</v>
          </cell>
          <cell r="F12150">
            <v>0</v>
          </cell>
        </row>
        <row r="12151">
          <cell r="A12151">
            <v>104679</v>
          </cell>
          <cell r="B12151" t="str">
            <v>ABRAZADERA TIPO PERA DE 2 1/2"</v>
          </cell>
          <cell r="C12151" t="str">
            <v>UN</v>
          </cell>
          <cell r="E12151" t="str">
            <v>1900</v>
          </cell>
          <cell r="F12151">
            <v>0</v>
          </cell>
        </row>
        <row r="12152">
          <cell r="A12152">
            <v>104680</v>
          </cell>
          <cell r="B12152" t="str">
            <v>ABRAZADERA TIPO PERA DE 3"</v>
          </cell>
          <cell r="C12152" t="str">
            <v>UN</v>
          </cell>
          <cell r="E12152" t="str">
            <v>1900</v>
          </cell>
          <cell r="F12152">
            <v>0</v>
          </cell>
        </row>
        <row r="12153">
          <cell r="A12153">
            <v>104946</v>
          </cell>
          <cell r="B12153" t="str">
            <v>TAPA POZO INSP D= 0.70 cm</v>
          </cell>
          <cell r="C12153" t="str">
            <v>UN</v>
          </cell>
          <cell r="E12153" t="str">
            <v>1900</v>
          </cell>
          <cell r="F12153">
            <v>0</v>
          </cell>
        </row>
        <row r="12154">
          <cell r="A12154">
            <v>104950</v>
          </cell>
          <cell r="B12154" t="str">
            <v>Seccion pozo 0.70 CM</v>
          </cell>
          <cell r="C12154" t="str">
            <v>UN</v>
          </cell>
          <cell r="E12154" t="str">
            <v>1900</v>
          </cell>
          <cell r="F12154">
            <v>0</v>
          </cell>
        </row>
        <row r="12155">
          <cell r="A12155">
            <v>105093</v>
          </cell>
          <cell r="B12155" t="str">
            <v>Adaptador Campana ducto electrico tipo DB 2"</v>
          </cell>
          <cell r="C12155" t="str">
            <v>UN</v>
          </cell>
          <cell r="D12155">
            <v>43592</v>
          </cell>
          <cell r="E12155" t="str">
            <v>2019</v>
          </cell>
          <cell r="F12155">
            <v>2313</v>
          </cell>
        </row>
        <row r="12156">
          <cell r="A12156">
            <v>105587</v>
          </cell>
          <cell r="B12156" t="str">
            <v>Rejilla Sumidero 30x40x6 TraficoPeatonal (3.500PSI)</v>
          </cell>
          <cell r="C12156" t="str">
            <v>UN</v>
          </cell>
          <cell r="D12156">
            <v>44596</v>
          </cell>
          <cell r="E12156" t="str">
            <v>2022</v>
          </cell>
          <cell r="F12156">
            <v>28999</v>
          </cell>
        </row>
        <row r="12157">
          <cell r="A12157">
            <v>105952</v>
          </cell>
          <cell r="B12157" t="str">
            <v>TUBO PVC 2" RDE 26 U.M</v>
          </cell>
          <cell r="C12157" t="str">
            <v>ML</v>
          </cell>
          <cell r="E12157" t="str">
            <v>1900</v>
          </cell>
          <cell r="F12157">
            <v>0</v>
          </cell>
        </row>
        <row r="12158">
          <cell r="A12158">
            <v>108822</v>
          </cell>
          <cell r="B12158" t="str">
            <v>Cono Camara I-1000 Concentrico</v>
          </cell>
          <cell r="C12158" t="str">
            <v>UN</v>
          </cell>
          <cell r="E12158" t="str">
            <v>1900</v>
          </cell>
          <cell r="F12158">
            <v>0</v>
          </cell>
        </row>
        <row r="12159">
          <cell r="A12159">
            <v>109131</v>
          </cell>
          <cell r="B12159" t="str">
            <v>Cono concentrico pozo 1.2*0.6 h=0.75 prefab</v>
          </cell>
          <cell r="C12159" t="str">
            <v>UN</v>
          </cell>
          <cell r="D12159">
            <v>43700</v>
          </cell>
          <cell r="E12159" t="str">
            <v>2019</v>
          </cell>
          <cell r="F12159">
            <v>480058</v>
          </cell>
        </row>
        <row r="12160">
          <cell r="A12160">
            <v>12598</v>
          </cell>
          <cell r="B12160" t="str">
            <v>tubería Novafort D=24"</v>
          </cell>
          <cell r="C12160" t="str">
            <v>ML</v>
          </cell>
          <cell r="D12160">
            <v>44596</v>
          </cell>
          <cell r="E12160" t="str">
            <v>2022</v>
          </cell>
          <cell r="F12160">
            <v>543887</v>
          </cell>
        </row>
        <row r="12161">
          <cell r="A12161">
            <v>12599</v>
          </cell>
          <cell r="B12161" t="str">
            <v>tuberia Novafort D=27"</v>
          </cell>
          <cell r="C12161" t="str">
            <v>ML</v>
          </cell>
          <cell r="D12161">
            <v>44596</v>
          </cell>
          <cell r="E12161" t="str">
            <v>2022</v>
          </cell>
          <cell r="F12161">
            <v>649733</v>
          </cell>
        </row>
        <row r="12162">
          <cell r="A12162">
            <v>12633</v>
          </cell>
          <cell r="B12162" t="str">
            <v>TUBERIA NOVAFORT 36"</v>
          </cell>
          <cell r="C12162" t="str">
            <v>ML</v>
          </cell>
          <cell r="D12162">
            <v>44596</v>
          </cell>
          <cell r="E12162" t="str">
            <v>2022</v>
          </cell>
          <cell r="F12162">
            <v>1312853.01</v>
          </cell>
        </row>
        <row r="12163">
          <cell r="A12163">
            <v>12683</v>
          </cell>
          <cell r="B12163" t="str">
            <v xml:space="preserve">TUBO SCH-40 CALIBRE 1" </v>
          </cell>
          <cell r="C12163" t="str">
            <v>UN</v>
          </cell>
          <cell r="D12163">
            <v>44088</v>
          </cell>
          <cell r="E12163" t="str">
            <v>2020</v>
          </cell>
          <cell r="F12163">
            <v>13482</v>
          </cell>
        </row>
        <row r="12164">
          <cell r="A12164">
            <v>12708</v>
          </cell>
          <cell r="B12164" t="str">
            <v>Rejilla de piso rectangular en acero inoxidable</v>
          </cell>
          <cell r="C12164" t="str">
            <v>UN</v>
          </cell>
          <cell r="D12164">
            <v>44111</v>
          </cell>
          <cell r="E12164" t="str">
            <v>2020</v>
          </cell>
          <cell r="F12164">
            <v>86957</v>
          </cell>
        </row>
        <row r="12165">
          <cell r="A12165">
            <v>12750</v>
          </cell>
          <cell r="B12165" t="str">
            <v xml:space="preserve">TAPA EN POLIPROPILENO 0,70M </v>
          </cell>
          <cell r="C12165" t="str">
            <v>UN</v>
          </cell>
          <cell r="D12165">
            <v>44162</v>
          </cell>
          <cell r="E12165" t="str">
            <v>2020</v>
          </cell>
          <cell r="F12165">
            <v>621180</v>
          </cell>
        </row>
        <row r="12166">
          <cell r="A12166">
            <v>865</v>
          </cell>
          <cell r="B12166" t="str">
            <v>TUBO UNION MECANICA 4"</v>
          </cell>
          <cell r="C12166" t="str">
            <v>ML</v>
          </cell>
          <cell r="E12166" t="str">
            <v>1900</v>
          </cell>
          <cell r="F12166">
            <v>0</v>
          </cell>
        </row>
        <row r="12167">
          <cell r="A12167">
            <v>866</v>
          </cell>
          <cell r="B12167" t="str">
            <v>TUBO ALCANT PVC 10" RIEBER     RALCO</v>
          </cell>
          <cell r="C12167" t="str">
            <v>ML</v>
          </cell>
          <cell r="D12167">
            <v>44596</v>
          </cell>
          <cell r="E12167" t="str">
            <v>2022</v>
          </cell>
          <cell r="F12167">
            <v>74980</v>
          </cell>
        </row>
        <row r="12168">
          <cell r="A12168">
            <v>867</v>
          </cell>
          <cell r="B12168" t="str">
            <v>TUBO UNION MECANICA 12"</v>
          </cell>
          <cell r="C12168" t="str">
            <v>ML</v>
          </cell>
          <cell r="D12168">
            <v>44596</v>
          </cell>
          <cell r="E12168" t="str">
            <v>2022</v>
          </cell>
          <cell r="F12168">
            <v>158620</v>
          </cell>
        </row>
        <row r="12169">
          <cell r="A12169">
            <v>868</v>
          </cell>
          <cell r="B12169" t="str">
            <v>TUBO UNION MECANICA 6"</v>
          </cell>
          <cell r="C12169" t="str">
            <v>ML</v>
          </cell>
          <cell r="D12169">
            <v>44596</v>
          </cell>
          <cell r="E12169" t="str">
            <v>2022</v>
          </cell>
          <cell r="F12169">
            <v>42124</v>
          </cell>
        </row>
        <row r="12170">
          <cell r="A12170">
            <v>1145</v>
          </cell>
          <cell r="B12170" t="str">
            <v>TUBO ALCANT CONCRETO MLC  8"  (con anillo)  ETERNI</v>
          </cell>
          <cell r="C12170" t="str">
            <v>ML</v>
          </cell>
          <cell r="E12170" t="str">
            <v>1900</v>
          </cell>
          <cell r="F12170">
            <v>0</v>
          </cell>
        </row>
        <row r="12171">
          <cell r="A12171">
            <v>1146</v>
          </cell>
          <cell r="B12171" t="str">
            <v>TUBO ALCANT CONCRETO Ø 10" (con anillo)Sin refuerz</v>
          </cell>
          <cell r="C12171" t="str">
            <v>ML</v>
          </cell>
          <cell r="D12171">
            <v>44596</v>
          </cell>
          <cell r="E12171" t="str">
            <v>2022</v>
          </cell>
          <cell r="F12171">
            <v>105312</v>
          </cell>
        </row>
        <row r="12172">
          <cell r="A12172">
            <v>1147</v>
          </cell>
          <cell r="B12172" t="str">
            <v>TUBO ALCANT CONCRETO MLC  12"  (con anillo)  ETERN</v>
          </cell>
          <cell r="C12172" t="str">
            <v>ML</v>
          </cell>
          <cell r="E12172" t="str">
            <v>1900</v>
          </cell>
          <cell r="F12172">
            <v>0</v>
          </cell>
        </row>
        <row r="12173">
          <cell r="A12173">
            <v>2005</v>
          </cell>
          <cell r="B12173" t="str">
            <v>TUBO ALCANT CONCRETO MLC  14"  (con anillo)  ETERN</v>
          </cell>
          <cell r="C12173" t="str">
            <v>ML</v>
          </cell>
          <cell r="E12173" t="str">
            <v>1900</v>
          </cell>
          <cell r="F12173">
            <v>0</v>
          </cell>
        </row>
        <row r="12174">
          <cell r="A12174">
            <v>2006</v>
          </cell>
          <cell r="B12174" t="str">
            <v>TUBO ALCANT CONCRETO MLC  16"  (con anillo)  ETERN</v>
          </cell>
          <cell r="C12174" t="str">
            <v>ML</v>
          </cell>
          <cell r="E12174" t="str">
            <v>1900</v>
          </cell>
          <cell r="F12174">
            <v>0</v>
          </cell>
        </row>
        <row r="12175">
          <cell r="A12175">
            <v>2007</v>
          </cell>
          <cell r="B12175" t="str">
            <v>TUBO ALCANT CONCRETO MLC  18"  (con anillo)  ETERN</v>
          </cell>
          <cell r="C12175" t="str">
            <v>ML</v>
          </cell>
          <cell r="E12175" t="str">
            <v>1900</v>
          </cell>
          <cell r="F12175">
            <v>0</v>
          </cell>
        </row>
        <row r="12176">
          <cell r="A12176">
            <v>2008</v>
          </cell>
          <cell r="B12176" t="str">
            <v>TUBO ALCANT CONCRETO MLC  20"  (con anillo)  ETERN</v>
          </cell>
          <cell r="C12176" t="str">
            <v>ML</v>
          </cell>
          <cell r="E12176" t="str">
            <v>1900</v>
          </cell>
          <cell r="F12176">
            <v>0</v>
          </cell>
        </row>
        <row r="12177">
          <cell r="A12177">
            <v>2009</v>
          </cell>
          <cell r="B12177" t="str">
            <v>TUBO ALCANT CONCRETO MLC  24"  (con anillo)  ETERN</v>
          </cell>
          <cell r="C12177" t="str">
            <v>ML</v>
          </cell>
          <cell r="E12177" t="str">
            <v>1900</v>
          </cell>
          <cell r="F12177">
            <v>0</v>
          </cell>
        </row>
        <row r="12178">
          <cell r="A12178">
            <v>2010</v>
          </cell>
          <cell r="B12178" t="str">
            <v>TUBO ALCANT CONCRETO MLC 28"  (con anillo)  ETERNI</v>
          </cell>
          <cell r="C12178" t="str">
            <v>ML</v>
          </cell>
          <cell r="E12178" t="str">
            <v>1900</v>
          </cell>
          <cell r="F12178">
            <v>0</v>
          </cell>
        </row>
        <row r="12179">
          <cell r="A12179">
            <v>2236</v>
          </cell>
          <cell r="B12179" t="str">
            <v>TUBO DE CONC. SIN REFUERZO D 15cm (Con anillo)</v>
          </cell>
          <cell r="C12179" t="str">
            <v>ML</v>
          </cell>
          <cell r="E12179" t="str">
            <v>1900</v>
          </cell>
          <cell r="F12179">
            <v>0</v>
          </cell>
        </row>
        <row r="12180">
          <cell r="A12180">
            <v>2237</v>
          </cell>
          <cell r="B12180" t="str">
            <v>TUBO DE CONC. SIN REFUERZO D20cm (Con anillo)</v>
          </cell>
          <cell r="C12180" t="str">
            <v>ML</v>
          </cell>
          <cell r="E12180" t="str">
            <v>1900</v>
          </cell>
          <cell r="F12180">
            <v>0</v>
          </cell>
        </row>
        <row r="12181">
          <cell r="A12181">
            <v>2244</v>
          </cell>
          <cell r="B12181" t="str">
            <v>TUBO DE CONC. SIN REFUERZO D25cm (Con anillo)</v>
          </cell>
          <cell r="C12181" t="str">
            <v>ML</v>
          </cell>
          <cell r="E12181" t="str">
            <v>1900</v>
          </cell>
          <cell r="F12181">
            <v>0</v>
          </cell>
        </row>
        <row r="12182">
          <cell r="A12182">
            <v>2308</v>
          </cell>
          <cell r="B12182" t="str">
            <v>TUBO Pres. MLC   2"    ETERNIT</v>
          </cell>
          <cell r="C12182" t="str">
            <v>ML</v>
          </cell>
          <cell r="E12182" t="str">
            <v>1900</v>
          </cell>
          <cell r="F12182">
            <v>0</v>
          </cell>
        </row>
        <row r="12183">
          <cell r="A12183">
            <v>2309</v>
          </cell>
          <cell r="B12183" t="str">
            <v>TUBO Pres. MLC   3"    ETERNIT</v>
          </cell>
          <cell r="C12183" t="str">
            <v>ML</v>
          </cell>
          <cell r="E12183" t="str">
            <v>1900</v>
          </cell>
          <cell r="F12183">
            <v>0</v>
          </cell>
        </row>
        <row r="12184">
          <cell r="A12184">
            <v>2310</v>
          </cell>
          <cell r="B12184" t="str">
            <v>TUBO Pres. MLC   6"    ETERNIT</v>
          </cell>
          <cell r="C12184" t="str">
            <v>ML</v>
          </cell>
          <cell r="E12184" t="str">
            <v>1900</v>
          </cell>
          <cell r="F12184">
            <v>0</v>
          </cell>
        </row>
        <row r="12185">
          <cell r="A12185">
            <v>2311</v>
          </cell>
          <cell r="B12185" t="str">
            <v>TUBO Pres. MLC   8"    ETERNIT</v>
          </cell>
          <cell r="C12185" t="str">
            <v>ML</v>
          </cell>
          <cell r="E12185" t="str">
            <v>1900</v>
          </cell>
          <cell r="F12185">
            <v>0</v>
          </cell>
        </row>
        <row r="12186">
          <cell r="A12186">
            <v>2312</v>
          </cell>
          <cell r="B12186" t="str">
            <v>TUBO Pres. MLC 10"     ETERNIT</v>
          </cell>
          <cell r="C12186" t="str">
            <v>ML</v>
          </cell>
          <cell r="E12186" t="str">
            <v>1900</v>
          </cell>
          <cell r="F12186">
            <v>0</v>
          </cell>
        </row>
        <row r="12187">
          <cell r="A12187">
            <v>2313</v>
          </cell>
          <cell r="B12187" t="str">
            <v>TUBO Pres. MLC 12"     ETERNIT</v>
          </cell>
          <cell r="C12187" t="str">
            <v>ML</v>
          </cell>
          <cell r="E12187" t="str">
            <v>1900</v>
          </cell>
          <cell r="F12187">
            <v>0</v>
          </cell>
        </row>
        <row r="12188">
          <cell r="A12188">
            <v>2314</v>
          </cell>
          <cell r="B12188" t="str">
            <v>TUBO Pres. MLC 14"     ETERNIT</v>
          </cell>
          <cell r="C12188" t="str">
            <v>ML</v>
          </cell>
          <cell r="E12188" t="str">
            <v>1900</v>
          </cell>
          <cell r="F12188">
            <v>0</v>
          </cell>
        </row>
        <row r="12189">
          <cell r="A12189">
            <v>2315</v>
          </cell>
          <cell r="B12189" t="str">
            <v>TUBO Pres. MLC 16"     ETERNIT</v>
          </cell>
          <cell r="C12189" t="str">
            <v>ML</v>
          </cell>
          <cell r="E12189" t="str">
            <v>1900</v>
          </cell>
          <cell r="F12189">
            <v>0</v>
          </cell>
        </row>
        <row r="12190">
          <cell r="A12190">
            <v>2316</v>
          </cell>
          <cell r="B12190" t="str">
            <v>TUBO Pres. MLC 18"     ETERNIT</v>
          </cell>
          <cell r="C12190" t="str">
            <v>ML</v>
          </cell>
          <cell r="E12190" t="str">
            <v>1900</v>
          </cell>
          <cell r="F12190">
            <v>0</v>
          </cell>
        </row>
        <row r="12191">
          <cell r="A12191">
            <v>2317</v>
          </cell>
          <cell r="B12191" t="str">
            <v>TUBO Pres. MLC 20"     ETERNIT</v>
          </cell>
          <cell r="C12191" t="str">
            <v>ML</v>
          </cell>
          <cell r="E12191" t="str">
            <v>1900</v>
          </cell>
          <cell r="F12191">
            <v>0</v>
          </cell>
        </row>
        <row r="12192">
          <cell r="A12192">
            <v>2318</v>
          </cell>
          <cell r="B12192" t="str">
            <v>TUBO Pres. MLC   4"    ETERNIT</v>
          </cell>
          <cell r="C12192" t="str">
            <v>ML</v>
          </cell>
          <cell r="E12192" t="str">
            <v>1900</v>
          </cell>
          <cell r="F12192">
            <v>0</v>
          </cell>
        </row>
        <row r="12193">
          <cell r="A12193">
            <v>2319</v>
          </cell>
          <cell r="B12193" t="str">
            <v>TUBO Pres. MLC 24"     ETERNIT</v>
          </cell>
          <cell r="C12193" t="str">
            <v>ML</v>
          </cell>
          <cell r="E12193" t="str">
            <v>1900</v>
          </cell>
          <cell r="F12193">
            <v>0</v>
          </cell>
        </row>
        <row r="12194">
          <cell r="A12194">
            <v>2361</v>
          </cell>
          <cell r="B12194" t="str">
            <v>TUBO DE CONC. SIN REFUERZO D30cm (Con anillo)</v>
          </cell>
          <cell r="C12194" t="str">
            <v>ML</v>
          </cell>
          <cell r="E12194" t="str">
            <v>1900</v>
          </cell>
          <cell r="F12194">
            <v>0</v>
          </cell>
        </row>
        <row r="12195">
          <cell r="A12195">
            <v>2384</v>
          </cell>
          <cell r="B12195" t="str">
            <v>TUBO DE CONC. SIN REFUERZO D35cm (Con anillo)</v>
          </cell>
          <cell r="C12195" t="str">
            <v>ML</v>
          </cell>
          <cell r="E12195" t="str">
            <v>1900</v>
          </cell>
          <cell r="F12195">
            <v>0</v>
          </cell>
        </row>
        <row r="12196">
          <cell r="A12196">
            <v>2386</v>
          </cell>
          <cell r="B12196" t="str">
            <v>TUBO DE CONC. SIN REFUERZO D40cm (Con anillo)</v>
          </cell>
          <cell r="C12196" t="str">
            <v>ML</v>
          </cell>
          <cell r="E12196" t="str">
            <v>1900</v>
          </cell>
          <cell r="F12196">
            <v>0</v>
          </cell>
        </row>
        <row r="12197">
          <cell r="A12197">
            <v>2411</v>
          </cell>
          <cell r="B12197" t="str">
            <v>TUBO DE CONC. SIN REFUERZO D45cm (Con anillo)</v>
          </cell>
          <cell r="C12197" t="str">
            <v>ML</v>
          </cell>
          <cell r="E12197" t="str">
            <v>1900</v>
          </cell>
          <cell r="F12197">
            <v>0</v>
          </cell>
        </row>
        <row r="12198">
          <cell r="A12198">
            <v>2627</v>
          </cell>
          <cell r="B12198" t="str">
            <v>TUBO DE CONC. SIN REFUERZO D50cm (Con anillo)</v>
          </cell>
          <cell r="C12198" t="str">
            <v>ML</v>
          </cell>
          <cell r="E12198" t="str">
            <v>1900</v>
          </cell>
          <cell r="F12198">
            <v>0</v>
          </cell>
        </row>
        <row r="12199">
          <cell r="A12199">
            <v>2631</v>
          </cell>
          <cell r="B12199" t="str">
            <v>TUBO DE CONC. SIN REFUERZO D60cm (Con anillo)</v>
          </cell>
          <cell r="C12199" t="str">
            <v>ML</v>
          </cell>
          <cell r="E12199" t="str">
            <v>1900</v>
          </cell>
          <cell r="F12199">
            <v>0</v>
          </cell>
        </row>
        <row r="12200">
          <cell r="A12200">
            <v>2638</v>
          </cell>
          <cell r="B12200" t="str">
            <v>TUBO DE CONC. SIN REFUERZO D70cm (Con anillo)</v>
          </cell>
          <cell r="C12200" t="str">
            <v>ML</v>
          </cell>
          <cell r="E12200" t="str">
            <v>1900</v>
          </cell>
          <cell r="F12200">
            <v>0</v>
          </cell>
        </row>
        <row r="12201">
          <cell r="A12201">
            <v>2677</v>
          </cell>
          <cell r="B12201" t="str">
            <v>TUBO DE CONC. REFORZADO D 60cm (Con anillo)</v>
          </cell>
          <cell r="C12201" t="str">
            <v>ML</v>
          </cell>
          <cell r="E12201" t="str">
            <v>1900</v>
          </cell>
          <cell r="F12201">
            <v>0</v>
          </cell>
        </row>
        <row r="12202">
          <cell r="A12202">
            <v>2730</v>
          </cell>
          <cell r="B12202" t="str">
            <v>TUBO DE CONC. REFORZADO D 70cm (Con anillo)</v>
          </cell>
          <cell r="C12202" t="str">
            <v>ML</v>
          </cell>
          <cell r="E12202" t="str">
            <v>1900</v>
          </cell>
          <cell r="F12202">
            <v>0</v>
          </cell>
        </row>
        <row r="12203">
          <cell r="A12203">
            <v>2769</v>
          </cell>
          <cell r="B12203" t="str">
            <v>TUBO DE CONC. REFORZADO D 90cm (Con anillo)</v>
          </cell>
          <cell r="C12203" t="str">
            <v>ML</v>
          </cell>
          <cell r="E12203" t="str">
            <v>1900</v>
          </cell>
          <cell r="F12203">
            <v>0</v>
          </cell>
        </row>
        <row r="12204">
          <cell r="A12204">
            <v>2878</v>
          </cell>
          <cell r="B12204" t="str">
            <v>TUBO DE CONC. REFORZADO D 100cm (Con anillo)</v>
          </cell>
          <cell r="C12204" t="str">
            <v>ML</v>
          </cell>
          <cell r="E12204" t="str">
            <v>1900</v>
          </cell>
          <cell r="F12204">
            <v>0</v>
          </cell>
        </row>
        <row r="12205">
          <cell r="A12205">
            <v>2879</v>
          </cell>
          <cell r="B12205" t="str">
            <v>TUBO DE CONC. REFORZADO D 120cm (Con anillo)</v>
          </cell>
          <cell r="C12205" t="str">
            <v>ML</v>
          </cell>
          <cell r="E12205" t="str">
            <v>1900</v>
          </cell>
          <cell r="F12205">
            <v>0</v>
          </cell>
        </row>
        <row r="12206">
          <cell r="A12206">
            <v>2880</v>
          </cell>
          <cell r="B12206" t="str">
            <v>TUBO DE CONC. REFORZADO D 140cm (Con anillo)</v>
          </cell>
          <cell r="C12206" t="str">
            <v>ML</v>
          </cell>
          <cell r="E12206" t="str">
            <v>1900</v>
          </cell>
          <cell r="F12206">
            <v>0</v>
          </cell>
        </row>
        <row r="12207">
          <cell r="A12207">
            <v>3527</v>
          </cell>
          <cell r="B12207" t="str">
            <v>TUBO ALCANT NOVAFORT 160MM  S/NORMA ICONTEC</v>
          </cell>
          <cell r="C12207" t="str">
            <v>ML</v>
          </cell>
          <cell r="D12207">
            <v>44596</v>
          </cell>
          <cell r="E12207" t="str">
            <v>2022</v>
          </cell>
          <cell r="F12207">
            <v>33188.01</v>
          </cell>
        </row>
        <row r="12208">
          <cell r="A12208">
            <v>100735</v>
          </cell>
          <cell r="B12208" t="str">
            <v>TUBO ALCANT CONCRETO MLC 33"  (con anillo)  ETERNI</v>
          </cell>
          <cell r="C12208" t="str">
            <v>ML</v>
          </cell>
          <cell r="E12208" t="str">
            <v>1900</v>
          </cell>
          <cell r="F12208">
            <v>0</v>
          </cell>
        </row>
        <row r="12209">
          <cell r="A12209">
            <v>100990</v>
          </cell>
          <cell r="B12209" t="str">
            <v>TUBO CLASE II CONC. REFORZ.40"(100CM)</v>
          </cell>
          <cell r="C12209" t="str">
            <v>ML</v>
          </cell>
          <cell r="E12209" t="str">
            <v>1900</v>
          </cell>
          <cell r="F12209">
            <v>0</v>
          </cell>
        </row>
        <row r="12210">
          <cell r="A12210">
            <v>101069</v>
          </cell>
          <cell r="B12210" t="str">
            <v>TUBO ALCANT NOVAFORT 350 MM  S/NORMA ICONTEC</v>
          </cell>
          <cell r="C12210" t="str">
            <v>ML</v>
          </cell>
          <cell r="D12210">
            <v>44622</v>
          </cell>
          <cell r="E12210" t="str">
            <v>2022</v>
          </cell>
          <cell r="F12210">
            <v>158611.01</v>
          </cell>
        </row>
        <row r="12211">
          <cell r="A12211">
            <v>102099</v>
          </cell>
          <cell r="B12211" t="str">
            <v>TUBO DRENAJE PVC  65mm.(Usar CIO-105776)</v>
          </cell>
          <cell r="C12211" t="str">
            <v>ML</v>
          </cell>
          <cell r="E12211" t="str">
            <v>1900</v>
          </cell>
          <cell r="F12211">
            <v>0</v>
          </cell>
        </row>
        <row r="12212">
          <cell r="A12212">
            <v>102304</v>
          </cell>
          <cell r="B12212" t="str">
            <v>Troquel metálico triple para canaleta calibre 20</v>
          </cell>
          <cell r="C12212" t="str">
            <v>ML</v>
          </cell>
          <cell r="D12212">
            <v>43839</v>
          </cell>
          <cell r="E12212" t="str">
            <v>2020</v>
          </cell>
          <cell r="F12212">
            <v>27195</v>
          </cell>
        </row>
        <row r="12213">
          <cell r="A12213">
            <v>104880</v>
          </cell>
          <cell r="B12213" t="str">
            <v>TUBO DRENAJE CORRUG.CON FILTRO(160MM)-6"+TRANSPORT</v>
          </cell>
          <cell r="C12213" t="str">
            <v>ML</v>
          </cell>
          <cell r="E12213" t="str">
            <v>1900</v>
          </cell>
          <cell r="F12213">
            <v>0</v>
          </cell>
        </row>
        <row r="12214">
          <cell r="A12214">
            <v>104900</v>
          </cell>
          <cell r="B12214" t="str">
            <v>TUBO ALCANT NOVAFORT 450MM X6 M PAVCO O SIMILAR</v>
          </cell>
          <cell r="C12214" t="str">
            <v>UN</v>
          </cell>
          <cell r="E12214" t="str">
            <v>1900</v>
          </cell>
          <cell r="F12214">
            <v>0</v>
          </cell>
        </row>
        <row r="12215">
          <cell r="A12215">
            <v>105089</v>
          </cell>
          <cell r="B12215" t="str">
            <v>Adaptador CampanaDuctoElectricoTipoTDPØ6"</v>
          </cell>
          <cell r="C12215" t="str">
            <v>UN</v>
          </cell>
          <cell r="D12215">
            <v>44596</v>
          </cell>
          <cell r="E12215" t="str">
            <v>2022</v>
          </cell>
          <cell r="F12215">
            <v>23650</v>
          </cell>
        </row>
        <row r="12216">
          <cell r="A12216">
            <v>106410</v>
          </cell>
          <cell r="B12216" t="str">
            <v>Tubo Estructural GalvØ 3"-2mmCuadraASTM A-500 Grad</v>
          </cell>
          <cell r="C12216" t="str">
            <v>ML</v>
          </cell>
          <cell r="E12216" t="str">
            <v>1900</v>
          </cell>
          <cell r="F12216">
            <v>0</v>
          </cell>
        </row>
        <row r="12217">
          <cell r="A12217">
            <v>12601</v>
          </cell>
          <cell r="B12217" t="str">
            <v>CODO 90 PVC C907 CAMXCAM 4"</v>
          </cell>
          <cell r="C12217" t="str">
            <v>UN</v>
          </cell>
          <cell r="D12217">
            <v>43964</v>
          </cell>
          <cell r="E12217" t="str">
            <v>2020</v>
          </cell>
          <cell r="F12217">
            <v>502884</v>
          </cell>
        </row>
        <row r="12218">
          <cell r="A12218">
            <v>12602</v>
          </cell>
          <cell r="B12218" t="str">
            <v>TEE CAMXCAMXCAM PVC C907 4"</v>
          </cell>
          <cell r="C12218" t="str">
            <v>UN</v>
          </cell>
          <cell r="D12218">
            <v>43964</v>
          </cell>
          <cell r="E12218" t="str">
            <v>2020</v>
          </cell>
          <cell r="F12218">
            <v>736427</v>
          </cell>
        </row>
        <row r="12219">
          <cell r="A12219">
            <v>12603</v>
          </cell>
          <cell r="B12219" t="str">
            <v>UNION DE REPARACION PVC C907 4"</v>
          </cell>
          <cell r="C12219" t="str">
            <v>UN</v>
          </cell>
          <cell r="D12219">
            <v>43964</v>
          </cell>
          <cell r="E12219" t="str">
            <v>2020</v>
          </cell>
          <cell r="F12219">
            <v>259293</v>
          </cell>
        </row>
        <row r="12220">
          <cell r="A12220">
            <v>72</v>
          </cell>
          <cell r="B12220" t="str">
            <v>MINERAL COLOR ROJO</v>
          </cell>
          <cell r="C12220" t="str">
            <v>KG</v>
          </cell>
          <cell r="D12220">
            <v>44596</v>
          </cell>
          <cell r="E12220" t="str">
            <v>2022</v>
          </cell>
          <cell r="F12220">
            <v>4113</v>
          </cell>
        </row>
        <row r="12221">
          <cell r="A12221">
            <v>1647</v>
          </cell>
          <cell r="B12221" t="str">
            <v>AVISO 4 M. x 3 M. LAMINA GALVANIZADA SIN INST.</v>
          </cell>
          <cell r="C12221" t="str">
            <v>UN</v>
          </cell>
          <cell r="E12221" t="str">
            <v>1900</v>
          </cell>
          <cell r="F12221">
            <v>0</v>
          </cell>
        </row>
        <row r="12222">
          <cell r="A12222">
            <v>1967</v>
          </cell>
          <cell r="B12222" t="str">
            <v>ASPIRADORA INDUSTRIAL  15 GALONES</v>
          </cell>
          <cell r="C12222" t="str">
            <v>UN</v>
          </cell>
          <cell r="E12222" t="str">
            <v>1900</v>
          </cell>
          <cell r="F12222">
            <v>0</v>
          </cell>
        </row>
        <row r="12223">
          <cell r="A12223">
            <v>1970</v>
          </cell>
          <cell r="B12223" t="str">
            <v>SECADOR ELECTRICO PARA MANOS</v>
          </cell>
          <cell r="C12223" t="str">
            <v>UN</v>
          </cell>
          <cell r="E12223" t="str">
            <v>1900</v>
          </cell>
          <cell r="F12223">
            <v>0</v>
          </cell>
        </row>
        <row r="12224">
          <cell r="A12224">
            <v>2466</v>
          </cell>
          <cell r="B12224" t="str">
            <v>PARARRAYOS  140 M. DE RADIO IONOSTAR</v>
          </cell>
          <cell r="C12224" t="str">
            <v>UN</v>
          </cell>
          <cell r="E12224" t="str">
            <v>1900</v>
          </cell>
          <cell r="F12224">
            <v>0</v>
          </cell>
        </row>
        <row r="12225">
          <cell r="A12225">
            <v>3730</v>
          </cell>
          <cell r="B12225" t="str">
            <v>PARARRAYOS  FRANKLIN   JUPITER</v>
          </cell>
          <cell r="C12225" t="str">
            <v>UN</v>
          </cell>
          <cell r="E12225" t="str">
            <v>1900</v>
          </cell>
          <cell r="F12225">
            <v>0</v>
          </cell>
        </row>
        <row r="12226">
          <cell r="A12226">
            <v>100088</v>
          </cell>
          <cell r="B12226" t="str">
            <v>SecadorManos electricoTipo Manos lib.1AA-1800 HOP</v>
          </cell>
          <cell r="C12226" t="str">
            <v>UN</v>
          </cell>
          <cell r="E12226" t="str">
            <v>1900</v>
          </cell>
          <cell r="F12226">
            <v>0</v>
          </cell>
        </row>
        <row r="12227">
          <cell r="A12227">
            <v>100089</v>
          </cell>
          <cell r="B12227" t="str">
            <v>Secador  manos electrico  Push metalico blanco **</v>
          </cell>
          <cell r="C12227" t="str">
            <v>UN</v>
          </cell>
          <cell r="E12227" t="str">
            <v>1900</v>
          </cell>
          <cell r="F12227">
            <v>0</v>
          </cell>
        </row>
        <row r="12228">
          <cell r="A12228">
            <v>100090</v>
          </cell>
          <cell r="B12228" t="str">
            <v>Secador  manos libres automático acero inoxidable</v>
          </cell>
          <cell r="C12228" t="str">
            <v>UN</v>
          </cell>
          <cell r="D12228">
            <v>44585</v>
          </cell>
          <cell r="E12228" t="str">
            <v>2022</v>
          </cell>
          <cell r="F12228">
            <v>511355.01</v>
          </cell>
        </row>
        <row r="12229">
          <cell r="A12229">
            <v>100091</v>
          </cell>
          <cell r="B12229" t="str">
            <v>Secador  manos electrico Push acero inoxidable **</v>
          </cell>
          <cell r="C12229" t="str">
            <v>UN</v>
          </cell>
          <cell r="E12229" t="str">
            <v>1900</v>
          </cell>
          <cell r="F12229">
            <v>0</v>
          </cell>
        </row>
        <row r="12230">
          <cell r="A12230">
            <v>100092</v>
          </cell>
          <cell r="B12230" t="str">
            <v>Dispensador  jabon 1000 cc acero inoxidable **</v>
          </cell>
          <cell r="C12230" t="str">
            <v>UN</v>
          </cell>
          <cell r="E12230" t="str">
            <v>1900</v>
          </cell>
          <cell r="F12230">
            <v>0</v>
          </cell>
        </row>
        <row r="12231">
          <cell r="A12231">
            <v>100093</v>
          </cell>
          <cell r="B12231" t="str">
            <v>Dispensador  jabon 750 cc acero inoxidable **</v>
          </cell>
          <cell r="C12231" t="str">
            <v>UN</v>
          </cell>
          <cell r="E12231" t="str">
            <v>1900</v>
          </cell>
          <cell r="F12231">
            <v>0</v>
          </cell>
        </row>
        <row r="12232">
          <cell r="A12232">
            <v>100094</v>
          </cell>
          <cell r="B12232" t="str">
            <v>Dispensador jabon sobreMeson acero inox 1000cc **</v>
          </cell>
          <cell r="C12232" t="str">
            <v>UN</v>
          </cell>
          <cell r="E12232" t="str">
            <v>1900</v>
          </cell>
          <cell r="F12232">
            <v>0</v>
          </cell>
        </row>
        <row r="12233">
          <cell r="A12233">
            <v>100095</v>
          </cell>
          <cell r="B12233" t="str">
            <v>Dispensador jabon horizontal acero inox 1000cc **</v>
          </cell>
          <cell r="C12233" t="str">
            <v>UN</v>
          </cell>
          <cell r="E12233" t="str">
            <v>1900</v>
          </cell>
          <cell r="F12233">
            <v>0</v>
          </cell>
        </row>
        <row r="12234">
          <cell r="A12234">
            <v>100096</v>
          </cell>
          <cell r="B12234" t="str">
            <v>Dispensador jabon de empotrar acero inox 1200cc **</v>
          </cell>
          <cell r="C12234" t="str">
            <v>UN</v>
          </cell>
          <cell r="E12234" t="str">
            <v>1900</v>
          </cell>
          <cell r="F12234">
            <v>0</v>
          </cell>
        </row>
        <row r="12235">
          <cell r="A12235">
            <v>100097</v>
          </cell>
          <cell r="B12235" t="str">
            <v>Dispensador jabon de empotrar acero inox 700cc **</v>
          </cell>
          <cell r="C12235" t="str">
            <v>UN</v>
          </cell>
          <cell r="E12235" t="str">
            <v>1900</v>
          </cell>
          <cell r="F12235">
            <v>0</v>
          </cell>
        </row>
        <row r="12236">
          <cell r="A12236">
            <v>100098</v>
          </cell>
          <cell r="B12236" t="str">
            <v>Dispensador jabon de empotrar ABS 900cc **</v>
          </cell>
          <cell r="C12236" t="str">
            <v>UN</v>
          </cell>
          <cell r="E12236" t="str">
            <v>1900</v>
          </cell>
          <cell r="F12236">
            <v>0</v>
          </cell>
        </row>
        <row r="12237">
          <cell r="A12237">
            <v>100099</v>
          </cell>
          <cell r="B12237" t="str">
            <v>Dispensad jabon Empotr Import 950cc Acer-In Push</v>
          </cell>
          <cell r="C12237" t="str">
            <v>UN</v>
          </cell>
          <cell r="D12237">
            <v>44596</v>
          </cell>
          <cell r="E12237" t="str">
            <v>2022</v>
          </cell>
          <cell r="F12237">
            <v>108320</v>
          </cell>
        </row>
        <row r="12238">
          <cell r="A12238">
            <v>100100</v>
          </cell>
          <cell r="B12238" t="str">
            <v>Dispensador jabon de empotrar Polimero 950cc **</v>
          </cell>
          <cell r="C12238" t="str">
            <v>UN</v>
          </cell>
          <cell r="E12238" t="str">
            <v>1900</v>
          </cell>
          <cell r="F12238">
            <v>0</v>
          </cell>
        </row>
        <row r="12239">
          <cell r="A12239">
            <v>100101</v>
          </cell>
          <cell r="B12239" t="str">
            <v>Caneca basura tipo Bobrick acero .4x.3x.12 **</v>
          </cell>
          <cell r="C12239" t="str">
            <v>UN</v>
          </cell>
          <cell r="E12239" t="str">
            <v>1900</v>
          </cell>
          <cell r="F12239">
            <v>0</v>
          </cell>
        </row>
        <row r="12240">
          <cell r="A12240">
            <v>100102</v>
          </cell>
          <cell r="B12240" t="str">
            <v>Caneca basura tipo Bobrick acero .58x03x.2 **</v>
          </cell>
          <cell r="C12240" t="str">
            <v>UN</v>
          </cell>
          <cell r="E12240" t="str">
            <v>1900</v>
          </cell>
          <cell r="F12240">
            <v>0</v>
          </cell>
        </row>
        <row r="12241">
          <cell r="A12241">
            <v>100103</v>
          </cell>
          <cell r="B12241" t="str">
            <v>Caneca basura tipo Bobrick acero .46x.36x.15 **</v>
          </cell>
          <cell r="C12241" t="str">
            <v>UN</v>
          </cell>
          <cell r="E12241" t="str">
            <v>1900</v>
          </cell>
          <cell r="F12241">
            <v>0</v>
          </cell>
        </row>
        <row r="12242">
          <cell r="A12242">
            <v>100213</v>
          </cell>
          <cell r="B12242" t="str">
            <v>Secador  manos electrico metalico cromado **</v>
          </cell>
          <cell r="C12242" t="str">
            <v>UN</v>
          </cell>
          <cell r="E12242" t="str">
            <v>1900</v>
          </cell>
          <cell r="F12242">
            <v>0</v>
          </cell>
        </row>
        <row r="12243">
          <cell r="A12243">
            <v>100214</v>
          </cell>
          <cell r="B12243" t="str">
            <v>DispensadorPapel higienico200/400m con llave Ac-In</v>
          </cell>
          <cell r="C12243" t="str">
            <v>UN</v>
          </cell>
          <cell r="E12243" t="str">
            <v>1900</v>
          </cell>
          <cell r="F12243">
            <v>0</v>
          </cell>
        </row>
        <row r="12244">
          <cell r="A12244">
            <v>100215</v>
          </cell>
          <cell r="B12244" t="str">
            <v>Dispensador papel higienico 400 m cal 304 **</v>
          </cell>
          <cell r="C12244" t="str">
            <v>UN</v>
          </cell>
          <cell r="D12244">
            <v>44596</v>
          </cell>
          <cell r="E12244" t="str">
            <v>2022</v>
          </cell>
          <cell r="F12244">
            <v>180292</v>
          </cell>
        </row>
        <row r="12245">
          <cell r="A12245">
            <v>100216</v>
          </cell>
          <cell r="B12245" t="str">
            <v>Dispensador jabon empotrar acero cromado pico6" **</v>
          </cell>
          <cell r="C12245" t="str">
            <v>UN</v>
          </cell>
          <cell r="E12245" t="str">
            <v>1900</v>
          </cell>
          <cell r="F12245">
            <v>0</v>
          </cell>
        </row>
        <row r="12246">
          <cell r="A12246">
            <v>100217</v>
          </cell>
          <cell r="B12246" t="str">
            <v>Barra de seguridad 24" Acero inox import**</v>
          </cell>
          <cell r="C12246" t="str">
            <v>UN</v>
          </cell>
          <cell r="E12246" t="str">
            <v>1900</v>
          </cell>
          <cell r="F12246">
            <v>0</v>
          </cell>
        </row>
        <row r="12247">
          <cell r="A12247">
            <v>100218</v>
          </cell>
          <cell r="B12247" t="str">
            <v>Barra de seguridad 18" d=1 1/4"Acero inox import**</v>
          </cell>
          <cell r="C12247" t="str">
            <v>UN</v>
          </cell>
          <cell r="E12247" t="str">
            <v>1900</v>
          </cell>
          <cell r="F12247">
            <v>0</v>
          </cell>
        </row>
        <row r="12248">
          <cell r="A12248">
            <v>100246</v>
          </cell>
          <cell r="B12248" t="str">
            <v>Dispensador jabon sobreMeson acero inox 750cc **</v>
          </cell>
          <cell r="C12248" t="str">
            <v>UN</v>
          </cell>
          <cell r="E12248" t="str">
            <v>1900</v>
          </cell>
          <cell r="F12248">
            <v>0</v>
          </cell>
        </row>
        <row r="12249">
          <cell r="A12249">
            <v>100247</v>
          </cell>
          <cell r="B12249" t="str">
            <v>Dispensador papel acero inoxidable AA-845**</v>
          </cell>
          <cell r="C12249" t="str">
            <v>UN</v>
          </cell>
          <cell r="D12249">
            <v>44596</v>
          </cell>
          <cell r="E12249" t="str">
            <v>2022</v>
          </cell>
          <cell r="F12249">
            <v>183196</v>
          </cell>
        </row>
        <row r="12250">
          <cell r="A12250">
            <v>100850</v>
          </cell>
          <cell r="B12250" t="str">
            <v>Plotter HP 510 (Alquiler)</v>
          </cell>
          <cell r="C12250" t="str">
            <v>MES</v>
          </cell>
          <cell r="D12250">
            <v>44588</v>
          </cell>
          <cell r="E12250" t="str">
            <v>2022</v>
          </cell>
          <cell r="F12250">
            <v>1048336</v>
          </cell>
        </row>
        <row r="12251">
          <cell r="A12251">
            <v>102297</v>
          </cell>
          <cell r="B12251" t="str">
            <v>Barra seguridad Discap.para.Sanit.sinTanque Import</v>
          </cell>
          <cell r="C12251" t="str">
            <v>UN</v>
          </cell>
          <cell r="D12251">
            <v>44596</v>
          </cell>
          <cell r="E12251" t="str">
            <v>2022</v>
          </cell>
          <cell r="F12251">
            <v>222835</v>
          </cell>
        </row>
        <row r="12252">
          <cell r="A12252">
            <v>102298</v>
          </cell>
          <cell r="B12252" t="str">
            <v>Barra segurid.Pared a Piso Acero Imp+Tornil+chazos</v>
          </cell>
          <cell r="C12252" t="str">
            <v>UN</v>
          </cell>
          <cell r="D12252">
            <v>44596</v>
          </cell>
          <cell r="E12252" t="str">
            <v>2022</v>
          </cell>
          <cell r="F12252">
            <v>216609</v>
          </cell>
        </row>
        <row r="12253">
          <cell r="A12253">
            <v>102299</v>
          </cell>
          <cell r="B12253" t="str">
            <v>Barra segurid.18"Acero Sobrepon.Pared. Import.**</v>
          </cell>
          <cell r="C12253" t="str">
            <v>UN</v>
          </cell>
          <cell r="E12253" t="str">
            <v>1900</v>
          </cell>
          <cell r="F12253">
            <v>0</v>
          </cell>
        </row>
        <row r="12254">
          <cell r="A12254">
            <v>102717</v>
          </cell>
          <cell r="B12254" t="str">
            <v>Dispensador jabon Vertical **</v>
          </cell>
          <cell r="C12254" t="str">
            <v>UN</v>
          </cell>
          <cell r="E12254" t="str">
            <v>1900</v>
          </cell>
          <cell r="F12254">
            <v>0</v>
          </cell>
        </row>
        <row r="12255">
          <cell r="A12255">
            <v>107421</v>
          </cell>
          <cell r="B12255" t="str">
            <v>SUMINISTRO ESTRUCTURA DE BALONCESTO BRAZO 3.20 M.</v>
          </cell>
          <cell r="C12255" t="str">
            <v>UN</v>
          </cell>
          <cell r="E12255" t="str">
            <v>1900</v>
          </cell>
          <cell r="F12255">
            <v>0</v>
          </cell>
        </row>
        <row r="12256">
          <cell r="A12256">
            <v>107423</v>
          </cell>
          <cell r="B12256" t="str">
            <v>ESTRUCTURA DE VOLEIBOL DE DISDEPORTES O EQUIVALENT</v>
          </cell>
          <cell r="C12256" t="str">
            <v>UN</v>
          </cell>
          <cell r="E12256" t="str">
            <v>1900</v>
          </cell>
          <cell r="F12256">
            <v>0</v>
          </cell>
        </row>
        <row r="12257">
          <cell r="A12257">
            <v>107424</v>
          </cell>
          <cell r="B12257" t="str">
            <v>SUMINISTRO ATRIL PROFESIONAL VOLEIBOLdisdeportes o</v>
          </cell>
          <cell r="C12257" t="str">
            <v>UN</v>
          </cell>
          <cell r="E12257" t="str">
            <v>1900</v>
          </cell>
          <cell r="F12257">
            <v>0</v>
          </cell>
        </row>
        <row r="12258">
          <cell r="A12258">
            <v>107425</v>
          </cell>
          <cell r="B12258" t="str">
            <v>SUMINISTRO JUEGO DE PORTERIAS PARA MICROFUTBOL</v>
          </cell>
          <cell r="C12258" t="str">
            <v>UN</v>
          </cell>
          <cell r="E12258" t="str">
            <v>1900</v>
          </cell>
          <cell r="F12258">
            <v>0</v>
          </cell>
        </row>
        <row r="12259">
          <cell r="A12259">
            <v>108208</v>
          </cell>
          <cell r="B12259" t="str">
            <v>ANTENA DE CONTROL NLTAIR G2</v>
          </cell>
          <cell r="C12259" t="str">
            <v>UN</v>
          </cell>
          <cell r="E12259" t="str">
            <v>1900</v>
          </cell>
          <cell r="F12259">
            <v>0</v>
          </cell>
        </row>
        <row r="12260">
          <cell r="A12260">
            <v>101722</v>
          </cell>
          <cell r="B12260" t="str">
            <v>CALENTADOR MANU TRON3000C6.9L CEFECOMETAS</v>
          </cell>
          <cell r="C12260" t="str">
            <v>UN</v>
          </cell>
          <cell r="D12260">
            <v>43734</v>
          </cell>
          <cell r="E12260" t="str">
            <v>2019</v>
          </cell>
          <cell r="F12260">
            <v>638414</v>
          </cell>
        </row>
        <row r="12261">
          <cell r="A12261">
            <v>101830</v>
          </cell>
          <cell r="B12261" t="str">
            <v>CALENTADOR TRIFASICO 16L CEFECOMETAS</v>
          </cell>
          <cell r="C12261" t="str">
            <v>UN</v>
          </cell>
          <cell r="D12261">
            <v>43644</v>
          </cell>
          <cell r="E12261" t="str">
            <v>2019</v>
          </cell>
          <cell r="F12261">
            <v>1270000</v>
          </cell>
        </row>
        <row r="12262">
          <cell r="A12262">
            <v>101849</v>
          </cell>
          <cell r="B12262" t="str">
            <v>PLANTA POTABILIZACIÓN DE AGUAS LLUVIAS</v>
          </cell>
          <cell r="C12262" t="str">
            <v>UN</v>
          </cell>
          <cell r="D12262">
            <v>43566</v>
          </cell>
          <cell r="E12262" t="str">
            <v>2019</v>
          </cell>
          <cell r="F12262">
            <v>40000000</v>
          </cell>
        </row>
        <row r="12263">
          <cell r="A12263">
            <v>12769</v>
          </cell>
          <cell r="B12263" t="str">
            <v>TELUROMETRO Alquiler</v>
          </cell>
          <cell r="C12263" t="str">
            <v>DD</v>
          </cell>
          <cell r="D12263">
            <v>44588</v>
          </cell>
          <cell r="E12263" t="str">
            <v>2022</v>
          </cell>
          <cell r="F12263">
            <v>496097.01</v>
          </cell>
        </row>
        <row r="12264">
          <cell r="A12264">
            <v>12835</v>
          </cell>
          <cell r="B12264" t="str">
            <v>CAJA DIRECTA PASIVA DOBLE CANAL</v>
          </cell>
          <cell r="C12264" t="str">
            <v>UN</v>
          </cell>
          <cell r="D12264">
            <v>44587</v>
          </cell>
          <cell r="E12264" t="str">
            <v>2022</v>
          </cell>
          <cell r="F12264">
            <v>142594</v>
          </cell>
        </row>
        <row r="12265">
          <cell r="A12265">
            <v>12836</v>
          </cell>
          <cell r="B12265" t="str">
            <v xml:space="preserve">CAJA DIRECTA ACTIVA </v>
          </cell>
          <cell r="C12265" t="str">
            <v>UN</v>
          </cell>
          <cell r="D12265">
            <v>44587</v>
          </cell>
          <cell r="E12265" t="str">
            <v>2022</v>
          </cell>
          <cell r="F12265">
            <v>142547.01</v>
          </cell>
        </row>
        <row r="12266">
          <cell r="A12266">
            <v>12866</v>
          </cell>
          <cell r="B12266" t="str">
            <v>Certificaciones RETIE y RETILAP de cuatro (4) escenarios</v>
          </cell>
          <cell r="C12266" t="str">
            <v>UN</v>
          </cell>
          <cell r="D12266">
            <v>44596</v>
          </cell>
          <cell r="E12266" t="str">
            <v>2022</v>
          </cell>
          <cell r="F12266">
            <v>10934839</v>
          </cell>
        </row>
        <row r="12267">
          <cell r="A12267">
            <v>12867</v>
          </cell>
          <cell r="B12267" t="str">
            <v>CAMBIO DE SUPERFICIE DE MESA DE PING PONG</v>
          </cell>
          <cell r="C12267" t="str">
            <v>JGO</v>
          </cell>
          <cell r="D12267">
            <v>44587</v>
          </cell>
          <cell r="E12267" t="str">
            <v>2022</v>
          </cell>
          <cell r="F12267">
            <v>3388543</v>
          </cell>
        </row>
        <row r="12268">
          <cell r="A12268">
            <v>12998</v>
          </cell>
          <cell r="B12268" t="str">
            <v>Marquilladora</v>
          </cell>
          <cell r="C12268" t="str">
            <v>UN</v>
          </cell>
          <cell r="D12268">
            <v>44588</v>
          </cell>
          <cell r="E12268" t="str">
            <v>2022</v>
          </cell>
          <cell r="F12268">
            <v>164877</v>
          </cell>
        </row>
        <row r="12269">
          <cell r="A12269">
            <v>12999</v>
          </cell>
          <cell r="B12269" t="str">
            <v>Cartuchos para marquilladora</v>
          </cell>
          <cell r="C12269" t="str">
            <v>UN</v>
          </cell>
          <cell r="D12269">
            <v>44587</v>
          </cell>
          <cell r="E12269" t="str">
            <v>2022</v>
          </cell>
          <cell r="F12269">
            <v>25755</v>
          </cell>
        </row>
        <row r="12270">
          <cell r="A12270">
            <v>13030</v>
          </cell>
          <cell r="B12270" t="str">
            <v>Switch PoE+ 16 canales</v>
          </cell>
          <cell r="C12270" t="str">
            <v>UN</v>
          </cell>
          <cell r="D12270">
            <v>44588</v>
          </cell>
          <cell r="E12270" t="str">
            <v>2022</v>
          </cell>
          <cell r="F12270">
            <v>1988755</v>
          </cell>
        </row>
        <row r="12271">
          <cell r="A12271">
            <v>1020</v>
          </cell>
          <cell r="B12271" t="str">
            <v>VETANA ALUMINIO CORREDIZA ECONOMICA</v>
          </cell>
          <cell r="C12271" t="str">
            <v>M2</v>
          </cell>
          <cell r="E12271" t="str">
            <v>1900</v>
          </cell>
          <cell r="F12271">
            <v>0</v>
          </cell>
        </row>
        <row r="12272">
          <cell r="A12272">
            <v>2477</v>
          </cell>
          <cell r="B12272" t="str">
            <v>VENTANA  ANDINA VIDRIO</v>
          </cell>
          <cell r="C12272" t="str">
            <v>M2</v>
          </cell>
          <cell r="E12272" t="str">
            <v>1900</v>
          </cell>
          <cell r="F12272">
            <v>0</v>
          </cell>
        </row>
        <row r="12273">
          <cell r="A12273">
            <v>2812</v>
          </cell>
          <cell r="B12273" t="str">
            <v>VENTANA  SERIE 2000</v>
          </cell>
          <cell r="C12273" t="str">
            <v>M2</v>
          </cell>
          <cell r="E12273" t="str">
            <v>1900</v>
          </cell>
          <cell r="F12273">
            <v>0</v>
          </cell>
        </row>
        <row r="12274">
          <cell r="A12274">
            <v>2813</v>
          </cell>
          <cell r="B12274" t="str">
            <v>VENTANA  PROYECTANTE</v>
          </cell>
          <cell r="C12274" t="str">
            <v>M2</v>
          </cell>
          <cell r="E12274" t="str">
            <v>1900</v>
          </cell>
          <cell r="F12274">
            <v>0</v>
          </cell>
        </row>
        <row r="12275">
          <cell r="A12275">
            <v>2814</v>
          </cell>
          <cell r="B12275" t="str">
            <v>VENTANA  EUROPA</v>
          </cell>
          <cell r="C12275" t="str">
            <v>M2</v>
          </cell>
          <cell r="E12275" t="str">
            <v>1900</v>
          </cell>
          <cell r="F12275">
            <v>0</v>
          </cell>
        </row>
        <row r="12276">
          <cell r="A12276">
            <v>2815</v>
          </cell>
          <cell r="B12276" t="str">
            <v>PUERTA PANORAMA</v>
          </cell>
          <cell r="C12276" t="str">
            <v>M2</v>
          </cell>
          <cell r="E12276" t="str">
            <v>1900</v>
          </cell>
          <cell r="F12276">
            <v>0</v>
          </cell>
        </row>
        <row r="12277">
          <cell r="A12277">
            <v>3481</v>
          </cell>
          <cell r="B12277" t="str">
            <v>PUERTA FRANCESA</v>
          </cell>
          <cell r="C12277" t="str">
            <v>M2</v>
          </cell>
          <cell r="E12277" t="str">
            <v>1900</v>
          </cell>
          <cell r="F12277">
            <v>0</v>
          </cell>
        </row>
        <row r="12278">
          <cell r="A12278">
            <v>3486</v>
          </cell>
          <cell r="B12278" t="str">
            <v>MARCO PARA PUERTA Y VENTANA  PVC</v>
          </cell>
          <cell r="C12278" t="str">
            <v>ML</v>
          </cell>
          <cell r="E12278" t="str">
            <v>1900</v>
          </cell>
          <cell r="F12278">
            <v>0</v>
          </cell>
        </row>
        <row r="12279">
          <cell r="A12279">
            <v>101225</v>
          </cell>
          <cell r="B12279" t="str">
            <v>PUERTA VENTANA EN PERFIL 1/2"</v>
          </cell>
          <cell r="C12279" t="str">
            <v>M2</v>
          </cell>
          <cell r="E12279" t="str">
            <v>1900</v>
          </cell>
          <cell r="F12279">
            <v>0</v>
          </cell>
        </row>
        <row r="12280">
          <cell r="A12280">
            <v>102350</v>
          </cell>
          <cell r="B12280" t="str">
            <v>VENTANA  METALIC.CAL.20+BASCULANTE 0.15M</v>
          </cell>
          <cell r="C12280" t="str">
            <v>M2</v>
          </cell>
          <cell r="E12280" t="str">
            <v>1900</v>
          </cell>
          <cell r="F12280">
            <v>0</v>
          </cell>
        </row>
        <row r="12281">
          <cell r="A12281">
            <v>102353</v>
          </cell>
          <cell r="B12281" t="str">
            <v>VENTANA+MARC.ALUM.BLANCO MATE 0.60X0.40M</v>
          </cell>
          <cell r="C12281" t="str">
            <v>UN</v>
          </cell>
          <cell r="E12281" t="str">
            <v>1900</v>
          </cell>
          <cell r="F12281">
            <v>0</v>
          </cell>
        </row>
        <row r="12282">
          <cell r="A12282">
            <v>102683</v>
          </cell>
          <cell r="B12282" t="str">
            <v>PUERTA CORREDIZA  ALUM. 2.10 x 1.8Cerra+bisag</v>
          </cell>
          <cell r="C12282" t="str">
            <v>UN</v>
          </cell>
          <cell r="E12282" t="str">
            <v>1900</v>
          </cell>
          <cell r="F12282">
            <v>0</v>
          </cell>
        </row>
        <row r="12283">
          <cell r="A12283">
            <v>102684</v>
          </cell>
          <cell r="B12283" t="str">
            <v>PUERTA CORREDIZA  ALUM. 2.10 x 1.8Cerra+bisag</v>
          </cell>
          <cell r="C12283" t="str">
            <v>UN</v>
          </cell>
          <cell r="E12283" t="str">
            <v>1900</v>
          </cell>
          <cell r="F12283">
            <v>0</v>
          </cell>
        </row>
        <row r="12284">
          <cell r="A12284">
            <v>102685</v>
          </cell>
          <cell r="B12284" t="str">
            <v>PUERTA ALUM. 2.0 x 0.8+Cerra+Vidrio Sand Blasting</v>
          </cell>
          <cell r="C12284" t="str">
            <v>UN</v>
          </cell>
          <cell r="E12284" t="str">
            <v>1900</v>
          </cell>
          <cell r="F12284">
            <v>0</v>
          </cell>
        </row>
        <row r="12285">
          <cell r="A12285">
            <v>102686</v>
          </cell>
          <cell r="B12285" t="str">
            <v>VENTANA CORREDIZA  ALUM. 1.50 x 0.9+Vidrio inc.5mm</v>
          </cell>
          <cell r="C12285" t="str">
            <v>UN</v>
          </cell>
          <cell r="E12285" t="str">
            <v>1900</v>
          </cell>
          <cell r="F12285">
            <v>0</v>
          </cell>
        </row>
        <row r="12286">
          <cell r="A12286">
            <v>102687</v>
          </cell>
          <cell r="B12286" t="str">
            <v>VENTANA CORREDIZA  ALUM. 1.80 x 0.9+Vidrio inc.5mm</v>
          </cell>
          <cell r="C12286" t="str">
            <v>UN</v>
          </cell>
          <cell r="E12286" t="str">
            <v>1900</v>
          </cell>
          <cell r="F12286">
            <v>0</v>
          </cell>
        </row>
        <row r="12287">
          <cell r="A12287">
            <v>102688</v>
          </cell>
          <cell r="B12287" t="str">
            <v>VENTANA FIJA  ALUM. 1.80 x 2.1+Vidrio.</v>
          </cell>
          <cell r="C12287" t="str">
            <v>M2</v>
          </cell>
          <cell r="E12287" t="str">
            <v>1900</v>
          </cell>
          <cell r="F12287">
            <v>0</v>
          </cell>
        </row>
        <row r="12288">
          <cell r="A12288">
            <v>102689</v>
          </cell>
          <cell r="B12288" t="str">
            <v>PRLICULA DE SEGURIDAD (SUM+INSTAL)</v>
          </cell>
          <cell r="C12288" t="str">
            <v>M2</v>
          </cell>
          <cell r="E12288" t="str">
            <v>1900</v>
          </cell>
          <cell r="F12288">
            <v>0</v>
          </cell>
        </row>
        <row r="12289">
          <cell r="A12289">
            <v>102690</v>
          </cell>
          <cell r="B12289" t="str">
            <v>VENTANA FIJA  ALUM. 1.60 x 0.60+Vidrio iNC. 5MM.</v>
          </cell>
          <cell r="C12289" t="str">
            <v>UN</v>
          </cell>
          <cell r="E12289" t="str">
            <v>1900</v>
          </cell>
          <cell r="F12289">
            <v>0</v>
          </cell>
        </row>
        <row r="12290">
          <cell r="A12290">
            <v>102691</v>
          </cell>
          <cell r="B12290" t="str">
            <v>VENTANA CORRED.ALUM. 1.63 x 1.60+Vidrio iNC. 5MM</v>
          </cell>
          <cell r="C12290" t="str">
            <v>UN</v>
          </cell>
          <cell r="E12290" t="str">
            <v>1900</v>
          </cell>
          <cell r="F12290">
            <v>0</v>
          </cell>
        </row>
        <row r="12291">
          <cell r="A12291">
            <v>102692</v>
          </cell>
          <cell r="B12291" t="str">
            <v>VENTANA CORRED.ALUM. 1.94 x 1.80+Vidrio iNC. 5MM</v>
          </cell>
          <cell r="C12291" t="str">
            <v>UN</v>
          </cell>
          <cell r="E12291" t="str">
            <v>1900</v>
          </cell>
          <cell r="F12291">
            <v>0</v>
          </cell>
        </row>
        <row r="12292">
          <cell r="A12292">
            <v>102693</v>
          </cell>
          <cell r="B12292" t="str">
            <v>CIELO RASO MODULAR.0.60X0.60 ALUM.BLANCO MATE</v>
          </cell>
          <cell r="C12292" t="str">
            <v>M2</v>
          </cell>
          <cell r="E12292" t="str">
            <v>1900</v>
          </cell>
          <cell r="F12292">
            <v>0</v>
          </cell>
        </row>
        <row r="12293">
          <cell r="A12293">
            <v>103217</v>
          </cell>
          <cell r="B12293" t="str">
            <v>VENTANA AL. ANONIZ.MATE.1.20 x1.20+Vid5MM.+ PERSIA</v>
          </cell>
          <cell r="C12293" t="str">
            <v>UN</v>
          </cell>
          <cell r="E12293" t="str">
            <v>1900</v>
          </cell>
          <cell r="F12293">
            <v>0</v>
          </cell>
        </row>
        <row r="12294">
          <cell r="A12294">
            <v>104400</v>
          </cell>
          <cell r="B12294" t="str">
            <v>VETANA ALUMINIO CORREDIZA  50-20</v>
          </cell>
          <cell r="C12294" t="str">
            <v>M2</v>
          </cell>
          <cell r="E12294" t="str">
            <v>1900</v>
          </cell>
          <cell r="F12294">
            <v>0</v>
          </cell>
        </row>
        <row r="12295">
          <cell r="A12295">
            <v>104611</v>
          </cell>
          <cell r="B12295" t="str">
            <v>PV-1 aluminio+vidrio lam 4+4mm Col Gim Sur</v>
          </cell>
          <cell r="C12295" t="str">
            <v>UN</v>
          </cell>
          <cell r="E12295" t="str">
            <v>1900</v>
          </cell>
          <cell r="F12295">
            <v>0</v>
          </cell>
        </row>
        <row r="12296">
          <cell r="A12296">
            <v>104612</v>
          </cell>
          <cell r="B12296" t="str">
            <v>PV-2 aluminio+vidrio lam 4+4mm Col Gim Sur</v>
          </cell>
          <cell r="C12296" t="str">
            <v>UN</v>
          </cell>
          <cell r="E12296" t="str">
            <v>1900</v>
          </cell>
          <cell r="F12296">
            <v>0</v>
          </cell>
        </row>
        <row r="12297">
          <cell r="A12297">
            <v>104613</v>
          </cell>
          <cell r="B12297" t="str">
            <v>PV-3 aluminio+vidrio lam 4+4mm Col Gim Sur</v>
          </cell>
          <cell r="C12297" t="str">
            <v>UN</v>
          </cell>
          <cell r="E12297" t="str">
            <v>1900</v>
          </cell>
          <cell r="F12297">
            <v>0</v>
          </cell>
        </row>
        <row r="12298">
          <cell r="A12298">
            <v>104614</v>
          </cell>
          <cell r="B12298" t="str">
            <v>PV-4 aluminio+vidrio lam 4+4mm Col Gim Sur</v>
          </cell>
          <cell r="C12298" t="str">
            <v>UN</v>
          </cell>
          <cell r="E12298" t="str">
            <v>1900</v>
          </cell>
          <cell r="F12298">
            <v>0</v>
          </cell>
        </row>
        <row r="12299">
          <cell r="A12299">
            <v>104615</v>
          </cell>
          <cell r="B12299" t="str">
            <v>P-1 aluminio+vidrio lam 4+4mm Col Gim Sur</v>
          </cell>
          <cell r="C12299" t="str">
            <v>UN</v>
          </cell>
          <cell r="E12299" t="str">
            <v>1900</v>
          </cell>
          <cell r="F12299">
            <v>0</v>
          </cell>
        </row>
        <row r="12300">
          <cell r="A12300">
            <v>104616</v>
          </cell>
          <cell r="B12300" t="str">
            <v>V-1 aluminio+vidrio lam 4+4mm Col Gim Sur</v>
          </cell>
          <cell r="C12300" t="str">
            <v>UN</v>
          </cell>
          <cell r="E12300" t="str">
            <v>1900</v>
          </cell>
          <cell r="F12300">
            <v>0</v>
          </cell>
        </row>
        <row r="12301">
          <cell r="A12301">
            <v>104618</v>
          </cell>
          <cell r="B12301" t="str">
            <v>V-2 aluminio+vidrio lam 4+4mm Col Gim Sur</v>
          </cell>
          <cell r="C12301" t="str">
            <v>UN</v>
          </cell>
          <cell r="E12301" t="str">
            <v>1900</v>
          </cell>
          <cell r="F12301">
            <v>0</v>
          </cell>
        </row>
        <row r="12302">
          <cell r="A12302">
            <v>104619</v>
          </cell>
          <cell r="B12302" t="str">
            <v>V-3 aluminio+vidrio lam 4+4mm Col Gim Sur</v>
          </cell>
          <cell r="C12302" t="str">
            <v>UN</v>
          </cell>
          <cell r="E12302" t="str">
            <v>1900</v>
          </cell>
          <cell r="F12302">
            <v>0</v>
          </cell>
        </row>
        <row r="12303">
          <cell r="A12303">
            <v>104621</v>
          </cell>
          <cell r="B12303" t="str">
            <v>V-4a V-4b aluminio+vidrio lam 4+4mm Col Gim Sur</v>
          </cell>
          <cell r="C12303" t="str">
            <v>UN</v>
          </cell>
          <cell r="E12303" t="str">
            <v>1900</v>
          </cell>
          <cell r="F12303">
            <v>0</v>
          </cell>
        </row>
        <row r="12304">
          <cell r="A12304">
            <v>104622</v>
          </cell>
          <cell r="B12304" t="str">
            <v>V-5 aluminio+vidrio lam 4+4mm Col Gim Sur</v>
          </cell>
          <cell r="C12304" t="str">
            <v>UN</v>
          </cell>
          <cell r="E12304" t="str">
            <v>1900</v>
          </cell>
          <cell r="F12304">
            <v>0</v>
          </cell>
        </row>
        <row r="12305">
          <cell r="A12305">
            <v>104623</v>
          </cell>
          <cell r="B12305" t="str">
            <v>V-6a y b aluminio+vidrio lam 4+4mm Col Gim Sur</v>
          </cell>
          <cell r="C12305" t="str">
            <v>UN</v>
          </cell>
          <cell r="E12305" t="str">
            <v>1900</v>
          </cell>
          <cell r="F12305">
            <v>0</v>
          </cell>
        </row>
        <row r="12306">
          <cell r="A12306">
            <v>104625</v>
          </cell>
          <cell r="B12306" t="str">
            <v>V-7-V7a y b aluminio+vidrio lam 4+4mm Col Gim Sur</v>
          </cell>
          <cell r="C12306" t="str">
            <v>UN</v>
          </cell>
          <cell r="E12306" t="str">
            <v>1900</v>
          </cell>
          <cell r="F12306">
            <v>0</v>
          </cell>
        </row>
        <row r="12307">
          <cell r="A12307">
            <v>104626</v>
          </cell>
          <cell r="B12307" t="str">
            <v>V-8 aluminio+vidrio lam 4+4mm Col Gim Sur</v>
          </cell>
          <cell r="C12307" t="str">
            <v>UN</v>
          </cell>
          <cell r="E12307" t="str">
            <v>1900</v>
          </cell>
          <cell r="F12307">
            <v>0</v>
          </cell>
        </row>
        <row r="12308">
          <cell r="A12308">
            <v>104627</v>
          </cell>
          <cell r="B12308" t="str">
            <v>V-9 aluminio+vidrio lam 4+4mm Col Gim Sur</v>
          </cell>
          <cell r="C12308" t="str">
            <v>UN</v>
          </cell>
          <cell r="E12308" t="str">
            <v>1900</v>
          </cell>
          <cell r="F12308">
            <v>0</v>
          </cell>
        </row>
        <row r="12309">
          <cell r="A12309">
            <v>104628</v>
          </cell>
          <cell r="B12309" t="str">
            <v>V-10 aluminio+vidrio lam 4+4mm Col Gim Sur</v>
          </cell>
          <cell r="C12309" t="str">
            <v>UN</v>
          </cell>
          <cell r="E12309" t="str">
            <v>1900</v>
          </cell>
          <cell r="F12309">
            <v>0</v>
          </cell>
        </row>
        <row r="12310">
          <cell r="A12310">
            <v>104629</v>
          </cell>
          <cell r="B12310" t="str">
            <v>V-10 a y b aluminio+vidrio lam 4+4mm Col Gim Sur</v>
          </cell>
          <cell r="C12310" t="str">
            <v>UN</v>
          </cell>
          <cell r="E12310" t="str">
            <v>1900</v>
          </cell>
          <cell r="F12310">
            <v>0</v>
          </cell>
        </row>
        <row r="12311">
          <cell r="A12311">
            <v>104630</v>
          </cell>
          <cell r="B12311" t="str">
            <v>V-11 aluminio+vidrio lam 4+4mm Col Gim Sur</v>
          </cell>
          <cell r="C12311" t="str">
            <v>UN</v>
          </cell>
          <cell r="E12311" t="str">
            <v>1900</v>
          </cell>
          <cell r="F12311">
            <v>0</v>
          </cell>
        </row>
        <row r="12312">
          <cell r="A12312">
            <v>104632</v>
          </cell>
          <cell r="B12312" t="str">
            <v>V-12 a y b aluminio+vidrio lam 4+4mm Col Gim Sur</v>
          </cell>
          <cell r="C12312" t="str">
            <v>UN</v>
          </cell>
          <cell r="E12312" t="str">
            <v>1900</v>
          </cell>
          <cell r="F12312">
            <v>0</v>
          </cell>
        </row>
        <row r="12313">
          <cell r="A12313">
            <v>104634</v>
          </cell>
          <cell r="B12313" t="str">
            <v>V-13 aluminio+vidrio lam 4+4mm Col Gim Sur</v>
          </cell>
          <cell r="C12313" t="str">
            <v>UN</v>
          </cell>
          <cell r="E12313" t="str">
            <v>1900</v>
          </cell>
          <cell r="F12313">
            <v>0</v>
          </cell>
        </row>
        <row r="12314">
          <cell r="A12314">
            <v>104635</v>
          </cell>
          <cell r="B12314" t="str">
            <v>VR-1Rejilla aluminio natural Col Gim Sur</v>
          </cell>
          <cell r="C12314" t="str">
            <v>UN</v>
          </cell>
          <cell r="E12314" t="str">
            <v>1900</v>
          </cell>
          <cell r="F12314">
            <v>0</v>
          </cell>
        </row>
        <row r="12315">
          <cell r="A12315">
            <v>104636</v>
          </cell>
          <cell r="B12315" t="str">
            <v>VR-2  Rejilla Aluminio Natural Col Gim Sur sum+ins</v>
          </cell>
          <cell r="C12315" t="str">
            <v>UN</v>
          </cell>
          <cell r="E12315" t="str">
            <v>1900</v>
          </cell>
          <cell r="F12315">
            <v>0</v>
          </cell>
        </row>
        <row r="12316">
          <cell r="A12316">
            <v>104637</v>
          </cell>
          <cell r="B12316" t="str">
            <v>VR-3 y 4 Rejilla Alum Natural Col Gim Sur sum+inst</v>
          </cell>
          <cell r="C12316" t="str">
            <v>UN</v>
          </cell>
          <cell r="E12316" t="str">
            <v>1900</v>
          </cell>
          <cell r="F12316">
            <v>0</v>
          </cell>
        </row>
        <row r="12317">
          <cell r="A12317">
            <v>104667</v>
          </cell>
          <cell r="B12317" t="str">
            <v>Ventana Alum Tub.4"x1.3/4" Vid Lam 3+3 Squash UDS</v>
          </cell>
          <cell r="C12317" t="str">
            <v>M2</v>
          </cell>
          <cell r="E12317" t="str">
            <v>1900</v>
          </cell>
          <cell r="F12317">
            <v>0</v>
          </cell>
        </row>
        <row r="12318">
          <cell r="A12318">
            <v>104668</v>
          </cell>
          <cell r="B12318" t="str">
            <v>Vent Alum Tub4"x1.3/4"Corred Vid Lam 3+3 SquashUDS</v>
          </cell>
          <cell r="C12318" t="str">
            <v>M2</v>
          </cell>
          <cell r="E12318" t="str">
            <v>1900</v>
          </cell>
          <cell r="F12318">
            <v>0</v>
          </cell>
        </row>
        <row r="12319">
          <cell r="A12319">
            <v>104798</v>
          </cell>
          <cell r="B12319" t="str">
            <v>Ventana Alumin mate 38-31 Vidrio lam4+4mm basculan</v>
          </cell>
          <cell r="C12319" t="str">
            <v>M2</v>
          </cell>
          <cell r="E12319" t="str">
            <v>1900</v>
          </cell>
          <cell r="F12319">
            <v>0</v>
          </cell>
        </row>
        <row r="12320">
          <cell r="A12320">
            <v>104799</v>
          </cell>
          <cell r="B12320" t="str">
            <v>Ventana Alumin mate 38-31 tipo Persiana</v>
          </cell>
          <cell r="C12320" t="str">
            <v>M2</v>
          </cell>
          <cell r="E12320" t="str">
            <v>1900</v>
          </cell>
          <cell r="F12320">
            <v>0</v>
          </cell>
        </row>
        <row r="12321">
          <cell r="A12321">
            <v>104821</v>
          </cell>
          <cell r="B12321" t="str">
            <v>Rejilla 0.77x2.0m tipo persian2 Hojas+antic(Sum+In</v>
          </cell>
          <cell r="C12321" t="str">
            <v>UN</v>
          </cell>
          <cell r="E12321" t="str">
            <v>1900</v>
          </cell>
          <cell r="F12321">
            <v>0</v>
          </cell>
        </row>
        <row r="12322">
          <cell r="A12322">
            <v>104822</v>
          </cell>
          <cell r="B12322" t="str">
            <v>Sum+Ins.Puerta-Vent.(2.0x3.34m)S/Descripc.Técnica</v>
          </cell>
          <cell r="C12322" t="str">
            <v>UN</v>
          </cell>
          <cell r="E12322" t="str">
            <v>1900</v>
          </cell>
          <cell r="F12322">
            <v>0</v>
          </cell>
        </row>
        <row r="12323">
          <cell r="A12323">
            <v>104823</v>
          </cell>
          <cell r="B12323" t="str">
            <v>Sum+Ins.Puerta-Vent.(1.87x3.18m)S/Descripc.Técnica</v>
          </cell>
          <cell r="C12323" t="str">
            <v>UN</v>
          </cell>
          <cell r="E12323" t="str">
            <v>1900</v>
          </cell>
          <cell r="F12323">
            <v>0</v>
          </cell>
        </row>
        <row r="12324">
          <cell r="A12324">
            <v>104838</v>
          </cell>
          <cell r="B12324" t="str">
            <v>Puerta Lamina C. R. Cal. 18 perf+Marco Col Tunal</v>
          </cell>
          <cell r="C12324" t="str">
            <v>UN</v>
          </cell>
          <cell r="E12324" t="str">
            <v>1900</v>
          </cell>
          <cell r="F12324">
            <v>0</v>
          </cell>
        </row>
        <row r="12325">
          <cell r="A12325">
            <v>101923</v>
          </cell>
          <cell r="B12325" t="str">
            <v>FV-1 SIST. FACHADA VENTANERIA SurNiv1 CEFE Cometas</v>
          </cell>
          <cell r="C12325" t="str">
            <v>M2</v>
          </cell>
          <cell r="D12325">
            <v>43606</v>
          </cell>
          <cell r="E12325" t="str">
            <v>2019</v>
          </cell>
          <cell r="F12325">
            <v>1244984</v>
          </cell>
        </row>
        <row r="12326">
          <cell r="A12326">
            <v>101924</v>
          </cell>
          <cell r="B12326" t="str">
            <v>FV-69 SIST. FACHADA VENTANERIA Niv1a3 CEFE Cometas</v>
          </cell>
          <cell r="C12326" t="str">
            <v>M2</v>
          </cell>
          <cell r="D12326">
            <v>43606</v>
          </cell>
          <cell r="E12326" t="str">
            <v>2019</v>
          </cell>
          <cell r="F12326">
            <v>1395431</v>
          </cell>
        </row>
        <row r="12327">
          <cell r="A12327">
            <v>101925</v>
          </cell>
          <cell r="B12327" t="str">
            <v>FV-70 SIST. FACHADA VENTANERIA Niv1a3 CEFE Cometas</v>
          </cell>
          <cell r="C12327" t="str">
            <v>M2</v>
          </cell>
          <cell r="D12327">
            <v>43606</v>
          </cell>
          <cell r="E12327" t="str">
            <v>2019</v>
          </cell>
          <cell r="F12327">
            <v>1395431</v>
          </cell>
        </row>
        <row r="12328">
          <cell r="A12328">
            <v>101927</v>
          </cell>
          <cell r="B12328" t="str">
            <v>FV-71 SIST. FACHADA VENTANERIA Niv1a3 CEFE Cometas</v>
          </cell>
          <cell r="C12328" t="str">
            <v>M2</v>
          </cell>
          <cell r="D12328">
            <v>43606</v>
          </cell>
          <cell r="E12328" t="str">
            <v>2019</v>
          </cell>
          <cell r="F12328">
            <v>1395431</v>
          </cell>
        </row>
        <row r="12329">
          <cell r="A12329">
            <v>101928</v>
          </cell>
          <cell r="B12329" t="str">
            <v>FV-72 SIST. FACHADA VENTANERIA Niv1a3 CEFE Cometas</v>
          </cell>
          <cell r="C12329" t="str">
            <v>M2</v>
          </cell>
          <cell r="D12329">
            <v>43606</v>
          </cell>
          <cell r="E12329" t="str">
            <v>2019</v>
          </cell>
          <cell r="F12329">
            <v>1395431</v>
          </cell>
        </row>
        <row r="12330">
          <cell r="A12330">
            <v>101929</v>
          </cell>
          <cell r="B12330" t="str">
            <v>FV-73 SIST. FACHADA VENTANERIA Niv1a3 CEFE Cometas</v>
          </cell>
          <cell r="C12330" t="str">
            <v>M2</v>
          </cell>
          <cell r="D12330">
            <v>43606</v>
          </cell>
          <cell r="E12330" t="str">
            <v>2019</v>
          </cell>
          <cell r="F12330">
            <v>1395431</v>
          </cell>
        </row>
        <row r="12331">
          <cell r="A12331">
            <v>101930</v>
          </cell>
          <cell r="B12331" t="str">
            <v>FV-74 SIST. FACHADA VENTANERIA Niv1a3 CEFE Cometas</v>
          </cell>
          <cell r="C12331" t="str">
            <v>M2</v>
          </cell>
          <cell r="D12331">
            <v>43606</v>
          </cell>
          <cell r="E12331" t="str">
            <v>2019</v>
          </cell>
          <cell r="F12331">
            <v>1395431</v>
          </cell>
        </row>
        <row r="12332">
          <cell r="A12332">
            <v>101931</v>
          </cell>
          <cell r="B12332" t="str">
            <v>FV-75 SIST. FACHADA VENTANERIA Niv1a3 CEFE Cometas</v>
          </cell>
          <cell r="C12332" t="str">
            <v>M2</v>
          </cell>
          <cell r="D12332">
            <v>43490</v>
          </cell>
          <cell r="E12332" t="str">
            <v>2019</v>
          </cell>
          <cell r="F12332">
            <v>1395431</v>
          </cell>
        </row>
        <row r="12333">
          <cell r="A12333">
            <v>101932</v>
          </cell>
          <cell r="B12333" t="str">
            <v>FV-76 SIST. FACHADA VENTANERIA Niv1a3 CEFE Cometas</v>
          </cell>
          <cell r="C12333" t="str">
            <v>M2</v>
          </cell>
          <cell r="D12333">
            <v>43490</v>
          </cell>
          <cell r="E12333" t="str">
            <v>2019</v>
          </cell>
          <cell r="F12333">
            <v>1395431</v>
          </cell>
        </row>
        <row r="12334">
          <cell r="A12334">
            <v>101934</v>
          </cell>
          <cell r="B12334" t="str">
            <v>FV-77 SIST.FACHADA VENTANER-OrienNiv1a3CEFECometas</v>
          </cell>
          <cell r="C12334" t="str">
            <v>M2</v>
          </cell>
          <cell r="D12334">
            <v>43606</v>
          </cell>
          <cell r="E12334" t="str">
            <v>2019</v>
          </cell>
          <cell r="F12334">
            <v>1421258</v>
          </cell>
        </row>
        <row r="12335">
          <cell r="A12335">
            <v>101935</v>
          </cell>
          <cell r="B12335" t="str">
            <v>FV-78 SIST.FACHADA VENTANER-OrienNiv1a3CEFECometas</v>
          </cell>
          <cell r="C12335" t="str">
            <v>M2</v>
          </cell>
          <cell r="D12335">
            <v>43606</v>
          </cell>
          <cell r="E12335" t="str">
            <v>2019</v>
          </cell>
          <cell r="F12335">
            <v>1408054.01</v>
          </cell>
        </row>
        <row r="12336">
          <cell r="A12336">
            <v>101936</v>
          </cell>
          <cell r="B12336" t="str">
            <v>FV-79 SIST.FACHADA VENTANER-OrienNiv1a3CEFECometas</v>
          </cell>
          <cell r="C12336" t="str">
            <v>M2</v>
          </cell>
          <cell r="D12336">
            <v>43606</v>
          </cell>
          <cell r="E12336" t="str">
            <v>2019</v>
          </cell>
          <cell r="F12336">
            <v>1410486</v>
          </cell>
        </row>
        <row r="12337">
          <cell r="A12337">
            <v>101937</v>
          </cell>
          <cell r="B12337" t="str">
            <v>FV-35 SIST. FACHADA VENTANERIA Niv3 CEFE Cometas</v>
          </cell>
          <cell r="C12337" t="str">
            <v>M2</v>
          </cell>
          <cell r="D12337">
            <v>43606</v>
          </cell>
          <cell r="E12337" t="str">
            <v>2019</v>
          </cell>
          <cell r="F12337">
            <v>1206445</v>
          </cell>
        </row>
        <row r="12338">
          <cell r="A12338">
            <v>101938</v>
          </cell>
          <cell r="B12338" t="str">
            <v>FV-80: SIST.FACHADA VENTANER-OrienNiv1a3CEFECometa</v>
          </cell>
          <cell r="C12338" t="str">
            <v>M2</v>
          </cell>
          <cell r="D12338">
            <v>43606</v>
          </cell>
          <cell r="E12338" t="str">
            <v>2019</v>
          </cell>
          <cell r="F12338">
            <v>1552028</v>
          </cell>
        </row>
        <row r="12339">
          <cell r="A12339">
            <v>101939</v>
          </cell>
          <cell r="B12339" t="str">
            <v>FV-36 SIST. FACHADA VENTANERIA Niv4 CEFE Cometas</v>
          </cell>
          <cell r="C12339" t="str">
            <v>M2</v>
          </cell>
          <cell r="D12339">
            <v>43606</v>
          </cell>
          <cell r="E12339" t="str">
            <v>2019</v>
          </cell>
          <cell r="F12339">
            <v>842290</v>
          </cell>
        </row>
        <row r="12340">
          <cell r="A12340">
            <v>101940</v>
          </cell>
          <cell r="B12340" t="str">
            <v>FV-37 SIST. FACHADA VENTANERIA Niv4 CEFE Cometas</v>
          </cell>
          <cell r="C12340" t="str">
            <v>M2</v>
          </cell>
          <cell r="D12340">
            <v>43606</v>
          </cell>
          <cell r="E12340" t="str">
            <v>2019</v>
          </cell>
          <cell r="F12340">
            <v>986803</v>
          </cell>
        </row>
        <row r="12341">
          <cell r="A12341">
            <v>101941</v>
          </cell>
          <cell r="B12341" t="str">
            <v>FV-38 SIST. FACHADA VENTANERIA Niv4 CEFE Cometas</v>
          </cell>
          <cell r="C12341" t="str">
            <v>M2</v>
          </cell>
          <cell r="D12341">
            <v>43606</v>
          </cell>
          <cell r="E12341" t="str">
            <v>2019</v>
          </cell>
          <cell r="F12341">
            <v>1140935</v>
          </cell>
        </row>
        <row r="12342">
          <cell r="A12342">
            <v>101942</v>
          </cell>
          <cell r="B12342" t="str">
            <v>FV-39 SIST. FACHADA VENTANERIA Niv4 CEFE Cometas</v>
          </cell>
          <cell r="C12342" t="str">
            <v>M2</v>
          </cell>
          <cell r="D12342">
            <v>43606</v>
          </cell>
          <cell r="E12342" t="str">
            <v>2019</v>
          </cell>
          <cell r="F12342">
            <v>842290</v>
          </cell>
        </row>
        <row r="12343">
          <cell r="A12343">
            <v>101943</v>
          </cell>
          <cell r="B12343" t="str">
            <v>FV-40 SIST. FACHADA VENTANERIA Niv5 CEFE Cometas</v>
          </cell>
          <cell r="C12343" t="str">
            <v>M2</v>
          </cell>
          <cell r="D12343">
            <v>43606</v>
          </cell>
          <cell r="E12343" t="str">
            <v>2019</v>
          </cell>
          <cell r="F12343">
            <v>1160701</v>
          </cell>
        </row>
        <row r="12344">
          <cell r="A12344">
            <v>101944</v>
          </cell>
          <cell r="B12344" t="str">
            <v>FV-2 SIST. FACHADA VENTANERIA SurNiv1 CEFE Cometas</v>
          </cell>
          <cell r="C12344" t="str">
            <v>M2</v>
          </cell>
          <cell r="D12344">
            <v>43606</v>
          </cell>
          <cell r="E12344" t="str">
            <v>2019</v>
          </cell>
          <cell r="F12344">
            <v>1280112</v>
          </cell>
        </row>
        <row r="12345">
          <cell r="A12345">
            <v>101945</v>
          </cell>
          <cell r="B12345" t="str">
            <v>FV-3 SIST. FACHADA VENTANERIA SurNiv1 CEFE Cometas</v>
          </cell>
          <cell r="C12345" t="str">
            <v>M2</v>
          </cell>
          <cell r="D12345">
            <v>43606</v>
          </cell>
          <cell r="E12345" t="str">
            <v>2019</v>
          </cell>
          <cell r="F12345">
            <v>1306764</v>
          </cell>
        </row>
        <row r="12346">
          <cell r="A12346">
            <v>101947</v>
          </cell>
          <cell r="B12346" t="str">
            <v>FV-81: SIST.FACHADA VENTANER-OrienNiv1a3CEFECometa</v>
          </cell>
          <cell r="C12346" t="str">
            <v>M2</v>
          </cell>
          <cell r="D12346">
            <v>43606</v>
          </cell>
          <cell r="E12346" t="str">
            <v>2019</v>
          </cell>
          <cell r="F12346">
            <v>1521980</v>
          </cell>
        </row>
        <row r="12347">
          <cell r="A12347">
            <v>101948</v>
          </cell>
          <cell r="B12347" t="str">
            <v>FV-4 SIST. FACHADA VENTANERIA SurNiv1 CEFE Cometas</v>
          </cell>
          <cell r="C12347" t="str">
            <v>M2</v>
          </cell>
          <cell r="D12347">
            <v>43606</v>
          </cell>
          <cell r="E12347" t="str">
            <v>2019</v>
          </cell>
          <cell r="F12347">
            <v>1306764</v>
          </cell>
        </row>
        <row r="12348">
          <cell r="A12348">
            <v>101949</v>
          </cell>
          <cell r="B12348" t="str">
            <v>FV-5 SIST. FACHADA VENTANERIA SurNiv1 CEFE Cometas</v>
          </cell>
          <cell r="C12348" t="str">
            <v>M2</v>
          </cell>
          <cell r="D12348">
            <v>43606</v>
          </cell>
          <cell r="E12348" t="str">
            <v>2019</v>
          </cell>
          <cell r="F12348">
            <v>1065390.99</v>
          </cell>
        </row>
        <row r="12349">
          <cell r="A12349">
            <v>101950</v>
          </cell>
          <cell r="B12349" t="str">
            <v>FV-41 SIST. FACHADA VENTANERIA Niv5 CEFE Cometas</v>
          </cell>
          <cell r="C12349" t="str">
            <v>M2</v>
          </cell>
          <cell r="D12349">
            <v>43606</v>
          </cell>
          <cell r="E12349" t="str">
            <v>2019</v>
          </cell>
          <cell r="F12349">
            <v>1442021</v>
          </cell>
        </row>
        <row r="12350">
          <cell r="A12350">
            <v>101951</v>
          </cell>
          <cell r="B12350" t="str">
            <v>FV-6 SIST. FACHADA VENTANERIA SurNiv1 CEFE Cometas</v>
          </cell>
          <cell r="C12350" t="str">
            <v>M2</v>
          </cell>
          <cell r="D12350">
            <v>43606</v>
          </cell>
          <cell r="E12350" t="str">
            <v>2019</v>
          </cell>
          <cell r="F12350">
            <v>1279007</v>
          </cell>
        </row>
        <row r="12351">
          <cell r="A12351">
            <v>101952</v>
          </cell>
          <cell r="B12351" t="str">
            <v>FV-7 SIST. FACHADA VENTANERIA SurNiv1 CEFE Cometas</v>
          </cell>
          <cell r="C12351" t="str">
            <v>M2</v>
          </cell>
          <cell r="D12351">
            <v>43606</v>
          </cell>
          <cell r="E12351" t="str">
            <v>2019</v>
          </cell>
          <cell r="F12351">
            <v>1103479</v>
          </cell>
        </row>
        <row r="12352">
          <cell r="A12352">
            <v>101953</v>
          </cell>
          <cell r="B12352" t="str">
            <v>FV-82SIST.FACHADAVENTANER-Gr-OccNivelv1a3CEFEComet</v>
          </cell>
          <cell r="C12352" t="str">
            <v>M2</v>
          </cell>
          <cell r="D12352">
            <v>43606</v>
          </cell>
          <cell r="E12352" t="str">
            <v>2019</v>
          </cell>
          <cell r="F12352">
            <v>1154812</v>
          </cell>
        </row>
        <row r="12353">
          <cell r="A12353">
            <v>101954</v>
          </cell>
          <cell r="B12353" t="str">
            <v>FV-8 SIST. FACHADA VENTANERIA SurNiv1 CEFE Cometas</v>
          </cell>
          <cell r="C12353" t="str">
            <v>M2</v>
          </cell>
          <cell r="D12353">
            <v>43606</v>
          </cell>
          <cell r="E12353" t="str">
            <v>2019</v>
          </cell>
          <cell r="F12353">
            <v>1103479</v>
          </cell>
        </row>
        <row r="12354">
          <cell r="A12354">
            <v>101955</v>
          </cell>
          <cell r="B12354" t="str">
            <v>FV-42 SIST. FACHADA VENTANERIA Niv5 CEFE Cometas</v>
          </cell>
          <cell r="C12354" t="str">
            <v>M2</v>
          </cell>
          <cell r="D12354">
            <v>43606</v>
          </cell>
          <cell r="E12354" t="str">
            <v>2019</v>
          </cell>
          <cell r="F12354">
            <v>914546</v>
          </cell>
        </row>
        <row r="12355">
          <cell r="A12355">
            <v>101956</v>
          </cell>
          <cell r="B12355" t="str">
            <v>FV-9 SIST. FACHADA VENTANERIA SurNiv1 CEFE Cometas</v>
          </cell>
          <cell r="C12355" t="str">
            <v>M2</v>
          </cell>
          <cell r="D12355">
            <v>43606</v>
          </cell>
          <cell r="E12355" t="str">
            <v>2019</v>
          </cell>
          <cell r="F12355">
            <v>1103479</v>
          </cell>
        </row>
        <row r="12356">
          <cell r="A12356">
            <v>101957</v>
          </cell>
          <cell r="B12356" t="str">
            <v>FV-10 SIST. FACHADA VENTANERIA SurNiv1 CEFE Cometa</v>
          </cell>
          <cell r="C12356" t="str">
            <v>M2</v>
          </cell>
          <cell r="D12356">
            <v>43606</v>
          </cell>
          <cell r="E12356" t="str">
            <v>2019</v>
          </cell>
          <cell r="F12356">
            <v>1283284</v>
          </cell>
        </row>
        <row r="12357">
          <cell r="A12357">
            <v>101958</v>
          </cell>
          <cell r="B12357" t="str">
            <v>FV-43 SIST. FACHADA VENTANERIA Niv5 CEFE Cometas</v>
          </cell>
          <cell r="C12357" t="str">
            <v>M2</v>
          </cell>
          <cell r="D12357">
            <v>43606</v>
          </cell>
          <cell r="E12357" t="str">
            <v>2019</v>
          </cell>
          <cell r="F12357">
            <v>797129</v>
          </cell>
        </row>
        <row r="12358">
          <cell r="A12358">
            <v>101959</v>
          </cell>
          <cell r="B12358" t="str">
            <v>FV-11 SIST. FACHADA VENTANERI SurNiv1 CEFE Cometas</v>
          </cell>
          <cell r="C12358" t="str">
            <v>M2</v>
          </cell>
          <cell r="D12358">
            <v>43606</v>
          </cell>
          <cell r="E12358" t="str">
            <v>2019</v>
          </cell>
          <cell r="F12358">
            <v>1325363</v>
          </cell>
        </row>
        <row r="12359">
          <cell r="A12359">
            <v>101960</v>
          </cell>
          <cell r="B12359" t="str">
            <v>FV-83SIST.FACHADAVENTANER-Gr-OccNivelv1a3CEFEComet</v>
          </cell>
          <cell r="C12359" t="str">
            <v>M2</v>
          </cell>
          <cell r="D12359">
            <v>43606</v>
          </cell>
          <cell r="E12359" t="str">
            <v>2019</v>
          </cell>
          <cell r="F12359">
            <v>1144039</v>
          </cell>
        </row>
        <row r="12360">
          <cell r="A12360">
            <v>101961</v>
          </cell>
          <cell r="B12360" t="str">
            <v>FV-44 SIST. FACHADA VENTANERIA Niv5 CEFE Cometas</v>
          </cell>
          <cell r="C12360" t="str">
            <v>M2</v>
          </cell>
          <cell r="D12360">
            <v>43606</v>
          </cell>
          <cell r="E12360" t="str">
            <v>2019</v>
          </cell>
          <cell r="F12360">
            <v>938015</v>
          </cell>
        </row>
        <row r="12361">
          <cell r="A12361">
            <v>101962</v>
          </cell>
          <cell r="B12361" t="str">
            <v>FV-84SIST.FACHADAVENTANER-Gr-OccNivelv1a3CEFEComet</v>
          </cell>
          <cell r="C12361" t="str">
            <v>M2</v>
          </cell>
          <cell r="D12361">
            <v>43606</v>
          </cell>
          <cell r="E12361" t="str">
            <v>2019</v>
          </cell>
          <cell r="F12361">
            <v>1141607</v>
          </cell>
        </row>
        <row r="12362">
          <cell r="A12362">
            <v>101963</v>
          </cell>
          <cell r="B12362" t="str">
            <v>FV-85SIST.FACHADAVENTANER-Gr-OccNivelv1a3CEFEComet</v>
          </cell>
          <cell r="C12362" t="str">
            <v>M2</v>
          </cell>
          <cell r="D12362">
            <v>43606</v>
          </cell>
          <cell r="E12362" t="str">
            <v>2019</v>
          </cell>
          <cell r="F12362">
            <v>1552028</v>
          </cell>
        </row>
        <row r="12363">
          <cell r="A12363">
            <v>101964</v>
          </cell>
          <cell r="B12363" t="str">
            <v>FV-86SIST.FACHADAVENTANER-Gr-OccNivelv1a3CEFEComet</v>
          </cell>
          <cell r="C12363" t="str">
            <v>M2</v>
          </cell>
          <cell r="D12363">
            <v>43606</v>
          </cell>
          <cell r="E12363" t="str">
            <v>2019</v>
          </cell>
          <cell r="F12363">
            <v>1229844</v>
          </cell>
        </row>
        <row r="12364">
          <cell r="A12364">
            <v>101965</v>
          </cell>
          <cell r="B12364" t="str">
            <v>FV-45 SIST. FACHADA VENTANERIA Niv5 CEFE Cometas</v>
          </cell>
          <cell r="C12364" t="str">
            <v>M2</v>
          </cell>
          <cell r="D12364">
            <v>43606</v>
          </cell>
          <cell r="E12364" t="str">
            <v>2019</v>
          </cell>
          <cell r="F12364">
            <v>914546</v>
          </cell>
        </row>
        <row r="12365">
          <cell r="A12365">
            <v>101966</v>
          </cell>
          <cell r="B12365" t="str">
            <v>FV-87SIST.FACHADAVENTANER-Vol-InteNiv2a3CEFECometa</v>
          </cell>
          <cell r="C12365" t="str">
            <v>M2</v>
          </cell>
          <cell r="D12365">
            <v>43606</v>
          </cell>
          <cell r="E12365" t="str">
            <v>2019</v>
          </cell>
          <cell r="F12365">
            <v>1126228.99</v>
          </cell>
        </row>
        <row r="12366">
          <cell r="A12366">
            <v>101967</v>
          </cell>
          <cell r="B12366" t="str">
            <v>FV-12 SIST. FACHADA VENTANERI SurNiv1 CEFE Cometas</v>
          </cell>
          <cell r="C12366" t="str">
            <v>M2</v>
          </cell>
          <cell r="D12366">
            <v>43606</v>
          </cell>
          <cell r="E12366" t="str">
            <v>2019</v>
          </cell>
          <cell r="F12366">
            <v>1328904</v>
          </cell>
        </row>
        <row r="12367">
          <cell r="A12367">
            <v>101968</v>
          </cell>
          <cell r="B12367" t="str">
            <v>FV-13 SIST. FACHADA VENTANERI SurNiv1 CEFE Cometas</v>
          </cell>
          <cell r="C12367" t="str">
            <v>M2</v>
          </cell>
          <cell r="D12367">
            <v>43606</v>
          </cell>
          <cell r="E12367" t="str">
            <v>2019</v>
          </cell>
          <cell r="F12367">
            <v>1220809</v>
          </cell>
        </row>
        <row r="12368">
          <cell r="A12368">
            <v>101969</v>
          </cell>
          <cell r="B12368" t="str">
            <v>FV-14 SIST. FACHADA VENTANERI SurNiv1 CEFE Cometas</v>
          </cell>
          <cell r="C12368" t="str">
            <v>M2</v>
          </cell>
          <cell r="D12368">
            <v>43606</v>
          </cell>
          <cell r="E12368" t="str">
            <v>2019</v>
          </cell>
          <cell r="F12368">
            <v>1213453</v>
          </cell>
        </row>
        <row r="12369">
          <cell r="A12369">
            <v>101970</v>
          </cell>
          <cell r="B12369" t="str">
            <v>FV-46 SIST.FACHADA VENTANERIA MQ01 CEFE Cometas</v>
          </cell>
          <cell r="C12369" t="str">
            <v>M2</v>
          </cell>
          <cell r="D12369">
            <v>43606</v>
          </cell>
          <cell r="E12369" t="str">
            <v>2019</v>
          </cell>
          <cell r="F12369">
            <v>1189289</v>
          </cell>
        </row>
        <row r="12370">
          <cell r="A12370">
            <v>101971</v>
          </cell>
          <cell r="B12370" t="str">
            <v>FV-15 SIST. FACHADA VENTANERI SurNiv1 CEFE Cometas</v>
          </cell>
          <cell r="C12370" t="str">
            <v>M2</v>
          </cell>
          <cell r="D12370">
            <v>43606</v>
          </cell>
          <cell r="E12370" t="str">
            <v>2019</v>
          </cell>
          <cell r="F12370">
            <v>1137878</v>
          </cell>
        </row>
        <row r="12371">
          <cell r="A12371">
            <v>101972</v>
          </cell>
          <cell r="B12371" t="str">
            <v>FV-88SIST.FACHADAVENTANER-Vol-InteNiv2a3CEFECometa</v>
          </cell>
          <cell r="C12371" t="str">
            <v>M2</v>
          </cell>
          <cell r="D12371">
            <v>43606</v>
          </cell>
          <cell r="E12371" t="str">
            <v>2019</v>
          </cell>
          <cell r="F12371">
            <v>1122784</v>
          </cell>
        </row>
        <row r="12372">
          <cell r="A12372">
            <v>101973</v>
          </cell>
          <cell r="B12372" t="str">
            <v>FV-47 SIST.FACHADA VENTANERIA MQ02 CEFE Cometas</v>
          </cell>
          <cell r="C12372" t="str">
            <v>M2</v>
          </cell>
          <cell r="D12372">
            <v>43606</v>
          </cell>
          <cell r="E12372" t="str">
            <v>2019</v>
          </cell>
          <cell r="F12372">
            <v>1313489</v>
          </cell>
        </row>
        <row r="12373">
          <cell r="A12373">
            <v>101974</v>
          </cell>
          <cell r="B12373" t="str">
            <v>FV-89SIST.FACHADAVENTANERIA-Ven-InteNiv3CEFECometa</v>
          </cell>
          <cell r="C12373" t="str">
            <v>M2</v>
          </cell>
          <cell r="D12373">
            <v>43606</v>
          </cell>
          <cell r="E12373" t="str">
            <v>2019</v>
          </cell>
          <cell r="F12373">
            <v>666711.99</v>
          </cell>
        </row>
        <row r="12374">
          <cell r="A12374">
            <v>101975</v>
          </cell>
          <cell r="B12374" t="str">
            <v>FV-90SIST.FACHADAVENTANERIA-Ven-InteNiv3CEFECometa</v>
          </cell>
          <cell r="C12374" t="str">
            <v>M2</v>
          </cell>
          <cell r="D12374">
            <v>43606</v>
          </cell>
          <cell r="E12374" t="str">
            <v>2019</v>
          </cell>
          <cell r="F12374">
            <v>666711.99</v>
          </cell>
        </row>
        <row r="12375">
          <cell r="A12375">
            <v>101976</v>
          </cell>
          <cell r="B12375" t="str">
            <v>FV-48 SIST. FACHADA VENTANERIA MQ03 CEFE Cometas</v>
          </cell>
          <cell r="C12375" t="str">
            <v>M2</v>
          </cell>
          <cell r="D12375">
            <v>43606</v>
          </cell>
          <cell r="E12375" t="str">
            <v>2019</v>
          </cell>
          <cell r="F12375">
            <v>1071989</v>
          </cell>
        </row>
        <row r="12376">
          <cell r="A12376">
            <v>101977</v>
          </cell>
          <cell r="B12376" t="str">
            <v>FV-91SIST.FACHADAVENTANERIA-Ven-InteNiv3CEFECometa</v>
          </cell>
          <cell r="C12376" t="str">
            <v>M2</v>
          </cell>
          <cell r="D12376">
            <v>43606</v>
          </cell>
          <cell r="E12376" t="str">
            <v>2019</v>
          </cell>
          <cell r="F12376">
            <v>666711.99</v>
          </cell>
        </row>
        <row r="12377">
          <cell r="A12377">
            <v>101978</v>
          </cell>
          <cell r="B12377" t="str">
            <v>FV-92SIST.FACHADAVENTANERIA-Ven-InteNiv3CEFECometa</v>
          </cell>
          <cell r="C12377" t="str">
            <v>M2</v>
          </cell>
          <cell r="D12377">
            <v>43606</v>
          </cell>
          <cell r="E12377" t="str">
            <v>2019</v>
          </cell>
          <cell r="F12377">
            <v>666711.99</v>
          </cell>
        </row>
        <row r="12378">
          <cell r="A12378">
            <v>101979</v>
          </cell>
          <cell r="B12378" t="str">
            <v>FV-93SIST.FACHADAVENTANERIA-Ven-InteNiv3CEFECometa</v>
          </cell>
          <cell r="C12378" t="str">
            <v>M2</v>
          </cell>
          <cell r="D12378">
            <v>43606</v>
          </cell>
          <cell r="E12378" t="str">
            <v>2019</v>
          </cell>
          <cell r="F12378">
            <v>937674.99</v>
          </cell>
        </row>
        <row r="12379">
          <cell r="A12379">
            <v>101980</v>
          </cell>
          <cell r="B12379" t="str">
            <v>FV-94SIST.FACHADAVENTANERIA-Ven-InteNiv2CEFECometa</v>
          </cell>
          <cell r="C12379" t="str">
            <v>M2</v>
          </cell>
          <cell r="D12379">
            <v>43606</v>
          </cell>
          <cell r="E12379" t="str">
            <v>2019</v>
          </cell>
          <cell r="F12379">
            <v>937674.99</v>
          </cell>
        </row>
        <row r="12380">
          <cell r="A12380">
            <v>101981</v>
          </cell>
          <cell r="B12380" t="str">
            <v>FV-95SIST.FACHADAVENTANERIA-Ven-InteNiv2CEFECometa</v>
          </cell>
          <cell r="C12380" t="str">
            <v>M2</v>
          </cell>
          <cell r="D12380">
            <v>43606</v>
          </cell>
          <cell r="E12380" t="str">
            <v>2019</v>
          </cell>
          <cell r="F12380">
            <v>937674.99</v>
          </cell>
        </row>
        <row r="12381">
          <cell r="A12381">
            <v>101983</v>
          </cell>
          <cell r="B12381" t="str">
            <v>FV-96SIST.FACHADAVENTANERIA-Ven-InteNiv2CEFECometa</v>
          </cell>
          <cell r="C12381" t="str">
            <v>M2</v>
          </cell>
          <cell r="D12381">
            <v>43606</v>
          </cell>
          <cell r="E12381" t="str">
            <v>2019</v>
          </cell>
          <cell r="F12381">
            <v>937674.99</v>
          </cell>
        </row>
        <row r="12382">
          <cell r="A12382">
            <v>101984</v>
          </cell>
          <cell r="B12382" t="str">
            <v>FV-97SIST.FACHADAVENTANERIA-Ven-InteNiv2CEFECometa</v>
          </cell>
          <cell r="C12382" t="str">
            <v>M2</v>
          </cell>
          <cell r="D12382">
            <v>43606</v>
          </cell>
          <cell r="E12382" t="str">
            <v>2019</v>
          </cell>
          <cell r="F12382">
            <v>937674.99</v>
          </cell>
        </row>
        <row r="12383">
          <cell r="A12383">
            <v>101985</v>
          </cell>
          <cell r="B12383" t="str">
            <v>FV-98SIST.FACHADAVENTANERIA-Ven-InteNiv2CEFECometa</v>
          </cell>
          <cell r="C12383" t="str">
            <v>M2</v>
          </cell>
          <cell r="D12383">
            <v>43606</v>
          </cell>
          <cell r="E12383" t="str">
            <v>2019</v>
          </cell>
          <cell r="F12383">
            <v>937674.99</v>
          </cell>
        </row>
        <row r="12384">
          <cell r="A12384">
            <v>101986</v>
          </cell>
          <cell r="B12384" t="str">
            <v>FV-99SIST.FACHADAVENTAN-PergolaIntNivel2CEFECometa</v>
          </cell>
          <cell r="C12384" t="str">
            <v>M2</v>
          </cell>
          <cell r="D12384">
            <v>43607</v>
          </cell>
          <cell r="E12384" t="str">
            <v>2019</v>
          </cell>
          <cell r="F12384">
            <v>1092689</v>
          </cell>
        </row>
        <row r="12385">
          <cell r="A12385">
            <v>101987</v>
          </cell>
          <cell r="B12385" t="str">
            <v>FV-100SIST.FACHADAVENTANERIA-LucernarioCEFECometas</v>
          </cell>
          <cell r="C12385" t="str">
            <v>M2</v>
          </cell>
          <cell r="D12385">
            <v>44272</v>
          </cell>
          <cell r="E12385" t="str">
            <v>2021</v>
          </cell>
          <cell r="F12385">
            <v>2996.77</v>
          </cell>
        </row>
        <row r="12386">
          <cell r="A12386">
            <v>101988</v>
          </cell>
          <cell r="B12386" t="str">
            <v>FV-101SIST.FACHADAVENTANERIA-LucernarioCEFECometas</v>
          </cell>
          <cell r="C12386" t="str">
            <v>M2</v>
          </cell>
          <cell r="D12386">
            <v>43607</v>
          </cell>
          <cell r="E12386" t="str">
            <v>2019</v>
          </cell>
          <cell r="F12386">
            <v>1092689</v>
          </cell>
        </row>
        <row r="12387">
          <cell r="A12387">
            <v>101989</v>
          </cell>
          <cell r="B12387" t="str">
            <v>FV-102SIST.FACHADAVENTANERIA-LucernarioCEFECometas</v>
          </cell>
          <cell r="C12387" t="str">
            <v>M2</v>
          </cell>
          <cell r="D12387">
            <v>43607</v>
          </cell>
          <cell r="E12387" t="str">
            <v>2019</v>
          </cell>
          <cell r="F12387">
            <v>1092689</v>
          </cell>
        </row>
        <row r="12388">
          <cell r="A12388">
            <v>101990</v>
          </cell>
          <cell r="B12388" t="str">
            <v>FV-49 SIST. FACHADA VENTANERIA Niv1a3 CEFE Cometas</v>
          </cell>
          <cell r="C12388" t="str">
            <v>M2</v>
          </cell>
          <cell r="D12388">
            <v>43607</v>
          </cell>
          <cell r="E12388" t="str">
            <v>2019</v>
          </cell>
          <cell r="F12388">
            <v>1389230</v>
          </cell>
        </row>
        <row r="12389">
          <cell r="A12389">
            <v>101991</v>
          </cell>
          <cell r="B12389" t="str">
            <v>FV-50 SIST. FACHADA VENTANERIA Niv1a3 CEFE Cometas</v>
          </cell>
          <cell r="C12389" t="str">
            <v>M2</v>
          </cell>
          <cell r="D12389">
            <v>43607</v>
          </cell>
          <cell r="E12389" t="str">
            <v>2019</v>
          </cell>
          <cell r="F12389">
            <v>1122784</v>
          </cell>
        </row>
        <row r="12390">
          <cell r="A12390">
            <v>101992</v>
          </cell>
          <cell r="B12390" t="str">
            <v>FV-51 SIST. FACHADA VENTANERIA Niv1a3 CEFE Cometas</v>
          </cell>
          <cell r="C12390" t="str">
            <v>M2</v>
          </cell>
          <cell r="D12390">
            <v>43607</v>
          </cell>
          <cell r="E12390" t="str">
            <v>2019</v>
          </cell>
          <cell r="F12390">
            <v>798007</v>
          </cell>
        </row>
        <row r="12391">
          <cell r="A12391">
            <v>101993</v>
          </cell>
          <cell r="B12391" t="str">
            <v>FV-52 SIST. FACHADA VENTANERIA Niv1a3 CEFE Cometas</v>
          </cell>
          <cell r="C12391" t="str">
            <v>M2</v>
          </cell>
          <cell r="D12391">
            <v>43607</v>
          </cell>
          <cell r="E12391" t="str">
            <v>2019</v>
          </cell>
          <cell r="F12391">
            <v>1214725</v>
          </cell>
        </row>
        <row r="12392">
          <cell r="A12392">
            <v>101994</v>
          </cell>
          <cell r="B12392" t="str">
            <v>FV-53 SIST. FACHADA VENTANERIA Niv1a3 CEFE Cometas</v>
          </cell>
          <cell r="C12392" t="str">
            <v>M2</v>
          </cell>
          <cell r="D12392">
            <v>43607</v>
          </cell>
          <cell r="E12392" t="str">
            <v>2019</v>
          </cell>
          <cell r="F12392">
            <v>821818</v>
          </cell>
        </row>
        <row r="12393">
          <cell r="A12393">
            <v>101995</v>
          </cell>
          <cell r="B12393" t="str">
            <v>FV-54 SIST. FACHADA VENTANERIA Niv1a3 CEFE Cometas</v>
          </cell>
          <cell r="C12393" t="str">
            <v>M2</v>
          </cell>
          <cell r="D12393">
            <v>43607</v>
          </cell>
          <cell r="E12393" t="str">
            <v>2019</v>
          </cell>
          <cell r="F12393">
            <v>1522912</v>
          </cell>
        </row>
        <row r="12394">
          <cell r="A12394">
            <v>101996</v>
          </cell>
          <cell r="B12394" t="str">
            <v>FV-55 SIST. FACHADA VENTANERIA Niv1a3 CEFE Cometas</v>
          </cell>
          <cell r="C12394" t="str">
            <v>M2</v>
          </cell>
          <cell r="D12394">
            <v>43607</v>
          </cell>
          <cell r="E12394" t="str">
            <v>2019</v>
          </cell>
          <cell r="F12394">
            <v>1395431</v>
          </cell>
        </row>
        <row r="12395">
          <cell r="A12395">
            <v>101997</v>
          </cell>
          <cell r="B12395" t="str">
            <v>FV-56 SIST. FACHADA VENTANERIA Niv1a3 CEFE Cometas</v>
          </cell>
          <cell r="C12395" t="str">
            <v>M2</v>
          </cell>
          <cell r="D12395">
            <v>43607</v>
          </cell>
          <cell r="E12395" t="str">
            <v>2019</v>
          </cell>
          <cell r="F12395">
            <v>1395431</v>
          </cell>
        </row>
        <row r="12396">
          <cell r="A12396">
            <v>101998</v>
          </cell>
          <cell r="B12396" t="str">
            <v>FV-16 SIST. FACHADA VENTANE SurNiv1-2 CEFE Cometas</v>
          </cell>
          <cell r="C12396" t="str">
            <v>M2</v>
          </cell>
          <cell r="D12396">
            <v>43606</v>
          </cell>
          <cell r="E12396" t="str">
            <v>2019</v>
          </cell>
          <cell r="F12396">
            <v>842290</v>
          </cell>
        </row>
        <row r="12397">
          <cell r="A12397">
            <v>101999</v>
          </cell>
          <cell r="B12397" t="str">
            <v>FV-17 SIST. FACHADA VENTANE SurNiv1-2 CEFE Cometas</v>
          </cell>
          <cell r="C12397" t="str">
            <v>M2</v>
          </cell>
          <cell r="D12397">
            <v>43608</v>
          </cell>
          <cell r="E12397" t="str">
            <v>2019</v>
          </cell>
          <cell r="F12397">
            <v>1073047</v>
          </cell>
        </row>
        <row r="12398">
          <cell r="A12398">
            <v>102000</v>
          </cell>
          <cell r="B12398" t="str">
            <v>FV-18 SIST. FACHADA VENTANE SurNiv1-2 CEFE Cometas</v>
          </cell>
          <cell r="C12398" t="str">
            <v>M2</v>
          </cell>
          <cell r="D12398">
            <v>43608</v>
          </cell>
          <cell r="E12398" t="str">
            <v>2019</v>
          </cell>
          <cell r="F12398">
            <v>1108927</v>
          </cell>
        </row>
        <row r="12399">
          <cell r="A12399">
            <v>102001</v>
          </cell>
          <cell r="B12399" t="str">
            <v>FV-56 SIST. FACHADA VENTANERIA Niv1a3 CEFE Cometas</v>
          </cell>
          <cell r="C12399" t="str">
            <v>M2</v>
          </cell>
          <cell r="D12399">
            <v>43608</v>
          </cell>
          <cell r="E12399" t="str">
            <v>2019</v>
          </cell>
          <cell r="F12399">
            <v>1395431</v>
          </cell>
        </row>
        <row r="12400">
          <cell r="A12400">
            <v>102002</v>
          </cell>
          <cell r="B12400" t="str">
            <v>FV-19 SIST. FACHADA VENTANE SurNiv 3 CEFE Cometas</v>
          </cell>
          <cell r="C12400" t="str">
            <v>M2</v>
          </cell>
          <cell r="D12400">
            <v>43608</v>
          </cell>
          <cell r="E12400" t="str">
            <v>2019</v>
          </cell>
          <cell r="F12400">
            <v>842290</v>
          </cell>
        </row>
        <row r="12401">
          <cell r="A12401">
            <v>102003</v>
          </cell>
          <cell r="B12401" t="str">
            <v>FV-57 SIST. FACHADA VENTANERIA Niv1a3 CEFE Cometas</v>
          </cell>
          <cell r="C12401" t="str">
            <v>M2</v>
          </cell>
          <cell r="D12401">
            <v>43608</v>
          </cell>
          <cell r="E12401" t="str">
            <v>2019</v>
          </cell>
          <cell r="F12401">
            <v>1395431</v>
          </cell>
        </row>
        <row r="12402">
          <cell r="A12402">
            <v>102004</v>
          </cell>
          <cell r="B12402" t="str">
            <v>FV-20 SIST. FACHADA VENTANE SurNiv 3 CEFE Cometas</v>
          </cell>
          <cell r="C12402" t="str">
            <v>M2</v>
          </cell>
          <cell r="D12402">
            <v>43608</v>
          </cell>
          <cell r="E12402" t="str">
            <v>2019</v>
          </cell>
          <cell r="F12402">
            <v>842290</v>
          </cell>
        </row>
        <row r="12403">
          <cell r="A12403">
            <v>102005</v>
          </cell>
          <cell r="B12403" t="str">
            <v>FV-58 SIST. FACHADA VENTANERIA Niv1a3 CEFE Cometas</v>
          </cell>
          <cell r="C12403" t="str">
            <v>M2</v>
          </cell>
          <cell r="D12403">
            <v>43608</v>
          </cell>
          <cell r="E12403" t="str">
            <v>2019</v>
          </cell>
          <cell r="F12403">
            <v>1395431</v>
          </cell>
        </row>
        <row r="12404">
          <cell r="A12404">
            <v>102006</v>
          </cell>
          <cell r="B12404" t="str">
            <v>FV-21 SIST. FACHADA VENTANE OrteNiv 3 CEFE Cometa</v>
          </cell>
          <cell r="C12404" t="str">
            <v>M2</v>
          </cell>
          <cell r="D12404">
            <v>43608</v>
          </cell>
          <cell r="E12404" t="str">
            <v>2019</v>
          </cell>
          <cell r="F12404">
            <v>842290</v>
          </cell>
        </row>
        <row r="12405">
          <cell r="A12405">
            <v>102007</v>
          </cell>
          <cell r="B12405" t="str">
            <v>FV-59 SIST. FACHADA VENTANERIA Niv1a3 CEFE Cometas</v>
          </cell>
          <cell r="C12405" t="str">
            <v>M2</v>
          </cell>
          <cell r="D12405">
            <v>43608</v>
          </cell>
          <cell r="E12405" t="str">
            <v>2019</v>
          </cell>
          <cell r="F12405">
            <v>1395431</v>
          </cell>
        </row>
        <row r="12406">
          <cell r="A12406">
            <v>102008</v>
          </cell>
          <cell r="B12406" t="str">
            <v>FV-60 SIST. FACHADA VENTANERIA Niv1a3 CEFE Cometas</v>
          </cell>
          <cell r="C12406" t="str">
            <v>M2</v>
          </cell>
          <cell r="D12406">
            <v>43608</v>
          </cell>
          <cell r="E12406" t="str">
            <v>2019</v>
          </cell>
          <cell r="F12406">
            <v>1395431</v>
          </cell>
        </row>
        <row r="12407">
          <cell r="A12407">
            <v>102009</v>
          </cell>
          <cell r="B12407" t="str">
            <v>FV-22 SIST. FACHADA VENTANE SurOrteNiv 4 CEFE Come</v>
          </cell>
          <cell r="C12407" t="str">
            <v>M2</v>
          </cell>
          <cell r="D12407">
            <v>43608</v>
          </cell>
          <cell r="E12407" t="str">
            <v>2019</v>
          </cell>
          <cell r="F12407">
            <v>842290</v>
          </cell>
        </row>
        <row r="12408">
          <cell r="A12408">
            <v>102010</v>
          </cell>
          <cell r="B12408" t="str">
            <v>FV-23 SIST. FACHADA VENTANE SurOrNiv 4 CEFE Cometa</v>
          </cell>
          <cell r="C12408" t="str">
            <v>M2</v>
          </cell>
          <cell r="D12408">
            <v>43608</v>
          </cell>
          <cell r="E12408" t="str">
            <v>2019</v>
          </cell>
          <cell r="F12408">
            <v>842290</v>
          </cell>
        </row>
        <row r="12409">
          <cell r="A12409">
            <v>102011</v>
          </cell>
          <cell r="B12409" t="str">
            <v>FV-24 SIST. FACHADA VENTANE OriNiv 5 CEFE Cometas</v>
          </cell>
          <cell r="C12409" t="str">
            <v>M2</v>
          </cell>
          <cell r="D12409">
            <v>43608</v>
          </cell>
          <cell r="E12409" t="str">
            <v>2019</v>
          </cell>
          <cell r="F12409">
            <v>842290</v>
          </cell>
        </row>
        <row r="12410">
          <cell r="A12410">
            <v>102012</v>
          </cell>
          <cell r="B12410" t="str">
            <v>FV-61 SIST. FACHADA VENTANERIA Niv1a3 CEFE Cometas</v>
          </cell>
          <cell r="C12410" t="str">
            <v>M2</v>
          </cell>
          <cell r="D12410">
            <v>43608</v>
          </cell>
          <cell r="E12410" t="str">
            <v>2019</v>
          </cell>
          <cell r="F12410">
            <v>1395431</v>
          </cell>
        </row>
        <row r="12411">
          <cell r="A12411">
            <v>102013</v>
          </cell>
          <cell r="B12411" t="str">
            <v>FV-25 SIST. FACHADA VENTANE OccNiv 2 CEFE Cometas</v>
          </cell>
          <cell r="C12411" t="str">
            <v>M2</v>
          </cell>
          <cell r="D12411">
            <v>43608</v>
          </cell>
          <cell r="E12411" t="str">
            <v>2019</v>
          </cell>
          <cell r="F12411">
            <v>986803</v>
          </cell>
        </row>
        <row r="12412">
          <cell r="A12412">
            <v>102014</v>
          </cell>
          <cell r="B12412" t="str">
            <v>FV-62 SIST. FACHADA VENTANERIA Niv1a3 CEFE Cometas</v>
          </cell>
          <cell r="C12412" t="str">
            <v>M2</v>
          </cell>
          <cell r="D12412">
            <v>43608</v>
          </cell>
          <cell r="E12412" t="str">
            <v>2019</v>
          </cell>
          <cell r="F12412">
            <v>1395431</v>
          </cell>
        </row>
        <row r="12413">
          <cell r="A12413">
            <v>102015</v>
          </cell>
          <cell r="B12413" t="str">
            <v>FV-63 SIST. FACHADA VENTANERIA Niv1a3 CEFE Cometas</v>
          </cell>
          <cell r="C12413" t="str">
            <v>M2</v>
          </cell>
          <cell r="D12413">
            <v>43608</v>
          </cell>
          <cell r="E12413" t="str">
            <v>2019</v>
          </cell>
          <cell r="F12413">
            <v>1395431</v>
          </cell>
        </row>
        <row r="12414">
          <cell r="A12414">
            <v>102016</v>
          </cell>
          <cell r="B12414" t="str">
            <v>FV-64 SIST. FACHADA VENTANERIA Niv1a3 CEFE Cometas</v>
          </cell>
          <cell r="C12414" t="str">
            <v>M2</v>
          </cell>
          <cell r="D12414">
            <v>44595</v>
          </cell>
          <cell r="E12414" t="str">
            <v>2022</v>
          </cell>
          <cell r="F12414">
            <v>1395431</v>
          </cell>
        </row>
        <row r="12415">
          <cell r="A12415">
            <v>102017</v>
          </cell>
          <cell r="B12415" t="str">
            <v>FV-26 SIST. FACHADA VENTANE OccNiv 3 CEFE Cometas</v>
          </cell>
          <cell r="C12415" t="str">
            <v>M2</v>
          </cell>
          <cell r="D12415">
            <v>43608</v>
          </cell>
          <cell r="E12415" t="str">
            <v>2019</v>
          </cell>
          <cell r="F12415">
            <v>986803</v>
          </cell>
        </row>
        <row r="12416">
          <cell r="A12416">
            <v>102018</v>
          </cell>
          <cell r="B12416" t="str">
            <v>FV-65 SIST. FACHADA VENTANERIA Niv1a3 CEFE Cometas</v>
          </cell>
          <cell r="C12416" t="str">
            <v>M2</v>
          </cell>
          <cell r="D12416">
            <v>43608</v>
          </cell>
          <cell r="E12416" t="str">
            <v>2019</v>
          </cell>
          <cell r="F12416">
            <v>1395431</v>
          </cell>
        </row>
        <row r="12417">
          <cell r="A12417">
            <v>102019</v>
          </cell>
          <cell r="B12417" t="str">
            <v>FV-66 SIST. FACHADA VENTANERIA Niv1a3 CEFE Cometas</v>
          </cell>
          <cell r="C12417" t="str">
            <v>M2</v>
          </cell>
          <cell r="D12417">
            <v>43608</v>
          </cell>
          <cell r="E12417" t="str">
            <v>2019</v>
          </cell>
          <cell r="F12417">
            <v>1395431</v>
          </cell>
        </row>
        <row r="12418">
          <cell r="A12418">
            <v>102020</v>
          </cell>
          <cell r="B12418" t="str">
            <v>FV-27 SIST. FACHADA VENTANE OccNiv 3 CEFE Cometas</v>
          </cell>
          <cell r="C12418" t="str">
            <v>M2</v>
          </cell>
          <cell r="D12418">
            <v>43608</v>
          </cell>
          <cell r="E12418" t="str">
            <v>2019</v>
          </cell>
          <cell r="F12418">
            <v>842290</v>
          </cell>
        </row>
        <row r="12419">
          <cell r="A12419">
            <v>102021</v>
          </cell>
          <cell r="B12419" t="str">
            <v>FV-28 SIST. FACHADA VENTANE OccNiv 3 CEFE Cometas</v>
          </cell>
          <cell r="C12419" t="str">
            <v>M2</v>
          </cell>
          <cell r="D12419">
            <v>43742</v>
          </cell>
          <cell r="E12419" t="str">
            <v>2019</v>
          </cell>
          <cell r="F12419">
            <v>991831</v>
          </cell>
        </row>
        <row r="12420">
          <cell r="A12420">
            <v>102022</v>
          </cell>
          <cell r="B12420" t="str">
            <v>FV-67 SIST. FACHADA VENTANERIA Niv1a3 CEFE Cometas</v>
          </cell>
          <cell r="C12420" t="str">
            <v>M2</v>
          </cell>
          <cell r="D12420">
            <v>43608</v>
          </cell>
          <cell r="E12420" t="str">
            <v>2019</v>
          </cell>
          <cell r="F12420">
            <v>1395431</v>
          </cell>
        </row>
        <row r="12421">
          <cell r="A12421">
            <v>102023</v>
          </cell>
          <cell r="B12421" t="str">
            <v>FV-30 SIST. FACHADA VENTANE OccNiv 4 CEFE Cometas</v>
          </cell>
          <cell r="C12421" t="str">
            <v>M2</v>
          </cell>
          <cell r="D12421">
            <v>43608</v>
          </cell>
          <cell r="E12421" t="str">
            <v>2019</v>
          </cell>
          <cell r="F12421">
            <v>1087188</v>
          </cell>
        </row>
        <row r="12422">
          <cell r="A12422">
            <v>102024</v>
          </cell>
          <cell r="B12422" t="str">
            <v>FV-31 SIST. FACHADA VENTANE OccNiv 5 CEFE Cometas</v>
          </cell>
          <cell r="C12422" t="str">
            <v>M2</v>
          </cell>
          <cell r="D12422">
            <v>43608</v>
          </cell>
          <cell r="E12422" t="str">
            <v>2019</v>
          </cell>
          <cell r="F12422">
            <v>842290</v>
          </cell>
        </row>
        <row r="12423">
          <cell r="A12423">
            <v>102025</v>
          </cell>
          <cell r="B12423" t="str">
            <v>FV-68 SIST. FACHADA VENTANERIA Niv1a3 CEFE Cometas</v>
          </cell>
          <cell r="C12423" t="str">
            <v>M2</v>
          </cell>
          <cell r="D12423">
            <v>43608</v>
          </cell>
          <cell r="E12423" t="str">
            <v>2019</v>
          </cell>
          <cell r="F12423">
            <v>1395431</v>
          </cell>
        </row>
        <row r="12424">
          <cell r="A12424">
            <v>102026</v>
          </cell>
          <cell r="B12424" t="str">
            <v>FV-32 SIST. FACHADA VENTANE OccNiv 5 CEFE Cometas</v>
          </cell>
          <cell r="C12424" t="str">
            <v>M2</v>
          </cell>
          <cell r="D12424">
            <v>43608</v>
          </cell>
          <cell r="E12424" t="str">
            <v>2019</v>
          </cell>
          <cell r="F12424">
            <v>842290</v>
          </cell>
        </row>
        <row r="12425">
          <cell r="A12425">
            <v>102027</v>
          </cell>
          <cell r="B12425" t="str">
            <v>FV-33 SIST. FACHADA VENTANE NorNiv 3 CEFE Cometas</v>
          </cell>
          <cell r="C12425" t="str">
            <v>M2</v>
          </cell>
          <cell r="D12425">
            <v>43608</v>
          </cell>
          <cell r="E12425" t="str">
            <v>2019</v>
          </cell>
          <cell r="F12425">
            <v>948396</v>
          </cell>
        </row>
        <row r="12426">
          <cell r="A12426">
            <v>102028</v>
          </cell>
          <cell r="B12426" t="str">
            <v>FV-34 SIST. FACHADA VENTANE NorNiv 3 CEFE Cometas</v>
          </cell>
          <cell r="C12426" t="str">
            <v>M2</v>
          </cell>
          <cell r="D12426">
            <v>43738</v>
          </cell>
          <cell r="E12426" t="str">
            <v>2019</v>
          </cell>
          <cell r="F12426">
            <v>1395431</v>
          </cell>
        </row>
        <row r="12427">
          <cell r="A12427">
            <v>102029</v>
          </cell>
          <cell r="B12427" t="str">
            <v>FV-29 SIST. FACHADA VENTANE OccNiv 4 CEFE Cometas</v>
          </cell>
          <cell r="C12427" t="str">
            <v>M2</v>
          </cell>
          <cell r="D12427">
            <v>43742</v>
          </cell>
          <cell r="E12427" t="str">
            <v>2019</v>
          </cell>
          <cell r="F12427">
            <v>1395431</v>
          </cell>
        </row>
        <row r="12428">
          <cell r="A12428">
            <v>102333</v>
          </cell>
          <cell r="B12428" t="str">
            <v>FV-103PuertaVidriera+MarcoPerfileria alumCEFE COME</v>
          </cell>
          <cell r="C12428" t="str">
            <v>M2</v>
          </cell>
          <cell r="D12428">
            <v>43661</v>
          </cell>
          <cell r="E12428" t="str">
            <v>2019</v>
          </cell>
          <cell r="F12428">
            <v>416543.99</v>
          </cell>
        </row>
        <row r="12429">
          <cell r="A12429">
            <v>102334</v>
          </cell>
          <cell r="B12429" t="str">
            <v>FV-104PuertaVidriera+MarcoPerfileria alumCEFE COME</v>
          </cell>
          <cell r="C12429" t="str">
            <v>M2</v>
          </cell>
          <cell r="D12429">
            <v>43661</v>
          </cell>
          <cell r="E12429" t="str">
            <v>2019</v>
          </cell>
          <cell r="F12429">
            <v>1058237</v>
          </cell>
        </row>
        <row r="12430">
          <cell r="A12430">
            <v>115</v>
          </cell>
          <cell r="B12430" t="str">
            <v>CANTONERA ELECTRICA  AUTA</v>
          </cell>
          <cell r="C12430" t="str">
            <v>UN</v>
          </cell>
          <cell r="E12430" t="str">
            <v>1900</v>
          </cell>
          <cell r="F12430">
            <v>0</v>
          </cell>
        </row>
        <row r="12431">
          <cell r="A12431">
            <v>117</v>
          </cell>
          <cell r="B12431" t="str">
            <v>CANTONERA ELECTRICA  ESPAÑOLA  DORCAR</v>
          </cell>
          <cell r="C12431" t="str">
            <v>UN</v>
          </cell>
          <cell r="D12431">
            <v>43819</v>
          </cell>
          <cell r="E12431" t="str">
            <v>2019</v>
          </cell>
          <cell r="F12431">
            <v>53000.01</v>
          </cell>
        </row>
        <row r="12432">
          <cell r="A12432">
            <v>121</v>
          </cell>
          <cell r="B12432" t="str">
            <v>CANTONERA ELECTRICA  GATO</v>
          </cell>
          <cell r="C12432" t="str">
            <v>UN</v>
          </cell>
          <cell r="E12432" t="str">
            <v>1900</v>
          </cell>
          <cell r="F12432">
            <v>0</v>
          </cell>
        </row>
        <row r="12433">
          <cell r="A12433">
            <v>244</v>
          </cell>
          <cell r="B12433" t="str">
            <v>VIDRIO PELDAR CRUDO BRONCE 5mm</v>
          </cell>
          <cell r="C12433" t="str">
            <v>M2</v>
          </cell>
          <cell r="E12433" t="str">
            <v>1900</v>
          </cell>
          <cell r="F12433">
            <v>0</v>
          </cell>
        </row>
        <row r="12434">
          <cell r="A12434">
            <v>257</v>
          </cell>
          <cell r="B12434" t="str">
            <v>ESPEJO PELDAR BRONCE 4 mm</v>
          </cell>
          <cell r="C12434" t="str">
            <v>M2</v>
          </cell>
          <cell r="E12434" t="str">
            <v>1900</v>
          </cell>
          <cell r="F12434">
            <v>0</v>
          </cell>
        </row>
        <row r="12435">
          <cell r="A12435">
            <v>260</v>
          </cell>
          <cell r="B12435" t="str">
            <v>VIDRIO  CRUD.INCOLO.4mm  TRANSPARENTE</v>
          </cell>
          <cell r="C12435" t="str">
            <v>M2</v>
          </cell>
          <cell r="E12435" t="str">
            <v>1900</v>
          </cell>
          <cell r="F12435">
            <v>0</v>
          </cell>
        </row>
        <row r="12436">
          <cell r="A12436">
            <v>261</v>
          </cell>
          <cell r="B12436" t="str">
            <v>VIDRIO CRISTAL INCOLORO 5mm</v>
          </cell>
          <cell r="C12436" t="str">
            <v>M2</v>
          </cell>
          <cell r="E12436" t="str">
            <v>1900</v>
          </cell>
          <cell r="F12436">
            <v>0</v>
          </cell>
        </row>
        <row r="12437">
          <cell r="A12437">
            <v>262</v>
          </cell>
          <cell r="B12437" t="str">
            <v>VIDRIO CRISTAL BRONC. 4mm</v>
          </cell>
          <cell r="C12437" t="str">
            <v>M2</v>
          </cell>
          <cell r="E12437" t="str">
            <v>1900</v>
          </cell>
          <cell r="F12437">
            <v>0</v>
          </cell>
        </row>
        <row r="12438">
          <cell r="A12438">
            <v>264</v>
          </cell>
          <cell r="B12438" t="str">
            <v>VIDRIO CRISTAL BRONC. 5mm</v>
          </cell>
          <cell r="C12438" t="str">
            <v>M2</v>
          </cell>
          <cell r="E12438" t="str">
            <v>1900</v>
          </cell>
          <cell r="F12438">
            <v>0</v>
          </cell>
        </row>
        <row r="12439">
          <cell r="A12439">
            <v>269</v>
          </cell>
          <cell r="B12439" t="str">
            <v>VIDRIO CRISTAL BRONC. 6mm</v>
          </cell>
          <cell r="C12439" t="str">
            <v>M2</v>
          </cell>
          <cell r="E12439" t="str">
            <v>1900</v>
          </cell>
          <cell r="F12439">
            <v>0</v>
          </cell>
        </row>
        <row r="12440">
          <cell r="A12440">
            <v>279</v>
          </cell>
          <cell r="B12440" t="str">
            <v>VIDRIO CRISTAL Templ.BRONC.5mm</v>
          </cell>
          <cell r="C12440" t="str">
            <v>M2</v>
          </cell>
          <cell r="E12440" t="str">
            <v>1900</v>
          </cell>
          <cell r="F12440">
            <v>0</v>
          </cell>
        </row>
        <row r="12441">
          <cell r="A12441">
            <v>280</v>
          </cell>
          <cell r="B12441" t="str">
            <v>VIDRIO CRISTAL Templ.BRONC.4mm</v>
          </cell>
          <cell r="C12441" t="str">
            <v>M2</v>
          </cell>
          <cell r="E12441" t="str">
            <v>1900</v>
          </cell>
          <cell r="F12441">
            <v>0</v>
          </cell>
        </row>
        <row r="12442">
          <cell r="A12442">
            <v>321</v>
          </cell>
          <cell r="B12442" t="str">
            <v>VIDRIO TEMPL.GRABD.BRONCE 5mm</v>
          </cell>
          <cell r="C12442" t="str">
            <v>M2</v>
          </cell>
          <cell r="E12442" t="str">
            <v>1900</v>
          </cell>
          <cell r="F12442">
            <v>0</v>
          </cell>
        </row>
        <row r="12443">
          <cell r="A12443">
            <v>337</v>
          </cell>
          <cell r="B12443" t="str">
            <v>VIDRIO CRISTAL Templ.INCOL.5mm</v>
          </cell>
          <cell r="C12443" t="str">
            <v>M2</v>
          </cell>
          <cell r="E12443" t="str">
            <v>1900</v>
          </cell>
          <cell r="F12443">
            <v>0</v>
          </cell>
        </row>
        <row r="12444">
          <cell r="A12444">
            <v>427</v>
          </cell>
          <cell r="B12444" t="str">
            <v>CANTONERA ELECTRICA  GEBE ESPAÑOL</v>
          </cell>
          <cell r="C12444" t="str">
            <v>UN</v>
          </cell>
          <cell r="E12444" t="str">
            <v>1900</v>
          </cell>
          <cell r="F12444">
            <v>0</v>
          </cell>
        </row>
        <row r="12445">
          <cell r="A12445">
            <v>452</v>
          </cell>
          <cell r="B12445" t="str">
            <v>VIDRIO PLANO 225x100-120-130-140 3mm</v>
          </cell>
          <cell r="C12445" t="str">
            <v>M2</v>
          </cell>
          <cell r="E12445" t="str">
            <v>1900</v>
          </cell>
          <cell r="F12445">
            <v>0</v>
          </cell>
        </row>
        <row r="12446">
          <cell r="A12446">
            <v>580</v>
          </cell>
          <cell r="B12446" t="str">
            <v>VIDRIO PLANO 225x100-120-130-140 -160 4mm FAVIDRIO</v>
          </cell>
          <cell r="C12446" t="str">
            <v>M2</v>
          </cell>
          <cell r="E12446" t="str">
            <v>1900</v>
          </cell>
          <cell r="F12446">
            <v>0</v>
          </cell>
        </row>
        <row r="12447">
          <cell r="A12447">
            <v>672</v>
          </cell>
          <cell r="B12447" t="str">
            <v>VIDRIO PELDAR ESMERILADO 5mm</v>
          </cell>
          <cell r="C12447" t="str">
            <v>M2</v>
          </cell>
          <cell r="E12447" t="str">
            <v>1900</v>
          </cell>
          <cell r="F12447">
            <v>0</v>
          </cell>
        </row>
        <row r="12448">
          <cell r="A12448">
            <v>1174</v>
          </cell>
          <cell r="B12448" t="str">
            <v>CERRADURA SAFE ALC.141A CLASIC ST</v>
          </cell>
          <cell r="C12448" t="str">
            <v>UN</v>
          </cell>
          <cell r="E12448" t="str">
            <v>1900</v>
          </cell>
          <cell r="F12448">
            <v>0</v>
          </cell>
        </row>
        <row r="12449">
          <cell r="A12449">
            <v>1177</v>
          </cell>
          <cell r="B12449" t="str">
            <v>CERRADURA SAFE BAÑO 152 CLASIC ST</v>
          </cell>
          <cell r="C12449" t="str">
            <v>UN</v>
          </cell>
          <cell r="E12449" t="str">
            <v>1900</v>
          </cell>
          <cell r="F12449">
            <v>0</v>
          </cell>
        </row>
        <row r="12450">
          <cell r="A12450">
            <v>1178</v>
          </cell>
          <cell r="B12450" t="str">
            <v>CERRADURA SAFE Closet 145   CLAS ST</v>
          </cell>
          <cell r="C12450" t="str">
            <v>UN</v>
          </cell>
          <cell r="E12450" t="str">
            <v>1900</v>
          </cell>
          <cell r="F12450">
            <v>0</v>
          </cell>
        </row>
        <row r="12451">
          <cell r="A12451">
            <v>1180</v>
          </cell>
          <cell r="B12451" t="str">
            <v>CERRADURA SAFE Entrad. 142A CLAS ST</v>
          </cell>
          <cell r="C12451" t="str">
            <v>UN</v>
          </cell>
          <cell r="E12451" t="str">
            <v>1900</v>
          </cell>
          <cell r="F12451">
            <v>0</v>
          </cell>
        </row>
        <row r="12452">
          <cell r="A12452">
            <v>1183</v>
          </cell>
          <cell r="B12452" t="str">
            <v>CERRADURA SAFE Entrad.2CIL. 143A ST</v>
          </cell>
          <cell r="C12452" t="str">
            <v>UN</v>
          </cell>
          <cell r="E12452" t="str">
            <v>1900</v>
          </cell>
          <cell r="F12452">
            <v>0</v>
          </cell>
        </row>
        <row r="12453">
          <cell r="A12453">
            <v>1184</v>
          </cell>
          <cell r="B12453" t="str">
            <v>CERRADURA SAFE Patio 149    CLAS ST</v>
          </cell>
          <cell r="C12453" t="str">
            <v>UN</v>
          </cell>
          <cell r="E12453" t="str">
            <v>1900</v>
          </cell>
          <cell r="F12453">
            <v>0</v>
          </cell>
        </row>
        <row r="12454">
          <cell r="A12454">
            <v>1199</v>
          </cell>
          <cell r="B12454" t="str">
            <v>CERRADURA YALE BAÑO BRANDYWINE MADE</v>
          </cell>
          <cell r="C12454" t="str">
            <v>UN</v>
          </cell>
          <cell r="E12454" t="str">
            <v>1900</v>
          </cell>
          <cell r="F12454">
            <v>0</v>
          </cell>
        </row>
        <row r="12455">
          <cell r="A12455">
            <v>1201</v>
          </cell>
          <cell r="B12455" t="str">
            <v>CERRADURA YALE MUEBLES (larga)</v>
          </cell>
          <cell r="C12455" t="str">
            <v>UN</v>
          </cell>
          <cell r="E12455" t="str">
            <v>1900</v>
          </cell>
          <cell r="F12455">
            <v>0</v>
          </cell>
        </row>
        <row r="12456">
          <cell r="A12456">
            <v>1202</v>
          </cell>
          <cell r="B12456" t="str">
            <v>CERRADURA SAFE HOTEL 5129 MONTEC CR</v>
          </cell>
          <cell r="C12456" t="str">
            <v>UN</v>
          </cell>
          <cell r="E12456" t="str">
            <v>1900</v>
          </cell>
          <cell r="F12456">
            <v>0</v>
          </cell>
        </row>
        <row r="12457">
          <cell r="A12457">
            <v>1204</v>
          </cell>
          <cell r="B12457" t="str">
            <v>BRAZO RETENEDOR DORMA No. 2</v>
          </cell>
          <cell r="C12457" t="str">
            <v>UN</v>
          </cell>
          <cell r="E12457" t="str">
            <v>1900</v>
          </cell>
          <cell r="F12457">
            <v>0</v>
          </cell>
        </row>
        <row r="12458">
          <cell r="A12458">
            <v>1205</v>
          </cell>
          <cell r="B12458" t="str">
            <v>VIDRIO CRISTAL BRONC.10mm</v>
          </cell>
          <cell r="C12458" t="str">
            <v>M2</v>
          </cell>
          <cell r="E12458" t="str">
            <v>1900</v>
          </cell>
          <cell r="F12458">
            <v>0</v>
          </cell>
        </row>
        <row r="12459">
          <cell r="A12459">
            <v>1206</v>
          </cell>
          <cell r="B12459" t="str">
            <v>VIDRIO CRISTAL Templ.BRONC.6mm</v>
          </cell>
          <cell r="C12459" t="str">
            <v>M2</v>
          </cell>
          <cell r="E12459" t="str">
            <v>1900</v>
          </cell>
          <cell r="F12459">
            <v>0</v>
          </cell>
        </row>
        <row r="12460">
          <cell r="A12460">
            <v>1207</v>
          </cell>
          <cell r="B12460" t="str">
            <v>VIDRIO CRISTAL Templ.INCOL.10 mm</v>
          </cell>
          <cell r="C12460" t="str">
            <v>M2</v>
          </cell>
          <cell r="D12460">
            <v>44596</v>
          </cell>
          <cell r="E12460" t="str">
            <v>2022</v>
          </cell>
          <cell r="F12460">
            <v>171977</v>
          </cell>
        </row>
        <row r="12461">
          <cell r="A12461">
            <v>1208</v>
          </cell>
          <cell r="B12461" t="str">
            <v>ESPEJO CRISTAL INCOLORO 4mm</v>
          </cell>
          <cell r="C12461" t="str">
            <v>M2</v>
          </cell>
          <cell r="D12461">
            <v>44596</v>
          </cell>
          <cell r="E12461" t="str">
            <v>2022</v>
          </cell>
          <cell r="F12461">
            <v>218825.01</v>
          </cell>
        </row>
        <row r="12462">
          <cell r="A12462">
            <v>1211</v>
          </cell>
          <cell r="B12462" t="str">
            <v>VIDRIO CRISTAL Templ.INCOL.6mm</v>
          </cell>
          <cell r="C12462" t="str">
            <v>M2</v>
          </cell>
          <cell r="E12462" t="str">
            <v>1900</v>
          </cell>
          <cell r="F12462">
            <v>0</v>
          </cell>
        </row>
        <row r="12463">
          <cell r="A12463">
            <v>1213</v>
          </cell>
          <cell r="B12463" t="str">
            <v>PUERTA CRISTAL 10mm 1.0x2.1 M.</v>
          </cell>
          <cell r="C12463" t="str">
            <v>UN</v>
          </cell>
          <cell r="E12463" t="str">
            <v>1900</v>
          </cell>
          <cell r="F12463">
            <v>0</v>
          </cell>
        </row>
        <row r="12464">
          <cell r="A12464">
            <v>1214</v>
          </cell>
          <cell r="B12464" t="str">
            <v>VIDRIO GRABADO INCOLOR0 4mm.</v>
          </cell>
          <cell r="C12464" t="str">
            <v>M2</v>
          </cell>
          <cell r="E12464" t="str">
            <v>1900</v>
          </cell>
          <cell r="F12464">
            <v>0</v>
          </cell>
        </row>
        <row r="12465">
          <cell r="A12465">
            <v>1216</v>
          </cell>
          <cell r="B12465" t="str">
            <v>VIDRIO PELDAR Templ.BRONCE 5mm</v>
          </cell>
          <cell r="C12465" t="str">
            <v>M2</v>
          </cell>
          <cell r="E12465" t="str">
            <v>1900</v>
          </cell>
          <cell r="F12465">
            <v>0</v>
          </cell>
        </row>
        <row r="12466">
          <cell r="A12466">
            <v>1217</v>
          </cell>
          <cell r="B12466" t="str">
            <v>VIDRIO PELDAR CRUDO 3mm</v>
          </cell>
          <cell r="C12466" t="str">
            <v>M2</v>
          </cell>
          <cell r="E12466" t="str">
            <v>1900</v>
          </cell>
          <cell r="F12466">
            <v>0</v>
          </cell>
        </row>
        <row r="12467">
          <cell r="A12467">
            <v>1218</v>
          </cell>
          <cell r="B12467" t="str">
            <v>VIDRIO PELDAR CRUDO 4mm.</v>
          </cell>
          <cell r="C12467" t="str">
            <v>M2</v>
          </cell>
          <cell r="E12467" t="str">
            <v>1900</v>
          </cell>
          <cell r="F12467">
            <v>0</v>
          </cell>
        </row>
        <row r="12468">
          <cell r="A12468">
            <v>1219</v>
          </cell>
          <cell r="B12468" t="str">
            <v>VIDRIO PELDAR CRUDO 5 mm</v>
          </cell>
          <cell r="C12468" t="str">
            <v>M2</v>
          </cell>
          <cell r="E12468" t="str">
            <v>1900</v>
          </cell>
          <cell r="F12468">
            <v>0</v>
          </cell>
        </row>
        <row r="12469">
          <cell r="A12469">
            <v>1220</v>
          </cell>
          <cell r="B12469" t="str">
            <v>VIDRIO PELDAR CRUDO 6 mm.</v>
          </cell>
          <cell r="C12469" t="str">
            <v>M2</v>
          </cell>
          <cell r="E12469" t="str">
            <v>1900</v>
          </cell>
          <cell r="F12469">
            <v>0</v>
          </cell>
        </row>
        <row r="12470">
          <cell r="A12470">
            <v>1579</v>
          </cell>
          <cell r="B12470" t="str">
            <v>TOPE DE PISO PARA PUERTA</v>
          </cell>
          <cell r="C12470" t="str">
            <v>UN</v>
          </cell>
          <cell r="E12470" t="str">
            <v>1900</v>
          </cell>
          <cell r="F12470">
            <v>0</v>
          </cell>
        </row>
        <row r="12471">
          <cell r="A12471">
            <v>1712</v>
          </cell>
          <cell r="B12471" t="str">
            <v>CERRADURA SAFE Libre 153    CLAS ST</v>
          </cell>
          <cell r="C12471" t="str">
            <v>UN</v>
          </cell>
          <cell r="E12471" t="str">
            <v>1900</v>
          </cell>
          <cell r="F12471">
            <v>0</v>
          </cell>
        </row>
        <row r="12472">
          <cell r="A12472">
            <v>2130</v>
          </cell>
          <cell r="B12472" t="str">
            <v>CERRADURA SAFE Dep.SEG 140A CLAS ST</v>
          </cell>
          <cell r="C12472" t="str">
            <v>UN</v>
          </cell>
          <cell r="E12472" t="str">
            <v>1900</v>
          </cell>
          <cell r="F12472">
            <v>0</v>
          </cell>
        </row>
        <row r="12473">
          <cell r="A12473">
            <v>2140</v>
          </cell>
          <cell r="B12473" t="str">
            <v>TOPE DE RESORTE PARA PUERTA</v>
          </cell>
          <cell r="C12473" t="str">
            <v>UN</v>
          </cell>
          <cell r="E12473" t="str">
            <v>1900</v>
          </cell>
          <cell r="F12473">
            <v>0</v>
          </cell>
        </row>
        <row r="12474">
          <cell r="A12474">
            <v>2181</v>
          </cell>
          <cell r="B12474" t="str">
            <v>PUERTA CRISTAL 10mm 1.20x2.1 M.</v>
          </cell>
          <cell r="C12474" t="str">
            <v>UN</v>
          </cell>
          <cell r="E12474" t="str">
            <v>1900</v>
          </cell>
          <cell r="F12474">
            <v>0</v>
          </cell>
        </row>
        <row r="12475">
          <cell r="A12475">
            <v>2641</v>
          </cell>
          <cell r="B12475" t="str">
            <v>VIDRIO ARQUITECTONICO NIVEL II 18 mm INCOLORO</v>
          </cell>
          <cell r="C12475" t="str">
            <v>M2</v>
          </cell>
          <cell r="E12475" t="str">
            <v>1900</v>
          </cell>
          <cell r="F12475">
            <v>0</v>
          </cell>
        </row>
        <row r="12476">
          <cell r="A12476">
            <v>2647</v>
          </cell>
          <cell r="B12476" t="str">
            <v>BLINDAJE REJILLAS DE VENTILACION  X 30 MTS h</v>
          </cell>
          <cell r="C12476" t="str">
            <v>ML</v>
          </cell>
          <cell r="E12476" t="str">
            <v>1900</v>
          </cell>
          <cell r="F12476">
            <v>0</v>
          </cell>
        </row>
        <row r="12477">
          <cell r="A12477">
            <v>2711</v>
          </cell>
          <cell r="B12477" t="str">
            <v>ESPEJO PELDAR CLARO    3 mm</v>
          </cell>
          <cell r="C12477" t="str">
            <v>M2</v>
          </cell>
          <cell r="E12477" t="str">
            <v>1900</v>
          </cell>
          <cell r="F12477">
            <v>0</v>
          </cell>
        </row>
        <row r="12478">
          <cell r="A12478">
            <v>2760</v>
          </cell>
          <cell r="B12478" t="str">
            <v>MIRILLA (OJO MAGICO) CROM PEQ.</v>
          </cell>
          <cell r="C12478" t="str">
            <v>UN</v>
          </cell>
          <cell r="E12478" t="str">
            <v>1900</v>
          </cell>
          <cell r="F12478">
            <v>0</v>
          </cell>
        </row>
        <row r="12479">
          <cell r="A12479">
            <v>2761</v>
          </cell>
          <cell r="B12479" t="str">
            <v>MIRILLA (OJO MAGICO) DORAD PEQ</v>
          </cell>
          <cell r="C12479" t="str">
            <v>UN</v>
          </cell>
          <cell r="E12479" t="str">
            <v>1900</v>
          </cell>
          <cell r="F12479">
            <v>0</v>
          </cell>
        </row>
        <row r="12480">
          <cell r="A12480">
            <v>2887</v>
          </cell>
          <cell r="B12480" t="str">
            <v>VIDRIO PELDAR Templ.BRONCE 6mm</v>
          </cell>
          <cell r="C12480" t="str">
            <v>M2</v>
          </cell>
          <cell r="E12480" t="str">
            <v>1900</v>
          </cell>
          <cell r="F12480">
            <v>0</v>
          </cell>
        </row>
        <row r="12481">
          <cell r="A12481">
            <v>2965</v>
          </cell>
          <cell r="B12481" t="str">
            <v>ESPEJO CRISTAL INCOLORO 3mm</v>
          </cell>
          <cell r="C12481" t="str">
            <v>M2</v>
          </cell>
          <cell r="D12481">
            <v>44596</v>
          </cell>
          <cell r="E12481" t="str">
            <v>2022</v>
          </cell>
          <cell r="F12481">
            <v>133081</v>
          </cell>
        </row>
        <row r="12482">
          <cell r="A12482">
            <v>3039</v>
          </cell>
          <cell r="B12482" t="str">
            <v>VIDRIO PLANO 225x100-120-130-140 -160-180 5mm</v>
          </cell>
          <cell r="C12482" t="str">
            <v>M2</v>
          </cell>
          <cell r="E12482" t="str">
            <v>1900</v>
          </cell>
          <cell r="F12482">
            <v>0</v>
          </cell>
        </row>
        <row r="12483">
          <cell r="A12483">
            <v>3061</v>
          </cell>
          <cell r="B12483" t="str">
            <v>VIDRIO PLANO 225x100-120-130-140 -160-180 6mm</v>
          </cell>
          <cell r="C12483" t="str">
            <v>M2</v>
          </cell>
          <cell r="E12483" t="str">
            <v>1900</v>
          </cell>
          <cell r="F12483">
            <v>0</v>
          </cell>
        </row>
        <row r="12484">
          <cell r="A12484">
            <v>3090</v>
          </cell>
          <cell r="B12484" t="str">
            <v>VIDRIO PIRAMIDE-240x120-130 4mm FAVIDRIO</v>
          </cell>
          <cell r="C12484" t="str">
            <v>M2</v>
          </cell>
          <cell r="E12484" t="str">
            <v>1900</v>
          </cell>
          <cell r="F12484">
            <v>0</v>
          </cell>
        </row>
        <row r="12485">
          <cell r="A12485">
            <v>3092</v>
          </cell>
          <cell r="B12485" t="str">
            <v>VIDRIO  BRONCE 244x330 4mm</v>
          </cell>
          <cell r="C12485" t="str">
            <v>M2</v>
          </cell>
          <cell r="E12485" t="str">
            <v>1900</v>
          </cell>
          <cell r="F12485">
            <v>0</v>
          </cell>
        </row>
        <row r="12486">
          <cell r="A12486">
            <v>3332</v>
          </cell>
          <cell r="B12486" t="str">
            <v>CERRADURA SCHLAGE-FLAIR (IZQ.DER)</v>
          </cell>
          <cell r="C12486" t="str">
            <v>UN</v>
          </cell>
          <cell r="E12486" t="str">
            <v>1900</v>
          </cell>
          <cell r="F12486">
            <v>0</v>
          </cell>
        </row>
        <row r="12487">
          <cell r="A12487">
            <v>3958</v>
          </cell>
          <cell r="B12487" t="str">
            <v>VIDRIO CRISTAL Templ.INCOL.12mm</v>
          </cell>
          <cell r="C12487" t="str">
            <v>M2</v>
          </cell>
          <cell r="E12487" t="str">
            <v>1900</v>
          </cell>
          <cell r="F12487">
            <v>0</v>
          </cell>
        </row>
        <row r="12488">
          <cell r="A12488">
            <v>3959</v>
          </cell>
          <cell r="B12488" t="str">
            <v>VIDRIO CRISTAL Templ.INCOL.15mm</v>
          </cell>
          <cell r="C12488" t="str">
            <v>M2</v>
          </cell>
          <cell r="E12488" t="str">
            <v>1900</v>
          </cell>
          <cell r="F12488">
            <v>0</v>
          </cell>
        </row>
        <row r="12489">
          <cell r="A12489">
            <v>3960</v>
          </cell>
          <cell r="B12489" t="str">
            <v>VIDRIO CRISTAL Templ.REFLECTIVO BRONC.6mm</v>
          </cell>
          <cell r="C12489" t="str">
            <v>M2</v>
          </cell>
          <cell r="E12489" t="str">
            <v>1900</v>
          </cell>
          <cell r="F12489">
            <v>0</v>
          </cell>
        </row>
        <row r="12490">
          <cell r="A12490">
            <v>3961</v>
          </cell>
          <cell r="B12490" t="str">
            <v>VIDRIO CRISTAL Templ.REFLECTIVO BRONCE.5mm</v>
          </cell>
          <cell r="C12490" t="str">
            <v>M2</v>
          </cell>
          <cell r="E12490" t="str">
            <v>1900</v>
          </cell>
          <cell r="F12490">
            <v>0</v>
          </cell>
        </row>
        <row r="12491">
          <cell r="A12491">
            <v>3962</v>
          </cell>
          <cell r="B12491" t="str">
            <v>VIDRIO CRISTAL Templ.REFLECTIVO AZUL.4mm</v>
          </cell>
          <cell r="C12491" t="str">
            <v>M2</v>
          </cell>
          <cell r="E12491" t="str">
            <v>1900</v>
          </cell>
          <cell r="F12491">
            <v>0</v>
          </cell>
        </row>
        <row r="12492">
          <cell r="A12492">
            <v>3963</v>
          </cell>
          <cell r="B12492" t="str">
            <v>VIDRIO CRISTAL Templ.CRISTAL AZUL 4mm</v>
          </cell>
          <cell r="C12492" t="str">
            <v>M2</v>
          </cell>
          <cell r="E12492" t="str">
            <v>1900</v>
          </cell>
          <cell r="F12492">
            <v>0</v>
          </cell>
        </row>
        <row r="12493">
          <cell r="A12493">
            <v>3964</v>
          </cell>
          <cell r="B12493" t="str">
            <v>VIDRIO CRISTAL INCOLORO 6mm</v>
          </cell>
          <cell r="C12493" t="str">
            <v>M2</v>
          </cell>
          <cell r="E12493" t="str">
            <v>1900</v>
          </cell>
          <cell r="F12493">
            <v>0</v>
          </cell>
        </row>
        <row r="12494">
          <cell r="A12494">
            <v>3965</v>
          </cell>
          <cell r="B12494" t="str">
            <v>VIDRIO CRISTAL INCOLORO 8mm</v>
          </cell>
          <cell r="C12494" t="str">
            <v>M2</v>
          </cell>
          <cell r="E12494" t="str">
            <v>1900</v>
          </cell>
          <cell r="F12494">
            <v>0</v>
          </cell>
        </row>
        <row r="12495">
          <cell r="A12495">
            <v>3966</v>
          </cell>
          <cell r="B12495" t="str">
            <v>VIDRIO CRISTAL INCOLO.10mm</v>
          </cell>
          <cell r="C12495" t="str">
            <v>M2</v>
          </cell>
          <cell r="E12495" t="str">
            <v>1900</v>
          </cell>
          <cell r="F12495">
            <v>0</v>
          </cell>
        </row>
        <row r="12496">
          <cell r="A12496">
            <v>9360</v>
          </cell>
          <cell r="B12496" t="str">
            <v>VIDRIO CRISTALTempl. REFLECTIVO BRONCE 5mm</v>
          </cell>
          <cell r="C12496" t="str">
            <v>M2</v>
          </cell>
          <cell r="E12496" t="str">
            <v>1900</v>
          </cell>
          <cell r="F12496">
            <v>0</v>
          </cell>
        </row>
        <row r="12497">
          <cell r="A12497">
            <v>9491</v>
          </cell>
          <cell r="B12497" t="str">
            <v>VIDRIO ARQUITECTONICO NIVEL III 22 mm INCOLORO</v>
          </cell>
          <cell r="C12497" t="str">
            <v>M2</v>
          </cell>
          <cell r="E12497" t="str">
            <v>1900</v>
          </cell>
          <cell r="F12497">
            <v>0</v>
          </cell>
        </row>
        <row r="12498">
          <cell r="A12498">
            <v>31901</v>
          </cell>
          <cell r="B12498" t="str">
            <v>CANTONERA ELECTRICA  DE 110V DORCA</v>
          </cell>
          <cell r="C12498" t="str">
            <v>UN</v>
          </cell>
          <cell r="E12498" t="str">
            <v>1900</v>
          </cell>
          <cell r="F12498">
            <v>0</v>
          </cell>
        </row>
        <row r="12499">
          <cell r="A12499">
            <v>31902</v>
          </cell>
          <cell r="B12499" t="str">
            <v>CANTONERA ELECTRICA DE 12 V  VIRO</v>
          </cell>
          <cell r="C12499" t="str">
            <v>UN</v>
          </cell>
          <cell r="D12499">
            <v>44596</v>
          </cell>
          <cell r="E12499" t="str">
            <v>2022</v>
          </cell>
          <cell r="F12499">
            <v>104742</v>
          </cell>
        </row>
        <row r="12500">
          <cell r="A12500">
            <v>31906</v>
          </cell>
          <cell r="B12500" t="str">
            <v>CANTONERA ELECTRICA DE 110V PLATINA ANGOSTA GRIS</v>
          </cell>
          <cell r="C12500" t="str">
            <v>UN</v>
          </cell>
          <cell r="E12500" t="str">
            <v>1900</v>
          </cell>
          <cell r="F12500">
            <v>0</v>
          </cell>
        </row>
        <row r="12501">
          <cell r="A12501">
            <v>31907</v>
          </cell>
          <cell r="B12501" t="str">
            <v>CANTONERA ELECTRICA DE 110 V</v>
          </cell>
          <cell r="C12501" t="str">
            <v>UN</v>
          </cell>
          <cell r="E12501" t="str">
            <v>1900</v>
          </cell>
          <cell r="F12501">
            <v>0</v>
          </cell>
        </row>
        <row r="12502">
          <cell r="A12502">
            <v>102351</v>
          </cell>
          <cell r="B12502" t="str">
            <v>PISAVIDRIO CALIBRE 20</v>
          </cell>
          <cell r="C12502" t="str">
            <v>ML</v>
          </cell>
          <cell r="E12502" t="str">
            <v>1900</v>
          </cell>
          <cell r="F12502">
            <v>0</v>
          </cell>
        </row>
        <row r="12503">
          <cell r="A12503">
            <v>102718</v>
          </cell>
          <cell r="B12503" t="str">
            <v>CERRADURA  DE SEGURIDAD PARA CANTONERA</v>
          </cell>
          <cell r="C12503" t="str">
            <v>UN</v>
          </cell>
          <cell r="E12503" t="str">
            <v>1900</v>
          </cell>
          <cell r="F12503">
            <v>0</v>
          </cell>
        </row>
        <row r="12504">
          <cell r="A12504">
            <v>102862</v>
          </cell>
          <cell r="B12504" t="str">
            <v>VIDRIO LAMINADO 3+3 (6 mm)VERDE.</v>
          </cell>
          <cell r="C12504" t="str">
            <v>M2</v>
          </cell>
          <cell r="E12504" t="str">
            <v>1900</v>
          </cell>
          <cell r="F12504">
            <v>0</v>
          </cell>
        </row>
        <row r="12505">
          <cell r="A12505">
            <v>103155</v>
          </cell>
          <cell r="B12505" t="str">
            <v>TUBO SILICONA  300 ML Transparente</v>
          </cell>
          <cell r="C12505" t="str">
            <v>UN</v>
          </cell>
          <cell r="D12505">
            <v>44596</v>
          </cell>
          <cell r="E12505" t="str">
            <v>2022</v>
          </cell>
          <cell r="F12505">
            <v>8036</v>
          </cell>
        </row>
        <row r="12506">
          <cell r="A12506">
            <v>103365</v>
          </cell>
          <cell r="B12506" t="str">
            <v>ESPEJO CRISTAL incoloro BISELADO 4MM  imp.</v>
          </cell>
          <cell r="C12506" t="str">
            <v>M2</v>
          </cell>
          <cell r="D12506">
            <v>44585</v>
          </cell>
          <cell r="E12506" t="str">
            <v>2022</v>
          </cell>
          <cell r="F12506">
            <v>168992</v>
          </cell>
        </row>
        <row r="12507">
          <cell r="A12507">
            <v>103652</v>
          </cell>
          <cell r="B12507" t="str">
            <v>SANDBLASTING (CON DISEÑO)SOBRE VIDRIO</v>
          </cell>
          <cell r="C12507" t="str">
            <v>M2</v>
          </cell>
          <cell r="D12507">
            <v>44588</v>
          </cell>
          <cell r="E12507" t="str">
            <v>2022</v>
          </cell>
          <cell r="F12507">
            <v>37520</v>
          </cell>
        </row>
        <row r="12508">
          <cell r="A12508">
            <v>103654</v>
          </cell>
          <cell r="B12508" t="str">
            <v>DISTANCIADOR DOBLE 1"X3.5CM INC. EMPAQUES</v>
          </cell>
          <cell r="C12508" t="str">
            <v>UN</v>
          </cell>
          <cell r="E12508" t="str">
            <v>1900</v>
          </cell>
          <cell r="F12508">
            <v>0</v>
          </cell>
        </row>
        <row r="12509">
          <cell r="A12509">
            <v>103655</v>
          </cell>
          <cell r="B12509" t="str">
            <v>PERFORACION EN ESPEJO Y VIDRIOS</v>
          </cell>
          <cell r="C12509" t="str">
            <v>UN</v>
          </cell>
          <cell r="E12509" t="str">
            <v>1900</v>
          </cell>
          <cell r="F12509">
            <v>0</v>
          </cell>
        </row>
        <row r="12510">
          <cell r="A12510">
            <v>104266</v>
          </cell>
          <cell r="B12510" t="str">
            <v>ESPEJO CRISTAL INCOLORO(SUM+INST)</v>
          </cell>
          <cell r="C12510" t="str">
            <v>M2</v>
          </cell>
          <cell r="D12510">
            <v>43563</v>
          </cell>
          <cell r="E12510" t="str">
            <v>2019</v>
          </cell>
          <cell r="F12510">
            <v>220150</v>
          </cell>
        </row>
        <row r="12511">
          <cell r="A12511">
            <v>104404</v>
          </cell>
          <cell r="B12511" t="str">
            <v>VIDRIO CRISTAL LAMINADO INCOL. 6mm</v>
          </cell>
          <cell r="C12511" t="str">
            <v>M2</v>
          </cell>
          <cell r="D12511">
            <v>44596</v>
          </cell>
          <cell r="E12511" t="str">
            <v>2022</v>
          </cell>
          <cell r="F12511">
            <v>111827</v>
          </cell>
        </row>
        <row r="12512">
          <cell r="A12512">
            <v>104600</v>
          </cell>
          <cell r="B12512" t="str">
            <v>CERRADURA ANTIPANICO VERT. TIPO PUSH CON MANIJA EX</v>
          </cell>
          <cell r="C12512" t="str">
            <v>UN</v>
          </cell>
          <cell r="E12512" t="str">
            <v>1900</v>
          </cell>
          <cell r="F12512">
            <v>0</v>
          </cell>
        </row>
        <row r="12513">
          <cell r="A12513">
            <v>104602</v>
          </cell>
          <cell r="B12513" t="str">
            <v>CERRADURA MANIJA SATINADO</v>
          </cell>
          <cell r="C12513" t="str">
            <v>UN</v>
          </cell>
          <cell r="E12513" t="str">
            <v>1900</v>
          </cell>
          <cell r="F12513">
            <v>0</v>
          </cell>
        </row>
        <row r="12514">
          <cell r="A12514">
            <v>104603</v>
          </cell>
          <cell r="B12514" t="str">
            <v>CERRADURA DOBLE CILINDRO CROMOSCHLAGE,YALEOSIMILAR</v>
          </cell>
          <cell r="C12514" t="str">
            <v>UN</v>
          </cell>
          <cell r="D12514">
            <v>44596</v>
          </cell>
          <cell r="E12514" t="str">
            <v>2022</v>
          </cell>
          <cell r="F12514">
            <v>104566</v>
          </cell>
        </row>
        <row r="12515">
          <cell r="A12515">
            <v>104604</v>
          </cell>
          <cell r="B12515" t="str">
            <v>MANIJA CILINDRICA DE ALUMINIO 22,4cms</v>
          </cell>
          <cell r="C12515" t="str">
            <v>UN</v>
          </cell>
          <cell r="D12515">
            <v>44596</v>
          </cell>
          <cell r="E12515" t="str">
            <v>2022</v>
          </cell>
          <cell r="F12515">
            <v>4729</v>
          </cell>
        </row>
        <row r="12516">
          <cell r="A12516">
            <v>104670</v>
          </cell>
          <cell r="B12516" t="str">
            <v>VIDRIO TEMPLADO incoloro 10 MM (Suministro)</v>
          </cell>
          <cell r="C12516" t="str">
            <v>M2</v>
          </cell>
          <cell r="E12516" t="str">
            <v>1900</v>
          </cell>
          <cell r="F12516">
            <v>0</v>
          </cell>
        </row>
        <row r="12517">
          <cell r="A12517">
            <v>104773</v>
          </cell>
          <cell r="B12517" t="str">
            <v>CERRADURA SCHLAGE JUPITER ANTICADO Ref.A50PD-A</v>
          </cell>
          <cell r="C12517" t="str">
            <v>UN</v>
          </cell>
          <cell r="D12517">
            <v>44596</v>
          </cell>
          <cell r="E12517" t="str">
            <v>2022</v>
          </cell>
          <cell r="F12517">
            <v>61411</v>
          </cell>
        </row>
        <row r="12518">
          <cell r="A12518">
            <v>104803</v>
          </cell>
          <cell r="B12518" t="str">
            <v>VIDRIO CRISTAL INCOLORO 4mm</v>
          </cell>
          <cell r="C12518" t="str">
            <v>M2</v>
          </cell>
          <cell r="D12518">
            <v>44596</v>
          </cell>
          <cell r="E12518" t="str">
            <v>2022</v>
          </cell>
          <cell r="F12518">
            <v>36749</v>
          </cell>
        </row>
        <row r="12519">
          <cell r="A12519">
            <v>104806</v>
          </cell>
          <cell r="B12519" t="str">
            <v>ESPEJO BRONCE BISELADO 4mm</v>
          </cell>
          <cell r="C12519" t="str">
            <v>M2</v>
          </cell>
          <cell r="E12519" t="str">
            <v>1900</v>
          </cell>
          <cell r="F12519">
            <v>0</v>
          </cell>
        </row>
        <row r="12520">
          <cell r="A12520">
            <v>104848</v>
          </cell>
          <cell r="B12520" t="str">
            <v>MECANISMO ANTIPÁNICO (ISEO)   PUERTA DOBLE</v>
          </cell>
          <cell r="C12520" t="str">
            <v>UN</v>
          </cell>
          <cell r="E12520" t="str">
            <v>1900</v>
          </cell>
          <cell r="F12520">
            <v>0</v>
          </cell>
        </row>
        <row r="12521">
          <cell r="A12521">
            <v>104849</v>
          </cell>
          <cell r="B12521" t="str">
            <v>MANIJA EXTERIOR CON CILINDRO</v>
          </cell>
          <cell r="C12521" t="str">
            <v>UN</v>
          </cell>
          <cell r="E12521" t="str">
            <v>1900</v>
          </cell>
          <cell r="F12521">
            <v>0</v>
          </cell>
        </row>
        <row r="12522">
          <cell r="A12522">
            <v>105635</v>
          </cell>
          <cell r="B12522" t="str">
            <v>VIDRIO CRISTAL INCOLORO 3mm</v>
          </cell>
          <cell r="C12522" t="str">
            <v>M2</v>
          </cell>
          <cell r="E12522" t="str">
            <v>1900</v>
          </cell>
          <cell r="F12522">
            <v>0</v>
          </cell>
        </row>
        <row r="12523">
          <cell r="A12523">
            <v>105895</v>
          </cell>
          <cell r="B12523" t="str">
            <v>S/Inst.División vidriotemp 6mm. Color,No transluc</v>
          </cell>
          <cell r="C12523" t="str">
            <v>M2</v>
          </cell>
          <cell r="E12523" t="str">
            <v>1900</v>
          </cell>
          <cell r="F12523">
            <v>0</v>
          </cell>
        </row>
        <row r="12524">
          <cell r="A12524">
            <v>106028</v>
          </cell>
          <cell r="B12524" t="str">
            <v>Vidrio Laminado Transparente 3+3mm (Inc. transport</v>
          </cell>
          <cell r="C12524" t="str">
            <v>M2</v>
          </cell>
          <cell r="E12524" t="str">
            <v>1900</v>
          </cell>
          <cell r="F12524">
            <v>0</v>
          </cell>
        </row>
        <row r="12525">
          <cell r="A12525">
            <v>106409</v>
          </cell>
          <cell r="B12525" t="str">
            <v>Uglass 25 cm x 6mm, instalado en cámara</v>
          </cell>
          <cell r="C12525" t="str">
            <v>ML</v>
          </cell>
          <cell r="E12525" t="str">
            <v>1900</v>
          </cell>
          <cell r="F12525">
            <v>0</v>
          </cell>
        </row>
        <row r="12526">
          <cell r="A12526">
            <v>108754</v>
          </cell>
          <cell r="B12526" t="str">
            <v>Vidrio Templado Incoloro 8 MM (Suministro)</v>
          </cell>
          <cell r="C12526" t="str">
            <v>M2</v>
          </cell>
          <cell r="E12526" t="str">
            <v>1900</v>
          </cell>
          <cell r="F12526">
            <v>0</v>
          </cell>
        </row>
        <row r="12527">
          <cell r="A12527">
            <v>108797</v>
          </cell>
          <cell r="B12527" t="str">
            <v>Vidrio Laminado 5+5 PolivinilButiralColor Opaco</v>
          </cell>
          <cell r="C12527" t="str">
            <v>M2</v>
          </cell>
          <cell r="E12527" t="str">
            <v>1900</v>
          </cell>
          <cell r="F12527">
            <v>0</v>
          </cell>
        </row>
        <row r="12528">
          <cell r="A12528">
            <v>12664</v>
          </cell>
          <cell r="B12528" t="str">
            <v xml:space="preserve">Suministro e Instalacion de Cortaviento en Cristal Laminado Templado </v>
          </cell>
          <cell r="C12528" t="str">
            <v>M2</v>
          </cell>
          <cell r="D12528">
            <v>44596</v>
          </cell>
          <cell r="E12528" t="str">
            <v>2022</v>
          </cell>
          <cell r="F12528">
            <v>226960</v>
          </cell>
        </row>
        <row r="12529">
          <cell r="A12529">
            <v>1026</v>
          </cell>
          <cell r="B12529" t="str">
            <v>ANTICORROSIVO ROJO</v>
          </cell>
          <cell r="C12529" t="str">
            <v>GLN</v>
          </cell>
          <cell r="D12529">
            <v>44596</v>
          </cell>
          <cell r="E12529" t="str">
            <v>2022</v>
          </cell>
          <cell r="F12529">
            <v>44023</v>
          </cell>
        </row>
        <row r="12530">
          <cell r="A12530">
            <v>1052</v>
          </cell>
          <cell r="B12530" t="str">
            <v>PINTURA  TRAFICO AMARILLO INTEMPERIE</v>
          </cell>
          <cell r="C12530" t="str">
            <v>GLN</v>
          </cell>
          <cell r="D12530">
            <v>44596</v>
          </cell>
          <cell r="E12530" t="str">
            <v>2022</v>
          </cell>
          <cell r="F12530">
            <v>75413</v>
          </cell>
        </row>
        <row r="12531">
          <cell r="A12531">
            <v>1075</v>
          </cell>
          <cell r="B12531" t="str">
            <v>VINICOLOR TIPO 1 PHILAAC</v>
          </cell>
          <cell r="C12531" t="str">
            <v>GLN</v>
          </cell>
          <cell r="E12531" t="str">
            <v>1900</v>
          </cell>
          <cell r="F12531">
            <v>0</v>
          </cell>
        </row>
        <row r="12532">
          <cell r="A12532">
            <v>1077</v>
          </cell>
          <cell r="B12532" t="str">
            <v>VINILTEX CANECA 5 GN. PINTUCO</v>
          </cell>
          <cell r="C12532" t="str">
            <v>UN</v>
          </cell>
          <cell r="E12532" t="str">
            <v>1900</v>
          </cell>
          <cell r="F12532">
            <v>0</v>
          </cell>
        </row>
        <row r="12533">
          <cell r="A12533">
            <v>1078</v>
          </cell>
          <cell r="B12533" t="str">
            <v>VINILTEX O SIMILAR ( ACRILICA BASE AGUA)TIPO-1</v>
          </cell>
          <cell r="C12533" t="str">
            <v>GLN</v>
          </cell>
          <cell r="D12533">
            <v>44596</v>
          </cell>
          <cell r="E12533" t="str">
            <v>2022</v>
          </cell>
          <cell r="F12533">
            <v>66435</v>
          </cell>
        </row>
        <row r="12534">
          <cell r="A12534">
            <v>1079</v>
          </cell>
          <cell r="B12534" t="str">
            <v>WASH PRIMER COMPONENTE A+B (POR 1/4)</v>
          </cell>
          <cell r="C12534" t="str">
            <v>1/4GL</v>
          </cell>
          <cell r="D12534">
            <v>44596</v>
          </cell>
          <cell r="E12534" t="str">
            <v>2022</v>
          </cell>
          <cell r="F12534">
            <v>52209</v>
          </cell>
        </row>
        <row r="12535">
          <cell r="A12535">
            <v>1744</v>
          </cell>
          <cell r="B12535" t="str">
            <v>DECORAMA TIPO 2 PHILAAC 1201</v>
          </cell>
          <cell r="C12535" t="str">
            <v>GLN</v>
          </cell>
          <cell r="E12535" t="str">
            <v>1900</v>
          </cell>
          <cell r="F12535">
            <v>0</v>
          </cell>
        </row>
        <row r="12536">
          <cell r="A12536">
            <v>1754</v>
          </cell>
          <cell r="B12536" t="str">
            <v>VINIHOGAR TIPO 3 PHILAAC 0901</v>
          </cell>
          <cell r="C12536" t="str">
            <v>GLN</v>
          </cell>
          <cell r="E12536" t="str">
            <v>1900</v>
          </cell>
          <cell r="F12536">
            <v>0</v>
          </cell>
        </row>
        <row r="12537">
          <cell r="A12537">
            <v>1763</v>
          </cell>
          <cell r="B12537" t="str">
            <v>VINIL0 MURAL TIPO1 PHILAAC 1701</v>
          </cell>
          <cell r="C12537" t="str">
            <v>GLN</v>
          </cell>
          <cell r="E12537" t="str">
            <v>1900</v>
          </cell>
          <cell r="F12537">
            <v>0</v>
          </cell>
        </row>
        <row r="12538">
          <cell r="A12538">
            <v>1829</v>
          </cell>
          <cell r="B12538" t="str">
            <v>VINILO TIPO- 1</v>
          </cell>
          <cell r="C12538" t="str">
            <v>GLN</v>
          </cell>
          <cell r="E12538" t="str">
            <v>1900</v>
          </cell>
          <cell r="F12538">
            <v>0</v>
          </cell>
        </row>
        <row r="12539">
          <cell r="A12539">
            <v>1830</v>
          </cell>
          <cell r="B12539" t="str">
            <v>VINILO TIPO  II</v>
          </cell>
          <cell r="C12539" t="str">
            <v>GLN</v>
          </cell>
          <cell r="D12539">
            <v>44596</v>
          </cell>
          <cell r="E12539" t="str">
            <v>2022</v>
          </cell>
          <cell r="F12539">
            <v>29574</v>
          </cell>
        </row>
        <row r="12540">
          <cell r="A12540">
            <v>1831</v>
          </cell>
          <cell r="B12540" t="str">
            <v>VINILO TIPO II</v>
          </cell>
          <cell r="C12540" t="str">
            <v>GLN</v>
          </cell>
          <cell r="E12540" t="str">
            <v>1900</v>
          </cell>
          <cell r="F12540">
            <v>0</v>
          </cell>
        </row>
        <row r="12541">
          <cell r="A12541">
            <v>1846</v>
          </cell>
          <cell r="B12541" t="str">
            <v>VINILICO OCRE ICO</v>
          </cell>
          <cell r="C12541" t="str">
            <v>GLN</v>
          </cell>
          <cell r="E12541" t="str">
            <v>1900</v>
          </cell>
          <cell r="F12541">
            <v>0</v>
          </cell>
        </row>
        <row r="12542">
          <cell r="A12542">
            <v>1847</v>
          </cell>
          <cell r="B12542" t="str">
            <v>VINILICO NEGRO ICO</v>
          </cell>
          <cell r="C12542" t="str">
            <v>GLN</v>
          </cell>
          <cell r="E12542" t="str">
            <v>1900</v>
          </cell>
          <cell r="F12542">
            <v>0</v>
          </cell>
        </row>
        <row r="12543">
          <cell r="A12543">
            <v>1848</v>
          </cell>
          <cell r="B12543" t="str">
            <v>VINILICO VERDE INTENSO ICO</v>
          </cell>
          <cell r="C12543" t="str">
            <v>GLN</v>
          </cell>
          <cell r="E12543" t="str">
            <v>1900</v>
          </cell>
          <cell r="F12543">
            <v>0</v>
          </cell>
        </row>
        <row r="12544">
          <cell r="A12544">
            <v>100364</v>
          </cell>
          <cell r="B12544" t="str">
            <v>Pintura Koraza</v>
          </cell>
          <cell r="C12544" t="str">
            <v>GLN</v>
          </cell>
          <cell r="D12544">
            <v>44596</v>
          </cell>
          <cell r="E12544" t="str">
            <v>2022</v>
          </cell>
          <cell r="F12544">
            <v>72483</v>
          </cell>
        </row>
        <row r="12545">
          <cell r="A12545">
            <v>104398</v>
          </cell>
          <cell r="B12545" t="str">
            <v>VINILO TIPO II TITO PABON</v>
          </cell>
          <cell r="C12545" t="str">
            <v>GLN</v>
          </cell>
          <cell r="E12545" t="str">
            <v>1900</v>
          </cell>
          <cell r="F12545">
            <v>0</v>
          </cell>
        </row>
        <row r="12546">
          <cell r="A12546">
            <v>681</v>
          </cell>
          <cell r="B12546" t="str">
            <v>TECHOS EN DRY-WALL  ML</v>
          </cell>
          <cell r="C12546" t="str">
            <v>ML</v>
          </cell>
          <cell r="E12546" t="str">
            <v>1900</v>
          </cell>
          <cell r="F12546">
            <v>0</v>
          </cell>
        </row>
        <row r="12547">
          <cell r="A12547">
            <v>3181</v>
          </cell>
          <cell r="B12547" t="str">
            <v>CORNISA MEDIACANA ATENAS</v>
          </cell>
          <cell r="C12547" t="str">
            <v>ML</v>
          </cell>
          <cell r="D12547">
            <v>44160</v>
          </cell>
          <cell r="E12547" t="str">
            <v>2020</v>
          </cell>
          <cell r="F12547">
            <v>10060</v>
          </cell>
        </row>
        <row r="12548">
          <cell r="A12548">
            <v>3182</v>
          </cell>
          <cell r="B12548" t="str">
            <v>CORNISA DECORADA</v>
          </cell>
          <cell r="C12548" t="str">
            <v>ML</v>
          </cell>
          <cell r="E12548" t="str">
            <v>1900</v>
          </cell>
          <cell r="F12548">
            <v>0</v>
          </cell>
        </row>
        <row r="12549">
          <cell r="A12549">
            <v>3183</v>
          </cell>
          <cell r="B12549" t="str">
            <v>CORNISA PECHO DE PALOMA</v>
          </cell>
          <cell r="C12549" t="str">
            <v>ML</v>
          </cell>
          <cell r="E12549" t="str">
            <v>1900</v>
          </cell>
          <cell r="F12549">
            <v>0</v>
          </cell>
        </row>
        <row r="12550">
          <cell r="A12550">
            <v>3189</v>
          </cell>
          <cell r="B12550" t="str">
            <v>BAQUETON Y ESQUINERAS APLICADO</v>
          </cell>
          <cell r="C12550" t="str">
            <v>ML</v>
          </cell>
          <cell r="E12550" t="str">
            <v>1900</v>
          </cell>
          <cell r="F12550">
            <v>0</v>
          </cell>
        </row>
        <row r="12551">
          <cell r="A12551">
            <v>3191</v>
          </cell>
          <cell r="B12551" t="str">
            <v>MEDALLON EN YESO MD3</v>
          </cell>
          <cell r="C12551" t="str">
            <v>UN</v>
          </cell>
          <cell r="E12551" t="str">
            <v>1900</v>
          </cell>
          <cell r="F12551">
            <v>0</v>
          </cell>
        </row>
        <row r="12552">
          <cell r="A12552">
            <v>3206</v>
          </cell>
          <cell r="B12552" t="str">
            <v>TECHOS EN DRY-WALL  M2</v>
          </cell>
          <cell r="C12552" t="str">
            <v>M2</v>
          </cell>
          <cell r="E12552" t="str">
            <v>1900</v>
          </cell>
          <cell r="F12552">
            <v>0</v>
          </cell>
        </row>
        <row r="12553">
          <cell r="A12553" t="str">
            <v>101596-1</v>
          </cell>
          <cell r="B12553" t="str">
            <v>Totalizador industrial 3x20/30/40A CDRC Cometas</v>
          </cell>
          <cell r="C12553" t="str">
            <v>UN</v>
          </cell>
          <cell r="D12553">
            <v>44160</v>
          </cell>
          <cell r="E12553" t="str">
            <v>2020</v>
          </cell>
          <cell r="F12553">
            <v>131892</v>
          </cell>
        </row>
        <row r="12554">
          <cell r="A12554" t="str">
            <v>103535-1</v>
          </cell>
          <cell r="B12554" t="str">
            <v>BREAKER 100/125/150 A  CDRC Cometas</v>
          </cell>
          <cell r="C12554" t="str">
            <v>UN</v>
          </cell>
          <cell r="D12554">
            <v>43745</v>
          </cell>
          <cell r="E12554" t="str">
            <v>2019</v>
          </cell>
          <cell r="F12554">
            <v>298600</v>
          </cell>
        </row>
        <row r="12555">
          <cell r="A12555" t="str">
            <v>1264-1</v>
          </cell>
          <cell r="B12555" t="str">
            <v>Damper motorizado con actuador on-off (6"x6") Cefe Cometas-Suministro e instalación</v>
          </cell>
          <cell r="C12555" t="str">
            <v>UN</v>
          </cell>
          <cell r="D12555">
            <v>43733</v>
          </cell>
          <cell r="E12555" t="str">
            <v>2019</v>
          </cell>
          <cell r="F12555">
            <v>832000</v>
          </cell>
        </row>
        <row r="12556">
          <cell r="A12556">
            <v>101713</v>
          </cell>
          <cell r="B12556" t="str">
            <v>TUBO CORRUGADO ALCANTAR. RIB-LOCPVC 20"</v>
          </cell>
          <cell r="C12556" t="str">
            <v>ML</v>
          </cell>
          <cell r="D12556">
            <v>39972</v>
          </cell>
          <cell r="E12556" t="str">
            <v>2009</v>
          </cell>
          <cell r="F12556">
            <v>199630</v>
          </cell>
        </row>
        <row r="12557">
          <cell r="A12557">
            <v>105797</v>
          </cell>
          <cell r="B12557" t="str">
            <v>LAMINA HR (1/8") 1.20X2.40M</v>
          </cell>
          <cell r="C12557" t="str">
            <v>UN</v>
          </cell>
          <cell r="D12557">
            <v>42534</v>
          </cell>
          <cell r="E12557" t="str">
            <v>2016</v>
          </cell>
          <cell r="F12557">
            <v>142000</v>
          </cell>
        </row>
        <row r="12558">
          <cell r="A12558">
            <v>103052</v>
          </cell>
          <cell r="B12558" t="str">
            <v>Tornillo ceramizado Punta Broca 8 x 11/4"***</v>
          </cell>
          <cell r="C12558" t="str">
            <v>UN</v>
          </cell>
          <cell r="D12558">
            <v>40336</v>
          </cell>
          <cell r="E12558" t="str">
            <v>2010</v>
          </cell>
          <cell r="F12558">
            <v>79</v>
          </cell>
        </row>
        <row r="12559">
          <cell r="A12559">
            <v>1329</v>
          </cell>
          <cell r="B12559" t="str">
            <v>VARILLA CORRUGADA DE 1/2 60.000 Lbs X 6</v>
          </cell>
          <cell r="C12559" t="str">
            <v>UN</v>
          </cell>
          <cell r="D12559">
            <v>40675</v>
          </cell>
          <cell r="E12559" t="str">
            <v>2011</v>
          </cell>
          <cell r="F12559">
            <v>12800</v>
          </cell>
        </row>
        <row r="12560">
          <cell r="A12560">
            <v>1334</v>
          </cell>
          <cell r="B12560" t="str">
            <v>VARILLA CORRUGADA DE 7/8'' 60,000 lbs X 6</v>
          </cell>
          <cell r="C12560" t="str">
            <v>UN</v>
          </cell>
          <cell r="D12560">
            <v>40675</v>
          </cell>
          <cell r="E12560" t="str">
            <v>2011</v>
          </cell>
          <cell r="F12560">
            <v>39169</v>
          </cell>
        </row>
        <row r="12561">
          <cell r="A12561">
            <v>1330</v>
          </cell>
          <cell r="B12561" t="str">
            <v>VARILLA CORRUGADA DE 9mm x 6 mts</v>
          </cell>
          <cell r="C12561" t="str">
            <v>UN</v>
          </cell>
          <cell r="D12561">
            <v>40675</v>
          </cell>
          <cell r="E12561" t="str">
            <v>2011</v>
          </cell>
          <cell r="F12561">
            <v>6981</v>
          </cell>
        </row>
        <row r="12562">
          <cell r="A12562">
            <v>1128</v>
          </cell>
          <cell r="B12562" t="str">
            <v>BALASTRO MEDIANO</v>
          </cell>
          <cell r="C12562" t="str">
            <v>M3</v>
          </cell>
          <cell r="D12562">
            <v>40882</v>
          </cell>
          <cell r="E12562" t="str">
            <v>2011</v>
          </cell>
          <cell r="F12562">
            <v>10395</v>
          </cell>
        </row>
        <row r="12563">
          <cell r="A12563">
            <v>2686</v>
          </cell>
          <cell r="B12563" t="str">
            <v>CONCRETO 2000 PSI COMUN RAPIDO PLANTA</v>
          </cell>
          <cell r="C12563" t="str">
            <v>M3</v>
          </cell>
          <cell r="D12563">
            <v>40928</v>
          </cell>
          <cell r="E12563" t="str">
            <v>2012</v>
          </cell>
          <cell r="F12563">
            <v>275268</v>
          </cell>
        </row>
        <row r="12564">
          <cell r="A12564">
            <v>100549</v>
          </cell>
          <cell r="B12564" t="str">
            <v>BLOQUEESTRUCT36x19x16Liso-LisoObraGris(</v>
          </cell>
          <cell r="C12564" t="str">
            <v>UN</v>
          </cell>
          <cell r="D12564">
            <v>40105</v>
          </cell>
          <cell r="E12564" t="str">
            <v>2009</v>
          </cell>
          <cell r="F12564">
            <v>2260</v>
          </cell>
        </row>
        <row r="12565">
          <cell r="A12565">
            <v>120</v>
          </cell>
          <cell r="B12565" t="str">
            <v>LADRIBLOC 14 STA/FE 39x14x19 Obra</v>
          </cell>
          <cell r="C12565" t="str">
            <v>UN</v>
          </cell>
          <cell r="D12565">
            <v>42171</v>
          </cell>
          <cell r="E12565" t="str">
            <v>2015</v>
          </cell>
          <cell r="F12565">
            <v>1322</v>
          </cell>
        </row>
        <row r="12566">
          <cell r="A12566">
            <v>1181</v>
          </cell>
          <cell r="B12566" t="str">
            <v>LADRILLO COCO ESTRIADO 10X19X39</v>
          </cell>
          <cell r="C12566" t="str">
            <v>UN</v>
          </cell>
          <cell r="D12566">
            <v>39664</v>
          </cell>
          <cell r="E12566" t="str">
            <v>2008</v>
          </cell>
          <cell r="F12566">
            <v>450</v>
          </cell>
        </row>
        <row r="12567">
          <cell r="A12567">
            <v>1320</v>
          </cell>
          <cell r="B12567" t="str">
            <v>LADRILLO COCO ESTRIADO DE 7cm 7X19X39</v>
          </cell>
          <cell r="C12567" t="str">
            <v>UN</v>
          </cell>
          <cell r="D12567">
            <v>39511</v>
          </cell>
          <cell r="E12567" t="str">
            <v>2008</v>
          </cell>
          <cell r="F12567">
            <v>392</v>
          </cell>
        </row>
        <row r="12568">
          <cell r="A12568">
            <v>1309</v>
          </cell>
          <cell r="B12568" t="str">
            <v>LADRILLO COCO LISO 10X19X39</v>
          </cell>
          <cell r="C12568" t="str">
            <v>UN</v>
          </cell>
          <cell r="D12568">
            <v>39892</v>
          </cell>
          <cell r="E12568" t="str">
            <v>2009</v>
          </cell>
          <cell r="F12568">
            <v>455</v>
          </cell>
        </row>
        <row r="12569">
          <cell r="A12569">
            <v>1341</v>
          </cell>
          <cell r="B12569" t="str">
            <v>LADRILLO FAROL #3 SULTANA 30x20x7 Fab.</v>
          </cell>
          <cell r="C12569" t="str">
            <v>UN</v>
          </cell>
          <cell r="D12569">
            <v>39511</v>
          </cell>
          <cell r="E12569" t="str">
            <v>2008</v>
          </cell>
          <cell r="F12569">
            <v>367</v>
          </cell>
        </row>
        <row r="12570">
          <cell r="A12570">
            <v>1347</v>
          </cell>
          <cell r="B12570" t="str">
            <v>LADRILLO FAROL #3 SULTANA 30x20x7 Obra</v>
          </cell>
          <cell r="C12570" t="str">
            <v>UN</v>
          </cell>
          <cell r="D12570">
            <v>39511</v>
          </cell>
          <cell r="E12570" t="str">
            <v>2008</v>
          </cell>
          <cell r="F12570">
            <v>423</v>
          </cell>
        </row>
        <row r="12571">
          <cell r="A12571">
            <v>1332</v>
          </cell>
          <cell r="B12571" t="str">
            <v>LADRILLO FAROL #6 SULTANA (NO USAR)</v>
          </cell>
          <cell r="C12571" t="str">
            <v>UN</v>
          </cell>
          <cell r="D12571">
            <v>39511</v>
          </cell>
          <cell r="E12571" t="str">
            <v>2008</v>
          </cell>
          <cell r="F12571">
            <v>367</v>
          </cell>
        </row>
        <row r="12572">
          <cell r="A12572">
            <v>102336</v>
          </cell>
          <cell r="B12572" t="str">
            <v>ACRILICO 6.1X2.45</v>
          </cell>
          <cell r="C12572" t="str">
            <v>UN</v>
          </cell>
          <cell r="D12572">
            <v>40120</v>
          </cell>
          <cell r="E12572" t="str">
            <v>2009</v>
          </cell>
          <cell r="F12572">
            <v>30160</v>
          </cell>
        </row>
        <row r="12573">
          <cell r="A12573">
            <v>3049</v>
          </cell>
          <cell r="B12573" t="str">
            <v>CANAL OMEGA MA-340 7/8x3.05 Fglas</v>
          </cell>
          <cell r="C12573" t="str">
            <v>UN</v>
          </cell>
          <cell r="D12573">
            <v>40337</v>
          </cell>
          <cell r="E12573" t="str">
            <v>2010</v>
          </cell>
          <cell r="F12573">
            <v>6500</v>
          </cell>
        </row>
        <row r="12574">
          <cell r="A12574">
            <v>157</v>
          </cell>
          <cell r="B12574" t="str">
            <v>LUXALON Minicell 5x5 Alumin</v>
          </cell>
          <cell r="C12574" t="str">
            <v>m2</v>
          </cell>
          <cell r="D12574">
            <v>40337</v>
          </cell>
          <cell r="E12574" t="str">
            <v>2010</v>
          </cell>
          <cell r="F12574">
            <v>209499</v>
          </cell>
        </row>
        <row r="12575">
          <cell r="A12575">
            <v>1327</v>
          </cell>
          <cell r="B12575" t="str">
            <v>TEJA PLASTICA No AJOVER ADRI</v>
          </cell>
          <cell r="C12575" t="str">
            <v>UN</v>
          </cell>
          <cell r="D12575">
            <v>39884</v>
          </cell>
          <cell r="E12575" t="str">
            <v>2009</v>
          </cell>
          <cell r="F12575">
            <v>39324</v>
          </cell>
        </row>
        <row r="12576">
          <cell r="A12576">
            <v>102504</v>
          </cell>
          <cell r="B12576" t="str">
            <v>ADOQUIN GRES ESPAÑOL</v>
          </cell>
          <cell r="C12576" t="str">
            <v>M2</v>
          </cell>
          <cell r="D12576">
            <v>40949</v>
          </cell>
          <cell r="E12576" t="str">
            <v>2012</v>
          </cell>
          <cell r="F12576">
            <v>25960</v>
          </cell>
        </row>
        <row r="12577">
          <cell r="A12577">
            <v>1914</v>
          </cell>
          <cell r="B12577" t="str">
            <v>ADOQUIN Nat. ESCAMA MOORE</v>
          </cell>
          <cell r="C12577" t="str">
            <v>M2</v>
          </cell>
          <cell r="D12577">
            <v>40232</v>
          </cell>
          <cell r="E12577" t="str">
            <v>2010</v>
          </cell>
          <cell r="F12577">
            <v>18792</v>
          </cell>
        </row>
        <row r="12578">
          <cell r="A12578">
            <v>1909</v>
          </cell>
          <cell r="B12578" t="str">
            <v>ADOQUIN Vitrif. 15x15x3.5 MOORE</v>
          </cell>
          <cell r="C12578" t="str">
            <v>M2</v>
          </cell>
          <cell r="D12578">
            <v>40233</v>
          </cell>
          <cell r="E12578" t="str">
            <v>2010</v>
          </cell>
          <cell r="F12578">
            <v>29000</v>
          </cell>
        </row>
        <row r="12579">
          <cell r="A12579">
            <v>254</v>
          </cell>
          <cell r="B12579" t="str">
            <v>ALFOMBRA ALFA BOSTONIAN</v>
          </cell>
          <cell r="C12579" t="str">
            <v>M2</v>
          </cell>
          <cell r="D12579">
            <v>40346</v>
          </cell>
          <cell r="E12579" t="str">
            <v>2010</v>
          </cell>
          <cell r="F12579">
            <v>44000</v>
          </cell>
        </row>
        <row r="12580">
          <cell r="A12580">
            <v>252</v>
          </cell>
          <cell r="B12580" t="str">
            <v>ALFOMBRA ALFA VICTORY PLUS</v>
          </cell>
          <cell r="C12580" t="str">
            <v>M2</v>
          </cell>
          <cell r="D12580">
            <v>40346</v>
          </cell>
          <cell r="E12580" t="str">
            <v>2010</v>
          </cell>
          <cell r="F12580">
            <v>47000</v>
          </cell>
        </row>
        <row r="12581">
          <cell r="A12581">
            <v>265</v>
          </cell>
          <cell r="B12581" t="str">
            <v>ALFOMBRA PAVCO MONTANA Inst</v>
          </cell>
          <cell r="C12581" t="str">
            <v>M2</v>
          </cell>
          <cell r="D12581">
            <v>40795</v>
          </cell>
          <cell r="E12581" t="str">
            <v>2011</v>
          </cell>
          <cell r="F12581">
            <v>20106</v>
          </cell>
        </row>
        <row r="12582">
          <cell r="A12582">
            <v>325</v>
          </cell>
          <cell r="B12582" t="str">
            <v>PIEDRA CORALINA 305x15.3x2</v>
          </cell>
          <cell r="C12582" t="str">
            <v>M2</v>
          </cell>
          <cell r="D12582">
            <v>40350</v>
          </cell>
          <cell r="E12582" t="str">
            <v>2010</v>
          </cell>
          <cell r="F12582">
            <v>86420</v>
          </cell>
        </row>
        <row r="12583">
          <cell r="A12583">
            <v>28</v>
          </cell>
          <cell r="B12583" t="str">
            <v>PISOGRES NATURAL 20x20 T.MOORE</v>
          </cell>
          <cell r="C12583" t="str">
            <v>M2</v>
          </cell>
          <cell r="D12583">
            <v>40786</v>
          </cell>
          <cell r="E12583" t="str">
            <v>2011</v>
          </cell>
          <cell r="F12583">
            <v>35850</v>
          </cell>
        </row>
        <row r="12584">
          <cell r="A12584">
            <v>1723</v>
          </cell>
          <cell r="B12584" t="str">
            <v>PULIDA PISO GRANITO AL PLOMO</v>
          </cell>
          <cell r="C12584" t="str">
            <v>M2</v>
          </cell>
          <cell r="D12584">
            <v>40359</v>
          </cell>
          <cell r="E12584" t="str">
            <v>2010</v>
          </cell>
          <cell r="F12584">
            <v>9000</v>
          </cell>
        </row>
        <row r="12585">
          <cell r="A12585">
            <v>1722</v>
          </cell>
          <cell r="B12585" t="str">
            <v>PULIDA PISO GRANITO REPULIDA</v>
          </cell>
          <cell r="C12585" t="str">
            <v>M2</v>
          </cell>
          <cell r="D12585">
            <v>40359</v>
          </cell>
          <cell r="E12585" t="str">
            <v>2010</v>
          </cell>
          <cell r="F12585">
            <v>7000</v>
          </cell>
        </row>
        <row r="12586">
          <cell r="A12586">
            <v>1678</v>
          </cell>
          <cell r="B12586" t="str">
            <v>PULIDA PISO MADERA</v>
          </cell>
          <cell r="C12586" t="str">
            <v>M2</v>
          </cell>
          <cell r="D12586">
            <v>40359</v>
          </cell>
          <cell r="E12586" t="str">
            <v>2010</v>
          </cell>
          <cell r="F12586">
            <v>17400</v>
          </cell>
        </row>
        <row r="12587">
          <cell r="A12587">
            <v>80</v>
          </cell>
          <cell r="B12587" t="str">
            <v>PULIDA PISO TRAFICO PESADO</v>
          </cell>
          <cell r="C12587" t="str">
            <v>M2</v>
          </cell>
          <cell r="D12587">
            <v>40121</v>
          </cell>
          <cell r="E12587" t="str">
            <v>2009</v>
          </cell>
          <cell r="F12587">
            <v>17500</v>
          </cell>
        </row>
        <row r="12588">
          <cell r="A12588">
            <v>105</v>
          </cell>
          <cell r="B12588" t="str">
            <v>CARGADOR BOBCAT+Oper. 853</v>
          </cell>
          <cell r="C12588" t="str">
            <v>HR</v>
          </cell>
          <cell r="D12588">
            <v>41155</v>
          </cell>
          <cell r="E12588" t="str">
            <v>2012</v>
          </cell>
          <cell r="F12588">
            <v>46400</v>
          </cell>
        </row>
        <row r="12589">
          <cell r="A12589">
            <v>97</v>
          </cell>
          <cell r="B12589" t="str">
            <v>MEZCLADORA PARA CONCRETO 1 BULTO</v>
          </cell>
          <cell r="C12589" t="str">
            <v>DD</v>
          </cell>
          <cell r="D12589">
            <v>40868</v>
          </cell>
          <cell r="E12589" t="str">
            <v>2011</v>
          </cell>
          <cell r="F12589">
            <v>34800</v>
          </cell>
        </row>
        <row r="12590">
          <cell r="A12590">
            <v>96</v>
          </cell>
          <cell r="B12590" t="str">
            <v>MEZCLADORA PARA CONCRETO A GASOLINA</v>
          </cell>
          <cell r="C12590" t="str">
            <v>MES</v>
          </cell>
          <cell r="D12590">
            <v>40367</v>
          </cell>
          <cell r="E12590" t="str">
            <v>2010</v>
          </cell>
          <cell r="F12590">
            <v>475600</v>
          </cell>
        </row>
        <row r="12591">
          <cell r="A12591">
            <v>95</v>
          </cell>
          <cell r="B12591" t="str">
            <v>MEZCLADORA PARA CONCRETO A GASOLINA</v>
          </cell>
          <cell r="C12591" t="str">
            <v>DD</v>
          </cell>
          <cell r="D12591">
            <v>40868</v>
          </cell>
          <cell r="E12591" t="str">
            <v>2011</v>
          </cell>
          <cell r="F12591">
            <v>39440</v>
          </cell>
        </row>
        <row r="12592">
          <cell r="A12592">
            <v>650</v>
          </cell>
          <cell r="B12592" t="str">
            <v>PULIDORA PARA TRABAJO PESADO (NO</v>
          </cell>
          <cell r="C12592" t="str">
            <v>MES</v>
          </cell>
          <cell r="D12592">
            <v>43368</v>
          </cell>
          <cell r="E12592" t="str">
            <v>2018</v>
          </cell>
          <cell r="F12592">
            <v>238000</v>
          </cell>
        </row>
        <row r="12593">
          <cell r="A12593">
            <v>101246</v>
          </cell>
          <cell r="B12593" t="str">
            <v>TALADRO ROMPEDOR - DEMOLEDOR 1 1/4"</v>
          </cell>
          <cell r="C12593" t="str">
            <v>MES</v>
          </cell>
          <cell r="D12593">
            <v>40865</v>
          </cell>
          <cell r="E12593" t="str">
            <v>2011</v>
          </cell>
          <cell r="F12593">
            <v>417600</v>
          </cell>
        </row>
        <row r="12594">
          <cell r="A12594">
            <v>107099</v>
          </cell>
          <cell r="B12594" t="str">
            <v>TRANSPORTE HERRAMIENTA, EQUIPO Y</v>
          </cell>
          <cell r="C12594" t="str">
            <v>UN</v>
          </cell>
          <cell r="D12594">
            <v>43241</v>
          </cell>
          <cell r="E12594" t="str">
            <v>2018</v>
          </cell>
          <cell r="F12594">
            <v>1258407</v>
          </cell>
        </row>
        <row r="12595">
          <cell r="A12595">
            <v>68</v>
          </cell>
          <cell r="B12595" t="str">
            <v>EQUIPOS DE PRESION MOD.15H-1.5</v>
          </cell>
          <cell r="C12595" t="str">
            <v>UN</v>
          </cell>
          <cell r="D12595">
            <v>40200</v>
          </cell>
          <cell r="E12595" t="str">
            <v>2010</v>
          </cell>
          <cell r="F12595">
            <v>2818800</v>
          </cell>
        </row>
        <row r="12596">
          <cell r="A12596">
            <v>307</v>
          </cell>
          <cell r="B12596" t="str">
            <v>ALICATE 8''</v>
          </cell>
          <cell r="C12596" t="str">
            <v>UN</v>
          </cell>
          <cell r="D12596">
            <v>40035</v>
          </cell>
          <cell r="E12596" t="str">
            <v>2009</v>
          </cell>
          <cell r="F12596">
            <v>15000</v>
          </cell>
        </row>
        <row r="12597">
          <cell r="A12597">
            <v>335</v>
          </cell>
          <cell r="B12597" t="str">
            <v>AMARRE PARA TEJA PLASTICA</v>
          </cell>
          <cell r="C12597" t="str">
            <v>LB</v>
          </cell>
          <cell r="D12597">
            <v>40035</v>
          </cell>
          <cell r="E12597" t="str">
            <v>2009</v>
          </cell>
          <cell r="F12597">
            <v>44106</v>
          </cell>
        </row>
        <row r="12598">
          <cell r="A12598">
            <v>467</v>
          </cell>
          <cell r="B12598" t="str">
            <v>BARRA 12 LIBRAS</v>
          </cell>
          <cell r="C12598" t="str">
            <v>UN</v>
          </cell>
          <cell r="D12598">
            <v>40331</v>
          </cell>
          <cell r="E12598" t="str">
            <v>2010</v>
          </cell>
          <cell r="F12598">
            <v>50344</v>
          </cell>
        </row>
        <row r="12599">
          <cell r="A12599">
            <v>1998</v>
          </cell>
          <cell r="B12599" t="str">
            <v>BARRA 14 LBS HERRAGRO</v>
          </cell>
          <cell r="C12599" t="str">
            <v>UN</v>
          </cell>
          <cell r="D12599">
            <v>40884</v>
          </cell>
          <cell r="E12599" t="str">
            <v>2011</v>
          </cell>
          <cell r="F12599">
            <v>33800</v>
          </cell>
        </row>
        <row r="12600">
          <cell r="A12600">
            <v>1999</v>
          </cell>
          <cell r="B12600" t="str">
            <v>BARRA 16 LBS HERRAGRO</v>
          </cell>
          <cell r="C12600" t="str">
            <v>UN</v>
          </cell>
          <cell r="D12600">
            <v>40884</v>
          </cell>
          <cell r="E12600" t="str">
            <v>2011</v>
          </cell>
          <cell r="F12600">
            <v>40300</v>
          </cell>
        </row>
        <row r="12601">
          <cell r="A12601">
            <v>470</v>
          </cell>
          <cell r="B12601" t="str">
            <v>BARRA DE ACERO 18 Lbs.HERRAGRO O</v>
          </cell>
          <cell r="C12601" t="str">
            <v>UN</v>
          </cell>
          <cell r="D12601">
            <v>42996</v>
          </cell>
          <cell r="E12601" t="str">
            <v>2017</v>
          </cell>
          <cell r="F12601">
            <v>53800</v>
          </cell>
        </row>
        <row r="12602">
          <cell r="A12602">
            <v>1223</v>
          </cell>
          <cell r="B12602" t="str">
            <v>BROCAS HSS DE 3/16 (N0 USAR)</v>
          </cell>
          <cell r="C12602" t="str">
            <v>UN</v>
          </cell>
          <cell r="D12602">
            <v>39870</v>
          </cell>
          <cell r="E12602" t="str">
            <v>2009</v>
          </cell>
          <cell r="F12602">
            <v>1677</v>
          </cell>
        </row>
        <row r="12603">
          <cell r="A12603">
            <v>1210</v>
          </cell>
          <cell r="B12603" t="str">
            <v>BROCAS HSS DE1/4</v>
          </cell>
          <cell r="C12603" t="str">
            <v>UN</v>
          </cell>
          <cell r="D12603">
            <v>39872</v>
          </cell>
          <cell r="E12603" t="str">
            <v>2009</v>
          </cell>
          <cell r="F12603">
            <v>35000</v>
          </cell>
        </row>
        <row r="12604">
          <cell r="A12604">
            <v>1227</v>
          </cell>
          <cell r="B12604" t="str">
            <v>BROCAS PARA MURO DE 1/4</v>
          </cell>
          <cell r="C12604" t="str">
            <v>UN</v>
          </cell>
          <cell r="D12604">
            <v>39871</v>
          </cell>
          <cell r="E12604" t="str">
            <v>2009</v>
          </cell>
          <cell r="F12604">
            <v>4141</v>
          </cell>
        </row>
        <row r="12605">
          <cell r="A12605">
            <v>65</v>
          </cell>
          <cell r="B12605" t="str">
            <v>CARRETILLA COCHE R/MACIZA BOGOY</v>
          </cell>
          <cell r="C12605" t="str">
            <v>UN</v>
          </cell>
          <cell r="D12605">
            <v>40339</v>
          </cell>
          <cell r="E12605" t="str">
            <v>2010</v>
          </cell>
          <cell r="F12605">
            <v>113680</v>
          </cell>
        </row>
        <row r="12606">
          <cell r="A12606">
            <v>1249</v>
          </cell>
          <cell r="B12606" t="str">
            <v>CEPILLO NYLON EDIS GRANDE</v>
          </cell>
          <cell r="C12606" t="str">
            <v>UN</v>
          </cell>
          <cell r="D12606">
            <v>39899</v>
          </cell>
          <cell r="E12606" t="str">
            <v>2009</v>
          </cell>
          <cell r="F12606">
            <v>3306</v>
          </cell>
        </row>
        <row r="12607">
          <cell r="A12607">
            <v>1252</v>
          </cell>
          <cell r="B12607" t="str">
            <v>CIZALLA TIJERA DE 18 STANLEY</v>
          </cell>
          <cell r="C12607" t="str">
            <v>UN</v>
          </cell>
          <cell r="D12607">
            <v>39884</v>
          </cell>
          <cell r="E12607" t="str">
            <v>2009</v>
          </cell>
          <cell r="F12607">
            <v>84332</v>
          </cell>
        </row>
        <row r="12608">
          <cell r="A12608">
            <v>1260</v>
          </cell>
          <cell r="B12608" t="str">
            <v>DISCO DIAMANTADO 9'' PARA PULIDORA</v>
          </cell>
          <cell r="C12608" t="str">
            <v>UN</v>
          </cell>
          <cell r="D12608">
            <v>41233</v>
          </cell>
          <cell r="E12608" t="str">
            <v>2012</v>
          </cell>
          <cell r="F12608">
            <v>36250</v>
          </cell>
        </row>
        <row r="12609">
          <cell r="A12609">
            <v>1262</v>
          </cell>
          <cell r="B12609" t="str">
            <v>DISCO PARA PULIR METAL 7X1/4 DEWALT</v>
          </cell>
          <cell r="C12609" t="str">
            <v>UN</v>
          </cell>
          <cell r="D12609">
            <v>40826</v>
          </cell>
          <cell r="E12609" t="str">
            <v>2011</v>
          </cell>
          <cell r="F12609">
            <v>13900</v>
          </cell>
        </row>
        <row r="12610">
          <cell r="A12610">
            <v>1263</v>
          </cell>
          <cell r="B12610" t="str">
            <v>DISCO PARA TROSADORA DE 14''</v>
          </cell>
          <cell r="C12610" t="str">
            <v>UN</v>
          </cell>
          <cell r="D12610">
            <v>39888</v>
          </cell>
          <cell r="E12610" t="str">
            <v>2009</v>
          </cell>
          <cell r="F12610">
            <v>10742</v>
          </cell>
        </row>
        <row r="12611">
          <cell r="A12611">
            <v>92</v>
          </cell>
          <cell r="B12611" t="str">
            <v>MALLA Protec.PARA FACHADA</v>
          </cell>
          <cell r="C12611" t="str">
            <v>ML</v>
          </cell>
          <cell r="D12611">
            <v>40344</v>
          </cell>
          <cell r="E12611" t="str">
            <v>2010</v>
          </cell>
          <cell r="F12611">
            <v>1392</v>
          </cell>
        </row>
        <row r="12612">
          <cell r="A12612">
            <v>102997</v>
          </cell>
          <cell r="B12612" t="str">
            <v>Pinza multiamperimétrica **</v>
          </cell>
          <cell r="C12612" t="str">
            <v>UN</v>
          </cell>
          <cell r="D12612">
            <v>40360</v>
          </cell>
          <cell r="E12612" t="str">
            <v>2010</v>
          </cell>
          <cell r="F12612">
            <v>172840</v>
          </cell>
        </row>
        <row r="12613">
          <cell r="A12613">
            <v>1304</v>
          </cell>
          <cell r="B12613" t="str">
            <v>REFLECTOR HALOGENO DE 1500 SIN TUBO</v>
          </cell>
          <cell r="C12613" t="str">
            <v>UN</v>
          </cell>
          <cell r="D12613">
            <v>40137</v>
          </cell>
          <cell r="E12613" t="str">
            <v>2009</v>
          </cell>
          <cell r="F12613">
            <v>50404</v>
          </cell>
        </row>
        <row r="12614">
          <cell r="A12614">
            <v>102749</v>
          </cell>
          <cell r="B12614" t="str">
            <v>TORNILLERIA AUTO PERFORANTE**</v>
          </cell>
          <cell r="C12614" t="str">
            <v>JGO</v>
          </cell>
          <cell r="D12614">
            <v>40430</v>
          </cell>
          <cell r="E12614" t="str">
            <v>2010</v>
          </cell>
          <cell r="F12614">
            <v>15000</v>
          </cell>
        </row>
        <row r="12615">
          <cell r="A12615">
            <v>76</v>
          </cell>
          <cell r="B12615" t="str">
            <v>LAVAMANOS SIENA BLANCO</v>
          </cell>
          <cell r="C12615" t="str">
            <v>UN</v>
          </cell>
          <cell r="D12615">
            <v>40407</v>
          </cell>
          <cell r="E12615" t="str">
            <v>2010</v>
          </cell>
          <cell r="F12615">
            <v>60900</v>
          </cell>
        </row>
        <row r="12616">
          <cell r="A12616">
            <v>75</v>
          </cell>
          <cell r="B12616" t="str">
            <v>LAVAMANOS SIENA PREMIUM</v>
          </cell>
          <cell r="C12616" t="str">
            <v>UN</v>
          </cell>
          <cell r="D12616">
            <v>40407</v>
          </cell>
          <cell r="E12616" t="str">
            <v>2010</v>
          </cell>
          <cell r="F12616">
            <v>60900</v>
          </cell>
        </row>
        <row r="12617">
          <cell r="A12617">
            <v>102629</v>
          </cell>
          <cell r="B12617" t="str">
            <v>Acrylic resurface ** (NO USAR)</v>
          </cell>
          <cell r="C12617" t="str">
            <v>GL</v>
          </cell>
          <cell r="D12617">
            <v>42864</v>
          </cell>
          <cell r="E12617" t="str">
            <v>2017</v>
          </cell>
          <cell r="F12617">
            <v>99162.81</v>
          </cell>
        </row>
        <row r="12618">
          <cell r="A12618">
            <v>687</v>
          </cell>
          <cell r="B12618" t="str">
            <v>MANTO MORTER-PLAST AL22 TEXSA</v>
          </cell>
          <cell r="C12618" t="str">
            <v>M2</v>
          </cell>
          <cell r="D12618">
            <v>40147</v>
          </cell>
          <cell r="E12618" t="str">
            <v>2009</v>
          </cell>
          <cell r="F12618">
            <v>13466</v>
          </cell>
        </row>
        <row r="12619">
          <cell r="A12619">
            <v>16</v>
          </cell>
          <cell r="B12619" t="str">
            <v>ABRAZADERA DE 3/4" DELGADA DE</v>
          </cell>
          <cell r="C12619" t="str">
            <v>UN</v>
          </cell>
          <cell r="D12619">
            <v>40780</v>
          </cell>
          <cell r="E12619" t="str">
            <v>2011</v>
          </cell>
          <cell r="F12619">
            <v>592</v>
          </cell>
        </row>
        <row r="12620">
          <cell r="A12620">
            <v>58</v>
          </cell>
          <cell r="B12620" t="str">
            <v>ALAMBRE ELECTRICO No 08 PROCABLES</v>
          </cell>
          <cell r="C12620" t="str">
            <v>ML</v>
          </cell>
          <cell r="D12620">
            <v>40784</v>
          </cell>
          <cell r="E12620" t="str">
            <v>2011</v>
          </cell>
          <cell r="F12620">
            <v>2240</v>
          </cell>
        </row>
        <row r="12621">
          <cell r="A12621">
            <v>104</v>
          </cell>
          <cell r="B12621" t="str">
            <v>ALAMBRE ELECTRICO No 10 PROCABLES</v>
          </cell>
          <cell r="C12621" t="str">
            <v>ML</v>
          </cell>
          <cell r="D12621">
            <v>40784</v>
          </cell>
          <cell r="E12621" t="str">
            <v>2011</v>
          </cell>
          <cell r="F12621">
            <v>1400</v>
          </cell>
        </row>
        <row r="12622">
          <cell r="A12622">
            <v>431</v>
          </cell>
          <cell r="B12622" t="str">
            <v>BOMBILLO DE 100W</v>
          </cell>
          <cell r="C12622" t="str">
            <v>UN</v>
          </cell>
          <cell r="D12622">
            <v>39884</v>
          </cell>
          <cell r="E12622" t="str">
            <v>2009</v>
          </cell>
          <cell r="F12622">
            <v>812</v>
          </cell>
        </row>
        <row r="12623">
          <cell r="A12623">
            <v>103115</v>
          </cell>
          <cell r="B12623" t="str">
            <v>BOMBILLO DE 100W</v>
          </cell>
          <cell r="C12623" t="str">
            <v>UN</v>
          </cell>
          <cell r="D12623">
            <v>39884</v>
          </cell>
          <cell r="E12623" t="str">
            <v>2009</v>
          </cell>
          <cell r="F12623">
            <v>812</v>
          </cell>
        </row>
        <row r="12624">
          <cell r="A12624">
            <v>506</v>
          </cell>
          <cell r="B12624" t="str">
            <v>BOMBILLOS HALOGENOS DE 1500X220</v>
          </cell>
          <cell r="C12624" t="str">
            <v>UN</v>
          </cell>
          <cell r="D12624">
            <v>40198</v>
          </cell>
          <cell r="E12624" t="str">
            <v>2010</v>
          </cell>
          <cell r="F12624">
            <v>10150</v>
          </cell>
        </row>
        <row r="12625">
          <cell r="A12625">
            <v>1166</v>
          </cell>
          <cell r="B12625" t="str">
            <v>BOQUILLERA ALUMINIODE 3-X1X6 Mts</v>
          </cell>
          <cell r="C12625" t="str">
            <v>UN</v>
          </cell>
          <cell r="D12625">
            <v>39872</v>
          </cell>
          <cell r="E12625" t="str">
            <v>2009</v>
          </cell>
          <cell r="F12625">
            <v>7827</v>
          </cell>
        </row>
        <row r="12626">
          <cell r="A12626">
            <v>102289</v>
          </cell>
          <cell r="B12626" t="str">
            <v>Bornes y cables de conexión (NO USAR)</v>
          </cell>
          <cell r="C12626" t="str">
            <v>UN</v>
          </cell>
          <cell r="D12626">
            <v>43522</v>
          </cell>
          <cell r="E12626" t="str">
            <v>2019</v>
          </cell>
          <cell r="F12626">
            <v>158808</v>
          </cell>
        </row>
        <row r="12627">
          <cell r="A12627">
            <v>102160</v>
          </cell>
          <cell r="B12627" t="str">
            <v>Cable de cobre HFFRLS AWG # 8 CDRC</v>
          </cell>
          <cell r="C12627" t="str">
            <v>ML</v>
          </cell>
          <cell r="D12627">
            <v>43655</v>
          </cell>
          <cell r="E12627" t="str">
            <v>2019</v>
          </cell>
          <cell r="F12627">
            <v>6578</v>
          </cell>
        </row>
        <row r="12628">
          <cell r="A12628">
            <v>101705</v>
          </cell>
          <cell r="B12628" t="str">
            <v>Cable FPLR 2x16</v>
          </cell>
          <cell r="C12628" t="str">
            <v>UN</v>
          </cell>
          <cell r="D12628">
            <v>43563</v>
          </cell>
          <cell r="E12628" t="str">
            <v>2019</v>
          </cell>
          <cell r="F12628">
            <v>2200</v>
          </cell>
        </row>
        <row r="12629">
          <cell r="A12629">
            <v>102089</v>
          </cell>
          <cell r="B12629" t="str">
            <v>CAJA TIPO EB **</v>
          </cell>
          <cell r="C12629" t="str">
            <v>und</v>
          </cell>
          <cell r="D12629">
            <v>40059</v>
          </cell>
          <cell r="E12629" t="str">
            <v>2009</v>
          </cell>
          <cell r="F12629">
            <v>40600</v>
          </cell>
        </row>
        <row r="12630">
          <cell r="A12630">
            <v>90001</v>
          </cell>
          <cell r="B12630" t="str">
            <v>ILUMINACION FONTANAR GLOBAL</v>
          </cell>
          <cell r="C12630" t="str">
            <v>GLB</v>
          </cell>
          <cell r="D12630">
            <v>43349</v>
          </cell>
          <cell r="E12630" t="str">
            <v>2018</v>
          </cell>
          <cell r="F12630">
            <v>1674577272.6600001</v>
          </cell>
        </row>
        <row r="12631">
          <cell r="A12631">
            <v>298</v>
          </cell>
          <cell r="B12631" t="str">
            <v>INTERRUPTOR SENC CONMUTABLE ABITARE</v>
          </cell>
          <cell r="C12631" t="str">
            <v>UN</v>
          </cell>
          <cell r="D12631">
            <v>40798</v>
          </cell>
          <cell r="E12631" t="str">
            <v>2011</v>
          </cell>
          <cell r="F12631">
            <v>5300</v>
          </cell>
        </row>
        <row r="12632">
          <cell r="A12632">
            <v>100751</v>
          </cell>
          <cell r="B12632" t="str">
            <v>NO USAR Empalme Resina 91 B1 PARA</v>
          </cell>
          <cell r="C12632" t="str">
            <v>JGO</v>
          </cell>
          <cell r="D12632">
            <v>43185</v>
          </cell>
          <cell r="E12632" t="str">
            <v>2018</v>
          </cell>
          <cell r="F12632">
            <v>209440</v>
          </cell>
        </row>
        <row r="12633">
          <cell r="A12633">
            <v>8</v>
          </cell>
          <cell r="B12633" t="str">
            <v>TERMOSTATO CALENTADOR</v>
          </cell>
          <cell r="C12633" t="str">
            <v>UN</v>
          </cell>
          <cell r="D12633">
            <v>40045</v>
          </cell>
          <cell r="E12633" t="str">
            <v>2009</v>
          </cell>
          <cell r="F12633">
            <v>17000</v>
          </cell>
        </row>
        <row r="12634">
          <cell r="A12634">
            <v>3024</v>
          </cell>
          <cell r="B12634" t="str">
            <v>TOMA TELEF AMER. FOSF AVE</v>
          </cell>
          <cell r="C12634" t="str">
            <v>UN</v>
          </cell>
          <cell r="D12634">
            <v>40024</v>
          </cell>
          <cell r="E12634" t="str">
            <v>2009</v>
          </cell>
          <cell r="F12634">
            <v>5614</v>
          </cell>
        </row>
        <row r="12635">
          <cell r="A12635">
            <v>3362</v>
          </cell>
          <cell r="B12635" t="str">
            <v>TOMA TERMINAL COAXIAL TV AMER KORA</v>
          </cell>
          <cell r="C12635" t="str">
            <v>UN</v>
          </cell>
          <cell r="D12635">
            <v>40240</v>
          </cell>
          <cell r="E12635" t="str">
            <v>2010</v>
          </cell>
          <cell r="F12635">
            <v>13319</v>
          </cell>
        </row>
        <row r="12636">
          <cell r="A12636">
            <v>100266</v>
          </cell>
          <cell r="B12636" t="str">
            <v>Adaptador PVCP Macho 3/4" Roscado</v>
          </cell>
          <cell r="C12636" t="str">
            <v>UN</v>
          </cell>
          <cell r="D12636">
            <v>43182</v>
          </cell>
          <cell r="E12636" t="str">
            <v>2018</v>
          </cell>
          <cell r="F12636">
            <v>383</v>
          </cell>
        </row>
        <row r="12637">
          <cell r="A12637">
            <v>105700</v>
          </cell>
          <cell r="B12637" t="str">
            <v>CODO 90° PVC.P 6" S/NOMA INCONTEC</v>
          </cell>
          <cell r="C12637" t="str">
            <v>UN</v>
          </cell>
          <cell r="D12637">
            <v>42319</v>
          </cell>
          <cell r="E12637" t="str">
            <v>2015</v>
          </cell>
          <cell r="F12637">
            <v>102879</v>
          </cell>
        </row>
        <row r="12638">
          <cell r="A12638">
            <v>108441</v>
          </cell>
          <cell r="B12638" t="str">
            <v>EQUIPOS PARA INSTALACIONES</v>
          </cell>
          <cell r="C12638" t="str">
            <v>GLB</v>
          </cell>
          <cell r="D12638">
            <v>43349</v>
          </cell>
          <cell r="E12638" t="str">
            <v>2018</v>
          </cell>
          <cell r="F12638">
            <v>529598130</v>
          </cell>
        </row>
        <row r="12639">
          <cell r="A12639">
            <v>103505</v>
          </cell>
          <cell r="B12639" t="str">
            <v>Grif lavama Discapac Rfe.4-AA-00490706**(NO</v>
          </cell>
          <cell r="C12639" t="str">
            <v>und</v>
          </cell>
          <cell r="D12639">
            <v>42607</v>
          </cell>
          <cell r="E12639" t="str">
            <v>2016</v>
          </cell>
          <cell r="F12639">
            <v>431520</v>
          </cell>
        </row>
        <row r="12640">
          <cell r="A12640">
            <v>100592</v>
          </cell>
          <cell r="B12640" t="str">
            <v>TUBO ALCANT NOVAFORT 8" 200MM S/(NO</v>
          </cell>
          <cell r="C12640" t="str">
            <v>ML</v>
          </cell>
          <cell r="D12640">
            <v>43522</v>
          </cell>
          <cell r="E12640" t="str">
            <v>2019</v>
          </cell>
          <cell r="F12640">
            <v>23169</v>
          </cell>
        </row>
        <row r="12641">
          <cell r="A12641">
            <v>1582</v>
          </cell>
          <cell r="B12641" t="str">
            <v>TUBO PRESION RDE-21Ø1½"</v>
          </cell>
          <cell r="C12641" t="str">
            <v>ML</v>
          </cell>
          <cell r="D12641">
            <v>43168</v>
          </cell>
          <cell r="E12641" t="str">
            <v>2018</v>
          </cell>
          <cell r="F12641">
            <v>5220</v>
          </cell>
        </row>
        <row r="12642">
          <cell r="A12642">
            <v>102</v>
          </cell>
          <cell r="B12642" t="str">
            <v>PARKET GUAYACAN GUAJIRO</v>
          </cell>
          <cell r="C12642" t="str">
            <v>M2</v>
          </cell>
          <cell r="D12642">
            <v>40470</v>
          </cell>
          <cell r="E12642" t="str">
            <v>2010</v>
          </cell>
          <cell r="F12642">
            <v>81200</v>
          </cell>
        </row>
        <row r="12643">
          <cell r="A12643">
            <v>90</v>
          </cell>
          <cell r="B12643" t="str">
            <v>PARKET GUAYMARO INSTALADO</v>
          </cell>
          <cell r="C12643" t="str">
            <v>M2</v>
          </cell>
          <cell r="D12643">
            <v>40470</v>
          </cell>
          <cell r="E12643" t="str">
            <v>2010</v>
          </cell>
          <cell r="F12643">
            <v>72500</v>
          </cell>
        </row>
        <row r="12644">
          <cell r="A12644">
            <v>106681</v>
          </cell>
          <cell r="B12644" t="str">
            <v>BancaBicolorConcGRC21MPL=0.6m</v>
          </cell>
          <cell r="C12644" t="str">
            <v>und</v>
          </cell>
          <cell r="D12644">
            <v>43126</v>
          </cell>
          <cell r="E12644" t="str">
            <v>2018</v>
          </cell>
          <cell r="F12644">
            <v>471240</v>
          </cell>
        </row>
        <row r="12645">
          <cell r="A12645">
            <v>106683</v>
          </cell>
          <cell r="B12645" t="str">
            <v>Silla bicolor concreto GRC21MP 0.60x0.80 (No</v>
          </cell>
          <cell r="C12645" t="str">
            <v>UN</v>
          </cell>
          <cell r="D12645">
            <v>43126</v>
          </cell>
          <cell r="E12645" t="str">
            <v>2018</v>
          </cell>
          <cell r="F12645">
            <v>592620</v>
          </cell>
        </row>
        <row r="12646">
          <cell r="A12646">
            <v>136</v>
          </cell>
          <cell r="B12646" t="str">
            <v>CUPULA CONCENTRICA 5"x3" Br.</v>
          </cell>
          <cell r="C12646" t="str">
            <v>UN</v>
          </cell>
          <cell r="D12646">
            <v>40142</v>
          </cell>
          <cell r="E12646" t="str">
            <v>2009</v>
          </cell>
          <cell r="F12646">
            <v>92138</v>
          </cell>
        </row>
        <row r="12647">
          <cell r="A12647">
            <v>319</v>
          </cell>
          <cell r="B12647" t="str">
            <v>REJILLA para H.F. 4"x3" Al.</v>
          </cell>
          <cell r="C12647" t="str">
            <v>UN</v>
          </cell>
          <cell r="D12647">
            <v>40141</v>
          </cell>
          <cell r="E12647" t="str">
            <v>2009</v>
          </cell>
          <cell r="F12647">
            <v>3036</v>
          </cell>
        </row>
        <row r="12648">
          <cell r="A12648">
            <v>1322</v>
          </cell>
          <cell r="B12648" t="str">
            <v>REJILLA VETILACION 20*20</v>
          </cell>
          <cell r="C12648" t="str">
            <v>UN</v>
          </cell>
          <cell r="D12648">
            <v>39870</v>
          </cell>
          <cell r="E12648" t="str">
            <v>2009</v>
          </cell>
          <cell r="F12648">
            <v>12000</v>
          </cell>
        </row>
        <row r="12649">
          <cell r="A12649">
            <v>102316</v>
          </cell>
          <cell r="B12649" t="str">
            <v>REJILLA CUPULA ALUMINIO 4X3**</v>
          </cell>
          <cell r="C12649" t="str">
            <v>UN</v>
          </cell>
          <cell r="D12649">
            <v>41204</v>
          </cell>
          <cell r="E12649" t="str">
            <v>2012</v>
          </cell>
          <cell r="F12649">
            <v>8900</v>
          </cell>
        </row>
        <row r="12650">
          <cell r="A12650">
            <v>1316</v>
          </cell>
          <cell r="B12650" t="str">
            <v>REJILLA PLASTICA BLANCA 3*2</v>
          </cell>
          <cell r="C12650" t="str">
            <v>UN</v>
          </cell>
          <cell r="D12650">
            <v>39884</v>
          </cell>
          <cell r="E12650" t="str">
            <v>2009</v>
          </cell>
          <cell r="F12650">
            <v>1361</v>
          </cell>
        </row>
        <row r="12651">
          <cell r="A12651">
            <v>168</v>
          </cell>
          <cell r="B12651" t="str">
            <v>REJILLA TRADICIONAL 3"x1 ½" Al.</v>
          </cell>
          <cell r="C12651" t="str">
            <v>UN</v>
          </cell>
          <cell r="D12651">
            <v>40140</v>
          </cell>
          <cell r="E12651" t="str">
            <v>2009</v>
          </cell>
          <cell r="F12651">
            <v>2353</v>
          </cell>
        </row>
        <row r="12652">
          <cell r="A12652">
            <v>171</v>
          </cell>
          <cell r="B12652" t="str">
            <v>REJILLA TRADICIONAL 3"x2" Br.</v>
          </cell>
          <cell r="C12652" t="str">
            <v>UN</v>
          </cell>
          <cell r="D12652">
            <v>40141</v>
          </cell>
          <cell r="E12652" t="str">
            <v>2009</v>
          </cell>
          <cell r="F12652">
            <v>8408</v>
          </cell>
        </row>
        <row r="12653">
          <cell r="A12653">
            <v>312</v>
          </cell>
          <cell r="B12653" t="str">
            <v>REJILLA TRADICIONAL 5"x3" Al.</v>
          </cell>
          <cell r="C12653" t="str">
            <v>UN</v>
          </cell>
          <cell r="D12653">
            <v>40140</v>
          </cell>
          <cell r="E12653" t="str">
            <v>2009</v>
          </cell>
          <cell r="F12653">
            <v>6037</v>
          </cell>
        </row>
        <row r="12654">
          <cell r="A12654">
            <v>314</v>
          </cell>
          <cell r="B12654" t="str">
            <v>REJILLA TRADICIONAL 6"x4" Al.</v>
          </cell>
          <cell r="C12654" t="str">
            <v>UN</v>
          </cell>
          <cell r="D12654">
            <v>40140</v>
          </cell>
          <cell r="E12654" t="str">
            <v>2009</v>
          </cell>
          <cell r="F12654">
            <v>7528</v>
          </cell>
        </row>
        <row r="12655">
          <cell r="A12655">
            <v>73</v>
          </cell>
          <cell r="B12655" t="str">
            <v>TUBO GRES 12" (1M) MOORE</v>
          </cell>
          <cell r="C12655" t="str">
            <v>UN</v>
          </cell>
          <cell r="D12655">
            <v>40127</v>
          </cell>
          <cell r="E12655" t="str">
            <v>2009</v>
          </cell>
          <cell r="F12655">
            <v>45692</v>
          </cell>
        </row>
        <row r="12656">
          <cell r="A12656">
            <v>274</v>
          </cell>
          <cell r="B12656" t="str">
            <v>CANTONERA ELECTRICA CHEMAR</v>
          </cell>
          <cell r="C12656" t="str">
            <v>UN</v>
          </cell>
          <cell r="D12656">
            <v>40807</v>
          </cell>
          <cell r="E12656" t="str">
            <v>2011</v>
          </cell>
          <cell r="F12656">
            <v>70000</v>
          </cell>
        </row>
        <row r="12657">
          <cell r="A12657">
            <v>108</v>
          </cell>
          <cell r="B12657" t="str">
            <v>ESPEJO PELDAR CLARO 4 mm</v>
          </cell>
          <cell r="C12657" t="str">
            <v>M2</v>
          </cell>
          <cell r="D12657">
            <v>40371</v>
          </cell>
          <cell r="E12657" t="str">
            <v>2010</v>
          </cell>
          <cell r="F12657">
            <v>32800</v>
          </cell>
        </row>
        <row r="12658">
          <cell r="A12658">
            <v>286</v>
          </cell>
          <cell r="B12658" t="str">
            <v>VIDRIO CRISTAL BRONC. 8mm</v>
          </cell>
          <cell r="C12658" t="str">
            <v>M2</v>
          </cell>
          <cell r="D12658">
            <v>40793</v>
          </cell>
          <cell r="E12658" t="str">
            <v>2011</v>
          </cell>
          <cell r="F12658">
            <v>98600</v>
          </cell>
        </row>
        <row r="12659">
          <cell r="A12659">
            <v>334</v>
          </cell>
          <cell r="B12659" t="str">
            <v>VIDRIO CRISTAL Templ.INCOL.4mm</v>
          </cell>
          <cell r="C12659" t="str">
            <v>M2</v>
          </cell>
          <cell r="D12659">
            <v>40359</v>
          </cell>
          <cell r="E12659" t="str">
            <v>2010</v>
          </cell>
          <cell r="F12659">
            <v>69600</v>
          </cell>
        </row>
        <row r="12660">
          <cell r="A12660">
            <v>253</v>
          </cell>
          <cell r="B12660" t="str">
            <v>VIDRIO GRABADO BRONCE BOREAL 4mm</v>
          </cell>
          <cell r="C12660" t="str">
            <v>M2</v>
          </cell>
          <cell r="D12660">
            <v>40393</v>
          </cell>
          <cell r="E12660" t="str">
            <v>2010</v>
          </cell>
          <cell r="F12660">
            <v>25000</v>
          </cell>
        </row>
        <row r="12661">
          <cell r="A12661">
            <v>219</v>
          </cell>
          <cell r="B12661" t="str">
            <v>VIDRIO PELDAR CRUDO BRONCE 4mm</v>
          </cell>
          <cell r="C12661" t="str">
            <v>M2</v>
          </cell>
          <cell r="D12661">
            <v>40393</v>
          </cell>
          <cell r="E12661" t="str">
            <v>2010</v>
          </cell>
          <cell r="F12661">
            <v>24000</v>
          </cell>
        </row>
        <row r="12662">
          <cell r="A12662">
            <v>124</v>
          </cell>
          <cell r="B12662" t="str">
            <v>VIDRIO PELDAR ESMERILADO 4mm</v>
          </cell>
          <cell r="C12662" t="str">
            <v>M2</v>
          </cell>
          <cell r="D12662">
            <v>40393</v>
          </cell>
          <cell r="E12662" t="str">
            <v>2010</v>
          </cell>
          <cell r="F12662">
            <v>37910</v>
          </cell>
        </row>
        <row r="12663">
          <cell r="A12663">
            <v>311</v>
          </cell>
          <cell r="B12663" t="str">
            <v>VIDRIO PELDAR Templ.INCOLO 4mm</v>
          </cell>
          <cell r="C12663" t="str">
            <v>M2</v>
          </cell>
          <cell r="D12663">
            <v>40393</v>
          </cell>
          <cell r="E12663" t="str">
            <v>2010</v>
          </cell>
          <cell r="F12663">
            <v>85920</v>
          </cell>
        </row>
        <row r="12664">
          <cell r="A12664">
            <v>199</v>
          </cell>
          <cell r="B12664" t="str">
            <v>VIDRIO PLANO 2.00x2.44 4mm</v>
          </cell>
          <cell r="C12664" t="str">
            <v>M2</v>
          </cell>
          <cell r="D12664">
            <v>40393</v>
          </cell>
          <cell r="E12664" t="str">
            <v>2010</v>
          </cell>
          <cell r="F12664">
            <v>22000</v>
          </cell>
        </row>
        <row r="12665">
          <cell r="A12665">
            <v>4000</v>
          </cell>
          <cell r="B12665" t="str">
            <v>ADMINISTRADOR + PREST</v>
          </cell>
          <cell r="C12665" t="str">
            <v>MES</v>
          </cell>
          <cell r="D12665">
            <v>40099</v>
          </cell>
          <cell r="E12665" t="str">
            <v>2009</v>
          </cell>
          <cell r="F12665">
            <v>1758240</v>
          </cell>
        </row>
        <row r="12666">
          <cell r="A12666">
            <v>3999</v>
          </cell>
          <cell r="B12666" t="str">
            <v>ADMINISTRADOR S/PREST</v>
          </cell>
          <cell r="C12666" t="str">
            <v>MES</v>
          </cell>
          <cell r="D12666">
            <v>39519</v>
          </cell>
          <cell r="E12666" t="str">
            <v>2008</v>
          </cell>
          <cell r="F12666">
            <v>1100000</v>
          </cell>
        </row>
        <row r="12667">
          <cell r="A12667">
            <v>1549</v>
          </cell>
          <cell r="B12667" t="str">
            <v>ALMACENISTA (Trans.Incl )</v>
          </cell>
          <cell r="C12667" t="str">
            <v>MES</v>
          </cell>
          <cell r="D12667">
            <v>39520</v>
          </cell>
          <cell r="E12667" t="str">
            <v>2008</v>
          </cell>
          <cell r="F12667">
            <v>840000</v>
          </cell>
        </row>
        <row r="12668">
          <cell r="A12668">
            <v>101115</v>
          </cell>
          <cell r="B12668" t="str">
            <v>CADENERO 2 + PREST.</v>
          </cell>
          <cell r="C12668" t="str">
            <v>JRN</v>
          </cell>
          <cell r="D12668">
            <v>41715</v>
          </cell>
          <cell r="E12668" t="str">
            <v>2014</v>
          </cell>
          <cell r="F12668">
            <v>55017</v>
          </cell>
        </row>
        <row r="12669">
          <cell r="A12669">
            <v>3770</v>
          </cell>
          <cell r="B12669" t="str">
            <v>CELADOR + PRESTACIONES + ARMA (12 horas)</v>
          </cell>
          <cell r="C12669" t="str">
            <v>MES</v>
          </cell>
          <cell r="D12669">
            <v>43110</v>
          </cell>
          <cell r="E12669" t="str">
            <v>2018</v>
          </cell>
          <cell r="F12669">
            <v>1656775</v>
          </cell>
        </row>
        <row r="12670">
          <cell r="A12670">
            <v>9999</v>
          </cell>
          <cell r="B12670" t="str">
            <v>PORCENTAJE CONTRATO</v>
          </cell>
          <cell r="C12670" t="str">
            <v>%</v>
          </cell>
          <cell r="D12670">
            <v>43577</v>
          </cell>
          <cell r="E12670" t="str">
            <v>2019</v>
          </cell>
          <cell r="F12670">
            <v>1.4</v>
          </cell>
        </row>
        <row r="12671">
          <cell r="A12671">
            <v>3779</v>
          </cell>
          <cell r="B12671" t="str">
            <v>RESIDENTE + PREST-</v>
          </cell>
          <cell r="C12671" t="str">
            <v>MES</v>
          </cell>
          <cell r="D12671">
            <v>40128</v>
          </cell>
          <cell r="E12671" t="str">
            <v>2009</v>
          </cell>
          <cell r="F12671">
            <v>3363063</v>
          </cell>
        </row>
        <row r="12672">
          <cell r="A12672">
            <v>101116</v>
          </cell>
          <cell r="B12672" t="str">
            <v>TOPOGRAFO + PREST.</v>
          </cell>
          <cell r="C12672" t="str">
            <v>JRN</v>
          </cell>
          <cell r="D12672">
            <v>40128</v>
          </cell>
          <cell r="E12672" t="str">
            <v>2009</v>
          </cell>
          <cell r="F12672">
            <v>92842</v>
          </cell>
        </row>
        <row r="12673">
          <cell r="A12673">
            <v>1008</v>
          </cell>
          <cell r="B12673" t="str">
            <v>CALIBRACION MEDIDOR DE AGUA ½"</v>
          </cell>
          <cell r="C12673" t="str">
            <v>UN</v>
          </cell>
          <cell r="D12673">
            <v>39662</v>
          </cell>
          <cell r="E12673" t="str">
            <v>2008</v>
          </cell>
          <cell r="F12673">
            <v>9200</v>
          </cell>
        </row>
        <row r="12674">
          <cell r="A12674">
            <v>100820</v>
          </cell>
          <cell r="B12674" t="str">
            <v>GESTION SOCIAL Y AMBIENTAL</v>
          </cell>
          <cell r="C12674" t="str">
            <v>UN</v>
          </cell>
          <cell r="D12674">
            <v>40491</v>
          </cell>
          <cell r="E12674" t="str">
            <v>2010</v>
          </cell>
          <cell r="F12674">
            <v>3025987</v>
          </cell>
        </row>
        <row r="12675">
          <cell r="A12675">
            <v>100821</v>
          </cell>
          <cell r="B12675" t="str">
            <v>MANEJO DE TRAFICO (TrámiteSST,Palet,Desv y</v>
          </cell>
          <cell r="C12675" t="str">
            <v>UN</v>
          </cell>
          <cell r="D12675">
            <v>40491</v>
          </cell>
          <cell r="E12675" t="str">
            <v>2010</v>
          </cell>
          <cell r="F12675">
            <v>2793723</v>
          </cell>
        </row>
        <row r="12676">
          <cell r="A12676">
            <v>102794</v>
          </cell>
          <cell r="B12676" t="str">
            <v>Tramite SST (Manejo de Tráfico)**</v>
          </cell>
          <cell r="C12676" t="str">
            <v>UN</v>
          </cell>
          <cell r="D12676">
            <v>40318</v>
          </cell>
          <cell r="E12676" t="str">
            <v>2010</v>
          </cell>
          <cell r="F12676">
            <v>1200000</v>
          </cell>
        </row>
        <row r="12677">
          <cell r="A12677">
            <v>1251</v>
          </cell>
          <cell r="B12677" t="str">
            <v>(NO USAR) CINTA DE SEÑALIZACION - A=4"x</v>
          </cell>
          <cell r="C12677" t="str">
            <v>RLL</v>
          </cell>
          <cell r="D12677">
            <v>43528</v>
          </cell>
          <cell r="E12677" t="str">
            <v>2019</v>
          </cell>
          <cell r="F12677">
            <v>18937</v>
          </cell>
        </row>
        <row r="12678">
          <cell r="A12678">
            <v>100453</v>
          </cell>
          <cell r="B12678" t="str">
            <v>Bolardo bajo en concreto M-61Abujardado(sumin)</v>
          </cell>
          <cell r="C12678" t="str">
            <v>UN</v>
          </cell>
          <cell r="D12678">
            <v>40997</v>
          </cell>
          <cell r="E12678" t="str">
            <v>2012</v>
          </cell>
          <cell r="F12678">
            <v>56840</v>
          </cell>
        </row>
        <row r="12679">
          <cell r="A12679">
            <v>100424</v>
          </cell>
          <cell r="B12679" t="str">
            <v>Bordillo "borde A-75" (1.45*0.12*0.13) **</v>
          </cell>
          <cell r="C12679" t="str">
            <v>UN</v>
          </cell>
          <cell r="D12679">
            <v>40102</v>
          </cell>
          <cell r="E12679" t="str">
            <v>2009</v>
          </cell>
          <cell r="F12679">
            <v>12180</v>
          </cell>
        </row>
        <row r="12680">
          <cell r="A12680">
            <v>105250</v>
          </cell>
          <cell r="B12680" t="str">
            <v>Cuchara de salida para tunel, en fibra de vidrio</v>
          </cell>
          <cell r="C12680" t="str">
            <v>UN</v>
          </cell>
          <cell r="D12680">
            <v>41859</v>
          </cell>
          <cell r="E12680" t="str">
            <v>2014</v>
          </cell>
          <cell r="F12680">
            <v>417600</v>
          </cell>
        </row>
        <row r="12681">
          <cell r="A12681">
            <v>105239</v>
          </cell>
          <cell r="B12681" t="str">
            <v>LAMINA EN POLIESTILENO CALIBRE 100, DE</v>
          </cell>
          <cell r="C12681" t="str">
            <v>UN</v>
          </cell>
          <cell r="D12681">
            <v>41859</v>
          </cell>
          <cell r="E12681" t="str">
            <v>2014</v>
          </cell>
          <cell r="F12681">
            <v>50000</v>
          </cell>
        </row>
        <row r="12682">
          <cell r="A12682">
            <v>105246</v>
          </cell>
          <cell r="B12682" t="str">
            <v>Lamina para señal IDG-S de 60x70 en lamina de</v>
          </cell>
          <cell r="C12682" t="str">
            <v>UN</v>
          </cell>
          <cell r="D12682">
            <v>41859</v>
          </cell>
          <cell r="E12682" t="str">
            <v>2014</v>
          </cell>
          <cell r="F12682">
            <v>120000</v>
          </cell>
        </row>
        <row r="12683">
          <cell r="A12683">
            <v>2170</v>
          </cell>
          <cell r="B12683" t="str">
            <v>SARDINELES (H 50cm)</v>
          </cell>
          <cell r="C12683" t="str">
            <v>UN</v>
          </cell>
          <cell r="D12683">
            <v>41235</v>
          </cell>
          <cell r="E12683" t="str">
            <v>2012</v>
          </cell>
          <cell r="F12683">
            <v>26300</v>
          </cell>
        </row>
        <row r="12684">
          <cell r="A12684">
            <v>100394</v>
          </cell>
          <cell r="B12684" t="str">
            <v>SEMILLA PASTO KIKUYO</v>
          </cell>
          <cell r="C12684" t="str">
            <v>KG</v>
          </cell>
          <cell r="D12684">
            <v>40301</v>
          </cell>
          <cell r="E12684" t="str">
            <v>2010</v>
          </cell>
          <cell r="F12684">
            <v>4800</v>
          </cell>
        </row>
        <row r="12685">
          <cell r="A12685">
            <v>101801</v>
          </cell>
          <cell r="B12685" t="str">
            <v>SEMILLA PASTO KIKUYO</v>
          </cell>
          <cell r="C12685" t="str">
            <v>KG</v>
          </cell>
          <cell r="D12685">
            <v>40491</v>
          </cell>
          <cell r="E12685" t="str">
            <v>2010</v>
          </cell>
          <cell r="F12685">
            <v>35000</v>
          </cell>
        </row>
        <row r="12686">
          <cell r="A12686">
            <v>101802</v>
          </cell>
          <cell r="B12686" t="str">
            <v>SEMILLA PASTO PUNTERO</v>
          </cell>
          <cell r="C12686" t="str">
            <v>KG</v>
          </cell>
          <cell r="D12686">
            <v>40491</v>
          </cell>
          <cell r="E12686" t="str">
            <v>2010</v>
          </cell>
          <cell r="F12686">
            <v>20000</v>
          </cell>
        </row>
        <row r="12687">
          <cell r="A12687">
            <v>3826</v>
          </cell>
          <cell r="B12687" t="str">
            <v>CONEXION GASODOMESTICO</v>
          </cell>
          <cell r="C12687" t="str">
            <v>ML</v>
          </cell>
          <cell r="D12687">
            <v>40121</v>
          </cell>
          <cell r="E12687" t="str">
            <v>2009</v>
          </cell>
          <cell r="F12687">
            <v>30000</v>
          </cell>
        </row>
        <row r="12688">
          <cell r="A12688">
            <v>3858</v>
          </cell>
          <cell r="B12688" t="str">
            <v>INSTALACION INT. PUNTO ADICIONAL x 3 MTS</v>
          </cell>
          <cell r="C12688" t="str">
            <v>UN</v>
          </cell>
          <cell r="D12688">
            <v>40121</v>
          </cell>
          <cell r="E12688" t="str">
            <v>2009</v>
          </cell>
          <cell r="F12688">
            <v>150000</v>
          </cell>
        </row>
        <row r="12689">
          <cell r="A12689">
            <v>3853</v>
          </cell>
          <cell r="B12689" t="str">
            <v>INSTALACION INT. PUNTO PPAL 18 MTS e=1,2</v>
          </cell>
          <cell r="C12689" t="str">
            <v>UN</v>
          </cell>
          <cell r="D12689">
            <v>40121</v>
          </cell>
          <cell r="E12689" t="str">
            <v>2009</v>
          </cell>
          <cell r="F12689">
            <v>700000</v>
          </cell>
        </row>
        <row r="12690">
          <cell r="A12690">
            <v>3854</v>
          </cell>
          <cell r="B12690" t="str">
            <v>INSTALACION INT. PUNTO PPAL. 18 MTS</v>
          </cell>
          <cell r="C12690" t="str">
            <v>UN</v>
          </cell>
          <cell r="D12690">
            <v>40121</v>
          </cell>
          <cell r="E12690" t="str">
            <v>2009</v>
          </cell>
          <cell r="F12690">
            <v>650000</v>
          </cell>
        </row>
        <row r="12691">
          <cell r="A12691">
            <v>3855</v>
          </cell>
          <cell r="B12691" t="str">
            <v>INSTALACION INT. PUNTO PPAL. 18 MTS</v>
          </cell>
          <cell r="C12691" t="str">
            <v>UN</v>
          </cell>
          <cell r="D12691">
            <v>40121</v>
          </cell>
          <cell r="E12691" t="str">
            <v>2009</v>
          </cell>
          <cell r="F12691">
            <v>700000</v>
          </cell>
        </row>
        <row r="12692">
          <cell r="A12692">
            <v>3856</v>
          </cell>
          <cell r="B12692" t="str">
            <v>INSTALACION INT. PUNTO PPAL. 18 MTS</v>
          </cell>
          <cell r="C12692" t="str">
            <v>UN</v>
          </cell>
          <cell r="D12692">
            <v>40121</v>
          </cell>
          <cell r="E12692" t="str">
            <v>2009</v>
          </cell>
          <cell r="F12692">
            <v>750000</v>
          </cell>
        </row>
        <row r="12693">
          <cell r="A12693">
            <v>3857</v>
          </cell>
          <cell r="B12693" t="str">
            <v>INSTALACION INT. PUNTO PPAL. 18 MTS</v>
          </cell>
          <cell r="C12693" t="str">
            <v>UN</v>
          </cell>
          <cell r="D12693">
            <v>40121</v>
          </cell>
          <cell r="E12693" t="str">
            <v>2009</v>
          </cell>
          <cell r="F12693">
            <v>800000</v>
          </cell>
        </row>
        <row r="12694">
          <cell r="A12694">
            <v>3864</v>
          </cell>
          <cell r="B12694" t="str">
            <v>INSTALACION PUNTO PPAL.MULTIF. 1er piso</v>
          </cell>
          <cell r="C12694" t="str">
            <v>UN</v>
          </cell>
          <cell r="D12694">
            <v>40121</v>
          </cell>
          <cell r="E12694" t="str">
            <v>2009</v>
          </cell>
          <cell r="F12694">
            <v>550000</v>
          </cell>
        </row>
        <row r="12695">
          <cell r="A12695">
            <v>3827</v>
          </cell>
          <cell r="B12695" t="str">
            <v>PRUEBA HERMETICIDAD</v>
          </cell>
          <cell r="C12695" t="str">
            <v>UN</v>
          </cell>
          <cell r="D12695">
            <v>40121</v>
          </cell>
          <cell r="E12695" t="str">
            <v>2009</v>
          </cell>
          <cell r="F12695">
            <v>30000</v>
          </cell>
        </row>
        <row r="12696">
          <cell r="A12696">
            <v>3823</v>
          </cell>
          <cell r="B12696" t="str">
            <v>REJILLA GALVANIZADA</v>
          </cell>
          <cell r="C12696" t="str">
            <v>UN</v>
          </cell>
          <cell r="D12696">
            <v>40121</v>
          </cell>
          <cell r="E12696" t="str">
            <v>2009</v>
          </cell>
          <cell r="F12696">
            <v>15000</v>
          </cell>
        </row>
        <row r="12697">
          <cell r="A12697">
            <v>90036</v>
          </cell>
          <cell r="B12697" t="str">
            <v>ARBOL-PALMA PHOENIX (1-1,5M)</v>
          </cell>
          <cell r="C12697" t="str">
            <v>UN</v>
          </cell>
          <cell r="D12697">
            <v>42130</v>
          </cell>
          <cell r="E12697" t="str">
            <v>2015</v>
          </cell>
          <cell r="F12697">
            <v>92800</v>
          </cell>
        </row>
        <row r="12698">
          <cell r="A12698">
            <v>108534</v>
          </cell>
          <cell r="B12698" t="str">
            <v>Aroma/Pelagornium Sp Taludes Exteriores</v>
          </cell>
          <cell r="C12698" t="str">
            <v>UN</v>
          </cell>
          <cell r="D12698">
            <v>43350</v>
          </cell>
          <cell r="E12698" t="str">
            <v>2018</v>
          </cell>
          <cell r="F12698">
            <v>2640</v>
          </cell>
        </row>
        <row r="12699">
          <cell r="A12699">
            <v>107303</v>
          </cell>
          <cell r="B12699" t="str">
            <v>Griferia de mesa push max mx1020001 (NO</v>
          </cell>
          <cell r="C12699" t="str">
            <v>und</v>
          </cell>
          <cell r="D12699">
            <v>43327</v>
          </cell>
          <cell r="E12699" t="str">
            <v>2018</v>
          </cell>
          <cell r="F12699">
            <v>120873.06</v>
          </cell>
        </row>
        <row r="12700">
          <cell r="A12700">
            <v>101128</v>
          </cell>
          <cell r="B12700" t="str">
            <v>INSTALACIÓN BLACK OUT</v>
          </cell>
          <cell r="C12700" t="str">
            <v>M2</v>
          </cell>
          <cell r="D12700">
            <v>39673</v>
          </cell>
          <cell r="E12700" t="str">
            <v>2008</v>
          </cell>
          <cell r="F12700">
            <v>1350</v>
          </cell>
        </row>
        <row r="12701">
          <cell r="A12701">
            <v>101130</v>
          </cell>
          <cell r="B12701" t="str">
            <v>Instalación celoscreen</v>
          </cell>
          <cell r="C12701" t="str">
            <v>M2</v>
          </cell>
          <cell r="D12701">
            <v>39673</v>
          </cell>
          <cell r="E12701" t="str">
            <v>2008</v>
          </cell>
          <cell r="F12701">
            <v>6264</v>
          </cell>
        </row>
        <row r="12702">
          <cell r="A12702">
            <v>3219</v>
          </cell>
          <cell r="B12702" t="str">
            <v>ASEO DE VIDRIOS</v>
          </cell>
          <cell r="C12702" t="str">
            <v>M2</v>
          </cell>
          <cell r="D12702">
            <v>40127</v>
          </cell>
          <cell r="E12702" t="str">
            <v>2009</v>
          </cell>
          <cell r="F12702">
            <v>2000</v>
          </cell>
        </row>
        <row r="12703">
          <cell r="A12703">
            <v>1639</v>
          </cell>
          <cell r="B12703" t="str">
            <v>ASEO GENERAL</v>
          </cell>
          <cell r="C12703" t="str">
            <v>M2</v>
          </cell>
          <cell r="D12703">
            <v>41106</v>
          </cell>
          <cell r="E12703" t="str">
            <v>2012</v>
          </cell>
          <cell r="F12703">
            <v>3542</v>
          </cell>
        </row>
        <row r="12704">
          <cell r="A12704">
            <v>102852</v>
          </cell>
          <cell r="B12704" t="str">
            <v>ASEO GENERAL</v>
          </cell>
          <cell r="C12704" t="str">
            <v>GLN</v>
          </cell>
          <cell r="D12704">
            <v>40334</v>
          </cell>
          <cell r="E12704" t="str">
            <v>2010</v>
          </cell>
          <cell r="F12704">
            <v>1000</v>
          </cell>
        </row>
        <row r="12705">
          <cell r="A12705">
            <v>105912</v>
          </cell>
          <cell r="B12705" t="str">
            <v>Boton fluxom. sanitario TOTO</v>
          </cell>
          <cell r="C12705" t="str">
            <v>und</v>
          </cell>
          <cell r="D12705">
            <v>42628</v>
          </cell>
          <cell r="E12705" t="str">
            <v>2016</v>
          </cell>
          <cell r="F12705">
            <v>91640</v>
          </cell>
        </row>
        <row r="12706">
          <cell r="A12706">
            <v>101621</v>
          </cell>
          <cell r="B12706" t="str">
            <v>Caja metálica tipo intemperie de tomas 1*3F y 3*1F</v>
          </cell>
          <cell r="C12706" t="str">
            <v>UN</v>
          </cell>
          <cell r="D12706">
            <v>40487</v>
          </cell>
          <cell r="E12706" t="str">
            <v>2010</v>
          </cell>
          <cell r="F12706">
            <v>115000</v>
          </cell>
        </row>
        <row r="12707">
          <cell r="A12707">
            <v>104088</v>
          </cell>
          <cell r="B12707" t="str">
            <v>CAPATAZ (Prestac:60.15%)</v>
          </cell>
          <cell r="C12707" t="str">
            <v>DD</v>
          </cell>
          <cell r="D12707">
            <v>40679</v>
          </cell>
          <cell r="E12707" t="str">
            <v>2011</v>
          </cell>
          <cell r="F12707">
            <v>88083</v>
          </cell>
        </row>
        <row r="12708">
          <cell r="A12708">
            <v>102925</v>
          </cell>
          <cell r="B12708" t="str">
            <v>FLANCHE LAMINA **</v>
          </cell>
          <cell r="C12708" t="str">
            <v>ML</v>
          </cell>
          <cell r="D12708">
            <v>40345</v>
          </cell>
          <cell r="E12708" t="str">
            <v>2010</v>
          </cell>
          <cell r="F12708">
            <v>15155</v>
          </cell>
        </row>
        <row r="12709">
          <cell r="A12709">
            <v>105911</v>
          </cell>
          <cell r="B12709" t="str">
            <v>Guaya conector fluxom. TOTO</v>
          </cell>
          <cell r="C12709" t="str">
            <v>und</v>
          </cell>
          <cell r="D12709">
            <v>42628</v>
          </cell>
          <cell r="E12709" t="str">
            <v>2016</v>
          </cell>
          <cell r="F12709">
            <v>49880</v>
          </cell>
        </row>
        <row r="12710">
          <cell r="A12710">
            <v>1173</v>
          </cell>
          <cell r="B12710" t="str">
            <v>INSTALACION CERRADURA MADERA</v>
          </cell>
          <cell r="C12710" t="str">
            <v>UN</v>
          </cell>
          <cell r="D12710">
            <v>39664</v>
          </cell>
          <cell r="E12710" t="str">
            <v>2008</v>
          </cell>
          <cell r="F12710">
            <v>5097</v>
          </cell>
        </row>
        <row r="12711">
          <cell r="A12711">
            <v>105906</v>
          </cell>
          <cell r="B12711" t="str">
            <v>Kit Completo para ducha Marca DOCOL</v>
          </cell>
          <cell r="C12711" t="str">
            <v>und</v>
          </cell>
          <cell r="D12711">
            <v>42628</v>
          </cell>
          <cell r="E12711" t="str">
            <v>2016</v>
          </cell>
          <cell r="F12711">
            <v>42920</v>
          </cell>
        </row>
        <row r="12712">
          <cell r="A12712">
            <v>105908</v>
          </cell>
          <cell r="B12712" t="str">
            <v>Kit empaques grif. presmatic (lavam,orinal, ducha)</v>
          </cell>
          <cell r="C12712" t="str">
            <v>und</v>
          </cell>
          <cell r="D12712">
            <v>42628</v>
          </cell>
          <cell r="E12712" t="str">
            <v>2016</v>
          </cell>
          <cell r="F12712">
            <v>9280</v>
          </cell>
        </row>
        <row r="12713">
          <cell r="A12713">
            <v>105905</v>
          </cell>
          <cell r="B12713" t="str">
            <v>Kit mezclador presmatic compacto, importado</v>
          </cell>
          <cell r="C12713" t="str">
            <v>und</v>
          </cell>
          <cell r="D12713">
            <v>42628</v>
          </cell>
          <cell r="E12713" t="str">
            <v>2016</v>
          </cell>
          <cell r="F12713">
            <v>18560</v>
          </cell>
        </row>
        <row r="12714">
          <cell r="A12714">
            <v>105615</v>
          </cell>
          <cell r="B12714" t="str">
            <v>MODEM PARA MEDIDOR</v>
          </cell>
          <cell r="C12714" t="str">
            <v>UN</v>
          </cell>
          <cell r="D12714">
            <v>40487</v>
          </cell>
          <cell r="E12714" t="str">
            <v>2010</v>
          </cell>
          <cell r="F12714">
            <v>580000</v>
          </cell>
        </row>
        <row r="12715">
          <cell r="A12715">
            <v>103598</v>
          </cell>
          <cell r="B12715" t="str">
            <v>Teja zinc No. 8 de 2.44m x 0.8m calibre 33 **</v>
          </cell>
          <cell r="C12715" t="str">
            <v>UN</v>
          </cell>
          <cell r="D12715">
            <v>40539</v>
          </cell>
          <cell r="E12715" t="str">
            <v>2010</v>
          </cell>
          <cell r="F12715">
            <v>19000</v>
          </cell>
        </row>
        <row r="12716">
          <cell r="A12716">
            <v>100610</v>
          </cell>
          <cell r="B12716" t="str">
            <v>Tubo 4" 3mm de Espesor Acerado</v>
          </cell>
          <cell r="C12716" t="str">
            <v>ML</v>
          </cell>
          <cell r="D12716">
            <v>40127</v>
          </cell>
          <cell r="E12716" t="str">
            <v>2009</v>
          </cell>
          <cell r="F12716">
            <v>47512</v>
          </cell>
        </row>
        <row r="12717">
          <cell r="A12717">
            <v>103627</v>
          </cell>
          <cell r="B12717" t="str">
            <v>TUBO COBRE 1 1/4" RIGIDO L **</v>
          </cell>
          <cell r="C12717" t="str">
            <v>ML</v>
          </cell>
          <cell r="D12717">
            <v>40560</v>
          </cell>
          <cell r="E12717" t="str">
            <v>2011</v>
          </cell>
          <cell r="F12717">
            <v>38033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Proyectos"/>
      <sheetName val="Cronogram"/>
      <sheetName val="Utilidad"/>
      <sheetName val="Imprevisto"/>
      <sheetName val="Cio"/>
      <sheetName val="PtoOficial"/>
      <sheetName val="Presp por capitulos"/>
      <sheetName val="HistoricoAIU-Interv"/>
      <sheetName val="AIU"/>
      <sheetName val="xxyyzz"/>
      <sheetName val="CronogramDiseños"/>
      <sheetName val="Diseños-1"/>
      <sheetName val="Diseños-2"/>
      <sheetName val="Diseños-3"/>
      <sheetName val="IntervenDiseños"/>
      <sheetName val="seguro ipc-iccp"/>
      <sheetName val="IPC_ICCP"/>
      <sheetName val="Gauss"/>
      <sheetName val="Impuestos"/>
      <sheetName val="Polizas"/>
      <sheetName val="Equipos"/>
      <sheetName val="CostoPersonal"/>
      <sheetName val="EnsayosLab y Campamento"/>
      <sheetName val="GaussDiseños"/>
      <sheetName val="CostProyect"/>
      <sheetName val="Matriz"/>
      <sheetName val="P.A.C."/>
      <sheetName val="baseGeneralCio"/>
      <sheetName val="_P Matriz Enero GIBRALTAR 2020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L13">
            <v>0</v>
          </cell>
        </row>
      </sheetData>
      <sheetData sheetId="7"/>
      <sheetData sheetId="8"/>
      <sheetData sheetId="9"/>
      <sheetData sheetId="10">
        <row r="2">
          <cell r="A2">
            <v>44114</v>
          </cell>
        </row>
      </sheetData>
      <sheetData sheetId="11"/>
      <sheetData sheetId="12"/>
      <sheetData sheetId="13"/>
      <sheetData sheetId="14"/>
      <sheetData sheetId="15"/>
      <sheetData sheetId="16">
        <row r="12">
          <cell r="AI12" t="str">
            <v>Turbay</v>
          </cell>
        </row>
      </sheetData>
      <sheetData sheetId="17"/>
      <sheetData sheetId="18">
        <row r="3">
          <cell r="B3" t="str">
            <v>IMPUESTOS</v>
          </cell>
        </row>
      </sheetData>
      <sheetData sheetId="19">
        <row r="2">
          <cell r="B2" t="str">
            <v>SERIEDAD</v>
          </cell>
        </row>
      </sheetData>
      <sheetData sheetId="20"/>
      <sheetData sheetId="21">
        <row r="3">
          <cell r="J3">
            <v>877803</v>
          </cell>
        </row>
      </sheetData>
      <sheetData sheetId="22">
        <row r="2">
          <cell r="B2" t="str">
            <v>COSTO ENSAYOS DE LABORATORIO</v>
          </cell>
        </row>
        <row r="4">
          <cell r="B4" t="str">
            <v xml:space="preserve">               ENSAYO SONDEO MECANICO, suelo blando **                </v>
          </cell>
        </row>
        <row r="5">
          <cell r="B5" t="str">
            <v xml:space="preserve">               ENSAYO PERF. (SONDEO) MANUAL SUELOS BLANDOS            </v>
          </cell>
        </row>
        <row r="6">
          <cell r="B6" t="str">
            <v xml:space="preserve">               APIQUES HASTA 50CM MATERIAL COHESIVO                   </v>
          </cell>
        </row>
        <row r="7">
          <cell r="B7" t="e">
            <v>#N/A</v>
          </cell>
        </row>
        <row r="8">
          <cell r="B8" t="e">
            <v>#N/A</v>
          </cell>
        </row>
        <row r="9">
          <cell r="B9" t="str">
            <v xml:space="preserve">               ENSAYO (Prueba penetración dinámica cono) PDC          </v>
          </cell>
        </row>
        <row r="10">
          <cell r="B10" t="str">
            <v xml:space="preserve">               ENSAYO EXPANSION EN EL APARATO DE LAMBE                </v>
          </cell>
        </row>
        <row r="11">
          <cell r="B11" t="e">
            <v>#N/A</v>
          </cell>
        </row>
        <row r="12">
          <cell r="B12" t="e">
            <v>#N/A</v>
          </cell>
        </row>
        <row r="13">
          <cell r="B13" t="e">
            <v>#N/A</v>
          </cell>
        </row>
        <row r="14">
          <cell r="B14" t="e">
            <v>#N/A</v>
          </cell>
        </row>
        <row r="15">
          <cell r="B15" t="e">
            <v>#N/A</v>
          </cell>
        </row>
        <row r="16">
          <cell r="B16" t="e">
            <v>#N/A</v>
          </cell>
        </row>
        <row r="17">
          <cell r="B17" t="e">
            <v>#N/A</v>
          </cell>
        </row>
        <row r="18">
          <cell r="B18" t="str">
            <v xml:space="preserve">               ENSAYO CONSOLIDACION LENTA                             </v>
          </cell>
        </row>
        <row r="19">
          <cell r="B19" t="e">
            <v>#N/A</v>
          </cell>
        </row>
        <row r="20">
          <cell r="B20" t="str">
            <v xml:space="preserve">               ENSAYO COMPRESION INCONFINADA EN ARCILLA               </v>
          </cell>
        </row>
        <row r="21">
          <cell r="B21" t="e">
            <v>#N/A</v>
          </cell>
        </row>
        <row r="22">
          <cell r="B22" t="str">
            <v xml:space="preserve">               ENSAYO HUMEDAD NATURAL                                 </v>
          </cell>
        </row>
        <row r="23">
          <cell r="B23" t="str">
            <v xml:space="preserve">               ENSAYO PESO UNITARIO DE SUELOS                         </v>
          </cell>
        </row>
        <row r="24">
          <cell r="B24" t="str">
            <v xml:space="preserve">               ENSAYO LIMITES DE CONSISTENCIA ATTERBERG               </v>
          </cell>
        </row>
        <row r="25">
          <cell r="B25" t="e">
            <v>#N/A</v>
          </cell>
        </row>
        <row r="26">
          <cell r="B26" t="str">
            <v xml:space="preserve">               ENSAYO ANÁLISIS COMPACTACIÓN SUELO (Curva de compa     </v>
          </cell>
        </row>
        <row r="27">
          <cell r="B27" t="e">
            <v>#N/A</v>
          </cell>
        </row>
        <row r="28">
          <cell r="B28" t="str">
            <v xml:space="preserve">               ENSAYO CBR MUESTRA INALTERADA CON INMERSION            </v>
          </cell>
        </row>
        <row r="29">
          <cell r="B29" t="e">
            <v>#N/A</v>
          </cell>
        </row>
        <row r="30">
          <cell r="B30" t="str">
            <v xml:space="preserve">               Ensayo azul de metileno (cantidad arcilla)             </v>
          </cell>
        </row>
        <row r="31">
          <cell r="B31" t="str">
            <v xml:space="preserve">               ENSAYO EQUIVALENTE DE ARENA                            </v>
          </cell>
        </row>
        <row r="32">
          <cell r="B32" t="e">
            <v>#N/A</v>
          </cell>
        </row>
        <row r="33">
          <cell r="B33" t="e">
            <v>#N/A</v>
          </cell>
        </row>
        <row r="34">
          <cell r="B34" t="str">
            <v xml:space="preserve">               NUCLEOS DE ASFALTO                                     </v>
          </cell>
        </row>
        <row r="35">
          <cell r="B35" t="str">
            <v xml:space="preserve">               ENSAYO (Prueba estandar de penetración) SPT **         </v>
          </cell>
        </row>
        <row r="36">
          <cell r="B36" t="str">
            <v xml:space="preserve">               ENSAYO (Prueba corte directo con veleta) SVT **        </v>
          </cell>
        </row>
        <row r="37">
          <cell r="B37" t="str">
            <v xml:space="preserve">               ENSAYO (Prueba penetración dinámica cono) PDC          </v>
          </cell>
        </row>
        <row r="38">
          <cell r="B38" t="str">
            <v xml:space="preserve">               Desgaste en la Máquina de los Angeles con trit.        </v>
          </cell>
        </row>
        <row r="39">
          <cell r="B39" t="str">
            <v xml:space="preserve">               ENSAYO DENSIDAD EN TERRENO CON DENSIMETRO              </v>
          </cell>
        </row>
        <row r="40">
          <cell r="B40" t="str">
            <v xml:space="preserve">               ENSAYO PROCTOR MODIFICADO                              </v>
          </cell>
        </row>
        <row r="41">
          <cell r="B41" t="e">
            <v>#N/A</v>
          </cell>
        </row>
        <row r="42">
          <cell r="B42" t="str">
            <v xml:space="preserve">               ENSAYO (Prueba corte directo con veleta) SVT **        </v>
          </cell>
        </row>
        <row r="43">
          <cell r="B43" t="e">
            <v>#N/A</v>
          </cell>
        </row>
        <row r="44">
          <cell r="B44" t="str">
            <v xml:space="preserve">               ENSAYO CBR EN CAMPO                                    </v>
          </cell>
        </row>
        <row r="45">
          <cell r="B45" t="str">
            <v xml:space="preserve">               ENSAYO ANÁLISIS COMPACTACIÓN SUELO (Curva de compa     </v>
          </cell>
        </row>
        <row r="46">
          <cell r="B46" t="e">
            <v>#N/A</v>
          </cell>
        </row>
        <row r="47">
          <cell r="B47" t="e">
            <v>#N/A</v>
          </cell>
        </row>
        <row r="48">
          <cell r="B48" t="str">
            <v xml:space="preserve">               ENSAYO CALIDAD DEL ADOQUIN(MODULO DE ROTURA)           </v>
          </cell>
        </row>
        <row r="49">
          <cell r="B49" t="str">
            <v xml:space="preserve">               ENSAYO CBR EN CAMPO                                    </v>
          </cell>
        </row>
        <row r="50">
          <cell r="B50" t="e">
            <v>#N/A</v>
          </cell>
        </row>
        <row r="51">
          <cell r="B51" t="e">
            <v>#N/A</v>
          </cell>
        </row>
        <row r="52">
          <cell r="B52" t="str">
            <v xml:space="preserve">               ENSAYO CBR MUESTRA INALTERADA CON INMERSION            </v>
          </cell>
        </row>
        <row r="53">
          <cell r="B53" t="str">
            <v xml:space="preserve">               ENSAYO COMPRESION INCONFINADA EN ARCILLA               </v>
          </cell>
        </row>
        <row r="54">
          <cell r="B54" t="str">
            <v xml:space="preserve">               ENSAYO CONSOLIDACION LENTA                             </v>
          </cell>
        </row>
        <row r="55">
          <cell r="B55" t="str">
            <v xml:space="preserve">               ENSAYO CONTENIDO DE ASFALTO Y GRANULOMETRIA            </v>
          </cell>
        </row>
        <row r="56">
          <cell r="B56" t="e">
            <v>#N/A</v>
          </cell>
        </row>
        <row r="57">
          <cell r="B57" t="e">
            <v>#N/A</v>
          </cell>
        </row>
        <row r="58">
          <cell r="B58" t="e">
            <v>#N/A</v>
          </cell>
        </row>
        <row r="59">
          <cell r="B59" t="e">
            <v>#N/A</v>
          </cell>
        </row>
        <row r="60">
          <cell r="B60" t="e">
            <v>#N/A</v>
          </cell>
        </row>
        <row r="61">
          <cell r="B61" t="str">
            <v xml:space="preserve">               ENSAYO CONTENIDO DE MATERIA ORGANICA M. COLORIMETR     </v>
          </cell>
        </row>
        <row r="62">
          <cell r="B62" t="str">
            <v xml:space="preserve">               ENSAYO DESGASTE MAQUINA DE LOS ANGELES SIN TRITURA     </v>
          </cell>
        </row>
        <row r="63">
          <cell r="B63" t="str">
            <v xml:space="preserve">               ENSAYO GRANULOMETRIA POR TAMIZADO CON LAVADO           </v>
          </cell>
        </row>
        <row r="64">
          <cell r="B64" t="e">
            <v>#N/A</v>
          </cell>
        </row>
        <row r="65">
          <cell r="B65" t="e">
            <v>#N/A</v>
          </cell>
        </row>
        <row r="66">
          <cell r="B66" t="e">
            <v>#N/A</v>
          </cell>
        </row>
        <row r="67">
          <cell r="B67" t="str">
            <v xml:space="preserve">               DISEÑO DE MEZCLAS DE CONCRETO                          </v>
          </cell>
        </row>
        <row r="68">
          <cell r="B68" t="e">
            <v>#N/A</v>
          </cell>
        </row>
        <row r="69">
          <cell r="B69" t="e">
            <v>#N/A</v>
          </cell>
        </row>
        <row r="70">
          <cell r="B70" t="e">
            <v>#N/A</v>
          </cell>
        </row>
        <row r="71">
          <cell r="B71" t="str">
            <v xml:space="preserve">               ENSAYO CONTENIDO DE MATERIA ORGANICA M. COLORIMETR     </v>
          </cell>
        </row>
        <row r="72">
          <cell r="B72" t="str">
            <v xml:space="preserve">               ALQUILER DE CAMISAS 6" X 12"                           </v>
          </cell>
        </row>
        <row r="73">
          <cell r="B73" t="e">
            <v>#N/A</v>
          </cell>
        </row>
        <row r="74">
          <cell r="B74" t="e">
            <v>#N/A</v>
          </cell>
        </row>
        <row r="75">
          <cell r="B75" t="str">
            <v xml:space="preserve">               CONO DE ABRAMS (Alquiler)                              </v>
          </cell>
        </row>
        <row r="76">
          <cell r="B76" t="e">
            <v>#N/A</v>
          </cell>
        </row>
        <row r="77">
          <cell r="B77" t="e">
            <v>#N/A</v>
          </cell>
        </row>
        <row r="78">
          <cell r="B78" t="e">
            <v>#N/A</v>
          </cell>
        </row>
        <row r="79">
          <cell r="B79" t="str">
            <v xml:space="preserve">               EXTRACCION DE NUCLEO DE 2" X 4" CONC. (5cm x 10cm)     </v>
          </cell>
        </row>
        <row r="80">
          <cell r="B80" t="e">
            <v>#N/A</v>
          </cell>
        </row>
        <row r="81">
          <cell r="B81" t="e">
            <v>#N/A</v>
          </cell>
        </row>
        <row r="82">
          <cell r="B82" t="e">
            <v>#N/A</v>
          </cell>
        </row>
        <row r="83">
          <cell r="B83" t="e">
            <v>#N/A</v>
          </cell>
        </row>
        <row r="84">
          <cell r="B84" t="e">
            <v>#N/A</v>
          </cell>
        </row>
        <row r="85">
          <cell r="B85" t="e">
            <v>#N/A</v>
          </cell>
        </row>
        <row r="86">
          <cell r="B86" t="e">
            <v>#N/A</v>
          </cell>
        </row>
        <row r="87">
          <cell r="B87" t="e">
            <v>#N/A</v>
          </cell>
        </row>
        <row r="88">
          <cell r="B88" t="e">
            <v>#N/A</v>
          </cell>
        </row>
        <row r="89">
          <cell r="B89" t="e">
            <v>#N/A</v>
          </cell>
        </row>
        <row r="90">
          <cell r="B90" t="str">
            <v xml:space="preserve">               Certif.Parque Infantil Norma NTC-5.600 y NTC 5176      </v>
          </cell>
        </row>
        <row r="91">
          <cell r="B91" t="e">
            <v>#N/A</v>
          </cell>
        </row>
        <row r="92">
          <cell r="B92" t="str">
            <v xml:space="preserve">               ENSAYO CALIDAD DEL CONCRETO(COMPRESION)                </v>
          </cell>
        </row>
        <row r="93">
          <cell r="B93" t="str">
            <v xml:space="preserve">               ENSAYO CORTE DIRECTO M. COHESIVO CU 3P-NO DRENADO      </v>
          </cell>
        </row>
        <row r="94">
          <cell r="B94" t="str">
            <v xml:space="preserve">               ENSAYO DE COMPRESIÓN EN ADOQUIN                        </v>
          </cell>
        </row>
        <row r="95">
          <cell r="B95" t="str">
            <v xml:space="preserve">               ENSAYO CALIDAD DEL ADOQUIN(MODULO DE ROTURA)           </v>
          </cell>
        </row>
        <row r="96">
          <cell r="B96" t="str">
            <v xml:space="preserve">               ENSAYO DE FLEXION EN ADOQUIN                           </v>
          </cell>
        </row>
        <row r="97">
          <cell r="B97" t="str">
            <v xml:space="preserve">               ENSAYO ESTABILIDAD MARSHALL                            </v>
          </cell>
        </row>
        <row r="98">
          <cell r="B98" t="str">
            <v xml:space="preserve">               ENSAYO GRANULOMETRIA POR TAMIZADO CON LAVADO           </v>
          </cell>
        </row>
        <row r="99">
          <cell r="B99" t="str">
            <v xml:space="preserve">               ENSAYO LIMITES DE CONTRACCION                          </v>
          </cell>
        </row>
        <row r="100">
          <cell r="B100" t="str">
            <v xml:space="preserve">               ENSAYO PESO ESPECIFICO DE ASFALTOS SOLIDOS O LIQUI     </v>
          </cell>
        </row>
        <row r="101">
          <cell r="B101" t="str">
            <v xml:space="preserve">               Ensayo Laboratorio Cancha Grama sintetic Futbol 11     </v>
          </cell>
        </row>
        <row r="102">
          <cell r="B102" t="str">
            <v xml:space="preserve">               Ensayo Laboratorio Cancha Grama sintetica Futbol 8     </v>
          </cell>
        </row>
        <row r="103">
          <cell r="B103" t="e">
            <v>#N/A</v>
          </cell>
        </row>
        <row r="104">
          <cell r="B104" t="e">
            <v>#N/A</v>
          </cell>
        </row>
        <row r="105">
          <cell r="B105" t="e">
            <v>#N/A</v>
          </cell>
        </row>
        <row r="106">
          <cell r="B106" t="str">
            <v xml:space="preserve">               ENSAYO CONTENIDO DE ASFALTO Y GRANULOMETRIA            </v>
          </cell>
        </row>
        <row r="107">
          <cell r="B107" t="e">
            <v>#N/A</v>
          </cell>
        </row>
        <row r="108">
          <cell r="B108" t="str">
            <v xml:space="preserve">               ENSAYO ESTABILIDAD MARSHALL                            </v>
          </cell>
        </row>
        <row r="109">
          <cell r="B109" t="e">
            <v>#N/A</v>
          </cell>
        </row>
        <row r="110">
          <cell r="B110" t="e">
            <v>#N/A</v>
          </cell>
        </row>
        <row r="111">
          <cell r="B111" t="str">
            <v xml:space="preserve">               NUCLEOS DE ASFALTO                                     </v>
          </cell>
        </row>
        <row r="112">
          <cell r="B112" t="str">
            <v xml:space="preserve">               ENSAYO PESO ESPECIFICO DE ASFALTOS SOLIDOS O LIQUI     </v>
          </cell>
        </row>
        <row r="113">
          <cell r="B113" t="e">
            <v>#N/A</v>
          </cell>
        </row>
        <row r="114">
          <cell r="B114" t="e">
            <v>#N/A</v>
          </cell>
        </row>
        <row r="115">
          <cell r="B115" t="e">
            <v>#N/A</v>
          </cell>
        </row>
        <row r="116">
          <cell r="B116" t="e">
            <v>#N/A</v>
          </cell>
        </row>
        <row r="117">
          <cell r="B117" t="str">
            <v xml:space="preserve">               TRANSPORTE DE MUESTRAS CILINDROS                       </v>
          </cell>
        </row>
        <row r="118">
          <cell r="B118" t="e">
            <v>#N/A</v>
          </cell>
        </row>
        <row r="119">
          <cell r="B119" t="e">
            <v>#N/A</v>
          </cell>
        </row>
        <row r="120">
          <cell r="B120" t="e">
            <v>#N/A</v>
          </cell>
        </row>
      </sheetData>
      <sheetData sheetId="23"/>
      <sheetData sheetId="24">
        <row r="4">
          <cell r="C4">
            <v>1</v>
          </cell>
        </row>
      </sheetData>
      <sheetData sheetId="25"/>
      <sheetData sheetId="26"/>
      <sheetData sheetId="27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resupuesto Of."/>
      <sheetName val="Resumen"/>
      <sheetName val="Tarifas IDRD 2022"/>
      <sheetName val="Escala Salarial"/>
      <sheetName val="Administración"/>
      <sheetName val="Personal"/>
      <sheetName val="BASE CIO 2022"/>
      <sheetName val="EQUIPOS Y OTROS"/>
      <sheetName val="GASTOS ADMINISTRATIVOS INTERVEN"/>
    </sheetNames>
    <sheetDataSet>
      <sheetData sheetId="0"/>
      <sheetData sheetId="1"/>
      <sheetData sheetId="2">
        <row r="31">
          <cell r="A31" t="str">
            <v>ADMINISTRACIÓN</v>
          </cell>
        </row>
        <row r="32">
          <cell r="A32" t="str">
            <v>IMPREVISTOS</v>
          </cell>
        </row>
        <row r="33">
          <cell r="A33" t="str">
            <v>UTILIDAD</v>
          </cell>
        </row>
        <row r="35">
          <cell r="A35" t="str">
            <v>VALOR TOTAL DEL AIU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alario Mínimo "/>
      <sheetName val="FACTOR PRESTACIONAL STC"/>
      <sheetName val="Costos Cuadrillas 2024 "/>
      <sheetName val="CostoPersonal"/>
    </sheetNames>
    <sheetDataSet>
      <sheetData sheetId="0"/>
      <sheetData sheetId="1">
        <row r="28">
          <cell r="C28">
            <v>0.51949999999999996</v>
          </cell>
          <cell r="D28">
            <v>0.67849999999999999</v>
          </cell>
        </row>
      </sheetData>
      <sheetData sheetId="2">
        <row r="31">
          <cell r="K31">
            <v>303565.02600000001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PORTADA "/>
      <sheetName val="Presupuesto Of."/>
      <sheetName val="UAEOS 6o. Piso Presp V3"/>
      <sheetName val="PORTADA  (2)"/>
      <sheetName val="APU"/>
      <sheetName val="CANTIDADES"/>
      <sheetName val="PORTADA  (3)"/>
      <sheetName val="COTIZACIONES WEB"/>
      <sheetName val="Hoja1"/>
    </sheetNames>
    <sheetDataSet>
      <sheetData sheetId="0"/>
      <sheetData sheetId="1"/>
      <sheetData sheetId="2">
        <row r="7">
          <cell r="N7">
            <v>744063375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0E99AC8-71D9-42F9-A106-EA6E99C23C86}" name="Tabla3" displayName="Tabla3" ref="A2:I37" totalsRowShown="0" headerRowDxfId="236" headerRowBorderDxfId="235" tableBorderDxfId="234" totalsRowBorderDxfId="233">
  <autoFilter ref="A2:I37" xr:uid="{10E99AC8-71D9-42F9-A106-EA6E99C23C86}"/>
  <tableColumns count="9">
    <tableColumn id="1" xr3:uid="{59D95971-FEC4-417A-8B79-C87786474876}" name="DESCRIPCIÓN FUNCIONAL" dataDxfId="232"/>
    <tableColumn id="2" xr3:uid="{07382708-4EF8-4BB2-855E-D98DCB0050B6}" name="CATEGORÍA" dataDxfId="231"/>
    <tableColumn id="3" xr3:uid="{4A570FA1-3570-4A94-98FC-00BAEB9A4642}" name="NIVEL" dataDxfId="230"/>
    <tableColumn id="4" xr3:uid="{D6D5837C-54B6-43F2-9D3A-A44F78005C8A}" name="EQUIV" dataDxfId="229"/>
    <tableColumn id="5" xr3:uid="{BB2E7CD3-BAD1-4886-B6BC-B666CC37B249}" name="TARIFAS  2022_x000a_5,62%" dataDxfId="228"/>
    <tableColumn id="6" xr3:uid="{17E11B12-E746-4E73-BE7E-9C0AF0DC90B6}" name="tarifa 2023 incre. IPC 13,12%" dataDxfId="227"/>
    <tableColumn id="7" xr3:uid="{7BCC8130-EFCD-402A-B143-F56D44AE332B}" name="Tarifa 2024 Increm.. IPC 9,28%" dataDxfId="226">
      <calculatedColumnFormula>+F3+(F3*$G$3)</calculatedColumnFormula>
    </tableColumn>
    <tableColumn id="8" xr3:uid="{10AA7FCF-4415-46DF-9A4B-2DF55B36F333}" name="Tarifa 2025 Proy. IPC 5,20%" dataDxfId="225">
      <calculatedColumnFormula>+G3+(F3*$H$3)</calculatedColumnFormula>
    </tableColumn>
    <tableColumn id="9" xr3:uid="{0FBCF312-8646-4585-BE88-5CB5931914ED}" name="Tarifa 2026 Proy. IPC 3,90%" dataDxfId="224">
      <calculatedColumnFormula>+H3+(H3*$I$3)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a2" displayName="Tabla2" ref="C8:E15" headerRowCount="0" totalsRowShown="0" headerRowDxfId="223" dataDxfId="221" headerRowBorderDxfId="222" tableBorderDxfId="220" totalsRowBorderDxfId="219">
  <tableColumns count="3">
    <tableColumn id="1" xr3:uid="{00000000-0010-0000-0000-000001000000}" name="Columna1" headerRowDxfId="218" dataDxfId="217"/>
    <tableColumn id="2" xr3:uid="{00000000-0010-0000-0000-000002000000}" name="Columna2" headerRowDxfId="216" dataDxfId="215"/>
    <tableColumn id="3" xr3:uid="{00000000-0010-0000-0000-000003000000}" name="Columna3" headerRowDxfId="214" dataDxfId="213" headerRowCellStyle="Porcentaje" dataCellStyle="Porcentaje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a1" displayName="Tabla1" ref="A8:AY19" headerRowCount="0" totalsRowShown="0" headerRowDxfId="212" dataDxfId="210" headerRowBorderDxfId="211" tableBorderDxfId="209" totalsRowBorderDxfId="208">
  <tableColumns count="51">
    <tableColumn id="1" xr3:uid="{00000000-0010-0000-0100-000001000000}" name="Columna1" headerRowDxfId="207" dataDxfId="206" totalsRowDxfId="205">
      <calculatedColumnFormula>IFERROR(VLOOKUP(#REF!,TARIFA_IDRD,2,0),"")</calculatedColumnFormula>
    </tableColumn>
    <tableColumn id="2" xr3:uid="{00000000-0010-0000-0100-000002000000}" name="Columna2" headerRowDxfId="204" dataDxfId="203" totalsRowDxfId="202"/>
    <tableColumn id="3" xr3:uid="{00000000-0010-0000-0100-000003000000}" name="Columna3" headerRowDxfId="201" dataDxfId="200" totalsRowDxfId="199">
      <calculatedColumnFormula>IFERROR(VLOOKUP($B8,TARIFA_IDRD,3,0),"")</calculatedColumnFormula>
    </tableColumn>
    <tableColumn id="43" xr3:uid="{00000000-0010-0000-0100-00002B000000}" name="Columna43" headerRowDxfId="198" dataDxfId="197" totalsRowDxfId="196">
      <calculatedColumnFormula>IFERROR(VLOOKUP($B8,TARIFA_IDRD,4,0),"")</calculatedColumnFormula>
    </tableColumn>
    <tableColumn id="4" xr3:uid="{00000000-0010-0000-0100-000004000000}" name="Columna4" headerRowDxfId="195" dataDxfId="194" totalsRowDxfId="193"/>
    <tableColumn id="32" xr3:uid="{00000000-0010-0000-0100-000020000000}" name="Columna32" headerRowDxfId="192" dataDxfId="191" totalsRowDxfId="190"/>
    <tableColumn id="53" xr3:uid="{3C56E682-0516-4988-9552-8184E01B3308}" name="Columna51" headerRowDxfId="189" dataDxfId="188" totalsRowDxfId="187" dataCellStyle="Porcentaje"/>
    <tableColumn id="51" xr3:uid="{E1E3CD6D-748F-46E4-B165-FF3EEF85924F}" name="Columna50" headerRowDxfId="186" dataDxfId="185" totalsRowDxfId="184" dataCellStyle="Porcentaje"/>
    <tableColumn id="50" xr3:uid="{53883E38-16E5-44EC-8EC2-EF60CB91D093}" name="Columna48" headerRowDxfId="183" dataDxfId="182" totalsRowDxfId="181" dataCellStyle="Porcentaje">
      <calculatedColumnFormula>IF(SUM($G$5:$H$5)=0,0,((Tabla1[[#This Row],[Columna51]]*$G$6)/$I$6)+((Tabla1[[#This Row],[Columna50]]*$H$6)/$I$6))</calculatedColumnFormula>
    </tableColumn>
    <tableColumn id="5" xr3:uid="{00000000-0010-0000-0100-000005000000}" name="Columna5" headerRowDxfId="180" dataDxfId="179" totalsRowDxfId="178" dataCellStyle="Porcentaje"/>
    <tableColumn id="6" xr3:uid="{00000000-0010-0000-0100-000006000000}" name="Columna6" headerRowDxfId="177" dataDxfId="176" totalsRowDxfId="175" dataCellStyle="Porcentaje"/>
    <tableColumn id="7" xr3:uid="{00000000-0010-0000-0100-000007000000}" name="Columna7" headerRowDxfId="174" dataDxfId="173" totalsRowDxfId="172" dataCellStyle="Porcentaje"/>
    <tableColumn id="8" xr3:uid="{00000000-0010-0000-0100-000008000000}" name="Columna8" headerRowDxfId="171" dataDxfId="170" totalsRowDxfId="169" dataCellStyle="Porcentaje"/>
    <tableColumn id="9" xr3:uid="{00000000-0010-0000-0100-000009000000}" name="Columna9" headerRowDxfId="168" dataDxfId="167" totalsRowDxfId="166" dataCellStyle="Porcentaje"/>
    <tableColumn id="10" xr3:uid="{00000000-0010-0000-0100-00000A000000}" name="Columna10" headerRowDxfId="165" dataDxfId="164" totalsRowDxfId="163" dataCellStyle="Porcentaje"/>
    <tableColumn id="11" xr3:uid="{00000000-0010-0000-0100-00000B000000}" name="Columna11" headerRowDxfId="162" dataDxfId="161" totalsRowDxfId="160" dataCellStyle="Porcentaje"/>
    <tableColumn id="12" xr3:uid="{00000000-0010-0000-0100-00000C000000}" name="Columna12" headerRowDxfId="159" dataDxfId="158" totalsRowDxfId="157" dataCellStyle="Porcentaje"/>
    <tableColumn id="13" xr3:uid="{00000000-0010-0000-0100-00000D000000}" name="Columna13" headerRowDxfId="156" dataDxfId="155" totalsRowDxfId="154" dataCellStyle="Porcentaje"/>
    <tableColumn id="14" xr3:uid="{00000000-0010-0000-0100-00000E000000}" name="Columna14" headerRowDxfId="153" dataDxfId="152" totalsRowDxfId="151" dataCellStyle="Porcentaje"/>
    <tableColumn id="15" xr3:uid="{00000000-0010-0000-0100-00000F000000}" name="Columna15" headerRowDxfId="150" dataDxfId="149" totalsRowDxfId="148" dataCellStyle="Porcentaje"/>
    <tableColumn id="16" xr3:uid="{00000000-0010-0000-0100-000010000000}" name="Columna16" headerRowDxfId="147" dataDxfId="146" totalsRowDxfId="145" dataCellStyle="Porcentaje"/>
    <tableColumn id="17" xr3:uid="{00000000-0010-0000-0100-000011000000}" name="Columna17" headerRowDxfId="144" dataDxfId="143" totalsRowDxfId="142" dataCellStyle="Porcentaje">
      <calculatedColumnFormula>IF(SUM($J$5:$U$5)=0,0,((Tabla1[[#This Row],[Columna5]]*$J$6)/$V$6)+((Tabla1[[#This Row],[Columna6]]*$K$6)/$V$6)+((Tabla1[[#This Row],[Columna7]]*$L$6)/$V$6)+((Tabla1[[#This Row],[Columna8]]*$M$6)/$V$6)+((Tabla1[[#This Row],[Columna9]]*$N$6)/$V$6)+((Tabla1[[#This Row],[Columna10]]*$O$6)/$V$6)+((Tabla1[[#This Row],[Columna11]]*$P$6)/$V$6)+((Tabla1[[#This Row],[Columna12]]*$Q$6)/$V$6)+((Tabla1[[#This Row],[Columna13]]*$R$6)/$V$6)+((Tabla1[[#This Row],[Columna14]]*$S$6)/$V$6)+((Tabla1[[#This Row],[Columna15]]*$T$6)/$V$6)+((Tabla1[[#This Row],[Columna16]]*$U$6)/$V$6))</calculatedColumnFormula>
    </tableColumn>
    <tableColumn id="18" xr3:uid="{00000000-0010-0000-0100-000012000000}" name="Columna18" headerRowDxfId="141" dataDxfId="140" totalsRowDxfId="139" dataCellStyle="Porcentaje"/>
    <tableColumn id="19" xr3:uid="{00000000-0010-0000-0100-000013000000}" name="Columna19" headerRowDxfId="138" dataDxfId="137" totalsRowDxfId="136" dataCellStyle="Porcentaje"/>
    <tableColumn id="20" xr3:uid="{00000000-0010-0000-0100-000014000000}" name="Columna20" headerRowDxfId="135" dataDxfId="134" totalsRowDxfId="133" dataCellStyle="Porcentaje"/>
    <tableColumn id="21" xr3:uid="{00000000-0010-0000-0100-000015000000}" name="Columna21" headerRowDxfId="132" dataDxfId="131" totalsRowDxfId="130" dataCellStyle="Porcentaje"/>
    <tableColumn id="22" xr3:uid="{00000000-0010-0000-0100-000016000000}" name="Columna22" headerRowDxfId="129" dataDxfId="128" totalsRowDxfId="127" dataCellStyle="Porcentaje"/>
    <tableColumn id="23" xr3:uid="{00000000-0010-0000-0100-000017000000}" name="Columna23" headerRowDxfId="126" dataDxfId="125" totalsRowDxfId="124" dataCellStyle="Porcentaje"/>
    <tableColumn id="24" xr3:uid="{00000000-0010-0000-0100-000018000000}" name="Columna24" headerRowDxfId="123" dataDxfId="122" totalsRowDxfId="121" dataCellStyle="Porcentaje"/>
    <tableColumn id="25" xr3:uid="{00000000-0010-0000-0100-000019000000}" name="Columna25" headerRowDxfId="120" dataDxfId="119" totalsRowDxfId="118" dataCellStyle="Porcentaje"/>
    <tableColumn id="26" xr3:uid="{00000000-0010-0000-0100-00001A000000}" name="Columna26" headerRowDxfId="117" dataDxfId="116" totalsRowDxfId="115" dataCellStyle="Porcentaje"/>
    <tableColumn id="27" xr3:uid="{00000000-0010-0000-0100-00001B000000}" name="Columna27" headerRowDxfId="114" dataDxfId="113" totalsRowDxfId="112" dataCellStyle="Porcentaje"/>
    <tableColumn id="28" xr3:uid="{00000000-0010-0000-0100-00001C000000}" name="Columna28" headerRowDxfId="111" dataDxfId="110" totalsRowDxfId="109" dataCellStyle="Porcentaje"/>
    <tableColumn id="29" xr3:uid="{00000000-0010-0000-0100-00001D000000}" name="Columna29" headerRowDxfId="108" dataDxfId="107" totalsRowDxfId="106" dataCellStyle="Porcentaje"/>
    <tableColumn id="30" xr3:uid="{00000000-0010-0000-0100-00001E000000}" name="Columna30" headerRowDxfId="105" dataDxfId="104" totalsRowDxfId="103" dataCellStyle="Porcentaje">
      <calculatedColumnFormula>IF(SUM($W$5:$AH$5)=0,0,((Tabla1[[#This Row],[Columna18]]*$W$6)/$AI$6)+((Tabla1[[#This Row],[Columna19]]*$X$6)/$AI$6)+((Tabla1[[#This Row],[Columna20]]*$Y$6)/$AI$6)+((Tabla1[[#This Row],[Columna21]]*$Z$6)/$AI$6)+((Tabla1[[#This Row],[Columna22]]*$AA$6)/$AI$6)+((Tabla1[[#This Row],[Columna23]]*$AB$6)/$AI$6)+((Tabla1[[#This Row],[Columna24]]*$AC$6)/$AI$6)+((Tabla1[[#This Row],[Columna25]]*$AD$6)/$AI$6)+((Tabla1[[#This Row],[Columna26]]*$AE$6)/$AI$6)+((Tabla1[[#This Row],[Columna27]]*$AF$6)/$AI$6)+((Tabla1[[#This Row],[Columna28]]*$AG$6)/$AI$6)+((Tabla1[[#This Row],[Columna29]]*$AH$6)/$AI$6))</calculatedColumnFormula>
    </tableColumn>
    <tableColumn id="31" xr3:uid="{00000000-0010-0000-0100-00001F000000}" name="Columna31" headerRowDxfId="102" dataDxfId="101" totalsRowDxfId="100" dataCellStyle="Porcentaje">
      <calculatedColumnFormula>Tabla1[[#This Row],[Columna48]]+Tabla1[[#This Row],[Columna30]]+Tabla1[[#This Row],[Columna17]]</calculatedColumnFormula>
    </tableColumn>
    <tableColumn id="33" xr3:uid="{00000000-0010-0000-0100-000021000000}" name="Columna33" headerRowDxfId="99" dataDxfId="98" totalsRowDxfId="97" dataCellStyle="Porcentaje">
      <calculatedColumnFormula>IFERROR(VLOOKUP($B8,TARIFA_IDRD,7,0),0)</calculatedColumnFormula>
    </tableColumn>
    <tableColumn id="34" xr3:uid="{00000000-0010-0000-0100-000022000000}" name="Columna34" headerRowDxfId="96" dataDxfId="95" dataCellStyle="Porcentaje">
      <calculatedColumnFormula>IFERROR(VLOOKUP($B8,TARIFA_IDRD,8,0),0)</calculatedColumnFormula>
    </tableColumn>
    <tableColumn id="47" xr3:uid="{21AFDC04-9976-4DE0-A99D-CFD258BEFC21}" name="Columna47" headerRowDxfId="94" dataDxfId="93" totalsRowDxfId="92" dataCellStyle="Porcentaje">
      <calculatedColumnFormula>IFERROR(VLOOKUP($B8,TARIFA_IDRD,9,0),0)</calculatedColumnFormula>
    </tableColumn>
    <tableColumn id="35" xr3:uid="{00000000-0010-0000-0100-000023000000}" name="Columna35" headerRowDxfId="91" dataDxfId="90" totalsRowDxfId="89" dataCellStyle="Porcentaje">
      <calculatedColumnFormula>+$I$6</calculatedColumnFormula>
    </tableColumn>
    <tableColumn id="36" xr3:uid="{00000000-0010-0000-0100-000024000000}" name="Columna36" headerRowDxfId="88" dataDxfId="87" totalsRowDxfId="86" dataCellStyle="Porcentaje">
      <calculatedColumnFormula>$V$6</calculatedColumnFormula>
    </tableColumn>
    <tableColumn id="44" xr3:uid="{037C9E8C-3D0B-4B74-A381-5204BA01A9AE}" name="Columna45" headerRowDxfId="85" dataDxfId="84" totalsRowDxfId="83" dataCellStyle="Porcentaje">
      <calculatedColumnFormula>$AI$6</calculatedColumnFormula>
    </tableColumn>
    <tableColumn id="37" xr3:uid="{00000000-0010-0000-0100-000025000000}" name="Columna37" headerRowDxfId="82" dataDxfId="81" totalsRowDxfId="80" dataCellStyle="Porcentaje">
      <calculatedColumnFormula>$I8</calculatedColumnFormula>
    </tableColumn>
    <tableColumn id="38" xr3:uid="{00000000-0010-0000-0100-000026000000}" name="Columna38" headerRowDxfId="79" dataDxfId="78" dataCellStyle="Porcentaje">
      <calculatedColumnFormula>$V8</calculatedColumnFormula>
    </tableColumn>
    <tableColumn id="48" xr3:uid="{7BADCE18-6585-4796-94DC-43C37715F417}" name="Columna46" headerRowDxfId="77" dataDxfId="76" dataCellStyle="Porcentaje">
      <calculatedColumnFormula>$AI8</calculatedColumnFormula>
    </tableColumn>
    <tableColumn id="52" xr3:uid="{00000000-0010-0000-0100-000034000000}" name="Columna44" headerRowDxfId="75" dataDxfId="74" dataCellStyle="Porcentaje">
      <calculatedColumnFormula>(((Tabla1[[#This Row],[Columna17]]*30)*$V$6)+(Tabla1[[#This Row],[Columna30]]*30)*$AI$6+(Tabla1[[#This Row],[Columna48]]*30)*$I$6)*Tabla1[[#This Row],[Columna32]]</calculatedColumnFormula>
    </tableColumn>
    <tableColumn id="39" xr3:uid="{00000000-0010-0000-0100-000027000000}" name="Columna39" headerRowDxfId="73" dataDxfId="72" totalsRowDxfId="71" dataCellStyle="Porcentaje">
      <calculatedColumnFormula>$AJ8</calculatedColumnFormula>
    </tableColumn>
    <tableColumn id="40" xr3:uid="{00000000-0010-0000-0100-000028000000}" name="Columna40" headerRowDxfId="70" dataDxfId="69" totalsRowDxfId="68" dataCellStyle="Porcentaje">
      <calculatedColumnFormula>AN8*AQ8</calculatedColumnFormula>
    </tableColumn>
    <tableColumn id="41" xr3:uid="{00000000-0010-0000-0100-000029000000}" name="Columna41" headerRowDxfId="67" dataDxfId="66" totalsRowDxfId="65" dataCellStyle="Porcentaje">
      <calculatedColumnFormula>AO8*AR8</calculatedColumnFormula>
    </tableColumn>
    <tableColumn id="49" xr3:uid="{7AE7A48C-AA5D-4469-B4A8-6FBE3B2E442E}" name="Columna49" headerRowDxfId="64" dataDxfId="63" dataCellStyle="Porcentaje">
      <calculatedColumnFormula>AP8*AS8</calculatedColumnFormula>
    </tableColumn>
    <tableColumn id="42" xr3:uid="{00000000-0010-0000-0100-00002A000000}" name="Columna42" headerRowDxfId="62" dataDxfId="61" totalsRowDxfId="60" dataCellStyle="Moneda">
      <calculatedColumnFormula>ROUND(((Tabla1[[#This Row],[Columna33]]*Tabla1[[#This Row],[Columna32]]*Tabla1[[#This Row],[Columna40]])+(Tabla1[[#This Row],[Columna34]]*Tabla1[[#This Row],[Columna32]]*Tabla1[[#This Row],[Columna41]])+Tabla1[[#This Row],[Columna47]]*Tabla1[[#This Row],[Columna32]]*Tabla1[[#This Row],[Columna49]]),0)</calculatedColumnFormula>
    </tableColumn>
  </tableColumns>
  <tableStyleInfo name="TableStyleLight16" showFirstColumn="0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a4" displayName="Tabla4" ref="A7:I19" headerRowCount="0" totalsRowShown="0" headerRowDxfId="59" dataDxfId="58">
  <tableColumns count="9">
    <tableColumn id="1" xr3:uid="{00000000-0010-0000-0200-000001000000}" name="Columna1" dataDxfId="57" totalsRowDxfId="56"/>
    <tableColumn id="2" xr3:uid="{00000000-0010-0000-0200-000002000000}" name="Columna2" dataDxfId="55">
      <calculatedColumnFormula>IFERROR(IF(Tabla4[[#This Row],[Columna1]]="","",IF(VLOOKUP($A7,CIO,5,0)="2022",VLOOKUP($A7,CIO,2,0),"ÚLTIMA ACTUALIZACIÓN "&amp;VLOOKUP($A7,CIO,5,0))),"CREAR INSUMO")</calculatedColumnFormula>
    </tableColumn>
    <tableColumn id="3" xr3:uid="{00000000-0010-0000-0200-000003000000}" name="Columna3" dataDxfId="54" totalsRowDxfId="53">
      <calculatedColumnFormula>IF(OR(Tabla4[[#This Row],[Columna2]]="CREAR INSUMO",LEFT(Tabla4[[#This Row],[Columna2]],6)="ÚLTIMA",Tabla4[[#This Row],[Columna2]]=""),"",VLOOKUP($A8,CIO,3,0))</calculatedColumnFormula>
    </tableColumn>
    <tableColumn id="4" xr3:uid="{00000000-0010-0000-0200-000004000000}" name="Columna4" dataDxfId="52" totalsRowDxfId="51" dataCellStyle="Moneda">
      <calculatedColumnFormula>IF(OR(Tabla4[[#This Row],[Columna2]]="CREAR INSUMO",LEFT(Tabla4[[#This Row],[Columna2]],6)="ÚLTIMA",Tabla4[[#This Row],[Columna2]]=""),"",ROUND(VLOOKUP($A7,CIO,6,0),0))</calculatedColumnFormula>
    </tableColumn>
    <tableColumn id="5" xr3:uid="{00000000-0010-0000-0200-000005000000}" name="Columna5" dataDxfId="50" totalsRowDxfId="49" dataCellStyle="Moneda">
      <calculatedColumnFormula>ROUND(Tabla4[[#This Row],[Columna4]]*1.039,0)</calculatedColumnFormula>
    </tableColumn>
    <tableColumn id="6" xr3:uid="{00000000-0010-0000-0200-000006000000}" name="Columna6" dataDxfId="48" totalsRowDxfId="47" dataCellStyle="Moneda"/>
    <tableColumn id="7" xr3:uid="{00000000-0010-0000-0200-000007000000}" name="Columna7" headerRowDxfId="46" dataDxfId="45" totalsRowDxfId="44" dataCellStyle="Moneda">
      <calculatedColumnFormula>ROUND(IF(OR(Tabla4[[#This Row],[Columna4]]="",Tabla4[[#This Row],[Columna6]]=""),"",Tabla4[[#This Row],[Columna4]]*Tabla4[[#This Row],[Columna6]]),0)</calculatedColumnFormula>
    </tableColumn>
    <tableColumn id="8" xr3:uid="{00000000-0010-0000-0200-000008000000}" name="Columna8" headerRowDxfId="43" dataDxfId="42" dataCellStyle="Moneda"/>
    <tableColumn id="9" xr3:uid="{00000000-0010-0000-0200-000009000000}" name="Columna9" headerRowDxfId="41" dataDxfId="40">
      <calculatedColumnFormula>ROUND(IF(OR(Tabla4[[#This Row],[Columna4]]="",Tabla4[[#This Row],[Columna8]]=""),"",Tabla4[[#This Row],[Columna4]]*Tabla4[[#This Row],[Columna8]]),0)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a47" displayName="Tabla47" ref="A26:I54" headerRowCount="0" totalsRowShown="0" headerRowDxfId="39" dataDxfId="38" tableBorderDxfId="37" totalsRowBorderDxfId="36">
  <tableColumns count="9">
    <tableColumn id="1" xr3:uid="{00000000-0010-0000-0300-000001000000}" name="Columna1" dataDxfId="35" totalsRowDxfId="34"/>
    <tableColumn id="2" xr3:uid="{00000000-0010-0000-0300-000002000000}" name="Columna2" dataDxfId="33" totalsRowDxfId="32">
      <calculatedColumnFormula>IFERROR(IF(Tabla47[[#This Row],[Columna1]]="","",IF(VLOOKUP($A26,CIO,5,0)="2022",VLOOKUP($A26,CIO,2,0),"ÚLTIMA ACTUALIZACIÓN "&amp;VLOOKUP($A26,CIO,5,0))),"CREAR INSUMO")</calculatedColumnFormula>
    </tableColumn>
    <tableColumn id="3" xr3:uid="{00000000-0010-0000-0300-000003000000}" name="Columna3" dataDxfId="31" totalsRowDxfId="30">
      <calculatedColumnFormula>IF(OR(Tabla47[[#This Row],[Columna2]]="CREAR INSUMO",LEFT(Tabla47[[#This Row],[Columna2]],6)="ÚLTIMA",Tabla47[[#This Row],[Columna2]]=""),"",VLOOKUP($A26,CIO,3,0))</calculatedColumnFormula>
    </tableColumn>
    <tableColumn id="4" xr3:uid="{00000000-0010-0000-0300-000004000000}" name="Columna4" dataDxfId="29" totalsRowDxfId="28" dataCellStyle="Moneda">
      <calculatedColumnFormula>IF(OR(Tabla47[[#This Row],[Columna2]]="CREAR INSUMO",LEFT(Tabla47[[#This Row],[Columna2]],6)="ÚLTIMA",Tabla47[[#This Row],[Columna2]]=""),"",ROUND(VLOOKUP($A26,CIO,6,0),0))</calculatedColumnFormula>
    </tableColumn>
    <tableColumn id="9" xr3:uid="{00000000-0010-0000-0300-000009000000}" name="Columna9" dataDxfId="27" totalsRowDxfId="26" dataCellStyle="Moneda">
      <calculatedColumnFormula>ROUND(Tabla47[[#This Row],[Columna4]]*1.0747,0)</calculatedColumnFormula>
    </tableColumn>
    <tableColumn id="5" xr3:uid="{00000000-0010-0000-0300-000005000000}" name="Columna5" dataDxfId="25" totalsRowDxfId="24"/>
    <tableColumn id="6" xr3:uid="{00000000-0010-0000-0300-000006000000}" name="Columna6" dataDxfId="23" totalsRowDxfId="22" dataCellStyle="Moneda">
      <calculatedColumnFormula>IF(OR(Tabla47[[#This Row],[Columna5]]="",Tabla47[[#This Row],[Columna5]]=""),"",Tabla47[[#This Row],[Columna5]]*Tabla47[[#This Row],[Columna5]])</calculatedColumnFormula>
    </tableColumn>
    <tableColumn id="7" xr3:uid="{00000000-0010-0000-0300-000007000000}" name="Columna7" headerRowDxfId="21" dataDxfId="20" totalsRowDxfId="19"/>
    <tableColumn id="8" xr3:uid="{00000000-0010-0000-0300-000008000000}" name="Columna8" headerRowDxfId="18" dataDxfId="17" totalsRowDxfId="16">
      <calculatedColumnFormula>IF(OR(Tabla47[[#This Row],[Columna4]]="",Tabla47[[#This Row],[Columna7]]=""),"",Tabla47[[#This Row],[Columna4]]*Tabla47[[#This Row],[Columna7]])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4000000}" name="Tabla47810" displayName="Tabla47810" ref="A62:J70" headerRowCount="0" totalsRowShown="0" headerRowDxfId="15" dataDxfId="14">
  <tableColumns count="10">
    <tableColumn id="1" xr3:uid="{00000000-0010-0000-0400-000001000000}" name="Columna1" dataDxfId="13"/>
    <tableColumn id="2" xr3:uid="{00000000-0010-0000-0400-000002000000}" name="Columna2" dataDxfId="12"/>
    <tableColumn id="3" xr3:uid="{00000000-0010-0000-0400-000003000000}" name="Columna3" dataDxfId="11"/>
    <tableColumn id="4" xr3:uid="{00000000-0010-0000-0400-000004000000}" name="Columna4" dataDxfId="10" dataCellStyle="Moneda"/>
    <tableColumn id="5" xr3:uid="{00000000-0010-0000-0400-000005000000}" name="Columna5" dataDxfId="9"/>
    <tableColumn id="6" xr3:uid="{00000000-0010-0000-0400-000006000000}" name="Columna6" dataDxfId="8" dataCellStyle="Moneda"/>
    <tableColumn id="7" xr3:uid="{00000000-0010-0000-0400-000007000000}" name="Columna7" headerRowDxfId="7" dataDxfId="6" dataCellStyle="Moneda">
      <calculatedColumnFormula>ROUND(IF(OR(Tabla47810[[#This Row],[Columna4]]="",Tabla47810[[#This Row],[Columna5]]="",Tabla47810[[#This Row],[Columna6]]=""),"",Tabla47810[[#This Row],[Columna4]]*Tabla47810[[#This Row],[Columna5]]*Tabla47810[[#This Row],[Columna6]]),0)</calculatedColumnFormula>
    </tableColumn>
    <tableColumn id="8" xr3:uid="{00000000-0010-0000-0400-000008000000}" name="Columna8" headerRowDxfId="5" dataDxfId="4"/>
    <tableColumn id="9" xr3:uid="{00000000-0010-0000-0400-000009000000}" name="Columna9" headerRowDxfId="3" dataDxfId="2"/>
    <tableColumn id="10" xr3:uid="{00000000-0010-0000-0400-00000A000000}" name="Columna10" headerRowDxfId="1" dataDxfId="0" dataCellStyle="Moneda">
      <calculatedColumnFormula>ROUND(IF(OR(Tabla47810[[#This Row],[Columna4]]="",Tabla47810[[#This Row],[Columna8]]="",Tabla47810[[#This Row],[Columna9]]=""),"",Tabla47810[[#This Row],[Columna4]]*Tabla47810[[#This Row],[Columna8]]*Tabla47810[[#This Row],[Columna9]]),0)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Relationship Id="rId6" Type="http://schemas.openxmlformats.org/officeDocument/2006/relationships/comments" Target="../comments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C31"/>
  <sheetViews>
    <sheetView showGridLines="0" tabSelected="1" view="pageBreakPreview" zoomScaleNormal="100" zoomScaleSheetLayoutView="85" workbookViewId="0">
      <selection activeCell="A6" sqref="A6"/>
    </sheetView>
  </sheetViews>
  <sheetFormatPr baseColWidth="10" defaultColWidth="10.88671875" defaultRowHeight="14.4" x14ac:dyDescent="0.3"/>
  <cols>
    <col min="1" max="1" width="98" customWidth="1"/>
    <col min="2" max="2" width="18.33203125" customWidth="1"/>
    <col min="3" max="3" width="12.33203125" customWidth="1"/>
  </cols>
  <sheetData>
    <row r="1" spans="1:1" ht="21.75" customHeight="1" x14ac:dyDescent="0.3"/>
    <row r="2" spans="1:1" ht="21.75" customHeight="1" x14ac:dyDescent="0.3"/>
    <row r="3" spans="1:1" ht="21.75" customHeight="1" x14ac:dyDescent="0.3"/>
    <row r="4" spans="1:1" ht="21.75" customHeight="1" x14ac:dyDescent="0.3"/>
    <row r="5" spans="1:1" ht="19.2" x14ac:dyDescent="0.3">
      <c r="A5" s="168"/>
    </row>
    <row r="6" spans="1:1" ht="19.2" x14ac:dyDescent="0.3">
      <c r="A6" s="168"/>
    </row>
    <row r="7" spans="1:1" ht="19.2" x14ac:dyDescent="0.3">
      <c r="A7" s="168"/>
    </row>
    <row r="8" spans="1:1" ht="19.2" x14ac:dyDescent="0.3">
      <c r="A8" s="168"/>
    </row>
    <row r="9" spans="1:1" ht="38.4" x14ac:dyDescent="0.3">
      <c r="A9" s="419" t="s">
        <v>15388</v>
      </c>
    </row>
    <row r="10" spans="1:1" x14ac:dyDescent="0.3">
      <c r="A10" s="169" t="s">
        <v>15410</v>
      </c>
    </row>
    <row r="11" spans="1:1" x14ac:dyDescent="0.3">
      <c r="A11" s="169" t="s">
        <v>15411</v>
      </c>
    </row>
    <row r="12" spans="1:1" x14ac:dyDescent="0.3">
      <c r="A12" s="169"/>
    </row>
    <row r="13" spans="1:1" x14ac:dyDescent="0.3">
      <c r="A13" s="169"/>
    </row>
    <row r="14" spans="1:1" x14ac:dyDescent="0.3">
      <c r="A14" s="169"/>
    </row>
    <row r="15" spans="1:1" x14ac:dyDescent="0.3">
      <c r="A15" s="169"/>
    </row>
    <row r="16" spans="1:1" ht="21" customHeight="1" x14ac:dyDescent="0.3">
      <c r="A16" s="190" t="s">
        <v>15415</v>
      </c>
    </row>
    <row r="17" spans="1:3" ht="49.2" x14ac:dyDescent="0.3">
      <c r="A17" s="189" t="s">
        <v>15412</v>
      </c>
    </row>
    <row r="18" spans="1:3" ht="21" x14ac:dyDescent="0.3">
      <c r="A18" s="170" t="s">
        <v>15389</v>
      </c>
    </row>
    <row r="19" spans="1:3" ht="21" x14ac:dyDescent="0.3">
      <c r="A19" s="170"/>
    </row>
    <row r="20" spans="1:3" ht="21" x14ac:dyDescent="0.3">
      <c r="A20" s="170"/>
    </row>
    <row r="21" spans="1:3" ht="21" x14ac:dyDescent="0.3">
      <c r="A21" s="170"/>
    </row>
    <row r="22" spans="1:3" ht="105.75" customHeight="1" x14ac:dyDescent="0.3">
      <c r="A22" s="171" t="s">
        <v>15409</v>
      </c>
      <c r="C22" s="172"/>
    </row>
    <row r="23" spans="1:3" ht="17.399999999999999" x14ac:dyDescent="0.3">
      <c r="A23" s="171"/>
    </row>
    <row r="24" spans="1:3" ht="17.399999999999999" x14ac:dyDescent="0.3">
      <c r="A24" s="173"/>
    </row>
    <row r="25" spans="1:3" ht="47.25" customHeight="1" x14ac:dyDescent="0.3">
      <c r="A25" s="173"/>
    </row>
    <row r="26" spans="1:3" ht="17.399999999999999" x14ac:dyDescent="0.3">
      <c r="A26" s="173"/>
    </row>
    <row r="27" spans="1:3" x14ac:dyDescent="0.3">
      <c r="A27" s="174"/>
    </row>
    <row r="28" spans="1:3" x14ac:dyDescent="0.3">
      <c r="A28" s="174"/>
    </row>
    <row r="29" spans="1:3" x14ac:dyDescent="0.3">
      <c r="A29" s="174"/>
    </row>
    <row r="30" spans="1:3" x14ac:dyDescent="0.3">
      <c r="A30" s="175">
        <v>45870</v>
      </c>
    </row>
    <row r="31" spans="1:3" x14ac:dyDescent="0.3">
      <c r="A31" t="s">
        <v>14458</v>
      </c>
    </row>
  </sheetData>
  <printOptions horizontalCentered="1"/>
  <pageMargins left="0.9055118110236221" right="0.51181102362204722" top="0.74803149606299213" bottom="0.74803149606299213" header="0.31496062992125984" footer="0.31496062992125984"/>
  <pageSetup scale="92" fitToHeight="0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6">
    <pageSetUpPr fitToPage="1"/>
  </sheetPr>
  <dimension ref="A1:I58"/>
  <sheetViews>
    <sheetView showGridLines="0" view="pageBreakPreview" topLeftCell="A16" zoomScaleNormal="100" zoomScaleSheetLayoutView="100" zoomScalePageLayoutView="55" workbookViewId="0">
      <selection activeCell="E33" sqref="E33"/>
    </sheetView>
  </sheetViews>
  <sheetFormatPr baseColWidth="10" defaultColWidth="11.44140625" defaultRowHeight="14.4" x14ac:dyDescent="0.3"/>
  <cols>
    <col min="1" max="1" width="13.33203125" style="176" customWidth="1"/>
    <col min="2" max="2" width="29.44140625" style="176" customWidth="1"/>
    <col min="3" max="3" width="21" style="176" customWidth="1"/>
    <col min="4" max="4" width="18.88671875" style="176" customWidth="1"/>
    <col min="5" max="5" width="24.33203125" style="176" customWidth="1"/>
    <col min="6" max="6" width="5" style="176" customWidth="1"/>
    <col min="7" max="7" width="8.6640625" style="176" customWidth="1"/>
    <col min="8" max="8" width="16" style="176" customWidth="1"/>
    <col min="9" max="9" width="21.6640625" style="176" customWidth="1"/>
    <col min="10" max="10" width="32.88671875" style="176" customWidth="1"/>
    <col min="11" max="16384" width="11.44140625" style="176"/>
  </cols>
  <sheetData>
    <row r="1" spans="1:9" ht="89.25" customHeight="1" x14ac:dyDescent="0.3">
      <c r="A1" s="455" t="str">
        <f>+Portada!A9</f>
        <v>UNIDAD ADMINISTRATIVA ESPECIAL 
DE ORGANIZACIONES SOLIDARIAS</v>
      </c>
      <c r="B1" s="455"/>
      <c r="C1" s="455"/>
      <c r="D1" s="455"/>
      <c r="E1" s="455"/>
      <c r="F1" s="455"/>
      <c r="G1" s="455"/>
      <c r="H1" s="455"/>
      <c r="I1" s="455"/>
    </row>
    <row r="2" spans="1:9" ht="46.5" customHeight="1" x14ac:dyDescent="0.4">
      <c r="A2" s="468" t="s">
        <v>15118</v>
      </c>
      <c r="B2" s="468"/>
      <c r="C2" s="468"/>
      <c r="D2" s="468"/>
      <c r="E2" s="468"/>
      <c r="F2" s="468"/>
      <c r="G2" s="468"/>
      <c r="H2" s="468"/>
      <c r="I2" s="468"/>
    </row>
    <row r="3" spans="1:9" x14ac:dyDescent="0.3">
      <c r="A3" s="177"/>
      <c r="B3" s="177"/>
      <c r="C3" s="177"/>
      <c r="D3" s="177"/>
      <c r="E3" s="177"/>
      <c r="F3" s="177"/>
      <c r="G3" s="177"/>
      <c r="H3" s="177"/>
      <c r="I3" s="177"/>
    </row>
    <row r="4" spans="1:9" ht="23.25" customHeight="1" x14ac:dyDescent="0.3">
      <c r="A4" s="469" t="s">
        <v>15117</v>
      </c>
      <c r="B4" s="469"/>
      <c r="C4" s="469"/>
      <c r="D4" s="469"/>
      <c r="E4" s="469"/>
      <c r="F4" s="469"/>
      <c r="G4" s="469"/>
      <c r="H4" s="469"/>
      <c r="I4" s="469"/>
    </row>
    <row r="5" spans="1:9" ht="51" customHeight="1" x14ac:dyDescent="0.3">
      <c r="A5" s="463" t="str">
        <f>+Portada!A22</f>
        <v>LLEVAR A CABO LA ADECUACIÓN Y REMODELACIÓN DEL SEXTO PISO DE LA SEDE CENTRAL DE LA UNIDAD ADMINISTRATIVA ESPECIAL DE ORGANIZACIONES SOLIDARIAS UBICADA EN LA CRA. 10 NO. 15-22 BOGOTÁ D.C. POR EL SISTEMA DE PRECIOS FIJOS Y VALORES UNITARIOS SIN FÓRMULA DE REAJUSTE.</v>
      </c>
      <c r="B5" s="463"/>
      <c r="C5" s="463"/>
      <c r="D5" s="463"/>
      <c r="E5" s="463"/>
      <c r="F5" s="463"/>
      <c r="G5" s="463"/>
      <c r="H5" s="463"/>
      <c r="I5" s="463"/>
    </row>
    <row r="6" spans="1:9" ht="57.75" customHeight="1" x14ac:dyDescent="0.3">
      <c r="A6" s="470" t="str">
        <f>+Portada!A16</f>
        <v>CÁLCULOS DE AIU DE OBRA V-3</v>
      </c>
      <c r="B6" s="470"/>
      <c r="C6" s="470"/>
      <c r="D6" s="470"/>
      <c r="E6" s="470"/>
      <c r="F6" s="470"/>
      <c r="G6" s="470"/>
      <c r="H6" s="470"/>
      <c r="I6" s="470"/>
    </row>
    <row r="7" spans="1:9" ht="15" x14ac:dyDescent="0.3">
      <c r="A7" s="471">
        <f>[1]Portada!A24</f>
        <v>0</v>
      </c>
      <c r="B7" s="471"/>
      <c r="C7" s="471"/>
      <c r="D7" s="471"/>
      <c r="E7" s="471"/>
      <c r="F7" s="471"/>
      <c r="G7" s="471"/>
      <c r="H7" s="471"/>
      <c r="I7" s="471"/>
    </row>
    <row r="8" spans="1:9" ht="34.5" customHeight="1" x14ac:dyDescent="0.3">
      <c r="A8" s="472" t="s">
        <v>15373</v>
      </c>
      <c r="B8" s="472"/>
      <c r="C8" s="473" t="str">
        <f>+Portada!A17</f>
        <v>PROYECTO ADECUACIÓN Y REMODELACIÓN SEXTO PISO EDIFICIO SEDE CENTRAL EN BOGOTÁ D.C.</v>
      </c>
      <c r="D8" s="473"/>
      <c r="E8" s="473"/>
      <c r="F8" s="214" t="s">
        <v>14459</v>
      </c>
      <c r="G8" s="214">
        <f>+Personal!AJ6</f>
        <v>3</v>
      </c>
      <c r="H8" s="474" t="s">
        <v>15155</v>
      </c>
      <c r="I8" s="474"/>
    </row>
    <row r="9" spans="1:9" ht="15" x14ac:dyDescent="0.3">
      <c r="A9" s="215"/>
      <c r="B9" s="215"/>
      <c r="C9" s="215"/>
      <c r="D9" s="215"/>
      <c r="E9" s="215"/>
      <c r="F9" s="215"/>
      <c r="G9" s="215"/>
      <c r="H9" s="215"/>
      <c r="I9" s="215"/>
    </row>
    <row r="10" spans="1:9" ht="20.100000000000001" customHeight="1" x14ac:dyDescent="0.3">
      <c r="A10" s="215" t="s">
        <v>14460</v>
      </c>
      <c r="B10" s="215" t="s">
        <v>15359</v>
      </c>
      <c r="C10" s="237">
        <v>0.5</v>
      </c>
      <c r="D10" s="215" t="s">
        <v>401</v>
      </c>
      <c r="E10" s="217"/>
      <c r="F10" s="217"/>
      <c r="G10" s="215"/>
      <c r="H10" s="218"/>
      <c r="I10" s="217"/>
    </row>
    <row r="11" spans="1:9" ht="20.100000000000001" customHeight="1" x14ac:dyDescent="0.3">
      <c r="A11" s="215" t="s">
        <v>14460</v>
      </c>
      <c r="B11" s="215" t="s">
        <v>14461</v>
      </c>
      <c r="C11" s="237">
        <v>3</v>
      </c>
      <c r="D11" s="215" t="s">
        <v>15187</v>
      </c>
      <c r="E11" s="217"/>
      <c r="F11" s="217"/>
      <c r="G11" s="215"/>
      <c r="H11" s="218"/>
      <c r="I11" s="217"/>
    </row>
    <row r="12" spans="1:9" ht="15.6" x14ac:dyDescent="0.3">
      <c r="A12" s="215"/>
      <c r="B12" s="215"/>
      <c r="C12" s="215"/>
      <c r="D12" s="215"/>
      <c r="E12" s="217"/>
      <c r="F12" s="217"/>
      <c r="G12" s="215"/>
      <c r="H12" s="218"/>
      <c r="I12" s="217"/>
    </row>
    <row r="13" spans="1:9" ht="15.6" x14ac:dyDescent="0.3">
      <c r="A13" s="215"/>
      <c r="B13" s="215"/>
      <c r="C13" s="215"/>
      <c r="D13" s="215"/>
      <c r="E13" s="217"/>
      <c r="F13" s="217"/>
      <c r="G13" s="215"/>
      <c r="H13" s="218"/>
      <c r="I13" s="217"/>
    </row>
    <row r="14" spans="1:9" ht="15.6" x14ac:dyDescent="0.3">
      <c r="A14" s="219"/>
      <c r="B14" s="215"/>
      <c r="C14" s="215"/>
      <c r="D14" s="215"/>
      <c r="E14" s="215"/>
      <c r="F14" s="215"/>
      <c r="G14" s="215"/>
      <c r="H14" s="215"/>
      <c r="I14" s="215"/>
    </row>
    <row r="15" spans="1:9" ht="15" customHeight="1" x14ac:dyDescent="0.3">
      <c r="A15" s="475" t="s">
        <v>15372</v>
      </c>
      <c r="B15" s="475"/>
      <c r="C15" s="475"/>
      <c r="D15" s="475" t="str">
        <f>+A36</f>
        <v>ARQ. OSCAR ENRIQUE MAYORGA TORRADO</v>
      </c>
      <c r="E15" s="475"/>
      <c r="F15" s="478" t="s">
        <v>15390</v>
      </c>
      <c r="G15" s="478"/>
      <c r="H15" s="478"/>
      <c r="I15" s="478"/>
    </row>
    <row r="16" spans="1:9" x14ac:dyDescent="0.3">
      <c r="A16" s="476"/>
      <c r="B16" s="476"/>
      <c r="C16" s="476"/>
      <c r="D16" s="476"/>
      <c r="E16" s="476"/>
      <c r="F16" s="476"/>
      <c r="G16" s="476"/>
      <c r="H16" s="476"/>
      <c r="I16" s="476"/>
    </row>
    <row r="17" spans="1:9" x14ac:dyDescent="0.3">
      <c r="A17" s="476"/>
      <c r="B17" s="476"/>
      <c r="C17" s="476"/>
      <c r="D17" s="476"/>
      <c r="E17" s="476"/>
      <c r="F17" s="476"/>
      <c r="G17" s="476"/>
      <c r="H17" s="476"/>
      <c r="I17" s="476"/>
    </row>
    <row r="18" spans="1:9" x14ac:dyDescent="0.3">
      <c r="A18" s="476"/>
      <c r="B18" s="476"/>
      <c r="C18" s="476"/>
      <c r="D18" s="476"/>
      <c r="E18" s="476"/>
      <c r="F18" s="476"/>
      <c r="G18" s="476"/>
      <c r="H18" s="476"/>
      <c r="I18" s="476"/>
    </row>
    <row r="19" spans="1:9" ht="15" x14ac:dyDescent="0.3">
      <c r="A19" s="221"/>
      <c r="B19" s="221"/>
      <c r="C19" s="221"/>
      <c r="D19" s="221"/>
      <c r="E19" s="221"/>
      <c r="F19" s="221"/>
      <c r="G19" s="221"/>
      <c r="H19" s="221"/>
      <c r="I19" s="221"/>
    </row>
    <row r="20" spans="1:9" ht="24.9" customHeight="1" x14ac:dyDescent="0.3">
      <c r="A20" s="477" t="str">
        <f>+Resumen!A6</f>
        <v>I. PERSONAL</v>
      </c>
      <c r="B20" s="477"/>
      <c r="C20" s="477"/>
      <c r="D20" s="220"/>
      <c r="E20" s="222">
        <f>+Resumen!C12</f>
        <v>97149978</v>
      </c>
      <c r="F20" s="217"/>
      <c r="G20" s="223"/>
      <c r="H20" s="223"/>
      <c r="I20" s="224"/>
    </row>
    <row r="21" spans="1:9" ht="47.25" customHeight="1" x14ac:dyDescent="0.3">
      <c r="A21" s="460" t="str">
        <f>+Resumen!A14</f>
        <v>II. + III. COSTOS DIRECTOS OPERACIONALES: ALQUILER DE EQUIPOS, ENSAYOS DE LABORATORIO, SUMINISTROS Y OTROS ELEMENTOS</v>
      </c>
      <c r="B21" s="460"/>
      <c r="C21" s="460"/>
      <c r="D21" s="226"/>
      <c r="E21" s="222">
        <f>+Resumen!C17</f>
        <v>5646139</v>
      </c>
      <c r="F21" s="217"/>
      <c r="G21" s="223"/>
      <c r="H21" s="223"/>
      <c r="I21" s="224"/>
    </row>
    <row r="22" spans="1:9" ht="36" customHeight="1" x14ac:dyDescent="0.3">
      <c r="A22" s="460" t="str">
        <f>+Resumen!A19</f>
        <v>IV. OTROS COSTOS DIRECTOS OPERACIONALES: CAMPAMENTO, CERRAMIENTOS, VIGILANCIA, ETC.</v>
      </c>
      <c r="B22" s="461"/>
      <c r="C22" s="461"/>
      <c r="D22" s="226"/>
      <c r="E22" s="222">
        <f>+Resumen!C21</f>
        <v>3446991</v>
      </c>
      <c r="F22" s="217"/>
      <c r="G22" s="223"/>
      <c r="H22" s="223"/>
      <c r="I22" s="224"/>
    </row>
    <row r="23" spans="1:9" ht="38.25" customHeight="1" x14ac:dyDescent="0.3">
      <c r="A23" s="460" t="str">
        <f>+Resumen!A22</f>
        <v xml:space="preserve">IV. SUBTOTAL DE PERSONAL Y COSTOS DIRECTOS OPERACIONALES </v>
      </c>
      <c r="B23" s="460"/>
      <c r="C23" s="460"/>
      <c r="D23" s="226"/>
      <c r="E23" s="222">
        <f>+Resumen!C22</f>
        <v>106243108</v>
      </c>
      <c r="F23" s="217"/>
      <c r="G23" s="223"/>
      <c r="H23" s="223"/>
      <c r="I23" s="224"/>
    </row>
    <row r="24" spans="1:9" ht="24.9" customHeight="1" x14ac:dyDescent="0.3">
      <c r="A24" s="462" t="s">
        <v>79</v>
      </c>
      <c r="B24" s="462"/>
      <c r="C24" s="462"/>
      <c r="D24" s="226"/>
      <c r="E24" s="225">
        <f>SUM(E20:E23)</f>
        <v>212486216</v>
      </c>
      <c r="F24" s="217"/>
      <c r="G24" s="223"/>
      <c r="H24" s="223"/>
      <c r="I24" s="224"/>
    </row>
    <row r="25" spans="1:9" ht="24.9" customHeight="1" x14ac:dyDescent="0.3">
      <c r="A25" s="463" t="str">
        <f>[3]Resumen!A31</f>
        <v>ADMINISTRACIÓN</v>
      </c>
      <c r="B25" s="463"/>
      <c r="C25" s="463"/>
      <c r="D25" s="227">
        <f>+Resumen!B30</f>
        <v>0.28939999999999999</v>
      </c>
      <c r="E25" s="222">
        <f>+Resumen!C30</f>
        <v>188262574</v>
      </c>
      <c r="F25" s="217"/>
      <c r="G25" s="223"/>
      <c r="H25" s="223"/>
      <c r="I25" s="224"/>
    </row>
    <row r="26" spans="1:9" ht="24.9" customHeight="1" x14ac:dyDescent="0.3">
      <c r="A26" s="463" t="str">
        <f>[3]Resumen!A32</f>
        <v>IMPREVISTOS</v>
      </c>
      <c r="B26" s="463"/>
      <c r="C26" s="463"/>
      <c r="D26" s="227">
        <f>+Resumen!B31</f>
        <v>0.01</v>
      </c>
      <c r="E26" s="222">
        <f>+Resumen!C31</f>
        <v>8829252</v>
      </c>
      <c r="F26" s="217"/>
      <c r="G26" s="223"/>
      <c r="H26" s="223"/>
      <c r="I26" s="224"/>
    </row>
    <row r="27" spans="1:9" ht="24.9" customHeight="1" x14ac:dyDescent="0.3">
      <c r="A27" s="463" t="str">
        <f>[3]Resumen!A33</f>
        <v>UTILIDAD</v>
      </c>
      <c r="B27" s="463"/>
      <c r="C27" s="463"/>
      <c r="D27" s="227">
        <f>+Resumen!B32</f>
        <v>0.04</v>
      </c>
      <c r="E27" s="222">
        <f>+Resumen!C32</f>
        <v>35317010</v>
      </c>
      <c r="F27" s="217"/>
      <c r="G27" s="223"/>
      <c r="H27" s="223"/>
      <c r="I27" s="224"/>
    </row>
    <row r="28" spans="1:9" ht="24.9" customHeight="1" x14ac:dyDescent="0.3">
      <c r="A28" s="464" t="str">
        <f>[3]Resumen!A35</f>
        <v>VALOR TOTAL DEL AIU</v>
      </c>
      <c r="B28" s="464"/>
      <c r="C28" s="464"/>
      <c r="D28" s="355">
        <f>+Resumen!B34</f>
        <v>0.33939999999999998</v>
      </c>
      <c r="E28" s="356">
        <f>+Resumen!C34</f>
        <v>232408836</v>
      </c>
      <c r="F28" s="217"/>
      <c r="G28" s="223"/>
      <c r="H28" s="223"/>
      <c r="I28" s="224" t="s">
        <v>14462</v>
      </c>
    </row>
    <row r="29" spans="1:9" ht="24.9" customHeight="1" x14ac:dyDescent="0.3">
      <c r="A29" s="465"/>
      <c r="B29" s="465"/>
      <c r="C29" s="465"/>
      <c r="D29" s="465"/>
      <c r="E29" s="465"/>
      <c r="F29" s="217"/>
      <c r="G29" s="217"/>
      <c r="H29" s="217"/>
      <c r="I29" s="217"/>
    </row>
    <row r="30" spans="1:9" ht="34.5" customHeight="1" x14ac:dyDescent="0.3">
      <c r="A30" s="467" t="s">
        <v>15408</v>
      </c>
      <c r="B30" s="467"/>
      <c r="C30" s="467"/>
      <c r="D30" s="357"/>
      <c r="E30" s="357">
        <f>+'[5]UAEOS 6o. Piso Presp V3'!$N$7</f>
        <v>744063375</v>
      </c>
      <c r="F30" s="357"/>
      <c r="G30" s="357"/>
      <c r="H30" s="357"/>
      <c r="I30" s="357"/>
    </row>
    <row r="31" spans="1:9" ht="15" customHeight="1" x14ac:dyDescent="0.3">
      <c r="A31" s="224"/>
      <c r="B31" s="224"/>
      <c r="C31" s="224"/>
      <c r="D31" s="224"/>
      <c r="E31" s="224"/>
      <c r="F31" s="224"/>
      <c r="G31" s="224"/>
      <c r="H31" s="224"/>
      <c r="I31" s="223"/>
    </row>
    <row r="32" spans="1:9" ht="15" x14ac:dyDescent="0.3">
      <c r="A32" s="215" t="s">
        <v>14463</v>
      </c>
      <c r="B32" s="215"/>
      <c r="C32" s="215"/>
      <c r="D32" s="215"/>
      <c r="E32" s="215"/>
      <c r="F32" s="215"/>
      <c r="G32" s="215"/>
      <c r="H32" s="215"/>
      <c r="I32" s="215"/>
    </row>
    <row r="33" spans="1:9" ht="15.6" x14ac:dyDescent="0.3">
      <c r="A33" s="219"/>
      <c r="B33" s="215"/>
      <c r="C33" s="215"/>
      <c r="D33" s="215"/>
      <c r="E33" s="215"/>
      <c r="F33" s="215"/>
      <c r="G33" s="215"/>
      <c r="H33" s="215"/>
      <c r="I33" s="215"/>
    </row>
    <row r="34" spans="1:9" ht="15.6" x14ac:dyDescent="0.3">
      <c r="A34" s="219"/>
      <c r="B34" s="215"/>
      <c r="C34" s="215"/>
      <c r="D34" s="215"/>
      <c r="E34" s="215"/>
      <c r="F34" s="215"/>
      <c r="G34" s="215"/>
      <c r="H34" s="215"/>
      <c r="I34" s="215"/>
    </row>
    <row r="35" spans="1:9" ht="46.5" customHeight="1" x14ac:dyDescent="0.3">
      <c r="A35" s="219"/>
      <c r="B35" s="215"/>
      <c r="C35" s="215"/>
      <c r="D35" s="215"/>
      <c r="E35" s="215"/>
      <c r="F35" s="215"/>
      <c r="G35" s="215"/>
      <c r="H35" s="215"/>
      <c r="I35" s="215"/>
    </row>
    <row r="36" spans="1:9" ht="15.6" x14ac:dyDescent="0.3">
      <c r="A36" s="457" t="s">
        <v>15345</v>
      </c>
      <c r="B36" s="457"/>
      <c r="C36" s="457"/>
      <c r="D36" s="217"/>
      <c r="E36" s="457"/>
      <c r="F36" s="457"/>
      <c r="G36" s="457"/>
      <c r="H36" s="457"/>
      <c r="I36" s="215"/>
    </row>
    <row r="37" spans="1:9" ht="15.6" x14ac:dyDescent="0.3">
      <c r="A37" s="216"/>
      <c r="B37" s="466"/>
      <c r="C37" s="466"/>
      <c r="D37" s="217"/>
      <c r="E37" s="215"/>
      <c r="F37" s="458"/>
      <c r="G37" s="458"/>
      <c r="H37" s="458"/>
      <c r="I37" s="215"/>
    </row>
    <row r="38" spans="1:9" ht="15.6" x14ac:dyDescent="0.3">
      <c r="A38" s="216" t="s">
        <v>14464</v>
      </c>
      <c r="B38" s="456" t="s">
        <v>15344</v>
      </c>
      <c r="C38" s="456"/>
      <c r="D38" s="217"/>
      <c r="E38" s="215"/>
      <c r="F38" s="459"/>
      <c r="G38" s="459"/>
      <c r="H38" s="459"/>
      <c r="I38" s="215"/>
    </row>
    <row r="39" spans="1:9" ht="15" x14ac:dyDescent="0.3">
      <c r="A39" s="215"/>
      <c r="B39" s="215"/>
      <c r="C39" s="215"/>
      <c r="D39" s="215"/>
      <c r="E39" s="215"/>
      <c r="F39" s="215"/>
      <c r="G39" s="215"/>
      <c r="H39" s="215"/>
      <c r="I39" s="215"/>
    </row>
    <row r="40" spans="1:9" ht="15" x14ac:dyDescent="0.3">
      <c r="A40" s="215"/>
      <c r="B40" s="215"/>
      <c r="C40" s="215"/>
      <c r="D40" s="215"/>
      <c r="E40" s="215"/>
      <c r="F40" s="215"/>
      <c r="G40" s="215"/>
      <c r="H40" s="215"/>
      <c r="I40" s="215"/>
    </row>
    <row r="41" spans="1:9" ht="15" x14ac:dyDescent="0.3">
      <c r="A41" s="215"/>
      <c r="B41" s="215"/>
      <c r="C41" s="215"/>
      <c r="D41" s="215"/>
      <c r="E41" s="215"/>
      <c r="F41" s="215"/>
      <c r="G41" s="215"/>
      <c r="H41" s="215"/>
      <c r="I41" s="215"/>
    </row>
    <row r="42" spans="1:9" ht="15.6" x14ac:dyDescent="0.3">
      <c r="A42" s="219"/>
      <c r="B42" s="215"/>
      <c r="C42" s="215"/>
      <c r="D42" s="215"/>
      <c r="E42" s="215"/>
      <c r="F42" s="215"/>
      <c r="G42" s="215"/>
      <c r="H42" s="215"/>
      <c r="I42" s="215"/>
    </row>
    <row r="43" spans="1:9" ht="15" x14ac:dyDescent="0.3">
      <c r="A43" s="415" t="s">
        <v>15384</v>
      </c>
      <c r="B43" s="416"/>
      <c r="C43" s="416"/>
      <c r="D43" s="215"/>
      <c r="E43" s="215"/>
      <c r="F43" s="215"/>
      <c r="G43" s="215"/>
      <c r="H43" s="215"/>
      <c r="I43" s="215"/>
    </row>
    <row r="44" spans="1:9" ht="15.6" x14ac:dyDescent="0.3">
      <c r="A44" s="453" t="s">
        <v>15391</v>
      </c>
      <c r="B44" s="454"/>
      <c r="C44" s="454"/>
      <c r="D44" s="215"/>
      <c r="E44" s="215"/>
      <c r="F44" s="215"/>
      <c r="G44" s="215"/>
      <c r="H44" s="215"/>
      <c r="I44" s="215"/>
    </row>
    <row r="45" spans="1:9" ht="15.6" x14ac:dyDescent="0.3">
      <c r="A45" s="219"/>
      <c r="B45" s="215"/>
      <c r="C45" s="215"/>
      <c r="D45" s="215"/>
      <c r="E45" s="215"/>
      <c r="F45" s="215"/>
      <c r="G45" s="215"/>
      <c r="H45" s="215"/>
      <c r="I45" s="215"/>
    </row>
    <row r="46" spans="1:9" ht="15.6" x14ac:dyDescent="0.3">
      <c r="A46" s="219"/>
      <c r="B46" s="215"/>
      <c r="C46" s="215"/>
      <c r="D46" s="215"/>
      <c r="E46" s="215"/>
      <c r="F46" s="215"/>
      <c r="G46" s="215"/>
      <c r="H46" s="215"/>
      <c r="I46" s="215"/>
    </row>
    <row r="47" spans="1:9" ht="15.6" x14ac:dyDescent="0.3">
      <c r="A47" s="219"/>
      <c r="B47" s="215"/>
      <c r="C47" s="215"/>
      <c r="D47" s="215"/>
      <c r="E47" s="215"/>
      <c r="F47" s="215"/>
      <c r="G47" s="215"/>
      <c r="H47" s="215"/>
      <c r="I47" s="215"/>
    </row>
    <row r="48" spans="1:9" ht="15.6" x14ac:dyDescent="0.3">
      <c r="A48" s="219"/>
      <c r="B48" s="215"/>
      <c r="C48" s="215"/>
      <c r="D48" s="215"/>
      <c r="E48" s="215"/>
      <c r="F48" s="215"/>
      <c r="G48" s="215"/>
      <c r="H48" s="215"/>
      <c r="I48" s="215"/>
    </row>
    <row r="49" spans="1:9" ht="15.6" x14ac:dyDescent="0.3">
      <c r="A49" s="219"/>
      <c r="B49" s="215"/>
      <c r="C49" s="215"/>
      <c r="D49" s="215"/>
      <c r="E49" s="215"/>
      <c r="F49" s="215"/>
      <c r="G49" s="215"/>
      <c r="H49" s="215"/>
      <c r="I49" s="215"/>
    </row>
    <row r="50" spans="1:9" ht="15.6" x14ac:dyDescent="0.3">
      <c r="A50" s="219"/>
      <c r="B50" s="215"/>
      <c r="C50" s="215"/>
      <c r="D50" s="215"/>
      <c r="E50" s="215"/>
      <c r="F50" s="215"/>
      <c r="G50" s="215"/>
      <c r="H50" s="215"/>
      <c r="I50" s="215"/>
    </row>
    <row r="51" spans="1:9" ht="15.6" x14ac:dyDescent="0.3">
      <c r="A51" s="219"/>
      <c r="B51" s="215"/>
      <c r="C51" s="215"/>
      <c r="D51" s="215"/>
      <c r="E51" s="215"/>
      <c r="F51" s="215"/>
      <c r="G51" s="215"/>
      <c r="H51" s="215"/>
      <c r="I51" s="215"/>
    </row>
    <row r="52" spans="1:9" ht="15.6" x14ac:dyDescent="0.3">
      <c r="A52" s="219"/>
      <c r="B52" s="215"/>
      <c r="C52" s="215"/>
      <c r="D52" s="215"/>
      <c r="E52" s="215"/>
      <c r="F52" s="215"/>
      <c r="G52" s="215"/>
      <c r="H52" s="215"/>
      <c r="I52" s="215"/>
    </row>
    <row r="53" spans="1:9" ht="15.6" x14ac:dyDescent="0.3">
      <c r="A53" s="219"/>
      <c r="B53" s="215"/>
      <c r="C53" s="215"/>
      <c r="D53" s="215"/>
      <c r="E53" s="215"/>
      <c r="F53" s="215"/>
      <c r="G53" s="215"/>
      <c r="H53" s="215"/>
      <c r="I53" s="215"/>
    </row>
    <row r="54" spans="1:9" ht="15.6" x14ac:dyDescent="0.3">
      <c r="A54" s="219"/>
      <c r="B54" s="215"/>
      <c r="C54" s="215"/>
      <c r="D54" s="215"/>
      <c r="E54" s="215"/>
      <c r="F54" s="215"/>
      <c r="G54" s="215"/>
      <c r="H54" s="215"/>
      <c r="I54" s="215"/>
    </row>
    <row r="55" spans="1:9" ht="15.6" x14ac:dyDescent="0.3">
      <c r="A55" s="219"/>
      <c r="B55" s="215"/>
      <c r="C55" s="215"/>
      <c r="D55" s="215"/>
      <c r="E55" s="215"/>
      <c r="F55" s="215"/>
      <c r="G55" s="215"/>
      <c r="H55" s="215"/>
      <c r="I55" s="215"/>
    </row>
    <row r="56" spans="1:9" ht="15.6" x14ac:dyDescent="0.3">
      <c r="A56" s="219"/>
      <c r="B56" s="215"/>
      <c r="C56" s="215"/>
      <c r="D56" s="217"/>
      <c r="E56" s="217"/>
      <c r="F56" s="217"/>
      <c r="G56" s="217"/>
      <c r="H56" s="217"/>
      <c r="I56" s="215"/>
    </row>
    <row r="57" spans="1:9" ht="15.6" x14ac:dyDescent="0.3">
      <c r="A57" s="215"/>
      <c r="B57" s="217"/>
      <c r="C57" s="217"/>
      <c r="D57" s="217"/>
      <c r="E57" s="217"/>
      <c r="F57" s="217"/>
      <c r="G57" s="217"/>
      <c r="H57" s="217"/>
      <c r="I57" s="215"/>
    </row>
    <row r="58" spans="1:9" x14ac:dyDescent="0.3">
      <c r="A58" s="178"/>
      <c r="B58" s="178"/>
      <c r="C58" s="178"/>
      <c r="D58" s="178"/>
      <c r="E58" s="178"/>
      <c r="F58" s="178"/>
      <c r="G58" s="178"/>
      <c r="H58" s="178"/>
      <c r="I58" s="178"/>
    </row>
  </sheetData>
  <mergeCells count="31">
    <mergeCell ref="A30:C30"/>
    <mergeCell ref="A21:C21"/>
    <mergeCell ref="A2:I2"/>
    <mergeCell ref="A4:I4"/>
    <mergeCell ref="A5:I5"/>
    <mergeCell ref="A6:I6"/>
    <mergeCell ref="A7:I7"/>
    <mergeCell ref="A8:B8"/>
    <mergeCell ref="C8:E8"/>
    <mergeCell ref="H8:I8"/>
    <mergeCell ref="A15:C15"/>
    <mergeCell ref="D15:E15"/>
    <mergeCell ref="A16:I18"/>
    <mergeCell ref="A20:C20"/>
    <mergeCell ref="F15:I15"/>
    <mergeCell ref="A44:C44"/>
    <mergeCell ref="A1:I1"/>
    <mergeCell ref="B38:C38"/>
    <mergeCell ref="E36:H36"/>
    <mergeCell ref="F37:H37"/>
    <mergeCell ref="F38:H38"/>
    <mergeCell ref="A22:C22"/>
    <mergeCell ref="A23:C23"/>
    <mergeCell ref="A24:C24"/>
    <mergeCell ref="A25:C25"/>
    <mergeCell ref="A26:C26"/>
    <mergeCell ref="A27:C27"/>
    <mergeCell ref="A28:C28"/>
    <mergeCell ref="A29:E29"/>
    <mergeCell ref="A36:C36"/>
    <mergeCell ref="B37:C37"/>
  </mergeCells>
  <printOptions horizontalCentered="1" verticalCentered="1"/>
  <pageMargins left="0.62992125984251968" right="0.43307086614173229" top="0.98425196850393704" bottom="0.74803149606299213" header="0.31496062992125984" footer="0.31496062992125984"/>
  <pageSetup scale="59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>
    <pageSetUpPr fitToPage="1"/>
  </sheetPr>
  <dimension ref="A1:W50"/>
  <sheetViews>
    <sheetView showGridLines="0" zoomScale="70" zoomScaleNormal="70" workbookViewId="0">
      <selection activeCell="I2" sqref="I2"/>
    </sheetView>
  </sheetViews>
  <sheetFormatPr baseColWidth="10" defaultRowHeight="14.4" x14ac:dyDescent="0.3"/>
  <cols>
    <col min="1" max="1" width="46.5546875" customWidth="1"/>
    <col min="2" max="2" width="17.33203125" customWidth="1"/>
    <col min="3" max="3" width="51.6640625" customWidth="1"/>
    <col min="4" max="4" width="27.6640625" bestFit="1" customWidth="1"/>
    <col min="5" max="6" width="17.33203125" customWidth="1"/>
    <col min="7" max="9" width="24.6640625" style="239" customWidth="1"/>
    <col min="10" max="10" width="17.33203125" hidden="1" customWidth="1"/>
    <col min="11" max="11" width="24.33203125" customWidth="1"/>
    <col min="12" max="20" width="27.33203125" customWidth="1"/>
    <col min="23" max="23" width="37.33203125" bestFit="1" customWidth="1"/>
  </cols>
  <sheetData>
    <row r="1" spans="1:23" ht="39.75" customHeight="1" x14ac:dyDescent="0.3">
      <c r="A1" s="479" t="s">
        <v>15188</v>
      </c>
      <c r="B1" s="480"/>
      <c r="C1" s="480"/>
      <c r="D1" s="480"/>
      <c r="E1" s="480"/>
      <c r="F1" s="139"/>
      <c r="G1" s="240"/>
      <c r="H1" s="241"/>
      <c r="I1" s="241"/>
      <c r="J1" s="139"/>
      <c r="K1" s="256" t="s">
        <v>2</v>
      </c>
      <c r="L1" s="256" t="s">
        <v>3</v>
      </c>
      <c r="M1" s="256" t="s">
        <v>4</v>
      </c>
      <c r="N1" s="256" t="s">
        <v>5</v>
      </c>
      <c r="O1" s="256" t="s">
        <v>6</v>
      </c>
      <c r="P1" s="256" t="s">
        <v>7</v>
      </c>
      <c r="Q1" s="256" t="s">
        <v>8</v>
      </c>
      <c r="R1" s="256" t="s">
        <v>11</v>
      </c>
      <c r="S1" s="256" t="s">
        <v>12</v>
      </c>
      <c r="T1" s="256" t="s">
        <v>13</v>
      </c>
      <c r="W1" s="3" t="s">
        <v>101</v>
      </c>
    </row>
    <row r="2" spans="1:23" s="5" customFormat="1" ht="63" customHeight="1" x14ac:dyDescent="0.3">
      <c r="A2" s="247" t="s">
        <v>0</v>
      </c>
      <c r="B2" s="248" t="s">
        <v>31</v>
      </c>
      <c r="C2" s="249" t="s">
        <v>38</v>
      </c>
      <c r="D2" s="249" t="s">
        <v>78</v>
      </c>
      <c r="E2" s="248" t="s">
        <v>14456</v>
      </c>
      <c r="F2" s="248" t="s">
        <v>15154</v>
      </c>
      <c r="G2" s="250" t="s">
        <v>15189</v>
      </c>
      <c r="H2" s="250" t="s">
        <v>15398</v>
      </c>
      <c r="I2" s="251" t="s">
        <v>15190</v>
      </c>
      <c r="J2" s="252" t="s">
        <v>15156</v>
      </c>
      <c r="K2" s="257"/>
      <c r="L2" s="258" t="s">
        <v>4438</v>
      </c>
      <c r="M2" s="258" t="s">
        <v>14433</v>
      </c>
      <c r="N2" s="258" t="s">
        <v>15381</v>
      </c>
      <c r="O2" s="258" t="s">
        <v>14424</v>
      </c>
      <c r="P2" s="258" t="s">
        <v>54</v>
      </c>
      <c r="Q2" s="259"/>
      <c r="R2" s="258" t="s">
        <v>76</v>
      </c>
      <c r="S2" s="258" t="s">
        <v>72</v>
      </c>
      <c r="T2" s="258" t="s">
        <v>5982</v>
      </c>
      <c r="W2" s="3" t="s">
        <v>102</v>
      </c>
    </row>
    <row r="3" spans="1:23" x14ac:dyDescent="0.3">
      <c r="A3" s="424"/>
      <c r="B3" s="425"/>
      <c r="C3" s="425"/>
      <c r="D3" s="425"/>
      <c r="E3" s="426"/>
      <c r="F3" s="426">
        <v>0.13120000000000001</v>
      </c>
      <c r="G3" s="426">
        <v>9.2799999999999994E-2</v>
      </c>
      <c r="H3" s="427">
        <v>5.1999999999999998E-2</v>
      </c>
      <c r="I3" s="428">
        <v>3.9E-2</v>
      </c>
      <c r="J3" s="253">
        <v>7.8600000000000003E-2</v>
      </c>
      <c r="K3" s="260"/>
      <c r="L3" s="258" t="s">
        <v>15158</v>
      </c>
      <c r="M3" s="258" t="s">
        <v>14434</v>
      </c>
      <c r="N3" s="258" t="s">
        <v>48</v>
      </c>
      <c r="O3" s="258" t="s">
        <v>64</v>
      </c>
      <c r="P3" s="258" t="s">
        <v>14430</v>
      </c>
      <c r="Q3" s="259"/>
      <c r="R3" s="258" t="s">
        <v>71</v>
      </c>
      <c r="S3" s="259"/>
      <c r="T3" s="258" t="s">
        <v>4442</v>
      </c>
      <c r="W3" s="3" t="s">
        <v>103</v>
      </c>
    </row>
    <row r="4" spans="1:23" x14ac:dyDescent="0.3">
      <c r="A4" s="429" t="s">
        <v>1</v>
      </c>
      <c r="B4" s="430"/>
      <c r="C4" s="431" t="s">
        <v>37</v>
      </c>
      <c r="D4" s="431" t="str">
        <f t="shared" ref="D4:D36" si="0">IF(A4=$K$1,"ESPE1",IF(A4=$L$1,"ESPE2",IF(A4=$M$1,"PROF3",IF(A4=$N$1,"PROF4",IF(A4=$O$1,"PROF5",IF(A4=$P$1,"PROF6",IF(A4=$Q$1,"PROF6A",IF(A4=$R$1,"PROF7",IF(A4=$S$1,"PROF8",IF(A4=$T$1,"PROFAUX",A4))))))))))</f>
        <v>ASESOR</v>
      </c>
      <c r="E4" s="432">
        <v>12702869</v>
      </c>
      <c r="F4" s="432">
        <f t="shared" ref="F4:F35" si="1">ROUND(E4+(E4*$F$3),0)</f>
        <v>14369485</v>
      </c>
      <c r="G4" s="433">
        <f>+F4+(F4*$G$3)</f>
        <v>15702973.208000001</v>
      </c>
      <c r="H4" s="434">
        <f>+G4+(F4*$H$3)</f>
        <v>16450186.428000001</v>
      </c>
      <c r="I4" s="435">
        <f>+H4+(H4*$I$3)</f>
        <v>17091743.698692001</v>
      </c>
      <c r="J4" s="254">
        <f>ROUND(F4+(F4*$J$3),0)</f>
        <v>15498927</v>
      </c>
      <c r="K4" s="260" t="s">
        <v>14437</v>
      </c>
      <c r="L4" s="258" t="s">
        <v>5991</v>
      </c>
      <c r="M4" s="258" t="s">
        <v>15158</v>
      </c>
      <c r="N4" s="258" t="s">
        <v>49</v>
      </c>
      <c r="O4" s="258" t="s">
        <v>15153</v>
      </c>
      <c r="P4" s="258" t="s">
        <v>15394</v>
      </c>
      <c r="Q4" s="259"/>
      <c r="R4" s="258" t="s">
        <v>72</v>
      </c>
      <c r="S4" s="259"/>
      <c r="T4" s="258" t="s">
        <v>5983</v>
      </c>
      <c r="W4" s="3" t="s">
        <v>104</v>
      </c>
    </row>
    <row r="5" spans="1:23" x14ac:dyDescent="0.3">
      <c r="A5" s="420" t="s">
        <v>2</v>
      </c>
      <c r="B5" s="2">
        <v>1</v>
      </c>
      <c r="C5" s="1" t="s">
        <v>37</v>
      </c>
      <c r="D5" s="1" t="str">
        <f t="shared" si="0"/>
        <v>ESPE1</v>
      </c>
      <c r="E5" s="421">
        <v>11935649</v>
      </c>
      <c r="F5" s="421">
        <f t="shared" si="1"/>
        <v>13501606</v>
      </c>
      <c r="G5" s="261">
        <f t="shared" ref="G5:G35" si="2">+F5+(F5*$G$3)</f>
        <v>14754555.036800001</v>
      </c>
      <c r="H5" s="422">
        <f t="shared" ref="H5:H35" si="3">+G5+(F5*$H$3)</f>
        <v>15456638.548800001</v>
      </c>
      <c r="I5" s="423">
        <f t="shared" ref="I5:I35" si="4">+H5+(H5*$I$3)</f>
        <v>16059447.452203201</v>
      </c>
      <c r="J5" s="255">
        <f t="shared" ref="J5:J35" si="5">ROUND(F5+(F5*$J$3),0)</f>
        <v>14562832</v>
      </c>
      <c r="K5" s="260"/>
      <c r="L5" s="258" t="s">
        <v>15149</v>
      </c>
      <c r="M5" s="258" t="s">
        <v>41</v>
      </c>
      <c r="N5" s="258" t="s">
        <v>5996</v>
      </c>
      <c r="O5" s="258" t="s">
        <v>15371</v>
      </c>
      <c r="P5" s="258" t="s">
        <v>65</v>
      </c>
      <c r="Q5" s="259"/>
      <c r="R5" s="258" t="s">
        <v>63</v>
      </c>
      <c r="S5" s="259"/>
      <c r="T5" s="259"/>
      <c r="W5" s="3" t="s">
        <v>105</v>
      </c>
    </row>
    <row r="6" spans="1:23" x14ac:dyDescent="0.3">
      <c r="A6" s="429" t="s">
        <v>3</v>
      </c>
      <c r="B6" s="430">
        <v>2</v>
      </c>
      <c r="C6" s="431" t="s">
        <v>37</v>
      </c>
      <c r="D6" s="431" t="str">
        <f t="shared" si="0"/>
        <v>ESPE2</v>
      </c>
      <c r="E6" s="432">
        <v>7919042</v>
      </c>
      <c r="F6" s="432">
        <f t="shared" si="1"/>
        <v>8958020</v>
      </c>
      <c r="G6" s="433">
        <f t="shared" si="2"/>
        <v>9789324.2559999991</v>
      </c>
      <c r="H6" s="434">
        <f t="shared" si="3"/>
        <v>10255141.295999998</v>
      </c>
      <c r="I6" s="435">
        <f t="shared" si="4"/>
        <v>10655091.806543998</v>
      </c>
      <c r="J6" s="254">
        <f t="shared" si="5"/>
        <v>9662120</v>
      </c>
      <c r="K6" s="260"/>
      <c r="L6" s="258" t="s">
        <v>15364</v>
      </c>
      <c r="M6" s="258" t="s">
        <v>42</v>
      </c>
      <c r="N6" s="258" t="s">
        <v>15392</v>
      </c>
      <c r="O6" s="258" t="s">
        <v>51</v>
      </c>
      <c r="P6" s="258" t="s">
        <v>15126</v>
      </c>
      <c r="Q6" s="259"/>
      <c r="R6" s="258" t="s">
        <v>15378</v>
      </c>
      <c r="S6" s="259"/>
      <c r="T6" s="259"/>
      <c r="W6" s="3" t="s">
        <v>106</v>
      </c>
    </row>
    <row r="7" spans="1:23" x14ac:dyDescent="0.3">
      <c r="A7" s="420" t="s">
        <v>4</v>
      </c>
      <c r="B7" s="2">
        <v>3</v>
      </c>
      <c r="C7" s="1" t="s">
        <v>37</v>
      </c>
      <c r="D7" s="1" t="str">
        <f t="shared" si="0"/>
        <v>PROF3</v>
      </c>
      <c r="E7" s="421">
        <v>7615465</v>
      </c>
      <c r="F7" s="421">
        <f t="shared" si="1"/>
        <v>8614614</v>
      </c>
      <c r="G7" s="261">
        <f t="shared" si="2"/>
        <v>9414050.1791999992</v>
      </c>
      <c r="H7" s="422">
        <f t="shared" si="3"/>
        <v>9862010.1071999986</v>
      </c>
      <c r="I7" s="423">
        <f t="shared" si="4"/>
        <v>10246628.501380799</v>
      </c>
      <c r="J7" s="255">
        <f t="shared" si="5"/>
        <v>9291723</v>
      </c>
      <c r="K7" s="260"/>
      <c r="L7" s="258" t="s">
        <v>4444</v>
      </c>
      <c r="M7" s="258" t="s">
        <v>32</v>
      </c>
      <c r="N7" s="258" t="s">
        <v>5991</v>
      </c>
      <c r="O7" s="258" t="s">
        <v>55</v>
      </c>
      <c r="P7" s="258" t="s">
        <v>15395</v>
      </c>
      <c r="Q7" s="259"/>
      <c r="R7" s="258" t="s">
        <v>73</v>
      </c>
      <c r="S7" s="259"/>
      <c r="T7" s="259"/>
      <c r="W7" s="3" t="s">
        <v>107</v>
      </c>
    </row>
    <row r="8" spans="1:23" x14ac:dyDescent="0.3">
      <c r="A8" s="429" t="s">
        <v>5</v>
      </c>
      <c r="B8" s="430">
        <v>4</v>
      </c>
      <c r="C8" s="431" t="s">
        <v>37</v>
      </c>
      <c r="D8" s="431" t="str">
        <f t="shared" si="0"/>
        <v>PROF4</v>
      </c>
      <c r="E8" s="432">
        <v>6405660</v>
      </c>
      <c r="F8" s="432">
        <f t="shared" si="1"/>
        <v>7246083</v>
      </c>
      <c r="G8" s="433">
        <f t="shared" si="2"/>
        <v>7918519.5023999996</v>
      </c>
      <c r="H8" s="434">
        <f t="shared" si="3"/>
        <v>8295315.8183999993</v>
      </c>
      <c r="I8" s="435">
        <f t="shared" si="4"/>
        <v>8618833.1353175994</v>
      </c>
      <c r="J8" s="254">
        <f t="shared" si="5"/>
        <v>7815625</v>
      </c>
      <c r="K8" s="260"/>
      <c r="L8" s="258" t="s">
        <v>4446</v>
      </c>
      <c r="M8" s="258" t="s">
        <v>43</v>
      </c>
      <c r="N8" s="258" t="s">
        <v>50</v>
      </c>
      <c r="O8" s="258" t="s">
        <v>56</v>
      </c>
      <c r="P8" s="258" t="s">
        <v>66</v>
      </c>
      <c r="Q8" s="259"/>
      <c r="R8" s="258" t="s">
        <v>44</v>
      </c>
      <c r="S8" s="259"/>
      <c r="T8" s="259"/>
      <c r="W8" s="3" t="s">
        <v>108</v>
      </c>
    </row>
    <row r="9" spans="1:23" x14ac:dyDescent="0.3">
      <c r="A9" s="420" t="s">
        <v>6</v>
      </c>
      <c r="B9" s="2">
        <v>5</v>
      </c>
      <c r="C9" s="1" t="s">
        <v>37</v>
      </c>
      <c r="D9" s="1" t="str">
        <f t="shared" si="0"/>
        <v>PROF5</v>
      </c>
      <c r="E9" s="421">
        <v>5056860</v>
      </c>
      <c r="F9" s="421">
        <f t="shared" si="1"/>
        <v>5720320</v>
      </c>
      <c r="G9" s="261">
        <f t="shared" si="2"/>
        <v>6251165.6960000005</v>
      </c>
      <c r="H9" s="422">
        <f t="shared" si="3"/>
        <v>6548622.3360000001</v>
      </c>
      <c r="I9" s="423">
        <f t="shared" si="4"/>
        <v>6804018.6071039997</v>
      </c>
      <c r="J9" s="255">
        <f t="shared" si="5"/>
        <v>6169937</v>
      </c>
      <c r="K9" s="260"/>
      <c r="L9" s="258" t="s">
        <v>5977</v>
      </c>
      <c r="M9" s="258" t="s">
        <v>44</v>
      </c>
      <c r="N9" s="258" t="s">
        <v>51</v>
      </c>
      <c r="O9" s="258" t="s">
        <v>5995</v>
      </c>
      <c r="P9" s="258" t="s">
        <v>67</v>
      </c>
      <c r="Q9" s="259"/>
      <c r="R9" s="258" t="s">
        <v>6007</v>
      </c>
      <c r="S9" s="259"/>
      <c r="T9" s="259"/>
      <c r="W9" s="3" t="s">
        <v>109</v>
      </c>
    </row>
    <row r="10" spans="1:23" x14ac:dyDescent="0.3">
      <c r="A10" s="429" t="s">
        <v>7</v>
      </c>
      <c r="B10" s="430">
        <v>6</v>
      </c>
      <c r="C10" s="431" t="s">
        <v>37</v>
      </c>
      <c r="D10" s="431" t="str">
        <f t="shared" si="0"/>
        <v>PROF6</v>
      </c>
      <c r="E10" s="432">
        <v>4963432</v>
      </c>
      <c r="F10" s="432">
        <f t="shared" si="1"/>
        <v>5614634</v>
      </c>
      <c r="G10" s="433">
        <f t="shared" si="2"/>
        <v>6135672.0351999998</v>
      </c>
      <c r="H10" s="434">
        <f t="shared" si="3"/>
        <v>6427633.0032000002</v>
      </c>
      <c r="I10" s="435">
        <f t="shared" si="4"/>
        <v>6678310.6903248001</v>
      </c>
      <c r="J10" s="254">
        <f t="shared" si="5"/>
        <v>6055944</v>
      </c>
      <c r="K10" s="260"/>
      <c r="L10" s="258" t="s">
        <v>5978</v>
      </c>
      <c r="M10" s="258" t="s">
        <v>5980</v>
      </c>
      <c r="N10" s="258" t="s">
        <v>43</v>
      </c>
      <c r="O10" s="258" t="s">
        <v>15377</v>
      </c>
      <c r="P10" s="258" t="s">
        <v>14431</v>
      </c>
      <c r="Q10" s="259"/>
      <c r="R10" s="258" t="s">
        <v>66</v>
      </c>
      <c r="S10" s="259"/>
      <c r="T10" s="259"/>
      <c r="W10" s="3" t="s">
        <v>149</v>
      </c>
    </row>
    <row r="11" spans="1:23" x14ac:dyDescent="0.3">
      <c r="A11" s="420" t="s">
        <v>8</v>
      </c>
      <c r="B11" s="2">
        <v>9</v>
      </c>
      <c r="C11" s="1" t="s">
        <v>37</v>
      </c>
      <c r="D11" s="1" t="str">
        <f t="shared" si="0"/>
        <v>PROF6A</v>
      </c>
      <c r="E11" s="421">
        <v>5159596</v>
      </c>
      <c r="F11" s="421">
        <f t="shared" si="1"/>
        <v>5836535</v>
      </c>
      <c r="G11" s="261">
        <f t="shared" si="2"/>
        <v>6378165.4479999999</v>
      </c>
      <c r="H11" s="422">
        <f t="shared" si="3"/>
        <v>6681665.2680000002</v>
      </c>
      <c r="I11" s="423">
        <f t="shared" si="4"/>
        <v>6942250.2134520002</v>
      </c>
      <c r="J11" s="255">
        <f t="shared" si="5"/>
        <v>6295287</v>
      </c>
      <c r="K11" s="260"/>
      <c r="L11" s="258" t="s">
        <v>5979</v>
      </c>
      <c r="M11" s="258" t="s">
        <v>5981</v>
      </c>
      <c r="N11" s="258" t="s">
        <v>58</v>
      </c>
      <c r="O11" s="258" t="s">
        <v>15152</v>
      </c>
      <c r="P11" s="258" t="s">
        <v>68</v>
      </c>
      <c r="Q11" s="259"/>
      <c r="R11" s="258" t="s">
        <v>58</v>
      </c>
      <c r="S11" s="259"/>
      <c r="T11" s="259"/>
    </row>
    <row r="12" spans="1:23" x14ac:dyDescent="0.3">
      <c r="A12" s="429" t="s">
        <v>9</v>
      </c>
      <c r="B12" s="430">
        <v>7</v>
      </c>
      <c r="C12" s="431" t="s">
        <v>37</v>
      </c>
      <c r="D12" s="431" t="str">
        <f t="shared" si="0"/>
        <v>CONTADOR</v>
      </c>
      <c r="E12" s="432">
        <v>4922862</v>
      </c>
      <c r="F12" s="432">
        <f t="shared" si="1"/>
        <v>5568741</v>
      </c>
      <c r="G12" s="433">
        <f t="shared" si="2"/>
        <v>6085520.1648000004</v>
      </c>
      <c r="H12" s="434">
        <f t="shared" si="3"/>
        <v>6375094.6968</v>
      </c>
      <c r="I12" s="435">
        <f t="shared" si="4"/>
        <v>6623723.3899752004</v>
      </c>
      <c r="J12" s="254">
        <f t="shared" si="5"/>
        <v>6006444</v>
      </c>
      <c r="K12" s="260"/>
      <c r="L12" s="258" t="s">
        <v>5980</v>
      </c>
      <c r="M12" s="258" t="s">
        <v>50</v>
      </c>
      <c r="N12" s="258" t="s">
        <v>15375</v>
      </c>
      <c r="O12" s="258" t="s">
        <v>15376</v>
      </c>
      <c r="P12" s="258" t="s">
        <v>15157</v>
      </c>
      <c r="Q12" s="259"/>
      <c r="R12" s="258" t="s">
        <v>74</v>
      </c>
      <c r="S12" s="259"/>
      <c r="T12" s="259"/>
    </row>
    <row r="13" spans="1:23" x14ac:dyDescent="0.3">
      <c r="A13" s="420" t="s">
        <v>10</v>
      </c>
      <c r="B13" s="2">
        <v>8</v>
      </c>
      <c r="C13" s="1" t="s">
        <v>37</v>
      </c>
      <c r="D13" s="1" t="str">
        <f t="shared" si="0"/>
        <v>TRABAJADOR SOCIAL</v>
      </c>
      <c r="E13" s="421">
        <v>4661023</v>
      </c>
      <c r="F13" s="421">
        <f t="shared" si="1"/>
        <v>5272549</v>
      </c>
      <c r="G13" s="261">
        <f t="shared" si="2"/>
        <v>5761841.5471999999</v>
      </c>
      <c r="H13" s="422">
        <f t="shared" si="3"/>
        <v>6036014.0952000003</v>
      </c>
      <c r="I13" s="423">
        <f t="shared" si="4"/>
        <v>6271418.6449128008</v>
      </c>
      <c r="J13" s="255">
        <f t="shared" si="5"/>
        <v>5686971</v>
      </c>
      <c r="K13" s="260"/>
      <c r="L13" s="258" t="s">
        <v>41</v>
      </c>
      <c r="M13" s="258" t="s">
        <v>14453</v>
      </c>
      <c r="N13" s="258" t="s">
        <v>15365</v>
      </c>
      <c r="O13" s="258" t="s">
        <v>5984</v>
      </c>
      <c r="P13" s="258" t="s">
        <v>14457</v>
      </c>
      <c r="Q13" s="259"/>
      <c r="R13" s="258" t="s">
        <v>75</v>
      </c>
      <c r="S13" s="259"/>
      <c r="T13" s="259"/>
    </row>
    <row r="14" spans="1:23" x14ac:dyDescent="0.3">
      <c r="A14" s="429" t="s">
        <v>11</v>
      </c>
      <c r="B14" s="430">
        <v>10</v>
      </c>
      <c r="C14" s="431" t="s">
        <v>37</v>
      </c>
      <c r="D14" s="431" t="str">
        <f t="shared" si="0"/>
        <v>PROF7</v>
      </c>
      <c r="E14" s="432">
        <v>4008252</v>
      </c>
      <c r="F14" s="432">
        <f t="shared" si="1"/>
        <v>4534135</v>
      </c>
      <c r="G14" s="433">
        <f t="shared" si="2"/>
        <v>4954902.7280000001</v>
      </c>
      <c r="H14" s="434">
        <f t="shared" si="3"/>
        <v>5190677.7479999997</v>
      </c>
      <c r="I14" s="435">
        <f t="shared" si="4"/>
        <v>5393114.1801720001</v>
      </c>
      <c r="J14" s="254">
        <f t="shared" si="5"/>
        <v>4890518</v>
      </c>
      <c r="K14" s="260"/>
      <c r="L14" s="258" t="s">
        <v>42</v>
      </c>
      <c r="M14" s="258" t="s">
        <v>45</v>
      </c>
      <c r="N14" s="258" t="s">
        <v>15159</v>
      </c>
      <c r="O14" s="258" t="s">
        <v>15369</v>
      </c>
      <c r="P14" s="258" t="s">
        <v>69</v>
      </c>
      <c r="Q14" s="259"/>
      <c r="R14" s="258" t="s">
        <v>77</v>
      </c>
      <c r="S14" s="259"/>
      <c r="T14" s="259"/>
    </row>
    <row r="15" spans="1:23" x14ac:dyDescent="0.3">
      <c r="A15" s="420" t="s">
        <v>12</v>
      </c>
      <c r="B15" s="2">
        <v>11</v>
      </c>
      <c r="C15" s="1" t="s">
        <v>37</v>
      </c>
      <c r="D15" s="1" t="str">
        <f t="shared" si="0"/>
        <v>PROF8</v>
      </c>
      <c r="E15" s="421">
        <v>3648964</v>
      </c>
      <c r="F15" s="421">
        <f t="shared" si="1"/>
        <v>4127708</v>
      </c>
      <c r="G15" s="261">
        <f t="shared" si="2"/>
        <v>4510759.3024000004</v>
      </c>
      <c r="H15" s="422">
        <f t="shared" si="3"/>
        <v>4725400.1184</v>
      </c>
      <c r="I15" s="423">
        <f t="shared" si="4"/>
        <v>4909690.7230176004</v>
      </c>
      <c r="J15" s="255">
        <f t="shared" si="5"/>
        <v>4452146</v>
      </c>
      <c r="K15" s="260"/>
      <c r="L15" s="258" t="s">
        <v>14438</v>
      </c>
      <c r="M15" s="258" t="s">
        <v>46</v>
      </c>
      <c r="N15" s="258" t="s">
        <v>15362</v>
      </c>
      <c r="O15" s="258" t="s">
        <v>15370</v>
      </c>
      <c r="P15" s="258" t="s">
        <v>14432</v>
      </c>
      <c r="Q15" s="259"/>
      <c r="R15" s="259"/>
      <c r="S15" s="259"/>
      <c r="T15" s="259"/>
    </row>
    <row r="16" spans="1:23" x14ac:dyDescent="0.3">
      <c r="A16" s="429" t="s">
        <v>13</v>
      </c>
      <c r="B16" s="430">
        <v>12</v>
      </c>
      <c r="C16" s="431" t="s">
        <v>37</v>
      </c>
      <c r="D16" s="431" t="str">
        <f t="shared" si="0"/>
        <v>PROFAUX</v>
      </c>
      <c r="E16" s="432">
        <v>2168806</v>
      </c>
      <c r="F16" s="432">
        <f t="shared" si="1"/>
        <v>2453353</v>
      </c>
      <c r="G16" s="433">
        <f t="shared" si="2"/>
        <v>2681024.1584000001</v>
      </c>
      <c r="H16" s="434">
        <f t="shared" si="3"/>
        <v>2808598.5144000002</v>
      </c>
      <c r="I16" s="435">
        <f t="shared" si="4"/>
        <v>2918133.8564616004</v>
      </c>
      <c r="J16" s="254">
        <f t="shared" si="5"/>
        <v>2646187</v>
      </c>
      <c r="K16" s="260"/>
      <c r="L16" s="258" t="s">
        <v>14439</v>
      </c>
      <c r="M16" s="258" t="s">
        <v>5984</v>
      </c>
      <c r="N16" s="258" t="s">
        <v>4439</v>
      </c>
      <c r="O16" s="258" t="s">
        <v>15374</v>
      </c>
      <c r="P16" s="258" t="s">
        <v>70</v>
      </c>
      <c r="Q16" s="259"/>
      <c r="R16" s="259"/>
      <c r="S16" s="259"/>
      <c r="T16" s="259"/>
    </row>
    <row r="17" spans="1:20" x14ac:dyDescent="0.3">
      <c r="A17" s="420" t="s">
        <v>14</v>
      </c>
      <c r="B17" s="7">
        <v>13</v>
      </c>
      <c r="C17" s="1" t="s">
        <v>154</v>
      </c>
      <c r="D17" s="1" t="str">
        <f t="shared" si="0"/>
        <v>Topógrafo 1</v>
      </c>
      <c r="E17" s="421">
        <v>2798615</v>
      </c>
      <c r="F17" s="421">
        <f t="shared" si="1"/>
        <v>3165793</v>
      </c>
      <c r="G17" s="261">
        <f t="shared" si="2"/>
        <v>3459578.5904000001</v>
      </c>
      <c r="H17" s="422">
        <f t="shared" si="3"/>
        <v>3624199.8264000001</v>
      </c>
      <c r="I17" s="423">
        <f t="shared" si="4"/>
        <v>3765543.6196296001</v>
      </c>
      <c r="J17" s="255">
        <f t="shared" si="5"/>
        <v>3414624</v>
      </c>
      <c r="K17" s="260"/>
      <c r="L17" s="258" t="s">
        <v>14444</v>
      </c>
      <c r="M17" s="258" t="s">
        <v>40</v>
      </c>
      <c r="N17" s="258" t="s">
        <v>15151</v>
      </c>
      <c r="O17" s="258" t="s">
        <v>15352</v>
      </c>
      <c r="P17" s="258" t="s">
        <v>6006</v>
      </c>
      <c r="Q17" s="259"/>
      <c r="R17" s="259"/>
      <c r="S17" s="259"/>
      <c r="T17" s="259"/>
    </row>
    <row r="18" spans="1:20" x14ac:dyDescent="0.3">
      <c r="A18" s="429" t="s">
        <v>15</v>
      </c>
      <c r="B18" s="436">
        <v>14</v>
      </c>
      <c r="C18" s="431" t="s">
        <v>154</v>
      </c>
      <c r="D18" s="431" t="str">
        <f t="shared" si="0"/>
        <v>Topógrafo Auxiliar</v>
      </c>
      <c r="E18" s="432">
        <v>2228043</v>
      </c>
      <c r="F18" s="432">
        <f t="shared" si="1"/>
        <v>2520362</v>
      </c>
      <c r="G18" s="433">
        <f t="shared" si="2"/>
        <v>2754251.5935999998</v>
      </c>
      <c r="H18" s="434">
        <f t="shared" si="3"/>
        <v>2885310.4175999998</v>
      </c>
      <c r="I18" s="435">
        <f t="shared" si="4"/>
        <v>2997837.5238863998</v>
      </c>
      <c r="J18" s="254">
        <f t="shared" si="5"/>
        <v>2718462</v>
      </c>
      <c r="K18" s="260"/>
      <c r="L18" s="258" t="s">
        <v>14455</v>
      </c>
      <c r="M18" s="258" t="s">
        <v>4441</v>
      </c>
      <c r="N18" s="258" t="s">
        <v>15150</v>
      </c>
      <c r="O18" s="258" t="s">
        <v>15368</v>
      </c>
      <c r="P18" s="258" t="s">
        <v>6009</v>
      </c>
      <c r="Q18" s="259"/>
      <c r="R18" s="259"/>
      <c r="S18" s="259"/>
      <c r="T18" s="259"/>
    </row>
    <row r="19" spans="1:20" x14ac:dyDescent="0.3">
      <c r="A19" s="420" t="s">
        <v>16</v>
      </c>
      <c r="B19" s="7">
        <v>15</v>
      </c>
      <c r="C19" s="1" t="s">
        <v>154</v>
      </c>
      <c r="D19" s="1" t="str">
        <f t="shared" si="0"/>
        <v>Tecnólogo En Ingeniería</v>
      </c>
      <c r="E19" s="421">
        <v>2474046</v>
      </c>
      <c r="F19" s="421">
        <f t="shared" si="1"/>
        <v>2798641</v>
      </c>
      <c r="G19" s="261">
        <f t="shared" si="2"/>
        <v>3058354.8848000001</v>
      </c>
      <c r="H19" s="422">
        <f t="shared" si="3"/>
        <v>3203884.2168000001</v>
      </c>
      <c r="I19" s="423">
        <f t="shared" si="4"/>
        <v>3328835.7012552</v>
      </c>
      <c r="J19" s="255">
        <f t="shared" si="5"/>
        <v>3018614</v>
      </c>
      <c r="K19" s="260"/>
      <c r="L19" s="258" t="s">
        <v>4443</v>
      </c>
      <c r="M19" s="258" t="s">
        <v>5976</v>
      </c>
      <c r="N19" s="258" t="s">
        <v>4440</v>
      </c>
      <c r="O19" s="258" t="s">
        <v>58</v>
      </c>
      <c r="P19" s="258" t="s">
        <v>58</v>
      </c>
      <c r="Q19" s="259"/>
      <c r="R19" s="259"/>
      <c r="S19" s="259"/>
      <c r="T19" s="259"/>
    </row>
    <row r="20" spans="1:20" x14ac:dyDescent="0.3">
      <c r="A20" s="429" t="s">
        <v>15386</v>
      </c>
      <c r="B20" s="436">
        <v>16</v>
      </c>
      <c r="C20" s="431" t="s">
        <v>39</v>
      </c>
      <c r="D20" s="431" t="str">
        <f t="shared" si="0"/>
        <v>Maestro de Obra 1</v>
      </c>
      <c r="E20" s="432">
        <v>2078361</v>
      </c>
      <c r="F20" s="432">
        <f t="shared" si="1"/>
        <v>2351042</v>
      </c>
      <c r="G20" s="433">
        <f t="shared" si="2"/>
        <v>2569218.6976000001</v>
      </c>
      <c r="H20" s="434">
        <f t="shared" si="3"/>
        <v>2691472.8816</v>
      </c>
      <c r="I20" s="435">
        <f t="shared" si="4"/>
        <v>2796440.3239823999</v>
      </c>
      <c r="J20" s="254">
        <f t="shared" si="5"/>
        <v>2535834</v>
      </c>
      <c r="K20" s="260"/>
      <c r="L20" s="259"/>
      <c r="M20" s="258" t="s">
        <v>5985</v>
      </c>
      <c r="N20" s="258" t="s">
        <v>14449</v>
      </c>
      <c r="O20" s="258" t="s">
        <v>59</v>
      </c>
      <c r="P20" s="258" t="s">
        <v>15369</v>
      </c>
      <c r="Q20" s="259"/>
      <c r="R20" s="259"/>
      <c r="S20" s="259"/>
      <c r="T20" s="259"/>
    </row>
    <row r="21" spans="1:20" x14ac:dyDescent="0.3">
      <c r="A21" s="420" t="s">
        <v>17</v>
      </c>
      <c r="B21" s="7">
        <v>17</v>
      </c>
      <c r="C21" s="1" t="s">
        <v>39</v>
      </c>
      <c r="D21" s="1" t="str">
        <f t="shared" si="0"/>
        <v>Laboratorista Inspector</v>
      </c>
      <c r="E21" s="421">
        <v>2455942</v>
      </c>
      <c r="F21" s="421">
        <f t="shared" si="1"/>
        <v>2778162</v>
      </c>
      <c r="G21" s="261">
        <f t="shared" si="2"/>
        <v>3035975.4336000001</v>
      </c>
      <c r="H21" s="422">
        <f t="shared" si="3"/>
        <v>3180439.8576000002</v>
      </c>
      <c r="I21" s="423">
        <f t="shared" si="4"/>
        <v>3304477.0120464005</v>
      </c>
      <c r="J21" s="255">
        <f t="shared" si="5"/>
        <v>2996526</v>
      </c>
      <c r="K21" s="260"/>
      <c r="L21" s="259"/>
      <c r="M21" s="258" t="s">
        <v>5986</v>
      </c>
      <c r="N21" s="258" t="s">
        <v>46</v>
      </c>
      <c r="O21" s="258" t="s">
        <v>60</v>
      </c>
      <c r="P21" s="258" t="s">
        <v>15351</v>
      </c>
      <c r="Q21" s="259"/>
      <c r="R21" s="259"/>
      <c r="S21" s="259"/>
      <c r="T21" s="259"/>
    </row>
    <row r="22" spans="1:20" x14ac:dyDescent="0.3">
      <c r="A22" s="429" t="s">
        <v>18</v>
      </c>
      <c r="B22" s="436">
        <v>18</v>
      </c>
      <c r="C22" s="431" t="s">
        <v>39</v>
      </c>
      <c r="D22" s="431" t="str">
        <f t="shared" si="0"/>
        <v>Operador De Equipo</v>
      </c>
      <c r="E22" s="432">
        <v>2055965</v>
      </c>
      <c r="F22" s="432">
        <f t="shared" si="1"/>
        <v>2325708</v>
      </c>
      <c r="G22" s="433">
        <f t="shared" si="2"/>
        <v>2541533.7023999998</v>
      </c>
      <c r="H22" s="434">
        <f t="shared" si="3"/>
        <v>2662470.5183999999</v>
      </c>
      <c r="I22" s="435">
        <f t="shared" si="4"/>
        <v>2766306.8686175998</v>
      </c>
      <c r="J22" s="254">
        <f t="shared" si="5"/>
        <v>2508509</v>
      </c>
      <c r="K22" s="260"/>
      <c r="L22" s="259"/>
      <c r="M22" s="258" t="s">
        <v>14441</v>
      </c>
      <c r="N22" s="258" t="s">
        <v>15354</v>
      </c>
      <c r="O22" s="258" t="s">
        <v>5994</v>
      </c>
      <c r="P22" s="258" t="s">
        <v>14425</v>
      </c>
      <c r="Q22" s="259"/>
      <c r="R22" s="259"/>
      <c r="S22" s="259"/>
      <c r="T22" s="259"/>
    </row>
    <row r="23" spans="1:20" x14ac:dyDescent="0.3">
      <c r="A23" s="420" t="s">
        <v>19</v>
      </c>
      <c r="B23" s="7">
        <v>19</v>
      </c>
      <c r="C23" s="1" t="s">
        <v>39</v>
      </c>
      <c r="D23" s="1" t="str">
        <f t="shared" si="0"/>
        <v>Operador Auxiliar De Equipo</v>
      </c>
      <c r="E23" s="421">
        <v>1519496</v>
      </c>
      <c r="F23" s="421">
        <f t="shared" si="1"/>
        <v>1718854</v>
      </c>
      <c r="G23" s="261">
        <f t="shared" si="2"/>
        <v>1878363.6512</v>
      </c>
      <c r="H23" s="422">
        <f t="shared" si="3"/>
        <v>1967744.0592</v>
      </c>
      <c r="I23" s="423">
        <f t="shared" si="4"/>
        <v>2044486.0775088</v>
      </c>
      <c r="J23" s="255">
        <f t="shared" si="5"/>
        <v>1853956</v>
      </c>
      <c r="K23" s="260"/>
      <c r="L23" s="259"/>
      <c r="M23" s="258" t="s">
        <v>14444</v>
      </c>
      <c r="N23" s="258" t="s">
        <v>5984</v>
      </c>
      <c r="O23" s="258" t="s">
        <v>61</v>
      </c>
      <c r="P23" s="258"/>
      <c r="Q23" s="259"/>
      <c r="R23" s="259"/>
      <c r="S23" s="259"/>
      <c r="T23" s="259"/>
    </row>
    <row r="24" spans="1:20" x14ac:dyDescent="0.3">
      <c r="A24" s="429" t="s">
        <v>15387</v>
      </c>
      <c r="B24" s="436">
        <v>20</v>
      </c>
      <c r="C24" s="431" t="s">
        <v>39</v>
      </c>
      <c r="D24" s="431" t="str">
        <f t="shared" si="0"/>
        <v>Oficial de Albañilería  2</v>
      </c>
      <c r="E24" s="432">
        <v>1769425</v>
      </c>
      <c r="F24" s="432">
        <f t="shared" si="1"/>
        <v>2001574</v>
      </c>
      <c r="G24" s="433">
        <f t="shared" si="2"/>
        <v>2187320.0671999999</v>
      </c>
      <c r="H24" s="434">
        <f t="shared" si="3"/>
        <v>2291401.9151999997</v>
      </c>
      <c r="I24" s="435">
        <f t="shared" si="4"/>
        <v>2380766.5898927995</v>
      </c>
      <c r="J24" s="254">
        <f t="shared" si="5"/>
        <v>2158898</v>
      </c>
      <c r="K24" s="260"/>
      <c r="L24" s="259"/>
      <c r="M24" s="258" t="s">
        <v>14445</v>
      </c>
      <c r="N24" s="258" t="s">
        <v>5998</v>
      </c>
      <c r="O24" s="258" t="s">
        <v>33</v>
      </c>
      <c r="P24" s="259"/>
      <c r="Q24" s="259"/>
      <c r="R24" s="259"/>
      <c r="S24" s="259"/>
      <c r="T24" s="259"/>
    </row>
    <row r="25" spans="1:20" x14ac:dyDescent="0.3">
      <c r="A25" s="420" t="s">
        <v>20</v>
      </c>
      <c r="B25" s="7">
        <v>21</v>
      </c>
      <c r="C25" s="1" t="s">
        <v>39</v>
      </c>
      <c r="D25" s="1" t="str">
        <f t="shared" si="0"/>
        <v>Laboratorista Auxiliar</v>
      </c>
      <c r="E25" s="421">
        <v>1754430</v>
      </c>
      <c r="F25" s="421">
        <f t="shared" si="1"/>
        <v>1984611</v>
      </c>
      <c r="G25" s="261">
        <f t="shared" si="2"/>
        <v>2168782.9007999999</v>
      </c>
      <c r="H25" s="422">
        <f t="shared" si="3"/>
        <v>2271982.6727999998</v>
      </c>
      <c r="I25" s="423">
        <f t="shared" si="4"/>
        <v>2360589.9970391998</v>
      </c>
      <c r="J25" s="255">
        <f t="shared" si="5"/>
        <v>2140601</v>
      </c>
      <c r="K25" s="260"/>
      <c r="L25" s="259"/>
      <c r="M25" s="258" t="s">
        <v>14446</v>
      </c>
      <c r="N25" s="258" t="s">
        <v>52</v>
      </c>
      <c r="O25" s="258" t="s">
        <v>14436</v>
      </c>
      <c r="P25" s="259"/>
      <c r="Q25" s="260"/>
      <c r="R25" s="259"/>
      <c r="S25" s="260"/>
      <c r="T25" s="259"/>
    </row>
    <row r="26" spans="1:20" x14ac:dyDescent="0.3">
      <c r="A26" s="429" t="s">
        <v>21</v>
      </c>
      <c r="B26" s="436">
        <v>22</v>
      </c>
      <c r="C26" s="431" t="s">
        <v>39</v>
      </c>
      <c r="D26" s="431" t="str">
        <f t="shared" si="0"/>
        <v>Cadenero 1</v>
      </c>
      <c r="E26" s="432">
        <v>1709131</v>
      </c>
      <c r="F26" s="432">
        <f t="shared" si="1"/>
        <v>1933369</v>
      </c>
      <c r="G26" s="433">
        <f t="shared" si="2"/>
        <v>2112785.6431999998</v>
      </c>
      <c r="H26" s="434">
        <f t="shared" si="3"/>
        <v>2213320.8311999999</v>
      </c>
      <c r="I26" s="435">
        <f t="shared" si="4"/>
        <v>2299640.3436167999</v>
      </c>
      <c r="J26" s="254">
        <f t="shared" si="5"/>
        <v>2085332</v>
      </c>
      <c r="K26" s="260"/>
      <c r="L26" s="259"/>
      <c r="M26" s="258" t="s">
        <v>14447</v>
      </c>
      <c r="N26" s="258" t="s">
        <v>53</v>
      </c>
      <c r="O26" s="258" t="s">
        <v>15355</v>
      </c>
      <c r="P26" s="259"/>
      <c r="Q26" s="260"/>
      <c r="R26" s="260"/>
      <c r="S26" s="260"/>
      <c r="T26" s="260"/>
    </row>
    <row r="27" spans="1:20" x14ac:dyDescent="0.3">
      <c r="A27" s="420" t="s">
        <v>22</v>
      </c>
      <c r="B27" s="7">
        <v>23</v>
      </c>
      <c r="C27" s="1" t="s">
        <v>39</v>
      </c>
      <c r="D27" s="1" t="str">
        <f t="shared" si="0"/>
        <v>Conductor O Motorista</v>
      </c>
      <c r="E27" s="421">
        <v>1141907</v>
      </c>
      <c r="F27" s="421">
        <f t="shared" si="1"/>
        <v>1291725</v>
      </c>
      <c r="G27" s="261">
        <f t="shared" si="2"/>
        <v>1411597.08</v>
      </c>
      <c r="H27" s="422">
        <f t="shared" si="3"/>
        <v>1478766.78</v>
      </c>
      <c r="I27" s="423">
        <f t="shared" si="4"/>
        <v>1536438.6844200001</v>
      </c>
      <c r="J27" s="255">
        <f t="shared" si="5"/>
        <v>1393255</v>
      </c>
      <c r="K27" s="260"/>
      <c r="L27" s="259"/>
      <c r="M27" s="258" t="s">
        <v>14425</v>
      </c>
      <c r="N27" s="258" t="s">
        <v>15367</v>
      </c>
      <c r="O27" s="258" t="s">
        <v>15379</v>
      </c>
      <c r="P27" s="259"/>
      <c r="Q27" s="260"/>
      <c r="R27" s="260"/>
      <c r="S27" s="260"/>
      <c r="T27" s="260"/>
    </row>
    <row r="28" spans="1:20" x14ac:dyDescent="0.3">
      <c r="A28" s="429" t="s">
        <v>23</v>
      </c>
      <c r="B28" s="436">
        <v>24</v>
      </c>
      <c r="C28" s="431" t="s">
        <v>39</v>
      </c>
      <c r="D28" s="431" t="str">
        <f t="shared" si="0"/>
        <v>Secretaria 1</v>
      </c>
      <c r="E28" s="432">
        <v>1436940</v>
      </c>
      <c r="F28" s="432">
        <f t="shared" si="1"/>
        <v>1625467</v>
      </c>
      <c r="G28" s="433">
        <f t="shared" si="2"/>
        <v>1776310.3376</v>
      </c>
      <c r="H28" s="434">
        <f t="shared" si="3"/>
        <v>1860834.6216</v>
      </c>
      <c r="I28" s="435">
        <f t="shared" si="4"/>
        <v>1933407.1718424</v>
      </c>
      <c r="J28" s="254">
        <f t="shared" si="5"/>
        <v>1753229</v>
      </c>
      <c r="K28" s="260"/>
      <c r="L28" s="259"/>
      <c r="M28" s="258" t="s">
        <v>14454</v>
      </c>
      <c r="N28" s="258" t="s">
        <v>5985</v>
      </c>
      <c r="O28" s="258" t="s">
        <v>15380</v>
      </c>
      <c r="P28" s="259"/>
      <c r="Q28" s="260"/>
      <c r="R28" s="260"/>
      <c r="S28" s="260"/>
      <c r="T28" s="260"/>
    </row>
    <row r="29" spans="1:20" x14ac:dyDescent="0.3">
      <c r="A29" s="420" t="s">
        <v>24</v>
      </c>
      <c r="B29" s="7">
        <v>25</v>
      </c>
      <c r="C29" s="1" t="s">
        <v>39</v>
      </c>
      <c r="D29" s="1" t="str">
        <f t="shared" si="0"/>
        <v>Secretaria 2</v>
      </c>
      <c r="E29" s="421">
        <v>1148160</v>
      </c>
      <c r="F29" s="421">
        <f t="shared" si="1"/>
        <v>1298799</v>
      </c>
      <c r="G29" s="261">
        <f t="shared" si="2"/>
        <v>1419327.5471999999</v>
      </c>
      <c r="H29" s="422">
        <f t="shared" si="3"/>
        <v>1486865.0951999999</v>
      </c>
      <c r="I29" s="423">
        <f t="shared" si="4"/>
        <v>1544852.8339127998</v>
      </c>
      <c r="J29" s="255">
        <f t="shared" si="5"/>
        <v>1400885</v>
      </c>
      <c r="K29" s="260"/>
      <c r="L29" s="259"/>
      <c r="M29" s="258" t="s">
        <v>47</v>
      </c>
      <c r="N29" s="258" t="s">
        <v>6009</v>
      </c>
      <c r="O29" s="258" t="s">
        <v>54</v>
      </c>
      <c r="P29" s="259"/>
      <c r="Q29" s="260"/>
      <c r="R29" s="260"/>
      <c r="S29" s="260"/>
      <c r="T29" s="260"/>
    </row>
    <row r="30" spans="1:20" x14ac:dyDescent="0.3">
      <c r="A30" s="429" t="s">
        <v>25</v>
      </c>
      <c r="B30" s="436">
        <v>26</v>
      </c>
      <c r="C30" s="431" t="s">
        <v>39</v>
      </c>
      <c r="D30" s="431" t="str">
        <f t="shared" si="0"/>
        <v>Cadenero 2</v>
      </c>
      <c r="E30" s="432">
        <v>1444369</v>
      </c>
      <c r="F30" s="432">
        <f t="shared" si="1"/>
        <v>1633870</v>
      </c>
      <c r="G30" s="433">
        <f t="shared" si="2"/>
        <v>1785493.1359999999</v>
      </c>
      <c r="H30" s="434">
        <f t="shared" si="3"/>
        <v>1870454.3759999999</v>
      </c>
      <c r="I30" s="435">
        <f t="shared" si="4"/>
        <v>1943402.0966639998</v>
      </c>
      <c r="J30" s="254">
        <f t="shared" si="5"/>
        <v>1762292</v>
      </c>
      <c r="K30" s="260"/>
      <c r="L30" s="259"/>
      <c r="M30" s="259"/>
      <c r="N30" s="258" t="s">
        <v>14435</v>
      </c>
      <c r="O30" s="258" t="s">
        <v>15125</v>
      </c>
      <c r="P30" s="259"/>
      <c r="Q30" s="260"/>
      <c r="R30" s="260"/>
      <c r="S30" s="260"/>
      <c r="T30" s="260"/>
    </row>
    <row r="31" spans="1:20" x14ac:dyDescent="0.3">
      <c r="A31" s="420" t="s">
        <v>26</v>
      </c>
      <c r="B31" s="7">
        <v>27</v>
      </c>
      <c r="C31" s="1" t="s">
        <v>39</v>
      </c>
      <c r="D31" s="1" t="str">
        <f t="shared" si="0"/>
        <v>Celador</v>
      </c>
      <c r="E31" s="421">
        <v>1000000</v>
      </c>
      <c r="F31" s="421">
        <v>1160000</v>
      </c>
      <c r="G31" s="261">
        <v>1300000</v>
      </c>
      <c r="H31" s="422">
        <f t="shared" si="3"/>
        <v>1360320</v>
      </c>
      <c r="I31" s="423">
        <f t="shared" si="4"/>
        <v>1413372.48</v>
      </c>
      <c r="J31" s="255">
        <f t="shared" si="5"/>
        <v>1251176</v>
      </c>
      <c r="K31" s="260"/>
      <c r="L31" s="259"/>
      <c r="M31" s="259"/>
      <c r="N31" s="258" t="s">
        <v>14440</v>
      </c>
      <c r="O31" s="258" t="s">
        <v>5992</v>
      </c>
      <c r="P31" s="260"/>
      <c r="Q31" s="260"/>
      <c r="R31" s="260"/>
      <c r="S31" s="260"/>
      <c r="T31" s="260"/>
    </row>
    <row r="32" spans="1:20" x14ac:dyDescent="0.3">
      <c r="A32" s="429" t="s">
        <v>27</v>
      </c>
      <c r="B32" s="436">
        <v>28</v>
      </c>
      <c r="C32" s="431" t="s">
        <v>39</v>
      </c>
      <c r="D32" s="431" t="str">
        <f t="shared" si="0"/>
        <v>Digitador 1</v>
      </c>
      <c r="E32" s="432">
        <v>2267109</v>
      </c>
      <c r="F32" s="432">
        <f t="shared" si="1"/>
        <v>2564554</v>
      </c>
      <c r="G32" s="433">
        <f t="shared" si="2"/>
        <v>2802544.6112000002</v>
      </c>
      <c r="H32" s="434">
        <f t="shared" si="3"/>
        <v>2935901.4192000004</v>
      </c>
      <c r="I32" s="435">
        <f t="shared" si="4"/>
        <v>3050401.5745488005</v>
      </c>
      <c r="J32" s="254">
        <f t="shared" si="5"/>
        <v>2766128</v>
      </c>
      <c r="K32" s="260"/>
      <c r="L32" s="259"/>
      <c r="M32" s="259"/>
      <c r="N32" s="258" t="s">
        <v>14443</v>
      </c>
      <c r="O32" s="258" t="s">
        <v>62</v>
      </c>
      <c r="P32" s="260"/>
      <c r="Q32" s="260"/>
      <c r="R32" s="260"/>
      <c r="S32" s="260"/>
      <c r="T32" s="260"/>
    </row>
    <row r="33" spans="1:22" x14ac:dyDescent="0.3">
      <c r="A33" s="420" t="s">
        <v>28</v>
      </c>
      <c r="B33" s="7">
        <v>29</v>
      </c>
      <c r="C33" s="1" t="s">
        <v>39</v>
      </c>
      <c r="D33" s="1" t="str">
        <f t="shared" si="0"/>
        <v>Digitador 2</v>
      </c>
      <c r="E33" s="421">
        <v>1832633</v>
      </c>
      <c r="F33" s="421">
        <f t="shared" si="1"/>
        <v>2073074</v>
      </c>
      <c r="G33" s="261">
        <f t="shared" si="2"/>
        <v>2265455.2672000001</v>
      </c>
      <c r="H33" s="422">
        <f t="shared" si="3"/>
        <v>2373255.1151999999</v>
      </c>
      <c r="I33" s="423">
        <f t="shared" si="4"/>
        <v>2465812.0646927999</v>
      </c>
      <c r="J33" s="255">
        <f t="shared" si="5"/>
        <v>2236018</v>
      </c>
      <c r="K33" s="260"/>
      <c r="L33" s="259"/>
      <c r="M33" s="259"/>
      <c r="N33" s="258" t="s">
        <v>14448</v>
      </c>
      <c r="O33" s="258" t="s">
        <v>5997</v>
      </c>
      <c r="P33" s="260"/>
      <c r="Q33" s="260"/>
      <c r="R33" s="260"/>
      <c r="S33" s="260"/>
      <c r="T33" s="260"/>
    </row>
    <row r="34" spans="1:22" x14ac:dyDescent="0.3">
      <c r="A34" s="429" t="s">
        <v>29</v>
      </c>
      <c r="B34" s="436">
        <v>30</v>
      </c>
      <c r="C34" s="431" t="s">
        <v>39</v>
      </c>
      <c r="D34" s="431" t="str">
        <f t="shared" si="0"/>
        <v>Administrador</v>
      </c>
      <c r="E34" s="432">
        <v>2455942</v>
      </c>
      <c r="F34" s="432">
        <f t="shared" si="1"/>
        <v>2778162</v>
      </c>
      <c r="G34" s="433">
        <f t="shared" si="2"/>
        <v>3035975.4336000001</v>
      </c>
      <c r="H34" s="434">
        <f t="shared" si="3"/>
        <v>3180439.8576000002</v>
      </c>
      <c r="I34" s="435">
        <f t="shared" si="4"/>
        <v>3304477.0120464005</v>
      </c>
      <c r="J34" s="254">
        <f t="shared" si="5"/>
        <v>2996526</v>
      </c>
      <c r="K34" s="260"/>
      <c r="L34" s="259"/>
      <c r="M34" s="259"/>
      <c r="N34" s="258" t="s">
        <v>15356</v>
      </c>
      <c r="O34" s="258" t="s">
        <v>5985</v>
      </c>
      <c r="P34" s="260"/>
      <c r="Q34" s="260"/>
      <c r="R34" s="260"/>
      <c r="S34" s="260"/>
      <c r="T34" s="260"/>
    </row>
    <row r="35" spans="1:22" x14ac:dyDescent="0.3">
      <c r="A35" s="420" t="s">
        <v>30</v>
      </c>
      <c r="B35" s="7">
        <v>31</v>
      </c>
      <c r="C35" s="1" t="s">
        <v>39</v>
      </c>
      <c r="D35" s="1" t="str">
        <f t="shared" si="0"/>
        <v>Almacenista</v>
      </c>
      <c r="E35" s="421">
        <v>1182962</v>
      </c>
      <c r="F35" s="421">
        <f t="shared" si="1"/>
        <v>1338167</v>
      </c>
      <c r="G35" s="261">
        <f t="shared" si="2"/>
        <v>1462348.8976</v>
      </c>
      <c r="H35" s="422">
        <f t="shared" si="3"/>
        <v>1531933.5815999999</v>
      </c>
      <c r="I35" s="423">
        <f t="shared" si="4"/>
        <v>1591678.9912824</v>
      </c>
      <c r="J35" s="255">
        <f t="shared" si="5"/>
        <v>1443347</v>
      </c>
      <c r="K35" s="260"/>
      <c r="L35" s="259"/>
      <c r="M35" s="259"/>
      <c r="N35" s="258" t="s">
        <v>14450</v>
      </c>
      <c r="O35" s="258" t="s">
        <v>5993</v>
      </c>
      <c r="P35" s="260"/>
      <c r="Q35" s="260"/>
      <c r="R35" s="260"/>
      <c r="S35" s="260"/>
      <c r="T35" s="260"/>
    </row>
    <row r="36" spans="1:22" x14ac:dyDescent="0.3">
      <c r="A36" s="420" t="s">
        <v>15361</v>
      </c>
      <c r="B36" s="7">
        <v>32</v>
      </c>
      <c r="C36" s="19" t="s">
        <v>39</v>
      </c>
      <c r="D36" s="1" t="str">
        <f t="shared" si="0"/>
        <v>Vigilante Armado 24 Horas (VigilanciaObras</v>
      </c>
      <c r="E36" s="421"/>
      <c r="F36" s="421">
        <v>11442147</v>
      </c>
      <c r="G36" s="261">
        <f>+F36+(F36*$G$3)</f>
        <v>12503978.241599999</v>
      </c>
      <c r="H36" s="422">
        <f>+G36+(F36*$H$3)</f>
        <v>13098969.885599999</v>
      </c>
      <c r="I36" s="423">
        <f>+H36+(H36*$I$3)</f>
        <v>13609829.711138399</v>
      </c>
      <c r="J36" s="255"/>
      <c r="K36" s="260"/>
      <c r="L36" s="259"/>
      <c r="M36" s="259"/>
      <c r="N36" s="258" t="s">
        <v>14451</v>
      </c>
      <c r="O36" s="258" t="s">
        <v>15353</v>
      </c>
      <c r="P36" s="260"/>
      <c r="Q36" s="260"/>
      <c r="R36" s="260"/>
      <c r="S36" s="260"/>
      <c r="T36" s="260"/>
    </row>
    <row r="37" spans="1:22" x14ac:dyDescent="0.3">
      <c r="A37" s="420" t="s">
        <v>15357</v>
      </c>
      <c r="B37" s="7">
        <v>33</v>
      </c>
      <c r="C37" s="1" t="s">
        <v>39</v>
      </c>
      <c r="D37" s="1" t="s">
        <v>15357</v>
      </c>
      <c r="E37" s="421">
        <v>1000000</v>
      </c>
      <c r="F37" s="421">
        <v>1160000</v>
      </c>
      <c r="G37" s="261">
        <v>1300000</v>
      </c>
      <c r="H37" s="422">
        <f>+G37+(F37*$H$3)</f>
        <v>1360320</v>
      </c>
      <c r="I37" s="423">
        <f>+H37+(H37*$I$3)</f>
        <v>1413372.48</v>
      </c>
      <c r="J37" s="254">
        <f t="shared" ref="J37" si="6">+F37+(F37*$J$3)</f>
        <v>1251176</v>
      </c>
      <c r="K37" s="260" t="s">
        <v>6089</v>
      </c>
      <c r="L37" s="259"/>
      <c r="M37" s="259"/>
      <c r="N37" s="258" t="s">
        <v>14452</v>
      </c>
      <c r="O37" s="258" t="s">
        <v>14442</v>
      </c>
      <c r="P37" s="260"/>
      <c r="Q37" s="260"/>
      <c r="R37" s="260"/>
      <c r="S37" s="260"/>
      <c r="T37" s="260"/>
    </row>
    <row r="38" spans="1:22" ht="15" thickBot="1" x14ac:dyDescent="0.35">
      <c r="A38" s="437"/>
      <c r="B38" s="438"/>
      <c r="C38" s="439"/>
      <c r="D38" s="439"/>
      <c r="E38" s="440"/>
      <c r="F38" s="441"/>
      <c r="G38" s="442"/>
      <c r="H38" s="443"/>
      <c r="I38" s="444"/>
      <c r="K38" s="260"/>
      <c r="L38" s="259"/>
      <c r="M38" s="259"/>
      <c r="N38" s="258" t="s">
        <v>5999</v>
      </c>
      <c r="O38" s="258" t="s">
        <v>15382</v>
      </c>
      <c r="P38" s="260"/>
      <c r="Q38" s="259"/>
      <c r="R38" s="259"/>
      <c r="S38" s="259"/>
      <c r="T38" s="259"/>
      <c r="U38" s="6"/>
      <c r="V38" s="6"/>
    </row>
    <row r="39" spans="1:22" x14ac:dyDescent="0.3">
      <c r="K39" s="260"/>
      <c r="L39" s="259"/>
      <c r="M39" s="259"/>
      <c r="N39" s="258"/>
      <c r="O39" s="258" t="s">
        <v>15366</v>
      </c>
      <c r="P39" s="259"/>
      <c r="Q39" s="259"/>
      <c r="R39" s="259"/>
      <c r="S39" s="259"/>
      <c r="T39" s="259"/>
      <c r="U39" s="6"/>
      <c r="V39" s="6"/>
    </row>
    <row r="40" spans="1:22" x14ac:dyDescent="0.3">
      <c r="L40" s="6"/>
      <c r="M40" s="6"/>
      <c r="N40" s="258"/>
      <c r="O40" s="6"/>
      <c r="P40" s="259"/>
    </row>
    <row r="41" spans="1:22" x14ac:dyDescent="0.3">
      <c r="L41" s="6"/>
      <c r="O41" s="6"/>
    </row>
    <row r="42" spans="1:22" x14ac:dyDescent="0.3">
      <c r="O42" s="6"/>
    </row>
    <row r="43" spans="1:22" x14ac:dyDescent="0.3">
      <c r="O43" s="6"/>
    </row>
    <row r="44" spans="1:22" x14ac:dyDescent="0.3">
      <c r="O44" s="6"/>
    </row>
    <row r="47" spans="1:22" x14ac:dyDescent="0.3">
      <c r="N47" s="6"/>
    </row>
    <row r="48" spans="1:22" x14ac:dyDescent="0.3">
      <c r="N48" s="6"/>
    </row>
    <row r="49" spans="14:14" x14ac:dyDescent="0.3">
      <c r="N49" s="6"/>
    </row>
    <row r="50" spans="14:14" x14ac:dyDescent="0.3">
      <c r="N50" s="6"/>
    </row>
  </sheetData>
  <mergeCells count="1">
    <mergeCell ref="A1:E1"/>
  </mergeCells>
  <pageMargins left="0.70866141732283472" right="0.70866141732283472" top="0.74803149606299213" bottom="0.74803149606299213" header="0.31496062992125984" footer="0.31496062992125984"/>
  <pageSetup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7"/>
  <dimension ref="A1:XFD13071"/>
  <sheetViews>
    <sheetView showGridLines="0" workbookViewId="0">
      <selection activeCell="B19" sqref="B19"/>
    </sheetView>
  </sheetViews>
  <sheetFormatPr baseColWidth="10" defaultColWidth="0" defaultRowHeight="11.4" x14ac:dyDescent="0.2"/>
  <cols>
    <col min="1" max="1" width="11.109375" style="10" customWidth="1"/>
    <col min="2" max="2" width="48" style="10" customWidth="1"/>
    <col min="3" max="3" width="11.109375" style="10" customWidth="1"/>
    <col min="4" max="4" width="11.88671875" style="10" customWidth="1"/>
    <col min="5" max="5" width="10.88671875" style="10" customWidth="1"/>
    <col min="6" max="6" width="17.5546875" style="10" customWidth="1"/>
    <col min="7" max="7" width="14.109375" style="10" hidden="1" customWidth="1"/>
    <col min="8" max="8" width="45.5546875" style="10" hidden="1" customWidth="1"/>
    <col min="9" max="9" width="55.5546875" style="10" hidden="1" customWidth="1"/>
    <col min="10" max="16384" width="14.109375" style="10" hidden="1"/>
  </cols>
  <sheetData>
    <row r="1" spans="1:9" s="9" customFormat="1" ht="19.5" customHeight="1" thickBot="1" x14ac:dyDescent="0.35">
      <c r="A1" s="180" t="s">
        <v>164</v>
      </c>
      <c r="B1" s="180" t="s">
        <v>6090</v>
      </c>
      <c r="C1" s="180" t="s">
        <v>165</v>
      </c>
      <c r="D1" s="180" t="s">
        <v>166</v>
      </c>
      <c r="E1" s="164" t="s">
        <v>167</v>
      </c>
      <c r="F1" s="180" t="s">
        <v>6091</v>
      </c>
      <c r="G1" s="109" t="s">
        <v>6092</v>
      </c>
      <c r="H1" s="109" t="s">
        <v>6093</v>
      </c>
      <c r="I1" s="109" t="s">
        <v>6094</v>
      </c>
    </row>
    <row r="2" spans="1:9" ht="11.25" customHeight="1" x14ac:dyDescent="0.2">
      <c r="A2" s="181">
        <v>2</v>
      </c>
      <c r="B2" s="182" t="s">
        <v>14408</v>
      </c>
      <c r="C2" s="182" t="s">
        <v>178</v>
      </c>
      <c r="D2" s="184"/>
      <c r="E2" s="187" t="s">
        <v>15193</v>
      </c>
      <c r="F2" s="186">
        <v>0</v>
      </c>
      <c r="G2" s="185" t="s">
        <v>6096</v>
      </c>
      <c r="H2" s="110" t="s">
        <v>6097</v>
      </c>
      <c r="I2" s="110" t="s">
        <v>6098</v>
      </c>
    </row>
    <row r="3" spans="1:9" ht="11.25" customHeight="1" x14ac:dyDescent="0.2">
      <c r="A3" s="181">
        <v>3</v>
      </c>
      <c r="B3" s="182" t="s">
        <v>1748</v>
      </c>
      <c r="C3" s="182" t="s">
        <v>178</v>
      </c>
      <c r="D3" s="184"/>
      <c r="E3" s="188" t="s">
        <v>15193</v>
      </c>
      <c r="F3" s="186">
        <v>0</v>
      </c>
      <c r="G3" s="185" t="s">
        <v>6096</v>
      </c>
      <c r="H3" s="110" t="s">
        <v>6100</v>
      </c>
      <c r="I3" s="110" t="s">
        <v>6098</v>
      </c>
    </row>
    <row r="4" spans="1:9" ht="11.25" customHeight="1" x14ac:dyDescent="0.2">
      <c r="A4" s="181">
        <v>4</v>
      </c>
      <c r="B4" s="182" t="s">
        <v>170</v>
      </c>
      <c r="C4" s="182" t="s">
        <v>171</v>
      </c>
      <c r="D4" s="184">
        <v>45013</v>
      </c>
      <c r="E4" s="188" t="s">
        <v>15194</v>
      </c>
      <c r="F4" s="186">
        <v>774</v>
      </c>
      <c r="G4" s="185" t="s">
        <v>6096</v>
      </c>
      <c r="H4" s="110" t="s">
        <v>6100</v>
      </c>
      <c r="I4" s="110" t="s">
        <v>6098</v>
      </c>
    </row>
    <row r="5" spans="1:9" ht="11.25" customHeight="1" x14ac:dyDescent="0.2">
      <c r="A5" s="181">
        <v>5</v>
      </c>
      <c r="B5" s="182" t="s">
        <v>14407</v>
      </c>
      <c r="C5" s="182" t="s">
        <v>168</v>
      </c>
      <c r="D5" s="184"/>
      <c r="E5" s="188" t="s">
        <v>15193</v>
      </c>
      <c r="F5" s="186">
        <v>0</v>
      </c>
      <c r="G5" s="185" t="s">
        <v>6096</v>
      </c>
      <c r="H5" s="110" t="s">
        <v>6097</v>
      </c>
      <c r="I5" s="110" t="s">
        <v>6098</v>
      </c>
    </row>
    <row r="6" spans="1:9" ht="11.25" customHeight="1" x14ac:dyDescent="0.2">
      <c r="A6" s="181">
        <v>6</v>
      </c>
      <c r="B6" s="182" t="s">
        <v>177</v>
      </c>
      <c r="C6" s="182" t="s">
        <v>168</v>
      </c>
      <c r="D6" s="183">
        <v>44589</v>
      </c>
      <c r="E6" s="188" t="s">
        <v>7328</v>
      </c>
      <c r="F6" s="186">
        <v>7517</v>
      </c>
      <c r="G6" s="185" t="s">
        <v>6096</v>
      </c>
      <c r="H6" s="110" t="s">
        <v>6097</v>
      </c>
      <c r="I6" s="110" t="s">
        <v>6098</v>
      </c>
    </row>
    <row r="7" spans="1:9" ht="11.25" customHeight="1" x14ac:dyDescent="0.2">
      <c r="A7" s="181">
        <v>7</v>
      </c>
      <c r="B7" s="182" t="s">
        <v>176</v>
      </c>
      <c r="C7" s="182" t="s">
        <v>168</v>
      </c>
      <c r="D7" s="183">
        <v>43537</v>
      </c>
      <c r="E7" s="188" t="s">
        <v>15195</v>
      </c>
      <c r="F7" s="186">
        <v>4549</v>
      </c>
      <c r="G7" s="185" t="s">
        <v>6096</v>
      </c>
      <c r="H7" s="110" t="s">
        <v>6100</v>
      </c>
      <c r="I7" s="110" t="s">
        <v>6098</v>
      </c>
    </row>
    <row r="8" spans="1:9" ht="11.25" customHeight="1" x14ac:dyDescent="0.2">
      <c r="A8" s="181">
        <v>9</v>
      </c>
      <c r="B8" s="182" t="s">
        <v>7817</v>
      </c>
      <c r="C8" s="182" t="s">
        <v>168</v>
      </c>
      <c r="D8" s="184">
        <v>45001</v>
      </c>
      <c r="E8" s="188" t="s">
        <v>15194</v>
      </c>
      <c r="F8" s="186">
        <v>6521</v>
      </c>
      <c r="G8" s="185" t="s">
        <v>6096</v>
      </c>
      <c r="H8" s="110" t="s">
        <v>6097</v>
      </c>
      <c r="I8" s="110" t="s">
        <v>6098</v>
      </c>
    </row>
    <row r="9" spans="1:9" ht="11.25" customHeight="1" x14ac:dyDescent="0.2">
      <c r="A9" s="181">
        <v>10</v>
      </c>
      <c r="B9" s="182" t="s">
        <v>7196</v>
      </c>
      <c r="C9" s="182" t="s">
        <v>171</v>
      </c>
      <c r="D9" s="183">
        <v>45016</v>
      </c>
      <c r="E9" s="188" t="s">
        <v>15194</v>
      </c>
      <c r="F9" s="186">
        <v>28516.01</v>
      </c>
      <c r="G9" s="185" t="s">
        <v>6096</v>
      </c>
      <c r="H9" s="110" t="s">
        <v>6097</v>
      </c>
      <c r="I9" s="110" t="s">
        <v>6098</v>
      </c>
    </row>
    <row r="10" spans="1:9" ht="11.25" customHeight="1" x14ac:dyDescent="0.2">
      <c r="A10" s="181">
        <v>11</v>
      </c>
      <c r="B10" s="182" t="s">
        <v>6764</v>
      </c>
      <c r="C10" s="182" t="s">
        <v>171</v>
      </c>
      <c r="D10" s="183">
        <v>45016</v>
      </c>
      <c r="E10" s="188" t="s">
        <v>15194</v>
      </c>
      <c r="F10" s="186">
        <v>10210</v>
      </c>
      <c r="G10" s="185" t="s">
        <v>6096</v>
      </c>
      <c r="H10" s="110" t="s">
        <v>6097</v>
      </c>
      <c r="I10" s="110" t="s">
        <v>6098</v>
      </c>
    </row>
    <row r="11" spans="1:9" ht="11.25" customHeight="1" x14ac:dyDescent="0.2">
      <c r="A11" s="181">
        <v>12</v>
      </c>
      <c r="B11" s="182" t="s">
        <v>14406</v>
      </c>
      <c r="C11" s="182" t="s">
        <v>171</v>
      </c>
      <c r="D11" s="184"/>
      <c r="E11" s="188" t="s">
        <v>15193</v>
      </c>
      <c r="F11" s="186">
        <v>0</v>
      </c>
      <c r="G11" s="185" t="s">
        <v>6096</v>
      </c>
      <c r="H11" s="110" t="s">
        <v>6097</v>
      </c>
      <c r="I11" s="110" t="s">
        <v>6098</v>
      </c>
    </row>
    <row r="12" spans="1:9" ht="11.25" customHeight="1" x14ac:dyDescent="0.2">
      <c r="A12" s="181">
        <v>13</v>
      </c>
      <c r="B12" s="182" t="s">
        <v>14405</v>
      </c>
      <c r="C12" s="182" t="s">
        <v>171</v>
      </c>
      <c r="D12" s="184"/>
      <c r="E12" s="188" t="s">
        <v>15193</v>
      </c>
      <c r="F12" s="186">
        <v>0</v>
      </c>
      <c r="G12" s="185" t="s">
        <v>6096</v>
      </c>
      <c r="H12" s="110" t="s">
        <v>6097</v>
      </c>
      <c r="I12" s="110" t="s">
        <v>6098</v>
      </c>
    </row>
    <row r="13" spans="1:9" ht="11.25" customHeight="1" x14ac:dyDescent="0.2">
      <c r="A13" s="181">
        <v>14</v>
      </c>
      <c r="B13" s="182" t="s">
        <v>14404</v>
      </c>
      <c r="C13" s="182" t="s">
        <v>178</v>
      </c>
      <c r="D13" s="184"/>
      <c r="E13" s="188" t="s">
        <v>15193</v>
      </c>
      <c r="F13" s="186">
        <v>0</v>
      </c>
      <c r="G13" s="185" t="s">
        <v>6096</v>
      </c>
      <c r="H13" s="110" t="s">
        <v>6097</v>
      </c>
      <c r="I13" s="110" t="s">
        <v>6098</v>
      </c>
    </row>
    <row r="14" spans="1:9" ht="11.25" customHeight="1" x14ac:dyDescent="0.2">
      <c r="A14" s="181">
        <v>15</v>
      </c>
      <c r="B14" s="182" t="s">
        <v>1732</v>
      </c>
      <c r="C14" s="182" t="s">
        <v>168</v>
      </c>
      <c r="D14" s="183"/>
      <c r="E14" s="188" t="s">
        <v>15193</v>
      </c>
      <c r="F14" s="186">
        <v>0</v>
      </c>
      <c r="G14" s="185" t="s">
        <v>6096</v>
      </c>
      <c r="H14" s="110" t="s">
        <v>6097</v>
      </c>
      <c r="I14" s="110" t="s">
        <v>6098</v>
      </c>
    </row>
    <row r="15" spans="1:9" ht="11.25" customHeight="1" x14ac:dyDescent="0.2">
      <c r="A15" s="181">
        <v>17</v>
      </c>
      <c r="B15" s="182" t="s">
        <v>14402</v>
      </c>
      <c r="C15" s="182" t="s">
        <v>178</v>
      </c>
      <c r="D15" s="184"/>
      <c r="E15" s="188" t="s">
        <v>15193</v>
      </c>
      <c r="F15" s="186">
        <v>0</v>
      </c>
      <c r="G15" s="185" t="s">
        <v>6096</v>
      </c>
      <c r="H15" s="110" t="s">
        <v>6097</v>
      </c>
      <c r="I15" s="110" t="s">
        <v>6098</v>
      </c>
    </row>
    <row r="16" spans="1:9" ht="11.25" customHeight="1" x14ac:dyDescent="0.2">
      <c r="A16" s="181">
        <v>18</v>
      </c>
      <c r="B16" s="182" t="s">
        <v>14401</v>
      </c>
      <c r="C16" s="182" t="s">
        <v>183</v>
      </c>
      <c r="D16" s="183"/>
      <c r="E16" s="188" t="s">
        <v>15193</v>
      </c>
      <c r="F16" s="186">
        <v>0</v>
      </c>
      <c r="G16" s="185" t="s">
        <v>6096</v>
      </c>
      <c r="H16" s="110" t="s">
        <v>6097</v>
      </c>
      <c r="I16" s="110" t="s">
        <v>6098</v>
      </c>
    </row>
    <row r="17" spans="1:9" ht="11.25" customHeight="1" x14ac:dyDescent="0.2">
      <c r="A17" s="181">
        <v>19</v>
      </c>
      <c r="B17" s="182" t="s">
        <v>4452</v>
      </c>
      <c r="C17" s="182" t="s">
        <v>168</v>
      </c>
      <c r="D17" s="183">
        <v>43532</v>
      </c>
      <c r="E17" s="188" t="s">
        <v>15195</v>
      </c>
      <c r="F17" s="186">
        <v>2760</v>
      </c>
      <c r="G17" s="185"/>
      <c r="H17" s="110" t="s">
        <v>6113</v>
      </c>
      <c r="I17" s="110" t="s">
        <v>6114</v>
      </c>
    </row>
    <row r="18" spans="1:9" ht="11.25" customHeight="1" x14ac:dyDescent="0.2">
      <c r="A18" s="181">
        <v>20</v>
      </c>
      <c r="B18" s="182" t="s">
        <v>7816</v>
      </c>
      <c r="C18" s="182" t="s">
        <v>168</v>
      </c>
      <c r="D18" s="183">
        <v>44987</v>
      </c>
      <c r="E18" s="188" t="s">
        <v>15194</v>
      </c>
      <c r="F18" s="186">
        <v>4701</v>
      </c>
      <c r="G18" s="185" t="s">
        <v>6096</v>
      </c>
      <c r="H18" s="110" t="s">
        <v>6116</v>
      </c>
      <c r="I18" s="110" t="s">
        <v>6117</v>
      </c>
    </row>
    <row r="19" spans="1:9" ht="11.25" customHeight="1" x14ac:dyDescent="0.2">
      <c r="A19" s="181">
        <v>21</v>
      </c>
      <c r="B19" s="182" t="s">
        <v>7815</v>
      </c>
      <c r="C19" s="182" t="s">
        <v>171</v>
      </c>
      <c r="D19" s="183">
        <v>44987</v>
      </c>
      <c r="E19" s="188" t="s">
        <v>15194</v>
      </c>
      <c r="F19" s="186">
        <v>4701</v>
      </c>
      <c r="G19" s="185" t="s">
        <v>6096</v>
      </c>
      <c r="H19" s="110" t="s">
        <v>6100</v>
      </c>
      <c r="I19" s="110" t="s">
        <v>6117</v>
      </c>
    </row>
    <row r="20" spans="1:9" ht="11.25" customHeight="1" x14ac:dyDescent="0.2">
      <c r="A20" s="181">
        <v>22</v>
      </c>
      <c r="B20" s="182" t="s">
        <v>1574</v>
      </c>
      <c r="C20" s="182" t="s">
        <v>183</v>
      </c>
      <c r="D20" s="184"/>
      <c r="E20" s="188" t="s">
        <v>15193</v>
      </c>
      <c r="F20" s="186">
        <v>0</v>
      </c>
      <c r="G20" s="185" t="s">
        <v>6096</v>
      </c>
      <c r="H20" s="110" t="s">
        <v>6100</v>
      </c>
      <c r="I20" s="110" t="s">
        <v>6118</v>
      </c>
    </row>
    <row r="21" spans="1:9" ht="11.25" customHeight="1" x14ac:dyDescent="0.2">
      <c r="A21" s="181">
        <v>23</v>
      </c>
      <c r="B21" s="182" t="s">
        <v>9253</v>
      </c>
      <c r="C21" s="182" t="s">
        <v>171</v>
      </c>
      <c r="D21" s="183">
        <v>44657</v>
      </c>
      <c r="E21" s="188" t="s">
        <v>7328</v>
      </c>
      <c r="F21" s="186">
        <v>2224</v>
      </c>
      <c r="G21" s="185" t="s">
        <v>6096</v>
      </c>
      <c r="H21" s="110" t="s">
        <v>6119</v>
      </c>
      <c r="I21" s="110" t="s">
        <v>6118</v>
      </c>
    </row>
    <row r="22" spans="1:9" ht="11.25" customHeight="1" x14ac:dyDescent="0.2">
      <c r="A22" s="181">
        <v>24</v>
      </c>
      <c r="B22" s="182" t="s">
        <v>7814</v>
      </c>
      <c r="C22" s="182" t="s">
        <v>171</v>
      </c>
      <c r="D22" s="183">
        <v>44987</v>
      </c>
      <c r="E22" s="188" t="s">
        <v>15194</v>
      </c>
      <c r="F22" s="186">
        <v>10575.99</v>
      </c>
      <c r="G22" s="185" t="s">
        <v>6096</v>
      </c>
      <c r="H22" s="110" t="s">
        <v>6119</v>
      </c>
      <c r="I22" s="110" t="s">
        <v>6114</v>
      </c>
    </row>
    <row r="23" spans="1:9" ht="11.25" customHeight="1" x14ac:dyDescent="0.2">
      <c r="A23" s="181">
        <v>25</v>
      </c>
      <c r="B23" s="182" t="s">
        <v>7813</v>
      </c>
      <c r="C23" s="182" t="s">
        <v>168</v>
      </c>
      <c r="D23" s="183">
        <v>44987</v>
      </c>
      <c r="E23" s="188" t="s">
        <v>15194</v>
      </c>
      <c r="F23" s="186">
        <v>4701</v>
      </c>
      <c r="G23" s="185" t="s">
        <v>6120</v>
      </c>
      <c r="H23" s="110" t="s">
        <v>6121</v>
      </c>
      <c r="I23" s="110" t="s">
        <v>6118</v>
      </c>
    </row>
    <row r="24" spans="1:9" ht="11.25" customHeight="1" x14ac:dyDescent="0.2">
      <c r="A24" s="181">
        <v>27</v>
      </c>
      <c r="B24" s="182" t="s">
        <v>190</v>
      </c>
      <c r="C24" s="182" t="s">
        <v>171</v>
      </c>
      <c r="D24" s="183">
        <v>45009</v>
      </c>
      <c r="E24" s="188" t="s">
        <v>15194</v>
      </c>
      <c r="F24" s="186">
        <v>3984</v>
      </c>
      <c r="G24" s="185" t="s">
        <v>6120</v>
      </c>
      <c r="H24" s="110" t="s">
        <v>6121</v>
      </c>
      <c r="I24" s="110" t="s">
        <v>6118</v>
      </c>
    </row>
    <row r="25" spans="1:9" ht="11.25" customHeight="1" x14ac:dyDescent="0.2">
      <c r="A25" s="181">
        <v>29</v>
      </c>
      <c r="B25" s="182" t="s">
        <v>202</v>
      </c>
      <c r="C25" s="182" t="s">
        <v>178</v>
      </c>
      <c r="D25" s="183"/>
      <c r="E25" s="188" t="s">
        <v>15193</v>
      </c>
      <c r="F25" s="186">
        <v>0</v>
      </c>
      <c r="G25" s="185" t="s">
        <v>6120</v>
      </c>
      <c r="H25" s="110" t="s">
        <v>6121</v>
      </c>
      <c r="I25" s="110" t="s">
        <v>6122</v>
      </c>
    </row>
    <row r="26" spans="1:9" ht="11.25" customHeight="1" x14ac:dyDescent="0.2">
      <c r="A26" s="181">
        <v>30</v>
      </c>
      <c r="B26" s="182" t="s">
        <v>200</v>
      </c>
      <c r="C26" s="182" t="s">
        <v>178</v>
      </c>
      <c r="D26" s="183">
        <v>45013</v>
      </c>
      <c r="E26" s="188" t="s">
        <v>15194</v>
      </c>
      <c r="F26" s="186">
        <v>178243</v>
      </c>
      <c r="G26" s="185" t="s">
        <v>6120</v>
      </c>
      <c r="H26" s="110" t="s">
        <v>6121</v>
      </c>
      <c r="I26" s="110" t="s">
        <v>6122</v>
      </c>
    </row>
    <row r="27" spans="1:9" ht="11.25" customHeight="1" x14ac:dyDescent="0.2">
      <c r="A27" s="181">
        <v>31</v>
      </c>
      <c r="B27" s="182" t="s">
        <v>203</v>
      </c>
      <c r="C27" s="182" t="s">
        <v>178</v>
      </c>
      <c r="D27" s="183"/>
      <c r="E27" s="188" t="s">
        <v>15193</v>
      </c>
      <c r="F27" s="186">
        <v>0</v>
      </c>
      <c r="G27" s="185" t="s">
        <v>6096</v>
      </c>
      <c r="H27" s="110" t="s">
        <v>6124</v>
      </c>
      <c r="I27" s="110" t="s">
        <v>6122</v>
      </c>
    </row>
    <row r="28" spans="1:9" ht="11.25" customHeight="1" x14ac:dyDescent="0.2">
      <c r="A28" s="181">
        <v>32</v>
      </c>
      <c r="B28" s="182" t="s">
        <v>204</v>
      </c>
      <c r="C28" s="182" t="s">
        <v>178</v>
      </c>
      <c r="D28" s="183"/>
      <c r="E28" s="188" t="s">
        <v>15193</v>
      </c>
      <c r="F28" s="186">
        <v>0</v>
      </c>
      <c r="G28" s="185" t="s">
        <v>6096</v>
      </c>
      <c r="H28" s="110" t="s">
        <v>6124</v>
      </c>
      <c r="I28" s="110" t="s">
        <v>6122</v>
      </c>
    </row>
    <row r="29" spans="1:9" ht="11.25" customHeight="1" x14ac:dyDescent="0.2">
      <c r="A29" s="181">
        <v>33</v>
      </c>
      <c r="B29" s="182" t="s">
        <v>205</v>
      </c>
      <c r="C29" s="182" t="s">
        <v>178</v>
      </c>
      <c r="D29" s="183"/>
      <c r="E29" s="188" t="s">
        <v>15193</v>
      </c>
      <c r="F29" s="186">
        <v>0</v>
      </c>
      <c r="G29" s="185" t="s">
        <v>6096</v>
      </c>
      <c r="H29" s="110" t="s">
        <v>6124</v>
      </c>
      <c r="I29" s="110" t="s">
        <v>6122</v>
      </c>
    </row>
    <row r="30" spans="1:9" ht="11.25" customHeight="1" x14ac:dyDescent="0.2">
      <c r="A30" s="181">
        <v>35</v>
      </c>
      <c r="B30" s="182" t="s">
        <v>6763</v>
      </c>
      <c r="C30" s="182" t="s">
        <v>183</v>
      </c>
      <c r="D30" s="183">
        <v>45016</v>
      </c>
      <c r="E30" s="188" t="s">
        <v>15194</v>
      </c>
      <c r="F30" s="186">
        <v>28727</v>
      </c>
      <c r="G30" s="185" t="s">
        <v>6096</v>
      </c>
      <c r="H30" s="110" t="s">
        <v>6124</v>
      </c>
      <c r="I30" s="110" t="s">
        <v>6122</v>
      </c>
    </row>
    <row r="31" spans="1:9" ht="11.25" customHeight="1" x14ac:dyDescent="0.2">
      <c r="A31" s="181">
        <v>36</v>
      </c>
      <c r="B31" s="182" t="s">
        <v>173</v>
      </c>
      <c r="C31" s="182" t="s">
        <v>4448</v>
      </c>
      <c r="D31" s="184"/>
      <c r="E31" s="188" t="s">
        <v>15193</v>
      </c>
      <c r="F31" s="186">
        <v>0</v>
      </c>
      <c r="G31" s="185" t="s">
        <v>6096</v>
      </c>
      <c r="H31" s="110" t="s">
        <v>6124</v>
      </c>
      <c r="I31" s="110" t="s">
        <v>6118</v>
      </c>
    </row>
    <row r="32" spans="1:9" ht="11.25" customHeight="1" x14ac:dyDescent="0.2">
      <c r="A32" s="181">
        <v>38</v>
      </c>
      <c r="B32" s="182" t="s">
        <v>214</v>
      </c>
      <c r="C32" s="182" t="s">
        <v>178</v>
      </c>
      <c r="D32" s="183">
        <v>44657</v>
      </c>
      <c r="E32" s="188" t="s">
        <v>7328</v>
      </c>
      <c r="F32" s="186">
        <v>160388</v>
      </c>
      <c r="G32" s="185" t="s">
        <v>6096</v>
      </c>
      <c r="H32" s="110" t="s">
        <v>6124</v>
      </c>
      <c r="I32" s="110" t="s">
        <v>6118</v>
      </c>
    </row>
    <row r="33" spans="1:9" ht="11.25" customHeight="1" x14ac:dyDescent="0.2">
      <c r="A33" s="181">
        <v>39</v>
      </c>
      <c r="B33" s="182" t="s">
        <v>14399</v>
      </c>
      <c r="C33" s="182" t="s">
        <v>178</v>
      </c>
      <c r="D33" s="183"/>
      <c r="E33" s="188" t="s">
        <v>15193</v>
      </c>
      <c r="F33" s="186">
        <v>0</v>
      </c>
      <c r="G33" s="185" t="s">
        <v>6096</v>
      </c>
      <c r="H33" s="110" t="s">
        <v>6124</v>
      </c>
      <c r="I33" s="110" t="s">
        <v>6127</v>
      </c>
    </row>
    <row r="34" spans="1:9" ht="11.25" customHeight="1" x14ac:dyDescent="0.2">
      <c r="A34" s="181">
        <v>40</v>
      </c>
      <c r="B34" s="182" t="s">
        <v>215</v>
      </c>
      <c r="C34" s="182" t="s">
        <v>178</v>
      </c>
      <c r="D34" s="183">
        <v>44987</v>
      </c>
      <c r="E34" s="188" t="s">
        <v>15194</v>
      </c>
      <c r="F34" s="186">
        <v>222465</v>
      </c>
      <c r="G34" s="185" t="s">
        <v>6096</v>
      </c>
      <c r="H34" s="110" t="s">
        <v>6124</v>
      </c>
      <c r="I34" s="110" t="s">
        <v>6127</v>
      </c>
    </row>
    <row r="35" spans="1:9" ht="11.25" customHeight="1" x14ac:dyDescent="0.2">
      <c r="A35" s="181">
        <v>41</v>
      </c>
      <c r="B35" s="182" t="s">
        <v>14397</v>
      </c>
      <c r="C35" s="182" t="s">
        <v>178</v>
      </c>
      <c r="D35" s="183"/>
      <c r="E35" s="188" t="s">
        <v>15193</v>
      </c>
      <c r="F35" s="186">
        <v>0</v>
      </c>
      <c r="G35" s="185" t="s">
        <v>6096</v>
      </c>
      <c r="H35" s="110" t="s">
        <v>6124</v>
      </c>
      <c r="I35" s="110" t="s">
        <v>6127</v>
      </c>
    </row>
    <row r="36" spans="1:9" ht="11.25" customHeight="1" x14ac:dyDescent="0.2">
      <c r="A36" s="181">
        <v>42</v>
      </c>
      <c r="B36" s="182" t="s">
        <v>14395</v>
      </c>
      <c r="C36" s="182" t="s">
        <v>178</v>
      </c>
      <c r="D36" s="183"/>
      <c r="E36" s="188" t="s">
        <v>15193</v>
      </c>
      <c r="F36" s="186">
        <v>0</v>
      </c>
      <c r="G36" s="185" t="s">
        <v>6096</v>
      </c>
      <c r="H36" s="110" t="s">
        <v>6124</v>
      </c>
      <c r="I36" s="110" t="s">
        <v>6127</v>
      </c>
    </row>
    <row r="37" spans="1:9" ht="11.25" customHeight="1" x14ac:dyDescent="0.2">
      <c r="A37" s="181">
        <v>43</v>
      </c>
      <c r="B37" s="182" t="s">
        <v>14393</v>
      </c>
      <c r="C37" s="182" t="s">
        <v>178</v>
      </c>
      <c r="D37" s="183"/>
      <c r="E37" s="188" t="s">
        <v>15193</v>
      </c>
      <c r="F37" s="186">
        <v>0</v>
      </c>
      <c r="G37" s="185" t="s">
        <v>6096</v>
      </c>
      <c r="H37" s="110" t="s">
        <v>6124</v>
      </c>
      <c r="I37" s="110" t="s">
        <v>6127</v>
      </c>
    </row>
    <row r="38" spans="1:9" ht="11.25" customHeight="1" x14ac:dyDescent="0.2">
      <c r="A38" s="181">
        <v>44</v>
      </c>
      <c r="B38" s="182" t="s">
        <v>14391</v>
      </c>
      <c r="C38" s="182" t="s">
        <v>178</v>
      </c>
      <c r="D38" s="183"/>
      <c r="E38" s="188" t="s">
        <v>15193</v>
      </c>
      <c r="F38" s="186">
        <v>0</v>
      </c>
      <c r="G38" s="185" t="s">
        <v>6096</v>
      </c>
      <c r="H38" s="110" t="s">
        <v>6124</v>
      </c>
      <c r="I38" s="110" t="s">
        <v>6127</v>
      </c>
    </row>
    <row r="39" spans="1:9" ht="11.25" customHeight="1" x14ac:dyDescent="0.2">
      <c r="A39" s="181">
        <v>45</v>
      </c>
      <c r="B39" s="182" t="s">
        <v>218</v>
      </c>
      <c r="C39" s="182" t="s">
        <v>178</v>
      </c>
      <c r="D39" s="183"/>
      <c r="E39" s="188" t="s">
        <v>15193</v>
      </c>
      <c r="F39" s="186">
        <v>0</v>
      </c>
      <c r="G39" s="185" t="s">
        <v>6096</v>
      </c>
      <c r="H39" s="110" t="s">
        <v>6116</v>
      </c>
      <c r="I39" s="110" t="s">
        <v>6127</v>
      </c>
    </row>
    <row r="40" spans="1:9" ht="11.25" customHeight="1" x14ac:dyDescent="0.2">
      <c r="A40" s="181">
        <v>47</v>
      </c>
      <c r="B40" s="182" t="s">
        <v>14389</v>
      </c>
      <c r="C40" s="182" t="s">
        <v>178</v>
      </c>
      <c r="D40" s="183"/>
      <c r="E40" s="188" t="s">
        <v>15193</v>
      </c>
      <c r="F40" s="186">
        <v>0</v>
      </c>
      <c r="G40" s="185" t="s">
        <v>6096</v>
      </c>
      <c r="H40" s="110" t="s">
        <v>6130</v>
      </c>
      <c r="I40" s="110" t="s">
        <v>6127</v>
      </c>
    </row>
    <row r="41" spans="1:9" ht="11.25" customHeight="1" x14ac:dyDescent="0.2">
      <c r="A41" s="181">
        <v>48</v>
      </c>
      <c r="B41" s="182" t="s">
        <v>14388</v>
      </c>
      <c r="C41" s="182" t="s">
        <v>171</v>
      </c>
      <c r="D41" s="184"/>
      <c r="E41" s="188" t="s">
        <v>15193</v>
      </c>
      <c r="F41" s="186">
        <v>0</v>
      </c>
      <c r="G41" s="185" t="s">
        <v>6096</v>
      </c>
      <c r="H41" s="110" t="s">
        <v>6116</v>
      </c>
      <c r="I41" s="110" t="s">
        <v>6127</v>
      </c>
    </row>
    <row r="42" spans="1:9" ht="11.25" customHeight="1" x14ac:dyDescent="0.2">
      <c r="A42" s="181">
        <v>49</v>
      </c>
      <c r="B42" s="182" t="s">
        <v>226</v>
      </c>
      <c r="C42" s="182" t="s">
        <v>171</v>
      </c>
      <c r="D42" s="183"/>
      <c r="E42" s="188" t="s">
        <v>15193</v>
      </c>
      <c r="F42" s="186">
        <v>0</v>
      </c>
      <c r="G42" s="185" t="s">
        <v>6096</v>
      </c>
      <c r="H42" s="110" t="s">
        <v>6116</v>
      </c>
      <c r="I42" s="110" t="s">
        <v>6127</v>
      </c>
    </row>
    <row r="43" spans="1:9" ht="11.25" customHeight="1" x14ac:dyDescent="0.2">
      <c r="A43" s="181">
        <v>50</v>
      </c>
      <c r="B43" s="182" t="s">
        <v>14386</v>
      </c>
      <c r="C43" s="182" t="s">
        <v>171</v>
      </c>
      <c r="D43" s="183"/>
      <c r="E43" s="188" t="s">
        <v>15193</v>
      </c>
      <c r="F43" s="186">
        <v>0</v>
      </c>
      <c r="G43" s="185" t="s">
        <v>6096</v>
      </c>
      <c r="H43" s="110" t="s">
        <v>6116</v>
      </c>
      <c r="I43" s="110" t="s">
        <v>6127</v>
      </c>
    </row>
    <row r="44" spans="1:9" ht="11.25" customHeight="1" x14ac:dyDescent="0.2">
      <c r="A44" s="181">
        <v>51</v>
      </c>
      <c r="B44" s="182" t="s">
        <v>14384</v>
      </c>
      <c r="C44" s="182" t="s">
        <v>171</v>
      </c>
      <c r="D44" s="183"/>
      <c r="E44" s="188" t="s">
        <v>15193</v>
      </c>
      <c r="F44" s="186">
        <v>0</v>
      </c>
      <c r="G44" s="185" t="s">
        <v>6096</v>
      </c>
      <c r="H44" s="110" t="s">
        <v>6119</v>
      </c>
      <c r="I44" s="110" t="s">
        <v>6118</v>
      </c>
    </row>
    <row r="45" spans="1:9" ht="11.25" customHeight="1" x14ac:dyDescent="0.2">
      <c r="A45" s="181">
        <v>52</v>
      </c>
      <c r="B45" s="182" t="s">
        <v>235</v>
      </c>
      <c r="C45" s="182" t="s">
        <v>178</v>
      </c>
      <c r="D45" s="183">
        <v>45013</v>
      </c>
      <c r="E45" s="188" t="s">
        <v>15194</v>
      </c>
      <c r="F45" s="186">
        <v>51866</v>
      </c>
      <c r="G45" s="185" t="s">
        <v>6096</v>
      </c>
      <c r="H45" s="110" t="s">
        <v>6116</v>
      </c>
      <c r="I45" s="110" t="s">
        <v>6127</v>
      </c>
    </row>
    <row r="46" spans="1:9" ht="11.25" customHeight="1" x14ac:dyDescent="0.2">
      <c r="A46" s="181">
        <v>53</v>
      </c>
      <c r="B46" s="182" t="s">
        <v>6762</v>
      </c>
      <c r="C46" s="182" t="s">
        <v>171</v>
      </c>
      <c r="D46" s="183">
        <v>45062</v>
      </c>
      <c r="E46" s="188" t="s">
        <v>15194</v>
      </c>
      <c r="F46" s="186">
        <v>9050</v>
      </c>
      <c r="G46" s="185" t="s">
        <v>6096</v>
      </c>
      <c r="H46" s="110" t="s">
        <v>6119</v>
      </c>
      <c r="I46" s="110" t="s">
        <v>6122</v>
      </c>
    </row>
    <row r="47" spans="1:9" ht="11.25" customHeight="1" x14ac:dyDescent="0.2">
      <c r="A47" s="181">
        <v>54</v>
      </c>
      <c r="B47" s="182" t="s">
        <v>14383</v>
      </c>
      <c r="C47" s="182" t="s">
        <v>171</v>
      </c>
      <c r="D47" s="183"/>
      <c r="E47" s="188" t="s">
        <v>15193</v>
      </c>
      <c r="F47" s="186">
        <v>0</v>
      </c>
      <c r="G47" s="185" t="s">
        <v>6096</v>
      </c>
      <c r="H47" s="110" t="s">
        <v>6119</v>
      </c>
      <c r="I47" s="110" t="s">
        <v>6114</v>
      </c>
    </row>
    <row r="48" spans="1:9" ht="11.25" customHeight="1" x14ac:dyDescent="0.2">
      <c r="A48" s="181">
        <v>55</v>
      </c>
      <c r="B48" s="182" t="s">
        <v>6761</v>
      </c>
      <c r="C48" s="182" t="s">
        <v>171</v>
      </c>
      <c r="D48" s="183">
        <v>45062</v>
      </c>
      <c r="E48" s="188" t="s">
        <v>15194</v>
      </c>
      <c r="F48" s="186">
        <v>10464</v>
      </c>
      <c r="G48" s="185" t="s">
        <v>6135</v>
      </c>
      <c r="H48" s="110" t="s">
        <v>6130</v>
      </c>
      <c r="I48" s="110" t="s">
        <v>6127</v>
      </c>
    </row>
    <row r="49" spans="1:9" ht="11.25" customHeight="1" x14ac:dyDescent="0.2">
      <c r="A49" s="181">
        <v>56</v>
      </c>
      <c r="B49" s="182" t="s">
        <v>14381</v>
      </c>
      <c r="C49" s="182" t="s">
        <v>171</v>
      </c>
      <c r="D49" s="183"/>
      <c r="E49" s="188" t="s">
        <v>15193</v>
      </c>
      <c r="F49" s="186">
        <v>0</v>
      </c>
      <c r="G49" s="185" t="s">
        <v>6136</v>
      </c>
      <c r="H49" s="110" t="s">
        <v>6137</v>
      </c>
      <c r="I49" s="110" t="s">
        <v>6118</v>
      </c>
    </row>
    <row r="50" spans="1:9" ht="11.25" customHeight="1" x14ac:dyDescent="0.2">
      <c r="A50" s="181">
        <v>57</v>
      </c>
      <c r="B50" s="182" t="s">
        <v>2841</v>
      </c>
      <c r="C50" s="182" t="s">
        <v>183</v>
      </c>
      <c r="D50" s="183"/>
      <c r="E50" s="188" t="s">
        <v>15193</v>
      </c>
      <c r="F50" s="186">
        <v>0</v>
      </c>
      <c r="G50" s="185" t="s">
        <v>6138</v>
      </c>
      <c r="H50" s="110" t="s">
        <v>6116</v>
      </c>
      <c r="I50" s="110" t="s">
        <v>6139</v>
      </c>
    </row>
    <row r="51" spans="1:9" ht="11.25" customHeight="1" x14ac:dyDescent="0.2">
      <c r="A51" s="181">
        <v>59</v>
      </c>
      <c r="B51" s="182" t="s">
        <v>14380</v>
      </c>
      <c r="C51" s="182" t="s">
        <v>183</v>
      </c>
      <c r="D51" s="183"/>
      <c r="E51" s="188" t="s">
        <v>15193</v>
      </c>
      <c r="F51" s="186">
        <v>0</v>
      </c>
      <c r="G51" s="185" t="s">
        <v>6096</v>
      </c>
      <c r="H51" s="110" t="s">
        <v>6141</v>
      </c>
      <c r="I51" s="110" t="s">
        <v>6118</v>
      </c>
    </row>
    <row r="52" spans="1:9" ht="11.25" customHeight="1" x14ac:dyDescent="0.2">
      <c r="A52" s="181">
        <v>61</v>
      </c>
      <c r="B52" s="182" t="s">
        <v>14378</v>
      </c>
      <c r="C52" s="182" t="s">
        <v>178</v>
      </c>
      <c r="D52" s="184"/>
      <c r="E52" s="188" t="s">
        <v>15193</v>
      </c>
      <c r="F52" s="186">
        <v>0</v>
      </c>
      <c r="G52" s="185" t="s">
        <v>6143</v>
      </c>
      <c r="H52" s="110" t="s">
        <v>6116</v>
      </c>
      <c r="I52" s="110" t="s">
        <v>6127</v>
      </c>
    </row>
    <row r="53" spans="1:9" ht="11.25" customHeight="1" x14ac:dyDescent="0.2">
      <c r="A53" s="181">
        <v>62</v>
      </c>
      <c r="B53" s="182" t="s">
        <v>275</v>
      </c>
      <c r="C53" s="182" t="s">
        <v>273</v>
      </c>
      <c r="D53" s="183">
        <v>45086</v>
      </c>
      <c r="E53" s="188" t="s">
        <v>15194</v>
      </c>
      <c r="F53" s="186">
        <v>105092.01</v>
      </c>
      <c r="G53" s="185" t="s">
        <v>6143</v>
      </c>
      <c r="H53" s="110" t="s">
        <v>6116</v>
      </c>
      <c r="I53" s="110" t="s">
        <v>6127</v>
      </c>
    </row>
    <row r="54" spans="1:9" ht="11.25" customHeight="1" x14ac:dyDescent="0.2">
      <c r="A54" s="181">
        <v>63</v>
      </c>
      <c r="B54" s="182" t="s">
        <v>278</v>
      </c>
      <c r="C54" s="182" t="s">
        <v>273</v>
      </c>
      <c r="D54" s="184"/>
      <c r="E54" s="188" t="s">
        <v>15193</v>
      </c>
      <c r="F54" s="186">
        <v>0</v>
      </c>
      <c r="G54" s="185" t="s">
        <v>6143</v>
      </c>
      <c r="H54" s="110" t="s">
        <v>6116</v>
      </c>
      <c r="I54" s="110" t="s">
        <v>6127</v>
      </c>
    </row>
    <row r="55" spans="1:9" ht="11.25" customHeight="1" x14ac:dyDescent="0.2">
      <c r="A55" s="181">
        <v>64</v>
      </c>
      <c r="B55" s="182" t="s">
        <v>4457</v>
      </c>
      <c r="C55" s="182" t="s">
        <v>273</v>
      </c>
      <c r="D55" s="183">
        <v>45069</v>
      </c>
      <c r="E55" s="188" t="s">
        <v>15194</v>
      </c>
      <c r="F55" s="186">
        <v>66292</v>
      </c>
      <c r="G55" s="185" t="s">
        <v>6096</v>
      </c>
      <c r="H55" s="110" t="s">
        <v>6147</v>
      </c>
      <c r="I55" s="110" t="s">
        <v>6127</v>
      </c>
    </row>
    <row r="56" spans="1:9" ht="11.25" customHeight="1" x14ac:dyDescent="0.2">
      <c r="A56" s="181">
        <v>66</v>
      </c>
      <c r="B56" s="182" t="s">
        <v>2042</v>
      </c>
      <c r="C56" s="182" t="s">
        <v>171</v>
      </c>
      <c r="D56" s="183"/>
      <c r="E56" s="188" t="s">
        <v>15193</v>
      </c>
      <c r="F56" s="186">
        <v>0</v>
      </c>
      <c r="G56" s="185" t="s">
        <v>6096</v>
      </c>
      <c r="H56" s="110" t="s">
        <v>6121</v>
      </c>
      <c r="I56" s="110" t="s">
        <v>6114</v>
      </c>
    </row>
    <row r="57" spans="1:9" ht="11.25" customHeight="1" x14ac:dyDescent="0.2">
      <c r="A57" s="181">
        <v>67</v>
      </c>
      <c r="B57" s="182" t="s">
        <v>2602</v>
      </c>
      <c r="C57" s="182" t="s">
        <v>178</v>
      </c>
      <c r="D57" s="183">
        <v>44588</v>
      </c>
      <c r="E57" s="188" t="s">
        <v>7328</v>
      </c>
      <c r="F57" s="186">
        <v>48231</v>
      </c>
      <c r="G57" s="185" t="s">
        <v>6096</v>
      </c>
      <c r="H57" s="110" t="s">
        <v>6121</v>
      </c>
      <c r="I57" s="110" t="s">
        <v>6117</v>
      </c>
    </row>
    <row r="58" spans="1:9" ht="11.25" customHeight="1" x14ac:dyDescent="0.2">
      <c r="A58" s="181">
        <v>69</v>
      </c>
      <c r="B58" s="182" t="s">
        <v>7966</v>
      </c>
      <c r="C58" s="182" t="s">
        <v>868</v>
      </c>
      <c r="D58" s="183">
        <v>45329</v>
      </c>
      <c r="E58" s="188" t="s">
        <v>10909</v>
      </c>
      <c r="F58" s="186">
        <v>5075</v>
      </c>
      <c r="G58" s="185" t="s">
        <v>6096</v>
      </c>
      <c r="H58" s="110" t="s">
        <v>6130</v>
      </c>
      <c r="I58" s="110" t="s">
        <v>6118</v>
      </c>
    </row>
    <row r="59" spans="1:9" ht="11.25" customHeight="1" x14ac:dyDescent="0.2">
      <c r="A59" s="181">
        <v>70</v>
      </c>
      <c r="B59" s="182" t="s">
        <v>287</v>
      </c>
      <c r="C59" s="182" t="s">
        <v>168</v>
      </c>
      <c r="D59" s="184">
        <v>44988</v>
      </c>
      <c r="E59" s="188" t="s">
        <v>15194</v>
      </c>
      <c r="F59" s="186">
        <v>1681.01</v>
      </c>
      <c r="G59" s="185" t="s">
        <v>6096</v>
      </c>
      <c r="H59" s="110" t="s">
        <v>6130</v>
      </c>
      <c r="I59" s="110" t="s">
        <v>6118</v>
      </c>
    </row>
    <row r="60" spans="1:9" ht="11.25" customHeight="1" x14ac:dyDescent="0.2">
      <c r="A60" s="181">
        <v>72</v>
      </c>
      <c r="B60" s="182" t="s">
        <v>462</v>
      </c>
      <c r="C60" s="182" t="s">
        <v>168</v>
      </c>
      <c r="D60" s="183">
        <v>45009</v>
      </c>
      <c r="E60" s="188" t="s">
        <v>15194</v>
      </c>
      <c r="F60" s="186">
        <v>16971.990000000002</v>
      </c>
      <c r="G60" s="185" t="s">
        <v>6096</v>
      </c>
      <c r="H60" s="110" t="s">
        <v>6130</v>
      </c>
      <c r="I60" s="110" t="s">
        <v>6118</v>
      </c>
    </row>
    <row r="61" spans="1:9" ht="11.25" customHeight="1" x14ac:dyDescent="0.2">
      <c r="A61" s="181">
        <v>74</v>
      </c>
      <c r="B61" s="182" t="s">
        <v>14375</v>
      </c>
      <c r="C61" s="182" t="s">
        <v>178</v>
      </c>
      <c r="D61" s="183"/>
      <c r="E61" s="188" t="s">
        <v>15193</v>
      </c>
      <c r="F61" s="186">
        <v>0</v>
      </c>
      <c r="G61" s="185" t="s">
        <v>6096</v>
      </c>
      <c r="H61" s="110" t="s">
        <v>6119</v>
      </c>
      <c r="I61" s="110" t="s">
        <v>6122</v>
      </c>
    </row>
    <row r="62" spans="1:9" ht="11.25" customHeight="1" x14ac:dyDescent="0.2">
      <c r="A62" s="181">
        <v>77</v>
      </c>
      <c r="B62" s="182" t="s">
        <v>14373</v>
      </c>
      <c r="C62" s="182" t="s">
        <v>178</v>
      </c>
      <c r="D62" s="183"/>
      <c r="E62" s="188" t="s">
        <v>15193</v>
      </c>
      <c r="F62" s="186">
        <v>0</v>
      </c>
      <c r="G62" s="185" t="s">
        <v>6096</v>
      </c>
      <c r="H62" s="110" t="s">
        <v>6121</v>
      </c>
      <c r="I62" s="110" t="s">
        <v>6114</v>
      </c>
    </row>
    <row r="63" spans="1:9" ht="11.25" customHeight="1" x14ac:dyDescent="0.2">
      <c r="A63" s="181">
        <v>78</v>
      </c>
      <c r="B63" s="182" t="s">
        <v>1526</v>
      </c>
      <c r="C63" s="182" t="s">
        <v>178</v>
      </c>
      <c r="D63" s="183"/>
      <c r="E63" s="188" t="s">
        <v>15193</v>
      </c>
      <c r="F63" s="186">
        <v>0</v>
      </c>
      <c r="G63" s="185" t="s">
        <v>6096</v>
      </c>
      <c r="H63" s="110" t="s">
        <v>6149</v>
      </c>
      <c r="I63" s="110" t="s">
        <v>6118</v>
      </c>
    </row>
    <row r="64" spans="1:9" ht="11.25" customHeight="1" x14ac:dyDescent="0.2">
      <c r="A64" s="181">
        <v>82</v>
      </c>
      <c r="B64" s="182" t="s">
        <v>14371</v>
      </c>
      <c r="C64" s="182" t="s">
        <v>273</v>
      </c>
      <c r="D64" s="184"/>
      <c r="E64" s="188" t="s">
        <v>15193</v>
      </c>
      <c r="F64" s="186">
        <v>0</v>
      </c>
      <c r="G64" s="185" t="s">
        <v>6096</v>
      </c>
      <c r="H64" s="110" t="s">
        <v>6150</v>
      </c>
      <c r="I64" s="110" t="s">
        <v>6118</v>
      </c>
    </row>
    <row r="65" spans="1:9" ht="11.25" customHeight="1" x14ac:dyDescent="0.2">
      <c r="A65" s="181">
        <v>83</v>
      </c>
      <c r="B65" s="182" t="s">
        <v>357</v>
      </c>
      <c r="C65" s="182" t="s">
        <v>4459</v>
      </c>
      <c r="D65" s="183">
        <v>45009</v>
      </c>
      <c r="E65" s="188" t="s">
        <v>15194</v>
      </c>
      <c r="F65" s="186">
        <v>18182</v>
      </c>
      <c r="G65" s="185" t="s">
        <v>6096</v>
      </c>
      <c r="H65" s="110" t="s">
        <v>6152</v>
      </c>
      <c r="I65" s="110" t="s">
        <v>6153</v>
      </c>
    </row>
    <row r="66" spans="1:9" ht="11.25" customHeight="1" x14ac:dyDescent="0.2">
      <c r="A66" s="181">
        <v>85</v>
      </c>
      <c r="B66" s="182" t="s">
        <v>7811</v>
      </c>
      <c r="C66" s="182" t="s">
        <v>273</v>
      </c>
      <c r="D66" s="183">
        <v>45014</v>
      </c>
      <c r="E66" s="188" t="s">
        <v>15194</v>
      </c>
      <c r="F66" s="186">
        <v>172291</v>
      </c>
      <c r="G66" s="185" t="s">
        <v>6096</v>
      </c>
      <c r="H66" s="110" t="s">
        <v>6154</v>
      </c>
      <c r="I66" s="110" t="s">
        <v>6118</v>
      </c>
    </row>
    <row r="67" spans="1:9" ht="11.25" customHeight="1" x14ac:dyDescent="0.2">
      <c r="A67" s="181">
        <v>86</v>
      </c>
      <c r="B67" s="182" t="s">
        <v>14370</v>
      </c>
      <c r="C67" s="182" t="s">
        <v>168</v>
      </c>
      <c r="D67" s="183">
        <v>44589</v>
      </c>
      <c r="E67" s="188" t="s">
        <v>7328</v>
      </c>
      <c r="F67" s="186">
        <v>5343</v>
      </c>
      <c r="G67" s="185" t="s">
        <v>6096</v>
      </c>
      <c r="H67" s="110" t="s">
        <v>6155</v>
      </c>
      <c r="I67" s="110" t="s">
        <v>6118</v>
      </c>
    </row>
    <row r="68" spans="1:9" ht="11.25" customHeight="1" x14ac:dyDescent="0.2">
      <c r="A68" s="181">
        <v>87</v>
      </c>
      <c r="B68" s="182" t="s">
        <v>14368</v>
      </c>
      <c r="C68" s="182" t="s">
        <v>178</v>
      </c>
      <c r="D68" s="184"/>
      <c r="E68" s="188" t="s">
        <v>15193</v>
      </c>
      <c r="F68" s="186">
        <v>0</v>
      </c>
      <c r="G68" s="185"/>
      <c r="H68" s="110" t="s">
        <v>6116</v>
      </c>
      <c r="I68" s="110" t="s">
        <v>6114</v>
      </c>
    </row>
    <row r="69" spans="1:9" ht="11.25" customHeight="1" x14ac:dyDescent="0.2">
      <c r="A69" s="181">
        <v>88</v>
      </c>
      <c r="B69" s="182" t="s">
        <v>14366</v>
      </c>
      <c r="C69" s="182" t="s">
        <v>178</v>
      </c>
      <c r="D69" s="184"/>
      <c r="E69" s="188" t="s">
        <v>15193</v>
      </c>
      <c r="F69" s="186">
        <v>0</v>
      </c>
      <c r="G69" s="185" t="s">
        <v>6157</v>
      </c>
      <c r="H69" s="110" t="s">
        <v>6158</v>
      </c>
      <c r="I69" s="110" t="s">
        <v>6127</v>
      </c>
    </row>
    <row r="70" spans="1:9" ht="11.25" customHeight="1" x14ac:dyDescent="0.2">
      <c r="A70" s="181">
        <v>89</v>
      </c>
      <c r="B70" s="182" t="s">
        <v>846</v>
      </c>
      <c r="C70" s="182" t="s">
        <v>178</v>
      </c>
      <c r="D70" s="183"/>
      <c r="E70" s="188" t="s">
        <v>15193</v>
      </c>
      <c r="F70" s="186">
        <v>0</v>
      </c>
      <c r="G70" s="185" t="s">
        <v>6160</v>
      </c>
      <c r="H70" s="110" t="s">
        <v>6152</v>
      </c>
      <c r="I70" s="110" t="s">
        <v>6117</v>
      </c>
    </row>
    <row r="71" spans="1:9" ht="11.25" customHeight="1" x14ac:dyDescent="0.2">
      <c r="A71" s="181">
        <v>91</v>
      </c>
      <c r="B71" s="182" t="s">
        <v>1300</v>
      </c>
      <c r="C71" s="182" t="s">
        <v>171</v>
      </c>
      <c r="D71" s="183"/>
      <c r="E71" s="188" t="s">
        <v>15193</v>
      </c>
      <c r="F71" s="186">
        <v>0</v>
      </c>
      <c r="G71" s="185" t="s">
        <v>6162</v>
      </c>
      <c r="H71" s="110" t="s">
        <v>6116</v>
      </c>
      <c r="I71" s="110" t="s">
        <v>6114</v>
      </c>
    </row>
    <row r="72" spans="1:9" ht="11.25" customHeight="1" x14ac:dyDescent="0.2">
      <c r="A72" s="181">
        <v>93</v>
      </c>
      <c r="B72" s="182" t="s">
        <v>14365</v>
      </c>
      <c r="C72" s="182" t="s">
        <v>178</v>
      </c>
      <c r="D72" s="184"/>
      <c r="E72" s="188" t="s">
        <v>15193</v>
      </c>
      <c r="F72" s="186">
        <v>0</v>
      </c>
      <c r="G72" s="185"/>
      <c r="H72" s="110" t="s">
        <v>6164</v>
      </c>
      <c r="I72" s="110" t="s">
        <v>6114</v>
      </c>
    </row>
    <row r="73" spans="1:9" ht="11.25" customHeight="1" x14ac:dyDescent="0.2">
      <c r="A73" s="181">
        <v>94</v>
      </c>
      <c r="B73" s="182" t="s">
        <v>847</v>
      </c>
      <c r="C73" s="182" t="s">
        <v>178</v>
      </c>
      <c r="D73" s="183"/>
      <c r="E73" s="188" t="s">
        <v>15193</v>
      </c>
      <c r="F73" s="186">
        <v>0</v>
      </c>
      <c r="G73" s="185"/>
      <c r="H73" s="110" t="s">
        <v>6166</v>
      </c>
      <c r="I73" s="110" t="s">
        <v>6114</v>
      </c>
    </row>
    <row r="74" spans="1:9" ht="11.25" customHeight="1" x14ac:dyDescent="0.2">
      <c r="A74" s="181">
        <v>98</v>
      </c>
      <c r="B74" s="182" t="s">
        <v>7810</v>
      </c>
      <c r="C74" s="182" t="s">
        <v>273</v>
      </c>
      <c r="D74" s="183">
        <v>45002</v>
      </c>
      <c r="E74" s="188" t="s">
        <v>15194</v>
      </c>
      <c r="F74" s="186">
        <v>94838</v>
      </c>
      <c r="G74" s="185"/>
      <c r="H74" s="110" t="s">
        <v>6168</v>
      </c>
      <c r="I74" s="110" t="s">
        <v>6118</v>
      </c>
    </row>
    <row r="75" spans="1:9" ht="11.25" customHeight="1" x14ac:dyDescent="0.2">
      <c r="A75" s="181">
        <v>99</v>
      </c>
      <c r="B75" s="182" t="s">
        <v>14364</v>
      </c>
      <c r="C75" s="182" t="s">
        <v>178</v>
      </c>
      <c r="D75" s="184"/>
      <c r="E75" s="188" t="s">
        <v>15193</v>
      </c>
      <c r="F75" s="186">
        <v>0</v>
      </c>
      <c r="G75" s="185"/>
      <c r="H75" s="110" t="s">
        <v>6164</v>
      </c>
      <c r="I75" s="110" t="s">
        <v>6118</v>
      </c>
    </row>
    <row r="76" spans="1:9" ht="11.25" customHeight="1" x14ac:dyDescent="0.2">
      <c r="A76" s="181">
        <v>101</v>
      </c>
      <c r="B76" s="182" t="s">
        <v>14363</v>
      </c>
      <c r="C76" s="182" t="s">
        <v>273</v>
      </c>
      <c r="D76" s="183"/>
      <c r="E76" s="188" t="s">
        <v>15193</v>
      </c>
      <c r="F76" s="186">
        <v>0</v>
      </c>
      <c r="G76" s="185" t="s">
        <v>6096</v>
      </c>
      <c r="H76" s="110" t="s">
        <v>6155</v>
      </c>
      <c r="I76" s="110" t="s">
        <v>6122</v>
      </c>
    </row>
    <row r="77" spans="1:9" ht="11.25" customHeight="1" x14ac:dyDescent="0.2">
      <c r="A77" s="181">
        <v>103</v>
      </c>
      <c r="B77" s="182" t="s">
        <v>464</v>
      </c>
      <c r="C77" s="182" t="s">
        <v>178</v>
      </c>
      <c r="D77" s="183"/>
      <c r="E77" s="188" t="s">
        <v>15193</v>
      </c>
      <c r="F77" s="186">
        <v>0</v>
      </c>
      <c r="G77" s="185" t="s">
        <v>6096</v>
      </c>
      <c r="H77" s="110" t="s">
        <v>6119</v>
      </c>
      <c r="I77" s="110" t="s">
        <v>6122</v>
      </c>
    </row>
    <row r="78" spans="1:9" ht="11.25" customHeight="1" x14ac:dyDescent="0.2">
      <c r="A78" s="181">
        <v>106</v>
      </c>
      <c r="B78" s="182" t="s">
        <v>14362</v>
      </c>
      <c r="C78" s="182" t="s">
        <v>178</v>
      </c>
      <c r="D78" s="184"/>
      <c r="E78" s="188" t="s">
        <v>15193</v>
      </c>
      <c r="F78" s="186">
        <v>0</v>
      </c>
      <c r="G78" s="185" t="s">
        <v>6171</v>
      </c>
      <c r="H78" s="110" t="s">
        <v>6149</v>
      </c>
      <c r="I78" s="110" t="s">
        <v>6122</v>
      </c>
    </row>
    <row r="79" spans="1:9" ht="11.25" customHeight="1" x14ac:dyDescent="0.2">
      <c r="A79" s="181">
        <v>107</v>
      </c>
      <c r="B79" s="182" t="s">
        <v>14361</v>
      </c>
      <c r="C79" s="182" t="s">
        <v>178</v>
      </c>
      <c r="D79" s="183"/>
      <c r="E79" s="188" t="s">
        <v>15193</v>
      </c>
      <c r="F79" s="186">
        <v>0</v>
      </c>
      <c r="G79" s="185" t="s">
        <v>6171</v>
      </c>
      <c r="H79" s="110" t="s">
        <v>6149</v>
      </c>
      <c r="I79" s="110" t="s">
        <v>6173</v>
      </c>
    </row>
    <row r="80" spans="1:9" ht="11.25" customHeight="1" x14ac:dyDescent="0.2">
      <c r="A80" s="181">
        <v>109</v>
      </c>
      <c r="B80" s="182" t="s">
        <v>368</v>
      </c>
      <c r="C80" s="182" t="s">
        <v>273</v>
      </c>
      <c r="D80" s="183"/>
      <c r="E80" s="188" t="s">
        <v>15193</v>
      </c>
      <c r="F80" s="186">
        <v>0</v>
      </c>
      <c r="G80" s="185" t="s">
        <v>6096</v>
      </c>
      <c r="H80" s="110" t="s">
        <v>6168</v>
      </c>
      <c r="I80" s="110" t="s">
        <v>6114</v>
      </c>
    </row>
    <row r="81" spans="1:9" ht="11.25" customHeight="1" x14ac:dyDescent="0.2">
      <c r="A81" s="181">
        <v>110</v>
      </c>
      <c r="B81" s="182" t="s">
        <v>433</v>
      </c>
      <c r="C81" s="182" t="s">
        <v>178</v>
      </c>
      <c r="D81" s="184"/>
      <c r="E81" s="188" t="s">
        <v>15193</v>
      </c>
      <c r="F81" s="186">
        <v>0</v>
      </c>
      <c r="G81" s="185" t="s">
        <v>6176</v>
      </c>
      <c r="H81" s="110" t="s">
        <v>6177</v>
      </c>
      <c r="I81" s="110" t="s">
        <v>6114</v>
      </c>
    </row>
    <row r="82" spans="1:9" ht="11.25" customHeight="1" x14ac:dyDescent="0.2">
      <c r="A82" s="181">
        <v>111</v>
      </c>
      <c r="B82" s="182" t="s">
        <v>14358</v>
      </c>
      <c r="C82" s="182" t="s">
        <v>178</v>
      </c>
      <c r="D82" s="184"/>
      <c r="E82" s="188" t="s">
        <v>15193</v>
      </c>
      <c r="F82" s="186">
        <v>0</v>
      </c>
      <c r="G82" s="185" t="s">
        <v>6096</v>
      </c>
      <c r="H82" s="110" t="s">
        <v>6178</v>
      </c>
      <c r="I82" s="110" t="s">
        <v>6114</v>
      </c>
    </row>
    <row r="83" spans="1:9" ht="11.25" customHeight="1" x14ac:dyDescent="0.2">
      <c r="A83" s="181">
        <v>112</v>
      </c>
      <c r="B83" s="182" t="s">
        <v>14357</v>
      </c>
      <c r="C83" s="182" t="s">
        <v>178</v>
      </c>
      <c r="D83" s="184"/>
      <c r="E83" s="188" t="s">
        <v>15193</v>
      </c>
      <c r="F83" s="186">
        <v>0</v>
      </c>
      <c r="G83" s="185" t="s">
        <v>6179</v>
      </c>
      <c r="H83" s="110" t="s">
        <v>6178</v>
      </c>
      <c r="I83" s="110" t="s">
        <v>6114</v>
      </c>
    </row>
    <row r="84" spans="1:9" ht="11.25" customHeight="1" x14ac:dyDescent="0.2">
      <c r="A84" s="181">
        <v>113</v>
      </c>
      <c r="B84" s="182" t="s">
        <v>14356</v>
      </c>
      <c r="C84" s="182" t="s">
        <v>178</v>
      </c>
      <c r="D84" s="184"/>
      <c r="E84" s="188" t="s">
        <v>15193</v>
      </c>
      <c r="F84" s="186">
        <v>0</v>
      </c>
      <c r="G84" s="185" t="s">
        <v>6181</v>
      </c>
      <c r="H84" s="110" t="s">
        <v>6100</v>
      </c>
      <c r="I84" s="110" t="s">
        <v>6117</v>
      </c>
    </row>
    <row r="85" spans="1:9" ht="11.25" customHeight="1" x14ac:dyDescent="0.2">
      <c r="A85" s="181">
        <v>114</v>
      </c>
      <c r="B85" s="182" t="s">
        <v>421</v>
      </c>
      <c r="C85" s="182" t="s">
        <v>178</v>
      </c>
      <c r="D85" s="184">
        <v>43529</v>
      </c>
      <c r="E85" s="188" t="s">
        <v>15195</v>
      </c>
      <c r="F85" s="186">
        <v>1080</v>
      </c>
      <c r="G85" s="185" t="s">
        <v>6183</v>
      </c>
      <c r="H85" s="110" t="s">
        <v>6100</v>
      </c>
      <c r="I85" s="110" t="s">
        <v>6117</v>
      </c>
    </row>
    <row r="86" spans="1:9" ht="11.25" customHeight="1" x14ac:dyDescent="0.2">
      <c r="A86" s="181">
        <v>115</v>
      </c>
      <c r="B86" s="182" t="s">
        <v>14355</v>
      </c>
      <c r="C86" s="182" t="s">
        <v>178</v>
      </c>
      <c r="D86" s="183"/>
      <c r="E86" s="188" t="s">
        <v>15193</v>
      </c>
      <c r="F86" s="186">
        <v>0</v>
      </c>
      <c r="G86" s="185" t="s">
        <v>6185</v>
      </c>
      <c r="H86" s="110" t="s">
        <v>6100</v>
      </c>
      <c r="I86" s="110" t="s">
        <v>6114</v>
      </c>
    </row>
    <row r="87" spans="1:9" ht="11.25" customHeight="1" x14ac:dyDescent="0.2">
      <c r="A87" s="181">
        <v>116</v>
      </c>
      <c r="B87" s="182" t="s">
        <v>14353</v>
      </c>
      <c r="C87" s="182" t="s">
        <v>178</v>
      </c>
      <c r="D87" s="183">
        <v>45014</v>
      </c>
      <c r="E87" s="188" t="s">
        <v>15194</v>
      </c>
      <c r="F87" s="186">
        <v>1935</v>
      </c>
      <c r="G87" s="185" t="s">
        <v>6096</v>
      </c>
      <c r="H87" s="110" t="s">
        <v>6178</v>
      </c>
      <c r="I87" s="110" t="s">
        <v>6122</v>
      </c>
    </row>
    <row r="88" spans="1:9" ht="11.25" customHeight="1" x14ac:dyDescent="0.2">
      <c r="A88" s="181">
        <v>117</v>
      </c>
      <c r="B88" s="182" t="s">
        <v>7997</v>
      </c>
      <c r="C88" s="182" t="s">
        <v>178</v>
      </c>
      <c r="D88" s="184">
        <v>43819</v>
      </c>
      <c r="E88" s="188" t="s">
        <v>15195</v>
      </c>
      <c r="F88" s="186">
        <v>53000.01</v>
      </c>
      <c r="G88" s="185" t="s">
        <v>6096</v>
      </c>
      <c r="H88" s="110" t="s">
        <v>6178</v>
      </c>
      <c r="I88" s="110" t="s">
        <v>6117</v>
      </c>
    </row>
    <row r="89" spans="1:9" ht="11.25" customHeight="1" x14ac:dyDescent="0.2">
      <c r="A89" s="181">
        <v>118</v>
      </c>
      <c r="B89" s="182" t="s">
        <v>3586</v>
      </c>
      <c r="C89" s="182" t="s">
        <v>178</v>
      </c>
      <c r="D89" s="183"/>
      <c r="E89" s="188" t="s">
        <v>15193</v>
      </c>
      <c r="F89" s="186">
        <v>0</v>
      </c>
      <c r="G89" s="185" t="s">
        <v>6188</v>
      </c>
      <c r="H89" s="110" t="s">
        <v>6178</v>
      </c>
      <c r="I89" s="110" t="s">
        <v>6114</v>
      </c>
    </row>
    <row r="90" spans="1:9" ht="11.25" customHeight="1" x14ac:dyDescent="0.2">
      <c r="A90" s="181">
        <v>119</v>
      </c>
      <c r="B90" s="182" t="s">
        <v>2839</v>
      </c>
      <c r="C90" s="182" t="s">
        <v>178</v>
      </c>
      <c r="D90" s="183"/>
      <c r="E90" s="188" t="s">
        <v>15193</v>
      </c>
      <c r="F90" s="186">
        <v>0</v>
      </c>
      <c r="G90" s="185" t="s">
        <v>6096</v>
      </c>
      <c r="H90" s="110" t="s">
        <v>6178</v>
      </c>
      <c r="I90" s="110" t="s">
        <v>6117</v>
      </c>
    </row>
    <row r="91" spans="1:9" ht="11.25" customHeight="1" x14ac:dyDescent="0.2">
      <c r="A91" s="181">
        <v>121</v>
      </c>
      <c r="B91" s="182" t="s">
        <v>14350</v>
      </c>
      <c r="C91" s="182" t="s">
        <v>178</v>
      </c>
      <c r="D91" s="184"/>
      <c r="E91" s="188" t="s">
        <v>15193</v>
      </c>
      <c r="F91" s="186">
        <v>0</v>
      </c>
      <c r="G91" s="185" t="s">
        <v>6190</v>
      </c>
      <c r="H91" s="110" t="s">
        <v>6191</v>
      </c>
      <c r="I91" s="110" t="s">
        <v>6122</v>
      </c>
    </row>
    <row r="92" spans="1:9" ht="11.25" customHeight="1" x14ac:dyDescent="0.2">
      <c r="A92" s="181">
        <v>122</v>
      </c>
      <c r="B92" s="182" t="s">
        <v>7808</v>
      </c>
      <c r="C92" s="182" t="s">
        <v>178</v>
      </c>
      <c r="D92" s="183">
        <v>45009</v>
      </c>
      <c r="E92" s="188" t="s">
        <v>15194</v>
      </c>
      <c r="F92" s="186">
        <v>1118</v>
      </c>
      <c r="G92" s="185" t="s">
        <v>6193</v>
      </c>
      <c r="H92" s="110" t="s">
        <v>6191</v>
      </c>
      <c r="I92" s="110" t="s">
        <v>6117</v>
      </c>
    </row>
    <row r="93" spans="1:9" ht="11.25" customHeight="1" x14ac:dyDescent="0.2">
      <c r="A93" s="181">
        <v>123</v>
      </c>
      <c r="B93" s="182" t="s">
        <v>455</v>
      </c>
      <c r="C93" s="182" t="s">
        <v>178</v>
      </c>
      <c r="D93" s="183">
        <v>45012</v>
      </c>
      <c r="E93" s="188" t="s">
        <v>15194</v>
      </c>
      <c r="F93" s="186">
        <v>663</v>
      </c>
      <c r="G93" s="185" t="s">
        <v>6096</v>
      </c>
      <c r="H93" s="110" t="s">
        <v>6194</v>
      </c>
      <c r="I93" s="110" t="s">
        <v>6118</v>
      </c>
    </row>
    <row r="94" spans="1:9" ht="11.25" customHeight="1" x14ac:dyDescent="0.2">
      <c r="A94" s="181">
        <v>125</v>
      </c>
      <c r="B94" s="182" t="s">
        <v>14349</v>
      </c>
      <c r="C94" s="182" t="s">
        <v>178</v>
      </c>
      <c r="D94" s="183"/>
      <c r="E94" s="188" t="s">
        <v>15193</v>
      </c>
      <c r="F94" s="186">
        <v>0</v>
      </c>
      <c r="G94" s="185" t="s">
        <v>6096</v>
      </c>
      <c r="H94" s="110" t="s">
        <v>6195</v>
      </c>
      <c r="I94" s="110" t="s">
        <v>6122</v>
      </c>
    </row>
    <row r="95" spans="1:9" ht="11.25" customHeight="1" x14ac:dyDescent="0.2">
      <c r="A95" s="181">
        <v>126</v>
      </c>
      <c r="B95" s="182" t="s">
        <v>8451</v>
      </c>
      <c r="C95" s="182" t="s">
        <v>171</v>
      </c>
      <c r="D95" s="183">
        <v>44592</v>
      </c>
      <c r="E95" s="188" t="s">
        <v>7328</v>
      </c>
      <c r="F95" s="186">
        <v>61639</v>
      </c>
      <c r="G95" s="185"/>
      <c r="H95" s="110" t="s">
        <v>6116</v>
      </c>
      <c r="I95" s="110" t="s">
        <v>6114</v>
      </c>
    </row>
    <row r="96" spans="1:9" ht="11.25" customHeight="1" x14ac:dyDescent="0.2">
      <c r="A96" s="181">
        <v>127</v>
      </c>
      <c r="B96" s="182" t="s">
        <v>460</v>
      </c>
      <c r="C96" s="182" t="s">
        <v>178</v>
      </c>
      <c r="D96" s="183">
        <v>45013</v>
      </c>
      <c r="E96" s="188" t="s">
        <v>15194</v>
      </c>
      <c r="F96" s="186">
        <v>38403</v>
      </c>
      <c r="G96" s="185"/>
      <c r="H96" s="110" t="s">
        <v>6155</v>
      </c>
      <c r="I96" s="110" t="s">
        <v>6118</v>
      </c>
    </row>
    <row r="97" spans="1:9" ht="11.25" customHeight="1" x14ac:dyDescent="0.2">
      <c r="A97" s="181">
        <v>128</v>
      </c>
      <c r="B97" s="182" t="s">
        <v>14347</v>
      </c>
      <c r="C97" s="182" t="s">
        <v>178</v>
      </c>
      <c r="D97" s="183">
        <v>44592</v>
      </c>
      <c r="E97" s="188" t="s">
        <v>7328</v>
      </c>
      <c r="F97" s="186">
        <v>3169.01</v>
      </c>
      <c r="G97" s="185"/>
      <c r="H97" s="110" t="s">
        <v>6155</v>
      </c>
      <c r="I97" s="110" t="s">
        <v>6118</v>
      </c>
    </row>
    <row r="98" spans="1:9" ht="11.25" customHeight="1" x14ac:dyDescent="0.2">
      <c r="A98" s="181">
        <v>130</v>
      </c>
      <c r="B98" s="182" t="s">
        <v>3587</v>
      </c>
      <c r="C98" s="182" t="s">
        <v>178</v>
      </c>
      <c r="D98" s="183"/>
      <c r="E98" s="188" t="s">
        <v>15193</v>
      </c>
      <c r="F98" s="186">
        <v>0</v>
      </c>
      <c r="G98" s="185" t="s">
        <v>6096</v>
      </c>
      <c r="H98" s="110" t="s">
        <v>6121</v>
      </c>
      <c r="I98" s="110" t="s">
        <v>6139</v>
      </c>
    </row>
    <row r="99" spans="1:9" ht="11.25" customHeight="1" x14ac:dyDescent="0.2">
      <c r="A99" s="181">
        <v>132</v>
      </c>
      <c r="B99" s="182" t="s">
        <v>3588</v>
      </c>
      <c r="C99" s="182" t="s">
        <v>178</v>
      </c>
      <c r="D99" s="183"/>
      <c r="E99" s="188" t="s">
        <v>15193</v>
      </c>
      <c r="F99" s="186">
        <v>0</v>
      </c>
      <c r="G99" s="185" t="s">
        <v>6096</v>
      </c>
      <c r="H99" s="110" t="s">
        <v>6201</v>
      </c>
      <c r="I99" s="110" t="s">
        <v>6117</v>
      </c>
    </row>
    <row r="100" spans="1:9" ht="11.25" customHeight="1" x14ac:dyDescent="0.2">
      <c r="A100" s="181">
        <v>133</v>
      </c>
      <c r="B100" s="182" t="s">
        <v>14343</v>
      </c>
      <c r="C100" s="182" t="s">
        <v>178</v>
      </c>
      <c r="D100" s="183"/>
      <c r="E100" s="188" t="s">
        <v>15193</v>
      </c>
      <c r="F100" s="186">
        <v>0</v>
      </c>
      <c r="G100" s="185" t="s">
        <v>6096</v>
      </c>
      <c r="H100" s="110" t="s">
        <v>6203</v>
      </c>
      <c r="I100" s="110" t="s">
        <v>6117</v>
      </c>
    </row>
    <row r="101" spans="1:9" ht="11.25" customHeight="1" x14ac:dyDescent="0.2">
      <c r="A101" s="181">
        <v>134</v>
      </c>
      <c r="B101" s="182" t="s">
        <v>457</v>
      </c>
      <c r="C101" s="182" t="s">
        <v>178</v>
      </c>
      <c r="D101" s="183"/>
      <c r="E101" s="188" t="s">
        <v>15193</v>
      </c>
      <c r="F101" s="186">
        <v>0</v>
      </c>
      <c r="G101" s="185"/>
      <c r="H101" s="110" t="s">
        <v>6205</v>
      </c>
      <c r="I101" s="110" t="s">
        <v>6122</v>
      </c>
    </row>
    <row r="102" spans="1:9" ht="11.25" customHeight="1" x14ac:dyDescent="0.2">
      <c r="A102" s="181">
        <v>135</v>
      </c>
      <c r="B102" s="182" t="s">
        <v>14757</v>
      </c>
      <c r="C102" s="182" t="s">
        <v>178</v>
      </c>
      <c r="D102" s="183">
        <v>44657</v>
      </c>
      <c r="E102" s="188" t="s">
        <v>7328</v>
      </c>
      <c r="F102" s="186">
        <v>764</v>
      </c>
      <c r="G102" s="185"/>
      <c r="H102" s="110" t="s">
        <v>6205</v>
      </c>
      <c r="I102" s="110" t="s">
        <v>6122</v>
      </c>
    </row>
    <row r="103" spans="1:9" ht="11.25" customHeight="1" x14ac:dyDescent="0.2">
      <c r="A103" s="181">
        <v>137</v>
      </c>
      <c r="B103" s="182" t="s">
        <v>14341</v>
      </c>
      <c r="C103" s="182" t="s">
        <v>178</v>
      </c>
      <c r="D103" s="184"/>
      <c r="E103" s="188" t="s">
        <v>15193</v>
      </c>
      <c r="F103" s="186">
        <v>0</v>
      </c>
      <c r="G103" s="185" t="s">
        <v>6096</v>
      </c>
      <c r="H103" s="110" t="s">
        <v>6207</v>
      </c>
      <c r="I103" s="110" t="s">
        <v>6139</v>
      </c>
    </row>
    <row r="104" spans="1:9" ht="11.25" customHeight="1" x14ac:dyDescent="0.2">
      <c r="A104" s="181">
        <v>138</v>
      </c>
      <c r="B104" s="182" t="s">
        <v>7195</v>
      </c>
      <c r="C104" s="182" t="s">
        <v>868</v>
      </c>
      <c r="D104" s="183">
        <v>45009</v>
      </c>
      <c r="E104" s="188" t="s">
        <v>15194</v>
      </c>
      <c r="F104" s="186">
        <v>61252</v>
      </c>
      <c r="G104" s="185" t="s">
        <v>6096</v>
      </c>
      <c r="H104" s="110" t="s">
        <v>6207</v>
      </c>
      <c r="I104" s="110" t="s">
        <v>6139</v>
      </c>
    </row>
    <row r="105" spans="1:9" ht="11.25" customHeight="1" x14ac:dyDescent="0.2">
      <c r="A105" s="181">
        <v>139</v>
      </c>
      <c r="B105" s="182" t="s">
        <v>14339</v>
      </c>
      <c r="C105" s="182" t="s">
        <v>178</v>
      </c>
      <c r="D105" s="183"/>
      <c r="E105" s="188" t="s">
        <v>15193</v>
      </c>
      <c r="F105" s="186">
        <v>0</v>
      </c>
      <c r="G105" s="185" t="s">
        <v>6096</v>
      </c>
      <c r="H105" s="110" t="s">
        <v>6194</v>
      </c>
      <c r="I105" s="110" t="s">
        <v>6139</v>
      </c>
    </row>
    <row r="106" spans="1:9" ht="11.25" customHeight="1" x14ac:dyDescent="0.2">
      <c r="A106" s="181">
        <v>140</v>
      </c>
      <c r="B106" s="182" t="s">
        <v>370</v>
      </c>
      <c r="C106" s="182" t="s">
        <v>273</v>
      </c>
      <c r="D106" s="183">
        <v>44589</v>
      </c>
      <c r="E106" s="188" t="s">
        <v>7328</v>
      </c>
      <c r="F106" s="186">
        <v>427554.01</v>
      </c>
      <c r="G106" s="185" t="s">
        <v>6209</v>
      </c>
      <c r="H106" s="110" t="s">
        <v>6210</v>
      </c>
      <c r="I106" s="110" t="s">
        <v>6211</v>
      </c>
    </row>
    <row r="107" spans="1:9" ht="11.25" customHeight="1" x14ac:dyDescent="0.2">
      <c r="A107" s="181">
        <v>141</v>
      </c>
      <c r="B107" s="182" t="s">
        <v>465</v>
      </c>
      <c r="C107" s="182" t="s">
        <v>183</v>
      </c>
      <c r="D107" s="184"/>
      <c r="E107" s="188" t="s">
        <v>15193</v>
      </c>
      <c r="F107" s="186">
        <v>0</v>
      </c>
      <c r="G107" s="185" t="s">
        <v>6096</v>
      </c>
      <c r="H107" s="110" t="s">
        <v>6207</v>
      </c>
      <c r="I107" s="110" t="s">
        <v>6139</v>
      </c>
    </row>
    <row r="108" spans="1:9" ht="11.25" customHeight="1" x14ac:dyDescent="0.2">
      <c r="A108" s="181">
        <v>142</v>
      </c>
      <c r="B108" s="182" t="s">
        <v>466</v>
      </c>
      <c r="C108" s="182" t="s">
        <v>183</v>
      </c>
      <c r="D108" s="184"/>
      <c r="E108" s="188" t="s">
        <v>15193</v>
      </c>
      <c r="F108" s="186">
        <v>0</v>
      </c>
      <c r="G108" s="185"/>
      <c r="H108" s="110" t="s">
        <v>6213</v>
      </c>
      <c r="I108" s="110" t="s">
        <v>6118</v>
      </c>
    </row>
    <row r="109" spans="1:9" ht="11.25" customHeight="1" x14ac:dyDescent="0.2">
      <c r="A109" s="181">
        <v>143</v>
      </c>
      <c r="B109" s="182" t="s">
        <v>1151</v>
      </c>
      <c r="C109" s="182" t="s">
        <v>178</v>
      </c>
      <c r="D109" s="183"/>
      <c r="E109" s="188" t="s">
        <v>15193</v>
      </c>
      <c r="F109" s="186">
        <v>0</v>
      </c>
      <c r="G109" s="185"/>
      <c r="H109" s="110" t="s">
        <v>6213</v>
      </c>
      <c r="I109" s="110" t="s">
        <v>6114</v>
      </c>
    </row>
    <row r="110" spans="1:9" ht="11.25" customHeight="1" x14ac:dyDescent="0.2">
      <c r="A110" s="181">
        <v>144</v>
      </c>
      <c r="B110" s="182" t="s">
        <v>7807</v>
      </c>
      <c r="C110" s="182" t="s">
        <v>168</v>
      </c>
      <c r="D110" s="183">
        <v>44987</v>
      </c>
      <c r="E110" s="188" t="s">
        <v>15194</v>
      </c>
      <c r="F110" s="186">
        <v>4701</v>
      </c>
      <c r="G110" s="185" t="s">
        <v>6096</v>
      </c>
      <c r="H110" s="110" t="s">
        <v>6215</v>
      </c>
      <c r="I110" s="110" t="s">
        <v>6139</v>
      </c>
    </row>
    <row r="111" spans="1:9" ht="11.25" customHeight="1" x14ac:dyDescent="0.2">
      <c r="A111" s="181">
        <v>146</v>
      </c>
      <c r="B111" s="182" t="s">
        <v>14666</v>
      </c>
      <c r="C111" s="182" t="s">
        <v>178</v>
      </c>
      <c r="D111" s="183">
        <v>44585</v>
      </c>
      <c r="E111" s="188" t="s">
        <v>7328</v>
      </c>
      <c r="F111" s="186">
        <v>61048</v>
      </c>
      <c r="G111" s="185" t="s">
        <v>6096</v>
      </c>
      <c r="H111" s="110" t="s">
        <v>6194</v>
      </c>
      <c r="I111" s="110" t="s">
        <v>6139</v>
      </c>
    </row>
    <row r="112" spans="1:9" ht="11.25" customHeight="1" x14ac:dyDescent="0.2">
      <c r="A112" s="181">
        <v>147</v>
      </c>
      <c r="B112" s="182" t="s">
        <v>14667</v>
      </c>
      <c r="C112" s="182" t="s">
        <v>178</v>
      </c>
      <c r="D112" s="183">
        <v>44585</v>
      </c>
      <c r="E112" s="188" t="s">
        <v>7328</v>
      </c>
      <c r="F112" s="186">
        <v>82258</v>
      </c>
      <c r="G112" s="185" t="s">
        <v>6096</v>
      </c>
      <c r="H112" s="110" t="s">
        <v>6215</v>
      </c>
      <c r="I112" s="110" t="s">
        <v>6139</v>
      </c>
    </row>
    <row r="113" spans="1:9" ht="11.25" customHeight="1" x14ac:dyDescent="0.2">
      <c r="A113" s="181">
        <v>148</v>
      </c>
      <c r="B113" s="182" t="s">
        <v>14338</v>
      </c>
      <c r="C113" s="182" t="s">
        <v>183</v>
      </c>
      <c r="D113" s="183"/>
      <c r="E113" s="188" t="s">
        <v>15193</v>
      </c>
      <c r="F113" s="186">
        <v>0</v>
      </c>
      <c r="G113" s="185" t="s">
        <v>6096</v>
      </c>
      <c r="H113" s="110" t="s">
        <v>6194</v>
      </c>
      <c r="I113" s="110" t="s">
        <v>6139</v>
      </c>
    </row>
    <row r="114" spans="1:9" ht="11.25" customHeight="1" x14ac:dyDescent="0.2">
      <c r="A114" s="181">
        <v>149</v>
      </c>
      <c r="B114" s="182" t="s">
        <v>7993</v>
      </c>
      <c r="C114" s="182" t="s">
        <v>868</v>
      </c>
      <c r="D114" s="183">
        <v>45329</v>
      </c>
      <c r="E114" s="188" t="s">
        <v>10909</v>
      </c>
      <c r="F114" s="186">
        <v>9667</v>
      </c>
      <c r="G114" s="185" t="s">
        <v>6219</v>
      </c>
      <c r="H114" s="110" t="s">
        <v>6213</v>
      </c>
      <c r="I114" s="110" t="s">
        <v>6114</v>
      </c>
    </row>
    <row r="115" spans="1:9" ht="11.25" customHeight="1" x14ac:dyDescent="0.2">
      <c r="A115" s="181">
        <v>151</v>
      </c>
      <c r="B115" s="182" t="s">
        <v>964</v>
      </c>
      <c r="C115" s="182" t="s">
        <v>4484</v>
      </c>
      <c r="D115" s="183">
        <v>45013</v>
      </c>
      <c r="E115" s="188" t="s">
        <v>15194</v>
      </c>
      <c r="F115" s="186">
        <v>31474</v>
      </c>
      <c r="G115" s="185"/>
      <c r="H115" s="110" t="s">
        <v>6221</v>
      </c>
      <c r="I115" s="110" t="s">
        <v>6222</v>
      </c>
    </row>
    <row r="116" spans="1:9" ht="11.25" customHeight="1" x14ac:dyDescent="0.2">
      <c r="A116" s="181">
        <v>152</v>
      </c>
      <c r="B116" s="182" t="s">
        <v>6759</v>
      </c>
      <c r="C116" s="182" t="s">
        <v>168</v>
      </c>
      <c r="D116" s="183">
        <v>44987</v>
      </c>
      <c r="E116" s="188" t="s">
        <v>15194</v>
      </c>
      <c r="F116" s="186">
        <v>4701</v>
      </c>
      <c r="G116" s="185"/>
      <c r="H116" s="110" t="s">
        <v>6221</v>
      </c>
      <c r="I116" s="110" t="s">
        <v>6222</v>
      </c>
    </row>
    <row r="117" spans="1:9" ht="11.25" customHeight="1" x14ac:dyDescent="0.2">
      <c r="A117" s="181">
        <v>153</v>
      </c>
      <c r="B117" s="182" t="s">
        <v>14337</v>
      </c>
      <c r="C117" s="182" t="s">
        <v>168</v>
      </c>
      <c r="D117" s="183"/>
      <c r="E117" s="188" t="s">
        <v>15193</v>
      </c>
      <c r="F117" s="186">
        <v>0</v>
      </c>
      <c r="G117" s="185"/>
      <c r="H117" s="110" t="s">
        <v>6221</v>
      </c>
      <c r="I117" s="110" t="s">
        <v>6222</v>
      </c>
    </row>
    <row r="118" spans="1:9" ht="11.25" customHeight="1" x14ac:dyDescent="0.2">
      <c r="A118" s="181">
        <v>154</v>
      </c>
      <c r="B118" s="182" t="s">
        <v>479</v>
      </c>
      <c r="C118" s="182" t="s">
        <v>183</v>
      </c>
      <c r="D118" s="183">
        <v>43843</v>
      </c>
      <c r="E118" s="188" t="s">
        <v>15196</v>
      </c>
      <c r="F118" s="186">
        <v>2437.12</v>
      </c>
      <c r="G118" s="185" t="s">
        <v>6096</v>
      </c>
      <c r="H118" s="110" t="s">
        <v>6207</v>
      </c>
      <c r="I118" s="110" t="s">
        <v>6139</v>
      </c>
    </row>
    <row r="119" spans="1:9" ht="11.25" customHeight="1" x14ac:dyDescent="0.2">
      <c r="A119" s="181">
        <v>155</v>
      </c>
      <c r="B119" s="182" t="s">
        <v>14336</v>
      </c>
      <c r="C119" s="182" t="s">
        <v>183</v>
      </c>
      <c r="D119" s="183"/>
      <c r="E119" s="188" t="s">
        <v>15193</v>
      </c>
      <c r="F119" s="186">
        <v>0</v>
      </c>
      <c r="G119" s="185" t="s">
        <v>6096</v>
      </c>
      <c r="H119" s="110" t="s">
        <v>6194</v>
      </c>
      <c r="I119" s="110" t="s">
        <v>6139</v>
      </c>
    </row>
    <row r="120" spans="1:9" ht="11.25" customHeight="1" x14ac:dyDescent="0.2">
      <c r="A120" s="181">
        <v>156</v>
      </c>
      <c r="B120" s="182" t="s">
        <v>502</v>
      </c>
      <c r="C120" s="182" t="s">
        <v>183</v>
      </c>
      <c r="D120" s="183">
        <v>44592</v>
      </c>
      <c r="E120" s="188" t="s">
        <v>7328</v>
      </c>
      <c r="F120" s="186">
        <v>54741</v>
      </c>
      <c r="G120" s="185" t="s">
        <v>6096</v>
      </c>
      <c r="H120" s="110" t="s">
        <v>6207</v>
      </c>
      <c r="I120" s="110" t="s">
        <v>6139</v>
      </c>
    </row>
    <row r="121" spans="1:9" ht="11.25" customHeight="1" x14ac:dyDescent="0.2">
      <c r="A121" s="181">
        <v>158</v>
      </c>
      <c r="B121" s="182" t="s">
        <v>14334</v>
      </c>
      <c r="C121" s="182" t="s">
        <v>183</v>
      </c>
      <c r="D121" s="183"/>
      <c r="E121" s="188" t="s">
        <v>15193</v>
      </c>
      <c r="F121" s="186">
        <v>0</v>
      </c>
      <c r="G121" s="185" t="s">
        <v>6096</v>
      </c>
      <c r="H121" s="110" t="s">
        <v>6207</v>
      </c>
      <c r="I121" s="110" t="s">
        <v>6139</v>
      </c>
    </row>
    <row r="122" spans="1:9" ht="11.25" customHeight="1" x14ac:dyDescent="0.2">
      <c r="A122" s="181">
        <v>159</v>
      </c>
      <c r="B122" s="182" t="s">
        <v>542</v>
      </c>
      <c r="C122" s="182" t="s">
        <v>178</v>
      </c>
      <c r="D122" s="184">
        <v>45434</v>
      </c>
      <c r="E122" s="188" t="s">
        <v>10909</v>
      </c>
      <c r="F122" s="186">
        <v>127332</v>
      </c>
      <c r="G122" s="185" t="s">
        <v>6096</v>
      </c>
      <c r="H122" s="110" t="s">
        <v>6207</v>
      </c>
      <c r="I122" s="110" t="s">
        <v>6139</v>
      </c>
    </row>
    <row r="123" spans="1:9" ht="11.25" customHeight="1" x14ac:dyDescent="0.2">
      <c r="A123" s="181">
        <v>160</v>
      </c>
      <c r="B123" s="182" t="s">
        <v>14333</v>
      </c>
      <c r="C123" s="182" t="s">
        <v>183</v>
      </c>
      <c r="D123" s="183"/>
      <c r="E123" s="188" t="s">
        <v>15193</v>
      </c>
      <c r="F123" s="186">
        <v>0</v>
      </c>
      <c r="G123" s="185" t="s">
        <v>6096</v>
      </c>
      <c r="H123" s="110" t="s">
        <v>6207</v>
      </c>
      <c r="I123" s="110" t="s">
        <v>6139</v>
      </c>
    </row>
    <row r="124" spans="1:9" ht="11.25" customHeight="1" x14ac:dyDescent="0.2">
      <c r="A124" s="181">
        <v>161</v>
      </c>
      <c r="B124" s="182" t="s">
        <v>14331</v>
      </c>
      <c r="C124" s="182" t="s">
        <v>183</v>
      </c>
      <c r="D124" s="183"/>
      <c r="E124" s="188" t="s">
        <v>15193</v>
      </c>
      <c r="F124" s="186">
        <v>0</v>
      </c>
      <c r="G124" s="185" t="s">
        <v>6096</v>
      </c>
      <c r="H124" s="110" t="s">
        <v>6207</v>
      </c>
      <c r="I124" s="110" t="s">
        <v>6139</v>
      </c>
    </row>
    <row r="125" spans="1:9" ht="11.25" customHeight="1" x14ac:dyDescent="0.2">
      <c r="A125" s="181">
        <v>162</v>
      </c>
      <c r="B125" s="182" t="s">
        <v>14330</v>
      </c>
      <c r="C125" s="182" t="s">
        <v>183</v>
      </c>
      <c r="D125" s="183"/>
      <c r="E125" s="188" t="s">
        <v>15193</v>
      </c>
      <c r="F125" s="186">
        <v>0</v>
      </c>
      <c r="G125" s="185" t="s">
        <v>6096</v>
      </c>
      <c r="H125" s="110" t="s">
        <v>6207</v>
      </c>
      <c r="I125" s="110" t="s">
        <v>6139</v>
      </c>
    </row>
    <row r="126" spans="1:9" ht="11.25" customHeight="1" x14ac:dyDescent="0.2">
      <c r="A126" s="181">
        <v>163</v>
      </c>
      <c r="B126" s="182" t="s">
        <v>14329</v>
      </c>
      <c r="C126" s="182" t="s">
        <v>183</v>
      </c>
      <c r="D126" s="183"/>
      <c r="E126" s="188" t="s">
        <v>15193</v>
      </c>
      <c r="F126" s="186">
        <v>0</v>
      </c>
      <c r="G126" s="185" t="s">
        <v>6096</v>
      </c>
      <c r="H126" s="110" t="s">
        <v>6207</v>
      </c>
      <c r="I126" s="110" t="s">
        <v>6139</v>
      </c>
    </row>
    <row r="127" spans="1:9" ht="11.25" customHeight="1" x14ac:dyDescent="0.2">
      <c r="A127" s="181">
        <v>164</v>
      </c>
      <c r="B127" s="182" t="s">
        <v>14328</v>
      </c>
      <c r="C127" s="182" t="s">
        <v>183</v>
      </c>
      <c r="D127" s="183"/>
      <c r="E127" s="188" t="s">
        <v>15193</v>
      </c>
      <c r="F127" s="186">
        <v>0</v>
      </c>
      <c r="G127" s="185" t="s">
        <v>6096</v>
      </c>
      <c r="H127" s="110" t="s">
        <v>6207</v>
      </c>
      <c r="I127" s="110" t="s">
        <v>6139</v>
      </c>
    </row>
    <row r="128" spans="1:9" ht="11.25" customHeight="1" x14ac:dyDescent="0.2">
      <c r="A128" s="181">
        <v>165</v>
      </c>
      <c r="B128" s="182" t="s">
        <v>14326</v>
      </c>
      <c r="C128" s="182" t="s">
        <v>178</v>
      </c>
      <c r="D128" s="183"/>
      <c r="E128" s="188" t="s">
        <v>15193</v>
      </c>
      <c r="F128" s="186">
        <v>0</v>
      </c>
      <c r="G128" s="185" t="s">
        <v>6096</v>
      </c>
      <c r="H128" s="110" t="s">
        <v>6207</v>
      </c>
      <c r="I128" s="110" t="s">
        <v>6139</v>
      </c>
    </row>
    <row r="129" spans="1:9" ht="11.25" customHeight="1" x14ac:dyDescent="0.2">
      <c r="A129" s="181">
        <v>166</v>
      </c>
      <c r="B129" s="182" t="s">
        <v>501</v>
      </c>
      <c r="C129" s="182" t="s">
        <v>183</v>
      </c>
      <c r="D129" s="183"/>
      <c r="E129" s="188" t="s">
        <v>15193</v>
      </c>
      <c r="F129" s="186">
        <v>0</v>
      </c>
      <c r="G129" s="185" t="s">
        <v>6096</v>
      </c>
      <c r="H129" s="110" t="s">
        <v>6207</v>
      </c>
      <c r="I129" s="110" t="s">
        <v>6139</v>
      </c>
    </row>
    <row r="130" spans="1:9" ht="11.25" customHeight="1" x14ac:dyDescent="0.2">
      <c r="A130" s="181">
        <v>167</v>
      </c>
      <c r="B130" s="182" t="s">
        <v>14324</v>
      </c>
      <c r="C130" s="182" t="s">
        <v>822</v>
      </c>
      <c r="D130" s="183"/>
      <c r="E130" s="188" t="s">
        <v>15193</v>
      </c>
      <c r="F130" s="186">
        <v>0</v>
      </c>
      <c r="G130" s="185" t="s">
        <v>6096</v>
      </c>
      <c r="H130" s="110" t="s">
        <v>6207</v>
      </c>
      <c r="I130" s="110" t="s">
        <v>6139</v>
      </c>
    </row>
    <row r="131" spans="1:9" ht="11.25" customHeight="1" x14ac:dyDescent="0.2">
      <c r="A131" s="181">
        <v>169</v>
      </c>
      <c r="B131" s="182" t="s">
        <v>2720</v>
      </c>
      <c r="C131" s="182" t="s">
        <v>171</v>
      </c>
      <c r="D131" s="183"/>
      <c r="E131" s="188" t="s">
        <v>15193</v>
      </c>
      <c r="F131" s="186">
        <v>0</v>
      </c>
      <c r="G131" s="185" t="s">
        <v>6096</v>
      </c>
      <c r="H131" s="110" t="s">
        <v>6207</v>
      </c>
      <c r="I131" s="110" t="s">
        <v>6139</v>
      </c>
    </row>
    <row r="132" spans="1:9" ht="11.25" customHeight="1" x14ac:dyDescent="0.2">
      <c r="A132" s="181">
        <v>170</v>
      </c>
      <c r="B132" s="182" t="s">
        <v>2733</v>
      </c>
      <c r="C132" s="182" t="s">
        <v>171</v>
      </c>
      <c r="D132" s="183">
        <v>45013</v>
      </c>
      <c r="E132" s="188" t="s">
        <v>15194</v>
      </c>
      <c r="F132" s="186">
        <v>5522</v>
      </c>
      <c r="G132" s="185" t="s">
        <v>6096</v>
      </c>
      <c r="H132" s="110" t="s">
        <v>6207</v>
      </c>
      <c r="I132" s="110" t="s">
        <v>6139</v>
      </c>
    </row>
    <row r="133" spans="1:9" ht="11.25" customHeight="1" x14ac:dyDescent="0.2">
      <c r="A133" s="181">
        <v>172</v>
      </c>
      <c r="B133" s="182" t="s">
        <v>14323</v>
      </c>
      <c r="C133" s="182" t="s">
        <v>171</v>
      </c>
      <c r="D133" s="183"/>
      <c r="E133" s="188" t="s">
        <v>15193</v>
      </c>
      <c r="F133" s="186">
        <v>0</v>
      </c>
      <c r="G133" s="185"/>
      <c r="H133" s="110" t="s">
        <v>6230</v>
      </c>
      <c r="I133" s="110" t="s">
        <v>6118</v>
      </c>
    </row>
    <row r="134" spans="1:9" ht="11.25" customHeight="1" x14ac:dyDescent="0.2">
      <c r="A134" s="181">
        <v>173</v>
      </c>
      <c r="B134" s="182" t="s">
        <v>14322</v>
      </c>
      <c r="C134" s="182" t="s">
        <v>171</v>
      </c>
      <c r="D134" s="183"/>
      <c r="E134" s="188" t="s">
        <v>15193</v>
      </c>
      <c r="F134" s="186">
        <v>0</v>
      </c>
      <c r="G134" s="185" t="s">
        <v>6232</v>
      </c>
      <c r="H134" s="110" t="s">
        <v>6233</v>
      </c>
      <c r="I134" s="110" t="s">
        <v>6122</v>
      </c>
    </row>
    <row r="135" spans="1:9" ht="11.25" customHeight="1" x14ac:dyDescent="0.2">
      <c r="A135" s="181">
        <v>175</v>
      </c>
      <c r="B135" s="182" t="s">
        <v>14321</v>
      </c>
      <c r="C135" s="182" t="s">
        <v>171</v>
      </c>
      <c r="D135" s="183"/>
      <c r="E135" s="188" t="s">
        <v>15193</v>
      </c>
      <c r="F135" s="186">
        <v>0</v>
      </c>
      <c r="G135" s="185"/>
      <c r="H135" s="110" t="s">
        <v>6141</v>
      </c>
      <c r="I135" s="110" t="s">
        <v>6117</v>
      </c>
    </row>
    <row r="136" spans="1:9" ht="11.25" customHeight="1" x14ac:dyDescent="0.2">
      <c r="A136" s="181">
        <v>176</v>
      </c>
      <c r="B136" s="182" t="s">
        <v>14319</v>
      </c>
      <c r="C136" s="182" t="s">
        <v>178</v>
      </c>
      <c r="D136" s="183"/>
      <c r="E136" s="188" t="s">
        <v>15193</v>
      </c>
      <c r="F136" s="186">
        <v>0</v>
      </c>
      <c r="G136" s="185"/>
      <c r="H136" s="110" t="s">
        <v>6236</v>
      </c>
      <c r="I136" s="110" t="s">
        <v>6118</v>
      </c>
    </row>
    <row r="137" spans="1:9" ht="11.25" customHeight="1" x14ac:dyDescent="0.2">
      <c r="A137" s="181">
        <v>177</v>
      </c>
      <c r="B137" s="182" t="s">
        <v>513</v>
      </c>
      <c r="C137" s="182" t="s">
        <v>178</v>
      </c>
      <c r="D137" s="183"/>
      <c r="E137" s="188" t="s">
        <v>15193</v>
      </c>
      <c r="F137" s="186">
        <v>0</v>
      </c>
      <c r="G137" s="185"/>
      <c r="H137" s="110" t="s">
        <v>6230</v>
      </c>
      <c r="I137" s="110" t="s">
        <v>6122</v>
      </c>
    </row>
    <row r="138" spans="1:9" ht="11.25" customHeight="1" x14ac:dyDescent="0.2">
      <c r="A138" s="181">
        <v>178</v>
      </c>
      <c r="B138" s="182" t="s">
        <v>2687</v>
      </c>
      <c r="C138" s="182" t="s">
        <v>171</v>
      </c>
      <c r="D138" s="183"/>
      <c r="E138" s="188" t="s">
        <v>15193</v>
      </c>
      <c r="F138" s="186">
        <v>0</v>
      </c>
      <c r="G138" s="185"/>
      <c r="H138" s="110" t="s">
        <v>6097</v>
      </c>
      <c r="I138" s="110" t="s">
        <v>6118</v>
      </c>
    </row>
    <row r="139" spans="1:9" ht="11.25" customHeight="1" x14ac:dyDescent="0.2">
      <c r="A139" s="181">
        <v>179</v>
      </c>
      <c r="B139" s="182" t="s">
        <v>2688</v>
      </c>
      <c r="C139" s="182" t="s">
        <v>171</v>
      </c>
      <c r="D139" s="183"/>
      <c r="E139" s="188" t="s">
        <v>15193</v>
      </c>
      <c r="F139" s="186">
        <v>0</v>
      </c>
      <c r="G139" s="185" t="s">
        <v>6096</v>
      </c>
      <c r="H139" s="110" t="s">
        <v>6240</v>
      </c>
      <c r="I139" s="110" t="s">
        <v>6122</v>
      </c>
    </row>
    <row r="140" spans="1:9" ht="11.25" customHeight="1" x14ac:dyDescent="0.2">
      <c r="A140" s="181">
        <v>182</v>
      </c>
      <c r="B140" s="182" t="s">
        <v>2689</v>
      </c>
      <c r="C140" s="182" t="s">
        <v>171</v>
      </c>
      <c r="D140" s="183"/>
      <c r="E140" s="188" t="s">
        <v>15193</v>
      </c>
      <c r="F140" s="186">
        <v>0</v>
      </c>
      <c r="G140" s="185"/>
      <c r="H140" s="110" t="s">
        <v>6141</v>
      </c>
      <c r="I140" s="110" t="s">
        <v>6153</v>
      </c>
    </row>
    <row r="141" spans="1:9" ht="11.25" customHeight="1" x14ac:dyDescent="0.2">
      <c r="A141" s="181">
        <v>183</v>
      </c>
      <c r="B141" s="182" t="s">
        <v>14318</v>
      </c>
      <c r="C141" s="182" t="s">
        <v>178</v>
      </c>
      <c r="D141" s="184"/>
      <c r="E141" s="188" t="s">
        <v>15193</v>
      </c>
      <c r="F141" s="186">
        <v>0</v>
      </c>
      <c r="G141" s="185"/>
      <c r="H141" s="110" t="s">
        <v>6141</v>
      </c>
      <c r="I141" s="110" t="s">
        <v>6153</v>
      </c>
    </row>
    <row r="142" spans="1:9" ht="11.25" customHeight="1" x14ac:dyDescent="0.2">
      <c r="A142" s="181">
        <v>184</v>
      </c>
      <c r="B142" s="182" t="s">
        <v>3298</v>
      </c>
      <c r="C142" s="182" t="s">
        <v>178</v>
      </c>
      <c r="D142" s="183"/>
      <c r="E142" s="188" t="s">
        <v>15193</v>
      </c>
      <c r="F142" s="186">
        <v>0</v>
      </c>
      <c r="G142" s="185"/>
      <c r="H142" s="110" t="s">
        <v>6141</v>
      </c>
      <c r="I142" s="110" t="s">
        <v>6117</v>
      </c>
    </row>
    <row r="143" spans="1:9" ht="11.25" customHeight="1" x14ac:dyDescent="0.2">
      <c r="A143" s="181">
        <v>185</v>
      </c>
      <c r="B143" s="182" t="s">
        <v>14317</v>
      </c>
      <c r="C143" s="182" t="s">
        <v>178</v>
      </c>
      <c r="D143" s="184"/>
      <c r="E143" s="188" t="s">
        <v>15193</v>
      </c>
      <c r="F143" s="186">
        <v>0</v>
      </c>
      <c r="G143" s="185"/>
      <c r="H143" s="110" t="s">
        <v>6141</v>
      </c>
      <c r="I143" s="110" t="s">
        <v>6117</v>
      </c>
    </row>
    <row r="144" spans="1:9" ht="11.25" customHeight="1" x14ac:dyDescent="0.2">
      <c r="A144" s="181">
        <v>186</v>
      </c>
      <c r="B144" s="182" t="s">
        <v>504</v>
      </c>
      <c r="C144" s="182" t="s">
        <v>183</v>
      </c>
      <c r="D144" s="183"/>
      <c r="E144" s="188" t="s">
        <v>15193</v>
      </c>
      <c r="F144" s="186">
        <v>0</v>
      </c>
      <c r="G144" s="185"/>
      <c r="H144" s="110" t="s">
        <v>6141</v>
      </c>
      <c r="I144" s="110" t="s">
        <v>6117</v>
      </c>
    </row>
    <row r="145" spans="1:9" ht="11.25" customHeight="1" x14ac:dyDescent="0.2">
      <c r="A145" s="181">
        <v>187</v>
      </c>
      <c r="B145" s="182" t="s">
        <v>14315</v>
      </c>
      <c r="C145" s="182" t="s">
        <v>178</v>
      </c>
      <c r="D145" s="183"/>
      <c r="E145" s="188" t="s">
        <v>15193</v>
      </c>
      <c r="F145" s="186">
        <v>0</v>
      </c>
      <c r="G145" s="185"/>
      <c r="H145" s="110" t="s">
        <v>6141</v>
      </c>
      <c r="I145" s="110" t="s">
        <v>6153</v>
      </c>
    </row>
    <row r="146" spans="1:9" ht="11.25" customHeight="1" x14ac:dyDescent="0.2">
      <c r="A146" s="181">
        <v>188</v>
      </c>
      <c r="B146" s="182" t="s">
        <v>8738</v>
      </c>
      <c r="C146" s="182" t="s">
        <v>178</v>
      </c>
      <c r="D146" s="183"/>
      <c r="E146" s="188" t="s">
        <v>15193</v>
      </c>
      <c r="F146" s="186">
        <v>0</v>
      </c>
      <c r="G146" s="185"/>
      <c r="H146" s="110" t="s">
        <v>6141</v>
      </c>
      <c r="I146" s="110" t="s">
        <v>6153</v>
      </c>
    </row>
    <row r="147" spans="1:9" ht="11.25" customHeight="1" x14ac:dyDescent="0.2">
      <c r="A147" s="181">
        <v>189</v>
      </c>
      <c r="B147" s="182" t="s">
        <v>518</v>
      </c>
      <c r="C147" s="182" t="s">
        <v>171</v>
      </c>
      <c r="D147" s="183"/>
      <c r="E147" s="188" t="s">
        <v>15193</v>
      </c>
      <c r="F147" s="186">
        <v>0</v>
      </c>
      <c r="G147" s="185" t="s">
        <v>6096</v>
      </c>
      <c r="H147" s="110" t="s">
        <v>6141</v>
      </c>
      <c r="I147" s="110" t="s">
        <v>6117</v>
      </c>
    </row>
    <row r="148" spans="1:9" ht="11.25" customHeight="1" x14ac:dyDescent="0.2">
      <c r="A148" s="181">
        <v>190</v>
      </c>
      <c r="B148" s="182" t="s">
        <v>520</v>
      </c>
      <c r="C148" s="182" t="s">
        <v>178</v>
      </c>
      <c r="D148" s="184"/>
      <c r="E148" s="188" t="s">
        <v>15193</v>
      </c>
      <c r="F148" s="186">
        <v>0</v>
      </c>
      <c r="G148" s="185" t="s">
        <v>6096</v>
      </c>
      <c r="H148" s="110" t="s">
        <v>6119</v>
      </c>
      <c r="I148" s="110" t="s">
        <v>6117</v>
      </c>
    </row>
    <row r="149" spans="1:9" ht="11.25" customHeight="1" x14ac:dyDescent="0.2">
      <c r="A149" s="181">
        <v>191</v>
      </c>
      <c r="B149" s="182" t="s">
        <v>14312</v>
      </c>
      <c r="C149" s="182" t="s">
        <v>171</v>
      </c>
      <c r="D149" s="184"/>
      <c r="E149" s="188" t="s">
        <v>15193</v>
      </c>
      <c r="F149" s="186">
        <v>0</v>
      </c>
      <c r="G149" s="185" t="s">
        <v>6096</v>
      </c>
      <c r="H149" s="110" t="s">
        <v>6119</v>
      </c>
      <c r="I149" s="110" t="s">
        <v>6117</v>
      </c>
    </row>
    <row r="150" spans="1:9" ht="11.25" customHeight="1" x14ac:dyDescent="0.2">
      <c r="A150" s="181">
        <v>192</v>
      </c>
      <c r="B150" s="182" t="s">
        <v>524</v>
      </c>
      <c r="C150" s="182" t="s">
        <v>178</v>
      </c>
      <c r="D150" s="184">
        <v>45426</v>
      </c>
      <c r="E150" s="188" t="s">
        <v>10909</v>
      </c>
      <c r="F150" s="186">
        <v>35518</v>
      </c>
      <c r="G150" s="185" t="s">
        <v>6096</v>
      </c>
      <c r="H150" s="110" t="s">
        <v>6121</v>
      </c>
      <c r="I150" s="110" t="s">
        <v>6117</v>
      </c>
    </row>
    <row r="151" spans="1:9" ht="11.25" customHeight="1" x14ac:dyDescent="0.2">
      <c r="A151" s="181">
        <v>193</v>
      </c>
      <c r="B151" s="182" t="s">
        <v>14310</v>
      </c>
      <c r="C151" s="182" t="s">
        <v>178</v>
      </c>
      <c r="D151" s="183"/>
      <c r="E151" s="188" t="s">
        <v>15193</v>
      </c>
      <c r="F151" s="186">
        <v>0</v>
      </c>
      <c r="G151" s="185" t="s">
        <v>6096</v>
      </c>
      <c r="H151" s="110" t="s">
        <v>6121</v>
      </c>
      <c r="I151" s="110" t="s">
        <v>6117</v>
      </c>
    </row>
    <row r="152" spans="1:9" ht="11.25" customHeight="1" x14ac:dyDescent="0.2">
      <c r="A152" s="181">
        <v>194</v>
      </c>
      <c r="B152" s="182" t="s">
        <v>527</v>
      </c>
      <c r="C152" s="182" t="s">
        <v>178</v>
      </c>
      <c r="D152" s="184"/>
      <c r="E152" s="188" t="s">
        <v>15193</v>
      </c>
      <c r="F152" s="186">
        <v>0</v>
      </c>
      <c r="G152" s="185" t="s">
        <v>6096</v>
      </c>
      <c r="H152" s="110" t="s">
        <v>6116</v>
      </c>
      <c r="I152" s="110" t="s">
        <v>6117</v>
      </c>
    </row>
    <row r="153" spans="1:9" ht="11.25" customHeight="1" x14ac:dyDescent="0.2">
      <c r="A153" s="181">
        <v>195</v>
      </c>
      <c r="B153" s="182" t="s">
        <v>531</v>
      </c>
      <c r="C153" s="182" t="s">
        <v>171</v>
      </c>
      <c r="D153" s="184">
        <v>45426</v>
      </c>
      <c r="E153" s="188" t="s">
        <v>10909</v>
      </c>
      <c r="F153" s="186">
        <v>22260.33</v>
      </c>
      <c r="G153" s="185" t="s">
        <v>6096</v>
      </c>
      <c r="H153" s="110" t="s">
        <v>6255</v>
      </c>
      <c r="I153" s="110" t="s">
        <v>6117</v>
      </c>
    </row>
    <row r="154" spans="1:9" ht="11.25" customHeight="1" x14ac:dyDescent="0.2">
      <c r="A154" s="181">
        <v>196</v>
      </c>
      <c r="B154" s="182" t="s">
        <v>534</v>
      </c>
      <c r="C154" s="182" t="s">
        <v>171</v>
      </c>
      <c r="D154" s="183"/>
      <c r="E154" s="188" t="s">
        <v>15193</v>
      </c>
      <c r="F154" s="186">
        <v>0</v>
      </c>
      <c r="G154" s="185" t="s">
        <v>6096</v>
      </c>
      <c r="H154" s="110" t="s">
        <v>6257</v>
      </c>
      <c r="I154" s="110" t="s">
        <v>6117</v>
      </c>
    </row>
    <row r="155" spans="1:9" ht="11.25" customHeight="1" x14ac:dyDescent="0.2">
      <c r="A155" s="181">
        <v>197</v>
      </c>
      <c r="B155" s="182" t="s">
        <v>14306</v>
      </c>
      <c r="C155" s="182" t="s">
        <v>178</v>
      </c>
      <c r="D155" s="184"/>
      <c r="E155" s="188" t="s">
        <v>15193</v>
      </c>
      <c r="F155" s="186">
        <v>0</v>
      </c>
      <c r="G155" s="185" t="s">
        <v>6096</v>
      </c>
      <c r="H155" s="110" t="s">
        <v>6097</v>
      </c>
      <c r="I155" s="110" t="s">
        <v>6117</v>
      </c>
    </row>
    <row r="156" spans="1:9" ht="11.25" customHeight="1" x14ac:dyDescent="0.2">
      <c r="A156" s="181">
        <v>198</v>
      </c>
      <c r="B156" s="182" t="s">
        <v>14530</v>
      </c>
      <c r="C156" s="182" t="s">
        <v>178</v>
      </c>
      <c r="D156" s="184">
        <v>43510</v>
      </c>
      <c r="E156" s="188" t="s">
        <v>15195</v>
      </c>
      <c r="F156" s="186">
        <v>228480</v>
      </c>
      <c r="G156" s="185" t="s">
        <v>6096</v>
      </c>
      <c r="H156" s="110" t="s">
        <v>6097</v>
      </c>
      <c r="I156" s="110" t="s">
        <v>6117</v>
      </c>
    </row>
    <row r="157" spans="1:9" ht="11.25" customHeight="1" x14ac:dyDescent="0.2">
      <c r="A157" s="181">
        <v>200</v>
      </c>
      <c r="B157" s="182" t="s">
        <v>3128</v>
      </c>
      <c r="C157" s="182" t="s">
        <v>178</v>
      </c>
      <c r="D157" s="183"/>
      <c r="E157" s="188" t="s">
        <v>15193</v>
      </c>
      <c r="F157" s="186">
        <v>0</v>
      </c>
      <c r="G157" s="185" t="s">
        <v>6096</v>
      </c>
      <c r="H157" s="110" t="s">
        <v>6258</v>
      </c>
      <c r="I157" s="110" t="s">
        <v>6117</v>
      </c>
    </row>
    <row r="158" spans="1:9" ht="11.25" customHeight="1" x14ac:dyDescent="0.2">
      <c r="A158" s="181">
        <v>201</v>
      </c>
      <c r="B158" s="182" t="s">
        <v>14304</v>
      </c>
      <c r="C158" s="182" t="s">
        <v>178</v>
      </c>
      <c r="D158" s="184"/>
      <c r="E158" s="188" t="s">
        <v>15193</v>
      </c>
      <c r="F158" s="186">
        <v>0</v>
      </c>
      <c r="G158" s="185" t="s">
        <v>6096</v>
      </c>
      <c r="H158" s="110" t="s">
        <v>6258</v>
      </c>
      <c r="I158" s="110" t="s">
        <v>6117</v>
      </c>
    </row>
    <row r="159" spans="1:9" ht="11.25" customHeight="1" x14ac:dyDescent="0.2">
      <c r="A159" s="181">
        <v>202</v>
      </c>
      <c r="B159" s="182" t="s">
        <v>14303</v>
      </c>
      <c r="C159" s="182" t="s">
        <v>178</v>
      </c>
      <c r="D159" s="184"/>
      <c r="E159" s="188" t="s">
        <v>15193</v>
      </c>
      <c r="F159" s="186">
        <v>0</v>
      </c>
      <c r="G159" s="185" t="s">
        <v>6096</v>
      </c>
      <c r="H159" s="110" t="s">
        <v>6261</v>
      </c>
      <c r="I159" s="110" t="s">
        <v>6117</v>
      </c>
    </row>
    <row r="160" spans="1:9" ht="11.25" customHeight="1" x14ac:dyDescent="0.2">
      <c r="A160" s="181">
        <v>203</v>
      </c>
      <c r="B160" s="182" t="s">
        <v>14301</v>
      </c>
      <c r="C160" s="182" t="s">
        <v>178</v>
      </c>
      <c r="D160" s="183"/>
      <c r="E160" s="188" t="s">
        <v>15193</v>
      </c>
      <c r="F160" s="186">
        <v>0</v>
      </c>
      <c r="G160" s="185" t="s">
        <v>6096</v>
      </c>
      <c r="H160" s="110" t="s">
        <v>6262</v>
      </c>
      <c r="I160" s="110" t="s">
        <v>6117</v>
      </c>
    </row>
    <row r="161" spans="1:9" ht="11.25" customHeight="1" x14ac:dyDescent="0.2">
      <c r="A161" s="181">
        <v>204</v>
      </c>
      <c r="B161" s="182" t="s">
        <v>14299</v>
      </c>
      <c r="C161" s="182" t="s">
        <v>178</v>
      </c>
      <c r="D161" s="183"/>
      <c r="E161" s="188" t="s">
        <v>15193</v>
      </c>
      <c r="F161" s="186">
        <v>0</v>
      </c>
      <c r="G161" s="185" t="s">
        <v>6096</v>
      </c>
      <c r="H161" s="110" t="s">
        <v>6261</v>
      </c>
      <c r="I161" s="110" t="s">
        <v>6117</v>
      </c>
    </row>
    <row r="162" spans="1:9" ht="11.25" customHeight="1" x14ac:dyDescent="0.2">
      <c r="A162" s="181">
        <v>205</v>
      </c>
      <c r="B162" s="182" t="s">
        <v>14298</v>
      </c>
      <c r="C162" s="182" t="s">
        <v>178</v>
      </c>
      <c r="D162" s="184"/>
      <c r="E162" s="188" t="s">
        <v>15193</v>
      </c>
      <c r="F162" s="186">
        <v>0</v>
      </c>
      <c r="G162" s="185" t="s">
        <v>6096</v>
      </c>
      <c r="H162" s="110" t="s">
        <v>6166</v>
      </c>
      <c r="I162" s="110" t="s">
        <v>6117</v>
      </c>
    </row>
    <row r="163" spans="1:9" ht="11.25" customHeight="1" x14ac:dyDescent="0.2">
      <c r="A163" s="181">
        <v>206</v>
      </c>
      <c r="B163" s="182" t="s">
        <v>14297</v>
      </c>
      <c r="C163" s="182" t="s">
        <v>178</v>
      </c>
      <c r="D163" s="184"/>
      <c r="E163" s="188" t="s">
        <v>15193</v>
      </c>
      <c r="F163" s="186">
        <v>0</v>
      </c>
      <c r="G163" s="185" t="s">
        <v>6096</v>
      </c>
      <c r="H163" s="110" t="s">
        <v>6261</v>
      </c>
      <c r="I163" s="110" t="s">
        <v>6114</v>
      </c>
    </row>
    <row r="164" spans="1:9" ht="11.25" customHeight="1" x14ac:dyDescent="0.2">
      <c r="A164" s="181">
        <v>207</v>
      </c>
      <c r="B164" s="182" t="s">
        <v>14296</v>
      </c>
      <c r="C164" s="182" t="s">
        <v>178</v>
      </c>
      <c r="D164" s="184"/>
      <c r="E164" s="188" t="s">
        <v>15193</v>
      </c>
      <c r="F164" s="186">
        <v>0</v>
      </c>
      <c r="G164" s="185" t="s">
        <v>6096</v>
      </c>
      <c r="H164" s="110" t="s">
        <v>6191</v>
      </c>
      <c r="I164" s="110" t="s">
        <v>6117</v>
      </c>
    </row>
    <row r="165" spans="1:9" ht="11.25" customHeight="1" x14ac:dyDescent="0.2">
      <c r="A165" s="181">
        <v>208</v>
      </c>
      <c r="B165" s="182" t="s">
        <v>11064</v>
      </c>
      <c r="C165" s="182" t="s">
        <v>178</v>
      </c>
      <c r="D165" s="184"/>
      <c r="E165" s="188" t="s">
        <v>15193</v>
      </c>
      <c r="F165" s="186">
        <v>0</v>
      </c>
      <c r="G165" s="185" t="s">
        <v>6096</v>
      </c>
      <c r="H165" s="110" t="s">
        <v>6266</v>
      </c>
      <c r="I165" s="110" t="s">
        <v>6117</v>
      </c>
    </row>
    <row r="166" spans="1:9" ht="11.25" customHeight="1" x14ac:dyDescent="0.2">
      <c r="A166" s="181">
        <v>209</v>
      </c>
      <c r="B166" s="182" t="s">
        <v>537</v>
      </c>
      <c r="C166" s="182" t="s">
        <v>178</v>
      </c>
      <c r="D166" s="183"/>
      <c r="E166" s="188" t="s">
        <v>15193</v>
      </c>
      <c r="F166" s="186">
        <v>0</v>
      </c>
      <c r="G166" s="185" t="s">
        <v>6096</v>
      </c>
      <c r="H166" s="110" t="s">
        <v>6267</v>
      </c>
      <c r="I166" s="110" t="s">
        <v>6117</v>
      </c>
    </row>
    <row r="167" spans="1:9" ht="11.25" customHeight="1" x14ac:dyDescent="0.2">
      <c r="A167" s="181">
        <v>210</v>
      </c>
      <c r="B167" s="182" t="s">
        <v>13635</v>
      </c>
      <c r="C167" s="182" t="s">
        <v>178</v>
      </c>
      <c r="D167" s="184"/>
      <c r="E167" s="188" t="s">
        <v>15193</v>
      </c>
      <c r="F167" s="186">
        <v>0</v>
      </c>
      <c r="G167" s="185" t="s">
        <v>6096</v>
      </c>
      <c r="H167" s="110" t="s">
        <v>6121</v>
      </c>
      <c r="I167" s="110" t="s">
        <v>6117</v>
      </c>
    </row>
    <row r="168" spans="1:9" ht="11.25" customHeight="1" x14ac:dyDescent="0.2">
      <c r="A168" s="181">
        <v>211</v>
      </c>
      <c r="B168" s="182" t="s">
        <v>14294</v>
      </c>
      <c r="C168" s="182" t="s">
        <v>178</v>
      </c>
      <c r="D168" s="183"/>
      <c r="E168" s="188" t="s">
        <v>15193</v>
      </c>
      <c r="F168" s="186">
        <v>0</v>
      </c>
      <c r="G168" s="185" t="s">
        <v>6096</v>
      </c>
      <c r="H168" s="110" t="s">
        <v>6215</v>
      </c>
      <c r="I168" s="110" t="s">
        <v>6117</v>
      </c>
    </row>
    <row r="169" spans="1:9" ht="11.25" customHeight="1" x14ac:dyDescent="0.2">
      <c r="A169" s="181">
        <v>212</v>
      </c>
      <c r="B169" s="182" t="s">
        <v>517</v>
      </c>
      <c r="C169" s="182" t="s">
        <v>178</v>
      </c>
      <c r="D169" s="184"/>
      <c r="E169" s="188" t="s">
        <v>15193</v>
      </c>
      <c r="F169" s="186">
        <v>0</v>
      </c>
      <c r="G169" s="185" t="s">
        <v>6096</v>
      </c>
      <c r="H169" s="110" t="s">
        <v>6266</v>
      </c>
      <c r="I169" s="110" t="s">
        <v>6117</v>
      </c>
    </row>
    <row r="170" spans="1:9" ht="11.25" customHeight="1" x14ac:dyDescent="0.2">
      <c r="A170" s="181">
        <v>213</v>
      </c>
      <c r="B170" s="182" t="s">
        <v>14291</v>
      </c>
      <c r="C170" s="182" t="s">
        <v>178</v>
      </c>
      <c r="D170" s="184"/>
      <c r="E170" s="188" t="s">
        <v>15193</v>
      </c>
      <c r="F170" s="186">
        <v>0</v>
      </c>
      <c r="G170" s="185" t="s">
        <v>6096</v>
      </c>
      <c r="H170" s="110" t="s">
        <v>6150</v>
      </c>
      <c r="I170" s="110" t="s">
        <v>6117</v>
      </c>
    </row>
    <row r="171" spans="1:9" ht="11.25" customHeight="1" x14ac:dyDescent="0.2">
      <c r="A171" s="181">
        <v>214</v>
      </c>
      <c r="B171" s="182" t="s">
        <v>14289</v>
      </c>
      <c r="C171" s="182" t="s">
        <v>178</v>
      </c>
      <c r="D171" s="184"/>
      <c r="E171" s="188" t="s">
        <v>15193</v>
      </c>
      <c r="F171" s="186">
        <v>0</v>
      </c>
      <c r="G171" s="185" t="s">
        <v>6096</v>
      </c>
      <c r="H171" s="110" t="s">
        <v>6272</v>
      </c>
      <c r="I171" s="110" t="s">
        <v>6117</v>
      </c>
    </row>
    <row r="172" spans="1:9" ht="11.25" customHeight="1" x14ac:dyDescent="0.2">
      <c r="A172" s="181">
        <v>215</v>
      </c>
      <c r="B172" s="182" t="s">
        <v>559</v>
      </c>
      <c r="C172" s="182" t="s">
        <v>178</v>
      </c>
      <c r="D172" s="183">
        <v>45434</v>
      </c>
      <c r="E172" s="188" t="s">
        <v>10909</v>
      </c>
      <c r="F172" s="186">
        <v>2097.0100000000002</v>
      </c>
      <c r="G172" s="185" t="s">
        <v>6096</v>
      </c>
      <c r="H172" s="110" t="s">
        <v>6272</v>
      </c>
      <c r="I172" s="110" t="s">
        <v>6117</v>
      </c>
    </row>
    <row r="173" spans="1:9" ht="11.25" customHeight="1" x14ac:dyDescent="0.2">
      <c r="A173" s="181">
        <v>216</v>
      </c>
      <c r="B173" s="182" t="s">
        <v>535</v>
      </c>
      <c r="C173" s="182" t="s">
        <v>178</v>
      </c>
      <c r="D173" s="184">
        <v>45426</v>
      </c>
      <c r="E173" s="188" t="s">
        <v>10909</v>
      </c>
      <c r="F173" s="186">
        <v>2926.34</v>
      </c>
      <c r="G173" s="185" t="s">
        <v>6096</v>
      </c>
      <c r="H173" s="110" t="s">
        <v>6130</v>
      </c>
      <c r="I173" s="110" t="s">
        <v>6117</v>
      </c>
    </row>
    <row r="174" spans="1:9" ht="11.25" customHeight="1" x14ac:dyDescent="0.2">
      <c r="A174" s="181">
        <v>217</v>
      </c>
      <c r="B174" s="182" t="s">
        <v>536</v>
      </c>
      <c r="C174" s="182" t="s">
        <v>178</v>
      </c>
      <c r="D174" s="183">
        <v>45426</v>
      </c>
      <c r="E174" s="188" t="s">
        <v>10909</v>
      </c>
      <c r="F174" s="186">
        <v>8308</v>
      </c>
      <c r="G174" s="185" t="s">
        <v>6096</v>
      </c>
      <c r="H174" s="110" t="s">
        <v>6130</v>
      </c>
      <c r="I174" s="110" t="s">
        <v>6117</v>
      </c>
    </row>
    <row r="175" spans="1:9" ht="11.25" customHeight="1" x14ac:dyDescent="0.2">
      <c r="A175" s="181">
        <v>218</v>
      </c>
      <c r="B175" s="182" t="s">
        <v>14287</v>
      </c>
      <c r="C175" s="182" t="s">
        <v>178</v>
      </c>
      <c r="D175" s="183"/>
      <c r="E175" s="188" t="s">
        <v>15193</v>
      </c>
      <c r="F175" s="186">
        <v>0</v>
      </c>
      <c r="G175" s="185" t="s">
        <v>6096</v>
      </c>
      <c r="H175" s="110" t="s">
        <v>6155</v>
      </c>
      <c r="I175" s="110" t="s">
        <v>6117</v>
      </c>
    </row>
    <row r="176" spans="1:9" ht="11.25" customHeight="1" x14ac:dyDescent="0.2">
      <c r="A176" s="181">
        <v>220</v>
      </c>
      <c r="B176" s="182" t="s">
        <v>14286</v>
      </c>
      <c r="C176" s="182" t="s">
        <v>401</v>
      </c>
      <c r="D176" s="183"/>
      <c r="E176" s="188" t="s">
        <v>15193</v>
      </c>
      <c r="F176" s="186">
        <v>0</v>
      </c>
      <c r="G176" s="185" t="s">
        <v>6096</v>
      </c>
      <c r="H176" s="110" t="s">
        <v>6141</v>
      </c>
      <c r="I176" s="110" t="s">
        <v>6117</v>
      </c>
    </row>
    <row r="177" spans="1:9" ht="11.25" customHeight="1" x14ac:dyDescent="0.2">
      <c r="A177" s="181">
        <v>222</v>
      </c>
      <c r="B177" s="182" t="s">
        <v>6753</v>
      </c>
      <c r="C177" s="182" t="s">
        <v>178</v>
      </c>
      <c r="D177" s="183">
        <v>45434</v>
      </c>
      <c r="E177" s="188" t="s">
        <v>10909</v>
      </c>
      <c r="F177" s="186">
        <v>55712</v>
      </c>
      <c r="G177" s="185" t="s">
        <v>6096</v>
      </c>
      <c r="H177" s="110" t="s">
        <v>6141</v>
      </c>
      <c r="I177" s="110" t="s">
        <v>6117</v>
      </c>
    </row>
    <row r="178" spans="1:9" ht="11.25" customHeight="1" x14ac:dyDescent="0.2">
      <c r="A178" s="181">
        <v>223</v>
      </c>
      <c r="B178" s="182" t="s">
        <v>6752</v>
      </c>
      <c r="C178" s="182" t="s">
        <v>178</v>
      </c>
      <c r="D178" s="183">
        <v>45434</v>
      </c>
      <c r="E178" s="188" t="s">
        <v>10909</v>
      </c>
      <c r="F178" s="186">
        <v>71465</v>
      </c>
      <c r="G178" s="185" t="s">
        <v>6096</v>
      </c>
      <c r="H178" s="110" t="s">
        <v>6155</v>
      </c>
      <c r="I178" s="110" t="s">
        <v>6117</v>
      </c>
    </row>
    <row r="179" spans="1:9" ht="11.25" customHeight="1" x14ac:dyDescent="0.2">
      <c r="A179" s="181">
        <v>224</v>
      </c>
      <c r="B179" s="182" t="s">
        <v>9139</v>
      </c>
      <c r="C179" s="182" t="s">
        <v>178</v>
      </c>
      <c r="D179" s="183">
        <v>44593</v>
      </c>
      <c r="E179" s="188" t="s">
        <v>7328</v>
      </c>
      <c r="F179" s="186">
        <v>20587</v>
      </c>
      <c r="G179" s="185" t="s">
        <v>6096</v>
      </c>
      <c r="H179" s="110" t="s">
        <v>6221</v>
      </c>
      <c r="I179" s="110" t="s">
        <v>6117</v>
      </c>
    </row>
    <row r="180" spans="1:9" ht="11.25" customHeight="1" x14ac:dyDescent="0.2">
      <c r="A180" s="181">
        <v>225</v>
      </c>
      <c r="B180" s="182" t="s">
        <v>14285</v>
      </c>
      <c r="C180" s="182" t="s">
        <v>178</v>
      </c>
      <c r="D180" s="183"/>
      <c r="E180" s="188" t="s">
        <v>15193</v>
      </c>
      <c r="F180" s="186">
        <v>0</v>
      </c>
      <c r="G180" s="185" t="s">
        <v>6096</v>
      </c>
      <c r="H180" s="110" t="s">
        <v>6155</v>
      </c>
      <c r="I180" s="110" t="s">
        <v>6117</v>
      </c>
    </row>
    <row r="181" spans="1:9" ht="11.25" customHeight="1" x14ac:dyDescent="0.2">
      <c r="A181" s="181">
        <v>226</v>
      </c>
      <c r="B181" s="182" t="s">
        <v>6751</v>
      </c>
      <c r="C181" s="182" t="s">
        <v>178</v>
      </c>
      <c r="D181" s="183">
        <v>45434</v>
      </c>
      <c r="E181" s="188" t="s">
        <v>10909</v>
      </c>
      <c r="F181" s="186">
        <v>29592</v>
      </c>
      <c r="G181" s="185" t="s">
        <v>6096</v>
      </c>
      <c r="H181" s="110" t="s">
        <v>6116</v>
      </c>
      <c r="I181" s="110" t="s">
        <v>6117</v>
      </c>
    </row>
    <row r="182" spans="1:9" ht="11.25" customHeight="1" x14ac:dyDescent="0.2">
      <c r="A182" s="181">
        <v>227</v>
      </c>
      <c r="B182" s="182" t="s">
        <v>6750</v>
      </c>
      <c r="C182" s="182" t="s">
        <v>178</v>
      </c>
      <c r="D182" s="183">
        <v>45434</v>
      </c>
      <c r="E182" s="188" t="s">
        <v>10909</v>
      </c>
      <c r="F182" s="186">
        <v>40115</v>
      </c>
      <c r="G182" s="185" t="s">
        <v>6096</v>
      </c>
      <c r="H182" s="110" t="s">
        <v>6280</v>
      </c>
      <c r="I182" s="110" t="s">
        <v>6117</v>
      </c>
    </row>
    <row r="183" spans="1:9" ht="11.25" customHeight="1" x14ac:dyDescent="0.2">
      <c r="A183" s="181">
        <v>228</v>
      </c>
      <c r="B183" s="182" t="s">
        <v>14284</v>
      </c>
      <c r="C183" s="182" t="s">
        <v>183</v>
      </c>
      <c r="D183" s="183"/>
      <c r="E183" s="188" t="s">
        <v>15193</v>
      </c>
      <c r="F183" s="186">
        <v>0</v>
      </c>
      <c r="G183" s="185" t="s">
        <v>6096</v>
      </c>
      <c r="H183" s="110" t="s">
        <v>6221</v>
      </c>
      <c r="I183" s="110" t="s">
        <v>6117</v>
      </c>
    </row>
    <row r="184" spans="1:9" ht="11.25" customHeight="1" x14ac:dyDescent="0.2">
      <c r="A184" s="181">
        <v>229</v>
      </c>
      <c r="B184" s="182" t="s">
        <v>574</v>
      </c>
      <c r="C184" s="182" t="s">
        <v>171</v>
      </c>
      <c r="D184" s="183"/>
      <c r="E184" s="188" t="s">
        <v>15193</v>
      </c>
      <c r="F184" s="186">
        <v>0</v>
      </c>
      <c r="G184" s="185" t="s">
        <v>6096</v>
      </c>
      <c r="H184" s="110" t="s">
        <v>6257</v>
      </c>
      <c r="I184" s="110" t="s">
        <v>6117</v>
      </c>
    </row>
    <row r="185" spans="1:9" ht="11.25" customHeight="1" x14ac:dyDescent="0.2">
      <c r="A185" s="181">
        <v>230</v>
      </c>
      <c r="B185" s="182" t="s">
        <v>14282</v>
      </c>
      <c r="C185" s="182" t="s">
        <v>178</v>
      </c>
      <c r="D185" s="183"/>
      <c r="E185" s="188" t="s">
        <v>15193</v>
      </c>
      <c r="F185" s="186">
        <v>0</v>
      </c>
      <c r="G185" s="185" t="s">
        <v>6096</v>
      </c>
      <c r="H185" s="110" t="s">
        <v>6282</v>
      </c>
      <c r="I185" s="110" t="s">
        <v>6117</v>
      </c>
    </row>
    <row r="186" spans="1:9" ht="11.25" customHeight="1" x14ac:dyDescent="0.2">
      <c r="A186" s="181">
        <v>231</v>
      </c>
      <c r="B186" s="182" t="s">
        <v>14280</v>
      </c>
      <c r="C186" s="182" t="s">
        <v>178</v>
      </c>
      <c r="D186" s="183"/>
      <c r="E186" s="188" t="s">
        <v>15193</v>
      </c>
      <c r="F186" s="186">
        <v>0</v>
      </c>
      <c r="G186" s="185" t="s">
        <v>6096</v>
      </c>
      <c r="H186" s="110" t="s">
        <v>6221</v>
      </c>
      <c r="I186" s="110" t="s">
        <v>6117</v>
      </c>
    </row>
    <row r="187" spans="1:9" ht="11.25" customHeight="1" x14ac:dyDescent="0.2">
      <c r="A187" s="181">
        <v>232</v>
      </c>
      <c r="B187" s="182" t="s">
        <v>586</v>
      </c>
      <c r="C187" s="182" t="s">
        <v>178</v>
      </c>
      <c r="D187" s="183"/>
      <c r="E187" s="188" t="s">
        <v>15193</v>
      </c>
      <c r="F187" s="186">
        <v>0</v>
      </c>
      <c r="G187" s="185" t="s">
        <v>6096</v>
      </c>
      <c r="H187" s="110" t="s">
        <v>6155</v>
      </c>
      <c r="I187" s="110" t="s">
        <v>6117</v>
      </c>
    </row>
    <row r="188" spans="1:9" ht="11.25" customHeight="1" x14ac:dyDescent="0.2">
      <c r="A188" s="181">
        <v>233</v>
      </c>
      <c r="B188" s="182" t="s">
        <v>587</v>
      </c>
      <c r="C188" s="182" t="s">
        <v>178</v>
      </c>
      <c r="D188" s="183"/>
      <c r="E188" s="188" t="s">
        <v>15193</v>
      </c>
      <c r="F188" s="186">
        <v>0</v>
      </c>
      <c r="G188" s="185" t="s">
        <v>6096</v>
      </c>
      <c r="H188" s="110" t="s">
        <v>6097</v>
      </c>
      <c r="I188" s="110" t="s">
        <v>6117</v>
      </c>
    </row>
    <row r="189" spans="1:9" ht="11.25" customHeight="1" x14ac:dyDescent="0.2">
      <c r="A189" s="181">
        <v>234</v>
      </c>
      <c r="B189" s="182" t="s">
        <v>588</v>
      </c>
      <c r="C189" s="182" t="s">
        <v>178</v>
      </c>
      <c r="D189" s="183"/>
      <c r="E189" s="188" t="s">
        <v>15193</v>
      </c>
      <c r="F189" s="186">
        <v>0</v>
      </c>
      <c r="G189" s="185" t="s">
        <v>6096</v>
      </c>
      <c r="H189" s="110" t="s">
        <v>6097</v>
      </c>
      <c r="I189" s="110" t="s">
        <v>6117</v>
      </c>
    </row>
    <row r="190" spans="1:9" ht="11.25" customHeight="1" x14ac:dyDescent="0.2">
      <c r="A190" s="181">
        <v>235</v>
      </c>
      <c r="B190" s="182" t="s">
        <v>14275</v>
      </c>
      <c r="C190" s="182" t="s">
        <v>178</v>
      </c>
      <c r="D190" s="183"/>
      <c r="E190" s="188" t="s">
        <v>15193</v>
      </c>
      <c r="F190" s="186">
        <v>0</v>
      </c>
      <c r="G190" s="185" t="s">
        <v>6096</v>
      </c>
      <c r="H190" s="110" t="s">
        <v>6097</v>
      </c>
      <c r="I190" s="110" t="s">
        <v>6117</v>
      </c>
    </row>
    <row r="191" spans="1:9" ht="11.25" customHeight="1" x14ac:dyDescent="0.2">
      <c r="A191" s="181">
        <v>236</v>
      </c>
      <c r="B191" s="182" t="s">
        <v>591</v>
      </c>
      <c r="C191" s="182" t="s">
        <v>178</v>
      </c>
      <c r="D191" s="183"/>
      <c r="E191" s="188" t="s">
        <v>15193</v>
      </c>
      <c r="F191" s="186">
        <v>0</v>
      </c>
      <c r="G191" s="185" t="s">
        <v>6096</v>
      </c>
      <c r="H191" s="110" t="s">
        <v>6257</v>
      </c>
      <c r="I191" s="110" t="s">
        <v>6117</v>
      </c>
    </row>
    <row r="192" spans="1:9" ht="11.25" customHeight="1" x14ac:dyDescent="0.2">
      <c r="A192" s="181">
        <v>237</v>
      </c>
      <c r="B192" s="182" t="s">
        <v>592</v>
      </c>
      <c r="C192" s="182" t="s">
        <v>178</v>
      </c>
      <c r="D192" s="183"/>
      <c r="E192" s="188" t="s">
        <v>15193</v>
      </c>
      <c r="F192" s="186">
        <v>0</v>
      </c>
      <c r="G192" s="185" t="s">
        <v>6096</v>
      </c>
      <c r="H192" s="110" t="s">
        <v>6257</v>
      </c>
      <c r="I192" s="110" t="s">
        <v>6117</v>
      </c>
    </row>
    <row r="193" spans="1:9" ht="11.25" customHeight="1" x14ac:dyDescent="0.2">
      <c r="A193" s="181">
        <v>238</v>
      </c>
      <c r="B193" s="182" t="s">
        <v>593</v>
      </c>
      <c r="C193" s="182" t="s">
        <v>178</v>
      </c>
      <c r="D193" s="183"/>
      <c r="E193" s="188" t="s">
        <v>15193</v>
      </c>
      <c r="F193" s="186">
        <v>0</v>
      </c>
      <c r="G193" s="185" t="s">
        <v>6096</v>
      </c>
      <c r="H193" s="110" t="s">
        <v>6287</v>
      </c>
      <c r="I193" s="110" t="s">
        <v>6117</v>
      </c>
    </row>
    <row r="194" spans="1:9" ht="11.25" customHeight="1" x14ac:dyDescent="0.2">
      <c r="A194" s="181">
        <v>239</v>
      </c>
      <c r="B194" s="182" t="s">
        <v>594</v>
      </c>
      <c r="C194" s="182" t="s">
        <v>178</v>
      </c>
      <c r="D194" s="183"/>
      <c r="E194" s="188" t="s">
        <v>15193</v>
      </c>
      <c r="F194" s="186">
        <v>0</v>
      </c>
      <c r="G194" s="185" t="s">
        <v>6096</v>
      </c>
      <c r="H194" s="110" t="s">
        <v>6119</v>
      </c>
      <c r="I194" s="110" t="s">
        <v>6117</v>
      </c>
    </row>
    <row r="195" spans="1:9" ht="11.25" customHeight="1" x14ac:dyDescent="0.2">
      <c r="A195" s="181">
        <v>240</v>
      </c>
      <c r="B195" s="182" t="s">
        <v>598</v>
      </c>
      <c r="C195" s="182" t="s">
        <v>178</v>
      </c>
      <c r="D195" s="183"/>
      <c r="E195" s="188" t="s">
        <v>15193</v>
      </c>
      <c r="F195" s="186">
        <v>0</v>
      </c>
      <c r="G195" s="185" t="s">
        <v>6096</v>
      </c>
      <c r="H195" s="110" t="s">
        <v>6257</v>
      </c>
      <c r="I195" s="110" t="s">
        <v>6117</v>
      </c>
    </row>
    <row r="196" spans="1:9" ht="11.25" customHeight="1" x14ac:dyDescent="0.2">
      <c r="A196" s="181">
        <v>241</v>
      </c>
      <c r="B196" s="182" t="s">
        <v>599</v>
      </c>
      <c r="C196" s="182" t="s">
        <v>178</v>
      </c>
      <c r="D196" s="183"/>
      <c r="E196" s="188" t="s">
        <v>15193</v>
      </c>
      <c r="F196" s="186">
        <v>0</v>
      </c>
      <c r="G196" s="185" t="s">
        <v>6096</v>
      </c>
      <c r="H196" s="110" t="s">
        <v>6149</v>
      </c>
      <c r="I196" s="110" t="s">
        <v>6117</v>
      </c>
    </row>
    <row r="197" spans="1:9" ht="11.25" customHeight="1" x14ac:dyDescent="0.2">
      <c r="A197" s="181">
        <v>242</v>
      </c>
      <c r="B197" s="182" t="s">
        <v>601</v>
      </c>
      <c r="C197" s="182" t="s">
        <v>178</v>
      </c>
      <c r="D197" s="183">
        <v>45434</v>
      </c>
      <c r="E197" s="188" t="s">
        <v>10909</v>
      </c>
      <c r="F197" s="186">
        <v>2061</v>
      </c>
      <c r="G197" s="185" t="s">
        <v>6096</v>
      </c>
      <c r="H197" s="110" t="s">
        <v>6149</v>
      </c>
      <c r="I197" s="110" t="s">
        <v>6117</v>
      </c>
    </row>
    <row r="198" spans="1:9" ht="11.25" customHeight="1" x14ac:dyDescent="0.2">
      <c r="A198" s="181">
        <v>243</v>
      </c>
      <c r="B198" s="182" t="s">
        <v>600</v>
      </c>
      <c r="C198" s="182" t="s">
        <v>178</v>
      </c>
      <c r="D198" s="183"/>
      <c r="E198" s="188" t="s">
        <v>15193</v>
      </c>
      <c r="F198" s="186">
        <v>0</v>
      </c>
      <c r="G198" s="185" t="s">
        <v>6096</v>
      </c>
      <c r="H198" s="110" t="s">
        <v>6121</v>
      </c>
      <c r="I198" s="110" t="s">
        <v>6117</v>
      </c>
    </row>
    <row r="199" spans="1:9" ht="11.25" customHeight="1" x14ac:dyDescent="0.2">
      <c r="A199" s="181">
        <v>244</v>
      </c>
      <c r="B199" s="182" t="s">
        <v>3224</v>
      </c>
      <c r="C199" s="182" t="s">
        <v>183</v>
      </c>
      <c r="D199" s="183"/>
      <c r="E199" s="188" t="s">
        <v>15193</v>
      </c>
      <c r="F199" s="186">
        <v>0</v>
      </c>
      <c r="G199" s="185" t="s">
        <v>6096</v>
      </c>
      <c r="H199" s="110" t="s">
        <v>6121</v>
      </c>
      <c r="I199" s="110" t="s">
        <v>6117</v>
      </c>
    </row>
    <row r="200" spans="1:9" ht="11.25" customHeight="1" x14ac:dyDescent="0.2">
      <c r="A200" s="181">
        <v>245</v>
      </c>
      <c r="B200" s="182" t="s">
        <v>6748</v>
      </c>
      <c r="C200" s="182" t="s">
        <v>178</v>
      </c>
      <c r="D200" s="184">
        <v>45426</v>
      </c>
      <c r="E200" s="188" t="s">
        <v>10909</v>
      </c>
      <c r="F200" s="186">
        <v>10185.56</v>
      </c>
      <c r="G200" s="185" t="s">
        <v>6096</v>
      </c>
      <c r="H200" s="110" t="s">
        <v>6121</v>
      </c>
      <c r="I200" s="110" t="s">
        <v>6117</v>
      </c>
    </row>
    <row r="201" spans="1:9" ht="11.25" customHeight="1" x14ac:dyDescent="0.2">
      <c r="A201" s="181">
        <v>246</v>
      </c>
      <c r="B201" s="182" t="s">
        <v>408</v>
      </c>
      <c r="C201" s="182" t="s">
        <v>178</v>
      </c>
      <c r="D201" s="183">
        <v>44677</v>
      </c>
      <c r="E201" s="188" t="s">
        <v>7328</v>
      </c>
      <c r="F201" s="186">
        <v>946</v>
      </c>
      <c r="G201" s="185" t="s">
        <v>6096</v>
      </c>
      <c r="H201" s="110" t="s">
        <v>6155</v>
      </c>
      <c r="I201" s="110" t="s">
        <v>6117</v>
      </c>
    </row>
    <row r="202" spans="1:9" ht="11.25" customHeight="1" x14ac:dyDescent="0.2">
      <c r="A202" s="181">
        <v>247</v>
      </c>
      <c r="B202" s="182" t="s">
        <v>174</v>
      </c>
      <c r="C202" s="182" t="s">
        <v>168</v>
      </c>
      <c r="D202" s="184"/>
      <c r="E202" s="188" t="s">
        <v>15193</v>
      </c>
      <c r="F202" s="186">
        <v>0</v>
      </c>
      <c r="G202" s="185" t="s">
        <v>6096</v>
      </c>
      <c r="H202" s="110" t="s">
        <v>6152</v>
      </c>
      <c r="I202" s="110" t="s">
        <v>6117</v>
      </c>
    </row>
    <row r="203" spans="1:9" ht="11.25" customHeight="1" x14ac:dyDescent="0.2">
      <c r="A203" s="181">
        <v>248</v>
      </c>
      <c r="B203" s="182" t="s">
        <v>409</v>
      </c>
      <c r="C203" s="182" t="s">
        <v>178</v>
      </c>
      <c r="D203" s="184">
        <v>45009</v>
      </c>
      <c r="E203" s="188" t="s">
        <v>15194</v>
      </c>
      <c r="F203" s="186">
        <v>1227</v>
      </c>
      <c r="G203" s="185" t="s">
        <v>6096</v>
      </c>
      <c r="H203" s="110" t="s">
        <v>6121</v>
      </c>
      <c r="I203" s="110" t="s">
        <v>6117</v>
      </c>
    </row>
    <row r="204" spans="1:9" ht="11.25" customHeight="1" x14ac:dyDescent="0.2">
      <c r="A204" s="181">
        <v>249</v>
      </c>
      <c r="B204" s="182" t="s">
        <v>14274</v>
      </c>
      <c r="C204" s="182" t="s">
        <v>183</v>
      </c>
      <c r="D204" s="183"/>
      <c r="E204" s="188" t="s">
        <v>15193</v>
      </c>
      <c r="F204" s="186">
        <v>0</v>
      </c>
      <c r="G204" s="185" t="s">
        <v>6096</v>
      </c>
      <c r="H204" s="110" t="s">
        <v>6141</v>
      </c>
      <c r="I204" s="110" t="s">
        <v>6117</v>
      </c>
    </row>
    <row r="205" spans="1:9" ht="11.25" customHeight="1" x14ac:dyDescent="0.2">
      <c r="A205" s="181">
        <v>250</v>
      </c>
      <c r="B205" s="182" t="s">
        <v>14273</v>
      </c>
      <c r="C205" s="182" t="s">
        <v>183</v>
      </c>
      <c r="D205" s="184"/>
      <c r="E205" s="188" t="s">
        <v>15193</v>
      </c>
      <c r="F205" s="186">
        <v>0</v>
      </c>
      <c r="G205" s="185" t="s">
        <v>6096</v>
      </c>
      <c r="H205" s="110" t="s">
        <v>6121</v>
      </c>
      <c r="I205" s="110" t="s">
        <v>6117</v>
      </c>
    </row>
    <row r="206" spans="1:9" ht="11.25" customHeight="1" x14ac:dyDescent="0.2">
      <c r="A206" s="181">
        <v>251</v>
      </c>
      <c r="B206" s="182" t="s">
        <v>815</v>
      </c>
      <c r="C206" s="182" t="s">
        <v>183</v>
      </c>
      <c r="D206" s="183"/>
      <c r="E206" s="188" t="s">
        <v>15193</v>
      </c>
      <c r="F206" s="186">
        <v>0</v>
      </c>
      <c r="G206" s="185" t="s">
        <v>6096</v>
      </c>
      <c r="H206" s="110" t="s">
        <v>6150</v>
      </c>
      <c r="I206" s="110" t="s">
        <v>6117</v>
      </c>
    </row>
    <row r="207" spans="1:9" ht="11.25" customHeight="1" x14ac:dyDescent="0.2">
      <c r="A207" s="181">
        <v>255</v>
      </c>
      <c r="B207" s="182" t="s">
        <v>627</v>
      </c>
      <c r="C207" s="182" t="s">
        <v>183</v>
      </c>
      <c r="D207" s="184"/>
      <c r="E207" s="188" t="s">
        <v>15193</v>
      </c>
      <c r="F207" s="186">
        <v>0</v>
      </c>
      <c r="G207" s="185" t="s">
        <v>6096</v>
      </c>
      <c r="H207" s="110" t="s">
        <v>6150</v>
      </c>
      <c r="I207" s="110" t="s">
        <v>6117</v>
      </c>
    </row>
    <row r="208" spans="1:9" ht="11.25" customHeight="1" x14ac:dyDescent="0.2">
      <c r="A208" s="181">
        <v>256</v>
      </c>
      <c r="B208" s="182" t="s">
        <v>624</v>
      </c>
      <c r="C208" s="182" t="s">
        <v>183</v>
      </c>
      <c r="D208" s="184">
        <v>44589</v>
      </c>
      <c r="E208" s="188" t="s">
        <v>7328</v>
      </c>
      <c r="F208" s="186">
        <v>221802.01</v>
      </c>
      <c r="G208" s="185" t="s">
        <v>6096</v>
      </c>
      <c r="H208" s="110" t="s">
        <v>6150</v>
      </c>
      <c r="I208" s="110" t="s">
        <v>6117</v>
      </c>
    </row>
    <row r="209" spans="1:9" ht="11.25" customHeight="1" x14ac:dyDescent="0.2">
      <c r="A209" s="181">
        <v>257</v>
      </c>
      <c r="B209" s="182" t="s">
        <v>3183</v>
      </c>
      <c r="C209" s="182" t="s">
        <v>183</v>
      </c>
      <c r="D209" s="183"/>
      <c r="E209" s="188" t="s">
        <v>15193</v>
      </c>
      <c r="F209" s="186">
        <v>0</v>
      </c>
      <c r="G209" s="185" t="s">
        <v>6096</v>
      </c>
      <c r="H209" s="110" t="s">
        <v>6119</v>
      </c>
      <c r="I209" s="110" t="s">
        <v>6117</v>
      </c>
    </row>
    <row r="210" spans="1:9" ht="11.25" customHeight="1" x14ac:dyDescent="0.2">
      <c r="A210" s="181">
        <v>258</v>
      </c>
      <c r="B210" s="182" t="s">
        <v>965</v>
      </c>
      <c r="C210" s="182" t="s">
        <v>4484</v>
      </c>
      <c r="D210" s="183"/>
      <c r="E210" s="188" t="s">
        <v>15193</v>
      </c>
      <c r="F210" s="186">
        <v>0</v>
      </c>
      <c r="G210" s="185" t="s">
        <v>6096</v>
      </c>
      <c r="H210" s="110" t="s">
        <v>6155</v>
      </c>
      <c r="I210" s="110" t="s">
        <v>6117</v>
      </c>
    </row>
    <row r="211" spans="1:9" ht="11.25" customHeight="1" x14ac:dyDescent="0.2">
      <c r="A211" s="181">
        <v>259</v>
      </c>
      <c r="B211" s="182" t="s">
        <v>626</v>
      </c>
      <c r="C211" s="182" t="s">
        <v>183</v>
      </c>
      <c r="D211" s="184"/>
      <c r="E211" s="188" t="s">
        <v>15193</v>
      </c>
      <c r="F211" s="186">
        <v>0</v>
      </c>
      <c r="G211" s="185" t="s">
        <v>6096</v>
      </c>
      <c r="H211" s="110" t="s">
        <v>6155</v>
      </c>
      <c r="I211" s="110" t="s">
        <v>6117</v>
      </c>
    </row>
    <row r="212" spans="1:9" ht="11.25" customHeight="1" x14ac:dyDescent="0.2">
      <c r="A212" s="181">
        <v>260</v>
      </c>
      <c r="B212" s="182" t="s">
        <v>14268</v>
      </c>
      <c r="C212" s="182" t="s">
        <v>183</v>
      </c>
      <c r="D212" s="183"/>
      <c r="E212" s="188" t="s">
        <v>15193</v>
      </c>
      <c r="F212" s="186">
        <v>0</v>
      </c>
      <c r="G212" s="185" t="s">
        <v>6096</v>
      </c>
      <c r="H212" s="110" t="s">
        <v>6303</v>
      </c>
      <c r="I212" s="110" t="s">
        <v>6117</v>
      </c>
    </row>
    <row r="213" spans="1:9" ht="11.25" customHeight="1" x14ac:dyDescent="0.2">
      <c r="A213" s="181">
        <v>261</v>
      </c>
      <c r="B213" s="182" t="s">
        <v>3204</v>
      </c>
      <c r="C213" s="182" t="s">
        <v>183</v>
      </c>
      <c r="D213" s="183"/>
      <c r="E213" s="188" t="s">
        <v>15193</v>
      </c>
      <c r="F213" s="186">
        <v>0</v>
      </c>
      <c r="G213" s="185" t="s">
        <v>6096</v>
      </c>
      <c r="H213" s="110" t="s">
        <v>6130</v>
      </c>
      <c r="I213" s="110" t="s">
        <v>6117</v>
      </c>
    </row>
    <row r="214" spans="1:9" ht="11.25" customHeight="1" x14ac:dyDescent="0.2">
      <c r="A214" s="181">
        <v>262</v>
      </c>
      <c r="B214" s="182" t="s">
        <v>3197</v>
      </c>
      <c r="C214" s="182" t="s">
        <v>183</v>
      </c>
      <c r="D214" s="183"/>
      <c r="E214" s="188" t="s">
        <v>15193</v>
      </c>
      <c r="F214" s="186">
        <v>0</v>
      </c>
      <c r="G214" s="185" t="s">
        <v>6096</v>
      </c>
      <c r="H214" s="110" t="s">
        <v>6280</v>
      </c>
      <c r="I214" s="110" t="s">
        <v>6117</v>
      </c>
    </row>
    <row r="215" spans="1:9" ht="11.25" customHeight="1" x14ac:dyDescent="0.2">
      <c r="A215" s="181">
        <v>263</v>
      </c>
      <c r="B215" s="182" t="s">
        <v>625</v>
      </c>
      <c r="C215" s="182" t="s">
        <v>183</v>
      </c>
      <c r="D215" s="184"/>
      <c r="E215" s="188" t="s">
        <v>15193</v>
      </c>
      <c r="F215" s="186">
        <v>0</v>
      </c>
      <c r="G215" s="185" t="s">
        <v>6096</v>
      </c>
      <c r="H215" s="110" t="s">
        <v>6141</v>
      </c>
      <c r="I215" s="110" t="s">
        <v>6117</v>
      </c>
    </row>
    <row r="216" spans="1:9" ht="11.25" customHeight="1" x14ac:dyDescent="0.2">
      <c r="A216" s="181">
        <v>264</v>
      </c>
      <c r="B216" s="182" t="s">
        <v>3198</v>
      </c>
      <c r="C216" s="182" t="s">
        <v>183</v>
      </c>
      <c r="D216" s="183"/>
      <c r="E216" s="188" t="s">
        <v>15193</v>
      </c>
      <c r="F216" s="186">
        <v>0</v>
      </c>
      <c r="G216" s="185" t="s">
        <v>6096</v>
      </c>
      <c r="H216" s="110" t="s">
        <v>6191</v>
      </c>
      <c r="I216" s="110" t="s">
        <v>6117</v>
      </c>
    </row>
    <row r="217" spans="1:9" ht="11.25" customHeight="1" x14ac:dyDescent="0.2">
      <c r="A217" s="181">
        <v>266</v>
      </c>
      <c r="B217" s="182" t="s">
        <v>11361</v>
      </c>
      <c r="C217" s="182" t="s">
        <v>751</v>
      </c>
      <c r="D217" s="183"/>
      <c r="E217" s="188" t="s">
        <v>15193</v>
      </c>
      <c r="F217" s="186">
        <v>0</v>
      </c>
      <c r="G217" s="185" t="s">
        <v>6096</v>
      </c>
      <c r="H217" s="110" t="s">
        <v>6130</v>
      </c>
      <c r="I217" s="110" t="s">
        <v>6117</v>
      </c>
    </row>
    <row r="218" spans="1:9" ht="11.25" customHeight="1" x14ac:dyDescent="0.2">
      <c r="A218" s="181">
        <v>267</v>
      </c>
      <c r="B218" s="182" t="s">
        <v>14265</v>
      </c>
      <c r="C218" s="182" t="s">
        <v>183</v>
      </c>
      <c r="D218" s="184"/>
      <c r="E218" s="188" t="s">
        <v>15193</v>
      </c>
      <c r="F218" s="186">
        <v>0</v>
      </c>
      <c r="G218" s="185" t="s">
        <v>6096</v>
      </c>
      <c r="H218" s="110" t="s">
        <v>6262</v>
      </c>
      <c r="I218" s="110" t="s">
        <v>6117</v>
      </c>
    </row>
    <row r="219" spans="1:9" ht="11.25" customHeight="1" x14ac:dyDescent="0.2">
      <c r="A219" s="181">
        <v>268</v>
      </c>
      <c r="B219" s="182" t="s">
        <v>14264</v>
      </c>
      <c r="C219" s="182" t="s">
        <v>168</v>
      </c>
      <c r="D219" s="183"/>
      <c r="E219" s="188" t="s">
        <v>15193</v>
      </c>
      <c r="F219" s="186">
        <v>0</v>
      </c>
      <c r="G219" s="185" t="s">
        <v>6096</v>
      </c>
      <c r="H219" s="110" t="s">
        <v>6191</v>
      </c>
      <c r="I219" s="110" t="s">
        <v>6117</v>
      </c>
    </row>
    <row r="220" spans="1:9" ht="11.25" customHeight="1" x14ac:dyDescent="0.2">
      <c r="A220" s="181">
        <v>269</v>
      </c>
      <c r="B220" s="182" t="s">
        <v>3199</v>
      </c>
      <c r="C220" s="182" t="s">
        <v>183</v>
      </c>
      <c r="D220" s="183"/>
      <c r="E220" s="188" t="s">
        <v>15193</v>
      </c>
      <c r="F220" s="186">
        <v>0</v>
      </c>
      <c r="G220" s="185" t="s">
        <v>6096</v>
      </c>
      <c r="H220" s="110" t="s">
        <v>6261</v>
      </c>
      <c r="I220" s="110" t="s">
        <v>6117</v>
      </c>
    </row>
    <row r="221" spans="1:9" ht="11.25" customHeight="1" x14ac:dyDescent="0.2">
      <c r="A221" s="181">
        <v>270</v>
      </c>
      <c r="B221" s="182" t="s">
        <v>14262</v>
      </c>
      <c r="C221" s="182" t="s">
        <v>168</v>
      </c>
      <c r="D221" s="183"/>
      <c r="E221" s="188" t="s">
        <v>15193</v>
      </c>
      <c r="F221" s="186">
        <v>0</v>
      </c>
      <c r="G221" s="185" t="s">
        <v>6096</v>
      </c>
      <c r="H221" s="110" t="s">
        <v>6149</v>
      </c>
      <c r="I221" s="110" t="s">
        <v>6117</v>
      </c>
    </row>
    <row r="222" spans="1:9" ht="11.25" customHeight="1" x14ac:dyDescent="0.2">
      <c r="A222" s="181">
        <v>271</v>
      </c>
      <c r="B222" s="182" t="s">
        <v>761</v>
      </c>
      <c r="C222" s="182" t="s">
        <v>183</v>
      </c>
      <c r="D222" s="183">
        <v>44592</v>
      </c>
      <c r="E222" s="188" t="s">
        <v>7328</v>
      </c>
      <c r="F222" s="186">
        <v>101618</v>
      </c>
      <c r="G222" s="185" t="s">
        <v>6096</v>
      </c>
      <c r="H222" s="110" t="s">
        <v>6150</v>
      </c>
      <c r="I222" s="110" t="s">
        <v>6117</v>
      </c>
    </row>
    <row r="223" spans="1:9" ht="11.25" customHeight="1" x14ac:dyDescent="0.2">
      <c r="A223" s="181">
        <v>272</v>
      </c>
      <c r="B223" s="182" t="s">
        <v>630</v>
      </c>
      <c r="C223" s="182" t="s">
        <v>183</v>
      </c>
      <c r="D223" s="184"/>
      <c r="E223" s="188" t="s">
        <v>15193</v>
      </c>
      <c r="F223" s="186">
        <v>0</v>
      </c>
      <c r="G223" s="185" t="s">
        <v>6096</v>
      </c>
      <c r="H223" s="110" t="s">
        <v>6150</v>
      </c>
      <c r="I223" s="110" t="s">
        <v>6117</v>
      </c>
    </row>
    <row r="224" spans="1:9" ht="11.25" customHeight="1" x14ac:dyDescent="0.2">
      <c r="A224" s="181">
        <v>273</v>
      </c>
      <c r="B224" s="182" t="s">
        <v>14260</v>
      </c>
      <c r="C224" s="182" t="s">
        <v>183</v>
      </c>
      <c r="D224" s="184"/>
      <c r="E224" s="188" t="s">
        <v>15193</v>
      </c>
      <c r="F224" s="186">
        <v>0</v>
      </c>
      <c r="G224" s="185" t="s">
        <v>6096</v>
      </c>
      <c r="H224" s="110" t="s">
        <v>6155</v>
      </c>
      <c r="I224" s="110" t="s">
        <v>6117</v>
      </c>
    </row>
    <row r="225" spans="1:9" ht="11.25" customHeight="1" x14ac:dyDescent="0.2">
      <c r="A225" s="181">
        <v>275</v>
      </c>
      <c r="B225" s="182" t="s">
        <v>633</v>
      </c>
      <c r="C225" s="182" t="s">
        <v>183</v>
      </c>
      <c r="D225" s="184"/>
      <c r="E225" s="188" t="s">
        <v>15193</v>
      </c>
      <c r="F225" s="186">
        <v>0</v>
      </c>
      <c r="G225" s="185" t="s">
        <v>6096</v>
      </c>
      <c r="H225" s="110" t="s">
        <v>6155</v>
      </c>
      <c r="I225" s="110" t="s">
        <v>6117</v>
      </c>
    </row>
    <row r="226" spans="1:9" ht="11.25" customHeight="1" x14ac:dyDescent="0.2">
      <c r="A226" s="181">
        <v>276</v>
      </c>
      <c r="B226" s="182" t="s">
        <v>634</v>
      </c>
      <c r="C226" s="182" t="s">
        <v>183</v>
      </c>
      <c r="D226" s="184"/>
      <c r="E226" s="188" t="s">
        <v>15193</v>
      </c>
      <c r="F226" s="186">
        <v>0</v>
      </c>
      <c r="G226" s="185" t="s">
        <v>6096</v>
      </c>
      <c r="H226" s="110" t="s">
        <v>6312</v>
      </c>
      <c r="I226" s="110" t="s">
        <v>6117</v>
      </c>
    </row>
    <row r="227" spans="1:9" ht="11.25" customHeight="1" x14ac:dyDescent="0.2">
      <c r="A227" s="181">
        <v>277</v>
      </c>
      <c r="B227" s="182" t="s">
        <v>632</v>
      </c>
      <c r="C227" s="182" t="s">
        <v>183</v>
      </c>
      <c r="D227" s="184"/>
      <c r="E227" s="188" t="s">
        <v>15193</v>
      </c>
      <c r="F227" s="186">
        <v>0</v>
      </c>
      <c r="G227" s="185" t="s">
        <v>6096</v>
      </c>
      <c r="H227" s="110" t="s">
        <v>6221</v>
      </c>
      <c r="I227" s="110" t="s">
        <v>6117</v>
      </c>
    </row>
    <row r="228" spans="1:9" ht="11.25" customHeight="1" x14ac:dyDescent="0.2">
      <c r="A228" s="181">
        <v>278</v>
      </c>
      <c r="B228" s="182" t="s">
        <v>628</v>
      </c>
      <c r="C228" s="182" t="s">
        <v>183</v>
      </c>
      <c r="D228" s="184"/>
      <c r="E228" s="188" t="s">
        <v>15193</v>
      </c>
      <c r="F228" s="186">
        <v>0</v>
      </c>
      <c r="G228" s="185" t="s">
        <v>6096</v>
      </c>
      <c r="H228" s="110" t="s">
        <v>6315</v>
      </c>
      <c r="I228" s="110" t="s">
        <v>6117</v>
      </c>
    </row>
    <row r="229" spans="1:9" ht="11.25" customHeight="1" x14ac:dyDescent="0.2">
      <c r="A229" s="181">
        <v>279</v>
      </c>
      <c r="B229" s="182" t="s">
        <v>3209</v>
      </c>
      <c r="C229" s="182" t="s">
        <v>183</v>
      </c>
      <c r="D229" s="183"/>
      <c r="E229" s="188" t="s">
        <v>15193</v>
      </c>
      <c r="F229" s="186">
        <v>0</v>
      </c>
      <c r="G229" s="185" t="s">
        <v>6096</v>
      </c>
      <c r="H229" s="110" t="s">
        <v>6221</v>
      </c>
      <c r="I229" s="110" t="s">
        <v>6117</v>
      </c>
    </row>
    <row r="230" spans="1:9" ht="11.25" customHeight="1" x14ac:dyDescent="0.2">
      <c r="A230" s="181">
        <v>280</v>
      </c>
      <c r="B230" s="182" t="s">
        <v>3208</v>
      </c>
      <c r="C230" s="182" t="s">
        <v>183</v>
      </c>
      <c r="D230" s="183"/>
      <c r="E230" s="188" t="s">
        <v>15193</v>
      </c>
      <c r="F230" s="186">
        <v>0</v>
      </c>
      <c r="G230" s="185" t="s">
        <v>6096</v>
      </c>
      <c r="H230" s="110" t="s">
        <v>6221</v>
      </c>
      <c r="I230" s="110" t="s">
        <v>6117</v>
      </c>
    </row>
    <row r="231" spans="1:9" ht="11.25" customHeight="1" x14ac:dyDescent="0.2">
      <c r="A231" s="181">
        <v>281</v>
      </c>
      <c r="B231" s="182" t="s">
        <v>14259</v>
      </c>
      <c r="C231" s="182" t="s">
        <v>178</v>
      </c>
      <c r="D231" s="183"/>
      <c r="E231" s="188" t="s">
        <v>15193</v>
      </c>
      <c r="F231" s="186">
        <v>0</v>
      </c>
      <c r="G231" s="185" t="s">
        <v>6096</v>
      </c>
      <c r="H231" s="110" t="s">
        <v>6221</v>
      </c>
      <c r="I231" s="110" t="s">
        <v>6117</v>
      </c>
    </row>
    <row r="232" spans="1:9" ht="11.25" customHeight="1" x14ac:dyDescent="0.2">
      <c r="A232" s="181">
        <v>282</v>
      </c>
      <c r="B232" s="182" t="s">
        <v>1538</v>
      </c>
      <c r="C232" s="182" t="s">
        <v>178</v>
      </c>
      <c r="D232" s="183"/>
      <c r="E232" s="188" t="s">
        <v>15193</v>
      </c>
      <c r="F232" s="186">
        <v>0</v>
      </c>
      <c r="G232" s="185" t="s">
        <v>6096</v>
      </c>
      <c r="H232" s="110" t="s">
        <v>6319</v>
      </c>
      <c r="I232" s="110" t="s">
        <v>6117</v>
      </c>
    </row>
    <row r="233" spans="1:9" ht="11.25" customHeight="1" x14ac:dyDescent="0.2">
      <c r="A233" s="181">
        <v>283</v>
      </c>
      <c r="B233" s="182" t="s">
        <v>14257</v>
      </c>
      <c r="C233" s="182" t="s">
        <v>178</v>
      </c>
      <c r="D233" s="183"/>
      <c r="E233" s="188" t="s">
        <v>15193</v>
      </c>
      <c r="F233" s="186">
        <v>0</v>
      </c>
      <c r="G233" s="185" t="s">
        <v>6096</v>
      </c>
      <c r="H233" s="110" t="s">
        <v>6155</v>
      </c>
      <c r="I233" s="110" t="s">
        <v>6117</v>
      </c>
    </row>
    <row r="234" spans="1:9" ht="11.25" customHeight="1" x14ac:dyDescent="0.2">
      <c r="A234" s="181">
        <v>284</v>
      </c>
      <c r="B234" s="182" t="s">
        <v>14255</v>
      </c>
      <c r="C234" s="182" t="s">
        <v>178</v>
      </c>
      <c r="D234" s="184"/>
      <c r="E234" s="188" t="s">
        <v>15193</v>
      </c>
      <c r="F234" s="186">
        <v>0</v>
      </c>
      <c r="G234" s="185" t="s">
        <v>6096</v>
      </c>
      <c r="H234" s="110" t="s">
        <v>6321</v>
      </c>
      <c r="I234" s="110" t="s">
        <v>6117</v>
      </c>
    </row>
    <row r="235" spans="1:9" ht="11.25" customHeight="1" x14ac:dyDescent="0.2">
      <c r="A235" s="181">
        <v>285</v>
      </c>
      <c r="B235" s="182" t="s">
        <v>14254</v>
      </c>
      <c r="C235" s="182" t="s">
        <v>178</v>
      </c>
      <c r="D235" s="184"/>
      <c r="E235" s="188" t="s">
        <v>15193</v>
      </c>
      <c r="F235" s="186">
        <v>0</v>
      </c>
      <c r="G235" s="185" t="s">
        <v>6096</v>
      </c>
      <c r="H235" s="110" t="s">
        <v>6280</v>
      </c>
      <c r="I235" s="110" t="s">
        <v>6117</v>
      </c>
    </row>
    <row r="236" spans="1:9" ht="11.25" customHeight="1" x14ac:dyDescent="0.2">
      <c r="A236" s="181">
        <v>288</v>
      </c>
      <c r="B236" s="182" t="s">
        <v>795</v>
      </c>
      <c r="C236" s="182" t="s">
        <v>183</v>
      </c>
      <c r="D236" s="183"/>
      <c r="E236" s="188" t="s">
        <v>15193</v>
      </c>
      <c r="F236" s="186">
        <v>0</v>
      </c>
      <c r="G236" s="185" t="s">
        <v>6096</v>
      </c>
      <c r="H236" s="110" t="s">
        <v>6141</v>
      </c>
      <c r="I236" s="110" t="s">
        <v>6117</v>
      </c>
    </row>
    <row r="237" spans="1:9" ht="11.25" customHeight="1" x14ac:dyDescent="0.2">
      <c r="A237" s="181">
        <v>289</v>
      </c>
      <c r="B237" s="182" t="s">
        <v>671</v>
      </c>
      <c r="C237" s="182" t="s">
        <v>183</v>
      </c>
      <c r="D237" s="184"/>
      <c r="E237" s="188" t="s">
        <v>15193</v>
      </c>
      <c r="F237" s="186">
        <v>0</v>
      </c>
      <c r="G237" s="185" t="s">
        <v>6096</v>
      </c>
      <c r="H237" s="110" t="s">
        <v>6323</v>
      </c>
      <c r="I237" s="110" t="s">
        <v>6117</v>
      </c>
    </row>
    <row r="238" spans="1:9" ht="11.25" customHeight="1" x14ac:dyDescent="0.2">
      <c r="A238" s="181">
        <v>290</v>
      </c>
      <c r="B238" s="182" t="s">
        <v>623</v>
      </c>
      <c r="C238" s="182" t="s">
        <v>178</v>
      </c>
      <c r="D238" s="184"/>
      <c r="E238" s="188" t="s">
        <v>15193</v>
      </c>
      <c r="F238" s="186">
        <v>0</v>
      </c>
      <c r="G238" s="185" t="s">
        <v>6096</v>
      </c>
      <c r="H238" s="110" t="s">
        <v>6221</v>
      </c>
      <c r="I238" s="110" t="s">
        <v>6117</v>
      </c>
    </row>
    <row r="239" spans="1:9" ht="11.25" customHeight="1" x14ac:dyDescent="0.2">
      <c r="A239" s="181">
        <v>291</v>
      </c>
      <c r="B239" s="182" t="s">
        <v>14250</v>
      </c>
      <c r="C239" s="182" t="s">
        <v>183</v>
      </c>
      <c r="D239" s="183"/>
      <c r="E239" s="188" t="s">
        <v>15193</v>
      </c>
      <c r="F239" s="186">
        <v>0</v>
      </c>
      <c r="G239" s="185" t="s">
        <v>6096</v>
      </c>
      <c r="H239" s="110" t="s">
        <v>6221</v>
      </c>
      <c r="I239" s="110" t="s">
        <v>6117</v>
      </c>
    </row>
    <row r="240" spans="1:9" ht="11.25" customHeight="1" x14ac:dyDescent="0.2">
      <c r="A240" s="181">
        <v>292</v>
      </c>
      <c r="B240" s="182" t="s">
        <v>622</v>
      </c>
      <c r="C240" s="182" t="s">
        <v>178</v>
      </c>
      <c r="D240" s="184"/>
      <c r="E240" s="188" t="s">
        <v>15193</v>
      </c>
      <c r="F240" s="186">
        <v>0</v>
      </c>
      <c r="G240" s="185" t="s">
        <v>6096</v>
      </c>
      <c r="H240" s="110" t="s">
        <v>6130</v>
      </c>
      <c r="I240" s="110" t="s">
        <v>6117</v>
      </c>
    </row>
    <row r="241" spans="1:9" ht="11.25" customHeight="1" x14ac:dyDescent="0.2">
      <c r="A241" s="181">
        <v>293</v>
      </c>
      <c r="B241" s="182" t="s">
        <v>14249</v>
      </c>
      <c r="C241" s="182" t="s">
        <v>183</v>
      </c>
      <c r="D241" s="184"/>
      <c r="E241" s="188" t="s">
        <v>15193</v>
      </c>
      <c r="F241" s="186">
        <v>0</v>
      </c>
      <c r="G241" s="185" t="s">
        <v>6096</v>
      </c>
      <c r="H241" s="110" t="s">
        <v>6155</v>
      </c>
      <c r="I241" s="110" t="s">
        <v>6117</v>
      </c>
    </row>
    <row r="242" spans="1:9" ht="11.25" customHeight="1" x14ac:dyDescent="0.2">
      <c r="A242" s="181">
        <v>294</v>
      </c>
      <c r="B242" s="182" t="s">
        <v>641</v>
      </c>
      <c r="C242" s="182" t="s">
        <v>183</v>
      </c>
      <c r="D242" s="184"/>
      <c r="E242" s="188" t="s">
        <v>15193</v>
      </c>
      <c r="F242" s="186">
        <v>0</v>
      </c>
      <c r="G242" s="185" t="s">
        <v>6096</v>
      </c>
      <c r="H242" s="110" t="s">
        <v>6155</v>
      </c>
      <c r="I242" s="110" t="s">
        <v>6117</v>
      </c>
    </row>
    <row r="243" spans="1:9" ht="11.25" customHeight="1" x14ac:dyDescent="0.2">
      <c r="A243" s="181">
        <v>295</v>
      </c>
      <c r="B243" s="182" t="s">
        <v>2840</v>
      </c>
      <c r="C243" s="182" t="s">
        <v>178</v>
      </c>
      <c r="D243" s="183"/>
      <c r="E243" s="188" t="s">
        <v>15193</v>
      </c>
      <c r="F243" s="186">
        <v>0</v>
      </c>
      <c r="G243" s="185" t="s">
        <v>6096</v>
      </c>
      <c r="H243" s="110" t="s">
        <v>6121</v>
      </c>
      <c r="I243" s="110" t="s">
        <v>6117</v>
      </c>
    </row>
    <row r="244" spans="1:9" ht="11.25" customHeight="1" x14ac:dyDescent="0.2">
      <c r="A244" s="181">
        <v>297</v>
      </c>
      <c r="B244" s="182" t="s">
        <v>446</v>
      </c>
      <c r="C244" s="182" t="s">
        <v>178</v>
      </c>
      <c r="D244" s="183"/>
      <c r="E244" s="188" t="s">
        <v>15193</v>
      </c>
      <c r="F244" s="186">
        <v>0</v>
      </c>
      <c r="G244" s="185" t="s">
        <v>6096</v>
      </c>
      <c r="H244" s="110" t="s">
        <v>6303</v>
      </c>
      <c r="I244" s="110" t="s">
        <v>6211</v>
      </c>
    </row>
    <row r="245" spans="1:9" ht="11.25" customHeight="1" x14ac:dyDescent="0.2">
      <c r="A245" s="181">
        <v>300</v>
      </c>
      <c r="B245" s="182" t="s">
        <v>14248</v>
      </c>
      <c r="C245" s="182" t="s">
        <v>178</v>
      </c>
      <c r="D245" s="183"/>
      <c r="E245" s="188" t="s">
        <v>15193</v>
      </c>
      <c r="F245" s="186">
        <v>0</v>
      </c>
      <c r="G245" s="185" t="s">
        <v>6096</v>
      </c>
      <c r="H245" s="110" t="s">
        <v>6280</v>
      </c>
      <c r="I245" s="110" t="s">
        <v>6117</v>
      </c>
    </row>
    <row r="246" spans="1:9" ht="11.25" customHeight="1" x14ac:dyDescent="0.2">
      <c r="A246" s="181">
        <v>302</v>
      </c>
      <c r="B246" s="182" t="s">
        <v>658</v>
      </c>
      <c r="C246" s="182" t="s">
        <v>171</v>
      </c>
      <c r="D246" s="183"/>
      <c r="E246" s="188" t="s">
        <v>15193</v>
      </c>
      <c r="F246" s="186">
        <v>0</v>
      </c>
      <c r="G246" s="185" t="s">
        <v>6096</v>
      </c>
      <c r="H246" s="110" t="s">
        <v>6121</v>
      </c>
      <c r="I246" s="110" t="s">
        <v>6117</v>
      </c>
    </row>
    <row r="247" spans="1:9" ht="11.25" customHeight="1" x14ac:dyDescent="0.2">
      <c r="A247" s="181">
        <v>303</v>
      </c>
      <c r="B247" s="182" t="s">
        <v>7805</v>
      </c>
      <c r="C247" s="182" t="s">
        <v>171</v>
      </c>
      <c r="D247" s="183">
        <v>45161</v>
      </c>
      <c r="E247" s="188" t="s">
        <v>15194</v>
      </c>
      <c r="F247" s="186">
        <v>86035</v>
      </c>
      <c r="G247" s="185" t="s">
        <v>6096</v>
      </c>
      <c r="H247" s="110" t="s">
        <v>6121</v>
      </c>
      <c r="I247" s="110" t="s">
        <v>6117</v>
      </c>
    </row>
    <row r="248" spans="1:9" ht="11.25" customHeight="1" x14ac:dyDescent="0.2">
      <c r="A248" s="181">
        <v>304</v>
      </c>
      <c r="B248" s="182" t="s">
        <v>7193</v>
      </c>
      <c r="C248" s="182" t="s">
        <v>178</v>
      </c>
      <c r="D248" s="183">
        <v>45006</v>
      </c>
      <c r="E248" s="188" t="s">
        <v>15194</v>
      </c>
      <c r="F248" s="186">
        <v>175264</v>
      </c>
      <c r="G248" s="185" t="s">
        <v>6096</v>
      </c>
      <c r="H248" s="110" t="s">
        <v>6121</v>
      </c>
      <c r="I248" s="110" t="s">
        <v>6117</v>
      </c>
    </row>
    <row r="249" spans="1:9" ht="11.25" customHeight="1" x14ac:dyDescent="0.2">
      <c r="A249" s="181">
        <v>305</v>
      </c>
      <c r="B249" s="182" t="s">
        <v>786</v>
      </c>
      <c r="C249" s="182" t="s">
        <v>183</v>
      </c>
      <c r="D249" s="183"/>
      <c r="E249" s="188" t="s">
        <v>15193</v>
      </c>
      <c r="F249" s="186">
        <v>0</v>
      </c>
      <c r="G249" s="185" t="s">
        <v>6096</v>
      </c>
      <c r="H249" s="110" t="s">
        <v>6121</v>
      </c>
      <c r="I249" s="110" t="s">
        <v>6117</v>
      </c>
    </row>
    <row r="250" spans="1:9" ht="11.25" customHeight="1" x14ac:dyDescent="0.2">
      <c r="A250" s="181">
        <v>306</v>
      </c>
      <c r="B250" s="182" t="s">
        <v>660</v>
      </c>
      <c r="C250" s="182" t="s">
        <v>183</v>
      </c>
      <c r="D250" s="184"/>
      <c r="E250" s="188" t="s">
        <v>15193</v>
      </c>
      <c r="F250" s="186">
        <v>0</v>
      </c>
      <c r="G250" s="185" t="s">
        <v>6096</v>
      </c>
      <c r="H250" s="110" t="s">
        <v>6280</v>
      </c>
      <c r="I250" s="110" t="s">
        <v>6117</v>
      </c>
    </row>
    <row r="251" spans="1:9" ht="11.25" customHeight="1" x14ac:dyDescent="0.2">
      <c r="A251" s="181">
        <v>308</v>
      </c>
      <c r="B251" s="182" t="s">
        <v>14246</v>
      </c>
      <c r="C251" s="182" t="s">
        <v>168</v>
      </c>
      <c r="D251" s="183"/>
      <c r="E251" s="188" t="s">
        <v>15193</v>
      </c>
      <c r="F251" s="186">
        <v>0</v>
      </c>
      <c r="G251" s="185" t="s">
        <v>6096</v>
      </c>
      <c r="H251" s="110" t="s">
        <v>6121</v>
      </c>
      <c r="I251" s="110" t="s">
        <v>6117</v>
      </c>
    </row>
    <row r="252" spans="1:9" ht="11.25" customHeight="1" x14ac:dyDescent="0.2">
      <c r="A252" s="181">
        <v>309</v>
      </c>
      <c r="B252" s="182" t="s">
        <v>14244</v>
      </c>
      <c r="C252" s="182" t="s">
        <v>171</v>
      </c>
      <c r="D252" s="183"/>
      <c r="E252" s="188" t="s">
        <v>15193</v>
      </c>
      <c r="F252" s="186">
        <v>0</v>
      </c>
      <c r="G252" s="185" t="s">
        <v>6096</v>
      </c>
      <c r="H252" s="110" t="s">
        <v>6280</v>
      </c>
      <c r="I252" s="110" t="s">
        <v>6117</v>
      </c>
    </row>
    <row r="253" spans="1:9" ht="11.25" customHeight="1" x14ac:dyDescent="0.2">
      <c r="A253" s="181">
        <v>310</v>
      </c>
      <c r="B253" s="182" t="s">
        <v>705</v>
      </c>
      <c r="C253" s="182" t="s">
        <v>171</v>
      </c>
      <c r="D253" s="183"/>
      <c r="E253" s="188" t="s">
        <v>15193</v>
      </c>
      <c r="F253" s="186">
        <v>0</v>
      </c>
      <c r="G253" s="185" t="s">
        <v>6096</v>
      </c>
      <c r="H253" s="110" t="s">
        <v>6280</v>
      </c>
      <c r="I253" s="110" t="s">
        <v>6117</v>
      </c>
    </row>
    <row r="254" spans="1:9" ht="11.25" customHeight="1" x14ac:dyDescent="0.2">
      <c r="A254" s="181">
        <v>313</v>
      </c>
      <c r="B254" s="182" t="s">
        <v>734</v>
      </c>
      <c r="C254" s="182" t="s">
        <v>183</v>
      </c>
      <c r="D254" s="183"/>
      <c r="E254" s="188" t="s">
        <v>15193</v>
      </c>
      <c r="F254" s="186">
        <v>0</v>
      </c>
      <c r="G254" s="185" t="s">
        <v>6096</v>
      </c>
      <c r="H254" s="110" t="s">
        <v>6121</v>
      </c>
      <c r="I254" s="110" t="s">
        <v>6117</v>
      </c>
    </row>
    <row r="255" spans="1:9" ht="11.25" customHeight="1" x14ac:dyDescent="0.2">
      <c r="A255" s="181">
        <v>315</v>
      </c>
      <c r="B255" s="182" t="s">
        <v>3041</v>
      </c>
      <c r="C255" s="182" t="s">
        <v>178</v>
      </c>
      <c r="D255" s="183"/>
      <c r="E255" s="188" t="s">
        <v>15193</v>
      </c>
      <c r="F255" s="186">
        <v>0</v>
      </c>
      <c r="G255" s="185" t="s">
        <v>6096</v>
      </c>
      <c r="H255" s="110" t="s">
        <v>6121</v>
      </c>
      <c r="I255" s="110" t="s">
        <v>6117</v>
      </c>
    </row>
    <row r="256" spans="1:9" ht="11.25" customHeight="1" x14ac:dyDescent="0.2">
      <c r="A256" s="181">
        <v>316</v>
      </c>
      <c r="B256" s="182" t="s">
        <v>3042</v>
      </c>
      <c r="C256" s="182" t="s">
        <v>178</v>
      </c>
      <c r="D256" s="183"/>
      <c r="E256" s="188" t="s">
        <v>15193</v>
      </c>
      <c r="F256" s="186">
        <v>0</v>
      </c>
      <c r="G256" s="185" t="s">
        <v>6096</v>
      </c>
      <c r="H256" s="110" t="s">
        <v>6121</v>
      </c>
      <c r="I256" s="110" t="s">
        <v>6117</v>
      </c>
    </row>
    <row r="257" spans="1:9" ht="11.25" customHeight="1" x14ac:dyDescent="0.2">
      <c r="A257" s="181">
        <v>317</v>
      </c>
      <c r="B257" s="182" t="s">
        <v>3045</v>
      </c>
      <c r="C257" s="182" t="s">
        <v>178</v>
      </c>
      <c r="D257" s="183">
        <v>44585</v>
      </c>
      <c r="E257" s="188" t="s">
        <v>7328</v>
      </c>
      <c r="F257" s="186">
        <v>11763.95</v>
      </c>
      <c r="G257" s="185" t="s">
        <v>6096</v>
      </c>
      <c r="H257" s="110" t="s">
        <v>6121</v>
      </c>
      <c r="I257" s="110" t="s">
        <v>6117</v>
      </c>
    </row>
    <row r="258" spans="1:9" ht="11.25" customHeight="1" x14ac:dyDescent="0.2">
      <c r="A258" s="181">
        <v>318</v>
      </c>
      <c r="B258" s="182" t="s">
        <v>9005</v>
      </c>
      <c r="C258" s="182" t="s">
        <v>171</v>
      </c>
      <c r="D258" s="183">
        <v>43537</v>
      </c>
      <c r="E258" s="188" t="s">
        <v>15195</v>
      </c>
      <c r="F258" s="186">
        <v>4305</v>
      </c>
      <c r="G258" s="185" t="s">
        <v>6096</v>
      </c>
      <c r="H258" s="110" t="s">
        <v>6121</v>
      </c>
      <c r="I258" s="110" t="s">
        <v>6117</v>
      </c>
    </row>
    <row r="259" spans="1:9" ht="11.25" customHeight="1" x14ac:dyDescent="0.2">
      <c r="A259" s="181">
        <v>320</v>
      </c>
      <c r="B259" s="182" t="s">
        <v>740</v>
      </c>
      <c r="C259" s="182" t="s">
        <v>183</v>
      </c>
      <c r="D259" s="183"/>
      <c r="E259" s="188" t="s">
        <v>15193</v>
      </c>
      <c r="F259" s="186">
        <v>0</v>
      </c>
      <c r="G259" s="185" t="s">
        <v>6096</v>
      </c>
      <c r="H259" s="110" t="s">
        <v>6121</v>
      </c>
      <c r="I259" s="110" t="s">
        <v>6117</v>
      </c>
    </row>
    <row r="260" spans="1:9" ht="11.25" customHeight="1" x14ac:dyDescent="0.2">
      <c r="A260" s="181">
        <v>321</v>
      </c>
      <c r="B260" s="182" t="s">
        <v>3230</v>
      </c>
      <c r="C260" s="182" t="s">
        <v>183</v>
      </c>
      <c r="D260" s="183"/>
      <c r="E260" s="188" t="s">
        <v>15193</v>
      </c>
      <c r="F260" s="186">
        <v>0</v>
      </c>
      <c r="G260" s="185" t="s">
        <v>6096</v>
      </c>
      <c r="H260" s="110" t="s">
        <v>6121</v>
      </c>
      <c r="I260" s="110" t="s">
        <v>6117</v>
      </c>
    </row>
    <row r="261" spans="1:9" ht="11.25" customHeight="1" x14ac:dyDescent="0.2">
      <c r="A261" s="181">
        <v>322</v>
      </c>
      <c r="B261" s="182" t="s">
        <v>14240</v>
      </c>
      <c r="C261" s="182" t="s">
        <v>178</v>
      </c>
      <c r="D261" s="183"/>
      <c r="E261" s="188" t="s">
        <v>15193</v>
      </c>
      <c r="F261" s="186">
        <v>0</v>
      </c>
      <c r="G261" s="185" t="s">
        <v>6096</v>
      </c>
      <c r="H261" s="110" t="s">
        <v>6116</v>
      </c>
      <c r="I261" s="110" t="s">
        <v>6117</v>
      </c>
    </row>
    <row r="262" spans="1:9" ht="11.25" customHeight="1" x14ac:dyDescent="0.2">
      <c r="A262" s="181">
        <v>323</v>
      </c>
      <c r="B262" s="182" t="s">
        <v>748</v>
      </c>
      <c r="C262" s="182" t="s">
        <v>171</v>
      </c>
      <c r="D262" s="183"/>
      <c r="E262" s="188" t="s">
        <v>15193</v>
      </c>
      <c r="F262" s="186">
        <v>0</v>
      </c>
      <c r="G262" s="185" t="s">
        <v>6096</v>
      </c>
      <c r="H262" s="110" t="s">
        <v>6121</v>
      </c>
      <c r="I262" s="110" t="s">
        <v>6117</v>
      </c>
    </row>
    <row r="263" spans="1:9" ht="11.25" customHeight="1" x14ac:dyDescent="0.2">
      <c r="A263" s="181">
        <v>324</v>
      </c>
      <c r="B263" s="182" t="s">
        <v>7427</v>
      </c>
      <c r="C263" s="182" t="s">
        <v>168</v>
      </c>
      <c r="D263" s="183">
        <v>45013</v>
      </c>
      <c r="E263" s="188" t="s">
        <v>15194</v>
      </c>
      <c r="F263" s="186">
        <v>1994</v>
      </c>
      <c r="G263" s="185" t="s">
        <v>6096</v>
      </c>
      <c r="H263" s="110" t="s">
        <v>6155</v>
      </c>
      <c r="I263" s="110" t="s">
        <v>6117</v>
      </c>
    </row>
    <row r="264" spans="1:9" ht="11.25" customHeight="1" x14ac:dyDescent="0.2">
      <c r="A264" s="181">
        <v>326</v>
      </c>
      <c r="B264" s="182" t="s">
        <v>894</v>
      </c>
      <c r="C264" s="182" t="s">
        <v>4512</v>
      </c>
      <c r="D264" s="184"/>
      <c r="E264" s="188" t="s">
        <v>15193</v>
      </c>
      <c r="F264" s="186">
        <v>0</v>
      </c>
      <c r="G264" s="185" t="s">
        <v>6096</v>
      </c>
      <c r="H264" s="110" t="s">
        <v>6194</v>
      </c>
      <c r="I264" s="110" t="s">
        <v>6117</v>
      </c>
    </row>
    <row r="265" spans="1:9" ht="11.25" customHeight="1" x14ac:dyDescent="0.2">
      <c r="A265" s="181">
        <v>327</v>
      </c>
      <c r="B265" s="182" t="s">
        <v>753</v>
      </c>
      <c r="C265" s="182" t="s">
        <v>183</v>
      </c>
      <c r="D265" s="183"/>
      <c r="E265" s="188" t="s">
        <v>15193</v>
      </c>
      <c r="F265" s="186">
        <v>0</v>
      </c>
      <c r="G265" s="185" t="s">
        <v>6096</v>
      </c>
      <c r="H265" s="110" t="s">
        <v>6152</v>
      </c>
      <c r="I265" s="110" t="s">
        <v>6117</v>
      </c>
    </row>
    <row r="266" spans="1:9" ht="11.25" customHeight="1" x14ac:dyDescent="0.2">
      <c r="A266" s="181">
        <v>329</v>
      </c>
      <c r="B266" s="182" t="s">
        <v>905</v>
      </c>
      <c r="C266" s="182" t="s">
        <v>4512</v>
      </c>
      <c r="D266" s="184"/>
      <c r="E266" s="188" t="s">
        <v>15193</v>
      </c>
      <c r="F266" s="186">
        <v>0</v>
      </c>
      <c r="G266" s="185" t="s">
        <v>6096</v>
      </c>
      <c r="H266" s="110" t="s">
        <v>6130</v>
      </c>
      <c r="I266" s="110" t="s">
        <v>6117</v>
      </c>
    </row>
    <row r="267" spans="1:9" ht="11.25" customHeight="1" x14ac:dyDescent="0.2">
      <c r="A267" s="181">
        <v>330</v>
      </c>
      <c r="B267" s="182" t="s">
        <v>818</v>
      </c>
      <c r="C267" s="182" t="s">
        <v>183</v>
      </c>
      <c r="D267" s="183">
        <v>43560</v>
      </c>
      <c r="E267" s="188" t="s">
        <v>15195</v>
      </c>
      <c r="F267" s="186">
        <v>750</v>
      </c>
      <c r="G267" s="185" t="s">
        <v>6096</v>
      </c>
      <c r="H267" s="110" t="s">
        <v>6152</v>
      </c>
      <c r="I267" s="110" t="s">
        <v>6117</v>
      </c>
    </row>
    <row r="268" spans="1:9" ht="11.25" customHeight="1" x14ac:dyDescent="0.2">
      <c r="A268" s="181">
        <v>331</v>
      </c>
      <c r="B268" s="182" t="s">
        <v>679</v>
      </c>
      <c r="C268" s="182" t="s">
        <v>183</v>
      </c>
      <c r="D268" s="183"/>
      <c r="E268" s="188" t="s">
        <v>15193</v>
      </c>
      <c r="F268" s="186">
        <v>0</v>
      </c>
      <c r="G268" s="185" t="s">
        <v>6096</v>
      </c>
      <c r="H268" s="110" t="s">
        <v>6152</v>
      </c>
      <c r="I268" s="110" t="s">
        <v>6117</v>
      </c>
    </row>
    <row r="269" spans="1:9" ht="11.25" customHeight="1" x14ac:dyDescent="0.2">
      <c r="A269" s="181">
        <v>332</v>
      </c>
      <c r="B269" s="182" t="s">
        <v>6744</v>
      </c>
      <c r="C269" s="182" t="s">
        <v>183</v>
      </c>
      <c r="D269" s="183">
        <v>45013</v>
      </c>
      <c r="E269" s="188" t="s">
        <v>15194</v>
      </c>
      <c r="F269" s="186">
        <v>25171</v>
      </c>
      <c r="G269" s="185" t="s">
        <v>6096</v>
      </c>
      <c r="H269" s="110" t="s">
        <v>6130</v>
      </c>
      <c r="I269" s="110" t="s">
        <v>6117</v>
      </c>
    </row>
    <row r="270" spans="1:9" ht="11.25" customHeight="1" x14ac:dyDescent="0.2">
      <c r="A270" s="181">
        <v>337</v>
      </c>
      <c r="B270" s="182" t="s">
        <v>3215</v>
      </c>
      <c r="C270" s="182" t="s">
        <v>183</v>
      </c>
      <c r="D270" s="183"/>
      <c r="E270" s="188" t="s">
        <v>15193</v>
      </c>
      <c r="F270" s="186">
        <v>0</v>
      </c>
      <c r="G270" s="185" t="s">
        <v>6096</v>
      </c>
      <c r="H270" s="110" t="s">
        <v>6191</v>
      </c>
      <c r="I270" s="110" t="s">
        <v>6117</v>
      </c>
    </row>
    <row r="271" spans="1:9" ht="11.25" customHeight="1" x14ac:dyDescent="0.2">
      <c r="A271" s="181">
        <v>339</v>
      </c>
      <c r="B271" s="182" t="s">
        <v>678</v>
      </c>
      <c r="C271" s="182" t="s">
        <v>183</v>
      </c>
      <c r="D271" s="184"/>
      <c r="E271" s="188" t="s">
        <v>15193</v>
      </c>
      <c r="F271" s="186">
        <v>0</v>
      </c>
      <c r="G271" s="185" t="s">
        <v>6096</v>
      </c>
      <c r="H271" s="110" t="s">
        <v>6340</v>
      </c>
      <c r="I271" s="110" t="s">
        <v>6117</v>
      </c>
    </row>
    <row r="272" spans="1:9" ht="11.25" customHeight="1" x14ac:dyDescent="0.2">
      <c r="A272" s="181">
        <v>340</v>
      </c>
      <c r="B272" s="182" t="s">
        <v>1182</v>
      </c>
      <c r="C272" s="182" t="s">
        <v>250</v>
      </c>
      <c r="D272" s="183"/>
      <c r="E272" s="188" t="s">
        <v>15193</v>
      </c>
      <c r="F272" s="186">
        <v>0</v>
      </c>
      <c r="G272" s="185" t="s">
        <v>6096</v>
      </c>
      <c r="H272" s="110" t="s">
        <v>6342</v>
      </c>
      <c r="I272" s="110" t="s">
        <v>6117</v>
      </c>
    </row>
    <row r="273" spans="1:9" ht="11.25" customHeight="1" x14ac:dyDescent="0.2">
      <c r="A273" s="181">
        <v>341</v>
      </c>
      <c r="B273" s="182" t="s">
        <v>826</v>
      </c>
      <c r="C273" s="182" t="s">
        <v>183</v>
      </c>
      <c r="D273" s="183">
        <v>45009</v>
      </c>
      <c r="E273" s="188" t="s">
        <v>15194</v>
      </c>
      <c r="F273" s="186">
        <v>16909</v>
      </c>
      <c r="G273" s="185" t="s">
        <v>6096</v>
      </c>
      <c r="H273" s="110" t="s">
        <v>6240</v>
      </c>
      <c r="I273" s="110" t="s">
        <v>6117</v>
      </c>
    </row>
    <row r="274" spans="1:9" ht="11.25" customHeight="1" x14ac:dyDescent="0.2">
      <c r="A274" s="181">
        <v>342</v>
      </c>
      <c r="B274" s="182" t="s">
        <v>825</v>
      </c>
      <c r="C274" s="182" t="s">
        <v>183</v>
      </c>
      <c r="D274" s="183"/>
      <c r="E274" s="188" t="s">
        <v>15193</v>
      </c>
      <c r="F274" s="186">
        <v>0</v>
      </c>
      <c r="G274" s="185" t="s">
        <v>6096</v>
      </c>
      <c r="H274" s="110" t="s">
        <v>6344</v>
      </c>
      <c r="I274" s="110" t="s">
        <v>6117</v>
      </c>
    </row>
    <row r="275" spans="1:9" ht="11.25" customHeight="1" x14ac:dyDescent="0.2">
      <c r="A275" s="181">
        <v>343</v>
      </c>
      <c r="B275" s="182" t="s">
        <v>7803</v>
      </c>
      <c r="C275" s="182" t="s">
        <v>178</v>
      </c>
      <c r="D275" s="183">
        <v>44683</v>
      </c>
      <c r="E275" s="188" t="s">
        <v>7328</v>
      </c>
      <c r="F275" s="186">
        <v>8366</v>
      </c>
      <c r="G275" s="185" t="s">
        <v>6096</v>
      </c>
      <c r="H275" s="110" t="s">
        <v>6345</v>
      </c>
      <c r="I275" s="110" t="s">
        <v>6117</v>
      </c>
    </row>
    <row r="276" spans="1:9" ht="11.25" customHeight="1" x14ac:dyDescent="0.2">
      <c r="A276" s="181">
        <v>344</v>
      </c>
      <c r="B276" s="182" t="s">
        <v>14236</v>
      </c>
      <c r="C276" s="182" t="s">
        <v>183</v>
      </c>
      <c r="D276" s="183"/>
      <c r="E276" s="188" t="s">
        <v>15193</v>
      </c>
      <c r="F276" s="186">
        <v>0</v>
      </c>
      <c r="G276" s="185" t="s">
        <v>6096</v>
      </c>
      <c r="H276" s="110" t="s">
        <v>6347</v>
      </c>
      <c r="I276" s="110" t="s">
        <v>6117</v>
      </c>
    </row>
    <row r="277" spans="1:9" ht="11.25" customHeight="1" x14ac:dyDescent="0.2">
      <c r="A277" s="181">
        <v>345</v>
      </c>
      <c r="B277" s="182" t="s">
        <v>2508</v>
      </c>
      <c r="C277" s="182" t="s">
        <v>178</v>
      </c>
      <c r="D277" s="183">
        <v>45427</v>
      </c>
      <c r="E277" s="188" t="s">
        <v>10909</v>
      </c>
      <c r="F277" s="186">
        <v>1453</v>
      </c>
      <c r="G277" s="185" t="s">
        <v>6096</v>
      </c>
      <c r="H277" s="110" t="s">
        <v>6152</v>
      </c>
      <c r="I277" s="110" t="s">
        <v>6117</v>
      </c>
    </row>
    <row r="278" spans="1:9" ht="11.25" customHeight="1" x14ac:dyDescent="0.2">
      <c r="A278" s="181">
        <v>347</v>
      </c>
      <c r="B278" s="182" t="s">
        <v>3055</v>
      </c>
      <c r="C278" s="182" t="s">
        <v>178</v>
      </c>
      <c r="D278" s="183"/>
      <c r="E278" s="188" t="s">
        <v>15193</v>
      </c>
      <c r="F278" s="186">
        <v>0</v>
      </c>
      <c r="G278" s="185" t="s">
        <v>6096</v>
      </c>
      <c r="H278" s="110" t="s">
        <v>6121</v>
      </c>
      <c r="I278" s="110" t="s">
        <v>6117</v>
      </c>
    </row>
    <row r="279" spans="1:9" ht="11.25" customHeight="1" x14ac:dyDescent="0.2">
      <c r="A279" s="181">
        <v>348</v>
      </c>
      <c r="B279" s="182" t="s">
        <v>834</v>
      </c>
      <c r="C279" s="182" t="s">
        <v>183</v>
      </c>
      <c r="D279" s="183"/>
      <c r="E279" s="188" t="s">
        <v>15193</v>
      </c>
      <c r="F279" s="186">
        <v>0</v>
      </c>
      <c r="G279" s="185" t="s">
        <v>6096</v>
      </c>
      <c r="H279" s="110" t="s">
        <v>6350</v>
      </c>
      <c r="I279" s="110" t="s">
        <v>6117</v>
      </c>
    </row>
    <row r="280" spans="1:9" ht="11.25" customHeight="1" x14ac:dyDescent="0.2">
      <c r="A280" s="181">
        <v>349</v>
      </c>
      <c r="B280" s="182" t="s">
        <v>835</v>
      </c>
      <c r="C280" s="182" t="s">
        <v>183</v>
      </c>
      <c r="D280" s="183"/>
      <c r="E280" s="188" t="s">
        <v>15193</v>
      </c>
      <c r="F280" s="186">
        <v>0</v>
      </c>
      <c r="G280" s="185" t="s">
        <v>6096</v>
      </c>
      <c r="H280" s="110" t="s">
        <v>6130</v>
      </c>
      <c r="I280" s="110" t="s">
        <v>6117</v>
      </c>
    </row>
    <row r="281" spans="1:9" ht="11.25" customHeight="1" x14ac:dyDescent="0.2">
      <c r="A281" s="181">
        <v>350</v>
      </c>
      <c r="B281" s="182" t="s">
        <v>837</v>
      </c>
      <c r="C281" s="182" t="s">
        <v>183</v>
      </c>
      <c r="D281" s="183"/>
      <c r="E281" s="188" t="s">
        <v>15193</v>
      </c>
      <c r="F281" s="186">
        <v>0</v>
      </c>
      <c r="G281" s="185" t="s">
        <v>6096</v>
      </c>
      <c r="H281" s="110" t="s">
        <v>6258</v>
      </c>
      <c r="I281" s="110" t="s">
        <v>6117</v>
      </c>
    </row>
    <row r="282" spans="1:9" ht="11.25" customHeight="1" x14ac:dyDescent="0.2">
      <c r="A282" s="181">
        <v>351</v>
      </c>
      <c r="B282" s="182" t="s">
        <v>742</v>
      </c>
      <c r="C282" s="182" t="s">
        <v>183</v>
      </c>
      <c r="D282" s="183"/>
      <c r="E282" s="188" t="s">
        <v>15193</v>
      </c>
      <c r="F282" s="186">
        <v>0</v>
      </c>
      <c r="G282" s="185" t="s">
        <v>6352</v>
      </c>
      <c r="H282" s="110" t="s">
        <v>6194</v>
      </c>
      <c r="I282" s="110" t="s">
        <v>6117</v>
      </c>
    </row>
    <row r="283" spans="1:9" ht="11.25" customHeight="1" x14ac:dyDescent="0.2">
      <c r="A283" s="181">
        <v>352</v>
      </c>
      <c r="B283" s="182" t="s">
        <v>9074</v>
      </c>
      <c r="C283" s="182" t="s">
        <v>168</v>
      </c>
      <c r="D283" s="183">
        <v>43532</v>
      </c>
      <c r="E283" s="188" t="s">
        <v>15195</v>
      </c>
      <c r="F283" s="186">
        <v>2760</v>
      </c>
      <c r="G283" s="185" t="s">
        <v>6096</v>
      </c>
      <c r="H283" s="110" t="s">
        <v>6221</v>
      </c>
      <c r="I283" s="110" t="s">
        <v>6117</v>
      </c>
    </row>
    <row r="284" spans="1:9" ht="11.25" customHeight="1" x14ac:dyDescent="0.2">
      <c r="A284" s="181">
        <v>353</v>
      </c>
      <c r="B284" s="182" t="s">
        <v>856</v>
      </c>
      <c r="C284" s="182" t="s">
        <v>183</v>
      </c>
      <c r="D284" s="183"/>
      <c r="E284" s="188" t="s">
        <v>15193</v>
      </c>
      <c r="F284" s="186">
        <v>0</v>
      </c>
      <c r="G284" s="185" t="s">
        <v>6096</v>
      </c>
      <c r="H284" s="110" t="s">
        <v>6116</v>
      </c>
      <c r="I284" s="110" t="s">
        <v>6117</v>
      </c>
    </row>
    <row r="285" spans="1:9" ht="11.25" customHeight="1" x14ac:dyDescent="0.2">
      <c r="A285" s="181">
        <v>354</v>
      </c>
      <c r="B285" s="182" t="s">
        <v>14234</v>
      </c>
      <c r="C285" s="182" t="s">
        <v>4512</v>
      </c>
      <c r="D285" s="183"/>
      <c r="E285" s="188" t="s">
        <v>15193</v>
      </c>
      <c r="F285" s="186">
        <v>0</v>
      </c>
      <c r="G285" s="185" t="s">
        <v>6096</v>
      </c>
      <c r="H285" s="110" t="s">
        <v>6155</v>
      </c>
      <c r="I285" s="110" t="s">
        <v>6117</v>
      </c>
    </row>
    <row r="286" spans="1:9" ht="11.25" customHeight="1" x14ac:dyDescent="0.2">
      <c r="A286" s="181">
        <v>355</v>
      </c>
      <c r="B286" s="182" t="s">
        <v>853</v>
      </c>
      <c r="C286" s="182" t="s">
        <v>183</v>
      </c>
      <c r="D286" s="183"/>
      <c r="E286" s="188" t="s">
        <v>15193</v>
      </c>
      <c r="F286" s="186">
        <v>0</v>
      </c>
      <c r="G286" s="185" t="s">
        <v>6096</v>
      </c>
      <c r="H286" s="110" t="s">
        <v>6150</v>
      </c>
      <c r="I286" s="110" t="s">
        <v>6117</v>
      </c>
    </row>
    <row r="287" spans="1:9" ht="11.25" customHeight="1" x14ac:dyDescent="0.2">
      <c r="A287" s="181">
        <v>356</v>
      </c>
      <c r="B287" s="182" t="s">
        <v>14233</v>
      </c>
      <c r="C287" s="182" t="s">
        <v>183</v>
      </c>
      <c r="D287" s="183"/>
      <c r="E287" s="188" t="s">
        <v>15193</v>
      </c>
      <c r="F287" s="186">
        <v>0</v>
      </c>
      <c r="G287" s="185" t="s">
        <v>6096</v>
      </c>
      <c r="H287" s="110" t="s">
        <v>6340</v>
      </c>
      <c r="I287" s="110" t="s">
        <v>6117</v>
      </c>
    </row>
    <row r="288" spans="1:9" ht="11.25" customHeight="1" x14ac:dyDescent="0.2">
      <c r="A288" s="181">
        <v>357</v>
      </c>
      <c r="B288" s="182" t="s">
        <v>14232</v>
      </c>
      <c r="C288" s="182" t="s">
        <v>183</v>
      </c>
      <c r="D288" s="183"/>
      <c r="E288" s="188" t="s">
        <v>15193</v>
      </c>
      <c r="F288" s="186">
        <v>0</v>
      </c>
      <c r="G288" s="185" t="s">
        <v>6096</v>
      </c>
      <c r="H288" s="110" t="s">
        <v>6149</v>
      </c>
      <c r="I288" s="110" t="s">
        <v>6117</v>
      </c>
    </row>
    <row r="289" spans="1:9" ht="11.25" customHeight="1" x14ac:dyDescent="0.2">
      <c r="A289" s="181">
        <v>358</v>
      </c>
      <c r="B289" s="182" t="s">
        <v>14231</v>
      </c>
      <c r="C289" s="182" t="s">
        <v>183</v>
      </c>
      <c r="D289" s="183"/>
      <c r="E289" s="188" t="s">
        <v>15193</v>
      </c>
      <c r="F289" s="186">
        <v>0</v>
      </c>
      <c r="G289" s="185" t="s">
        <v>6096</v>
      </c>
      <c r="H289" s="110" t="s">
        <v>6262</v>
      </c>
      <c r="I289" s="110" t="s">
        <v>6117</v>
      </c>
    </row>
    <row r="290" spans="1:9" ht="11.25" customHeight="1" x14ac:dyDescent="0.2">
      <c r="A290" s="181">
        <v>359</v>
      </c>
      <c r="B290" s="182" t="s">
        <v>14230</v>
      </c>
      <c r="C290" s="182" t="s">
        <v>183</v>
      </c>
      <c r="D290" s="183"/>
      <c r="E290" s="188" t="s">
        <v>15193</v>
      </c>
      <c r="F290" s="186">
        <v>0</v>
      </c>
      <c r="G290" s="185" t="s">
        <v>6096</v>
      </c>
      <c r="H290" s="110" t="s">
        <v>6356</v>
      </c>
      <c r="I290" s="110" t="s">
        <v>6117</v>
      </c>
    </row>
    <row r="291" spans="1:9" ht="11.25" customHeight="1" x14ac:dyDescent="0.2">
      <c r="A291" s="181">
        <v>360</v>
      </c>
      <c r="B291" s="182" t="s">
        <v>14228</v>
      </c>
      <c r="C291" s="182" t="s">
        <v>178</v>
      </c>
      <c r="D291" s="183"/>
      <c r="E291" s="188" t="s">
        <v>15193</v>
      </c>
      <c r="F291" s="186">
        <v>0</v>
      </c>
      <c r="G291" s="185" t="s">
        <v>6096</v>
      </c>
      <c r="H291" s="110" t="s">
        <v>6345</v>
      </c>
      <c r="I291" s="110" t="s">
        <v>6117</v>
      </c>
    </row>
    <row r="292" spans="1:9" ht="11.25" customHeight="1" x14ac:dyDescent="0.2">
      <c r="A292" s="181">
        <v>361</v>
      </c>
      <c r="B292" s="182" t="s">
        <v>7800</v>
      </c>
      <c r="C292" s="182" t="s">
        <v>178</v>
      </c>
      <c r="D292" s="183">
        <v>45427</v>
      </c>
      <c r="E292" s="188" t="s">
        <v>10909</v>
      </c>
      <c r="F292" s="186">
        <v>3456</v>
      </c>
      <c r="G292" s="185" t="s">
        <v>6096</v>
      </c>
      <c r="H292" s="110" t="s">
        <v>6359</v>
      </c>
      <c r="I292" s="110" t="s">
        <v>6117</v>
      </c>
    </row>
    <row r="293" spans="1:9" ht="11.25" customHeight="1" x14ac:dyDescent="0.2">
      <c r="A293" s="110">
        <v>362</v>
      </c>
      <c r="B293" s="110" t="s">
        <v>863</v>
      </c>
      <c r="C293" s="110" t="s">
        <v>171</v>
      </c>
      <c r="D293" s="183"/>
      <c r="E293" s="110" t="s">
        <v>15193</v>
      </c>
      <c r="F293" s="110">
        <v>0</v>
      </c>
      <c r="G293" s="185" t="s">
        <v>6096</v>
      </c>
      <c r="H293" s="110" t="s">
        <v>6361</v>
      </c>
      <c r="I293" s="110" t="s">
        <v>6117</v>
      </c>
    </row>
    <row r="294" spans="1:9" ht="11.25" customHeight="1" x14ac:dyDescent="0.2">
      <c r="A294" s="110">
        <v>363</v>
      </c>
      <c r="B294" s="110" t="s">
        <v>864</v>
      </c>
      <c r="C294" s="110" t="s">
        <v>171</v>
      </c>
      <c r="D294" s="183"/>
      <c r="E294" s="110" t="s">
        <v>15193</v>
      </c>
      <c r="F294" s="110">
        <v>0</v>
      </c>
      <c r="G294" s="185" t="s">
        <v>6096</v>
      </c>
      <c r="H294" s="110" t="s">
        <v>6362</v>
      </c>
      <c r="I294" s="110" t="s">
        <v>6117</v>
      </c>
    </row>
    <row r="295" spans="1:9" ht="11.25" customHeight="1" x14ac:dyDescent="0.2">
      <c r="A295" s="110">
        <v>364</v>
      </c>
      <c r="B295" s="110" t="s">
        <v>862</v>
      </c>
      <c r="C295" s="110" t="s">
        <v>171</v>
      </c>
      <c r="D295" s="183"/>
      <c r="E295" s="110" t="s">
        <v>15193</v>
      </c>
      <c r="F295" s="110">
        <v>0</v>
      </c>
      <c r="G295" s="185" t="s">
        <v>6096</v>
      </c>
      <c r="H295" s="110" t="s">
        <v>6152</v>
      </c>
      <c r="I295" s="110" t="s">
        <v>6117</v>
      </c>
    </row>
    <row r="296" spans="1:9" ht="11.25" customHeight="1" x14ac:dyDescent="0.2">
      <c r="A296" s="181">
        <v>365</v>
      </c>
      <c r="B296" s="182" t="s">
        <v>14226</v>
      </c>
      <c r="C296" s="182" t="s">
        <v>183</v>
      </c>
      <c r="D296" s="183"/>
      <c r="E296" s="188" t="s">
        <v>15193</v>
      </c>
      <c r="F296" s="186">
        <v>0</v>
      </c>
      <c r="G296" s="185" t="s">
        <v>6364</v>
      </c>
      <c r="H296" s="110" t="s">
        <v>6166</v>
      </c>
      <c r="I296" s="110" t="s">
        <v>6117</v>
      </c>
    </row>
    <row r="297" spans="1:9" ht="11.25" customHeight="1" x14ac:dyDescent="0.2">
      <c r="A297" s="181">
        <v>366</v>
      </c>
      <c r="B297" s="182" t="s">
        <v>6742</v>
      </c>
      <c r="C297" s="182" t="s">
        <v>178</v>
      </c>
      <c r="D297" s="183">
        <v>45013</v>
      </c>
      <c r="E297" s="188" t="s">
        <v>15194</v>
      </c>
      <c r="F297" s="186">
        <v>4365</v>
      </c>
      <c r="G297" s="185" t="s">
        <v>6096</v>
      </c>
      <c r="H297" s="110" t="s">
        <v>6257</v>
      </c>
      <c r="I297" s="110" t="s">
        <v>6117</v>
      </c>
    </row>
    <row r="298" spans="1:9" ht="11.25" customHeight="1" x14ac:dyDescent="0.2">
      <c r="A298" s="181">
        <v>367</v>
      </c>
      <c r="B298" s="182" t="s">
        <v>870</v>
      </c>
      <c r="C298" s="182" t="s">
        <v>4484</v>
      </c>
      <c r="D298" s="183"/>
      <c r="E298" s="188" t="s">
        <v>15193</v>
      </c>
      <c r="F298" s="186">
        <v>0</v>
      </c>
      <c r="G298" s="185" t="s">
        <v>6096</v>
      </c>
      <c r="H298" s="110" t="s">
        <v>6366</v>
      </c>
      <c r="I298" s="110" t="s">
        <v>6117</v>
      </c>
    </row>
    <row r="299" spans="1:9" ht="11.25" customHeight="1" x14ac:dyDescent="0.2">
      <c r="A299" s="181">
        <v>368</v>
      </c>
      <c r="B299" s="182" t="s">
        <v>872</v>
      </c>
      <c r="C299" s="182" t="s">
        <v>4484</v>
      </c>
      <c r="D299" s="184">
        <v>45007</v>
      </c>
      <c r="E299" s="188" t="s">
        <v>15194</v>
      </c>
      <c r="F299" s="186">
        <v>1566</v>
      </c>
      <c r="G299" s="185" t="s">
        <v>6096</v>
      </c>
      <c r="H299" s="110" t="s">
        <v>6152</v>
      </c>
      <c r="I299" s="110" t="s">
        <v>6117</v>
      </c>
    </row>
    <row r="300" spans="1:9" ht="11.25" customHeight="1" x14ac:dyDescent="0.2">
      <c r="A300" s="181">
        <v>369</v>
      </c>
      <c r="B300" s="182" t="s">
        <v>277</v>
      </c>
      <c r="C300" s="182" t="s">
        <v>273</v>
      </c>
      <c r="D300" s="184">
        <v>45062</v>
      </c>
      <c r="E300" s="188" t="s">
        <v>15194</v>
      </c>
      <c r="F300" s="186">
        <v>51178</v>
      </c>
      <c r="G300" s="185" t="s">
        <v>6096</v>
      </c>
      <c r="H300" s="110" t="s">
        <v>6367</v>
      </c>
      <c r="I300" s="110" t="s">
        <v>6117</v>
      </c>
    </row>
    <row r="301" spans="1:9" ht="11.25" customHeight="1" x14ac:dyDescent="0.2">
      <c r="A301" s="181">
        <v>370</v>
      </c>
      <c r="B301" s="182" t="s">
        <v>3099</v>
      </c>
      <c r="C301" s="182" t="s">
        <v>178</v>
      </c>
      <c r="D301" s="183"/>
      <c r="E301" s="188" t="s">
        <v>15193</v>
      </c>
      <c r="F301" s="186">
        <v>0</v>
      </c>
      <c r="G301" s="185" t="s">
        <v>6096</v>
      </c>
      <c r="H301" s="110" t="s">
        <v>6362</v>
      </c>
      <c r="I301" s="110" t="s">
        <v>6117</v>
      </c>
    </row>
    <row r="302" spans="1:9" ht="11.25" customHeight="1" x14ac:dyDescent="0.2">
      <c r="A302" s="181">
        <v>371</v>
      </c>
      <c r="B302" s="182" t="s">
        <v>284</v>
      </c>
      <c r="C302" s="182" t="s">
        <v>273</v>
      </c>
      <c r="D302" s="183">
        <v>45009</v>
      </c>
      <c r="E302" s="188" t="s">
        <v>15194</v>
      </c>
      <c r="F302" s="186">
        <v>34492</v>
      </c>
      <c r="G302" s="185" t="s">
        <v>6096</v>
      </c>
      <c r="H302" s="110" t="s">
        <v>6362</v>
      </c>
      <c r="I302" s="110" t="s">
        <v>6117</v>
      </c>
    </row>
    <row r="303" spans="1:9" ht="11.25" customHeight="1" x14ac:dyDescent="0.2">
      <c r="A303" s="181">
        <v>372</v>
      </c>
      <c r="B303" s="182" t="s">
        <v>14224</v>
      </c>
      <c r="C303" s="182" t="s">
        <v>4484</v>
      </c>
      <c r="D303" s="184"/>
      <c r="E303" s="188" t="s">
        <v>15193</v>
      </c>
      <c r="F303" s="186">
        <v>0</v>
      </c>
      <c r="G303" s="185" t="s">
        <v>6096</v>
      </c>
      <c r="H303" s="110" t="s">
        <v>6370</v>
      </c>
      <c r="I303" s="110" t="s">
        <v>6117</v>
      </c>
    </row>
    <row r="304" spans="1:9" ht="11.25" customHeight="1" x14ac:dyDescent="0.2">
      <c r="A304" s="181">
        <v>373</v>
      </c>
      <c r="B304" s="182" t="s">
        <v>893</v>
      </c>
      <c r="C304" s="182" t="s">
        <v>401</v>
      </c>
      <c r="D304" s="183"/>
      <c r="E304" s="188" t="s">
        <v>15193</v>
      </c>
      <c r="F304" s="186">
        <v>0</v>
      </c>
      <c r="G304" s="185" t="s">
        <v>6096</v>
      </c>
      <c r="H304" s="110" t="s">
        <v>6258</v>
      </c>
      <c r="I304" s="110" t="s">
        <v>6117</v>
      </c>
    </row>
    <row r="305" spans="1:9" ht="11.25" customHeight="1" x14ac:dyDescent="0.2">
      <c r="A305" s="181">
        <v>374</v>
      </c>
      <c r="B305" s="182" t="s">
        <v>14223</v>
      </c>
      <c r="C305" s="182" t="s">
        <v>168</v>
      </c>
      <c r="D305" s="183"/>
      <c r="E305" s="188" t="s">
        <v>15193</v>
      </c>
      <c r="F305" s="186">
        <v>0</v>
      </c>
      <c r="G305" s="185" t="s">
        <v>6096</v>
      </c>
      <c r="H305" s="110" t="s">
        <v>6119</v>
      </c>
      <c r="I305" s="110" t="s">
        <v>6117</v>
      </c>
    </row>
    <row r="306" spans="1:9" ht="11.25" customHeight="1" x14ac:dyDescent="0.2">
      <c r="A306" s="181">
        <v>375</v>
      </c>
      <c r="B306" s="182" t="s">
        <v>14222</v>
      </c>
      <c r="C306" s="182" t="s">
        <v>4484</v>
      </c>
      <c r="D306" s="183"/>
      <c r="E306" s="188" t="s">
        <v>15193</v>
      </c>
      <c r="F306" s="186">
        <v>0</v>
      </c>
      <c r="G306" s="185" t="s">
        <v>6096</v>
      </c>
      <c r="H306" s="110" t="s">
        <v>6155</v>
      </c>
      <c r="I306" s="110" t="s">
        <v>6117</v>
      </c>
    </row>
    <row r="307" spans="1:9" ht="11.25" customHeight="1" x14ac:dyDescent="0.2">
      <c r="A307" s="181">
        <v>376</v>
      </c>
      <c r="B307" s="182" t="s">
        <v>7798</v>
      </c>
      <c r="C307" s="182" t="s">
        <v>868</v>
      </c>
      <c r="D307" s="183">
        <v>45009</v>
      </c>
      <c r="E307" s="188" t="s">
        <v>15194</v>
      </c>
      <c r="F307" s="186">
        <v>44344.01</v>
      </c>
      <c r="G307" s="185" t="s">
        <v>6373</v>
      </c>
      <c r="H307" s="110" t="s">
        <v>6374</v>
      </c>
      <c r="I307" s="110" t="s">
        <v>6117</v>
      </c>
    </row>
    <row r="308" spans="1:9" ht="11.25" customHeight="1" x14ac:dyDescent="0.2">
      <c r="A308" s="181">
        <v>377</v>
      </c>
      <c r="B308" s="182" t="s">
        <v>1124</v>
      </c>
      <c r="C308" s="182" t="s">
        <v>178</v>
      </c>
      <c r="D308" s="184"/>
      <c r="E308" s="188" t="s">
        <v>15193</v>
      </c>
      <c r="F308" s="186">
        <v>0</v>
      </c>
      <c r="G308" s="185" t="s">
        <v>6375</v>
      </c>
      <c r="H308" s="110" t="s">
        <v>6340</v>
      </c>
      <c r="I308" s="110" t="s">
        <v>6117</v>
      </c>
    </row>
    <row r="309" spans="1:9" ht="11.25" customHeight="1" x14ac:dyDescent="0.2">
      <c r="A309" s="181">
        <v>378</v>
      </c>
      <c r="B309" s="182" t="s">
        <v>7797</v>
      </c>
      <c r="C309" s="182" t="s">
        <v>4484</v>
      </c>
      <c r="D309" s="183">
        <v>45009</v>
      </c>
      <c r="E309" s="188" t="s">
        <v>15194</v>
      </c>
      <c r="F309" s="186">
        <v>32732</v>
      </c>
      <c r="G309" s="185" t="s">
        <v>6096</v>
      </c>
      <c r="H309" s="110" t="s">
        <v>6207</v>
      </c>
      <c r="I309" s="110" t="s">
        <v>6117</v>
      </c>
    </row>
    <row r="310" spans="1:9" ht="11.25" customHeight="1" x14ac:dyDescent="0.2">
      <c r="A310" s="181">
        <v>379</v>
      </c>
      <c r="B310" s="182" t="s">
        <v>1126</v>
      </c>
      <c r="C310" s="182" t="s">
        <v>178</v>
      </c>
      <c r="D310" s="184"/>
      <c r="E310" s="188" t="s">
        <v>15193</v>
      </c>
      <c r="F310" s="186">
        <v>0</v>
      </c>
      <c r="G310" s="185" t="s">
        <v>6096</v>
      </c>
      <c r="H310" s="110" t="s">
        <v>6378</v>
      </c>
      <c r="I310" s="110" t="s">
        <v>6117</v>
      </c>
    </row>
    <row r="311" spans="1:9" ht="11.25" customHeight="1" x14ac:dyDescent="0.2">
      <c r="A311" s="181">
        <v>381</v>
      </c>
      <c r="B311" s="182" t="s">
        <v>919</v>
      </c>
      <c r="C311" s="182" t="s">
        <v>4484</v>
      </c>
      <c r="D311" s="183">
        <v>44655</v>
      </c>
      <c r="E311" s="188" t="s">
        <v>7328</v>
      </c>
      <c r="F311" s="186">
        <v>80</v>
      </c>
      <c r="G311" s="185" t="s">
        <v>6096</v>
      </c>
      <c r="H311" s="110" t="s">
        <v>6258</v>
      </c>
      <c r="I311" s="110" t="s">
        <v>6117</v>
      </c>
    </row>
    <row r="312" spans="1:9" ht="11.25" customHeight="1" x14ac:dyDescent="0.2">
      <c r="A312" s="181">
        <v>382</v>
      </c>
      <c r="B312" s="182" t="s">
        <v>7796</v>
      </c>
      <c r="C312" s="182" t="s">
        <v>401</v>
      </c>
      <c r="D312" s="183">
        <v>44655</v>
      </c>
      <c r="E312" s="188" t="s">
        <v>7328</v>
      </c>
      <c r="F312" s="186">
        <v>7168</v>
      </c>
      <c r="G312" s="185" t="s">
        <v>6096</v>
      </c>
      <c r="H312" s="110" t="s">
        <v>6155</v>
      </c>
      <c r="I312" s="110" t="s">
        <v>6117</v>
      </c>
    </row>
    <row r="313" spans="1:9" ht="11.25" customHeight="1" x14ac:dyDescent="0.2">
      <c r="A313" s="181">
        <v>383</v>
      </c>
      <c r="B313" s="182" t="s">
        <v>7795</v>
      </c>
      <c r="C313" s="182" t="s">
        <v>401</v>
      </c>
      <c r="D313" s="183">
        <v>45013</v>
      </c>
      <c r="E313" s="188" t="s">
        <v>15194</v>
      </c>
      <c r="F313" s="186">
        <v>9655.01</v>
      </c>
      <c r="G313" s="185" t="s">
        <v>6096</v>
      </c>
      <c r="H313" s="110" t="s">
        <v>6149</v>
      </c>
      <c r="I313" s="110" t="s">
        <v>6117</v>
      </c>
    </row>
    <row r="314" spans="1:9" ht="11.25" customHeight="1" x14ac:dyDescent="0.2">
      <c r="A314" s="181">
        <v>384</v>
      </c>
      <c r="B314" s="182" t="s">
        <v>7794</v>
      </c>
      <c r="C314" s="182" t="s">
        <v>4484</v>
      </c>
      <c r="D314" s="184">
        <v>45013</v>
      </c>
      <c r="E314" s="188" t="s">
        <v>15194</v>
      </c>
      <c r="F314" s="186">
        <v>52</v>
      </c>
      <c r="G314" s="185" t="s">
        <v>6096</v>
      </c>
      <c r="H314" s="110" t="s">
        <v>6119</v>
      </c>
      <c r="I314" s="110" t="s">
        <v>6117</v>
      </c>
    </row>
    <row r="315" spans="1:9" ht="11.25" customHeight="1" x14ac:dyDescent="0.2">
      <c r="A315" s="181">
        <v>385</v>
      </c>
      <c r="B315" s="182" t="s">
        <v>3050</v>
      </c>
      <c r="C315" s="182" t="s">
        <v>178</v>
      </c>
      <c r="D315" s="183"/>
      <c r="E315" s="188" t="s">
        <v>15193</v>
      </c>
      <c r="F315" s="186">
        <v>0</v>
      </c>
      <c r="G315" s="185" t="s">
        <v>6096</v>
      </c>
      <c r="H315" s="110" t="s">
        <v>6119</v>
      </c>
      <c r="I315" s="110" t="s">
        <v>6117</v>
      </c>
    </row>
    <row r="316" spans="1:9" ht="11.25" customHeight="1" x14ac:dyDescent="0.2">
      <c r="A316" s="181">
        <v>386</v>
      </c>
      <c r="B316" s="182" t="s">
        <v>923</v>
      </c>
      <c r="C316" s="182" t="s">
        <v>4484</v>
      </c>
      <c r="D316" s="183">
        <v>45007</v>
      </c>
      <c r="E316" s="188" t="s">
        <v>15194</v>
      </c>
      <c r="F316" s="186">
        <v>511</v>
      </c>
      <c r="G316" s="185" t="s">
        <v>6096</v>
      </c>
      <c r="H316" s="110" t="s">
        <v>6155</v>
      </c>
      <c r="I316" s="110" t="s">
        <v>6117</v>
      </c>
    </row>
    <row r="317" spans="1:9" ht="11.25" customHeight="1" x14ac:dyDescent="0.2">
      <c r="A317" s="181">
        <v>387</v>
      </c>
      <c r="B317" s="182" t="s">
        <v>14217</v>
      </c>
      <c r="C317" s="182" t="s">
        <v>178</v>
      </c>
      <c r="D317" s="184"/>
      <c r="E317" s="188" t="s">
        <v>15193</v>
      </c>
      <c r="F317" s="186">
        <v>0</v>
      </c>
      <c r="G317" s="185" t="s">
        <v>6096</v>
      </c>
      <c r="H317" s="110" t="s">
        <v>6370</v>
      </c>
      <c r="I317" s="110" t="s">
        <v>6117</v>
      </c>
    </row>
    <row r="318" spans="1:9" ht="11.25" customHeight="1" x14ac:dyDescent="0.2">
      <c r="A318" s="181">
        <v>388</v>
      </c>
      <c r="B318" s="182" t="s">
        <v>9303</v>
      </c>
      <c r="C318" s="182" t="s">
        <v>4484</v>
      </c>
      <c r="D318" s="183">
        <v>44690</v>
      </c>
      <c r="E318" s="188" t="s">
        <v>7328</v>
      </c>
      <c r="F318" s="186">
        <v>32023</v>
      </c>
      <c r="G318" s="185" t="s">
        <v>6096</v>
      </c>
      <c r="H318" s="110" t="s">
        <v>6119</v>
      </c>
      <c r="I318" s="110" t="s">
        <v>6117</v>
      </c>
    </row>
    <row r="319" spans="1:9" ht="11.25" customHeight="1" x14ac:dyDescent="0.2">
      <c r="A319" s="181">
        <v>389</v>
      </c>
      <c r="B319" s="182" t="s">
        <v>14215</v>
      </c>
      <c r="C319" s="182" t="s">
        <v>178</v>
      </c>
      <c r="D319" s="183"/>
      <c r="E319" s="188" t="s">
        <v>15193</v>
      </c>
      <c r="F319" s="186">
        <v>0</v>
      </c>
      <c r="G319" s="185" t="s">
        <v>6096</v>
      </c>
      <c r="H319" s="110" t="s">
        <v>6119</v>
      </c>
      <c r="I319" s="110" t="s">
        <v>6117</v>
      </c>
    </row>
    <row r="320" spans="1:9" ht="11.25" customHeight="1" x14ac:dyDescent="0.2">
      <c r="A320" s="181">
        <v>390</v>
      </c>
      <c r="B320" s="182" t="s">
        <v>950</v>
      </c>
      <c r="C320" s="182" t="s">
        <v>4484</v>
      </c>
      <c r="D320" s="183">
        <v>45013</v>
      </c>
      <c r="E320" s="188" t="s">
        <v>15194</v>
      </c>
      <c r="F320" s="186">
        <v>79</v>
      </c>
      <c r="G320" s="185" t="s">
        <v>6096</v>
      </c>
      <c r="H320" s="110" t="s">
        <v>6155</v>
      </c>
      <c r="I320" s="110" t="s">
        <v>6117</v>
      </c>
    </row>
    <row r="321" spans="1:9" ht="11.25" customHeight="1" x14ac:dyDescent="0.2">
      <c r="A321" s="181">
        <v>391</v>
      </c>
      <c r="B321" s="182" t="s">
        <v>953</v>
      </c>
      <c r="C321" s="182" t="s">
        <v>4484</v>
      </c>
      <c r="D321" s="183">
        <v>44585</v>
      </c>
      <c r="E321" s="188" t="s">
        <v>7328</v>
      </c>
      <c r="F321" s="186">
        <v>32346</v>
      </c>
      <c r="G321" s="185" t="s">
        <v>6096</v>
      </c>
      <c r="H321" s="110" t="s">
        <v>6130</v>
      </c>
      <c r="I321" s="110" t="s">
        <v>6117</v>
      </c>
    </row>
    <row r="322" spans="1:9" ht="11.25" customHeight="1" x14ac:dyDescent="0.2">
      <c r="A322" s="181">
        <v>393</v>
      </c>
      <c r="B322" s="182" t="s">
        <v>960</v>
      </c>
      <c r="C322" s="182" t="s">
        <v>178</v>
      </c>
      <c r="D322" s="183">
        <v>44585</v>
      </c>
      <c r="E322" s="188" t="s">
        <v>7328</v>
      </c>
      <c r="F322" s="186">
        <v>1127</v>
      </c>
      <c r="G322" s="185" t="s">
        <v>6096</v>
      </c>
      <c r="H322" s="110" t="s">
        <v>6119</v>
      </c>
      <c r="I322" s="110" t="s">
        <v>6117</v>
      </c>
    </row>
    <row r="323" spans="1:9" ht="11.25" customHeight="1" x14ac:dyDescent="0.2">
      <c r="A323" s="181">
        <v>394</v>
      </c>
      <c r="B323" s="182" t="s">
        <v>959</v>
      </c>
      <c r="C323" s="182" t="s">
        <v>178</v>
      </c>
      <c r="D323" s="183">
        <v>45013</v>
      </c>
      <c r="E323" s="188" t="s">
        <v>15194</v>
      </c>
      <c r="F323" s="186">
        <v>4712</v>
      </c>
      <c r="G323" s="185" t="s">
        <v>6096</v>
      </c>
      <c r="H323" s="110" t="s">
        <v>6155</v>
      </c>
      <c r="I323" s="110" t="s">
        <v>6117</v>
      </c>
    </row>
    <row r="324" spans="1:9" ht="11.25" customHeight="1" x14ac:dyDescent="0.2">
      <c r="A324" s="181">
        <v>395</v>
      </c>
      <c r="B324" s="182" t="s">
        <v>961</v>
      </c>
      <c r="C324" s="182" t="s">
        <v>4512</v>
      </c>
      <c r="D324" s="183"/>
      <c r="E324" s="188" t="s">
        <v>15193</v>
      </c>
      <c r="F324" s="186">
        <v>0</v>
      </c>
      <c r="G324" s="185" t="s">
        <v>6096</v>
      </c>
      <c r="H324" s="110" t="s">
        <v>6130</v>
      </c>
      <c r="I324" s="110" t="s">
        <v>6117</v>
      </c>
    </row>
    <row r="325" spans="1:9" ht="11.25" customHeight="1" x14ac:dyDescent="0.2">
      <c r="A325" s="181">
        <v>396</v>
      </c>
      <c r="B325" s="182" t="s">
        <v>14214</v>
      </c>
      <c r="C325" s="182" t="s">
        <v>4484</v>
      </c>
      <c r="D325" s="183"/>
      <c r="E325" s="188" t="s">
        <v>15193</v>
      </c>
      <c r="F325" s="186">
        <v>0</v>
      </c>
      <c r="G325" s="185" t="s">
        <v>6096</v>
      </c>
      <c r="H325" s="110" t="s">
        <v>6155</v>
      </c>
      <c r="I325" s="110" t="s">
        <v>6117</v>
      </c>
    </row>
    <row r="326" spans="1:9" ht="11.25" customHeight="1" x14ac:dyDescent="0.2">
      <c r="A326" s="181">
        <v>398</v>
      </c>
      <c r="B326" s="182" t="s">
        <v>784</v>
      </c>
      <c r="C326" s="182" t="s">
        <v>183</v>
      </c>
      <c r="D326" s="183"/>
      <c r="E326" s="188" t="s">
        <v>15193</v>
      </c>
      <c r="F326" s="186">
        <v>0</v>
      </c>
      <c r="G326" s="185" t="s">
        <v>6096</v>
      </c>
      <c r="H326" s="110" t="s">
        <v>6155</v>
      </c>
      <c r="I326" s="110" t="s">
        <v>6117</v>
      </c>
    </row>
    <row r="327" spans="1:9" ht="11.25" customHeight="1" x14ac:dyDescent="0.2">
      <c r="A327" s="181">
        <v>399</v>
      </c>
      <c r="B327" s="182" t="s">
        <v>1128</v>
      </c>
      <c r="C327" s="182" t="s">
        <v>178</v>
      </c>
      <c r="D327" s="184"/>
      <c r="E327" s="188" t="s">
        <v>15193</v>
      </c>
      <c r="F327" s="186">
        <v>0</v>
      </c>
      <c r="G327" s="185" t="s">
        <v>6096</v>
      </c>
      <c r="H327" s="110" t="s">
        <v>6119</v>
      </c>
      <c r="I327" s="110" t="s">
        <v>6117</v>
      </c>
    </row>
    <row r="328" spans="1:9" ht="11.25" customHeight="1" x14ac:dyDescent="0.2">
      <c r="A328" s="181">
        <v>400</v>
      </c>
      <c r="B328" s="182" t="s">
        <v>993</v>
      </c>
      <c r="C328" s="182" t="s">
        <v>4484</v>
      </c>
      <c r="D328" s="183">
        <v>45007</v>
      </c>
      <c r="E328" s="188" t="s">
        <v>15194</v>
      </c>
      <c r="F328" s="186">
        <v>44144</v>
      </c>
      <c r="G328" s="185" t="s">
        <v>6096</v>
      </c>
      <c r="H328" s="110" t="s">
        <v>6280</v>
      </c>
      <c r="I328" s="110" t="s">
        <v>6117</v>
      </c>
    </row>
    <row r="329" spans="1:9" ht="11.25" customHeight="1" x14ac:dyDescent="0.2">
      <c r="A329" s="181">
        <v>401</v>
      </c>
      <c r="B329" s="182" t="s">
        <v>970</v>
      </c>
      <c r="C329" s="182" t="s">
        <v>4484</v>
      </c>
      <c r="D329" s="183">
        <v>45007</v>
      </c>
      <c r="E329" s="188" t="s">
        <v>15194</v>
      </c>
      <c r="F329" s="186">
        <v>49488.01</v>
      </c>
      <c r="G329" s="185" t="s">
        <v>6096</v>
      </c>
      <c r="H329" s="110" t="s">
        <v>6100</v>
      </c>
      <c r="I329" s="110" t="s">
        <v>6117</v>
      </c>
    </row>
    <row r="330" spans="1:9" ht="11.25" customHeight="1" x14ac:dyDescent="0.2">
      <c r="A330" s="181">
        <v>403</v>
      </c>
      <c r="B330" s="182" t="s">
        <v>14210</v>
      </c>
      <c r="C330" s="182" t="s">
        <v>178</v>
      </c>
      <c r="D330" s="184"/>
      <c r="E330" s="188" t="s">
        <v>15193</v>
      </c>
      <c r="F330" s="186">
        <v>0</v>
      </c>
      <c r="G330" s="185" t="s">
        <v>6096</v>
      </c>
      <c r="H330" s="110" t="s">
        <v>6221</v>
      </c>
      <c r="I330" s="110" t="s">
        <v>6117</v>
      </c>
    </row>
    <row r="331" spans="1:9" ht="11.25" customHeight="1" x14ac:dyDescent="0.2">
      <c r="A331" s="181">
        <v>404</v>
      </c>
      <c r="B331" s="182" t="s">
        <v>14208</v>
      </c>
      <c r="C331" s="182" t="s">
        <v>178</v>
      </c>
      <c r="D331" s="183"/>
      <c r="E331" s="188" t="s">
        <v>15193</v>
      </c>
      <c r="F331" s="186">
        <v>0</v>
      </c>
      <c r="G331" s="185" t="s">
        <v>6096</v>
      </c>
      <c r="H331" s="110" t="s">
        <v>6258</v>
      </c>
      <c r="I331" s="110" t="s">
        <v>6117</v>
      </c>
    </row>
    <row r="332" spans="1:9" ht="11.25" customHeight="1" x14ac:dyDescent="0.2">
      <c r="A332" s="181">
        <v>405</v>
      </c>
      <c r="B332" s="182" t="s">
        <v>1121</v>
      </c>
      <c r="C332" s="182" t="s">
        <v>178</v>
      </c>
      <c r="D332" s="184"/>
      <c r="E332" s="188" t="s">
        <v>15193</v>
      </c>
      <c r="F332" s="186">
        <v>0</v>
      </c>
      <c r="G332" s="185" t="s">
        <v>6096</v>
      </c>
      <c r="H332" s="110" t="s">
        <v>6191</v>
      </c>
      <c r="I332" s="110" t="s">
        <v>6117</v>
      </c>
    </row>
    <row r="333" spans="1:9" ht="11.25" customHeight="1" x14ac:dyDescent="0.2">
      <c r="A333" s="181">
        <v>406</v>
      </c>
      <c r="B333" s="182" t="s">
        <v>1010</v>
      </c>
      <c r="C333" s="182" t="s">
        <v>178</v>
      </c>
      <c r="D333" s="184"/>
      <c r="E333" s="188" t="s">
        <v>15193</v>
      </c>
      <c r="F333" s="186">
        <v>0</v>
      </c>
      <c r="G333" s="185" t="s">
        <v>6096</v>
      </c>
      <c r="H333" s="110" t="s">
        <v>6257</v>
      </c>
      <c r="I333" s="110" t="s">
        <v>6117</v>
      </c>
    </row>
    <row r="334" spans="1:9" ht="11.25" customHeight="1" x14ac:dyDescent="0.2">
      <c r="A334" s="181">
        <v>407</v>
      </c>
      <c r="B334" s="182" t="s">
        <v>14205</v>
      </c>
      <c r="C334" s="182" t="s">
        <v>178</v>
      </c>
      <c r="D334" s="183">
        <v>44588</v>
      </c>
      <c r="E334" s="188" t="s">
        <v>7328</v>
      </c>
      <c r="F334" s="186">
        <v>4273</v>
      </c>
      <c r="G334" s="185" t="s">
        <v>6096</v>
      </c>
      <c r="H334" s="110" t="s">
        <v>6258</v>
      </c>
      <c r="I334" s="110" t="s">
        <v>6117</v>
      </c>
    </row>
    <row r="335" spans="1:9" ht="11.25" customHeight="1" x14ac:dyDescent="0.2">
      <c r="A335" s="181">
        <v>408</v>
      </c>
      <c r="B335" s="182" t="s">
        <v>1017</v>
      </c>
      <c r="C335" s="182" t="s">
        <v>178</v>
      </c>
      <c r="D335" s="184"/>
      <c r="E335" s="188" t="s">
        <v>15193</v>
      </c>
      <c r="F335" s="186">
        <v>0</v>
      </c>
      <c r="G335" s="185" t="s">
        <v>6096</v>
      </c>
      <c r="H335" s="110" t="s">
        <v>6257</v>
      </c>
      <c r="I335" s="110" t="s">
        <v>6117</v>
      </c>
    </row>
    <row r="336" spans="1:9" ht="11.25" customHeight="1" x14ac:dyDescent="0.2">
      <c r="A336" s="181">
        <v>410</v>
      </c>
      <c r="B336" s="182" t="s">
        <v>14203</v>
      </c>
      <c r="C336" s="182" t="s">
        <v>171</v>
      </c>
      <c r="D336" s="183"/>
      <c r="E336" s="188" t="s">
        <v>15193</v>
      </c>
      <c r="F336" s="186">
        <v>0</v>
      </c>
      <c r="G336" s="185" t="s">
        <v>6096</v>
      </c>
      <c r="H336" s="110" t="s">
        <v>6230</v>
      </c>
      <c r="I336" s="110" t="s">
        <v>6117</v>
      </c>
    </row>
    <row r="337" spans="1:9" ht="11.25" customHeight="1" x14ac:dyDescent="0.2">
      <c r="A337" s="181">
        <v>412</v>
      </c>
      <c r="B337" s="182" t="s">
        <v>1035</v>
      </c>
      <c r="C337" s="182" t="s">
        <v>178</v>
      </c>
      <c r="D337" s="183"/>
      <c r="E337" s="188" t="s">
        <v>15193</v>
      </c>
      <c r="F337" s="186">
        <v>0</v>
      </c>
      <c r="G337" s="185" t="s">
        <v>6096</v>
      </c>
      <c r="H337" s="110" t="s">
        <v>6191</v>
      </c>
      <c r="I337" s="110" t="s">
        <v>6117</v>
      </c>
    </row>
    <row r="338" spans="1:9" ht="11.25" customHeight="1" x14ac:dyDescent="0.2">
      <c r="A338" s="181">
        <v>413</v>
      </c>
      <c r="B338" s="182" t="s">
        <v>1123</v>
      </c>
      <c r="C338" s="182" t="s">
        <v>178</v>
      </c>
      <c r="D338" s="184"/>
      <c r="E338" s="188" t="s">
        <v>15193</v>
      </c>
      <c r="F338" s="186">
        <v>0</v>
      </c>
      <c r="G338" s="185" t="s">
        <v>6096</v>
      </c>
      <c r="H338" s="110" t="s">
        <v>6191</v>
      </c>
      <c r="I338" s="110" t="s">
        <v>6117</v>
      </c>
    </row>
    <row r="339" spans="1:9" ht="11.25" customHeight="1" x14ac:dyDescent="0.2">
      <c r="A339" s="181">
        <v>414</v>
      </c>
      <c r="B339" s="182" t="s">
        <v>14199</v>
      </c>
      <c r="C339" s="182" t="s">
        <v>178</v>
      </c>
      <c r="D339" s="184"/>
      <c r="E339" s="188" t="s">
        <v>15193</v>
      </c>
      <c r="F339" s="186">
        <v>0</v>
      </c>
      <c r="G339" s="185" t="s">
        <v>6096</v>
      </c>
      <c r="H339" s="110" t="s">
        <v>6257</v>
      </c>
      <c r="I339" s="110" t="s">
        <v>6117</v>
      </c>
    </row>
    <row r="340" spans="1:9" ht="11.25" customHeight="1" x14ac:dyDescent="0.2">
      <c r="A340" s="181">
        <v>415</v>
      </c>
      <c r="B340" s="182" t="s">
        <v>1131</v>
      </c>
      <c r="C340" s="182" t="s">
        <v>178</v>
      </c>
      <c r="D340" s="184"/>
      <c r="E340" s="188" t="s">
        <v>15193</v>
      </c>
      <c r="F340" s="186">
        <v>0</v>
      </c>
      <c r="G340" s="185" t="s">
        <v>6096</v>
      </c>
      <c r="H340" s="110" t="s">
        <v>6191</v>
      </c>
      <c r="I340" s="110" t="s">
        <v>6117</v>
      </c>
    </row>
    <row r="341" spans="1:9" ht="11.25" customHeight="1" x14ac:dyDescent="0.2">
      <c r="A341" s="181">
        <v>416</v>
      </c>
      <c r="B341" s="182" t="s">
        <v>14196</v>
      </c>
      <c r="C341" s="182" t="s">
        <v>178</v>
      </c>
      <c r="D341" s="183"/>
      <c r="E341" s="188" t="s">
        <v>15193</v>
      </c>
      <c r="F341" s="186">
        <v>0</v>
      </c>
      <c r="G341" s="185" t="s">
        <v>6096</v>
      </c>
      <c r="H341" s="110" t="s">
        <v>6100</v>
      </c>
      <c r="I341" s="110" t="s">
        <v>6117</v>
      </c>
    </row>
    <row r="342" spans="1:9" ht="11.25" customHeight="1" x14ac:dyDescent="0.2">
      <c r="A342" s="181">
        <v>418</v>
      </c>
      <c r="B342" s="182" t="s">
        <v>14194</v>
      </c>
      <c r="C342" s="182" t="s">
        <v>178</v>
      </c>
      <c r="D342" s="183"/>
      <c r="E342" s="188" t="s">
        <v>15193</v>
      </c>
      <c r="F342" s="186">
        <v>0</v>
      </c>
      <c r="G342" s="185" t="s">
        <v>6096</v>
      </c>
      <c r="H342" s="110" t="s">
        <v>6119</v>
      </c>
      <c r="I342" s="110" t="s">
        <v>6117</v>
      </c>
    </row>
    <row r="343" spans="1:9" ht="11.25" customHeight="1" x14ac:dyDescent="0.2">
      <c r="A343" s="181">
        <v>419</v>
      </c>
      <c r="B343" s="182" t="s">
        <v>14192</v>
      </c>
      <c r="C343" s="182" t="s">
        <v>178</v>
      </c>
      <c r="D343" s="183"/>
      <c r="E343" s="188" t="s">
        <v>15193</v>
      </c>
      <c r="F343" s="186">
        <v>0</v>
      </c>
      <c r="G343" s="185" t="s">
        <v>6096</v>
      </c>
      <c r="H343" s="110" t="s">
        <v>6155</v>
      </c>
      <c r="I343" s="110" t="s">
        <v>6117</v>
      </c>
    </row>
    <row r="344" spans="1:9" ht="11.25" customHeight="1" x14ac:dyDescent="0.2">
      <c r="A344" s="181">
        <v>420</v>
      </c>
      <c r="B344" s="182" t="s">
        <v>14190</v>
      </c>
      <c r="C344" s="182" t="s">
        <v>178</v>
      </c>
      <c r="D344" s="183"/>
      <c r="E344" s="188" t="s">
        <v>15193</v>
      </c>
      <c r="F344" s="186">
        <v>0</v>
      </c>
      <c r="G344" s="185" t="s">
        <v>6096</v>
      </c>
      <c r="H344" s="110" t="s">
        <v>6396</v>
      </c>
      <c r="I344" s="110" t="s">
        <v>6117</v>
      </c>
    </row>
    <row r="345" spans="1:9" ht="11.25" customHeight="1" x14ac:dyDescent="0.2">
      <c r="A345" s="181">
        <v>421</v>
      </c>
      <c r="B345" s="182" t="s">
        <v>7321</v>
      </c>
      <c r="C345" s="182" t="s">
        <v>178</v>
      </c>
      <c r="D345" s="183">
        <v>45427</v>
      </c>
      <c r="E345" s="188" t="s">
        <v>10909</v>
      </c>
      <c r="F345" s="186">
        <v>693</v>
      </c>
      <c r="G345" s="185" t="s">
        <v>6096</v>
      </c>
      <c r="H345" s="110" t="s">
        <v>6362</v>
      </c>
      <c r="I345" s="110" t="s">
        <v>6117</v>
      </c>
    </row>
    <row r="346" spans="1:9" ht="11.25" customHeight="1" x14ac:dyDescent="0.2">
      <c r="A346" s="181">
        <v>422</v>
      </c>
      <c r="B346" s="182" t="s">
        <v>7791</v>
      </c>
      <c r="C346" s="182" t="s">
        <v>178</v>
      </c>
      <c r="D346" s="183">
        <v>45427</v>
      </c>
      <c r="E346" s="188" t="s">
        <v>10909</v>
      </c>
      <c r="F346" s="186">
        <v>1127</v>
      </c>
      <c r="G346" s="185" t="s">
        <v>6096</v>
      </c>
      <c r="H346" s="110" t="s">
        <v>6194</v>
      </c>
      <c r="I346" s="110" t="s">
        <v>6117</v>
      </c>
    </row>
    <row r="347" spans="1:9" ht="11.25" customHeight="1" x14ac:dyDescent="0.2">
      <c r="A347" s="181">
        <v>423</v>
      </c>
      <c r="B347" s="182" t="s">
        <v>7789</v>
      </c>
      <c r="C347" s="182" t="s">
        <v>178</v>
      </c>
      <c r="D347" s="184">
        <v>45427</v>
      </c>
      <c r="E347" s="188" t="s">
        <v>10909</v>
      </c>
      <c r="F347" s="186">
        <v>2347</v>
      </c>
      <c r="G347" s="185" t="s">
        <v>6096</v>
      </c>
      <c r="H347" s="110" t="s">
        <v>6155</v>
      </c>
      <c r="I347" s="110" t="s">
        <v>6117</v>
      </c>
    </row>
    <row r="348" spans="1:9" ht="11.25" customHeight="1" x14ac:dyDescent="0.2">
      <c r="A348" s="181">
        <v>424</v>
      </c>
      <c r="B348" s="182" t="s">
        <v>14188</v>
      </c>
      <c r="C348" s="182" t="s">
        <v>178</v>
      </c>
      <c r="D348" s="184"/>
      <c r="E348" s="188" t="s">
        <v>15193</v>
      </c>
      <c r="F348" s="186">
        <v>0</v>
      </c>
      <c r="G348" s="185" t="s">
        <v>6096</v>
      </c>
      <c r="H348" s="110" t="s">
        <v>6130</v>
      </c>
      <c r="I348" s="110" t="s">
        <v>6117</v>
      </c>
    </row>
    <row r="349" spans="1:9" ht="11.25" customHeight="1" x14ac:dyDescent="0.2">
      <c r="A349" s="181">
        <v>425</v>
      </c>
      <c r="B349" s="182" t="s">
        <v>3275</v>
      </c>
      <c r="C349" s="182" t="s">
        <v>178</v>
      </c>
      <c r="D349" s="184"/>
      <c r="E349" s="188" t="s">
        <v>15193</v>
      </c>
      <c r="F349" s="186">
        <v>0</v>
      </c>
      <c r="G349" s="185" t="s">
        <v>6096</v>
      </c>
      <c r="H349" s="110" t="s">
        <v>6155</v>
      </c>
      <c r="I349" s="110" t="s">
        <v>6117</v>
      </c>
    </row>
    <row r="350" spans="1:9" ht="11.25" customHeight="1" x14ac:dyDescent="0.2">
      <c r="A350" s="181">
        <v>426</v>
      </c>
      <c r="B350" s="182" t="s">
        <v>14187</v>
      </c>
      <c r="C350" s="182" t="s">
        <v>178</v>
      </c>
      <c r="D350" s="183"/>
      <c r="E350" s="188" t="s">
        <v>15193</v>
      </c>
      <c r="F350" s="186">
        <v>0</v>
      </c>
      <c r="G350" s="185" t="s">
        <v>6096</v>
      </c>
      <c r="H350" s="110" t="s">
        <v>6155</v>
      </c>
      <c r="I350" s="110" t="s">
        <v>6117</v>
      </c>
    </row>
    <row r="351" spans="1:9" ht="11.25" customHeight="1" x14ac:dyDescent="0.2">
      <c r="A351" s="181">
        <v>427</v>
      </c>
      <c r="B351" s="182" t="s">
        <v>14185</v>
      </c>
      <c r="C351" s="182" t="s">
        <v>178</v>
      </c>
      <c r="D351" s="184"/>
      <c r="E351" s="188" t="s">
        <v>15193</v>
      </c>
      <c r="F351" s="186">
        <v>0</v>
      </c>
      <c r="G351" s="185" t="s">
        <v>6096</v>
      </c>
      <c r="H351" s="110" t="s">
        <v>6155</v>
      </c>
      <c r="I351" s="110" t="s">
        <v>6117</v>
      </c>
    </row>
    <row r="352" spans="1:9" ht="11.25" customHeight="1" x14ac:dyDescent="0.2">
      <c r="A352" s="181">
        <v>428</v>
      </c>
      <c r="B352" s="182" t="s">
        <v>3589</v>
      </c>
      <c r="C352" s="182" t="s">
        <v>178</v>
      </c>
      <c r="D352" s="183"/>
      <c r="E352" s="188" t="s">
        <v>15193</v>
      </c>
      <c r="F352" s="186">
        <v>0</v>
      </c>
      <c r="G352" s="185" t="s">
        <v>6096</v>
      </c>
      <c r="H352" s="110" t="s">
        <v>6155</v>
      </c>
      <c r="I352" s="110" t="s">
        <v>6117</v>
      </c>
    </row>
    <row r="353" spans="1:9" ht="11.25" customHeight="1" x14ac:dyDescent="0.2">
      <c r="A353" s="181">
        <v>429</v>
      </c>
      <c r="B353" s="182" t="s">
        <v>1063</v>
      </c>
      <c r="C353" s="182" t="s">
        <v>178</v>
      </c>
      <c r="D353" s="183"/>
      <c r="E353" s="188" t="s">
        <v>15193</v>
      </c>
      <c r="F353" s="186">
        <v>0</v>
      </c>
      <c r="G353" s="185" t="s">
        <v>6096</v>
      </c>
      <c r="H353" s="110" t="s">
        <v>6396</v>
      </c>
      <c r="I353" s="110" t="s">
        <v>6117</v>
      </c>
    </row>
    <row r="354" spans="1:9" ht="11.25" customHeight="1" x14ac:dyDescent="0.2">
      <c r="A354" s="181">
        <v>430</v>
      </c>
      <c r="B354" s="182" t="s">
        <v>4450</v>
      </c>
      <c r="C354" s="182" t="s">
        <v>168</v>
      </c>
      <c r="D354" s="183">
        <v>43532</v>
      </c>
      <c r="E354" s="188" t="s">
        <v>15195</v>
      </c>
      <c r="F354" s="186">
        <v>2760</v>
      </c>
      <c r="G354" s="185" t="s">
        <v>6096</v>
      </c>
      <c r="H354" s="110" t="s">
        <v>6396</v>
      </c>
      <c r="I354" s="110" t="s">
        <v>6117</v>
      </c>
    </row>
    <row r="355" spans="1:9" ht="11.25" customHeight="1" x14ac:dyDescent="0.2">
      <c r="A355" s="181">
        <v>432</v>
      </c>
      <c r="B355" s="182" t="s">
        <v>14182</v>
      </c>
      <c r="C355" s="182" t="s">
        <v>178</v>
      </c>
      <c r="D355" s="183"/>
      <c r="E355" s="188" t="s">
        <v>15193</v>
      </c>
      <c r="F355" s="186">
        <v>0</v>
      </c>
      <c r="G355" s="185" t="s">
        <v>6096</v>
      </c>
      <c r="H355" s="110" t="s">
        <v>6155</v>
      </c>
      <c r="I355" s="110" t="s">
        <v>6117</v>
      </c>
    </row>
    <row r="356" spans="1:9" ht="11.25" customHeight="1" x14ac:dyDescent="0.2">
      <c r="A356" s="181">
        <v>433</v>
      </c>
      <c r="B356" s="182" t="s">
        <v>1142</v>
      </c>
      <c r="C356" s="182" t="s">
        <v>178</v>
      </c>
      <c r="D356" s="183"/>
      <c r="E356" s="188" t="s">
        <v>15193</v>
      </c>
      <c r="F356" s="186">
        <v>0</v>
      </c>
      <c r="G356" s="185" t="s">
        <v>6096</v>
      </c>
      <c r="H356" s="110" t="s">
        <v>6119</v>
      </c>
      <c r="I356" s="110" t="s">
        <v>6117</v>
      </c>
    </row>
    <row r="357" spans="1:9" ht="11.25" customHeight="1" x14ac:dyDescent="0.2">
      <c r="A357" s="181">
        <v>434</v>
      </c>
      <c r="B357" s="182" t="s">
        <v>14179</v>
      </c>
      <c r="C357" s="182" t="s">
        <v>178</v>
      </c>
      <c r="D357" s="183"/>
      <c r="E357" s="188" t="s">
        <v>15193</v>
      </c>
      <c r="F357" s="186">
        <v>0</v>
      </c>
      <c r="G357" s="185" t="s">
        <v>6096</v>
      </c>
      <c r="H357" s="110" t="s">
        <v>6262</v>
      </c>
      <c r="I357" s="110" t="s">
        <v>6117</v>
      </c>
    </row>
    <row r="358" spans="1:9" ht="11.25" customHeight="1" x14ac:dyDescent="0.2">
      <c r="A358" s="181">
        <v>435</v>
      </c>
      <c r="B358" s="182" t="s">
        <v>14177</v>
      </c>
      <c r="C358" s="182" t="s">
        <v>178</v>
      </c>
      <c r="D358" s="183"/>
      <c r="E358" s="188" t="s">
        <v>15193</v>
      </c>
      <c r="F358" s="186">
        <v>0</v>
      </c>
      <c r="G358" s="185" t="s">
        <v>6096</v>
      </c>
      <c r="H358" s="110" t="s">
        <v>6280</v>
      </c>
      <c r="I358" s="110" t="s">
        <v>6117</v>
      </c>
    </row>
    <row r="359" spans="1:9" ht="11.25" customHeight="1" x14ac:dyDescent="0.2">
      <c r="A359" s="181">
        <v>436</v>
      </c>
      <c r="B359" s="182" t="s">
        <v>14175</v>
      </c>
      <c r="C359" s="182" t="s">
        <v>178</v>
      </c>
      <c r="D359" s="183"/>
      <c r="E359" s="188" t="s">
        <v>15193</v>
      </c>
      <c r="F359" s="186">
        <v>0</v>
      </c>
      <c r="G359" s="185" t="s">
        <v>6096</v>
      </c>
      <c r="H359" s="110" t="s">
        <v>6258</v>
      </c>
      <c r="I359" s="110" t="s">
        <v>6117</v>
      </c>
    </row>
    <row r="360" spans="1:9" ht="11.25" customHeight="1" x14ac:dyDescent="0.2">
      <c r="A360" s="181">
        <v>437</v>
      </c>
      <c r="B360" s="182" t="s">
        <v>747</v>
      </c>
      <c r="C360" s="182" t="s">
        <v>183</v>
      </c>
      <c r="D360" s="183"/>
      <c r="E360" s="188" t="s">
        <v>15193</v>
      </c>
      <c r="F360" s="186">
        <v>0</v>
      </c>
      <c r="G360" s="185" t="s">
        <v>6096</v>
      </c>
      <c r="H360" s="110" t="s">
        <v>6155</v>
      </c>
      <c r="I360" s="110" t="s">
        <v>6117</v>
      </c>
    </row>
    <row r="361" spans="1:9" ht="11.25" customHeight="1" x14ac:dyDescent="0.2">
      <c r="A361" s="181">
        <v>438</v>
      </c>
      <c r="B361" s="182" t="s">
        <v>9271</v>
      </c>
      <c r="C361" s="182" t="s">
        <v>171</v>
      </c>
      <c r="D361" s="183">
        <v>44596</v>
      </c>
      <c r="E361" s="188" t="s">
        <v>7328</v>
      </c>
      <c r="F361" s="186">
        <v>67407</v>
      </c>
      <c r="G361" s="185" t="s">
        <v>6096</v>
      </c>
      <c r="H361" s="110" t="s">
        <v>6155</v>
      </c>
      <c r="I361" s="110" t="s">
        <v>6117</v>
      </c>
    </row>
    <row r="362" spans="1:9" ht="11.25" customHeight="1" x14ac:dyDescent="0.2">
      <c r="A362" s="181">
        <v>439</v>
      </c>
      <c r="B362" s="182" t="s">
        <v>3332</v>
      </c>
      <c r="C362" s="182" t="s">
        <v>178</v>
      </c>
      <c r="D362" s="183"/>
      <c r="E362" s="188" t="s">
        <v>15193</v>
      </c>
      <c r="F362" s="186">
        <v>0</v>
      </c>
      <c r="G362" s="185" t="s">
        <v>6096</v>
      </c>
      <c r="H362" s="110" t="s">
        <v>6406</v>
      </c>
      <c r="I362" s="110" t="s">
        <v>6117</v>
      </c>
    </row>
    <row r="363" spans="1:9" ht="11.25" customHeight="1" x14ac:dyDescent="0.2">
      <c r="A363" s="181">
        <v>440</v>
      </c>
      <c r="B363" s="182" t="s">
        <v>14172</v>
      </c>
      <c r="C363" s="182" t="s">
        <v>178</v>
      </c>
      <c r="D363" s="183"/>
      <c r="E363" s="188" t="s">
        <v>15193</v>
      </c>
      <c r="F363" s="186">
        <v>0</v>
      </c>
      <c r="G363" s="185" t="s">
        <v>6096</v>
      </c>
      <c r="H363" s="110" t="s">
        <v>6257</v>
      </c>
      <c r="I363" s="110" t="s">
        <v>6117</v>
      </c>
    </row>
    <row r="364" spans="1:9" ht="11.25" customHeight="1" x14ac:dyDescent="0.2">
      <c r="A364" s="181">
        <v>441</v>
      </c>
      <c r="B364" s="182" t="s">
        <v>1135</v>
      </c>
      <c r="C364" s="182" t="s">
        <v>178</v>
      </c>
      <c r="D364" s="184"/>
      <c r="E364" s="188" t="s">
        <v>15193</v>
      </c>
      <c r="F364" s="186">
        <v>0</v>
      </c>
      <c r="G364" s="185" t="s">
        <v>6096</v>
      </c>
      <c r="H364" s="110" t="s">
        <v>6155</v>
      </c>
      <c r="I364" s="110" t="s">
        <v>6117</v>
      </c>
    </row>
    <row r="365" spans="1:9" ht="11.25" customHeight="1" x14ac:dyDescent="0.2">
      <c r="A365" s="181">
        <v>442</v>
      </c>
      <c r="B365" s="182" t="s">
        <v>1134</v>
      </c>
      <c r="C365" s="182" t="s">
        <v>178</v>
      </c>
      <c r="D365" s="184"/>
      <c r="E365" s="188" t="s">
        <v>15193</v>
      </c>
      <c r="F365" s="186">
        <v>0</v>
      </c>
      <c r="G365" s="185" t="s">
        <v>6096</v>
      </c>
      <c r="H365" s="110" t="s">
        <v>6155</v>
      </c>
      <c r="I365" s="110" t="s">
        <v>6117</v>
      </c>
    </row>
    <row r="366" spans="1:9" ht="11.25" customHeight="1" x14ac:dyDescent="0.2">
      <c r="A366" s="181">
        <v>446</v>
      </c>
      <c r="B366" s="182" t="s">
        <v>1150</v>
      </c>
      <c r="C366" s="182" t="s">
        <v>178</v>
      </c>
      <c r="D366" s="183"/>
      <c r="E366" s="188" t="s">
        <v>15193</v>
      </c>
      <c r="F366" s="186">
        <v>0</v>
      </c>
      <c r="G366" s="185" t="s">
        <v>6096</v>
      </c>
      <c r="H366" s="110" t="s">
        <v>6155</v>
      </c>
      <c r="I366" s="110" t="s">
        <v>6117</v>
      </c>
    </row>
    <row r="367" spans="1:9" ht="11.25" customHeight="1" x14ac:dyDescent="0.2">
      <c r="A367" s="181">
        <v>447</v>
      </c>
      <c r="B367" s="182" t="s">
        <v>14168</v>
      </c>
      <c r="C367" s="182" t="s">
        <v>178</v>
      </c>
      <c r="D367" s="184"/>
      <c r="E367" s="188" t="s">
        <v>15193</v>
      </c>
      <c r="F367" s="186">
        <v>0</v>
      </c>
      <c r="G367" s="185" t="s">
        <v>6096</v>
      </c>
      <c r="H367" s="110" t="s">
        <v>6119</v>
      </c>
      <c r="I367" s="110" t="s">
        <v>6117</v>
      </c>
    </row>
    <row r="368" spans="1:9" ht="11.25" customHeight="1" x14ac:dyDescent="0.2">
      <c r="A368" s="181">
        <v>448</v>
      </c>
      <c r="B368" s="182" t="s">
        <v>14167</v>
      </c>
      <c r="C368" s="182" t="s">
        <v>178</v>
      </c>
      <c r="D368" s="183"/>
      <c r="E368" s="188" t="s">
        <v>15193</v>
      </c>
      <c r="F368" s="186">
        <v>0</v>
      </c>
      <c r="G368" s="185" t="s">
        <v>6096</v>
      </c>
      <c r="H368" s="110" t="s">
        <v>6155</v>
      </c>
      <c r="I368" s="110" t="s">
        <v>6117</v>
      </c>
    </row>
    <row r="369" spans="1:9" ht="11.25" customHeight="1" x14ac:dyDescent="0.2">
      <c r="A369" s="181">
        <v>449</v>
      </c>
      <c r="B369" s="182" t="s">
        <v>1152</v>
      </c>
      <c r="C369" s="182" t="s">
        <v>178</v>
      </c>
      <c r="D369" s="183"/>
      <c r="E369" s="188" t="s">
        <v>15193</v>
      </c>
      <c r="F369" s="186">
        <v>0</v>
      </c>
      <c r="G369" s="185" t="s">
        <v>6096</v>
      </c>
      <c r="H369" s="110" t="s">
        <v>6155</v>
      </c>
      <c r="I369" s="110" t="s">
        <v>6117</v>
      </c>
    </row>
    <row r="370" spans="1:9" ht="11.25" customHeight="1" x14ac:dyDescent="0.2">
      <c r="A370" s="181">
        <v>450</v>
      </c>
      <c r="B370" s="182" t="s">
        <v>1153</v>
      </c>
      <c r="C370" s="182" t="s">
        <v>178</v>
      </c>
      <c r="D370" s="183"/>
      <c r="E370" s="188" t="s">
        <v>15193</v>
      </c>
      <c r="F370" s="186">
        <v>0</v>
      </c>
      <c r="G370" s="185" t="s">
        <v>6096</v>
      </c>
      <c r="H370" s="110" t="s">
        <v>6155</v>
      </c>
      <c r="I370" s="110" t="s">
        <v>6117</v>
      </c>
    </row>
    <row r="371" spans="1:9" ht="11.25" customHeight="1" x14ac:dyDescent="0.2">
      <c r="A371" s="110">
        <v>451</v>
      </c>
      <c r="B371" s="110" t="s">
        <v>2645</v>
      </c>
      <c r="C371" s="110" t="s">
        <v>178</v>
      </c>
      <c r="D371" s="183">
        <v>45427</v>
      </c>
      <c r="E371" s="110" t="s">
        <v>10909</v>
      </c>
      <c r="F371" s="110">
        <v>8505</v>
      </c>
      <c r="G371" s="185" t="s">
        <v>6096</v>
      </c>
      <c r="H371" s="110" t="s">
        <v>6155</v>
      </c>
      <c r="I371" s="110" t="s">
        <v>6117</v>
      </c>
    </row>
    <row r="372" spans="1:9" ht="11.25" customHeight="1" x14ac:dyDescent="0.2">
      <c r="A372" s="181">
        <v>452</v>
      </c>
      <c r="B372" s="182" t="s">
        <v>3229</v>
      </c>
      <c r="C372" s="182" t="s">
        <v>183</v>
      </c>
      <c r="D372" s="183"/>
      <c r="E372" s="188" t="s">
        <v>15193</v>
      </c>
      <c r="F372" s="186">
        <v>0</v>
      </c>
      <c r="G372" s="185" t="s">
        <v>6096</v>
      </c>
      <c r="H372" s="110" t="s">
        <v>6221</v>
      </c>
      <c r="I372" s="110" t="s">
        <v>6117</v>
      </c>
    </row>
    <row r="373" spans="1:9" ht="11.25" customHeight="1" x14ac:dyDescent="0.2">
      <c r="A373" s="181">
        <v>453</v>
      </c>
      <c r="B373" s="182" t="s">
        <v>1133</v>
      </c>
      <c r="C373" s="182" t="s">
        <v>178</v>
      </c>
      <c r="D373" s="184"/>
      <c r="E373" s="188" t="s">
        <v>15193</v>
      </c>
      <c r="F373" s="186">
        <v>0</v>
      </c>
      <c r="G373" s="185" t="s">
        <v>6096</v>
      </c>
      <c r="H373" s="110" t="s">
        <v>6221</v>
      </c>
      <c r="I373" s="110" t="s">
        <v>6117</v>
      </c>
    </row>
    <row r="374" spans="1:9" ht="11.25" customHeight="1" x14ac:dyDescent="0.2">
      <c r="A374" s="181">
        <v>454</v>
      </c>
      <c r="B374" s="182" t="s">
        <v>1593</v>
      </c>
      <c r="C374" s="182" t="s">
        <v>751</v>
      </c>
      <c r="D374" s="183"/>
      <c r="E374" s="188" t="s">
        <v>15193</v>
      </c>
      <c r="F374" s="186">
        <v>0</v>
      </c>
      <c r="G374" s="185" t="s">
        <v>6096</v>
      </c>
      <c r="H374" s="110" t="s">
        <v>6119</v>
      </c>
      <c r="I374" s="110" t="s">
        <v>6117</v>
      </c>
    </row>
    <row r="375" spans="1:9" ht="11.25" customHeight="1" x14ac:dyDescent="0.2">
      <c r="A375" s="181">
        <v>455</v>
      </c>
      <c r="B375" s="182" t="s">
        <v>14163</v>
      </c>
      <c r="C375" s="182" t="s">
        <v>171</v>
      </c>
      <c r="D375" s="183"/>
      <c r="E375" s="188" t="s">
        <v>15193</v>
      </c>
      <c r="F375" s="186">
        <v>0</v>
      </c>
      <c r="G375" s="185" t="s">
        <v>6412</v>
      </c>
      <c r="H375" s="110" t="s">
        <v>6257</v>
      </c>
      <c r="I375" s="110" t="s">
        <v>6117</v>
      </c>
    </row>
    <row r="376" spans="1:9" ht="11.25" customHeight="1" x14ac:dyDescent="0.2">
      <c r="A376" s="181">
        <v>456</v>
      </c>
      <c r="B376" s="182" t="s">
        <v>2389</v>
      </c>
      <c r="C376" s="182" t="s">
        <v>178</v>
      </c>
      <c r="D376" s="183">
        <v>45427</v>
      </c>
      <c r="E376" s="188" t="s">
        <v>10909</v>
      </c>
      <c r="F376" s="186">
        <v>41313</v>
      </c>
      <c r="G376" s="185" t="s">
        <v>6096</v>
      </c>
      <c r="H376" s="110" t="s">
        <v>6257</v>
      </c>
      <c r="I376" s="110" t="s">
        <v>6117</v>
      </c>
    </row>
    <row r="377" spans="1:9" ht="11.25" customHeight="1" x14ac:dyDescent="0.2">
      <c r="A377" s="181">
        <v>457</v>
      </c>
      <c r="B377" s="182" t="s">
        <v>7786</v>
      </c>
      <c r="C377" s="182" t="s">
        <v>178</v>
      </c>
      <c r="D377" s="183">
        <v>45427</v>
      </c>
      <c r="E377" s="188" t="s">
        <v>10909</v>
      </c>
      <c r="F377" s="186">
        <v>80900</v>
      </c>
      <c r="G377" s="185" t="s">
        <v>6096</v>
      </c>
      <c r="H377" s="110" t="s">
        <v>6257</v>
      </c>
      <c r="I377" s="110" t="s">
        <v>6117</v>
      </c>
    </row>
    <row r="378" spans="1:9" ht="11.25" customHeight="1" x14ac:dyDescent="0.2">
      <c r="A378" s="181">
        <v>458</v>
      </c>
      <c r="B378" s="182" t="s">
        <v>7784</v>
      </c>
      <c r="C378" s="182" t="s">
        <v>178</v>
      </c>
      <c r="D378" s="183">
        <v>45427</v>
      </c>
      <c r="E378" s="188" t="s">
        <v>10909</v>
      </c>
      <c r="F378" s="186">
        <v>730.01</v>
      </c>
      <c r="G378" s="185" t="s">
        <v>6096</v>
      </c>
      <c r="H378" s="110" t="s">
        <v>6257</v>
      </c>
      <c r="I378" s="110" t="s">
        <v>6117</v>
      </c>
    </row>
    <row r="379" spans="1:9" ht="11.25" customHeight="1" x14ac:dyDescent="0.2">
      <c r="A379" s="181">
        <v>459</v>
      </c>
      <c r="B379" s="182" t="s">
        <v>2599</v>
      </c>
      <c r="C379" s="182" t="s">
        <v>178</v>
      </c>
      <c r="D379" s="183">
        <v>45427</v>
      </c>
      <c r="E379" s="188" t="s">
        <v>10909</v>
      </c>
      <c r="F379" s="186">
        <v>1283</v>
      </c>
      <c r="G379" s="185" t="s">
        <v>6096</v>
      </c>
      <c r="H379" s="110" t="s">
        <v>6257</v>
      </c>
      <c r="I379" s="110" t="s">
        <v>6117</v>
      </c>
    </row>
    <row r="380" spans="1:9" ht="11.25" customHeight="1" x14ac:dyDescent="0.2">
      <c r="A380" s="181">
        <v>460</v>
      </c>
      <c r="B380" s="182" t="s">
        <v>965</v>
      </c>
      <c r="C380" s="182" t="s">
        <v>401</v>
      </c>
      <c r="D380" s="183"/>
      <c r="E380" s="188" t="s">
        <v>15193</v>
      </c>
      <c r="F380" s="186">
        <v>0</v>
      </c>
      <c r="G380" s="185" t="s">
        <v>6096</v>
      </c>
      <c r="H380" s="110" t="s">
        <v>6100</v>
      </c>
      <c r="I380" s="110" t="s">
        <v>6117</v>
      </c>
    </row>
    <row r="381" spans="1:9" ht="11.25" customHeight="1" x14ac:dyDescent="0.2">
      <c r="A381" s="181">
        <v>462</v>
      </c>
      <c r="B381" s="182" t="s">
        <v>1114</v>
      </c>
      <c r="C381" s="182" t="s">
        <v>401</v>
      </c>
      <c r="D381" s="183"/>
      <c r="E381" s="188" t="s">
        <v>15193</v>
      </c>
      <c r="F381" s="186">
        <v>0</v>
      </c>
      <c r="G381" s="185" t="s">
        <v>6096</v>
      </c>
      <c r="H381" s="110" t="s">
        <v>6221</v>
      </c>
      <c r="I381" s="110" t="s">
        <v>6117</v>
      </c>
    </row>
    <row r="382" spans="1:9" ht="11.25" customHeight="1" x14ac:dyDescent="0.2">
      <c r="A382" s="181">
        <v>463</v>
      </c>
      <c r="B382" s="182" t="s">
        <v>1115</v>
      </c>
      <c r="C382" s="182" t="s">
        <v>178</v>
      </c>
      <c r="D382" s="183"/>
      <c r="E382" s="188" t="s">
        <v>15193</v>
      </c>
      <c r="F382" s="186">
        <v>0</v>
      </c>
      <c r="G382" s="185" t="s">
        <v>6096</v>
      </c>
      <c r="H382" s="110" t="s">
        <v>6147</v>
      </c>
      <c r="I382" s="110" t="s">
        <v>6117</v>
      </c>
    </row>
    <row r="383" spans="1:9" ht="11.25" customHeight="1" x14ac:dyDescent="0.2">
      <c r="A383" s="181">
        <v>465</v>
      </c>
      <c r="B383" s="182" t="s">
        <v>1173</v>
      </c>
      <c r="C383" s="182" t="s">
        <v>178</v>
      </c>
      <c r="D383" s="184">
        <v>44993</v>
      </c>
      <c r="E383" s="188" t="s">
        <v>15194</v>
      </c>
      <c r="F383" s="186">
        <v>77942</v>
      </c>
      <c r="G383" s="185" t="s">
        <v>6096</v>
      </c>
      <c r="H383" s="110" t="s">
        <v>6168</v>
      </c>
      <c r="I383" s="110" t="s">
        <v>6117</v>
      </c>
    </row>
    <row r="384" spans="1:9" ht="11.25" customHeight="1" x14ac:dyDescent="0.2">
      <c r="A384" s="181">
        <v>466</v>
      </c>
      <c r="B384" s="182" t="s">
        <v>7006</v>
      </c>
      <c r="C384" s="182" t="s">
        <v>178</v>
      </c>
      <c r="D384" s="184">
        <v>44585</v>
      </c>
      <c r="E384" s="188" t="s">
        <v>7328</v>
      </c>
      <c r="F384" s="186">
        <v>46145</v>
      </c>
      <c r="G384" s="185" t="s">
        <v>6096</v>
      </c>
      <c r="H384" s="110" t="s">
        <v>6119</v>
      </c>
      <c r="I384" s="110" t="s">
        <v>6117</v>
      </c>
    </row>
    <row r="385" spans="1:9" ht="11.25" customHeight="1" x14ac:dyDescent="0.2">
      <c r="A385" s="181">
        <v>468</v>
      </c>
      <c r="B385" s="182" t="s">
        <v>12173</v>
      </c>
      <c r="C385" s="182" t="s">
        <v>178</v>
      </c>
      <c r="D385" s="183"/>
      <c r="E385" s="188" t="s">
        <v>15193</v>
      </c>
      <c r="F385" s="186">
        <v>0</v>
      </c>
      <c r="G385" s="185" t="s">
        <v>6096</v>
      </c>
      <c r="H385" s="110" t="s">
        <v>6155</v>
      </c>
      <c r="I385" s="110" t="s">
        <v>6117</v>
      </c>
    </row>
    <row r="386" spans="1:9" ht="11.25" customHeight="1" x14ac:dyDescent="0.2">
      <c r="A386" s="181">
        <v>469</v>
      </c>
      <c r="B386" s="182" t="s">
        <v>1177</v>
      </c>
      <c r="C386" s="182" t="s">
        <v>178</v>
      </c>
      <c r="D386" s="184"/>
      <c r="E386" s="188" t="s">
        <v>15193</v>
      </c>
      <c r="F386" s="186">
        <v>0</v>
      </c>
      <c r="G386" s="185" t="s">
        <v>6096</v>
      </c>
      <c r="H386" s="110" t="s">
        <v>6221</v>
      </c>
      <c r="I386" s="110" t="s">
        <v>6117</v>
      </c>
    </row>
    <row r="387" spans="1:9" ht="11.25" customHeight="1" x14ac:dyDescent="0.2">
      <c r="A387" s="181">
        <v>472</v>
      </c>
      <c r="B387" s="182" t="s">
        <v>1183</v>
      </c>
      <c r="C387" s="182" t="s">
        <v>178</v>
      </c>
      <c r="D387" s="183">
        <v>44589</v>
      </c>
      <c r="E387" s="188" t="s">
        <v>7328</v>
      </c>
      <c r="F387" s="186">
        <v>12111</v>
      </c>
      <c r="G387" s="185" t="s">
        <v>6096</v>
      </c>
      <c r="H387" s="110" t="s">
        <v>6155</v>
      </c>
      <c r="I387" s="110" t="s">
        <v>6117</v>
      </c>
    </row>
    <row r="388" spans="1:9" ht="11.25" customHeight="1" x14ac:dyDescent="0.2">
      <c r="A388" s="181">
        <v>473</v>
      </c>
      <c r="B388" s="182" t="s">
        <v>7782</v>
      </c>
      <c r="C388" s="182" t="s">
        <v>178</v>
      </c>
      <c r="D388" s="184">
        <v>44993</v>
      </c>
      <c r="E388" s="188" t="s">
        <v>15194</v>
      </c>
      <c r="F388" s="186">
        <v>4269.01</v>
      </c>
      <c r="G388" s="185" t="s">
        <v>6096</v>
      </c>
      <c r="H388" s="110" t="s">
        <v>6150</v>
      </c>
      <c r="I388" s="110" t="s">
        <v>6117</v>
      </c>
    </row>
    <row r="389" spans="1:9" ht="11.25" customHeight="1" x14ac:dyDescent="0.2">
      <c r="A389" s="181">
        <v>474</v>
      </c>
      <c r="B389" s="182" t="s">
        <v>6741</v>
      </c>
      <c r="C389" s="182" t="s">
        <v>178</v>
      </c>
      <c r="D389" s="183">
        <v>44993</v>
      </c>
      <c r="E389" s="188" t="s">
        <v>15194</v>
      </c>
      <c r="F389" s="186">
        <v>1850</v>
      </c>
      <c r="G389" s="185" t="s">
        <v>6096</v>
      </c>
      <c r="H389" s="110" t="s">
        <v>6150</v>
      </c>
      <c r="I389" s="110" t="s">
        <v>6117</v>
      </c>
    </row>
    <row r="390" spans="1:9" ht="11.25" customHeight="1" x14ac:dyDescent="0.2">
      <c r="A390" s="181">
        <v>475</v>
      </c>
      <c r="B390" s="182" t="s">
        <v>1180</v>
      </c>
      <c r="C390" s="182" t="s">
        <v>178</v>
      </c>
      <c r="D390" s="183"/>
      <c r="E390" s="188" t="s">
        <v>15193</v>
      </c>
      <c r="F390" s="186">
        <v>0</v>
      </c>
      <c r="G390" s="185" t="s">
        <v>6096</v>
      </c>
      <c r="H390" s="110" t="s">
        <v>6155</v>
      </c>
      <c r="I390" s="110" t="s">
        <v>6117</v>
      </c>
    </row>
    <row r="391" spans="1:9" ht="11.25" customHeight="1" x14ac:dyDescent="0.2">
      <c r="A391" s="181">
        <v>476</v>
      </c>
      <c r="B391" s="182" t="s">
        <v>1190</v>
      </c>
      <c r="C391" s="182" t="s">
        <v>178</v>
      </c>
      <c r="D391" s="183">
        <v>44993</v>
      </c>
      <c r="E391" s="188" t="s">
        <v>15194</v>
      </c>
      <c r="F391" s="186">
        <v>7617</v>
      </c>
      <c r="G391" s="185" t="s">
        <v>6096</v>
      </c>
      <c r="H391" s="110" t="s">
        <v>6116</v>
      </c>
      <c r="I391" s="110" t="s">
        <v>6117</v>
      </c>
    </row>
    <row r="392" spans="1:9" ht="11.25" customHeight="1" x14ac:dyDescent="0.2">
      <c r="A392" s="181">
        <v>477</v>
      </c>
      <c r="B392" s="182" t="s">
        <v>1227</v>
      </c>
      <c r="C392" s="182" t="s">
        <v>178</v>
      </c>
      <c r="D392" s="184"/>
      <c r="E392" s="188" t="s">
        <v>15193</v>
      </c>
      <c r="F392" s="186">
        <v>0</v>
      </c>
      <c r="G392" s="185" t="s">
        <v>6096</v>
      </c>
      <c r="H392" s="110" t="s">
        <v>6116</v>
      </c>
      <c r="I392" s="110" t="s">
        <v>6117</v>
      </c>
    </row>
    <row r="393" spans="1:9" ht="11.25" customHeight="1" x14ac:dyDescent="0.2">
      <c r="A393" s="181">
        <v>478</v>
      </c>
      <c r="B393" s="182" t="s">
        <v>1203</v>
      </c>
      <c r="C393" s="182" t="s">
        <v>178</v>
      </c>
      <c r="D393" s="184">
        <v>45009</v>
      </c>
      <c r="E393" s="188" t="s">
        <v>15194</v>
      </c>
      <c r="F393" s="186">
        <v>11269</v>
      </c>
      <c r="G393" s="185" t="s">
        <v>6096</v>
      </c>
      <c r="H393" s="110" t="s">
        <v>6116</v>
      </c>
      <c r="I393" s="110" t="s">
        <v>6117</v>
      </c>
    </row>
    <row r="394" spans="1:9" ht="11.25" customHeight="1" x14ac:dyDescent="0.2">
      <c r="A394" s="181">
        <v>479</v>
      </c>
      <c r="B394" s="182" t="s">
        <v>14161</v>
      </c>
      <c r="C394" s="182" t="s">
        <v>178</v>
      </c>
      <c r="D394" s="184"/>
      <c r="E394" s="188" t="s">
        <v>15193</v>
      </c>
      <c r="F394" s="186">
        <v>0</v>
      </c>
      <c r="G394" s="185" t="s">
        <v>6096</v>
      </c>
      <c r="H394" s="110" t="s">
        <v>6155</v>
      </c>
      <c r="I394" s="110" t="s">
        <v>6117</v>
      </c>
    </row>
    <row r="395" spans="1:9" ht="11.25" customHeight="1" x14ac:dyDescent="0.2">
      <c r="A395" s="181">
        <v>480</v>
      </c>
      <c r="B395" s="182" t="s">
        <v>14160</v>
      </c>
      <c r="C395" s="182" t="s">
        <v>178</v>
      </c>
      <c r="D395" s="184"/>
      <c r="E395" s="188" t="s">
        <v>15193</v>
      </c>
      <c r="F395" s="186">
        <v>0</v>
      </c>
      <c r="G395" s="185" t="s">
        <v>6096</v>
      </c>
      <c r="H395" s="110" t="s">
        <v>6116</v>
      </c>
      <c r="I395" s="110" t="s">
        <v>6117</v>
      </c>
    </row>
    <row r="396" spans="1:9" ht="11.25" customHeight="1" x14ac:dyDescent="0.2">
      <c r="A396" s="110">
        <v>481</v>
      </c>
      <c r="B396" s="110" t="s">
        <v>3146</v>
      </c>
      <c r="C396" s="110" t="s">
        <v>178</v>
      </c>
      <c r="D396" s="183"/>
      <c r="E396" s="110" t="s">
        <v>15193</v>
      </c>
      <c r="F396" s="110">
        <v>0</v>
      </c>
      <c r="G396" s="185" t="s">
        <v>6096</v>
      </c>
      <c r="H396" s="110" t="s">
        <v>6258</v>
      </c>
      <c r="I396" s="110" t="s">
        <v>6117</v>
      </c>
    </row>
    <row r="397" spans="1:9" ht="11.25" customHeight="1" x14ac:dyDescent="0.2">
      <c r="A397" s="181">
        <v>482</v>
      </c>
      <c r="B397" s="182" t="s">
        <v>1229</v>
      </c>
      <c r="C397" s="182" t="s">
        <v>178</v>
      </c>
      <c r="D397" s="183">
        <v>44585</v>
      </c>
      <c r="E397" s="188" t="s">
        <v>7328</v>
      </c>
      <c r="F397" s="186">
        <v>104353</v>
      </c>
      <c r="G397" s="185" t="s">
        <v>6096</v>
      </c>
      <c r="H397" s="110" t="s">
        <v>6100</v>
      </c>
      <c r="I397" s="110" t="s">
        <v>6117</v>
      </c>
    </row>
    <row r="398" spans="1:9" ht="11.25" customHeight="1" x14ac:dyDescent="0.2">
      <c r="A398" s="181">
        <v>483</v>
      </c>
      <c r="B398" s="182" t="s">
        <v>7781</v>
      </c>
      <c r="C398" s="182" t="s">
        <v>178</v>
      </c>
      <c r="D398" s="184">
        <v>44993</v>
      </c>
      <c r="E398" s="188" t="s">
        <v>15194</v>
      </c>
      <c r="F398" s="186">
        <v>559</v>
      </c>
      <c r="G398" s="185" t="s">
        <v>6096</v>
      </c>
      <c r="H398" s="110" t="s">
        <v>6119</v>
      </c>
      <c r="I398" s="110" t="s">
        <v>6117</v>
      </c>
    </row>
    <row r="399" spans="1:9" ht="11.25" customHeight="1" x14ac:dyDescent="0.2">
      <c r="A399" s="181">
        <v>484</v>
      </c>
      <c r="B399" s="182" t="s">
        <v>1243</v>
      </c>
      <c r="C399" s="182" t="s">
        <v>178</v>
      </c>
      <c r="D399" s="183"/>
      <c r="E399" s="188" t="s">
        <v>15193</v>
      </c>
      <c r="F399" s="186">
        <v>0</v>
      </c>
      <c r="G399" s="185" t="s">
        <v>6096</v>
      </c>
      <c r="H399" s="110" t="s">
        <v>6191</v>
      </c>
      <c r="I399" s="110" t="s">
        <v>6117</v>
      </c>
    </row>
    <row r="400" spans="1:9" ht="11.25" customHeight="1" x14ac:dyDescent="0.2">
      <c r="A400" s="181">
        <v>485</v>
      </c>
      <c r="B400" s="182" t="s">
        <v>1245</v>
      </c>
      <c r="C400" s="182" t="s">
        <v>178</v>
      </c>
      <c r="D400" s="184"/>
      <c r="E400" s="188" t="s">
        <v>15193</v>
      </c>
      <c r="F400" s="186">
        <v>0</v>
      </c>
      <c r="G400" s="185" t="s">
        <v>6096</v>
      </c>
      <c r="H400" s="110" t="s">
        <v>6119</v>
      </c>
      <c r="I400" s="110" t="s">
        <v>6117</v>
      </c>
    </row>
    <row r="401" spans="1:9" ht="11.25" customHeight="1" x14ac:dyDescent="0.2">
      <c r="A401" s="181">
        <v>486</v>
      </c>
      <c r="B401" s="182" t="s">
        <v>1171</v>
      </c>
      <c r="C401" s="182" t="s">
        <v>178</v>
      </c>
      <c r="D401" s="183"/>
      <c r="E401" s="188" t="s">
        <v>15193</v>
      </c>
      <c r="F401" s="186">
        <v>0</v>
      </c>
      <c r="G401" s="185" t="s">
        <v>6096</v>
      </c>
      <c r="H401" s="110" t="s">
        <v>6119</v>
      </c>
      <c r="I401" s="110" t="s">
        <v>6117</v>
      </c>
    </row>
    <row r="402" spans="1:9" ht="11.25" customHeight="1" x14ac:dyDescent="0.2">
      <c r="A402" s="181">
        <v>487</v>
      </c>
      <c r="B402" s="182" t="s">
        <v>7003</v>
      </c>
      <c r="C402" s="182" t="s">
        <v>178</v>
      </c>
      <c r="D402" s="184">
        <v>44592</v>
      </c>
      <c r="E402" s="188" t="s">
        <v>7328</v>
      </c>
      <c r="F402" s="186">
        <v>56872</v>
      </c>
      <c r="G402" s="185" t="s">
        <v>6096</v>
      </c>
      <c r="H402" s="110" t="s">
        <v>6119</v>
      </c>
      <c r="I402" s="110" t="s">
        <v>6117</v>
      </c>
    </row>
    <row r="403" spans="1:9" ht="11.25" customHeight="1" x14ac:dyDescent="0.2">
      <c r="A403" s="181">
        <v>488</v>
      </c>
      <c r="B403" s="182" t="s">
        <v>14155</v>
      </c>
      <c r="C403" s="182" t="s">
        <v>178</v>
      </c>
      <c r="D403" s="184"/>
      <c r="E403" s="188" t="s">
        <v>15193</v>
      </c>
      <c r="F403" s="186">
        <v>0</v>
      </c>
      <c r="G403" s="185" t="s">
        <v>6096</v>
      </c>
      <c r="H403" s="110" t="s">
        <v>6119</v>
      </c>
      <c r="I403" s="110" t="s">
        <v>6117</v>
      </c>
    </row>
    <row r="404" spans="1:9" ht="11.25" customHeight="1" x14ac:dyDescent="0.2">
      <c r="A404" s="181">
        <v>489</v>
      </c>
      <c r="B404" s="182" t="s">
        <v>1256</v>
      </c>
      <c r="C404" s="182" t="s">
        <v>171</v>
      </c>
      <c r="D404" s="184">
        <v>45007</v>
      </c>
      <c r="E404" s="188" t="s">
        <v>15194</v>
      </c>
      <c r="F404" s="186">
        <v>11142.01</v>
      </c>
      <c r="G404" s="185" t="s">
        <v>6096</v>
      </c>
      <c r="H404" s="110" t="s">
        <v>6340</v>
      </c>
      <c r="I404" s="110" t="s">
        <v>6117</v>
      </c>
    </row>
    <row r="405" spans="1:9" ht="11.25" customHeight="1" x14ac:dyDescent="0.2">
      <c r="A405" s="181">
        <v>490</v>
      </c>
      <c r="B405" s="182" t="s">
        <v>14154</v>
      </c>
      <c r="C405" s="182" t="s">
        <v>178</v>
      </c>
      <c r="D405" s="184"/>
      <c r="E405" s="188" t="s">
        <v>15193</v>
      </c>
      <c r="F405" s="186">
        <v>0</v>
      </c>
      <c r="G405" s="185" t="s">
        <v>6096</v>
      </c>
      <c r="H405" s="110" t="s">
        <v>6119</v>
      </c>
      <c r="I405" s="110" t="s">
        <v>6117</v>
      </c>
    </row>
    <row r="406" spans="1:9" ht="11.25" customHeight="1" x14ac:dyDescent="0.2">
      <c r="A406" s="181">
        <v>491</v>
      </c>
      <c r="B406" s="182" t="s">
        <v>1263</v>
      </c>
      <c r="C406" s="182" t="s">
        <v>178</v>
      </c>
      <c r="D406" s="184"/>
      <c r="E406" s="188" t="s">
        <v>15193</v>
      </c>
      <c r="F406" s="186">
        <v>0</v>
      </c>
      <c r="G406" s="185" t="s">
        <v>6096</v>
      </c>
      <c r="H406" s="110" t="s">
        <v>6119</v>
      </c>
      <c r="I406" s="110" t="s">
        <v>6117</v>
      </c>
    </row>
    <row r="407" spans="1:9" ht="11.25" customHeight="1" x14ac:dyDescent="0.2">
      <c r="A407" s="181">
        <v>492</v>
      </c>
      <c r="B407" s="182" t="s">
        <v>1268</v>
      </c>
      <c r="C407" s="182" t="s">
        <v>178</v>
      </c>
      <c r="D407" s="183"/>
      <c r="E407" s="188" t="s">
        <v>15193</v>
      </c>
      <c r="F407" s="186">
        <v>0</v>
      </c>
      <c r="G407" s="185" t="s">
        <v>6096</v>
      </c>
      <c r="H407" s="110" t="s">
        <v>6119</v>
      </c>
      <c r="I407" s="110" t="s">
        <v>6117</v>
      </c>
    </row>
    <row r="408" spans="1:9" ht="11.25" customHeight="1" x14ac:dyDescent="0.2">
      <c r="A408" s="181">
        <v>493</v>
      </c>
      <c r="B408" s="182" t="s">
        <v>3117</v>
      </c>
      <c r="C408" s="182" t="s">
        <v>178</v>
      </c>
      <c r="D408" s="183"/>
      <c r="E408" s="188" t="s">
        <v>15193</v>
      </c>
      <c r="F408" s="186">
        <v>0</v>
      </c>
      <c r="G408" s="185" t="s">
        <v>6096</v>
      </c>
      <c r="H408" s="110" t="s">
        <v>6257</v>
      </c>
      <c r="I408" s="110" t="s">
        <v>6117</v>
      </c>
    </row>
    <row r="409" spans="1:9" ht="11.25" customHeight="1" x14ac:dyDescent="0.2">
      <c r="A409" s="181">
        <v>494</v>
      </c>
      <c r="B409" s="182" t="s">
        <v>7001</v>
      </c>
      <c r="C409" s="182" t="s">
        <v>178</v>
      </c>
      <c r="D409" s="183">
        <v>44592</v>
      </c>
      <c r="E409" s="188" t="s">
        <v>7328</v>
      </c>
      <c r="F409" s="186">
        <v>7387</v>
      </c>
      <c r="G409" s="185" t="s">
        <v>6096</v>
      </c>
      <c r="H409" s="110" t="s">
        <v>6155</v>
      </c>
      <c r="I409" s="110" t="s">
        <v>6117</v>
      </c>
    </row>
    <row r="410" spans="1:9" ht="11.25" customHeight="1" x14ac:dyDescent="0.2">
      <c r="A410" s="181">
        <v>495</v>
      </c>
      <c r="B410" s="182" t="s">
        <v>1275</v>
      </c>
      <c r="C410" s="182" t="s">
        <v>178</v>
      </c>
      <c r="D410" s="183"/>
      <c r="E410" s="188" t="s">
        <v>15193</v>
      </c>
      <c r="F410" s="186">
        <v>0</v>
      </c>
      <c r="G410" s="185" t="s">
        <v>6096</v>
      </c>
      <c r="H410" s="110" t="s">
        <v>6119</v>
      </c>
      <c r="I410" s="110" t="s">
        <v>6117</v>
      </c>
    </row>
    <row r="411" spans="1:9" ht="11.25" customHeight="1" x14ac:dyDescent="0.2">
      <c r="A411" s="181">
        <v>496</v>
      </c>
      <c r="B411" s="182" t="s">
        <v>1277</v>
      </c>
      <c r="C411" s="182" t="s">
        <v>178</v>
      </c>
      <c r="D411" s="183"/>
      <c r="E411" s="188" t="s">
        <v>15193</v>
      </c>
      <c r="F411" s="186">
        <v>0</v>
      </c>
      <c r="G411" s="185" t="s">
        <v>6428</v>
      </c>
      <c r="H411" s="110" t="s">
        <v>6429</v>
      </c>
      <c r="I411" s="110" t="s">
        <v>6117</v>
      </c>
    </row>
    <row r="412" spans="1:9" ht="11.25" customHeight="1" x14ac:dyDescent="0.2">
      <c r="A412" s="181">
        <v>497</v>
      </c>
      <c r="B412" s="182" t="s">
        <v>3664</v>
      </c>
      <c r="C412" s="182" t="s">
        <v>171</v>
      </c>
      <c r="D412" s="183"/>
      <c r="E412" s="188" t="s">
        <v>15193</v>
      </c>
      <c r="F412" s="186">
        <v>0</v>
      </c>
      <c r="G412" s="185" t="s">
        <v>6096</v>
      </c>
      <c r="H412" s="110" t="s">
        <v>6119</v>
      </c>
      <c r="I412" s="110" t="s">
        <v>6117</v>
      </c>
    </row>
    <row r="413" spans="1:9" ht="11.25" customHeight="1" x14ac:dyDescent="0.2">
      <c r="A413" s="181">
        <v>498</v>
      </c>
      <c r="B413" s="182" t="s">
        <v>1253</v>
      </c>
      <c r="C413" s="182" t="s">
        <v>178</v>
      </c>
      <c r="D413" s="183">
        <v>44621</v>
      </c>
      <c r="E413" s="188" t="s">
        <v>7328</v>
      </c>
      <c r="F413" s="186">
        <v>439900</v>
      </c>
      <c r="G413" s="185" t="s">
        <v>6096</v>
      </c>
      <c r="H413" s="110" t="s">
        <v>6257</v>
      </c>
      <c r="I413" s="110" t="s">
        <v>6117</v>
      </c>
    </row>
    <row r="414" spans="1:9" ht="11.25" customHeight="1" x14ac:dyDescent="0.2">
      <c r="A414" s="181">
        <v>499</v>
      </c>
      <c r="B414" s="182" t="s">
        <v>1294</v>
      </c>
      <c r="C414" s="182" t="s">
        <v>178</v>
      </c>
      <c r="D414" s="183"/>
      <c r="E414" s="188" t="s">
        <v>15193</v>
      </c>
      <c r="F414" s="186">
        <v>0</v>
      </c>
      <c r="G414" s="185" t="s">
        <v>6096</v>
      </c>
      <c r="H414" s="110" t="s">
        <v>6359</v>
      </c>
      <c r="I414" s="110" t="s">
        <v>6117</v>
      </c>
    </row>
    <row r="415" spans="1:9" ht="11.25" customHeight="1" x14ac:dyDescent="0.2">
      <c r="A415" s="181">
        <v>500</v>
      </c>
      <c r="B415" s="182" t="s">
        <v>1296</v>
      </c>
      <c r="C415" s="182" t="s">
        <v>178</v>
      </c>
      <c r="D415" s="183"/>
      <c r="E415" s="188" t="s">
        <v>15193</v>
      </c>
      <c r="F415" s="186">
        <v>0</v>
      </c>
      <c r="G415" s="185" t="s">
        <v>6433</v>
      </c>
      <c r="H415" s="110" t="s">
        <v>6434</v>
      </c>
      <c r="I415" s="110" t="s">
        <v>6117</v>
      </c>
    </row>
    <row r="416" spans="1:9" ht="11.25" customHeight="1" x14ac:dyDescent="0.2">
      <c r="A416" s="181">
        <v>501</v>
      </c>
      <c r="B416" s="182" t="s">
        <v>6999</v>
      </c>
      <c r="C416" s="182" t="s">
        <v>178</v>
      </c>
      <c r="D416" s="183">
        <v>44585</v>
      </c>
      <c r="E416" s="188" t="s">
        <v>7328</v>
      </c>
      <c r="F416" s="186">
        <v>39238</v>
      </c>
      <c r="G416" s="185" t="s">
        <v>6096</v>
      </c>
      <c r="H416" s="110" t="s">
        <v>6119</v>
      </c>
      <c r="I416" s="110" t="s">
        <v>6117</v>
      </c>
    </row>
    <row r="417" spans="1:9" ht="11.25" customHeight="1" x14ac:dyDescent="0.2">
      <c r="A417" s="181">
        <v>502</v>
      </c>
      <c r="B417" s="182" t="s">
        <v>6997</v>
      </c>
      <c r="C417" s="182" t="s">
        <v>178</v>
      </c>
      <c r="D417" s="183">
        <v>44585</v>
      </c>
      <c r="E417" s="188" t="s">
        <v>7328</v>
      </c>
      <c r="F417" s="186">
        <v>50592.01</v>
      </c>
      <c r="G417" s="185" t="s">
        <v>6096</v>
      </c>
      <c r="H417" s="110" t="s">
        <v>6436</v>
      </c>
      <c r="I417" s="110" t="s">
        <v>6117</v>
      </c>
    </row>
    <row r="418" spans="1:9" ht="11.25" customHeight="1" x14ac:dyDescent="0.2">
      <c r="A418" s="181">
        <v>503</v>
      </c>
      <c r="B418" s="182" t="s">
        <v>7090</v>
      </c>
      <c r="C418" s="182" t="s">
        <v>171</v>
      </c>
      <c r="D418" s="183">
        <v>45007</v>
      </c>
      <c r="E418" s="188" t="s">
        <v>15194</v>
      </c>
      <c r="F418" s="186">
        <v>1556</v>
      </c>
      <c r="G418" s="185" t="s">
        <v>6096</v>
      </c>
      <c r="H418" s="110" t="s">
        <v>6258</v>
      </c>
      <c r="I418" s="110" t="s">
        <v>6117</v>
      </c>
    </row>
    <row r="419" spans="1:9" ht="11.25" customHeight="1" x14ac:dyDescent="0.2">
      <c r="A419" s="181">
        <v>504</v>
      </c>
      <c r="B419" s="182" t="s">
        <v>1304</v>
      </c>
      <c r="C419" s="182" t="s">
        <v>178</v>
      </c>
      <c r="D419" s="183">
        <v>44993</v>
      </c>
      <c r="E419" s="188" t="s">
        <v>15194</v>
      </c>
      <c r="F419" s="186">
        <v>6212</v>
      </c>
      <c r="G419" s="185" t="s">
        <v>6096</v>
      </c>
      <c r="H419" s="110" t="s">
        <v>6350</v>
      </c>
      <c r="I419" s="110" t="s">
        <v>6117</v>
      </c>
    </row>
    <row r="420" spans="1:9" ht="11.25" customHeight="1" x14ac:dyDescent="0.2">
      <c r="A420" s="181">
        <v>505</v>
      </c>
      <c r="B420" s="182" t="s">
        <v>1309</v>
      </c>
      <c r="C420" s="182" t="s">
        <v>178</v>
      </c>
      <c r="D420" s="183"/>
      <c r="E420" s="188" t="s">
        <v>15193</v>
      </c>
      <c r="F420" s="186">
        <v>0</v>
      </c>
      <c r="G420" s="185" t="s">
        <v>6096</v>
      </c>
      <c r="H420" s="110" t="s">
        <v>6191</v>
      </c>
      <c r="I420" s="110" t="s">
        <v>6117</v>
      </c>
    </row>
    <row r="421" spans="1:9" ht="11.25" customHeight="1" x14ac:dyDescent="0.2">
      <c r="A421" s="181">
        <v>507</v>
      </c>
      <c r="B421" s="182" t="s">
        <v>701</v>
      </c>
      <c r="C421" s="182" t="s">
        <v>171</v>
      </c>
      <c r="D421" s="183"/>
      <c r="E421" s="188" t="s">
        <v>15193</v>
      </c>
      <c r="F421" s="186">
        <v>0</v>
      </c>
      <c r="G421" s="185" t="s">
        <v>6096</v>
      </c>
      <c r="H421" s="110" t="s">
        <v>6440</v>
      </c>
      <c r="I421" s="110" t="s">
        <v>6117</v>
      </c>
    </row>
    <row r="422" spans="1:9" ht="11.25" customHeight="1" x14ac:dyDescent="0.2">
      <c r="A422" s="181">
        <v>508</v>
      </c>
      <c r="B422" s="182" t="s">
        <v>702</v>
      </c>
      <c r="C422" s="182" t="s">
        <v>171</v>
      </c>
      <c r="D422" s="183"/>
      <c r="E422" s="188" t="s">
        <v>15193</v>
      </c>
      <c r="F422" s="186">
        <v>0</v>
      </c>
      <c r="G422" s="185" t="s">
        <v>6096</v>
      </c>
      <c r="H422" s="110" t="s">
        <v>6203</v>
      </c>
      <c r="I422" s="110" t="s">
        <v>6117</v>
      </c>
    </row>
    <row r="423" spans="1:9" ht="11.25" customHeight="1" x14ac:dyDescent="0.2">
      <c r="A423" s="181">
        <v>509</v>
      </c>
      <c r="B423" s="182" t="s">
        <v>14145</v>
      </c>
      <c r="C423" s="182" t="s">
        <v>178</v>
      </c>
      <c r="D423" s="183"/>
      <c r="E423" s="188" t="s">
        <v>15193</v>
      </c>
      <c r="F423" s="186">
        <v>0</v>
      </c>
      <c r="G423" s="185" t="s">
        <v>6096</v>
      </c>
      <c r="H423" s="110" t="s">
        <v>6097</v>
      </c>
      <c r="I423" s="110" t="s">
        <v>6117</v>
      </c>
    </row>
    <row r="424" spans="1:9" ht="11.25" customHeight="1" x14ac:dyDescent="0.2">
      <c r="A424" s="181">
        <v>510</v>
      </c>
      <c r="B424" s="182" t="s">
        <v>14144</v>
      </c>
      <c r="C424" s="182" t="s">
        <v>178</v>
      </c>
      <c r="D424" s="183"/>
      <c r="E424" s="188" t="s">
        <v>15193</v>
      </c>
      <c r="F424" s="186">
        <v>0</v>
      </c>
      <c r="G424" s="185" t="s">
        <v>6096</v>
      </c>
      <c r="H424" s="110" t="s">
        <v>6119</v>
      </c>
      <c r="I424" s="110" t="s">
        <v>6117</v>
      </c>
    </row>
    <row r="425" spans="1:9" ht="11.25" customHeight="1" x14ac:dyDescent="0.2">
      <c r="A425" s="181">
        <v>511</v>
      </c>
      <c r="B425" s="182" t="s">
        <v>7093</v>
      </c>
      <c r="C425" s="182" t="s">
        <v>178</v>
      </c>
      <c r="D425" s="183">
        <v>45013</v>
      </c>
      <c r="E425" s="188" t="s">
        <v>15194</v>
      </c>
      <c r="F425" s="186">
        <v>28404</v>
      </c>
      <c r="G425" s="185" t="s">
        <v>6096</v>
      </c>
      <c r="H425" s="110" t="s">
        <v>6155</v>
      </c>
      <c r="I425" s="110" t="s">
        <v>6117</v>
      </c>
    </row>
    <row r="426" spans="1:9" ht="11.25" customHeight="1" x14ac:dyDescent="0.2">
      <c r="A426" s="181">
        <v>512</v>
      </c>
      <c r="B426" s="182" t="s">
        <v>14143</v>
      </c>
      <c r="C426" s="182" t="s">
        <v>178</v>
      </c>
      <c r="D426" s="183"/>
      <c r="E426" s="188" t="s">
        <v>15193</v>
      </c>
      <c r="F426" s="186">
        <v>0</v>
      </c>
      <c r="G426" s="185" t="s">
        <v>6096</v>
      </c>
      <c r="H426" s="110" t="s">
        <v>6194</v>
      </c>
      <c r="I426" s="110" t="s">
        <v>6117</v>
      </c>
    </row>
    <row r="427" spans="1:9" ht="11.25" customHeight="1" x14ac:dyDescent="0.2">
      <c r="A427" s="181">
        <v>513</v>
      </c>
      <c r="B427" s="182" t="s">
        <v>1318</v>
      </c>
      <c r="C427" s="182" t="s">
        <v>178</v>
      </c>
      <c r="D427" s="183">
        <v>44585</v>
      </c>
      <c r="E427" s="188" t="s">
        <v>7328</v>
      </c>
      <c r="F427" s="186">
        <v>13149</v>
      </c>
      <c r="G427" s="185" t="s">
        <v>6096</v>
      </c>
      <c r="H427" s="110" t="s">
        <v>6261</v>
      </c>
      <c r="I427" s="110" t="s">
        <v>6117</v>
      </c>
    </row>
    <row r="428" spans="1:9" ht="11.25" customHeight="1" x14ac:dyDescent="0.2">
      <c r="A428" s="181">
        <v>514</v>
      </c>
      <c r="B428" s="182" t="s">
        <v>1293</v>
      </c>
      <c r="C428" s="182" t="s">
        <v>178</v>
      </c>
      <c r="D428" s="183"/>
      <c r="E428" s="188" t="s">
        <v>15193</v>
      </c>
      <c r="F428" s="186">
        <v>0</v>
      </c>
      <c r="G428" s="185" t="s">
        <v>6096</v>
      </c>
      <c r="H428" s="110" t="s">
        <v>6119</v>
      </c>
      <c r="I428" s="110" t="s">
        <v>6117</v>
      </c>
    </row>
    <row r="429" spans="1:9" ht="11.25" customHeight="1" x14ac:dyDescent="0.2">
      <c r="A429" s="181">
        <v>515</v>
      </c>
      <c r="B429" s="182" t="s">
        <v>1332</v>
      </c>
      <c r="C429" s="182" t="s">
        <v>171</v>
      </c>
      <c r="D429" s="183"/>
      <c r="E429" s="188" t="s">
        <v>15193</v>
      </c>
      <c r="F429" s="186">
        <v>0</v>
      </c>
      <c r="G429" s="185" t="s">
        <v>6096</v>
      </c>
      <c r="H429" s="110" t="s">
        <v>6155</v>
      </c>
      <c r="I429" s="110" t="s">
        <v>6117</v>
      </c>
    </row>
    <row r="430" spans="1:9" ht="11.25" customHeight="1" x14ac:dyDescent="0.2">
      <c r="A430" s="181">
        <v>516</v>
      </c>
      <c r="B430" s="182" t="s">
        <v>6994</v>
      </c>
      <c r="C430" s="182" t="s">
        <v>178</v>
      </c>
      <c r="D430" s="183">
        <v>44585</v>
      </c>
      <c r="E430" s="188" t="s">
        <v>7328</v>
      </c>
      <c r="F430" s="186">
        <v>6720</v>
      </c>
      <c r="G430" s="185" t="s">
        <v>6096</v>
      </c>
      <c r="H430" s="110" t="s">
        <v>6119</v>
      </c>
      <c r="I430" s="110" t="s">
        <v>6117</v>
      </c>
    </row>
    <row r="431" spans="1:9" ht="11.25" customHeight="1" x14ac:dyDescent="0.2">
      <c r="A431" s="181">
        <v>517</v>
      </c>
      <c r="B431" s="182" t="s">
        <v>7779</v>
      </c>
      <c r="C431" s="182" t="s">
        <v>178</v>
      </c>
      <c r="D431" s="183">
        <v>45427</v>
      </c>
      <c r="E431" s="188" t="s">
        <v>10909</v>
      </c>
      <c r="F431" s="186">
        <v>1931</v>
      </c>
      <c r="G431" s="185" t="s">
        <v>6096</v>
      </c>
      <c r="H431" s="110" t="s">
        <v>6119</v>
      </c>
      <c r="I431" s="110" t="s">
        <v>6117</v>
      </c>
    </row>
    <row r="432" spans="1:9" ht="11.25" customHeight="1" x14ac:dyDescent="0.2">
      <c r="A432" s="181">
        <v>518</v>
      </c>
      <c r="B432" s="182" t="s">
        <v>575</v>
      </c>
      <c r="C432" s="182" t="s">
        <v>178</v>
      </c>
      <c r="D432" s="183"/>
      <c r="E432" s="188" t="s">
        <v>15193</v>
      </c>
      <c r="F432" s="186">
        <v>0</v>
      </c>
      <c r="G432" s="185" t="s">
        <v>6096</v>
      </c>
      <c r="H432" s="110" t="s">
        <v>6119</v>
      </c>
      <c r="I432" s="110" t="s">
        <v>6117</v>
      </c>
    </row>
    <row r="433" spans="1:9" ht="11.25" customHeight="1" x14ac:dyDescent="0.2">
      <c r="A433" s="181">
        <v>519</v>
      </c>
      <c r="B433" s="182" t="s">
        <v>1317</v>
      </c>
      <c r="C433" s="182" t="s">
        <v>178</v>
      </c>
      <c r="D433" s="183"/>
      <c r="E433" s="188" t="s">
        <v>15193</v>
      </c>
      <c r="F433" s="186">
        <v>0</v>
      </c>
      <c r="G433" s="185" t="s">
        <v>6096</v>
      </c>
      <c r="H433" s="110" t="s">
        <v>6119</v>
      </c>
      <c r="I433" s="110" t="s">
        <v>6117</v>
      </c>
    </row>
    <row r="434" spans="1:9" ht="11.25" customHeight="1" x14ac:dyDescent="0.2">
      <c r="A434" s="181">
        <v>520</v>
      </c>
      <c r="B434" s="182" t="s">
        <v>14139</v>
      </c>
      <c r="C434" s="182" t="s">
        <v>171</v>
      </c>
      <c r="D434" s="183"/>
      <c r="E434" s="188" t="s">
        <v>15193</v>
      </c>
      <c r="F434" s="186">
        <v>0</v>
      </c>
      <c r="G434" s="185" t="s">
        <v>6096</v>
      </c>
      <c r="H434" s="110" t="s">
        <v>6100</v>
      </c>
      <c r="I434" s="110" t="s">
        <v>6117</v>
      </c>
    </row>
    <row r="435" spans="1:9" ht="11.25" customHeight="1" x14ac:dyDescent="0.2">
      <c r="A435" s="181">
        <v>521</v>
      </c>
      <c r="B435" s="182" t="s">
        <v>1337</v>
      </c>
      <c r="C435" s="182" t="s">
        <v>171</v>
      </c>
      <c r="D435" s="183"/>
      <c r="E435" s="188" t="s">
        <v>15193</v>
      </c>
      <c r="F435" s="186">
        <v>0</v>
      </c>
      <c r="G435" s="185" t="s">
        <v>6096</v>
      </c>
      <c r="H435" s="110" t="s">
        <v>6221</v>
      </c>
      <c r="I435" s="110" t="s">
        <v>6117</v>
      </c>
    </row>
    <row r="436" spans="1:9" ht="11.25" customHeight="1" x14ac:dyDescent="0.2">
      <c r="A436" s="181">
        <v>522</v>
      </c>
      <c r="B436" s="182" t="s">
        <v>1342</v>
      </c>
      <c r="C436" s="182" t="s">
        <v>178</v>
      </c>
      <c r="D436" s="183">
        <v>44591</v>
      </c>
      <c r="E436" s="188" t="s">
        <v>7328</v>
      </c>
      <c r="F436" s="186">
        <v>29345</v>
      </c>
      <c r="G436" s="185" t="s">
        <v>6445</v>
      </c>
      <c r="H436" s="110" t="s">
        <v>6221</v>
      </c>
      <c r="I436" s="110" t="s">
        <v>6117</v>
      </c>
    </row>
    <row r="437" spans="1:9" ht="11.25" customHeight="1" x14ac:dyDescent="0.2">
      <c r="A437" s="181">
        <v>523</v>
      </c>
      <c r="B437" s="182" t="s">
        <v>447</v>
      </c>
      <c r="C437" s="182" t="s">
        <v>178</v>
      </c>
      <c r="D437" s="183"/>
      <c r="E437" s="188" t="s">
        <v>15193</v>
      </c>
      <c r="F437" s="186">
        <v>0</v>
      </c>
      <c r="G437" s="185" t="s">
        <v>6096</v>
      </c>
      <c r="H437" s="110" t="s">
        <v>6119</v>
      </c>
      <c r="I437" s="110" t="s">
        <v>6117</v>
      </c>
    </row>
    <row r="438" spans="1:9" ht="11.25" customHeight="1" x14ac:dyDescent="0.2">
      <c r="A438" s="181">
        <v>524</v>
      </c>
      <c r="B438" s="182" t="s">
        <v>1344</v>
      </c>
      <c r="C438" s="182" t="s">
        <v>247</v>
      </c>
      <c r="D438" s="183">
        <v>44993</v>
      </c>
      <c r="E438" s="188" t="s">
        <v>15194</v>
      </c>
      <c r="F438" s="186">
        <v>5254</v>
      </c>
      <c r="G438" s="185" t="s">
        <v>6096</v>
      </c>
      <c r="H438" s="110" t="s">
        <v>6119</v>
      </c>
      <c r="I438" s="110" t="s">
        <v>6117</v>
      </c>
    </row>
    <row r="439" spans="1:9" ht="11.25" customHeight="1" x14ac:dyDescent="0.2">
      <c r="A439" s="181">
        <v>525</v>
      </c>
      <c r="B439" s="182" t="s">
        <v>1346</v>
      </c>
      <c r="C439" s="182" t="s">
        <v>247</v>
      </c>
      <c r="D439" s="183">
        <v>44993</v>
      </c>
      <c r="E439" s="188" t="s">
        <v>15194</v>
      </c>
      <c r="F439" s="186">
        <v>4487</v>
      </c>
      <c r="G439" s="185" t="s">
        <v>6446</v>
      </c>
      <c r="H439" s="110" t="s">
        <v>6406</v>
      </c>
      <c r="I439" s="110" t="s">
        <v>6117</v>
      </c>
    </row>
    <row r="440" spans="1:9" ht="11.25" customHeight="1" x14ac:dyDescent="0.2">
      <c r="A440" s="181">
        <v>526</v>
      </c>
      <c r="B440" s="182" t="s">
        <v>1476</v>
      </c>
      <c r="C440" s="182" t="s">
        <v>178</v>
      </c>
      <c r="D440" s="183"/>
      <c r="E440" s="188" t="s">
        <v>15193</v>
      </c>
      <c r="F440" s="186">
        <v>0</v>
      </c>
      <c r="G440" s="185" t="s">
        <v>6096</v>
      </c>
      <c r="H440" s="110" t="s">
        <v>6119</v>
      </c>
      <c r="I440" s="110" t="s">
        <v>6117</v>
      </c>
    </row>
    <row r="441" spans="1:9" ht="11.25" customHeight="1" x14ac:dyDescent="0.2">
      <c r="A441" s="181">
        <v>527</v>
      </c>
      <c r="B441" s="182" t="s">
        <v>1345</v>
      </c>
      <c r="C441" s="182" t="s">
        <v>247</v>
      </c>
      <c r="D441" s="183">
        <v>44987</v>
      </c>
      <c r="E441" s="188" t="s">
        <v>15194</v>
      </c>
      <c r="F441" s="186">
        <v>4384</v>
      </c>
      <c r="G441" s="185" t="s">
        <v>6096</v>
      </c>
      <c r="H441" s="110" t="s">
        <v>6155</v>
      </c>
      <c r="I441" s="110" t="s">
        <v>6117</v>
      </c>
    </row>
    <row r="442" spans="1:9" ht="11.25" customHeight="1" x14ac:dyDescent="0.2">
      <c r="A442" s="181">
        <v>528</v>
      </c>
      <c r="B442" s="182" t="s">
        <v>1347</v>
      </c>
      <c r="C442" s="182" t="s">
        <v>247</v>
      </c>
      <c r="D442" s="183">
        <v>44987</v>
      </c>
      <c r="E442" s="188" t="s">
        <v>15194</v>
      </c>
      <c r="F442" s="186">
        <v>3883.01</v>
      </c>
      <c r="G442" s="185" t="s">
        <v>6450</v>
      </c>
      <c r="H442" s="110" t="s">
        <v>6451</v>
      </c>
      <c r="I442" s="110" t="s">
        <v>6117</v>
      </c>
    </row>
    <row r="443" spans="1:9" ht="11.25" customHeight="1" x14ac:dyDescent="0.2">
      <c r="A443" s="181">
        <v>530</v>
      </c>
      <c r="B443" s="182" t="s">
        <v>6992</v>
      </c>
      <c r="C443" s="182" t="s">
        <v>178</v>
      </c>
      <c r="D443" s="183">
        <v>44585</v>
      </c>
      <c r="E443" s="188" t="s">
        <v>7328</v>
      </c>
      <c r="F443" s="186">
        <v>31341.01</v>
      </c>
      <c r="G443" s="185" t="s">
        <v>6096</v>
      </c>
      <c r="H443" s="110" t="s">
        <v>6119</v>
      </c>
      <c r="I443" s="110" t="s">
        <v>6117</v>
      </c>
    </row>
    <row r="444" spans="1:9" ht="11.25" customHeight="1" x14ac:dyDescent="0.2">
      <c r="A444" s="181">
        <v>532</v>
      </c>
      <c r="B444" s="182" t="s">
        <v>7777</v>
      </c>
      <c r="C444" s="182" t="s">
        <v>178</v>
      </c>
      <c r="D444" s="183">
        <v>44993</v>
      </c>
      <c r="E444" s="188" t="s">
        <v>15194</v>
      </c>
      <c r="F444" s="186">
        <v>1278</v>
      </c>
      <c r="G444" s="185" t="s">
        <v>6096</v>
      </c>
      <c r="H444" s="110" t="s">
        <v>6119</v>
      </c>
      <c r="I444" s="110" t="s">
        <v>6117</v>
      </c>
    </row>
    <row r="445" spans="1:9" ht="11.25" customHeight="1" x14ac:dyDescent="0.2">
      <c r="A445" s="181">
        <v>533</v>
      </c>
      <c r="B445" s="182" t="s">
        <v>1374</v>
      </c>
      <c r="C445" s="182" t="s">
        <v>178</v>
      </c>
      <c r="D445" s="183"/>
      <c r="E445" s="188" t="s">
        <v>15193</v>
      </c>
      <c r="F445" s="186">
        <v>0</v>
      </c>
      <c r="G445" s="185" t="s">
        <v>6096</v>
      </c>
      <c r="H445" s="110" t="s">
        <v>6240</v>
      </c>
      <c r="I445" s="110" t="s">
        <v>6117</v>
      </c>
    </row>
    <row r="446" spans="1:9" ht="11.25" customHeight="1" x14ac:dyDescent="0.2">
      <c r="A446" s="181">
        <v>534</v>
      </c>
      <c r="B446" s="182" t="s">
        <v>6738</v>
      </c>
      <c r="C446" s="182" t="s">
        <v>178</v>
      </c>
      <c r="D446" s="183">
        <v>44993</v>
      </c>
      <c r="E446" s="188" t="s">
        <v>15194</v>
      </c>
      <c r="F446" s="186">
        <v>60</v>
      </c>
      <c r="G446" s="185" t="s">
        <v>6455</v>
      </c>
      <c r="H446" s="110" t="s">
        <v>6152</v>
      </c>
      <c r="I446" s="110" t="s">
        <v>6117</v>
      </c>
    </row>
    <row r="447" spans="1:9" ht="11.25" customHeight="1" x14ac:dyDescent="0.2">
      <c r="A447" s="181">
        <v>535</v>
      </c>
      <c r="B447" s="182" t="s">
        <v>7330</v>
      </c>
      <c r="C447" s="182" t="s">
        <v>178</v>
      </c>
      <c r="D447" s="183">
        <v>45062</v>
      </c>
      <c r="E447" s="188" t="s">
        <v>15194</v>
      </c>
      <c r="F447" s="186">
        <v>85</v>
      </c>
      <c r="G447" s="185" t="s">
        <v>6457</v>
      </c>
      <c r="H447" s="110" t="s">
        <v>6130</v>
      </c>
      <c r="I447" s="110" t="s">
        <v>6117</v>
      </c>
    </row>
    <row r="448" spans="1:9" ht="11.25" customHeight="1" x14ac:dyDescent="0.2">
      <c r="A448" s="110">
        <v>536</v>
      </c>
      <c r="B448" s="110" t="s">
        <v>1414</v>
      </c>
      <c r="C448" s="110" t="s">
        <v>178</v>
      </c>
      <c r="D448" s="183"/>
      <c r="E448" s="110" t="s">
        <v>15193</v>
      </c>
      <c r="F448" s="110">
        <v>0</v>
      </c>
      <c r="G448" s="185" t="s">
        <v>6459</v>
      </c>
      <c r="H448" s="110" t="s">
        <v>6130</v>
      </c>
      <c r="I448" s="110" t="s">
        <v>6117</v>
      </c>
    </row>
    <row r="449" spans="1:9" ht="11.25" customHeight="1" x14ac:dyDescent="0.2">
      <c r="A449" s="181">
        <v>537</v>
      </c>
      <c r="B449" s="182" t="s">
        <v>14137</v>
      </c>
      <c r="C449" s="182" t="s">
        <v>171</v>
      </c>
      <c r="D449" s="183"/>
      <c r="E449" s="188" t="s">
        <v>15193</v>
      </c>
      <c r="F449" s="186">
        <v>0</v>
      </c>
      <c r="G449" s="185" t="s">
        <v>6096</v>
      </c>
      <c r="H449" s="110" t="s">
        <v>6155</v>
      </c>
      <c r="I449" s="110" t="s">
        <v>6117</v>
      </c>
    </row>
    <row r="450" spans="1:9" ht="11.25" customHeight="1" x14ac:dyDescent="0.2">
      <c r="A450" s="181">
        <v>538</v>
      </c>
      <c r="B450" s="182" t="s">
        <v>14135</v>
      </c>
      <c r="C450" s="182" t="s">
        <v>178</v>
      </c>
      <c r="D450" s="183"/>
      <c r="E450" s="188" t="s">
        <v>15193</v>
      </c>
      <c r="F450" s="186">
        <v>0</v>
      </c>
      <c r="G450" s="185" t="s">
        <v>6096</v>
      </c>
      <c r="H450" s="110" t="s">
        <v>6191</v>
      </c>
      <c r="I450" s="110" t="s">
        <v>6117</v>
      </c>
    </row>
    <row r="451" spans="1:9" ht="11.25" customHeight="1" x14ac:dyDescent="0.2">
      <c r="A451" s="181">
        <v>539</v>
      </c>
      <c r="B451" s="182" t="s">
        <v>14133</v>
      </c>
      <c r="C451" s="182" t="s">
        <v>178</v>
      </c>
      <c r="D451" s="184"/>
      <c r="E451" s="188" t="s">
        <v>15193</v>
      </c>
      <c r="F451" s="186">
        <v>0</v>
      </c>
      <c r="G451" s="185" t="s">
        <v>6096</v>
      </c>
      <c r="H451" s="110" t="s">
        <v>6221</v>
      </c>
      <c r="I451" s="110" t="s">
        <v>6117</v>
      </c>
    </row>
    <row r="452" spans="1:9" ht="11.25" customHeight="1" x14ac:dyDescent="0.2">
      <c r="A452" s="181">
        <v>540</v>
      </c>
      <c r="B452" s="182" t="s">
        <v>1424</v>
      </c>
      <c r="C452" s="182" t="s">
        <v>178</v>
      </c>
      <c r="D452" s="183"/>
      <c r="E452" s="188" t="s">
        <v>15193</v>
      </c>
      <c r="F452" s="186">
        <v>0</v>
      </c>
      <c r="G452" s="185" t="s">
        <v>6462</v>
      </c>
      <c r="H452" s="110" t="s">
        <v>6130</v>
      </c>
      <c r="I452" s="110" t="s">
        <v>6117</v>
      </c>
    </row>
    <row r="453" spans="1:9" ht="11.25" customHeight="1" x14ac:dyDescent="0.2">
      <c r="A453" s="181">
        <v>541</v>
      </c>
      <c r="B453" s="182" t="s">
        <v>1125</v>
      </c>
      <c r="C453" s="182" t="s">
        <v>178</v>
      </c>
      <c r="D453" s="184"/>
      <c r="E453" s="188" t="s">
        <v>15193</v>
      </c>
      <c r="F453" s="186">
        <v>0</v>
      </c>
      <c r="G453" s="185" t="s">
        <v>6096</v>
      </c>
      <c r="H453" s="110" t="s">
        <v>6240</v>
      </c>
      <c r="I453" s="110" t="s">
        <v>6117</v>
      </c>
    </row>
    <row r="454" spans="1:9" ht="11.25" customHeight="1" x14ac:dyDescent="0.2">
      <c r="A454" s="181">
        <v>542</v>
      </c>
      <c r="B454" s="182" t="s">
        <v>14129</v>
      </c>
      <c r="C454" s="182" t="s">
        <v>178</v>
      </c>
      <c r="D454" s="184"/>
      <c r="E454" s="188" t="s">
        <v>15193</v>
      </c>
      <c r="F454" s="186">
        <v>0</v>
      </c>
      <c r="G454" s="185" t="s">
        <v>6463</v>
      </c>
      <c r="H454" s="110" t="s">
        <v>6149</v>
      </c>
      <c r="I454" s="110" t="s">
        <v>6117</v>
      </c>
    </row>
    <row r="455" spans="1:9" ht="11.25" customHeight="1" x14ac:dyDescent="0.2">
      <c r="A455" s="181">
        <v>543</v>
      </c>
      <c r="B455" s="182" t="s">
        <v>14127</v>
      </c>
      <c r="C455" s="182" t="s">
        <v>178</v>
      </c>
      <c r="D455" s="184"/>
      <c r="E455" s="188" t="s">
        <v>15193</v>
      </c>
      <c r="F455" s="186">
        <v>0</v>
      </c>
      <c r="G455" s="185" t="s">
        <v>6464</v>
      </c>
      <c r="H455" s="110" t="s">
        <v>6119</v>
      </c>
      <c r="I455" s="110" t="s">
        <v>6117</v>
      </c>
    </row>
    <row r="456" spans="1:9" ht="11.25" customHeight="1" x14ac:dyDescent="0.2">
      <c r="A456" s="181">
        <v>544</v>
      </c>
      <c r="B456" s="182" t="s">
        <v>1127</v>
      </c>
      <c r="C456" s="182" t="s">
        <v>178</v>
      </c>
      <c r="D456" s="184"/>
      <c r="E456" s="188" t="s">
        <v>15193</v>
      </c>
      <c r="F456" s="186">
        <v>0</v>
      </c>
      <c r="G456" s="185" t="s">
        <v>6096</v>
      </c>
      <c r="H456" s="110" t="s">
        <v>6362</v>
      </c>
      <c r="I456" s="110" t="s">
        <v>6117</v>
      </c>
    </row>
    <row r="457" spans="1:9" ht="11.25" customHeight="1" x14ac:dyDescent="0.2">
      <c r="A457" s="181">
        <v>545</v>
      </c>
      <c r="B457" s="182" t="s">
        <v>14124</v>
      </c>
      <c r="C457" s="182" t="s">
        <v>178</v>
      </c>
      <c r="D457" s="184"/>
      <c r="E457" s="188" t="s">
        <v>15193</v>
      </c>
      <c r="F457" s="186">
        <v>0</v>
      </c>
      <c r="G457" s="185" t="s">
        <v>6096</v>
      </c>
      <c r="H457" s="110" t="s">
        <v>6155</v>
      </c>
      <c r="I457" s="110" t="s">
        <v>6117</v>
      </c>
    </row>
    <row r="458" spans="1:9" ht="11.25" customHeight="1" x14ac:dyDescent="0.2">
      <c r="A458" s="181">
        <v>546</v>
      </c>
      <c r="B458" s="182" t="s">
        <v>14122</v>
      </c>
      <c r="C458" s="182" t="s">
        <v>178</v>
      </c>
      <c r="D458" s="184"/>
      <c r="E458" s="188" t="s">
        <v>15193</v>
      </c>
      <c r="F458" s="186">
        <v>0</v>
      </c>
      <c r="G458" s="185" t="s">
        <v>6096</v>
      </c>
      <c r="H458" s="110" t="s">
        <v>6280</v>
      </c>
      <c r="I458" s="110" t="s">
        <v>6117</v>
      </c>
    </row>
    <row r="459" spans="1:9" ht="11.25" customHeight="1" x14ac:dyDescent="0.2">
      <c r="A459" s="181">
        <v>548</v>
      </c>
      <c r="B459" s="182" t="s">
        <v>1122</v>
      </c>
      <c r="C459" s="182" t="s">
        <v>178</v>
      </c>
      <c r="D459" s="184"/>
      <c r="E459" s="188" t="s">
        <v>15193</v>
      </c>
      <c r="F459" s="186">
        <v>0</v>
      </c>
      <c r="G459" s="185" t="s">
        <v>6468</v>
      </c>
      <c r="H459" s="110" t="s">
        <v>6362</v>
      </c>
      <c r="I459" s="110" t="s">
        <v>6117</v>
      </c>
    </row>
    <row r="460" spans="1:9" ht="11.25" customHeight="1" x14ac:dyDescent="0.2">
      <c r="A460" s="181">
        <v>549</v>
      </c>
      <c r="B460" s="182" t="s">
        <v>1130</v>
      </c>
      <c r="C460" s="182" t="s">
        <v>178</v>
      </c>
      <c r="D460" s="184"/>
      <c r="E460" s="188" t="s">
        <v>15193</v>
      </c>
      <c r="F460" s="186">
        <v>0</v>
      </c>
      <c r="G460" s="185" t="s">
        <v>6096</v>
      </c>
      <c r="H460" s="110" t="s">
        <v>6470</v>
      </c>
      <c r="I460" s="110" t="s">
        <v>6117</v>
      </c>
    </row>
    <row r="461" spans="1:9" ht="11.25" customHeight="1" x14ac:dyDescent="0.2">
      <c r="A461" s="181">
        <v>550</v>
      </c>
      <c r="B461" s="182" t="s">
        <v>1430</v>
      </c>
      <c r="C461" s="182" t="s">
        <v>178</v>
      </c>
      <c r="D461" s="183"/>
      <c r="E461" s="188" t="s">
        <v>15193</v>
      </c>
      <c r="F461" s="186">
        <v>0</v>
      </c>
      <c r="G461" s="185" t="s">
        <v>6096</v>
      </c>
      <c r="H461" s="110" t="s">
        <v>6100</v>
      </c>
      <c r="I461" s="110" t="s">
        <v>6117</v>
      </c>
    </row>
    <row r="462" spans="1:9" ht="11.25" customHeight="1" x14ac:dyDescent="0.2">
      <c r="A462" s="181">
        <v>551</v>
      </c>
      <c r="B462" s="182" t="s">
        <v>7775</v>
      </c>
      <c r="C462" s="182" t="s">
        <v>178</v>
      </c>
      <c r="D462" s="183">
        <v>45013</v>
      </c>
      <c r="E462" s="188" t="s">
        <v>15194</v>
      </c>
      <c r="F462" s="186">
        <v>11085</v>
      </c>
      <c r="G462" s="185" t="s">
        <v>6472</v>
      </c>
      <c r="H462" s="110" t="s">
        <v>6280</v>
      </c>
      <c r="I462" s="110" t="s">
        <v>6117</v>
      </c>
    </row>
    <row r="463" spans="1:9" ht="11.25" customHeight="1" x14ac:dyDescent="0.2">
      <c r="A463" s="181">
        <v>552</v>
      </c>
      <c r="B463" s="182" t="s">
        <v>3022</v>
      </c>
      <c r="C463" s="182" t="s">
        <v>178</v>
      </c>
      <c r="D463" s="184"/>
      <c r="E463" s="188" t="s">
        <v>15193</v>
      </c>
      <c r="F463" s="186">
        <v>0</v>
      </c>
      <c r="G463" s="185" t="s">
        <v>6096</v>
      </c>
      <c r="H463" s="110" t="s">
        <v>6359</v>
      </c>
      <c r="I463" s="110" t="s">
        <v>6117</v>
      </c>
    </row>
    <row r="464" spans="1:9" ht="11.25" customHeight="1" x14ac:dyDescent="0.2">
      <c r="A464" s="181">
        <v>553</v>
      </c>
      <c r="B464" s="182" t="s">
        <v>1443</v>
      </c>
      <c r="C464" s="182" t="s">
        <v>178</v>
      </c>
      <c r="D464" s="184"/>
      <c r="E464" s="188" t="s">
        <v>15193</v>
      </c>
      <c r="F464" s="186">
        <v>0</v>
      </c>
      <c r="G464" s="185" t="s">
        <v>6096</v>
      </c>
      <c r="H464" s="110" t="s">
        <v>6221</v>
      </c>
      <c r="I464" s="110" t="s">
        <v>6117</v>
      </c>
    </row>
    <row r="465" spans="1:9" ht="11.25" customHeight="1" x14ac:dyDescent="0.2">
      <c r="A465" s="181">
        <v>554</v>
      </c>
      <c r="B465" s="182" t="s">
        <v>1444</v>
      </c>
      <c r="C465" s="182" t="s">
        <v>178</v>
      </c>
      <c r="D465" s="184"/>
      <c r="E465" s="188" t="s">
        <v>15193</v>
      </c>
      <c r="F465" s="186">
        <v>0</v>
      </c>
      <c r="G465" s="185" t="s">
        <v>6475</v>
      </c>
      <c r="H465" s="110" t="s">
        <v>6280</v>
      </c>
      <c r="I465" s="110" t="s">
        <v>6117</v>
      </c>
    </row>
    <row r="466" spans="1:9" ht="11.25" customHeight="1" x14ac:dyDescent="0.2">
      <c r="A466" s="181">
        <v>556</v>
      </c>
      <c r="B466" s="182" t="s">
        <v>3272</v>
      </c>
      <c r="C466" s="182" t="s">
        <v>178</v>
      </c>
      <c r="D466" s="183"/>
      <c r="E466" s="188" t="s">
        <v>15193</v>
      </c>
      <c r="F466" s="186">
        <v>0</v>
      </c>
      <c r="G466" s="185" t="s">
        <v>6475</v>
      </c>
      <c r="H466" s="110" t="s">
        <v>6280</v>
      </c>
      <c r="I466" s="110" t="s">
        <v>6117</v>
      </c>
    </row>
    <row r="467" spans="1:9" ht="11.25" customHeight="1" x14ac:dyDescent="0.2">
      <c r="A467" s="181">
        <v>557</v>
      </c>
      <c r="B467" s="182" t="s">
        <v>1449</v>
      </c>
      <c r="C467" s="182" t="s">
        <v>178</v>
      </c>
      <c r="D467" s="184"/>
      <c r="E467" s="188" t="s">
        <v>15193</v>
      </c>
      <c r="F467" s="186">
        <v>0</v>
      </c>
      <c r="G467" s="185" t="s">
        <v>6096</v>
      </c>
      <c r="H467" s="110" t="s">
        <v>6100</v>
      </c>
      <c r="I467" s="110" t="s">
        <v>6117</v>
      </c>
    </row>
    <row r="468" spans="1:9" ht="11.25" customHeight="1" x14ac:dyDescent="0.2">
      <c r="A468" s="181">
        <v>558</v>
      </c>
      <c r="B468" s="182" t="s">
        <v>14114</v>
      </c>
      <c r="C468" s="182" t="s">
        <v>178</v>
      </c>
      <c r="D468" s="183"/>
      <c r="E468" s="188" t="s">
        <v>15193</v>
      </c>
      <c r="F468" s="186">
        <v>0</v>
      </c>
      <c r="G468" s="185" t="s">
        <v>6475</v>
      </c>
      <c r="H468" s="110" t="s">
        <v>6280</v>
      </c>
      <c r="I468" s="110" t="s">
        <v>6117</v>
      </c>
    </row>
    <row r="469" spans="1:9" ht="11.25" customHeight="1" x14ac:dyDescent="0.2">
      <c r="A469" s="181">
        <v>559</v>
      </c>
      <c r="B469" s="182" t="s">
        <v>14112</v>
      </c>
      <c r="C469" s="182" t="s">
        <v>178</v>
      </c>
      <c r="D469" s="184"/>
      <c r="E469" s="188" t="s">
        <v>15193</v>
      </c>
      <c r="F469" s="186">
        <v>0</v>
      </c>
      <c r="G469" s="185" t="s">
        <v>6096</v>
      </c>
      <c r="H469" s="110" t="s">
        <v>6356</v>
      </c>
      <c r="I469" s="110" t="s">
        <v>6117</v>
      </c>
    </row>
    <row r="470" spans="1:9" ht="11.25" customHeight="1" x14ac:dyDescent="0.2">
      <c r="A470" s="181">
        <v>560</v>
      </c>
      <c r="B470" s="182" t="s">
        <v>1446</v>
      </c>
      <c r="C470" s="182" t="s">
        <v>178</v>
      </c>
      <c r="D470" s="184"/>
      <c r="E470" s="188" t="s">
        <v>15193</v>
      </c>
      <c r="F470" s="186">
        <v>0</v>
      </c>
      <c r="G470" s="185" t="s">
        <v>6096</v>
      </c>
      <c r="H470" s="110" t="s">
        <v>6267</v>
      </c>
      <c r="I470" s="110" t="s">
        <v>6117</v>
      </c>
    </row>
    <row r="471" spans="1:9" ht="11.25" customHeight="1" x14ac:dyDescent="0.2">
      <c r="A471" s="181">
        <v>561</v>
      </c>
      <c r="B471" s="182" t="s">
        <v>1136</v>
      </c>
      <c r="C471" s="182" t="s">
        <v>178</v>
      </c>
      <c r="D471" s="184"/>
      <c r="E471" s="188" t="s">
        <v>15193</v>
      </c>
      <c r="F471" s="186">
        <v>0</v>
      </c>
      <c r="G471" s="185" t="s">
        <v>6479</v>
      </c>
      <c r="H471" s="110" t="s">
        <v>6434</v>
      </c>
      <c r="I471" s="110" t="s">
        <v>6117</v>
      </c>
    </row>
    <row r="472" spans="1:9" ht="11.25" customHeight="1" x14ac:dyDescent="0.2">
      <c r="A472" s="181">
        <v>563</v>
      </c>
      <c r="B472" s="182" t="s">
        <v>14108</v>
      </c>
      <c r="C472" s="182" t="s">
        <v>178</v>
      </c>
      <c r="D472" s="184"/>
      <c r="E472" s="188" t="s">
        <v>15193</v>
      </c>
      <c r="F472" s="186">
        <v>0</v>
      </c>
      <c r="G472" s="185" t="s">
        <v>6481</v>
      </c>
      <c r="H472" s="110" t="s">
        <v>6406</v>
      </c>
      <c r="I472" s="110" t="s">
        <v>6117</v>
      </c>
    </row>
    <row r="473" spans="1:9" ht="11.25" customHeight="1" x14ac:dyDescent="0.2">
      <c r="A473" s="181">
        <v>564</v>
      </c>
      <c r="B473" s="182" t="s">
        <v>1463</v>
      </c>
      <c r="C473" s="182" t="s">
        <v>178</v>
      </c>
      <c r="D473" s="183"/>
      <c r="E473" s="188" t="s">
        <v>15193</v>
      </c>
      <c r="F473" s="186">
        <v>0</v>
      </c>
      <c r="G473" s="185" t="s">
        <v>6096</v>
      </c>
      <c r="H473" s="110" t="s">
        <v>6323</v>
      </c>
      <c r="I473" s="110" t="s">
        <v>6117</v>
      </c>
    </row>
    <row r="474" spans="1:9" ht="11.25" customHeight="1" x14ac:dyDescent="0.2">
      <c r="A474" s="181">
        <v>565</v>
      </c>
      <c r="B474" s="182" t="s">
        <v>1464</v>
      </c>
      <c r="C474" s="182" t="s">
        <v>178</v>
      </c>
      <c r="D474" s="183"/>
      <c r="E474" s="188" t="s">
        <v>15193</v>
      </c>
      <c r="F474" s="186">
        <v>0</v>
      </c>
      <c r="G474" s="185" t="s">
        <v>6096</v>
      </c>
      <c r="H474" s="110" t="s">
        <v>6362</v>
      </c>
      <c r="I474" s="110" t="s">
        <v>6117</v>
      </c>
    </row>
    <row r="475" spans="1:9" ht="11.25" customHeight="1" x14ac:dyDescent="0.2">
      <c r="A475" s="181">
        <v>566</v>
      </c>
      <c r="B475" s="182" t="s">
        <v>14105</v>
      </c>
      <c r="C475" s="182" t="s">
        <v>178</v>
      </c>
      <c r="D475" s="184"/>
      <c r="E475" s="188" t="s">
        <v>15193</v>
      </c>
      <c r="F475" s="186">
        <v>0</v>
      </c>
      <c r="G475" s="185" t="s">
        <v>6483</v>
      </c>
      <c r="H475" s="110" t="s">
        <v>6362</v>
      </c>
      <c r="I475" s="110" t="s">
        <v>6117</v>
      </c>
    </row>
    <row r="476" spans="1:9" ht="11.25" customHeight="1" x14ac:dyDescent="0.2">
      <c r="A476" s="181">
        <v>567</v>
      </c>
      <c r="B476" s="182" t="s">
        <v>7773</v>
      </c>
      <c r="C476" s="182" t="s">
        <v>178</v>
      </c>
      <c r="D476" s="183">
        <v>45006</v>
      </c>
      <c r="E476" s="188" t="s">
        <v>15194</v>
      </c>
      <c r="F476" s="186">
        <v>291277</v>
      </c>
      <c r="G476" s="185" t="s">
        <v>6096</v>
      </c>
      <c r="H476" s="110" t="s">
        <v>6396</v>
      </c>
      <c r="I476" s="110" t="s">
        <v>6117</v>
      </c>
    </row>
    <row r="477" spans="1:9" ht="11.25" customHeight="1" x14ac:dyDescent="0.2">
      <c r="A477" s="181">
        <v>568</v>
      </c>
      <c r="B477" s="182" t="s">
        <v>1483</v>
      </c>
      <c r="C477" s="182" t="s">
        <v>178</v>
      </c>
      <c r="D477" s="183"/>
      <c r="E477" s="188" t="s">
        <v>15193</v>
      </c>
      <c r="F477" s="186">
        <v>0</v>
      </c>
      <c r="G477" s="185" t="s">
        <v>6096</v>
      </c>
      <c r="H477" s="110" t="s">
        <v>6396</v>
      </c>
      <c r="I477" s="110" t="s">
        <v>6117</v>
      </c>
    </row>
    <row r="478" spans="1:9" ht="11.25" customHeight="1" x14ac:dyDescent="0.2">
      <c r="A478" s="181">
        <v>569</v>
      </c>
      <c r="B478" s="182" t="s">
        <v>1482</v>
      </c>
      <c r="C478" s="182" t="s">
        <v>178</v>
      </c>
      <c r="D478" s="183"/>
      <c r="E478" s="188" t="s">
        <v>15193</v>
      </c>
      <c r="F478" s="186">
        <v>0</v>
      </c>
      <c r="G478" s="185" t="s">
        <v>6096</v>
      </c>
      <c r="H478" s="110" t="s">
        <v>6396</v>
      </c>
      <c r="I478" s="110" t="s">
        <v>6117</v>
      </c>
    </row>
    <row r="479" spans="1:9" ht="11.25" customHeight="1" x14ac:dyDescent="0.2">
      <c r="A479" s="181">
        <v>570</v>
      </c>
      <c r="B479" s="182" t="s">
        <v>7771</v>
      </c>
      <c r="C479" s="182" t="s">
        <v>178</v>
      </c>
      <c r="D479" s="183">
        <v>45006</v>
      </c>
      <c r="E479" s="188" t="s">
        <v>15194</v>
      </c>
      <c r="F479" s="186">
        <v>374093.01</v>
      </c>
      <c r="G479" s="185" t="s">
        <v>6096</v>
      </c>
      <c r="H479" s="110" t="s">
        <v>6396</v>
      </c>
      <c r="I479" s="110" t="s">
        <v>6117</v>
      </c>
    </row>
    <row r="480" spans="1:9" ht="11.25" customHeight="1" x14ac:dyDescent="0.2">
      <c r="A480" s="181">
        <v>571</v>
      </c>
      <c r="B480" s="182" t="s">
        <v>14102</v>
      </c>
      <c r="C480" s="182" t="s">
        <v>178</v>
      </c>
      <c r="D480" s="183"/>
      <c r="E480" s="188" t="s">
        <v>15193</v>
      </c>
      <c r="F480" s="186">
        <v>0</v>
      </c>
      <c r="G480" s="185" t="s">
        <v>6096</v>
      </c>
      <c r="H480" s="110" t="s">
        <v>6396</v>
      </c>
      <c r="I480" s="110" t="s">
        <v>6117</v>
      </c>
    </row>
    <row r="481" spans="1:9" ht="11.25" customHeight="1" x14ac:dyDescent="0.2">
      <c r="A481" s="181">
        <v>572</v>
      </c>
      <c r="B481" s="182" t="s">
        <v>14100</v>
      </c>
      <c r="C481" s="182" t="s">
        <v>178</v>
      </c>
      <c r="D481" s="183"/>
      <c r="E481" s="188" t="s">
        <v>15193</v>
      </c>
      <c r="F481" s="186">
        <v>0</v>
      </c>
      <c r="G481" s="185" t="s">
        <v>6096</v>
      </c>
      <c r="H481" s="110" t="s">
        <v>6396</v>
      </c>
      <c r="I481" s="110" t="s">
        <v>6117</v>
      </c>
    </row>
    <row r="482" spans="1:9" ht="11.25" customHeight="1" x14ac:dyDescent="0.2">
      <c r="A482" s="181">
        <v>576</v>
      </c>
      <c r="B482" s="182" t="s">
        <v>1561</v>
      </c>
      <c r="C482" s="182" t="s">
        <v>168</v>
      </c>
      <c r="D482" s="184"/>
      <c r="E482" s="188" t="s">
        <v>15193</v>
      </c>
      <c r="F482" s="186">
        <v>0</v>
      </c>
      <c r="G482" s="185" t="s">
        <v>6096</v>
      </c>
      <c r="H482" s="110" t="s">
        <v>6485</v>
      </c>
      <c r="I482" s="110" t="s">
        <v>6117</v>
      </c>
    </row>
    <row r="483" spans="1:9" ht="11.25" customHeight="1" x14ac:dyDescent="0.2">
      <c r="A483" s="181">
        <v>577</v>
      </c>
      <c r="B483" s="182" t="s">
        <v>14098</v>
      </c>
      <c r="C483" s="182" t="s">
        <v>178</v>
      </c>
      <c r="D483" s="183"/>
      <c r="E483" s="188" t="s">
        <v>15193</v>
      </c>
      <c r="F483" s="186">
        <v>0</v>
      </c>
      <c r="G483" s="185" t="s">
        <v>6486</v>
      </c>
      <c r="H483" s="110" t="s">
        <v>6191</v>
      </c>
      <c r="I483" s="110" t="s">
        <v>6117</v>
      </c>
    </row>
    <row r="484" spans="1:9" ht="11.25" customHeight="1" x14ac:dyDescent="0.2">
      <c r="A484" s="181">
        <v>578</v>
      </c>
      <c r="B484" s="182" t="s">
        <v>4451</v>
      </c>
      <c r="C484" s="182" t="s">
        <v>171</v>
      </c>
      <c r="D484" s="183"/>
      <c r="E484" s="188" t="s">
        <v>15193</v>
      </c>
      <c r="F484" s="186">
        <v>0</v>
      </c>
      <c r="G484" s="185" t="s">
        <v>6487</v>
      </c>
      <c r="H484" s="110" t="s">
        <v>6221</v>
      </c>
      <c r="I484" s="110" t="s">
        <v>6117</v>
      </c>
    </row>
    <row r="485" spans="1:9" ht="11.25" customHeight="1" x14ac:dyDescent="0.2">
      <c r="A485" s="181">
        <v>580</v>
      </c>
      <c r="B485" s="182" t="s">
        <v>14097</v>
      </c>
      <c r="C485" s="182" t="s">
        <v>183</v>
      </c>
      <c r="D485" s="183"/>
      <c r="E485" s="188" t="s">
        <v>15193</v>
      </c>
      <c r="F485" s="186">
        <v>0</v>
      </c>
      <c r="G485" s="185" t="s">
        <v>6488</v>
      </c>
      <c r="H485" s="110" t="s">
        <v>6221</v>
      </c>
      <c r="I485" s="110" t="s">
        <v>6117</v>
      </c>
    </row>
    <row r="486" spans="1:9" ht="11.25" customHeight="1" x14ac:dyDescent="0.2">
      <c r="A486" s="181">
        <v>581</v>
      </c>
      <c r="B486" s="182" t="s">
        <v>288</v>
      </c>
      <c r="C486" s="182" t="s">
        <v>168</v>
      </c>
      <c r="D486" s="184">
        <v>44988</v>
      </c>
      <c r="E486" s="188" t="s">
        <v>15194</v>
      </c>
      <c r="F486" s="186">
        <v>588</v>
      </c>
      <c r="G486" s="185" t="s">
        <v>6490</v>
      </c>
      <c r="H486" s="110" t="s">
        <v>6344</v>
      </c>
      <c r="I486" s="110" t="s">
        <v>6117</v>
      </c>
    </row>
    <row r="487" spans="1:9" ht="11.25" customHeight="1" x14ac:dyDescent="0.2">
      <c r="A487" s="181">
        <v>582</v>
      </c>
      <c r="B487" s="182" t="s">
        <v>14096</v>
      </c>
      <c r="C487" s="182" t="s">
        <v>178</v>
      </c>
      <c r="D487" s="183"/>
      <c r="E487" s="188" t="s">
        <v>15193</v>
      </c>
      <c r="F487" s="186">
        <v>0</v>
      </c>
      <c r="G487" s="185" t="s">
        <v>6455</v>
      </c>
      <c r="H487" s="110" t="s">
        <v>6152</v>
      </c>
      <c r="I487" s="110" t="s">
        <v>6117</v>
      </c>
    </row>
    <row r="488" spans="1:9" ht="11.25" customHeight="1" x14ac:dyDescent="0.2">
      <c r="A488" s="181">
        <v>583</v>
      </c>
      <c r="B488" s="182" t="s">
        <v>14095</v>
      </c>
      <c r="C488" s="182" t="s">
        <v>178</v>
      </c>
      <c r="D488" s="183"/>
      <c r="E488" s="188" t="s">
        <v>15193</v>
      </c>
      <c r="F488" s="186">
        <v>0</v>
      </c>
      <c r="G488" s="185" t="s">
        <v>6096</v>
      </c>
      <c r="H488" s="110" t="s">
        <v>6130</v>
      </c>
      <c r="I488" s="110" t="s">
        <v>6117</v>
      </c>
    </row>
    <row r="489" spans="1:9" ht="11.25" customHeight="1" x14ac:dyDescent="0.2">
      <c r="A489" s="181">
        <v>584</v>
      </c>
      <c r="B489" s="182" t="s">
        <v>14093</v>
      </c>
      <c r="C489" s="182" t="s">
        <v>178</v>
      </c>
      <c r="D489" s="183"/>
      <c r="E489" s="188" t="s">
        <v>15193</v>
      </c>
      <c r="F489" s="186">
        <v>0</v>
      </c>
      <c r="G489" s="185" t="s">
        <v>6493</v>
      </c>
      <c r="H489" s="110" t="s">
        <v>6191</v>
      </c>
      <c r="I489" s="110" t="s">
        <v>6117</v>
      </c>
    </row>
    <row r="490" spans="1:9" ht="11.25" customHeight="1" x14ac:dyDescent="0.2">
      <c r="A490" s="181">
        <v>585</v>
      </c>
      <c r="B490" s="182" t="s">
        <v>14091</v>
      </c>
      <c r="C490" s="182" t="s">
        <v>178</v>
      </c>
      <c r="D490" s="183"/>
      <c r="E490" s="188" t="s">
        <v>15193</v>
      </c>
      <c r="F490" s="186">
        <v>0</v>
      </c>
      <c r="G490" s="185" t="s">
        <v>6494</v>
      </c>
      <c r="H490" s="110" t="s">
        <v>6406</v>
      </c>
      <c r="I490" s="110" t="s">
        <v>6117</v>
      </c>
    </row>
    <row r="491" spans="1:9" ht="11.25" customHeight="1" x14ac:dyDescent="0.2">
      <c r="A491" s="181">
        <v>586</v>
      </c>
      <c r="B491" s="182" t="s">
        <v>14090</v>
      </c>
      <c r="C491" s="182" t="s">
        <v>178</v>
      </c>
      <c r="D491" s="183"/>
      <c r="E491" s="188" t="s">
        <v>15193</v>
      </c>
      <c r="F491" s="186">
        <v>0</v>
      </c>
      <c r="G491" s="185" t="s">
        <v>6494</v>
      </c>
      <c r="H491" s="110" t="s">
        <v>6406</v>
      </c>
      <c r="I491" s="110" t="s">
        <v>6117</v>
      </c>
    </row>
    <row r="492" spans="1:9" ht="11.25" customHeight="1" x14ac:dyDescent="0.2">
      <c r="A492" s="181">
        <v>587</v>
      </c>
      <c r="B492" s="182" t="s">
        <v>14761</v>
      </c>
      <c r="C492" s="182" t="s">
        <v>178</v>
      </c>
      <c r="D492" s="183">
        <v>45069</v>
      </c>
      <c r="E492" s="188" t="s">
        <v>15194</v>
      </c>
      <c r="F492" s="186">
        <v>204057</v>
      </c>
      <c r="G492" s="185" t="s">
        <v>6496</v>
      </c>
      <c r="H492" s="110" t="s">
        <v>6240</v>
      </c>
      <c r="I492" s="110" t="s">
        <v>6117</v>
      </c>
    </row>
    <row r="493" spans="1:9" ht="11.25" customHeight="1" x14ac:dyDescent="0.2">
      <c r="A493" s="181">
        <v>588</v>
      </c>
      <c r="B493" s="182" t="s">
        <v>14088</v>
      </c>
      <c r="C493" s="182" t="s">
        <v>178</v>
      </c>
      <c r="D493" s="183"/>
      <c r="E493" s="188" t="s">
        <v>15193</v>
      </c>
      <c r="F493" s="186">
        <v>0</v>
      </c>
      <c r="G493" s="185" t="s">
        <v>6096</v>
      </c>
      <c r="H493" s="110" t="s">
        <v>6168</v>
      </c>
      <c r="I493" s="110" t="s">
        <v>6117</v>
      </c>
    </row>
    <row r="494" spans="1:9" ht="11.25" customHeight="1" x14ac:dyDescent="0.2">
      <c r="A494" s="181">
        <v>589</v>
      </c>
      <c r="B494" s="182" t="s">
        <v>14087</v>
      </c>
      <c r="C494" s="182" t="s">
        <v>178</v>
      </c>
      <c r="D494" s="183"/>
      <c r="E494" s="188" t="s">
        <v>15193</v>
      </c>
      <c r="F494" s="186">
        <v>0</v>
      </c>
      <c r="G494" s="185" t="s">
        <v>6497</v>
      </c>
      <c r="H494" s="110" t="s">
        <v>6116</v>
      </c>
      <c r="I494" s="110" t="s">
        <v>6117</v>
      </c>
    </row>
    <row r="495" spans="1:9" ht="11.25" customHeight="1" x14ac:dyDescent="0.2">
      <c r="A495" s="181">
        <v>590</v>
      </c>
      <c r="B495" s="182" t="s">
        <v>449</v>
      </c>
      <c r="C495" s="182" t="s">
        <v>178</v>
      </c>
      <c r="D495" s="183"/>
      <c r="E495" s="188" t="s">
        <v>15193</v>
      </c>
      <c r="F495" s="186">
        <v>0</v>
      </c>
      <c r="G495" s="185" t="s">
        <v>6498</v>
      </c>
      <c r="H495" s="110" t="s">
        <v>6155</v>
      </c>
      <c r="I495" s="110" t="s">
        <v>6117</v>
      </c>
    </row>
    <row r="496" spans="1:9" ht="11.25" customHeight="1" x14ac:dyDescent="0.2">
      <c r="A496" s="181">
        <v>591</v>
      </c>
      <c r="B496" s="182" t="s">
        <v>14762</v>
      </c>
      <c r="C496" s="182" t="s">
        <v>178</v>
      </c>
      <c r="D496" s="183">
        <v>44589</v>
      </c>
      <c r="E496" s="188" t="s">
        <v>7328</v>
      </c>
      <c r="F496" s="186">
        <v>163252.01</v>
      </c>
      <c r="G496" s="185" t="s">
        <v>6500</v>
      </c>
      <c r="H496" s="110" t="s">
        <v>6440</v>
      </c>
      <c r="I496" s="110" t="s">
        <v>6117</v>
      </c>
    </row>
    <row r="497" spans="1:9" ht="11.25" customHeight="1" x14ac:dyDescent="0.2">
      <c r="A497" s="181">
        <v>592</v>
      </c>
      <c r="B497" s="182" t="s">
        <v>848</v>
      </c>
      <c r="C497" s="182" t="s">
        <v>178</v>
      </c>
      <c r="D497" s="183"/>
      <c r="E497" s="188" t="s">
        <v>15193</v>
      </c>
      <c r="F497" s="186">
        <v>0</v>
      </c>
      <c r="G497" s="185" t="s">
        <v>6501</v>
      </c>
      <c r="H497" s="110" t="s">
        <v>6406</v>
      </c>
      <c r="I497" s="110" t="s">
        <v>6117</v>
      </c>
    </row>
    <row r="498" spans="1:9" ht="11.25" customHeight="1" x14ac:dyDescent="0.2">
      <c r="A498" s="181">
        <v>593</v>
      </c>
      <c r="B498" s="182" t="s">
        <v>1502</v>
      </c>
      <c r="C498" s="182" t="s">
        <v>178</v>
      </c>
      <c r="D498" s="183">
        <v>45013</v>
      </c>
      <c r="E498" s="188" t="s">
        <v>15194</v>
      </c>
      <c r="F498" s="186">
        <v>33545.01</v>
      </c>
      <c r="G498" s="185" t="s">
        <v>6503</v>
      </c>
      <c r="H498" s="110" t="s">
        <v>6236</v>
      </c>
      <c r="I498" s="110" t="s">
        <v>6117</v>
      </c>
    </row>
    <row r="499" spans="1:9" ht="11.25" customHeight="1" x14ac:dyDescent="0.2">
      <c r="A499" s="181">
        <v>594</v>
      </c>
      <c r="B499" s="182" t="s">
        <v>1501</v>
      </c>
      <c r="C499" s="182" t="s">
        <v>178</v>
      </c>
      <c r="D499" s="183">
        <v>44977</v>
      </c>
      <c r="E499" s="188" t="s">
        <v>15194</v>
      </c>
      <c r="F499" s="186">
        <v>34894</v>
      </c>
      <c r="G499" s="185" t="s">
        <v>6096</v>
      </c>
      <c r="H499" s="110" t="s">
        <v>6116</v>
      </c>
      <c r="I499" s="110" t="s">
        <v>6117</v>
      </c>
    </row>
    <row r="500" spans="1:9" ht="11.25" customHeight="1" x14ac:dyDescent="0.2">
      <c r="A500" s="181">
        <v>595</v>
      </c>
      <c r="B500" s="182" t="s">
        <v>14085</v>
      </c>
      <c r="C500" s="182" t="s">
        <v>178</v>
      </c>
      <c r="D500" s="183"/>
      <c r="E500" s="188" t="s">
        <v>15193</v>
      </c>
      <c r="F500" s="186">
        <v>0</v>
      </c>
      <c r="G500" s="185" t="s">
        <v>6096</v>
      </c>
      <c r="H500" s="110" t="s">
        <v>6194</v>
      </c>
      <c r="I500" s="110" t="s">
        <v>6117</v>
      </c>
    </row>
    <row r="501" spans="1:9" ht="11.25" customHeight="1" x14ac:dyDescent="0.2">
      <c r="A501" s="181">
        <v>596</v>
      </c>
      <c r="B501" s="182" t="s">
        <v>1475</v>
      </c>
      <c r="C501" s="182" t="s">
        <v>178</v>
      </c>
      <c r="D501" s="183"/>
      <c r="E501" s="188" t="s">
        <v>15193</v>
      </c>
      <c r="F501" s="186">
        <v>0</v>
      </c>
      <c r="G501" s="185" t="s">
        <v>6171</v>
      </c>
      <c r="H501" s="110" t="s">
        <v>6149</v>
      </c>
      <c r="I501" s="110" t="s">
        <v>6117</v>
      </c>
    </row>
    <row r="502" spans="1:9" ht="11.25" customHeight="1" x14ac:dyDescent="0.2">
      <c r="A502" s="181">
        <v>597</v>
      </c>
      <c r="B502" s="182" t="s">
        <v>1474</v>
      </c>
      <c r="C502" s="182" t="s">
        <v>178</v>
      </c>
      <c r="D502" s="183"/>
      <c r="E502" s="188" t="s">
        <v>15193</v>
      </c>
      <c r="F502" s="186">
        <v>0</v>
      </c>
      <c r="G502" s="185" t="s">
        <v>6506</v>
      </c>
      <c r="H502" s="110" t="s">
        <v>6258</v>
      </c>
      <c r="I502" s="110" t="s">
        <v>6117</v>
      </c>
    </row>
    <row r="503" spans="1:9" ht="11.25" customHeight="1" x14ac:dyDescent="0.2">
      <c r="A503" s="181">
        <v>598</v>
      </c>
      <c r="B503" s="182" t="s">
        <v>7991</v>
      </c>
      <c r="C503" s="182" t="s">
        <v>401</v>
      </c>
      <c r="D503" s="183">
        <v>45323</v>
      </c>
      <c r="E503" s="188" t="s">
        <v>10909</v>
      </c>
      <c r="F503" s="186">
        <v>3165793</v>
      </c>
      <c r="G503" s="185" t="s">
        <v>6507</v>
      </c>
      <c r="H503" s="110" t="s">
        <v>6406</v>
      </c>
      <c r="I503" s="110" t="s">
        <v>6117</v>
      </c>
    </row>
    <row r="504" spans="1:9" ht="11.25" customHeight="1" x14ac:dyDescent="0.2">
      <c r="A504" s="181">
        <v>599</v>
      </c>
      <c r="B504" s="182" t="s">
        <v>3097</v>
      </c>
      <c r="C504" s="182" t="s">
        <v>178</v>
      </c>
      <c r="D504" s="183"/>
      <c r="E504" s="188" t="s">
        <v>15193</v>
      </c>
      <c r="F504" s="186">
        <v>0</v>
      </c>
      <c r="G504" s="185" t="s">
        <v>6096</v>
      </c>
      <c r="H504" s="110" t="s">
        <v>6370</v>
      </c>
      <c r="I504" s="110" t="s">
        <v>6117</v>
      </c>
    </row>
    <row r="505" spans="1:9" ht="11.25" customHeight="1" x14ac:dyDescent="0.2">
      <c r="A505" s="181">
        <v>600</v>
      </c>
      <c r="B505" s="182" t="s">
        <v>14081</v>
      </c>
      <c r="C505" s="182" t="s">
        <v>178</v>
      </c>
      <c r="D505" s="183"/>
      <c r="E505" s="188" t="s">
        <v>15193</v>
      </c>
      <c r="F505" s="186">
        <v>0</v>
      </c>
      <c r="G505" s="185" t="s">
        <v>6096</v>
      </c>
      <c r="H505" s="110" t="s">
        <v>6141</v>
      </c>
      <c r="I505" s="110" t="s">
        <v>6117</v>
      </c>
    </row>
    <row r="506" spans="1:9" ht="11.25" customHeight="1" x14ac:dyDescent="0.2">
      <c r="A506" s="181">
        <v>601</v>
      </c>
      <c r="B506" s="182" t="s">
        <v>1478</v>
      </c>
      <c r="C506" s="182" t="s">
        <v>178</v>
      </c>
      <c r="D506" s="183"/>
      <c r="E506" s="188" t="s">
        <v>15193</v>
      </c>
      <c r="F506" s="186">
        <v>0</v>
      </c>
      <c r="G506" s="185" t="s">
        <v>6508</v>
      </c>
      <c r="H506" s="110" t="s">
        <v>6149</v>
      </c>
      <c r="I506" s="110" t="s">
        <v>6117</v>
      </c>
    </row>
    <row r="507" spans="1:9" ht="11.25" customHeight="1" x14ac:dyDescent="0.2">
      <c r="A507" s="181">
        <v>602</v>
      </c>
      <c r="B507" s="182" t="s">
        <v>2603</v>
      </c>
      <c r="C507" s="182" t="s">
        <v>178</v>
      </c>
      <c r="D507" s="183">
        <v>45427</v>
      </c>
      <c r="E507" s="188" t="s">
        <v>10909</v>
      </c>
      <c r="F507" s="186">
        <v>5029</v>
      </c>
      <c r="G507" s="185" t="s">
        <v>6510</v>
      </c>
      <c r="H507" s="110" t="s">
        <v>6113</v>
      </c>
      <c r="I507" s="110" t="s">
        <v>6117</v>
      </c>
    </row>
    <row r="508" spans="1:9" ht="11.25" customHeight="1" x14ac:dyDescent="0.2">
      <c r="A508" s="181">
        <v>603</v>
      </c>
      <c r="B508" s="182" t="s">
        <v>14078</v>
      </c>
      <c r="C508" s="182" t="s">
        <v>178</v>
      </c>
      <c r="D508" s="183"/>
      <c r="E508" s="188" t="s">
        <v>15193</v>
      </c>
      <c r="F508" s="186">
        <v>0</v>
      </c>
      <c r="G508" s="185" t="s">
        <v>6171</v>
      </c>
      <c r="H508" s="110" t="s">
        <v>6149</v>
      </c>
      <c r="I508" s="110" t="s">
        <v>6117</v>
      </c>
    </row>
    <row r="509" spans="1:9" ht="11.25" customHeight="1" x14ac:dyDescent="0.2">
      <c r="A509" s="181">
        <v>604</v>
      </c>
      <c r="B509" s="182" t="s">
        <v>7768</v>
      </c>
      <c r="C509" s="182" t="s">
        <v>178</v>
      </c>
      <c r="D509" s="183">
        <v>45006</v>
      </c>
      <c r="E509" s="188" t="s">
        <v>15194</v>
      </c>
      <c r="F509" s="186">
        <v>331751</v>
      </c>
      <c r="G509" s="185" t="s">
        <v>6512</v>
      </c>
      <c r="H509" s="110" t="s">
        <v>6121</v>
      </c>
      <c r="I509" s="110" t="s">
        <v>6117</v>
      </c>
    </row>
    <row r="510" spans="1:9" ht="11.25" customHeight="1" x14ac:dyDescent="0.2">
      <c r="A510" s="181">
        <v>605</v>
      </c>
      <c r="B510" s="182" t="s">
        <v>1514</v>
      </c>
      <c r="C510" s="182" t="s">
        <v>178</v>
      </c>
      <c r="D510" s="183">
        <v>44589</v>
      </c>
      <c r="E510" s="188" t="s">
        <v>7328</v>
      </c>
      <c r="F510" s="186">
        <v>266321</v>
      </c>
      <c r="G510" s="185" t="s">
        <v>6514</v>
      </c>
      <c r="H510" s="110" t="s">
        <v>6236</v>
      </c>
      <c r="I510" s="110" t="s">
        <v>6117</v>
      </c>
    </row>
    <row r="511" spans="1:9" ht="11.25" customHeight="1" x14ac:dyDescent="0.2">
      <c r="A511" s="181">
        <v>606</v>
      </c>
      <c r="B511" s="182" t="s">
        <v>14076</v>
      </c>
      <c r="C511" s="182" t="s">
        <v>178</v>
      </c>
      <c r="D511" s="183"/>
      <c r="E511" s="188" t="s">
        <v>15193</v>
      </c>
      <c r="F511" s="186">
        <v>0</v>
      </c>
      <c r="G511" s="185" t="s">
        <v>6096</v>
      </c>
      <c r="H511" s="110" t="s">
        <v>6155</v>
      </c>
      <c r="I511" s="110" t="s">
        <v>6117</v>
      </c>
    </row>
    <row r="512" spans="1:9" ht="11.25" customHeight="1" x14ac:dyDescent="0.2">
      <c r="A512" s="181">
        <v>607</v>
      </c>
      <c r="B512" s="182" t="s">
        <v>14075</v>
      </c>
      <c r="C512" s="182" t="s">
        <v>178</v>
      </c>
      <c r="D512" s="183"/>
      <c r="E512" s="188" t="s">
        <v>15193</v>
      </c>
      <c r="F512" s="186">
        <v>0</v>
      </c>
      <c r="G512" s="185" t="s">
        <v>6516</v>
      </c>
      <c r="H512" s="110" t="s">
        <v>6203</v>
      </c>
      <c r="I512" s="110" t="s">
        <v>6117</v>
      </c>
    </row>
    <row r="513" spans="1:9" ht="11.25" customHeight="1" x14ac:dyDescent="0.2">
      <c r="A513" s="181">
        <v>608</v>
      </c>
      <c r="B513" s="182" t="s">
        <v>1542</v>
      </c>
      <c r="C513" s="182" t="s">
        <v>178</v>
      </c>
      <c r="D513" s="183"/>
      <c r="E513" s="188" t="s">
        <v>15193</v>
      </c>
      <c r="F513" s="186">
        <v>0</v>
      </c>
      <c r="G513" s="185" t="s">
        <v>6517</v>
      </c>
      <c r="H513" s="110" t="s">
        <v>6344</v>
      </c>
      <c r="I513" s="110" t="s">
        <v>6117</v>
      </c>
    </row>
    <row r="514" spans="1:9" ht="11.25" customHeight="1" x14ac:dyDescent="0.2">
      <c r="A514" s="181">
        <v>609</v>
      </c>
      <c r="B514" s="182" t="s">
        <v>14072</v>
      </c>
      <c r="C514" s="182" t="s">
        <v>178</v>
      </c>
      <c r="D514" s="183"/>
      <c r="E514" s="188" t="s">
        <v>15193</v>
      </c>
      <c r="F514" s="186">
        <v>0</v>
      </c>
      <c r="G514" s="185" t="s">
        <v>6518</v>
      </c>
      <c r="H514" s="110" t="s">
        <v>6258</v>
      </c>
      <c r="I514" s="110" t="s">
        <v>6117</v>
      </c>
    </row>
    <row r="515" spans="1:9" ht="11.25" customHeight="1" x14ac:dyDescent="0.2">
      <c r="A515" s="181">
        <v>610</v>
      </c>
      <c r="B515" s="182" t="s">
        <v>14071</v>
      </c>
      <c r="C515" s="182" t="s">
        <v>178</v>
      </c>
      <c r="D515" s="183"/>
      <c r="E515" s="188" t="s">
        <v>15193</v>
      </c>
      <c r="F515" s="186">
        <v>0</v>
      </c>
      <c r="G515" s="185" t="s">
        <v>6520</v>
      </c>
      <c r="H515" s="110" t="s">
        <v>6521</v>
      </c>
      <c r="I515" s="110" t="s">
        <v>6117</v>
      </c>
    </row>
    <row r="516" spans="1:9" ht="11.25" customHeight="1" x14ac:dyDescent="0.2">
      <c r="A516" s="181">
        <v>611</v>
      </c>
      <c r="B516" s="182" t="s">
        <v>6735</v>
      </c>
      <c r="C516" s="182" t="s">
        <v>178</v>
      </c>
      <c r="D516" s="183">
        <v>45069</v>
      </c>
      <c r="E516" s="188" t="s">
        <v>15194</v>
      </c>
      <c r="F516" s="186">
        <v>174507</v>
      </c>
      <c r="G516" s="185" t="s">
        <v>6522</v>
      </c>
      <c r="H516" s="110" t="s">
        <v>6451</v>
      </c>
      <c r="I516" s="110" t="s">
        <v>6117</v>
      </c>
    </row>
    <row r="517" spans="1:9" ht="11.25" customHeight="1" x14ac:dyDescent="0.2">
      <c r="A517" s="181">
        <v>613</v>
      </c>
      <c r="B517" s="182" t="s">
        <v>6161</v>
      </c>
      <c r="C517" s="182" t="s">
        <v>171</v>
      </c>
      <c r="D517" s="184">
        <v>44589</v>
      </c>
      <c r="E517" s="188" t="s">
        <v>7328</v>
      </c>
      <c r="F517" s="186">
        <v>2060</v>
      </c>
      <c r="G517" s="185" t="s">
        <v>6503</v>
      </c>
      <c r="H517" s="110" t="s">
        <v>6236</v>
      </c>
      <c r="I517" s="110" t="s">
        <v>6117</v>
      </c>
    </row>
    <row r="518" spans="1:9" ht="11.25" customHeight="1" x14ac:dyDescent="0.2">
      <c r="A518" s="181">
        <v>614</v>
      </c>
      <c r="B518" s="182" t="s">
        <v>14069</v>
      </c>
      <c r="C518" s="182" t="s">
        <v>178</v>
      </c>
      <c r="D518" s="183"/>
      <c r="E518" s="188" t="s">
        <v>15193</v>
      </c>
      <c r="F518" s="186">
        <v>0</v>
      </c>
      <c r="G518" s="185" t="s">
        <v>6503</v>
      </c>
      <c r="H518" s="110" t="s">
        <v>6155</v>
      </c>
      <c r="I518" s="110" t="s">
        <v>6117</v>
      </c>
    </row>
    <row r="519" spans="1:9" ht="11.25" customHeight="1" x14ac:dyDescent="0.2">
      <c r="A519" s="181">
        <v>615</v>
      </c>
      <c r="B519" s="182" t="s">
        <v>14067</v>
      </c>
      <c r="C519" s="182" t="s">
        <v>178</v>
      </c>
      <c r="D519" s="183"/>
      <c r="E519" s="188" t="s">
        <v>15193</v>
      </c>
      <c r="F519" s="186">
        <v>0</v>
      </c>
      <c r="G519" s="185" t="s">
        <v>6525</v>
      </c>
      <c r="H519" s="110" t="s">
        <v>6362</v>
      </c>
      <c r="I519" s="110" t="s">
        <v>6117</v>
      </c>
    </row>
    <row r="520" spans="1:9" ht="11.25" customHeight="1" x14ac:dyDescent="0.2">
      <c r="A520" s="181">
        <v>616</v>
      </c>
      <c r="B520" s="182" t="s">
        <v>14065</v>
      </c>
      <c r="C520" s="182" t="s">
        <v>178</v>
      </c>
      <c r="D520" s="183"/>
      <c r="E520" s="188" t="s">
        <v>15193</v>
      </c>
      <c r="F520" s="186">
        <v>0</v>
      </c>
      <c r="G520" s="185" t="s">
        <v>6096</v>
      </c>
      <c r="H520" s="110" t="s">
        <v>6116</v>
      </c>
      <c r="I520" s="110" t="s">
        <v>6117</v>
      </c>
    </row>
    <row r="521" spans="1:9" ht="11.25" customHeight="1" x14ac:dyDescent="0.2">
      <c r="A521" s="181">
        <v>617</v>
      </c>
      <c r="B521" s="182" t="s">
        <v>14063</v>
      </c>
      <c r="C521" s="182" t="s">
        <v>178</v>
      </c>
      <c r="D521" s="183"/>
      <c r="E521" s="188" t="s">
        <v>15193</v>
      </c>
      <c r="F521" s="186">
        <v>0</v>
      </c>
      <c r="G521" s="185" t="s">
        <v>6527</v>
      </c>
      <c r="H521" s="110" t="s">
        <v>6152</v>
      </c>
      <c r="I521" s="110" t="s">
        <v>6117</v>
      </c>
    </row>
    <row r="522" spans="1:9" ht="11.25" customHeight="1" x14ac:dyDescent="0.2">
      <c r="A522" s="181">
        <v>618</v>
      </c>
      <c r="B522" s="182" t="s">
        <v>7766</v>
      </c>
      <c r="C522" s="182" t="s">
        <v>178</v>
      </c>
      <c r="D522" s="183">
        <v>45013</v>
      </c>
      <c r="E522" s="188" t="s">
        <v>15194</v>
      </c>
      <c r="F522" s="186">
        <v>15613</v>
      </c>
      <c r="G522" s="185" t="s">
        <v>6096</v>
      </c>
      <c r="H522" s="110" t="s">
        <v>6168</v>
      </c>
      <c r="I522" s="110" t="s">
        <v>6117</v>
      </c>
    </row>
    <row r="523" spans="1:9" ht="11.25" customHeight="1" x14ac:dyDescent="0.2">
      <c r="A523" s="181">
        <v>619</v>
      </c>
      <c r="B523" s="182" t="s">
        <v>450</v>
      </c>
      <c r="C523" s="182" t="s">
        <v>178</v>
      </c>
      <c r="D523" s="183"/>
      <c r="E523" s="188" t="s">
        <v>15193</v>
      </c>
      <c r="F523" s="186">
        <v>0</v>
      </c>
      <c r="G523" s="185" t="s">
        <v>6529</v>
      </c>
      <c r="H523" s="110" t="s">
        <v>6203</v>
      </c>
      <c r="I523" s="110" t="s">
        <v>6117</v>
      </c>
    </row>
    <row r="524" spans="1:9" ht="11.25" customHeight="1" x14ac:dyDescent="0.2">
      <c r="A524" s="181">
        <v>620</v>
      </c>
      <c r="B524" s="182" t="s">
        <v>939</v>
      </c>
      <c r="C524" s="182" t="s">
        <v>401</v>
      </c>
      <c r="D524" s="183"/>
      <c r="E524" s="188" t="s">
        <v>15193</v>
      </c>
      <c r="F524" s="186">
        <v>0</v>
      </c>
      <c r="G524" s="185" t="s">
        <v>6529</v>
      </c>
      <c r="H524" s="110" t="s">
        <v>6203</v>
      </c>
      <c r="I524" s="110" t="s">
        <v>6117</v>
      </c>
    </row>
    <row r="525" spans="1:9" ht="11.25" customHeight="1" x14ac:dyDescent="0.2">
      <c r="A525" s="181">
        <v>621</v>
      </c>
      <c r="B525" s="182" t="s">
        <v>1539</v>
      </c>
      <c r="C525" s="182" t="s">
        <v>178</v>
      </c>
      <c r="D525" s="183"/>
      <c r="E525" s="188" t="s">
        <v>15193</v>
      </c>
      <c r="F525" s="186">
        <v>0</v>
      </c>
      <c r="G525" s="185" t="s">
        <v>6096</v>
      </c>
      <c r="H525" s="110" t="s">
        <v>6215</v>
      </c>
      <c r="I525" s="110"/>
    </row>
    <row r="526" spans="1:9" ht="11.25" customHeight="1" x14ac:dyDescent="0.2">
      <c r="A526" s="181">
        <v>622</v>
      </c>
      <c r="B526" s="182" t="s">
        <v>1546</v>
      </c>
      <c r="C526" s="182" t="s">
        <v>171</v>
      </c>
      <c r="D526" s="183"/>
      <c r="E526" s="188" t="s">
        <v>15193</v>
      </c>
      <c r="F526" s="186">
        <v>0</v>
      </c>
      <c r="G526" s="185" t="s">
        <v>6096</v>
      </c>
      <c r="H526" s="110" t="s">
        <v>6121</v>
      </c>
      <c r="I526" s="110" t="s">
        <v>6117</v>
      </c>
    </row>
    <row r="527" spans="1:9" ht="11.25" customHeight="1" x14ac:dyDescent="0.2">
      <c r="A527" s="181">
        <v>623</v>
      </c>
      <c r="B527" s="182" t="s">
        <v>3094</v>
      </c>
      <c r="C527" s="182" t="s">
        <v>178</v>
      </c>
      <c r="D527" s="183"/>
      <c r="E527" s="188" t="s">
        <v>15193</v>
      </c>
      <c r="F527" s="186">
        <v>0</v>
      </c>
      <c r="G527" s="185" t="s">
        <v>6096</v>
      </c>
      <c r="H527" s="110" t="s">
        <v>6201</v>
      </c>
      <c r="I527" s="110" t="s">
        <v>6117</v>
      </c>
    </row>
    <row r="528" spans="1:9" ht="11.25" customHeight="1" x14ac:dyDescent="0.2">
      <c r="A528" s="181">
        <v>624</v>
      </c>
      <c r="B528" s="182" t="s">
        <v>14060</v>
      </c>
      <c r="C528" s="182" t="s">
        <v>178</v>
      </c>
      <c r="D528" s="183"/>
      <c r="E528" s="188" t="s">
        <v>15193</v>
      </c>
      <c r="F528" s="186">
        <v>0</v>
      </c>
      <c r="G528" s="185" t="s">
        <v>6534</v>
      </c>
      <c r="H528" s="110" t="s">
        <v>6152</v>
      </c>
      <c r="I528" s="110" t="s">
        <v>6117</v>
      </c>
    </row>
    <row r="529" spans="1:9" ht="11.25" customHeight="1" x14ac:dyDescent="0.2">
      <c r="A529" s="181">
        <v>625</v>
      </c>
      <c r="B529" s="182" t="s">
        <v>1760</v>
      </c>
      <c r="C529" s="182" t="s">
        <v>178</v>
      </c>
      <c r="D529" s="183"/>
      <c r="E529" s="188" t="s">
        <v>15193</v>
      </c>
      <c r="F529" s="186">
        <v>0</v>
      </c>
      <c r="G529" s="185" t="s">
        <v>6534</v>
      </c>
      <c r="H529" s="110" t="s">
        <v>6152</v>
      </c>
      <c r="I529" s="110" t="s">
        <v>6117</v>
      </c>
    </row>
    <row r="530" spans="1:9" ht="11.25" customHeight="1" x14ac:dyDescent="0.2">
      <c r="A530" s="181">
        <v>626</v>
      </c>
      <c r="B530" s="182" t="s">
        <v>14058</v>
      </c>
      <c r="C530" s="182" t="s">
        <v>178</v>
      </c>
      <c r="D530" s="184"/>
      <c r="E530" s="188" t="s">
        <v>15193</v>
      </c>
      <c r="F530" s="186">
        <v>0</v>
      </c>
      <c r="G530" s="185" t="s">
        <v>6534</v>
      </c>
      <c r="H530" s="110" t="s">
        <v>6152</v>
      </c>
      <c r="I530" s="110" t="s">
        <v>6117</v>
      </c>
    </row>
    <row r="531" spans="1:9" ht="11.25" customHeight="1" x14ac:dyDescent="0.2">
      <c r="A531" s="181">
        <v>627</v>
      </c>
      <c r="B531" s="182" t="s">
        <v>14056</v>
      </c>
      <c r="C531" s="182" t="s">
        <v>178</v>
      </c>
      <c r="D531" s="183"/>
      <c r="E531" s="188" t="s">
        <v>15193</v>
      </c>
      <c r="F531" s="186">
        <v>0</v>
      </c>
      <c r="G531" s="185" t="s">
        <v>6171</v>
      </c>
      <c r="H531" s="110" t="s">
        <v>6149</v>
      </c>
      <c r="I531" s="110" t="s">
        <v>6117</v>
      </c>
    </row>
    <row r="532" spans="1:9" ht="11.25" customHeight="1" x14ac:dyDescent="0.2">
      <c r="A532" s="181">
        <v>628</v>
      </c>
      <c r="B532" s="182" t="s">
        <v>3096</v>
      </c>
      <c r="C532" s="182" t="s">
        <v>178</v>
      </c>
      <c r="D532" s="183"/>
      <c r="E532" s="188" t="s">
        <v>15193</v>
      </c>
      <c r="F532" s="186">
        <v>0</v>
      </c>
      <c r="G532" s="185" t="s">
        <v>6536</v>
      </c>
      <c r="H532" s="110" t="s">
        <v>6121</v>
      </c>
      <c r="I532" s="110" t="s">
        <v>6118</v>
      </c>
    </row>
    <row r="533" spans="1:9" ht="11.25" customHeight="1" x14ac:dyDescent="0.2">
      <c r="A533" s="181">
        <v>630</v>
      </c>
      <c r="B533" s="182" t="s">
        <v>3098</v>
      </c>
      <c r="C533" s="182" t="s">
        <v>178</v>
      </c>
      <c r="D533" s="183"/>
      <c r="E533" s="188" t="s">
        <v>15193</v>
      </c>
      <c r="F533" s="186">
        <v>0</v>
      </c>
      <c r="G533" s="185" t="s">
        <v>6096</v>
      </c>
      <c r="H533" s="110" t="s">
        <v>6150</v>
      </c>
      <c r="I533" s="110" t="s">
        <v>6117</v>
      </c>
    </row>
    <row r="534" spans="1:9" ht="11.25" customHeight="1" x14ac:dyDescent="0.2">
      <c r="A534" s="181">
        <v>631</v>
      </c>
      <c r="B534" s="182" t="s">
        <v>1560</v>
      </c>
      <c r="C534" s="182" t="s">
        <v>178</v>
      </c>
      <c r="D534" s="183"/>
      <c r="E534" s="188" t="s">
        <v>15193</v>
      </c>
      <c r="F534" s="186">
        <v>0</v>
      </c>
      <c r="G534" s="185" t="s">
        <v>6539</v>
      </c>
      <c r="H534" s="110" t="s">
        <v>6266</v>
      </c>
      <c r="I534" s="110" t="s">
        <v>6118</v>
      </c>
    </row>
    <row r="535" spans="1:9" ht="11.25" customHeight="1" x14ac:dyDescent="0.2">
      <c r="A535" s="181">
        <v>632</v>
      </c>
      <c r="B535" s="182" t="s">
        <v>1557</v>
      </c>
      <c r="C535" s="182" t="s">
        <v>178</v>
      </c>
      <c r="D535" s="183"/>
      <c r="E535" s="188" t="s">
        <v>15193</v>
      </c>
      <c r="F535" s="186">
        <v>0</v>
      </c>
      <c r="G535" s="185" t="s">
        <v>6534</v>
      </c>
      <c r="H535" s="110" t="s">
        <v>6152</v>
      </c>
      <c r="I535" s="110" t="s">
        <v>6117</v>
      </c>
    </row>
    <row r="536" spans="1:9" ht="11.25" customHeight="1" x14ac:dyDescent="0.2">
      <c r="A536" s="181">
        <v>633</v>
      </c>
      <c r="B536" s="182" t="s">
        <v>7922</v>
      </c>
      <c r="C536" s="182" t="s">
        <v>751</v>
      </c>
      <c r="D536" s="183">
        <v>43839</v>
      </c>
      <c r="E536" s="188" t="s">
        <v>15196</v>
      </c>
      <c r="F536" s="186">
        <v>9456</v>
      </c>
      <c r="G536" s="185" t="s">
        <v>6541</v>
      </c>
      <c r="H536" s="110" t="s">
        <v>6130</v>
      </c>
      <c r="I536" s="110" t="s">
        <v>6117</v>
      </c>
    </row>
    <row r="537" spans="1:9" ht="11.25" customHeight="1" x14ac:dyDescent="0.2">
      <c r="A537" s="181">
        <v>634</v>
      </c>
      <c r="B537" s="182" t="s">
        <v>14055</v>
      </c>
      <c r="C537" s="182" t="s">
        <v>168</v>
      </c>
      <c r="D537" s="184"/>
      <c r="E537" s="188" t="s">
        <v>15193</v>
      </c>
      <c r="F537" s="186">
        <v>0</v>
      </c>
      <c r="G537" s="185" t="s">
        <v>6096</v>
      </c>
      <c r="H537" s="110" t="s">
        <v>6543</v>
      </c>
      <c r="I537" s="110" t="s">
        <v>6117</v>
      </c>
    </row>
    <row r="538" spans="1:9" ht="11.25" customHeight="1" x14ac:dyDescent="0.2">
      <c r="A538" s="181">
        <v>635</v>
      </c>
      <c r="B538" s="182" t="s">
        <v>14054</v>
      </c>
      <c r="C538" s="182" t="s">
        <v>168</v>
      </c>
      <c r="D538" s="183"/>
      <c r="E538" s="188" t="s">
        <v>15193</v>
      </c>
      <c r="F538" s="186">
        <v>0</v>
      </c>
      <c r="G538" s="185" t="s">
        <v>6171</v>
      </c>
      <c r="H538" s="110" t="s">
        <v>6149</v>
      </c>
      <c r="I538" s="110" t="s">
        <v>6117</v>
      </c>
    </row>
    <row r="539" spans="1:9" ht="11.25" customHeight="1" x14ac:dyDescent="0.2">
      <c r="A539" s="181">
        <v>636</v>
      </c>
      <c r="B539" s="182" t="s">
        <v>1566</v>
      </c>
      <c r="C539" s="182" t="s">
        <v>941</v>
      </c>
      <c r="D539" s="184">
        <v>45002</v>
      </c>
      <c r="E539" s="188" t="s">
        <v>15194</v>
      </c>
      <c r="F539" s="186">
        <v>21</v>
      </c>
      <c r="G539" s="185" t="s">
        <v>6544</v>
      </c>
      <c r="H539" s="110" t="s">
        <v>6116</v>
      </c>
      <c r="I539" s="110" t="s">
        <v>6117</v>
      </c>
    </row>
    <row r="540" spans="1:9" ht="11.25" customHeight="1" x14ac:dyDescent="0.2">
      <c r="A540" s="181">
        <v>637</v>
      </c>
      <c r="B540" s="182" t="s">
        <v>14053</v>
      </c>
      <c r="C540" s="182" t="s">
        <v>168</v>
      </c>
      <c r="D540" s="184"/>
      <c r="E540" s="188" t="s">
        <v>15193</v>
      </c>
      <c r="F540" s="186">
        <v>0</v>
      </c>
      <c r="G540" s="185" t="s">
        <v>6544</v>
      </c>
      <c r="H540" s="110" t="s">
        <v>6116</v>
      </c>
      <c r="I540" s="110" t="s">
        <v>6117</v>
      </c>
    </row>
    <row r="541" spans="1:9" ht="11.25" customHeight="1" x14ac:dyDescent="0.2">
      <c r="A541" s="181">
        <v>638</v>
      </c>
      <c r="B541" s="182" t="s">
        <v>1568</v>
      </c>
      <c r="C541" s="182" t="s">
        <v>168</v>
      </c>
      <c r="D541" s="184">
        <v>45007</v>
      </c>
      <c r="E541" s="188" t="s">
        <v>15194</v>
      </c>
      <c r="F541" s="186">
        <v>10391</v>
      </c>
      <c r="G541" s="185" t="s">
        <v>6096</v>
      </c>
      <c r="H541" s="110" t="s">
        <v>6149</v>
      </c>
      <c r="I541" s="110" t="s">
        <v>6117</v>
      </c>
    </row>
    <row r="542" spans="1:9" ht="11.25" customHeight="1" x14ac:dyDescent="0.2">
      <c r="A542" s="181">
        <v>639</v>
      </c>
      <c r="B542" s="182" t="s">
        <v>6734</v>
      </c>
      <c r="C542" s="182" t="s">
        <v>168</v>
      </c>
      <c r="D542" s="183">
        <v>45065</v>
      </c>
      <c r="E542" s="188" t="s">
        <v>15194</v>
      </c>
      <c r="F542" s="186">
        <v>4093.01</v>
      </c>
      <c r="G542" s="185" t="s">
        <v>6546</v>
      </c>
      <c r="H542" s="110" t="s">
        <v>6121</v>
      </c>
      <c r="I542" s="110" t="s">
        <v>6117</v>
      </c>
    </row>
    <row r="543" spans="1:9" ht="11.25" customHeight="1" x14ac:dyDescent="0.2">
      <c r="A543" s="181">
        <v>640</v>
      </c>
      <c r="B543" s="182" t="s">
        <v>1576</v>
      </c>
      <c r="C543" s="182" t="s">
        <v>751</v>
      </c>
      <c r="D543" s="184"/>
      <c r="E543" s="188" t="s">
        <v>15193</v>
      </c>
      <c r="F543" s="186">
        <v>0</v>
      </c>
      <c r="G543" s="185" t="s">
        <v>6497</v>
      </c>
      <c r="H543" s="110" t="s">
        <v>6116</v>
      </c>
      <c r="I543" s="110" t="s">
        <v>6117</v>
      </c>
    </row>
    <row r="544" spans="1:9" ht="11.25" customHeight="1" x14ac:dyDescent="0.2">
      <c r="A544" s="181">
        <v>641</v>
      </c>
      <c r="B544" s="182" t="s">
        <v>14051</v>
      </c>
      <c r="C544" s="182" t="s">
        <v>168</v>
      </c>
      <c r="D544" s="183"/>
      <c r="E544" s="188" t="s">
        <v>15193</v>
      </c>
      <c r="F544" s="186">
        <v>0</v>
      </c>
      <c r="G544" s="185" t="s">
        <v>6096</v>
      </c>
      <c r="H544" s="110" t="s">
        <v>6356</v>
      </c>
      <c r="I544" s="110" t="s">
        <v>6117</v>
      </c>
    </row>
    <row r="545" spans="1:9" ht="11.25" customHeight="1" x14ac:dyDescent="0.2">
      <c r="A545" s="181">
        <v>642</v>
      </c>
      <c r="B545" s="182" t="s">
        <v>15197</v>
      </c>
      <c r="C545" s="182" t="s">
        <v>401</v>
      </c>
      <c r="D545" s="183">
        <v>45323</v>
      </c>
      <c r="E545" s="188" t="s">
        <v>10909</v>
      </c>
      <c r="F545" s="186">
        <v>2014798</v>
      </c>
      <c r="G545" s="185" t="s">
        <v>6096</v>
      </c>
      <c r="H545" s="110" t="s">
        <v>6266</v>
      </c>
      <c r="I545" s="110" t="s">
        <v>6117</v>
      </c>
    </row>
    <row r="546" spans="1:9" ht="11.25" customHeight="1" x14ac:dyDescent="0.2">
      <c r="A546" s="181">
        <v>644</v>
      </c>
      <c r="B546" s="182" t="s">
        <v>14050</v>
      </c>
      <c r="C546" s="182" t="s">
        <v>168</v>
      </c>
      <c r="D546" s="183"/>
      <c r="E546" s="188" t="s">
        <v>15193</v>
      </c>
      <c r="F546" s="186">
        <v>0</v>
      </c>
      <c r="G546" s="185" t="s">
        <v>6548</v>
      </c>
      <c r="H546" s="110" t="s">
        <v>6266</v>
      </c>
      <c r="I546" s="110" t="s">
        <v>6117</v>
      </c>
    </row>
    <row r="547" spans="1:9" ht="11.25" customHeight="1" x14ac:dyDescent="0.2">
      <c r="A547" s="181">
        <v>645</v>
      </c>
      <c r="B547" s="182" t="s">
        <v>14049</v>
      </c>
      <c r="C547" s="182" t="s">
        <v>168</v>
      </c>
      <c r="D547" s="183"/>
      <c r="E547" s="188" t="s">
        <v>15193</v>
      </c>
      <c r="F547" s="186">
        <v>0</v>
      </c>
      <c r="G547" s="185" t="s">
        <v>6445</v>
      </c>
      <c r="H547" s="110" t="s">
        <v>6221</v>
      </c>
      <c r="I547" s="110" t="s">
        <v>6117</v>
      </c>
    </row>
    <row r="548" spans="1:9" ht="11.25" customHeight="1" x14ac:dyDescent="0.2">
      <c r="A548" s="181">
        <v>646</v>
      </c>
      <c r="B548" s="182" t="s">
        <v>14048</v>
      </c>
      <c r="C548" s="182" t="s">
        <v>168</v>
      </c>
      <c r="D548" s="183"/>
      <c r="E548" s="188" t="s">
        <v>15193</v>
      </c>
      <c r="F548" s="186">
        <v>0</v>
      </c>
      <c r="G548" s="185" t="s">
        <v>6550</v>
      </c>
      <c r="H548" s="110" t="s">
        <v>6121</v>
      </c>
      <c r="I548" s="110" t="s">
        <v>6117</v>
      </c>
    </row>
    <row r="549" spans="1:9" ht="11.25" customHeight="1" x14ac:dyDescent="0.2">
      <c r="A549" s="181">
        <v>647</v>
      </c>
      <c r="B549" s="182" t="s">
        <v>1581</v>
      </c>
      <c r="C549" s="182" t="s">
        <v>168</v>
      </c>
      <c r="D549" s="184">
        <v>43844</v>
      </c>
      <c r="E549" s="188" t="s">
        <v>15196</v>
      </c>
      <c r="F549" s="186">
        <v>18252.22</v>
      </c>
      <c r="G549" s="185" t="s">
        <v>6462</v>
      </c>
      <c r="H549" s="110" t="s">
        <v>6130</v>
      </c>
      <c r="I549" s="110" t="s">
        <v>6117</v>
      </c>
    </row>
    <row r="550" spans="1:9" ht="11.25" customHeight="1" x14ac:dyDescent="0.2">
      <c r="A550" s="181">
        <v>648</v>
      </c>
      <c r="B550" s="182" t="s">
        <v>14046</v>
      </c>
      <c r="C550" s="182" t="s">
        <v>178</v>
      </c>
      <c r="D550" s="183"/>
      <c r="E550" s="188" t="s">
        <v>15193</v>
      </c>
      <c r="F550" s="186">
        <v>0</v>
      </c>
      <c r="G550" s="185" t="s">
        <v>6553</v>
      </c>
      <c r="H550" s="110" t="s">
        <v>6280</v>
      </c>
      <c r="I550" s="110" t="s">
        <v>6117</v>
      </c>
    </row>
    <row r="551" spans="1:9" ht="11.25" customHeight="1" x14ac:dyDescent="0.2">
      <c r="A551" s="181">
        <v>649</v>
      </c>
      <c r="B551" s="182" t="s">
        <v>6732</v>
      </c>
      <c r="C551" s="182" t="s">
        <v>178</v>
      </c>
      <c r="D551" s="183">
        <v>45013</v>
      </c>
      <c r="E551" s="188" t="s">
        <v>15194</v>
      </c>
      <c r="F551" s="186">
        <v>185637</v>
      </c>
      <c r="G551" s="185" t="s">
        <v>6462</v>
      </c>
      <c r="H551" s="110" t="s">
        <v>6130</v>
      </c>
      <c r="I551" s="110" t="s">
        <v>6117</v>
      </c>
    </row>
    <row r="552" spans="1:9" ht="11.25" customHeight="1" x14ac:dyDescent="0.2">
      <c r="A552" s="181">
        <v>651</v>
      </c>
      <c r="B552" s="182" t="s">
        <v>14045</v>
      </c>
      <c r="C552" s="182" t="s">
        <v>4481</v>
      </c>
      <c r="D552" s="183"/>
      <c r="E552" s="188" t="s">
        <v>15193</v>
      </c>
      <c r="F552" s="186">
        <v>0</v>
      </c>
      <c r="G552" s="185" t="s">
        <v>6096</v>
      </c>
      <c r="H552" s="110" t="s">
        <v>6406</v>
      </c>
      <c r="I552" s="110" t="s">
        <v>6117</v>
      </c>
    </row>
    <row r="553" spans="1:9" ht="11.25" customHeight="1" x14ac:dyDescent="0.2">
      <c r="A553" s="181">
        <v>652</v>
      </c>
      <c r="B553" s="182" t="s">
        <v>1744</v>
      </c>
      <c r="C553" s="182" t="s">
        <v>168</v>
      </c>
      <c r="D553" s="183"/>
      <c r="E553" s="188" t="s">
        <v>15193</v>
      </c>
      <c r="F553" s="186">
        <v>0</v>
      </c>
      <c r="G553" s="185" t="s">
        <v>6096</v>
      </c>
      <c r="H553" s="110" t="s">
        <v>6370</v>
      </c>
      <c r="I553" s="110" t="s">
        <v>6117</v>
      </c>
    </row>
    <row r="554" spans="1:9" ht="11.25" customHeight="1" x14ac:dyDescent="0.2">
      <c r="A554" s="181">
        <v>653</v>
      </c>
      <c r="B554" s="182" t="s">
        <v>3095</v>
      </c>
      <c r="C554" s="182" t="s">
        <v>178</v>
      </c>
      <c r="D554" s="183"/>
      <c r="E554" s="188" t="s">
        <v>15193</v>
      </c>
      <c r="F554" s="186">
        <v>0</v>
      </c>
      <c r="G554" s="185" t="s">
        <v>6096</v>
      </c>
      <c r="H554" s="110" t="s">
        <v>6434</v>
      </c>
      <c r="I554" s="110" t="s">
        <v>6117</v>
      </c>
    </row>
    <row r="555" spans="1:9" ht="11.25" customHeight="1" x14ac:dyDescent="0.2">
      <c r="A555" s="181">
        <v>654</v>
      </c>
      <c r="B555" s="182" t="s">
        <v>14044</v>
      </c>
      <c r="C555" s="182" t="s">
        <v>168</v>
      </c>
      <c r="D555" s="183"/>
      <c r="E555" s="188" t="s">
        <v>15193</v>
      </c>
      <c r="F555" s="186">
        <v>0</v>
      </c>
      <c r="G555" s="185" t="s">
        <v>6096</v>
      </c>
      <c r="H555" s="110" t="s">
        <v>6100</v>
      </c>
      <c r="I555" s="110" t="s">
        <v>6117</v>
      </c>
    </row>
    <row r="556" spans="1:9" ht="11.25" customHeight="1" x14ac:dyDescent="0.2">
      <c r="A556" s="181">
        <v>655</v>
      </c>
      <c r="B556" s="182" t="s">
        <v>1634</v>
      </c>
      <c r="C556" s="182" t="s">
        <v>168</v>
      </c>
      <c r="D556" s="183"/>
      <c r="E556" s="188" t="s">
        <v>15193</v>
      </c>
      <c r="F556" s="186">
        <v>0</v>
      </c>
      <c r="G556" s="185" t="s">
        <v>6096</v>
      </c>
      <c r="H556" s="110" t="s">
        <v>6359</v>
      </c>
      <c r="I556" s="110" t="s">
        <v>6117</v>
      </c>
    </row>
    <row r="557" spans="1:9" ht="11.25" customHeight="1" x14ac:dyDescent="0.2">
      <c r="A557" s="181">
        <v>656</v>
      </c>
      <c r="B557" s="182" t="s">
        <v>7425</v>
      </c>
      <c r="C557" s="182" t="s">
        <v>168</v>
      </c>
      <c r="D557" s="183">
        <v>44592</v>
      </c>
      <c r="E557" s="188" t="s">
        <v>7328</v>
      </c>
      <c r="F557" s="186">
        <v>32501.01</v>
      </c>
      <c r="G557" s="185" t="s">
        <v>6557</v>
      </c>
      <c r="H557" s="110" t="s">
        <v>6345</v>
      </c>
      <c r="I557" s="110" t="s">
        <v>6117</v>
      </c>
    </row>
    <row r="558" spans="1:9" ht="11.25" customHeight="1" x14ac:dyDescent="0.2">
      <c r="A558" s="181">
        <v>657</v>
      </c>
      <c r="B558" s="182" t="s">
        <v>1567</v>
      </c>
      <c r="C558" s="182" t="s">
        <v>168</v>
      </c>
      <c r="D558" s="183"/>
      <c r="E558" s="188" t="s">
        <v>15193</v>
      </c>
      <c r="F558" s="186">
        <v>0</v>
      </c>
      <c r="G558" s="185" t="s">
        <v>6445</v>
      </c>
      <c r="H558" s="110" t="s">
        <v>6221</v>
      </c>
      <c r="I558" s="110" t="s">
        <v>6117</v>
      </c>
    </row>
    <row r="559" spans="1:9" ht="11.25" customHeight="1" x14ac:dyDescent="0.2">
      <c r="A559" s="181">
        <v>658</v>
      </c>
      <c r="B559" s="182" t="s">
        <v>1718</v>
      </c>
      <c r="C559" s="182" t="s">
        <v>183</v>
      </c>
      <c r="D559" s="183">
        <v>45065</v>
      </c>
      <c r="E559" s="188" t="s">
        <v>15194</v>
      </c>
      <c r="F559" s="186">
        <v>6987</v>
      </c>
      <c r="G559" s="185" t="s">
        <v>6096</v>
      </c>
      <c r="H559" s="110" t="s">
        <v>6312</v>
      </c>
      <c r="I559" s="110" t="s">
        <v>6117</v>
      </c>
    </row>
    <row r="560" spans="1:9" ht="11.25" customHeight="1" x14ac:dyDescent="0.2">
      <c r="A560" s="181">
        <v>659</v>
      </c>
      <c r="B560" s="182" t="s">
        <v>1575</v>
      </c>
      <c r="C560" s="182" t="s">
        <v>751</v>
      </c>
      <c r="D560" s="184"/>
      <c r="E560" s="188" t="s">
        <v>15193</v>
      </c>
      <c r="F560" s="186">
        <v>0</v>
      </c>
      <c r="G560" s="185" t="s">
        <v>6096</v>
      </c>
      <c r="H560" s="110" t="s">
        <v>6119</v>
      </c>
      <c r="I560" s="110" t="s">
        <v>6117</v>
      </c>
    </row>
    <row r="561" spans="1:9" ht="11.25" customHeight="1" x14ac:dyDescent="0.2">
      <c r="A561" s="181">
        <v>660</v>
      </c>
      <c r="B561" s="182" t="s">
        <v>14042</v>
      </c>
      <c r="C561" s="182" t="s">
        <v>168</v>
      </c>
      <c r="D561" s="184"/>
      <c r="E561" s="188" t="s">
        <v>15193</v>
      </c>
      <c r="F561" s="186">
        <v>0</v>
      </c>
      <c r="G561" s="185" t="s">
        <v>6096</v>
      </c>
      <c r="H561" s="110" t="s">
        <v>6141</v>
      </c>
      <c r="I561" s="110" t="s">
        <v>6117</v>
      </c>
    </row>
    <row r="562" spans="1:9" ht="11.25" customHeight="1" x14ac:dyDescent="0.2">
      <c r="A562" s="181">
        <v>661</v>
      </c>
      <c r="B562" s="182" t="s">
        <v>1586</v>
      </c>
      <c r="C562" s="182" t="s">
        <v>751</v>
      </c>
      <c r="D562" s="184">
        <v>45013</v>
      </c>
      <c r="E562" s="188" t="s">
        <v>15194</v>
      </c>
      <c r="F562" s="186">
        <v>25989.01</v>
      </c>
      <c r="G562" s="185" t="s">
        <v>6096</v>
      </c>
      <c r="H562" s="110" t="s">
        <v>6166</v>
      </c>
      <c r="I562" s="110" t="s">
        <v>6117</v>
      </c>
    </row>
    <row r="563" spans="1:9" ht="11.25" customHeight="1" x14ac:dyDescent="0.2">
      <c r="A563" s="181">
        <v>662</v>
      </c>
      <c r="B563" s="182" t="s">
        <v>6729</v>
      </c>
      <c r="C563" s="182" t="s">
        <v>751</v>
      </c>
      <c r="D563" s="184">
        <v>45013</v>
      </c>
      <c r="E563" s="188" t="s">
        <v>15194</v>
      </c>
      <c r="F563" s="186">
        <v>30916</v>
      </c>
      <c r="G563" s="185" t="s">
        <v>6559</v>
      </c>
      <c r="H563" s="110" t="s">
        <v>6560</v>
      </c>
      <c r="I563" s="110" t="s">
        <v>6117</v>
      </c>
    </row>
    <row r="564" spans="1:9" ht="11.25" customHeight="1" x14ac:dyDescent="0.2">
      <c r="A564" s="181">
        <v>663</v>
      </c>
      <c r="B564" s="182" t="s">
        <v>6728</v>
      </c>
      <c r="C564" s="182" t="s">
        <v>168</v>
      </c>
      <c r="D564" s="184">
        <v>45013</v>
      </c>
      <c r="E564" s="188" t="s">
        <v>15194</v>
      </c>
      <c r="F564" s="186">
        <v>10826</v>
      </c>
      <c r="G564" s="185" t="s">
        <v>6562</v>
      </c>
      <c r="H564" s="110" t="s">
        <v>6451</v>
      </c>
      <c r="I564" s="110" t="s">
        <v>6117</v>
      </c>
    </row>
    <row r="565" spans="1:9" ht="11.25" customHeight="1" x14ac:dyDescent="0.2">
      <c r="A565" s="181">
        <v>664</v>
      </c>
      <c r="B565" s="182" t="s">
        <v>6726</v>
      </c>
      <c r="C565" s="182" t="s">
        <v>178</v>
      </c>
      <c r="D565" s="183">
        <v>45013</v>
      </c>
      <c r="E565" s="188" t="s">
        <v>15194</v>
      </c>
      <c r="F565" s="186">
        <v>13582</v>
      </c>
      <c r="G565" s="185" t="s">
        <v>6096</v>
      </c>
      <c r="H565" s="110" t="s">
        <v>6266</v>
      </c>
      <c r="I565" s="110" t="s">
        <v>6117</v>
      </c>
    </row>
    <row r="566" spans="1:9" ht="11.25" customHeight="1" x14ac:dyDescent="0.2">
      <c r="A566" s="181">
        <v>665</v>
      </c>
      <c r="B566" s="182" t="s">
        <v>1661</v>
      </c>
      <c r="C566" s="182" t="s">
        <v>751</v>
      </c>
      <c r="D566" s="183"/>
      <c r="E566" s="188" t="s">
        <v>15193</v>
      </c>
      <c r="F566" s="186">
        <v>0</v>
      </c>
      <c r="G566" s="185" t="s">
        <v>6096</v>
      </c>
      <c r="H566" s="110" t="s">
        <v>6166</v>
      </c>
      <c r="I566" s="110" t="s">
        <v>6117</v>
      </c>
    </row>
    <row r="567" spans="1:9" ht="11.25" customHeight="1" x14ac:dyDescent="0.2">
      <c r="A567" s="181">
        <v>666</v>
      </c>
      <c r="B567" s="182" t="s">
        <v>15004</v>
      </c>
      <c r="C567" s="182" t="s">
        <v>168</v>
      </c>
      <c r="D567" s="183">
        <v>44592</v>
      </c>
      <c r="E567" s="188" t="s">
        <v>7328</v>
      </c>
      <c r="F567" s="186">
        <v>22668</v>
      </c>
      <c r="G567" s="185" t="s">
        <v>6096</v>
      </c>
      <c r="H567" s="110" t="s">
        <v>6166</v>
      </c>
      <c r="I567" s="110" t="s">
        <v>6117</v>
      </c>
    </row>
    <row r="568" spans="1:9" ht="11.25" customHeight="1" x14ac:dyDescent="0.2">
      <c r="A568" s="181">
        <v>667</v>
      </c>
      <c r="B568" s="182" t="s">
        <v>14040</v>
      </c>
      <c r="C568" s="182" t="s">
        <v>168</v>
      </c>
      <c r="D568" s="183"/>
      <c r="E568" s="188" t="s">
        <v>15193</v>
      </c>
      <c r="F568" s="186">
        <v>0</v>
      </c>
      <c r="G568" s="185" t="s">
        <v>6096</v>
      </c>
      <c r="H568" s="110" t="s">
        <v>6280</v>
      </c>
      <c r="I568" s="110" t="s">
        <v>6117</v>
      </c>
    </row>
    <row r="569" spans="1:9" ht="11.25" customHeight="1" x14ac:dyDescent="0.2">
      <c r="A569" s="181">
        <v>668</v>
      </c>
      <c r="B569" s="182" t="s">
        <v>1742</v>
      </c>
      <c r="C569" s="182" t="s">
        <v>183</v>
      </c>
      <c r="D569" s="183"/>
      <c r="E569" s="188" t="s">
        <v>15193</v>
      </c>
      <c r="F569" s="186">
        <v>0</v>
      </c>
      <c r="G569" s="185" t="s">
        <v>6096</v>
      </c>
      <c r="H569" s="110" t="s">
        <v>6166</v>
      </c>
      <c r="I569" s="110" t="s">
        <v>6117</v>
      </c>
    </row>
    <row r="570" spans="1:9" ht="11.25" customHeight="1" x14ac:dyDescent="0.2">
      <c r="A570" s="181">
        <v>669</v>
      </c>
      <c r="B570" s="182" t="s">
        <v>188</v>
      </c>
      <c r="C570" s="182" t="s">
        <v>168</v>
      </c>
      <c r="D570" s="183"/>
      <c r="E570" s="188" t="s">
        <v>15193</v>
      </c>
      <c r="F570" s="186">
        <v>0</v>
      </c>
      <c r="G570" s="185" t="s">
        <v>6512</v>
      </c>
      <c r="H570" s="110" t="s">
        <v>6121</v>
      </c>
      <c r="I570" s="110" t="s">
        <v>6117</v>
      </c>
    </row>
    <row r="571" spans="1:9" ht="11.25" customHeight="1" x14ac:dyDescent="0.2">
      <c r="A571" s="181">
        <v>670</v>
      </c>
      <c r="B571" s="182" t="s">
        <v>14037</v>
      </c>
      <c r="C571" s="182" t="s">
        <v>183</v>
      </c>
      <c r="D571" s="183"/>
      <c r="E571" s="188" t="s">
        <v>15193</v>
      </c>
      <c r="F571" s="186">
        <v>0</v>
      </c>
      <c r="G571" s="185" t="s">
        <v>6096</v>
      </c>
      <c r="H571" s="110" t="s">
        <v>6240</v>
      </c>
      <c r="I571" s="110" t="s">
        <v>6117</v>
      </c>
    </row>
    <row r="572" spans="1:9" ht="11.25" customHeight="1" x14ac:dyDescent="0.2">
      <c r="A572" s="181">
        <v>671</v>
      </c>
      <c r="B572" s="182" t="s">
        <v>14035</v>
      </c>
      <c r="C572" s="182" t="s">
        <v>183</v>
      </c>
      <c r="D572" s="183"/>
      <c r="E572" s="188" t="s">
        <v>15193</v>
      </c>
      <c r="F572" s="186">
        <v>0</v>
      </c>
      <c r="G572" s="185" t="s">
        <v>6096</v>
      </c>
      <c r="H572" s="110" t="s">
        <v>6194</v>
      </c>
      <c r="I572" s="110" t="s">
        <v>6117</v>
      </c>
    </row>
    <row r="573" spans="1:9" ht="11.25" customHeight="1" x14ac:dyDescent="0.2">
      <c r="A573" s="181">
        <v>672</v>
      </c>
      <c r="B573" s="182" t="s">
        <v>3225</v>
      </c>
      <c r="C573" s="182" t="s">
        <v>183</v>
      </c>
      <c r="D573" s="183"/>
      <c r="E573" s="188" t="s">
        <v>15193</v>
      </c>
      <c r="F573" s="186">
        <v>0</v>
      </c>
      <c r="G573" s="185" t="s">
        <v>6096</v>
      </c>
      <c r="H573" s="110" t="s">
        <v>6119</v>
      </c>
      <c r="I573" s="110" t="s">
        <v>6117</v>
      </c>
    </row>
    <row r="574" spans="1:9" ht="11.25" customHeight="1" x14ac:dyDescent="0.2">
      <c r="A574" s="181">
        <v>673</v>
      </c>
      <c r="B574" s="182" t="s">
        <v>290</v>
      </c>
      <c r="C574" s="182" t="s">
        <v>4459</v>
      </c>
      <c r="D574" s="184">
        <v>44589</v>
      </c>
      <c r="E574" s="188" t="s">
        <v>7328</v>
      </c>
      <c r="F574" s="186">
        <v>26194.01</v>
      </c>
      <c r="G574" s="185" t="s">
        <v>6096</v>
      </c>
      <c r="H574" s="110" t="s">
        <v>6207</v>
      </c>
      <c r="I574" s="110" t="s">
        <v>6117</v>
      </c>
    </row>
    <row r="575" spans="1:9" ht="11.25" customHeight="1" x14ac:dyDescent="0.2">
      <c r="A575" s="181">
        <v>674</v>
      </c>
      <c r="B575" s="182" t="s">
        <v>14034</v>
      </c>
      <c r="C575" s="182" t="s">
        <v>171</v>
      </c>
      <c r="D575" s="183"/>
      <c r="E575" s="188" t="s">
        <v>15193</v>
      </c>
      <c r="F575" s="186">
        <v>0</v>
      </c>
      <c r="G575" s="185" t="s">
        <v>6096</v>
      </c>
      <c r="H575" s="110" t="s">
        <v>6207</v>
      </c>
      <c r="I575" s="110" t="s">
        <v>6117</v>
      </c>
    </row>
    <row r="576" spans="1:9" ht="11.25" customHeight="1" x14ac:dyDescent="0.2">
      <c r="A576" s="181">
        <v>675</v>
      </c>
      <c r="B576" s="182" t="s">
        <v>9226</v>
      </c>
      <c r="C576" s="182" t="s">
        <v>178</v>
      </c>
      <c r="D576" s="183"/>
      <c r="E576" s="188" t="s">
        <v>15193</v>
      </c>
      <c r="F576" s="186">
        <v>0</v>
      </c>
      <c r="G576" s="185" t="s">
        <v>6096</v>
      </c>
      <c r="H576" s="110" t="s">
        <v>6207</v>
      </c>
      <c r="I576" s="110" t="s">
        <v>6117</v>
      </c>
    </row>
    <row r="577" spans="1:9" ht="11.25" customHeight="1" x14ac:dyDescent="0.2">
      <c r="A577" s="181">
        <v>676</v>
      </c>
      <c r="B577" s="182" t="s">
        <v>6724</v>
      </c>
      <c r="C577" s="182" t="s">
        <v>168</v>
      </c>
      <c r="D577" s="183">
        <v>44991</v>
      </c>
      <c r="E577" s="188" t="s">
        <v>15194</v>
      </c>
      <c r="F577" s="186">
        <v>22186</v>
      </c>
      <c r="G577" s="185" t="s">
        <v>6571</v>
      </c>
      <c r="H577" s="110" t="s">
        <v>6350</v>
      </c>
      <c r="I577" s="110" t="s">
        <v>6117</v>
      </c>
    </row>
    <row r="578" spans="1:9" ht="11.25" customHeight="1" x14ac:dyDescent="0.2">
      <c r="A578" s="181">
        <v>677</v>
      </c>
      <c r="B578" s="182" t="s">
        <v>14032</v>
      </c>
      <c r="C578" s="182" t="s">
        <v>751</v>
      </c>
      <c r="D578" s="184"/>
      <c r="E578" s="188" t="s">
        <v>15193</v>
      </c>
      <c r="F578" s="186">
        <v>0</v>
      </c>
      <c r="G578" s="185" t="s">
        <v>6096</v>
      </c>
      <c r="H578" s="110" t="s">
        <v>6119</v>
      </c>
      <c r="I578" s="110" t="s">
        <v>6117</v>
      </c>
    </row>
    <row r="579" spans="1:9" ht="11.25" customHeight="1" x14ac:dyDescent="0.2">
      <c r="A579" s="181">
        <v>678</v>
      </c>
      <c r="B579" s="182" t="s">
        <v>15005</v>
      </c>
      <c r="C579" s="182" t="s">
        <v>168</v>
      </c>
      <c r="D579" s="183">
        <v>44991</v>
      </c>
      <c r="E579" s="188" t="s">
        <v>15194</v>
      </c>
      <c r="F579" s="186">
        <v>18768</v>
      </c>
      <c r="G579" s="185" t="s">
        <v>6572</v>
      </c>
      <c r="H579" s="110" t="s">
        <v>6280</v>
      </c>
      <c r="I579" s="110" t="s">
        <v>6117</v>
      </c>
    </row>
    <row r="580" spans="1:9" ht="11.25" customHeight="1" x14ac:dyDescent="0.2">
      <c r="A580" s="181">
        <v>679</v>
      </c>
      <c r="B580" s="182" t="s">
        <v>1640</v>
      </c>
      <c r="C580" s="182" t="s">
        <v>168</v>
      </c>
      <c r="D580" s="183"/>
      <c r="E580" s="188" t="s">
        <v>15193</v>
      </c>
      <c r="F580" s="186">
        <v>0</v>
      </c>
      <c r="G580" s="185" t="s">
        <v>6096</v>
      </c>
      <c r="H580" s="110" t="s">
        <v>6573</v>
      </c>
      <c r="I580" s="110" t="s">
        <v>6117</v>
      </c>
    </row>
    <row r="581" spans="1:9" ht="11.25" customHeight="1" x14ac:dyDescent="0.2">
      <c r="A581" s="181">
        <v>680</v>
      </c>
      <c r="B581" s="182" t="s">
        <v>14030</v>
      </c>
      <c r="C581" s="182" t="s">
        <v>168</v>
      </c>
      <c r="D581" s="183"/>
      <c r="E581" s="188" t="s">
        <v>15193</v>
      </c>
      <c r="F581" s="186">
        <v>0</v>
      </c>
      <c r="G581" s="185" t="s">
        <v>6096</v>
      </c>
      <c r="H581" s="110" t="s">
        <v>6155</v>
      </c>
      <c r="I581" s="110" t="s">
        <v>6117</v>
      </c>
    </row>
    <row r="582" spans="1:9" ht="11.25" customHeight="1" x14ac:dyDescent="0.2">
      <c r="A582" s="181">
        <v>681</v>
      </c>
      <c r="B582" s="182" t="s">
        <v>14029</v>
      </c>
      <c r="C582" s="182" t="s">
        <v>171</v>
      </c>
      <c r="D582" s="183"/>
      <c r="E582" s="188" t="s">
        <v>15193</v>
      </c>
      <c r="F582" s="186">
        <v>0</v>
      </c>
      <c r="G582" s="185" t="s">
        <v>6096</v>
      </c>
      <c r="H582" s="110" t="s">
        <v>6573</v>
      </c>
      <c r="I582" s="110" t="s">
        <v>6117</v>
      </c>
    </row>
    <row r="583" spans="1:9" ht="11.25" customHeight="1" x14ac:dyDescent="0.2">
      <c r="A583" s="181">
        <v>682</v>
      </c>
      <c r="B583" s="182" t="s">
        <v>14028</v>
      </c>
      <c r="C583" s="182" t="s">
        <v>183</v>
      </c>
      <c r="D583" s="183"/>
      <c r="E583" s="188" t="s">
        <v>15193</v>
      </c>
      <c r="F583" s="186">
        <v>0</v>
      </c>
      <c r="G583" s="185" t="s">
        <v>6096</v>
      </c>
      <c r="H583" s="110" t="s">
        <v>6261</v>
      </c>
      <c r="I583" s="110" t="s">
        <v>6117</v>
      </c>
    </row>
    <row r="584" spans="1:9" ht="11.25" customHeight="1" x14ac:dyDescent="0.2">
      <c r="A584" s="181">
        <v>683</v>
      </c>
      <c r="B584" s="182" t="s">
        <v>14027</v>
      </c>
      <c r="C584" s="182" t="s">
        <v>183</v>
      </c>
      <c r="D584" s="183"/>
      <c r="E584" s="188" t="s">
        <v>15193</v>
      </c>
      <c r="F584" s="186">
        <v>0</v>
      </c>
      <c r="G584" s="185" t="s">
        <v>6577</v>
      </c>
      <c r="H584" s="110" t="s">
        <v>6152</v>
      </c>
      <c r="I584" s="110" t="s">
        <v>6117</v>
      </c>
    </row>
    <row r="585" spans="1:9" ht="11.25" customHeight="1" x14ac:dyDescent="0.2">
      <c r="A585" s="181">
        <v>684</v>
      </c>
      <c r="B585" s="182" t="s">
        <v>14026</v>
      </c>
      <c r="C585" s="182" t="s">
        <v>183</v>
      </c>
      <c r="D585" s="183"/>
      <c r="E585" s="188" t="s">
        <v>15193</v>
      </c>
      <c r="F585" s="186">
        <v>0</v>
      </c>
      <c r="G585" s="185" t="s">
        <v>6579</v>
      </c>
      <c r="H585" s="110" t="s">
        <v>6521</v>
      </c>
      <c r="I585" s="110" t="s">
        <v>6117</v>
      </c>
    </row>
    <row r="586" spans="1:9" ht="11.25" customHeight="1" x14ac:dyDescent="0.2">
      <c r="A586" s="181">
        <v>685</v>
      </c>
      <c r="B586" s="182" t="s">
        <v>2507</v>
      </c>
      <c r="C586" s="182" t="s">
        <v>178</v>
      </c>
      <c r="D586" s="183">
        <v>45427</v>
      </c>
      <c r="E586" s="188" t="s">
        <v>10909</v>
      </c>
      <c r="F586" s="186">
        <v>926</v>
      </c>
      <c r="G586" s="185" t="s">
        <v>6096</v>
      </c>
      <c r="H586" s="110" t="s">
        <v>6434</v>
      </c>
      <c r="I586" s="110" t="s">
        <v>6117</v>
      </c>
    </row>
    <row r="587" spans="1:9" ht="11.25" customHeight="1" x14ac:dyDescent="0.2">
      <c r="A587" s="181">
        <v>686</v>
      </c>
      <c r="B587" s="182" t="s">
        <v>7763</v>
      </c>
      <c r="C587" s="182" t="s">
        <v>178</v>
      </c>
      <c r="D587" s="183">
        <v>45427</v>
      </c>
      <c r="E587" s="188" t="s">
        <v>10909</v>
      </c>
      <c r="F587" s="186">
        <v>10778</v>
      </c>
      <c r="G587" s="185" t="s">
        <v>6096</v>
      </c>
      <c r="H587" s="110" t="s">
        <v>6203</v>
      </c>
      <c r="I587" s="110" t="s">
        <v>6117</v>
      </c>
    </row>
    <row r="588" spans="1:9" ht="11.25" customHeight="1" x14ac:dyDescent="0.2">
      <c r="A588" s="181">
        <v>688</v>
      </c>
      <c r="B588" s="182" t="s">
        <v>940</v>
      </c>
      <c r="C588" s="182" t="s">
        <v>941</v>
      </c>
      <c r="D588" s="183"/>
      <c r="E588" s="188" t="s">
        <v>15193</v>
      </c>
      <c r="F588" s="186">
        <v>0</v>
      </c>
      <c r="G588" s="185" t="s">
        <v>6582</v>
      </c>
      <c r="H588" s="110" t="s">
        <v>6583</v>
      </c>
      <c r="I588" s="110" t="s">
        <v>6117</v>
      </c>
    </row>
    <row r="589" spans="1:9" ht="11.25" customHeight="1" x14ac:dyDescent="0.2">
      <c r="A589" s="181">
        <v>689</v>
      </c>
      <c r="B589" s="182" t="s">
        <v>14023</v>
      </c>
      <c r="C589" s="182" t="s">
        <v>168</v>
      </c>
      <c r="D589" s="183"/>
      <c r="E589" s="188" t="s">
        <v>15193</v>
      </c>
      <c r="F589" s="186">
        <v>0</v>
      </c>
      <c r="G589" s="185" t="s">
        <v>6096</v>
      </c>
      <c r="H589" s="110" t="s">
        <v>6359</v>
      </c>
      <c r="I589" s="110" t="s">
        <v>6117</v>
      </c>
    </row>
    <row r="590" spans="1:9" ht="11.25" customHeight="1" x14ac:dyDescent="0.2">
      <c r="A590" s="181">
        <v>690</v>
      </c>
      <c r="B590" s="182" t="s">
        <v>7761</v>
      </c>
      <c r="C590" s="182" t="s">
        <v>178</v>
      </c>
      <c r="D590" s="183">
        <v>43843</v>
      </c>
      <c r="E590" s="188" t="s">
        <v>15196</v>
      </c>
      <c r="F590" s="186">
        <v>209131.79</v>
      </c>
      <c r="G590" s="185" t="s">
        <v>6584</v>
      </c>
      <c r="H590" s="110" t="s">
        <v>6141</v>
      </c>
      <c r="I590" s="110" t="s">
        <v>6117</v>
      </c>
    </row>
    <row r="591" spans="1:9" ht="11.25" customHeight="1" x14ac:dyDescent="0.2">
      <c r="A591" s="181">
        <v>691</v>
      </c>
      <c r="B591" s="182" t="s">
        <v>1663</v>
      </c>
      <c r="C591" s="182" t="s">
        <v>751</v>
      </c>
      <c r="D591" s="183">
        <v>44592</v>
      </c>
      <c r="E591" s="188" t="s">
        <v>7328</v>
      </c>
      <c r="F591" s="186">
        <v>37242</v>
      </c>
      <c r="G591" s="185" t="s">
        <v>6585</v>
      </c>
      <c r="H591" s="110" t="s">
        <v>6152</v>
      </c>
      <c r="I591" s="110" t="s">
        <v>6117</v>
      </c>
    </row>
    <row r="592" spans="1:9" ht="11.25" customHeight="1" x14ac:dyDescent="0.2">
      <c r="A592" s="181">
        <v>692</v>
      </c>
      <c r="B592" s="182" t="s">
        <v>14022</v>
      </c>
      <c r="C592" s="182" t="s">
        <v>168</v>
      </c>
      <c r="D592" s="183"/>
      <c r="E592" s="188" t="s">
        <v>15193</v>
      </c>
      <c r="F592" s="186">
        <v>0</v>
      </c>
      <c r="G592" s="185" t="s">
        <v>6096</v>
      </c>
      <c r="H592" s="110" t="s">
        <v>6356</v>
      </c>
      <c r="I592" s="110" t="s">
        <v>6117</v>
      </c>
    </row>
    <row r="593" spans="1:9" ht="11.25" customHeight="1" x14ac:dyDescent="0.2">
      <c r="A593" s="181">
        <v>693</v>
      </c>
      <c r="B593" s="182" t="s">
        <v>9308</v>
      </c>
      <c r="C593" s="182" t="s">
        <v>751</v>
      </c>
      <c r="D593" s="183">
        <v>44592</v>
      </c>
      <c r="E593" s="188" t="s">
        <v>7328</v>
      </c>
      <c r="F593" s="186">
        <v>91562</v>
      </c>
      <c r="G593" s="185" t="s">
        <v>6096</v>
      </c>
      <c r="H593" s="110" t="s">
        <v>6168</v>
      </c>
      <c r="I593" s="110" t="s">
        <v>6117</v>
      </c>
    </row>
    <row r="594" spans="1:9" ht="11.25" customHeight="1" x14ac:dyDescent="0.2">
      <c r="A594" s="181">
        <v>694</v>
      </c>
      <c r="B594" s="182" t="s">
        <v>14020</v>
      </c>
      <c r="C594" s="182" t="s">
        <v>168</v>
      </c>
      <c r="D594" s="183"/>
      <c r="E594" s="188" t="s">
        <v>15193</v>
      </c>
      <c r="F594" s="186">
        <v>0</v>
      </c>
      <c r="G594" s="185" t="s">
        <v>6096</v>
      </c>
      <c r="H594" s="110" t="s">
        <v>6168</v>
      </c>
      <c r="I594" s="110" t="s">
        <v>6117</v>
      </c>
    </row>
    <row r="595" spans="1:9" ht="11.25" customHeight="1" x14ac:dyDescent="0.2">
      <c r="A595" s="181">
        <v>695</v>
      </c>
      <c r="B595" s="182" t="s">
        <v>1674</v>
      </c>
      <c r="C595" s="182" t="s">
        <v>941</v>
      </c>
      <c r="D595" s="183"/>
      <c r="E595" s="188" t="s">
        <v>15193</v>
      </c>
      <c r="F595" s="186">
        <v>0</v>
      </c>
      <c r="G595" s="185" t="s">
        <v>6096</v>
      </c>
      <c r="H595" s="110" t="s">
        <v>6168</v>
      </c>
      <c r="I595" s="110" t="s">
        <v>6117</v>
      </c>
    </row>
    <row r="596" spans="1:9" ht="11.25" customHeight="1" x14ac:dyDescent="0.2">
      <c r="A596" s="181">
        <v>696</v>
      </c>
      <c r="B596" s="182" t="s">
        <v>1675</v>
      </c>
      <c r="C596" s="182" t="s">
        <v>941</v>
      </c>
      <c r="D596" s="183"/>
      <c r="E596" s="188" t="s">
        <v>15193</v>
      </c>
      <c r="F596" s="186">
        <v>0</v>
      </c>
      <c r="G596" s="185" t="s">
        <v>6585</v>
      </c>
      <c r="H596" s="110" t="s">
        <v>6152</v>
      </c>
      <c r="I596" s="110" t="s">
        <v>6117</v>
      </c>
    </row>
    <row r="597" spans="1:9" ht="11.25" customHeight="1" x14ac:dyDescent="0.2">
      <c r="A597" s="181">
        <v>697</v>
      </c>
      <c r="B597" s="182" t="s">
        <v>1676</v>
      </c>
      <c r="C597" s="182" t="s">
        <v>941</v>
      </c>
      <c r="D597" s="183"/>
      <c r="E597" s="188" t="s">
        <v>15193</v>
      </c>
      <c r="F597" s="186">
        <v>0</v>
      </c>
      <c r="G597" s="185" t="s">
        <v>6585</v>
      </c>
      <c r="H597" s="110" t="s">
        <v>6152</v>
      </c>
      <c r="I597" s="110" t="s">
        <v>6117</v>
      </c>
    </row>
    <row r="598" spans="1:9" ht="11.25" customHeight="1" x14ac:dyDescent="0.2">
      <c r="A598" s="181">
        <v>698</v>
      </c>
      <c r="B598" s="182" t="s">
        <v>1680</v>
      </c>
      <c r="C598" s="182" t="s">
        <v>168</v>
      </c>
      <c r="D598" s="183"/>
      <c r="E598" s="188" t="s">
        <v>15193</v>
      </c>
      <c r="F598" s="186">
        <v>0</v>
      </c>
      <c r="G598" s="185" t="s">
        <v>6096</v>
      </c>
      <c r="H598" s="110" t="s">
        <v>6221</v>
      </c>
      <c r="I598" s="110" t="s">
        <v>6117</v>
      </c>
    </row>
    <row r="599" spans="1:9" ht="11.25" customHeight="1" x14ac:dyDescent="0.2">
      <c r="A599" s="181">
        <v>699</v>
      </c>
      <c r="B599" s="182" t="s">
        <v>1685</v>
      </c>
      <c r="C599" s="182" t="s">
        <v>168</v>
      </c>
      <c r="D599" s="183">
        <v>45014</v>
      </c>
      <c r="E599" s="188" t="s">
        <v>15194</v>
      </c>
      <c r="F599" s="186">
        <v>3329</v>
      </c>
      <c r="G599" s="185" t="s">
        <v>6096</v>
      </c>
      <c r="H599" s="110" t="s">
        <v>6155</v>
      </c>
      <c r="I599" s="110" t="s">
        <v>6117</v>
      </c>
    </row>
    <row r="600" spans="1:9" ht="11.25" customHeight="1" x14ac:dyDescent="0.2">
      <c r="A600" s="181">
        <v>700</v>
      </c>
      <c r="B600" s="182" t="s">
        <v>14019</v>
      </c>
      <c r="C600" s="182" t="s">
        <v>168</v>
      </c>
      <c r="D600" s="184"/>
      <c r="E600" s="188" t="s">
        <v>15193</v>
      </c>
      <c r="F600" s="186">
        <v>0</v>
      </c>
      <c r="G600" s="185" t="s">
        <v>6096</v>
      </c>
      <c r="H600" s="110" t="s">
        <v>6155</v>
      </c>
      <c r="I600" s="110" t="s">
        <v>6117</v>
      </c>
    </row>
    <row r="601" spans="1:9" ht="11.25" customHeight="1" x14ac:dyDescent="0.2">
      <c r="A601" s="181">
        <v>701</v>
      </c>
      <c r="B601" s="182" t="s">
        <v>14017</v>
      </c>
      <c r="C601" s="182" t="s">
        <v>171</v>
      </c>
      <c r="D601" s="183"/>
      <c r="E601" s="188" t="s">
        <v>15193</v>
      </c>
      <c r="F601" s="186">
        <v>0</v>
      </c>
      <c r="G601" s="185" t="s">
        <v>6514</v>
      </c>
      <c r="H601" s="110" t="s">
        <v>6236</v>
      </c>
      <c r="I601" s="110" t="s">
        <v>6117</v>
      </c>
    </row>
    <row r="602" spans="1:9" ht="11.25" customHeight="1" x14ac:dyDescent="0.2">
      <c r="A602" s="181">
        <v>702</v>
      </c>
      <c r="B602" s="182" t="s">
        <v>14015</v>
      </c>
      <c r="C602" s="182" t="s">
        <v>171</v>
      </c>
      <c r="D602" s="183"/>
      <c r="E602" s="188" t="s">
        <v>15193</v>
      </c>
      <c r="F602" s="186">
        <v>0</v>
      </c>
      <c r="G602" s="185" t="s">
        <v>6514</v>
      </c>
      <c r="H602" s="110" t="s">
        <v>6236</v>
      </c>
      <c r="I602" s="110" t="s">
        <v>6117</v>
      </c>
    </row>
    <row r="603" spans="1:9" ht="11.25" customHeight="1" x14ac:dyDescent="0.2">
      <c r="A603" s="181">
        <v>703</v>
      </c>
      <c r="B603" s="182" t="s">
        <v>1689</v>
      </c>
      <c r="C603" s="182" t="s">
        <v>168</v>
      </c>
      <c r="D603" s="183">
        <v>44991</v>
      </c>
      <c r="E603" s="188" t="s">
        <v>15194</v>
      </c>
      <c r="F603" s="186">
        <v>9421</v>
      </c>
      <c r="G603" s="185" t="s">
        <v>6096</v>
      </c>
      <c r="H603" s="110" t="s">
        <v>6100</v>
      </c>
      <c r="I603" s="110" t="s">
        <v>6117</v>
      </c>
    </row>
    <row r="604" spans="1:9" ht="11.25" customHeight="1" x14ac:dyDescent="0.2">
      <c r="A604" s="181">
        <v>705</v>
      </c>
      <c r="B604" s="182" t="s">
        <v>11155</v>
      </c>
      <c r="C604" s="182" t="s">
        <v>168</v>
      </c>
      <c r="D604" s="183"/>
      <c r="E604" s="188" t="s">
        <v>15193</v>
      </c>
      <c r="F604" s="186">
        <v>0</v>
      </c>
      <c r="G604" s="185" t="s">
        <v>6096</v>
      </c>
      <c r="H604" s="110" t="s">
        <v>6194</v>
      </c>
      <c r="I604" s="110" t="s">
        <v>6117</v>
      </c>
    </row>
    <row r="605" spans="1:9" ht="11.25" customHeight="1" x14ac:dyDescent="0.2">
      <c r="A605" s="181">
        <v>706</v>
      </c>
      <c r="B605" s="182" t="s">
        <v>14013</v>
      </c>
      <c r="C605" s="182" t="s">
        <v>168</v>
      </c>
      <c r="D605" s="183"/>
      <c r="E605" s="188" t="s">
        <v>15193</v>
      </c>
      <c r="F605" s="186">
        <v>0</v>
      </c>
      <c r="G605" s="185" t="s">
        <v>6593</v>
      </c>
      <c r="H605" s="110" t="s">
        <v>6451</v>
      </c>
      <c r="I605" s="110" t="s">
        <v>6117</v>
      </c>
    </row>
    <row r="606" spans="1:9" ht="11.25" customHeight="1" x14ac:dyDescent="0.2">
      <c r="A606" s="181">
        <v>707</v>
      </c>
      <c r="B606" s="182" t="s">
        <v>7276</v>
      </c>
      <c r="C606" s="182" t="s">
        <v>168</v>
      </c>
      <c r="D606" s="183">
        <v>44592</v>
      </c>
      <c r="E606" s="188" t="s">
        <v>7328</v>
      </c>
      <c r="F606" s="186">
        <v>10453</v>
      </c>
      <c r="G606" s="185" t="s">
        <v>6157</v>
      </c>
      <c r="H606" s="110" t="s">
        <v>6158</v>
      </c>
      <c r="I606" s="110" t="s">
        <v>6117</v>
      </c>
    </row>
    <row r="607" spans="1:9" ht="11.25" customHeight="1" x14ac:dyDescent="0.2">
      <c r="A607" s="181">
        <v>708</v>
      </c>
      <c r="B607" s="182" t="s">
        <v>1707</v>
      </c>
      <c r="C607" s="182" t="s">
        <v>168</v>
      </c>
      <c r="D607" s="183">
        <v>44991</v>
      </c>
      <c r="E607" s="188" t="s">
        <v>15194</v>
      </c>
      <c r="F607" s="186">
        <v>43398</v>
      </c>
      <c r="G607" s="185" t="s">
        <v>6096</v>
      </c>
      <c r="H607" s="110" t="s">
        <v>6359</v>
      </c>
      <c r="I607" s="110" t="s">
        <v>6117</v>
      </c>
    </row>
    <row r="608" spans="1:9" ht="11.25" customHeight="1" x14ac:dyDescent="0.2">
      <c r="A608" s="181">
        <v>709</v>
      </c>
      <c r="B608" s="182" t="s">
        <v>1738</v>
      </c>
      <c r="C608" s="182" t="s">
        <v>168</v>
      </c>
      <c r="D608" s="183"/>
      <c r="E608" s="188" t="s">
        <v>15193</v>
      </c>
      <c r="F608" s="186">
        <v>0</v>
      </c>
      <c r="G608" s="185" t="s">
        <v>6096</v>
      </c>
      <c r="H608" s="110" t="s">
        <v>6342</v>
      </c>
      <c r="I608" s="110" t="s">
        <v>6117</v>
      </c>
    </row>
    <row r="609" spans="1:9" ht="11.25" customHeight="1" x14ac:dyDescent="0.2">
      <c r="A609" s="181">
        <v>710</v>
      </c>
      <c r="B609" s="182" t="s">
        <v>7092</v>
      </c>
      <c r="C609" s="182" t="s">
        <v>168</v>
      </c>
      <c r="D609" s="183">
        <v>44991</v>
      </c>
      <c r="E609" s="188" t="s">
        <v>15194</v>
      </c>
      <c r="F609" s="186">
        <v>191851</v>
      </c>
      <c r="G609" s="185" t="s">
        <v>6455</v>
      </c>
      <c r="H609" s="110" t="s">
        <v>6152</v>
      </c>
      <c r="I609" s="110" t="s">
        <v>6117</v>
      </c>
    </row>
    <row r="610" spans="1:9" ht="11.25" customHeight="1" x14ac:dyDescent="0.2">
      <c r="A610" s="181">
        <v>711</v>
      </c>
      <c r="B610" s="182" t="s">
        <v>1729</v>
      </c>
      <c r="C610" s="182" t="s">
        <v>168</v>
      </c>
      <c r="D610" s="183">
        <v>44592</v>
      </c>
      <c r="E610" s="188" t="s">
        <v>7328</v>
      </c>
      <c r="F610" s="186">
        <v>7176</v>
      </c>
      <c r="G610" s="185" t="s">
        <v>6455</v>
      </c>
      <c r="H610" s="110" t="s">
        <v>6152</v>
      </c>
      <c r="I610" s="110" t="s">
        <v>6117</v>
      </c>
    </row>
    <row r="611" spans="1:9" ht="11.25" customHeight="1" x14ac:dyDescent="0.2">
      <c r="A611" s="181">
        <v>712</v>
      </c>
      <c r="B611" s="182" t="s">
        <v>8314</v>
      </c>
      <c r="C611" s="182" t="s">
        <v>168</v>
      </c>
      <c r="D611" s="183">
        <v>44592</v>
      </c>
      <c r="E611" s="188" t="s">
        <v>7328</v>
      </c>
      <c r="F611" s="186">
        <v>149628.01</v>
      </c>
      <c r="G611" s="185" t="s">
        <v>6455</v>
      </c>
      <c r="H611" s="110" t="s">
        <v>6152</v>
      </c>
      <c r="I611" s="110" t="s">
        <v>6117</v>
      </c>
    </row>
    <row r="612" spans="1:9" ht="11.25" customHeight="1" x14ac:dyDescent="0.2">
      <c r="A612" s="181">
        <v>713</v>
      </c>
      <c r="B612" s="182" t="s">
        <v>14011</v>
      </c>
      <c r="C612" s="182" t="s">
        <v>168</v>
      </c>
      <c r="D612" s="183"/>
      <c r="E612" s="188" t="s">
        <v>15193</v>
      </c>
      <c r="F612" s="186">
        <v>0</v>
      </c>
      <c r="G612" s="185" t="s">
        <v>6599</v>
      </c>
      <c r="H612" s="110" t="s">
        <v>6451</v>
      </c>
      <c r="I612" s="110" t="s">
        <v>6117</v>
      </c>
    </row>
    <row r="613" spans="1:9" ht="11.25" customHeight="1" x14ac:dyDescent="0.2">
      <c r="A613" s="181">
        <v>714</v>
      </c>
      <c r="B613" s="182" t="s">
        <v>15198</v>
      </c>
      <c r="C613" s="182" t="s">
        <v>401</v>
      </c>
      <c r="D613" s="184">
        <v>45323</v>
      </c>
      <c r="E613" s="188" t="s">
        <v>10909</v>
      </c>
      <c r="F613" s="186">
        <v>1346130</v>
      </c>
      <c r="G613" s="185" t="s">
        <v>6601</v>
      </c>
      <c r="H613" s="110" t="s">
        <v>6451</v>
      </c>
      <c r="I613" s="110" t="s">
        <v>6117</v>
      </c>
    </row>
    <row r="614" spans="1:9" ht="11.25" customHeight="1" x14ac:dyDescent="0.2">
      <c r="A614" s="181">
        <v>715</v>
      </c>
      <c r="B614" s="182" t="s">
        <v>14010</v>
      </c>
      <c r="C614" s="182" t="s">
        <v>183</v>
      </c>
      <c r="D614" s="183"/>
      <c r="E614" s="188" t="s">
        <v>15193</v>
      </c>
      <c r="F614" s="186">
        <v>0</v>
      </c>
      <c r="G614" s="185" t="s">
        <v>6602</v>
      </c>
      <c r="H614" s="110" t="s">
        <v>6451</v>
      </c>
      <c r="I614" s="110" t="s">
        <v>6117</v>
      </c>
    </row>
    <row r="615" spans="1:9" ht="11.25" customHeight="1" x14ac:dyDescent="0.2">
      <c r="A615" s="181">
        <v>716</v>
      </c>
      <c r="B615" s="182" t="s">
        <v>1651</v>
      </c>
      <c r="C615" s="182" t="s">
        <v>183</v>
      </c>
      <c r="D615" s="183"/>
      <c r="E615" s="188" t="s">
        <v>15193</v>
      </c>
      <c r="F615" s="186">
        <v>0</v>
      </c>
      <c r="G615" s="185" t="s">
        <v>6096</v>
      </c>
      <c r="H615" s="110" t="s">
        <v>6344</v>
      </c>
      <c r="I615" s="110" t="s">
        <v>6117</v>
      </c>
    </row>
    <row r="616" spans="1:9" ht="11.25" customHeight="1" x14ac:dyDescent="0.2">
      <c r="A616" s="181">
        <v>718</v>
      </c>
      <c r="B616" s="182" t="s">
        <v>4641</v>
      </c>
      <c r="C616" s="182" t="s">
        <v>171</v>
      </c>
      <c r="D616" s="184">
        <v>43531</v>
      </c>
      <c r="E616" s="188" t="s">
        <v>15195</v>
      </c>
      <c r="F616" s="186">
        <v>2643</v>
      </c>
      <c r="G616" s="185" t="s">
        <v>6604</v>
      </c>
      <c r="H616" s="110" t="s">
        <v>6605</v>
      </c>
      <c r="I616" s="110" t="s">
        <v>6117</v>
      </c>
    </row>
    <row r="617" spans="1:9" ht="11.25" customHeight="1" x14ac:dyDescent="0.2">
      <c r="A617" s="181">
        <v>720</v>
      </c>
      <c r="B617" s="182" t="s">
        <v>994</v>
      </c>
      <c r="C617" s="182" t="s">
        <v>4484</v>
      </c>
      <c r="D617" s="183"/>
      <c r="E617" s="188" t="s">
        <v>15193</v>
      </c>
      <c r="F617" s="186">
        <v>0</v>
      </c>
      <c r="G617" s="185" t="s">
        <v>6096</v>
      </c>
      <c r="H617" s="110" t="s">
        <v>6155</v>
      </c>
      <c r="I617" s="110" t="s">
        <v>6117</v>
      </c>
    </row>
    <row r="618" spans="1:9" ht="11.25" customHeight="1" x14ac:dyDescent="0.2">
      <c r="A618" s="181">
        <v>721</v>
      </c>
      <c r="B618" s="182" t="s">
        <v>7421</v>
      </c>
      <c r="C618" s="182" t="s">
        <v>171</v>
      </c>
      <c r="D618" s="183">
        <v>45013</v>
      </c>
      <c r="E618" s="188" t="s">
        <v>15194</v>
      </c>
      <c r="F618" s="186">
        <v>1589</v>
      </c>
      <c r="G618" s="185" t="s">
        <v>6096</v>
      </c>
      <c r="H618" s="110" t="s">
        <v>6168</v>
      </c>
      <c r="I618" s="110" t="s">
        <v>6117</v>
      </c>
    </row>
    <row r="619" spans="1:9" ht="11.25" customHeight="1" x14ac:dyDescent="0.2">
      <c r="A619" s="181">
        <v>722</v>
      </c>
      <c r="B619" s="182" t="s">
        <v>1775</v>
      </c>
      <c r="C619" s="182" t="s">
        <v>171</v>
      </c>
      <c r="D619" s="184"/>
      <c r="E619" s="188" t="s">
        <v>15193</v>
      </c>
      <c r="F619" s="186">
        <v>0</v>
      </c>
      <c r="G619" s="185" t="s">
        <v>6608</v>
      </c>
      <c r="H619" s="110" t="s">
        <v>6177</v>
      </c>
      <c r="I619" s="110" t="s">
        <v>6117</v>
      </c>
    </row>
    <row r="620" spans="1:9" ht="11.25" customHeight="1" x14ac:dyDescent="0.2">
      <c r="A620" s="181">
        <v>723</v>
      </c>
      <c r="B620" s="182" t="s">
        <v>1788</v>
      </c>
      <c r="C620" s="182" t="s">
        <v>178</v>
      </c>
      <c r="D620" s="183"/>
      <c r="E620" s="188" t="s">
        <v>15193</v>
      </c>
      <c r="F620" s="186">
        <v>0</v>
      </c>
      <c r="G620" s="185" t="s">
        <v>6609</v>
      </c>
      <c r="H620" s="110" t="s">
        <v>6280</v>
      </c>
      <c r="I620" s="110" t="s">
        <v>6117</v>
      </c>
    </row>
    <row r="621" spans="1:9" ht="11.25" customHeight="1" x14ac:dyDescent="0.2">
      <c r="A621" s="181">
        <v>724</v>
      </c>
      <c r="B621" s="182" t="s">
        <v>1787</v>
      </c>
      <c r="C621" s="182" t="s">
        <v>178</v>
      </c>
      <c r="D621" s="183"/>
      <c r="E621" s="188" t="s">
        <v>15193</v>
      </c>
      <c r="F621" s="186">
        <v>0</v>
      </c>
      <c r="G621" s="185" t="s">
        <v>6486</v>
      </c>
      <c r="H621" s="110" t="s">
        <v>6191</v>
      </c>
      <c r="I621" s="110" t="s">
        <v>6117</v>
      </c>
    </row>
    <row r="622" spans="1:9" ht="11.25" customHeight="1" x14ac:dyDescent="0.2">
      <c r="A622" s="181">
        <v>725</v>
      </c>
      <c r="B622" s="182" t="s">
        <v>4630</v>
      </c>
      <c r="C622" s="182" t="s">
        <v>183</v>
      </c>
      <c r="D622" s="183">
        <v>43553</v>
      </c>
      <c r="E622" s="188" t="s">
        <v>15195</v>
      </c>
      <c r="F622" s="186">
        <v>15011.01</v>
      </c>
      <c r="G622" s="185" t="s">
        <v>6096</v>
      </c>
      <c r="H622" s="110" t="s">
        <v>6342</v>
      </c>
      <c r="I622" s="110" t="s">
        <v>6117</v>
      </c>
    </row>
    <row r="623" spans="1:9" ht="11.25" customHeight="1" x14ac:dyDescent="0.2">
      <c r="A623" s="181">
        <v>726</v>
      </c>
      <c r="B623" s="182" t="s">
        <v>1138</v>
      </c>
      <c r="C623" s="182" t="s">
        <v>178</v>
      </c>
      <c r="D623" s="183"/>
      <c r="E623" s="188" t="s">
        <v>15193</v>
      </c>
      <c r="F623" s="186">
        <v>0</v>
      </c>
      <c r="G623" s="185" t="s">
        <v>6611</v>
      </c>
      <c r="H623" s="110" t="s">
        <v>6280</v>
      </c>
      <c r="I623" s="110" t="s">
        <v>6117</v>
      </c>
    </row>
    <row r="624" spans="1:9" ht="11.25" customHeight="1" x14ac:dyDescent="0.2">
      <c r="A624" s="181">
        <v>727</v>
      </c>
      <c r="B624" s="182" t="s">
        <v>14007</v>
      </c>
      <c r="C624" s="182" t="s">
        <v>178</v>
      </c>
      <c r="D624" s="183"/>
      <c r="E624" s="188" t="s">
        <v>15193</v>
      </c>
      <c r="F624" s="186">
        <v>0</v>
      </c>
      <c r="G624" s="185" t="s">
        <v>6096</v>
      </c>
      <c r="H624" s="110" t="s">
        <v>6149</v>
      </c>
      <c r="I624" s="110" t="s">
        <v>6117</v>
      </c>
    </row>
    <row r="625" spans="1:9" ht="11.25" customHeight="1" x14ac:dyDescent="0.2">
      <c r="A625" s="181">
        <v>728</v>
      </c>
      <c r="B625" s="182" t="s">
        <v>1797</v>
      </c>
      <c r="C625" s="182" t="s">
        <v>178</v>
      </c>
      <c r="D625" s="184"/>
      <c r="E625" s="188" t="s">
        <v>15193</v>
      </c>
      <c r="F625" s="186">
        <v>0</v>
      </c>
      <c r="G625" s="185" t="s">
        <v>6096</v>
      </c>
      <c r="H625" s="110" t="s">
        <v>6155</v>
      </c>
      <c r="I625" s="110" t="s">
        <v>6117</v>
      </c>
    </row>
    <row r="626" spans="1:9" ht="11.25" customHeight="1" x14ac:dyDescent="0.2">
      <c r="A626" s="181">
        <v>729</v>
      </c>
      <c r="B626" s="182" t="s">
        <v>1796</v>
      </c>
      <c r="C626" s="182" t="s">
        <v>178</v>
      </c>
      <c r="D626" s="183"/>
      <c r="E626" s="188" t="s">
        <v>15193</v>
      </c>
      <c r="F626" s="186">
        <v>0</v>
      </c>
      <c r="G626" s="185" t="s">
        <v>6614</v>
      </c>
      <c r="H626" s="110" t="s">
        <v>6116</v>
      </c>
      <c r="I626" s="110" t="s">
        <v>6117</v>
      </c>
    </row>
    <row r="627" spans="1:9" ht="11.25" customHeight="1" x14ac:dyDescent="0.2">
      <c r="A627" s="181">
        <v>730</v>
      </c>
      <c r="B627" s="182" t="s">
        <v>14005</v>
      </c>
      <c r="C627" s="182" t="s">
        <v>178</v>
      </c>
      <c r="D627" s="184"/>
      <c r="E627" s="188" t="s">
        <v>15193</v>
      </c>
      <c r="F627" s="186">
        <v>0</v>
      </c>
      <c r="G627" s="185" t="s">
        <v>6615</v>
      </c>
      <c r="H627" s="110" t="s">
        <v>6280</v>
      </c>
      <c r="I627" s="110" t="s">
        <v>6117</v>
      </c>
    </row>
    <row r="628" spans="1:9" ht="11.25" customHeight="1" x14ac:dyDescent="0.2">
      <c r="A628" s="181">
        <v>731</v>
      </c>
      <c r="B628" s="182" t="s">
        <v>1439</v>
      </c>
      <c r="C628" s="182" t="s">
        <v>178</v>
      </c>
      <c r="D628" s="184"/>
      <c r="E628" s="188" t="s">
        <v>15193</v>
      </c>
      <c r="F628" s="186">
        <v>0</v>
      </c>
      <c r="G628" s="185" t="s">
        <v>6616</v>
      </c>
      <c r="H628" s="110" t="s">
        <v>6149</v>
      </c>
      <c r="I628" s="110" t="s">
        <v>6117</v>
      </c>
    </row>
    <row r="629" spans="1:9" ht="11.25" customHeight="1" x14ac:dyDescent="0.2">
      <c r="A629" s="181">
        <v>733</v>
      </c>
      <c r="B629" s="182" t="s">
        <v>1812</v>
      </c>
      <c r="C629" s="182" t="s">
        <v>178</v>
      </c>
      <c r="D629" s="184"/>
      <c r="E629" s="188" t="s">
        <v>15193</v>
      </c>
      <c r="F629" s="186">
        <v>0</v>
      </c>
      <c r="G629" s="185" t="s">
        <v>6096</v>
      </c>
      <c r="H629" s="110" t="s">
        <v>6194</v>
      </c>
      <c r="I629" s="110" t="s">
        <v>6117</v>
      </c>
    </row>
    <row r="630" spans="1:9" ht="11.25" customHeight="1" x14ac:dyDescent="0.2">
      <c r="A630" s="181">
        <v>734</v>
      </c>
      <c r="B630" s="182" t="s">
        <v>14002</v>
      </c>
      <c r="C630" s="182" t="s">
        <v>178</v>
      </c>
      <c r="D630" s="183"/>
      <c r="E630" s="188" t="s">
        <v>15193</v>
      </c>
      <c r="F630" s="186">
        <v>0</v>
      </c>
      <c r="G630" s="185" t="s">
        <v>6618</v>
      </c>
      <c r="H630" s="110" t="s">
        <v>6155</v>
      </c>
      <c r="I630" s="110" t="s">
        <v>6117</v>
      </c>
    </row>
    <row r="631" spans="1:9" ht="11.25" customHeight="1" x14ac:dyDescent="0.2">
      <c r="A631" s="181">
        <v>735</v>
      </c>
      <c r="B631" s="182" t="s">
        <v>14001</v>
      </c>
      <c r="C631" s="182" t="s">
        <v>178</v>
      </c>
      <c r="D631" s="183"/>
      <c r="E631" s="188" t="s">
        <v>15193</v>
      </c>
      <c r="F631" s="186">
        <v>0</v>
      </c>
      <c r="G631" s="185" t="s">
        <v>6096</v>
      </c>
      <c r="H631" s="110" t="s">
        <v>6121</v>
      </c>
      <c r="I631" s="110" t="s">
        <v>6117</v>
      </c>
    </row>
    <row r="632" spans="1:9" ht="11.25" customHeight="1" x14ac:dyDescent="0.2">
      <c r="A632" s="181">
        <v>736</v>
      </c>
      <c r="B632" s="182" t="s">
        <v>1833</v>
      </c>
      <c r="C632" s="182" t="s">
        <v>178</v>
      </c>
      <c r="D632" s="184"/>
      <c r="E632" s="188" t="s">
        <v>15193</v>
      </c>
      <c r="F632" s="186">
        <v>0</v>
      </c>
      <c r="G632" s="185" t="s">
        <v>6096</v>
      </c>
      <c r="H632" s="110" t="s">
        <v>6619</v>
      </c>
      <c r="I632" s="110" t="s">
        <v>6117</v>
      </c>
    </row>
    <row r="633" spans="1:9" ht="11.25" customHeight="1" x14ac:dyDescent="0.2">
      <c r="A633" s="181">
        <v>737</v>
      </c>
      <c r="B633" s="182" t="s">
        <v>9138</v>
      </c>
      <c r="C633" s="182" t="s">
        <v>178</v>
      </c>
      <c r="D633" s="183">
        <v>43528</v>
      </c>
      <c r="E633" s="188" t="s">
        <v>15195</v>
      </c>
      <c r="F633" s="186">
        <v>43071</v>
      </c>
      <c r="G633" s="185" t="s">
        <v>6096</v>
      </c>
      <c r="H633" s="110" t="s">
        <v>6280</v>
      </c>
      <c r="I633" s="110" t="s">
        <v>6117</v>
      </c>
    </row>
    <row r="634" spans="1:9" ht="11.25" customHeight="1" x14ac:dyDescent="0.2">
      <c r="A634" s="181">
        <v>738</v>
      </c>
      <c r="B634" s="182" t="s">
        <v>1998</v>
      </c>
      <c r="C634" s="182" t="s">
        <v>178</v>
      </c>
      <c r="D634" s="184">
        <v>45013</v>
      </c>
      <c r="E634" s="188" t="s">
        <v>15194</v>
      </c>
      <c r="F634" s="186">
        <v>10353</v>
      </c>
      <c r="G634" s="185" t="s">
        <v>6096</v>
      </c>
      <c r="H634" s="110" t="s">
        <v>6342</v>
      </c>
      <c r="I634" s="110" t="s">
        <v>6117</v>
      </c>
    </row>
    <row r="635" spans="1:9" ht="11.25" customHeight="1" x14ac:dyDescent="0.2">
      <c r="A635" s="181">
        <v>739</v>
      </c>
      <c r="B635" s="182" t="s">
        <v>13998</v>
      </c>
      <c r="C635" s="182" t="s">
        <v>178</v>
      </c>
      <c r="D635" s="184"/>
      <c r="E635" s="188" t="s">
        <v>15193</v>
      </c>
      <c r="F635" s="186">
        <v>0</v>
      </c>
      <c r="G635" s="185" t="s">
        <v>6096</v>
      </c>
      <c r="H635" s="110" t="s">
        <v>6396</v>
      </c>
      <c r="I635" s="110" t="s">
        <v>6117</v>
      </c>
    </row>
    <row r="636" spans="1:9" ht="11.25" customHeight="1" x14ac:dyDescent="0.2">
      <c r="A636" s="181">
        <v>740</v>
      </c>
      <c r="B636" s="182" t="s">
        <v>13997</v>
      </c>
      <c r="C636" s="182" t="s">
        <v>178</v>
      </c>
      <c r="D636" s="183"/>
      <c r="E636" s="188" t="s">
        <v>15193</v>
      </c>
      <c r="F636" s="186">
        <v>0</v>
      </c>
      <c r="G636" s="185" t="s">
        <v>6096</v>
      </c>
      <c r="H636" s="110" t="s">
        <v>6194</v>
      </c>
      <c r="I636" s="110" t="s">
        <v>6117</v>
      </c>
    </row>
    <row r="637" spans="1:9" ht="11.25" customHeight="1" x14ac:dyDescent="0.2">
      <c r="A637" s="181">
        <v>741</v>
      </c>
      <c r="B637" s="182" t="s">
        <v>1889</v>
      </c>
      <c r="C637" s="182" t="s">
        <v>171</v>
      </c>
      <c r="D637" s="183"/>
      <c r="E637" s="188" t="s">
        <v>15193</v>
      </c>
      <c r="F637" s="186">
        <v>0</v>
      </c>
      <c r="G637" s="185" t="s">
        <v>6623</v>
      </c>
      <c r="H637" s="110" t="s">
        <v>6137</v>
      </c>
      <c r="I637" s="110" t="s">
        <v>6117</v>
      </c>
    </row>
    <row r="638" spans="1:9" ht="11.25" customHeight="1" x14ac:dyDescent="0.2">
      <c r="A638" s="181">
        <v>742</v>
      </c>
      <c r="B638" s="182" t="s">
        <v>1890</v>
      </c>
      <c r="C638" s="182" t="s">
        <v>171</v>
      </c>
      <c r="D638" s="183"/>
      <c r="E638" s="188" t="s">
        <v>15193</v>
      </c>
      <c r="F638" s="186">
        <v>0</v>
      </c>
      <c r="G638" s="185" t="s">
        <v>6096</v>
      </c>
      <c r="H638" s="110" t="s">
        <v>6406</v>
      </c>
      <c r="I638" s="110" t="s">
        <v>6117</v>
      </c>
    </row>
    <row r="639" spans="1:9" ht="11.25" customHeight="1" x14ac:dyDescent="0.2">
      <c r="A639" s="181">
        <v>744</v>
      </c>
      <c r="B639" s="182" t="s">
        <v>13993</v>
      </c>
      <c r="C639" s="182" t="s">
        <v>178</v>
      </c>
      <c r="D639" s="184"/>
      <c r="E639" s="188" t="s">
        <v>15193</v>
      </c>
      <c r="F639" s="186">
        <v>0</v>
      </c>
      <c r="G639" s="185" t="s">
        <v>6096</v>
      </c>
      <c r="H639" s="110" t="s">
        <v>6359</v>
      </c>
      <c r="I639" s="110" t="s">
        <v>6117</v>
      </c>
    </row>
    <row r="640" spans="1:9" ht="11.25" customHeight="1" x14ac:dyDescent="0.2">
      <c r="A640" s="181">
        <v>745</v>
      </c>
      <c r="B640" s="182" t="s">
        <v>1951</v>
      </c>
      <c r="C640" s="182" t="s">
        <v>178</v>
      </c>
      <c r="D640" s="184">
        <v>45013</v>
      </c>
      <c r="E640" s="188" t="s">
        <v>15194</v>
      </c>
      <c r="F640" s="186">
        <v>2660</v>
      </c>
      <c r="G640" s="185" t="s">
        <v>6626</v>
      </c>
      <c r="H640" s="110" t="s">
        <v>6258</v>
      </c>
      <c r="I640" s="110" t="s">
        <v>6117</v>
      </c>
    </row>
    <row r="641" spans="1:9" ht="11.25" customHeight="1" x14ac:dyDescent="0.2">
      <c r="A641" s="181">
        <v>746</v>
      </c>
      <c r="B641" s="182" t="s">
        <v>7758</v>
      </c>
      <c r="C641" s="182" t="s">
        <v>178</v>
      </c>
      <c r="D641" s="184">
        <v>44592</v>
      </c>
      <c r="E641" s="188" t="s">
        <v>7328</v>
      </c>
      <c r="F641" s="186">
        <v>23881</v>
      </c>
      <c r="G641" s="185" t="s">
        <v>6627</v>
      </c>
      <c r="H641" s="110" t="s">
        <v>6356</v>
      </c>
      <c r="I641" s="110" t="s">
        <v>6117</v>
      </c>
    </row>
    <row r="642" spans="1:9" ht="11.25" customHeight="1" x14ac:dyDescent="0.2">
      <c r="A642" s="181">
        <v>748</v>
      </c>
      <c r="B642" s="182" t="s">
        <v>1942</v>
      </c>
      <c r="C642" s="182" t="s">
        <v>178</v>
      </c>
      <c r="D642" s="184">
        <v>44592</v>
      </c>
      <c r="E642" s="188" t="s">
        <v>7328</v>
      </c>
      <c r="F642" s="186">
        <v>3274</v>
      </c>
      <c r="G642" s="185" t="s">
        <v>6096</v>
      </c>
      <c r="H642" s="110" t="s">
        <v>6194</v>
      </c>
      <c r="I642" s="110" t="s">
        <v>6117</v>
      </c>
    </row>
    <row r="643" spans="1:9" ht="11.25" customHeight="1" x14ac:dyDescent="0.2">
      <c r="A643" s="181">
        <v>749</v>
      </c>
      <c r="B643" s="182" t="s">
        <v>1829</v>
      </c>
      <c r="C643" s="182" t="s">
        <v>178</v>
      </c>
      <c r="D643" s="184"/>
      <c r="E643" s="188" t="s">
        <v>15193</v>
      </c>
      <c r="F643" s="186">
        <v>0</v>
      </c>
      <c r="G643" s="185" t="s">
        <v>6629</v>
      </c>
      <c r="H643" s="110" t="s">
        <v>6630</v>
      </c>
      <c r="I643" s="110" t="s">
        <v>6117</v>
      </c>
    </row>
    <row r="644" spans="1:9" ht="11.25" customHeight="1" x14ac:dyDescent="0.2">
      <c r="A644" s="181">
        <v>750</v>
      </c>
      <c r="B644" s="182" t="s">
        <v>1953</v>
      </c>
      <c r="C644" s="182" t="s">
        <v>178</v>
      </c>
      <c r="D644" s="183"/>
      <c r="E644" s="188" t="s">
        <v>15193</v>
      </c>
      <c r="F644" s="186">
        <v>0</v>
      </c>
      <c r="G644" s="185" t="s">
        <v>6096</v>
      </c>
      <c r="H644" s="110" t="s">
        <v>6406</v>
      </c>
      <c r="I644" s="110" t="s">
        <v>6117</v>
      </c>
    </row>
    <row r="645" spans="1:9" ht="11.25" customHeight="1" x14ac:dyDescent="0.2">
      <c r="A645" s="181">
        <v>752</v>
      </c>
      <c r="B645" s="182" t="s">
        <v>7190</v>
      </c>
      <c r="C645" s="182" t="s">
        <v>751</v>
      </c>
      <c r="D645" s="184">
        <v>45002</v>
      </c>
      <c r="E645" s="188" t="s">
        <v>15194</v>
      </c>
      <c r="F645" s="186">
        <v>94474</v>
      </c>
      <c r="G645" s="185" t="s">
        <v>6631</v>
      </c>
      <c r="H645" s="110" t="s">
        <v>6150</v>
      </c>
      <c r="I645" s="110" t="s">
        <v>6117</v>
      </c>
    </row>
    <row r="646" spans="1:9" ht="11.25" customHeight="1" x14ac:dyDescent="0.2">
      <c r="A646" s="181">
        <v>753</v>
      </c>
      <c r="B646" s="182" t="s">
        <v>1830</v>
      </c>
      <c r="C646" s="182" t="s">
        <v>178</v>
      </c>
      <c r="D646" s="184"/>
      <c r="E646" s="188" t="s">
        <v>15193</v>
      </c>
      <c r="F646" s="186">
        <v>0</v>
      </c>
      <c r="G646" s="185" t="s">
        <v>6633</v>
      </c>
      <c r="H646" s="110" t="s">
        <v>6543</v>
      </c>
      <c r="I646" s="110" t="s">
        <v>6117</v>
      </c>
    </row>
    <row r="647" spans="1:9" ht="11.25" customHeight="1" x14ac:dyDescent="0.2">
      <c r="A647" s="181">
        <v>754</v>
      </c>
      <c r="B647" s="182" t="s">
        <v>13989</v>
      </c>
      <c r="C647" s="182" t="s">
        <v>178</v>
      </c>
      <c r="D647" s="184"/>
      <c r="E647" s="188" t="s">
        <v>15193</v>
      </c>
      <c r="F647" s="186">
        <v>0</v>
      </c>
      <c r="G647" s="185" t="s">
        <v>6634</v>
      </c>
      <c r="H647" s="110" t="s">
        <v>6240</v>
      </c>
      <c r="I647" s="110" t="s">
        <v>6117</v>
      </c>
    </row>
    <row r="648" spans="1:9" ht="11.25" customHeight="1" x14ac:dyDescent="0.2">
      <c r="A648" s="181">
        <v>755</v>
      </c>
      <c r="B648" s="182" t="s">
        <v>13987</v>
      </c>
      <c r="C648" s="182" t="s">
        <v>178</v>
      </c>
      <c r="D648" s="183"/>
      <c r="E648" s="188" t="s">
        <v>15193</v>
      </c>
      <c r="F648" s="186">
        <v>0</v>
      </c>
      <c r="G648" s="185" t="s">
        <v>6635</v>
      </c>
      <c r="H648" s="110" t="s">
        <v>6521</v>
      </c>
      <c r="I648" s="110" t="s">
        <v>6117</v>
      </c>
    </row>
    <row r="649" spans="1:9" ht="11.25" customHeight="1" x14ac:dyDescent="0.2">
      <c r="A649" s="181">
        <v>756</v>
      </c>
      <c r="B649" s="182" t="s">
        <v>6722</v>
      </c>
      <c r="C649" s="182" t="s">
        <v>178</v>
      </c>
      <c r="D649" s="183">
        <v>45001</v>
      </c>
      <c r="E649" s="188" t="s">
        <v>15194</v>
      </c>
      <c r="F649" s="186">
        <v>5944</v>
      </c>
      <c r="G649" s="185" t="s">
        <v>6636</v>
      </c>
      <c r="H649" s="110" t="s">
        <v>6356</v>
      </c>
      <c r="I649" s="110" t="s">
        <v>6117</v>
      </c>
    </row>
    <row r="650" spans="1:9" ht="11.25" customHeight="1" x14ac:dyDescent="0.2">
      <c r="A650" s="181">
        <v>757</v>
      </c>
      <c r="B650" s="182" t="s">
        <v>3370</v>
      </c>
      <c r="C650" s="182" t="s">
        <v>178</v>
      </c>
      <c r="D650" s="183"/>
      <c r="E650" s="188" t="s">
        <v>15193</v>
      </c>
      <c r="F650" s="186">
        <v>0</v>
      </c>
      <c r="G650" s="185" t="s">
        <v>6637</v>
      </c>
      <c r="H650" s="110" t="s">
        <v>6240</v>
      </c>
      <c r="I650" s="110" t="s">
        <v>6117</v>
      </c>
    </row>
    <row r="651" spans="1:9" ht="11.25" customHeight="1" x14ac:dyDescent="0.2">
      <c r="A651" s="181">
        <v>758</v>
      </c>
      <c r="B651" s="182" t="s">
        <v>1924</v>
      </c>
      <c r="C651" s="182" t="s">
        <v>171</v>
      </c>
      <c r="D651" s="183">
        <v>45013</v>
      </c>
      <c r="E651" s="188" t="s">
        <v>15194</v>
      </c>
      <c r="F651" s="186">
        <v>25285</v>
      </c>
      <c r="G651" s="185" t="s">
        <v>6096</v>
      </c>
      <c r="H651" s="110" t="s">
        <v>6203</v>
      </c>
      <c r="I651" s="110" t="s">
        <v>6117</v>
      </c>
    </row>
    <row r="652" spans="1:9" ht="11.25" customHeight="1" x14ac:dyDescent="0.2">
      <c r="A652" s="181">
        <v>759</v>
      </c>
      <c r="B652" s="182" t="s">
        <v>13985</v>
      </c>
      <c r="C652" s="182" t="s">
        <v>178</v>
      </c>
      <c r="D652" s="183"/>
      <c r="E652" s="188" t="s">
        <v>15193</v>
      </c>
      <c r="F652" s="186">
        <v>0</v>
      </c>
      <c r="G652" s="185" t="s">
        <v>6640</v>
      </c>
      <c r="H652" s="110" t="s">
        <v>6258</v>
      </c>
      <c r="I652" s="110" t="s">
        <v>6117</v>
      </c>
    </row>
    <row r="653" spans="1:9" ht="11.25" customHeight="1" x14ac:dyDescent="0.2">
      <c r="A653" s="181">
        <v>760</v>
      </c>
      <c r="B653" s="182" t="s">
        <v>2093</v>
      </c>
      <c r="C653" s="182" t="s">
        <v>178</v>
      </c>
      <c r="D653" s="183"/>
      <c r="E653" s="188" t="s">
        <v>15193</v>
      </c>
      <c r="F653" s="186">
        <v>0</v>
      </c>
      <c r="G653" s="185" t="s">
        <v>6642</v>
      </c>
      <c r="H653" s="110" t="s">
        <v>6451</v>
      </c>
      <c r="I653" s="110" t="s">
        <v>6117</v>
      </c>
    </row>
    <row r="654" spans="1:9" ht="11.25" customHeight="1" x14ac:dyDescent="0.2">
      <c r="A654" s="181">
        <v>761</v>
      </c>
      <c r="B654" s="182" t="s">
        <v>2084</v>
      </c>
      <c r="C654" s="182" t="s">
        <v>178</v>
      </c>
      <c r="D654" s="183">
        <v>45439</v>
      </c>
      <c r="E654" s="188" t="s">
        <v>10909</v>
      </c>
      <c r="F654" s="186">
        <v>5948</v>
      </c>
      <c r="G654" s="185" t="s">
        <v>6096</v>
      </c>
      <c r="H654" s="110" t="s">
        <v>6121</v>
      </c>
      <c r="I654" s="110" t="s">
        <v>6117</v>
      </c>
    </row>
    <row r="655" spans="1:9" ht="11.25" customHeight="1" x14ac:dyDescent="0.2">
      <c r="A655" s="181">
        <v>762</v>
      </c>
      <c r="B655" s="182" t="s">
        <v>2086</v>
      </c>
      <c r="C655" s="182" t="s">
        <v>178</v>
      </c>
      <c r="D655" s="183"/>
      <c r="E655" s="188" t="s">
        <v>15193</v>
      </c>
      <c r="F655" s="186">
        <v>0</v>
      </c>
      <c r="G655" s="185" t="s">
        <v>6644</v>
      </c>
      <c r="H655" s="110" t="s">
        <v>6451</v>
      </c>
      <c r="I655" s="110" t="s">
        <v>6117</v>
      </c>
    </row>
    <row r="656" spans="1:9" ht="11.25" customHeight="1" x14ac:dyDescent="0.2">
      <c r="A656" s="181">
        <v>763</v>
      </c>
      <c r="B656" s="182" t="s">
        <v>13981</v>
      </c>
      <c r="C656" s="182" t="s">
        <v>178</v>
      </c>
      <c r="D656" s="184"/>
      <c r="E656" s="188" t="s">
        <v>15193</v>
      </c>
      <c r="F656" s="186">
        <v>0</v>
      </c>
      <c r="G656" s="185" t="s">
        <v>6096</v>
      </c>
      <c r="H656" s="110" t="s">
        <v>6203</v>
      </c>
      <c r="I656" s="110" t="s">
        <v>6117</v>
      </c>
    </row>
    <row r="657" spans="1:9" ht="11.25" customHeight="1" x14ac:dyDescent="0.2">
      <c r="A657" s="181">
        <v>764</v>
      </c>
      <c r="B657" s="182" t="s">
        <v>2096</v>
      </c>
      <c r="C657" s="182" t="s">
        <v>178</v>
      </c>
      <c r="D657" s="183"/>
      <c r="E657" s="188" t="s">
        <v>15193</v>
      </c>
      <c r="F657" s="186">
        <v>0</v>
      </c>
      <c r="G657" s="185" t="s">
        <v>6096</v>
      </c>
      <c r="H657" s="110" t="s">
        <v>6230</v>
      </c>
      <c r="I657" s="110" t="s">
        <v>6117</v>
      </c>
    </row>
    <row r="658" spans="1:9" ht="11.25" customHeight="1" x14ac:dyDescent="0.2">
      <c r="A658" s="181">
        <v>765</v>
      </c>
      <c r="B658" s="182" t="s">
        <v>6989</v>
      </c>
      <c r="C658" s="182" t="s">
        <v>178</v>
      </c>
      <c r="D658" s="183">
        <v>45439</v>
      </c>
      <c r="E658" s="188" t="s">
        <v>10909</v>
      </c>
      <c r="F658" s="186">
        <v>5437</v>
      </c>
      <c r="G658" s="185" t="s">
        <v>6647</v>
      </c>
      <c r="H658" s="110" t="s">
        <v>6258</v>
      </c>
      <c r="I658" s="110" t="s">
        <v>6117</v>
      </c>
    </row>
    <row r="659" spans="1:9" ht="11.25" customHeight="1" x14ac:dyDescent="0.2">
      <c r="A659" s="181">
        <v>766</v>
      </c>
      <c r="B659" s="182" t="s">
        <v>13978</v>
      </c>
      <c r="C659" s="182" t="s">
        <v>178</v>
      </c>
      <c r="D659" s="183"/>
      <c r="E659" s="188" t="s">
        <v>15193</v>
      </c>
      <c r="F659" s="186">
        <v>0</v>
      </c>
      <c r="G659" s="185" t="s">
        <v>6096</v>
      </c>
      <c r="H659" s="110" t="s">
        <v>6166</v>
      </c>
      <c r="I659" s="110" t="s">
        <v>6117</v>
      </c>
    </row>
    <row r="660" spans="1:9" ht="11.25" customHeight="1" x14ac:dyDescent="0.2">
      <c r="A660" s="181">
        <v>767</v>
      </c>
      <c r="B660" s="182" t="s">
        <v>2106</v>
      </c>
      <c r="C660" s="182" t="s">
        <v>178</v>
      </c>
      <c r="D660" s="183">
        <v>44589</v>
      </c>
      <c r="E660" s="188" t="s">
        <v>7328</v>
      </c>
      <c r="F660" s="186">
        <v>10981</v>
      </c>
      <c r="G660" s="185" t="s">
        <v>6472</v>
      </c>
      <c r="H660" s="110" t="s">
        <v>6280</v>
      </c>
      <c r="I660" s="110" t="s">
        <v>6117</v>
      </c>
    </row>
    <row r="661" spans="1:9" ht="11.25" customHeight="1" x14ac:dyDescent="0.2">
      <c r="A661" s="181">
        <v>768</v>
      </c>
      <c r="B661" s="182" t="s">
        <v>2222</v>
      </c>
      <c r="C661" s="182" t="s">
        <v>178</v>
      </c>
      <c r="D661" s="183">
        <v>44600</v>
      </c>
      <c r="E661" s="188" t="s">
        <v>7328</v>
      </c>
      <c r="F661" s="186">
        <v>1251</v>
      </c>
      <c r="G661" s="185" t="s">
        <v>6650</v>
      </c>
      <c r="H661" s="110" t="s">
        <v>6356</v>
      </c>
      <c r="I661" s="110" t="s">
        <v>6117</v>
      </c>
    </row>
    <row r="662" spans="1:9" ht="11.25" customHeight="1" x14ac:dyDescent="0.2">
      <c r="A662" s="181">
        <v>769</v>
      </c>
      <c r="B662" s="182" t="s">
        <v>7419</v>
      </c>
      <c r="C662" s="182" t="s">
        <v>178</v>
      </c>
      <c r="D662" s="184">
        <v>45013</v>
      </c>
      <c r="E662" s="188" t="s">
        <v>15194</v>
      </c>
      <c r="F662" s="186">
        <v>950</v>
      </c>
      <c r="G662" s="185" t="s">
        <v>6096</v>
      </c>
      <c r="H662" s="110" t="s">
        <v>6434</v>
      </c>
      <c r="I662" s="110" t="s">
        <v>6117</v>
      </c>
    </row>
    <row r="663" spans="1:9" ht="11.25" customHeight="1" x14ac:dyDescent="0.2">
      <c r="A663" s="181">
        <v>770</v>
      </c>
      <c r="B663" s="182" t="s">
        <v>13976</v>
      </c>
      <c r="C663" s="182" t="s">
        <v>178</v>
      </c>
      <c r="D663" s="183"/>
      <c r="E663" s="188" t="s">
        <v>15193</v>
      </c>
      <c r="F663" s="186">
        <v>0</v>
      </c>
      <c r="G663" s="185" t="s">
        <v>6652</v>
      </c>
      <c r="H663" s="110" t="s">
        <v>6312</v>
      </c>
      <c r="I663" s="110" t="s">
        <v>6117</v>
      </c>
    </row>
    <row r="664" spans="1:9" ht="11.25" customHeight="1" x14ac:dyDescent="0.2">
      <c r="A664" s="181">
        <v>771</v>
      </c>
      <c r="B664" s="182" t="s">
        <v>7349</v>
      </c>
      <c r="C664" s="182" t="s">
        <v>178</v>
      </c>
      <c r="D664" s="183">
        <v>45427</v>
      </c>
      <c r="E664" s="188" t="s">
        <v>10909</v>
      </c>
      <c r="F664" s="186">
        <v>480</v>
      </c>
      <c r="G664" s="185" t="s">
        <v>6654</v>
      </c>
      <c r="H664" s="110" t="s">
        <v>6367</v>
      </c>
      <c r="I664" s="110" t="s">
        <v>6117</v>
      </c>
    </row>
    <row r="665" spans="1:9" ht="11.25" customHeight="1" x14ac:dyDescent="0.2">
      <c r="A665" s="181">
        <v>772</v>
      </c>
      <c r="B665" s="182" t="s">
        <v>6720</v>
      </c>
      <c r="C665" s="182" t="s">
        <v>178</v>
      </c>
      <c r="D665" s="183">
        <v>45427</v>
      </c>
      <c r="E665" s="188" t="s">
        <v>10909</v>
      </c>
      <c r="F665" s="186">
        <v>872</v>
      </c>
      <c r="G665" s="185" t="s">
        <v>6656</v>
      </c>
      <c r="H665" s="110" t="s">
        <v>6266</v>
      </c>
      <c r="I665" s="110" t="s">
        <v>6117</v>
      </c>
    </row>
    <row r="666" spans="1:9" ht="11.25" customHeight="1" x14ac:dyDescent="0.2">
      <c r="A666" s="181">
        <v>773</v>
      </c>
      <c r="B666" s="182" t="s">
        <v>13975</v>
      </c>
      <c r="C666" s="182" t="s">
        <v>178</v>
      </c>
      <c r="D666" s="183"/>
      <c r="E666" s="188" t="s">
        <v>15193</v>
      </c>
      <c r="F666" s="186">
        <v>0</v>
      </c>
      <c r="G666" s="185" t="s">
        <v>6657</v>
      </c>
      <c r="H666" s="110" t="s">
        <v>6152</v>
      </c>
      <c r="I666" s="110" t="s">
        <v>6117</v>
      </c>
    </row>
    <row r="667" spans="1:9" ht="11.25" customHeight="1" x14ac:dyDescent="0.2">
      <c r="A667" s="181">
        <v>774</v>
      </c>
      <c r="B667" s="182" t="s">
        <v>13974</v>
      </c>
      <c r="C667" s="182" t="s">
        <v>178</v>
      </c>
      <c r="D667" s="183"/>
      <c r="E667" s="188" t="s">
        <v>15193</v>
      </c>
      <c r="F667" s="186">
        <v>0</v>
      </c>
      <c r="G667" s="185" t="s">
        <v>6659</v>
      </c>
      <c r="H667" s="110" t="s">
        <v>6152</v>
      </c>
      <c r="I667" s="110" t="s">
        <v>6117</v>
      </c>
    </row>
    <row r="668" spans="1:9" ht="11.25" customHeight="1" x14ac:dyDescent="0.2">
      <c r="A668" s="181">
        <v>775</v>
      </c>
      <c r="B668" s="182" t="s">
        <v>13972</v>
      </c>
      <c r="C668" s="182" t="s">
        <v>178</v>
      </c>
      <c r="D668" s="184"/>
      <c r="E668" s="188" t="s">
        <v>15193</v>
      </c>
      <c r="F668" s="186">
        <v>0</v>
      </c>
      <c r="G668" s="185" t="s">
        <v>6660</v>
      </c>
      <c r="H668" s="110" t="s">
        <v>6350</v>
      </c>
      <c r="I668" s="110" t="s">
        <v>6117</v>
      </c>
    </row>
    <row r="669" spans="1:9" ht="11.25" customHeight="1" x14ac:dyDescent="0.2">
      <c r="A669" s="181">
        <v>776</v>
      </c>
      <c r="B669" s="182" t="s">
        <v>1816</v>
      </c>
      <c r="C669" s="182" t="s">
        <v>178</v>
      </c>
      <c r="D669" s="184"/>
      <c r="E669" s="188" t="s">
        <v>15193</v>
      </c>
      <c r="F669" s="186">
        <v>0</v>
      </c>
      <c r="G669" s="185" t="s">
        <v>6096</v>
      </c>
      <c r="H669" s="110" t="s">
        <v>6201</v>
      </c>
      <c r="I669" s="110" t="s">
        <v>6117</v>
      </c>
    </row>
    <row r="670" spans="1:9" ht="11.25" customHeight="1" x14ac:dyDescent="0.2">
      <c r="A670" s="181">
        <v>777</v>
      </c>
      <c r="B670" s="182" t="s">
        <v>13969</v>
      </c>
      <c r="C670" s="182" t="s">
        <v>178</v>
      </c>
      <c r="D670" s="183"/>
      <c r="E670" s="188" t="s">
        <v>15193</v>
      </c>
      <c r="F670" s="186">
        <v>0</v>
      </c>
      <c r="G670" s="185" t="s">
        <v>6663</v>
      </c>
      <c r="H670" s="110" t="s">
        <v>6664</v>
      </c>
      <c r="I670" s="110" t="s">
        <v>6117</v>
      </c>
    </row>
    <row r="671" spans="1:9" ht="11.25" customHeight="1" x14ac:dyDescent="0.2">
      <c r="A671" s="181">
        <v>778</v>
      </c>
      <c r="B671" s="182" t="s">
        <v>13967</v>
      </c>
      <c r="C671" s="182" t="s">
        <v>178</v>
      </c>
      <c r="D671" s="183"/>
      <c r="E671" s="188" t="s">
        <v>15193</v>
      </c>
      <c r="F671" s="186">
        <v>0</v>
      </c>
      <c r="G671" s="185" t="s">
        <v>6096</v>
      </c>
      <c r="H671" s="110" t="s">
        <v>6573</v>
      </c>
      <c r="I671" s="110" t="s">
        <v>6117</v>
      </c>
    </row>
    <row r="672" spans="1:9" ht="11.25" customHeight="1" x14ac:dyDescent="0.2">
      <c r="A672" s="181">
        <v>779</v>
      </c>
      <c r="B672" s="182" t="s">
        <v>7755</v>
      </c>
      <c r="C672" s="182" t="s">
        <v>178</v>
      </c>
      <c r="D672" s="183">
        <v>45439</v>
      </c>
      <c r="E672" s="188" t="s">
        <v>10909</v>
      </c>
      <c r="F672" s="186">
        <v>2571</v>
      </c>
      <c r="G672" s="185" t="s">
        <v>6096</v>
      </c>
      <c r="H672" s="110" t="s">
        <v>6240</v>
      </c>
      <c r="I672" s="110" t="s">
        <v>6117</v>
      </c>
    </row>
    <row r="673" spans="1:9" ht="11.25" customHeight="1" x14ac:dyDescent="0.2">
      <c r="A673" s="181">
        <v>780</v>
      </c>
      <c r="B673" s="182" t="s">
        <v>13965</v>
      </c>
      <c r="C673" s="182" t="s">
        <v>178</v>
      </c>
      <c r="D673" s="183"/>
      <c r="E673" s="188" t="s">
        <v>15193</v>
      </c>
      <c r="F673" s="186">
        <v>0</v>
      </c>
      <c r="G673" s="185" t="s">
        <v>6096</v>
      </c>
      <c r="H673" s="110" t="s">
        <v>6356</v>
      </c>
      <c r="I673" s="110" t="s">
        <v>6117</v>
      </c>
    </row>
    <row r="674" spans="1:9" ht="11.25" customHeight="1" x14ac:dyDescent="0.2">
      <c r="A674" s="181">
        <v>781</v>
      </c>
      <c r="B674" s="182" t="s">
        <v>2181</v>
      </c>
      <c r="C674" s="182" t="s">
        <v>178</v>
      </c>
      <c r="D674" s="183"/>
      <c r="E674" s="188" t="s">
        <v>15193</v>
      </c>
      <c r="F674" s="186">
        <v>0</v>
      </c>
      <c r="G674" s="185" t="s">
        <v>6666</v>
      </c>
      <c r="H674" s="110" t="s">
        <v>6323</v>
      </c>
      <c r="I674" s="110" t="s">
        <v>6117</v>
      </c>
    </row>
    <row r="675" spans="1:9" ht="11.25" customHeight="1" x14ac:dyDescent="0.2">
      <c r="A675" s="181">
        <v>782</v>
      </c>
      <c r="B675" s="182" t="s">
        <v>2180</v>
      </c>
      <c r="C675" s="182" t="s">
        <v>178</v>
      </c>
      <c r="D675" s="183"/>
      <c r="E675" s="188" t="s">
        <v>15193</v>
      </c>
      <c r="F675" s="186">
        <v>0</v>
      </c>
      <c r="G675" s="185" t="s">
        <v>6667</v>
      </c>
      <c r="H675" s="110" t="s">
        <v>6158</v>
      </c>
      <c r="I675" s="110" t="s">
        <v>6117</v>
      </c>
    </row>
    <row r="676" spans="1:9" ht="11.25" customHeight="1" x14ac:dyDescent="0.2">
      <c r="A676" s="181">
        <v>783</v>
      </c>
      <c r="B676" s="182" t="s">
        <v>2191</v>
      </c>
      <c r="C676" s="182" t="s">
        <v>178</v>
      </c>
      <c r="D676" s="183"/>
      <c r="E676" s="188" t="s">
        <v>15193</v>
      </c>
      <c r="F676" s="186">
        <v>0</v>
      </c>
      <c r="G676" s="185" t="s">
        <v>6669</v>
      </c>
      <c r="H676" s="110" t="s">
        <v>6323</v>
      </c>
      <c r="I676" s="110" t="s">
        <v>6117</v>
      </c>
    </row>
    <row r="677" spans="1:9" ht="11.25" customHeight="1" x14ac:dyDescent="0.2">
      <c r="A677" s="181">
        <v>784</v>
      </c>
      <c r="B677" s="182" t="s">
        <v>2202</v>
      </c>
      <c r="C677" s="182" t="s">
        <v>178</v>
      </c>
      <c r="D677" s="183">
        <v>45013</v>
      </c>
      <c r="E677" s="188" t="s">
        <v>15194</v>
      </c>
      <c r="F677" s="186">
        <v>210591</v>
      </c>
      <c r="G677" s="185" t="s">
        <v>6670</v>
      </c>
      <c r="H677" s="110" t="s">
        <v>6158</v>
      </c>
      <c r="I677" s="110" t="s">
        <v>6117</v>
      </c>
    </row>
    <row r="678" spans="1:9" ht="11.25" customHeight="1" x14ac:dyDescent="0.2">
      <c r="A678" s="181">
        <v>785</v>
      </c>
      <c r="B678" s="182" t="s">
        <v>2200</v>
      </c>
      <c r="C678" s="182" t="s">
        <v>178</v>
      </c>
      <c r="D678" s="183"/>
      <c r="E678" s="188" t="s">
        <v>15193</v>
      </c>
      <c r="F678" s="186">
        <v>0</v>
      </c>
      <c r="G678" s="185" t="s">
        <v>6672</v>
      </c>
      <c r="H678" s="110" t="s">
        <v>6362</v>
      </c>
      <c r="I678" s="110" t="s">
        <v>6117</v>
      </c>
    </row>
    <row r="679" spans="1:9" ht="11.25" customHeight="1" x14ac:dyDescent="0.2">
      <c r="A679" s="181">
        <v>786</v>
      </c>
      <c r="B679" s="182" t="s">
        <v>6718</v>
      </c>
      <c r="C679" s="182" t="s">
        <v>178</v>
      </c>
      <c r="D679" s="183">
        <v>45013</v>
      </c>
      <c r="E679" s="188" t="s">
        <v>15194</v>
      </c>
      <c r="F679" s="186">
        <v>10563</v>
      </c>
      <c r="G679" s="185" t="s">
        <v>6096</v>
      </c>
      <c r="H679" s="110" t="s">
        <v>6485</v>
      </c>
      <c r="I679" s="110" t="s">
        <v>6117</v>
      </c>
    </row>
    <row r="680" spans="1:9" ht="11.25" customHeight="1" x14ac:dyDescent="0.2">
      <c r="A680" s="181">
        <v>787</v>
      </c>
      <c r="B680" s="182" t="s">
        <v>2326</v>
      </c>
      <c r="C680" s="182" t="s">
        <v>178</v>
      </c>
      <c r="D680" s="183">
        <v>45009</v>
      </c>
      <c r="E680" s="188" t="s">
        <v>15194</v>
      </c>
      <c r="F680" s="186">
        <v>215280</v>
      </c>
      <c r="G680" s="185" t="s">
        <v>6096</v>
      </c>
      <c r="H680" s="110" t="s">
        <v>6258</v>
      </c>
      <c r="I680" s="110" t="s">
        <v>6117</v>
      </c>
    </row>
    <row r="681" spans="1:9" ht="11.25" customHeight="1" x14ac:dyDescent="0.2">
      <c r="A681" s="181">
        <v>788</v>
      </c>
      <c r="B681" s="182" t="s">
        <v>13961</v>
      </c>
      <c r="C681" s="182" t="s">
        <v>178</v>
      </c>
      <c r="D681" s="183"/>
      <c r="E681" s="188" t="s">
        <v>15193</v>
      </c>
      <c r="F681" s="186">
        <v>0</v>
      </c>
      <c r="G681" s="185" t="s">
        <v>6676</v>
      </c>
      <c r="H681" s="110" t="s">
        <v>6130</v>
      </c>
      <c r="I681" s="110" t="s">
        <v>6117</v>
      </c>
    </row>
    <row r="682" spans="1:9" ht="11.25" customHeight="1" x14ac:dyDescent="0.2">
      <c r="A682" s="181">
        <v>789</v>
      </c>
      <c r="B682" s="182" t="s">
        <v>13960</v>
      </c>
      <c r="C682" s="182" t="s">
        <v>178</v>
      </c>
      <c r="D682" s="183"/>
      <c r="E682" s="188" t="s">
        <v>15193</v>
      </c>
      <c r="F682" s="186">
        <v>0</v>
      </c>
      <c r="G682" s="185" t="s">
        <v>6678</v>
      </c>
      <c r="H682" s="110" t="s">
        <v>6356</v>
      </c>
      <c r="I682" s="110" t="s">
        <v>6117</v>
      </c>
    </row>
    <row r="683" spans="1:9" ht="11.25" customHeight="1" x14ac:dyDescent="0.2">
      <c r="A683" s="181">
        <v>790</v>
      </c>
      <c r="B683" s="182" t="s">
        <v>13958</v>
      </c>
      <c r="C683" s="182" t="s">
        <v>178</v>
      </c>
      <c r="D683" s="183"/>
      <c r="E683" s="188" t="s">
        <v>15193</v>
      </c>
      <c r="F683" s="186">
        <v>0</v>
      </c>
      <c r="G683" s="185" t="s">
        <v>6457</v>
      </c>
      <c r="H683" s="110" t="s">
        <v>6130</v>
      </c>
      <c r="I683" s="110" t="s">
        <v>6117</v>
      </c>
    </row>
    <row r="684" spans="1:9" ht="11.25" customHeight="1" x14ac:dyDescent="0.2">
      <c r="A684" s="181">
        <v>791</v>
      </c>
      <c r="B684" s="182" t="s">
        <v>2250</v>
      </c>
      <c r="C684" s="182" t="s">
        <v>178</v>
      </c>
      <c r="D684" s="183"/>
      <c r="E684" s="188" t="s">
        <v>15193</v>
      </c>
      <c r="F684" s="186">
        <v>0</v>
      </c>
      <c r="G684" s="185" t="s">
        <v>6096</v>
      </c>
      <c r="H684" s="110" t="s">
        <v>6272</v>
      </c>
      <c r="I684" s="110" t="s">
        <v>6117</v>
      </c>
    </row>
    <row r="685" spans="1:9" ht="11.25" customHeight="1" x14ac:dyDescent="0.2">
      <c r="A685" s="181">
        <v>792</v>
      </c>
      <c r="B685" s="182" t="s">
        <v>13955</v>
      </c>
      <c r="C685" s="182" t="s">
        <v>178</v>
      </c>
      <c r="D685" s="183"/>
      <c r="E685" s="188" t="s">
        <v>15193</v>
      </c>
      <c r="F685" s="186">
        <v>0</v>
      </c>
      <c r="G685" s="185" t="s">
        <v>6096</v>
      </c>
      <c r="H685" s="110" t="s">
        <v>6130</v>
      </c>
      <c r="I685" s="110" t="s">
        <v>6117</v>
      </c>
    </row>
    <row r="686" spans="1:9" ht="11.25" customHeight="1" x14ac:dyDescent="0.2">
      <c r="A686" s="181">
        <v>793</v>
      </c>
      <c r="B686" s="182" t="s">
        <v>1299</v>
      </c>
      <c r="C686" s="182" t="s">
        <v>183</v>
      </c>
      <c r="D686" s="183"/>
      <c r="E686" s="188" t="s">
        <v>15193</v>
      </c>
      <c r="F686" s="186">
        <v>0</v>
      </c>
      <c r="G686" s="185" t="s">
        <v>6096</v>
      </c>
      <c r="H686" s="110" t="s">
        <v>6130</v>
      </c>
      <c r="I686" s="110" t="s">
        <v>6117</v>
      </c>
    </row>
    <row r="687" spans="1:9" ht="11.25" customHeight="1" x14ac:dyDescent="0.2">
      <c r="A687" s="181">
        <v>794</v>
      </c>
      <c r="B687" s="182" t="s">
        <v>7078</v>
      </c>
      <c r="C687" s="182" t="s">
        <v>171</v>
      </c>
      <c r="D687" s="183">
        <v>44994</v>
      </c>
      <c r="E687" s="188" t="s">
        <v>15194</v>
      </c>
      <c r="F687" s="186">
        <v>4035</v>
      </c>
      <c r="G687" s="185" t="s">
        <v>6096</v>
      </c>
      <c r="H687" s="110" t="s">
        <v>6342</v>
      </c>
      <c r="I687" s="110" t="s">
        <v>6117</v>
      </c>
    </row>
    <row r="688" spans="1:9" ht="11.25" customHeight="1" x14ac:dyDescent="0.2">
      <c r="A688" s="181">
        <v>795</v>
      </c>
      <c r="B688" s="182" t="s">
        <v>8558</v>
      </c>
      <c r="C688" s="182" t="s">
        <v>171</v>
      </c>
      <c r="D688" s="183">
        <v>44600</v>
      </c>
      <c r="E688" s="188" t="s">
        <v>7328</v>
      </c>
      <c r="F688" s="186">
        <v>11959</v>
      </c>
      <c r="G688" s="185" t="s">
        <v>6096</v>
      </c>
      <c r="H688" s="110" t="s">
        <v>6362</v>
      </c>
      <c r="I688" s="110" t="s">
        <v>6117</v>
      </c>
    </row>
    <row r="689" spans="1:9" ht="11.25" customHeight="1" x14ac:dyDescent="0.2">
      <c r="A689" s="181">
        <v>796</v>
      </c>
      <c r="B689" s="182" t="s">
        <v>2294</v>
      </c>
      <c r="C689" s="182" t="s">
        <v>171</v>
      </c>
      <c r="D689" s="183">
        <v>44994</v>
      </c>
      <c r="E689" s="188" t="s">
        <v>15194</v>
      </c>
      <c r="F689" s="186">
        <v>2096.0100000000002</v>
      </c>
      <c r="G689" s="185" t="s">
        <v>6096</v>
      </c>
      <c r="H689" s="110" t="s">
        <v>6191</v>
      </c>
      <c r="I689" s="110" t="s">
        <v>6117</v>
      </c>
    </row>
    <row r="690" spans="1:9" ht="11.25" customHeight="1" x14ac:dyDescent="0.2">
      <c r="A690" s="181">
        <v>797</v>
      </c>
      <c r="B690" s="182" t="s">
        <v>7072</v>
      </c>
      <c r="C690" s="182" t="s">
        <v>171</v>
      </c>
      <c r="D690" s="183">
        <v>44994</v>
      </c>
      <c r="E690" s="188" t="s">
        <v>15194</v>
      </c>
      <c r="F690" s="186">
        <v>2300</v>
      </c>
      <c r="G690" s="185" t="s">
        <v>6683</v>
      </c>
      <c r="H690" s="110" t="s">
        <v>6340</v>
      </c>
      <c r="I690" s="110" t="s">
        <v>6117</v>
      </c>
    </row>
    <row r="691" spans="1:9" ht="11.25" customHeight="1" x14ac:dyDescent="0.2">
      <c r="A691" s="181">
        <v>798</v>
      </c>
      <c r="B691" s="182" t="s">
        <v>8724</v>
      </c>
      <c r="C691" s="182" t="s">
        <v>178</v>
      </c>
      <c r="D691" s="183">
        <v>44683</v>
      </c>
      <c r="E691" s="188" t="s">
        <v>7328</v>
      </c>
      <c r="F691" s="186">
        <v>8816</v>
      </c>
      <c r="G691" s="185" t="s">
        <v>6685</v>
      </c>
      <c r="H691" s="110" t="s">
        <v>6350</v>
      </c>
      <c r="I691" s="110" t="s">
        <v>6117</v>
      </c>
    </row>
    <row r="692" spans="1:9" ht="11.25" customHeight="1" x14ac:dyDescent="0.2">
      <c r="A692" s="181">
        <v>803</v>
      </c>
      <c r="B692" s="182" t="s">
        <v>4956</v>
      </c>
      <c r="C692" s="182" t="s">
        <v>171</v>
      </c>
      <c r="D692" s="183">
        <v>44600</v>
      </c>
      <c r="E692" s="188" t="s">
        <v>7328</v>
      </c>
      <c r="F692" s="186">
        <v>3181</v>
      </c>
      <c r="G692" s="185" t="s">
        <v>6686</v>
      </c>
      <c r="H692" s="110" t="s">
        <v>6236</v>
      </c>
      <c r="I692" s="110" t="s">
        <v>6117</v>
      </c>
    </row>
    <row r="693" spans="1:9" ht="11.25" customHeight="1" x14ac:dyDescent="0.2">
      <c r="A693" s="181">
        <v>804</v>
      </c>
      <c r="B693" s="182" t="s">
        <v>2303</v>
      </c>
      <c r="C693" s="182" t="s">
        <v>178</v>
      </c>
      <c r="D693" s="183"/>
      <c r="E693" s="188" t="s">
        <v>15193</v>
      </c>
      <c r="F693" s="186">
        <v>0</v>
      </c>
      <c r="G693" s="185" t="s">
        <v>6687</v>
      </c>
      <c r="H693" s="110" t="s">
        <v>6236</v>
      </c>
      <c r="I693" s="110" t="s">
        <v>6117</v>
      </c>
    </row>
    <row r="694" spans="1:9" ht="11.25" customHeight="1" x14ac:dyDescent="0.2">
      <c r="A694" s="181">
        <v>805</v>
      </c>
      <c r="B694" s="182" t="s">
        <v>2302</v>
      </c>
      <c r="C694" s="182" t="s">
        <v>178</v>
      </c>
      <c r="D694" s="183"/>
      <c r="E694" s="188" t="s">
        <v>15193</v>
      </c>
      <c r="F694" s="186">
        <v>0</v>
      </c>
      <c r="G694" s="185" t="s">
        <v>6689</v>
      </c>
      <c r="H694" s="110" t="s">
        <v>6236</v>
      </c>
      <c r="I694" s="110" t="s">
        <v>6117</v>
      </c>
    </row>
    <row r="695" spans="1:9" ht="11.25" customHeight="1" x14ac:dyDescent="0.2">
      <c r="A695" s="181">
        <v>806</v>
      </c>
      <c r="B695" s="182" t="s">
        <v>6716</v>
      </c>
      <c r="C695" s="182" t="s">
        <v>178</v>
      </c>
      <c r="D695" s="183">
        <v>45062</v>
      </c>
      <c r="E695" s="188" t="s">
        <v>15194</v>
      </c>
      <c r="F695" s="186">
        <v>5257</v>
      </c>
      <c r="G695" s="185" t="s">
        <v>6468</v>
      </c>
      <c r="H695" s="110" t="s">
        <v>6362</v>
      </c>
      <c r="I695" s="110" t="s">
        <v>6117</v>
      </c>
    </row>
    <row r="696" spans="1:9" ht="11.25" customHeight="1" x14ac:dyDescent="0.2">
      <c r="A696" s="181">
        <v>807</v>
      </c>
      <c r="B696" s="182" t="s">
        <v>6714</v>
      </c>
      <c r="C696" s="182" t="s">
        <v>178</v>
      </c>
      <c r="D696" s="183">
        <v>45013</v>
      </c>
      <c r="E696" s="188" t="s">
        <v>15194</v>
      </c>
      <c r="F696" s="186">
        <v>2564</v>
      </c>
      <c r="G696" s="185" t="s">
        <v>6691</v>
      </c>
      <c r="H696" s="110" t="s">
        <v>6692</v>
      </c>
      <c r="I696" s="110" t="s">
        <v>6117</v>
      </c>
    </row>
    <row r="697" spans="1:9" ht="11.25" customHeight="1" x14ac:dyDescent="0.2">
      <c r="A697" s="181">
        <v>808</v>
      </c>
      <c r="B697" s="182" t="s">
        <v>6712</v>
      </c>
      <c r="C697" s="182" t="s">
        <v>178</v>
      </c>
      <c r="D697" s="183">
        <v>45013</v>
      </c>
      <c r="E697" s="188" t="s">
        <v>15194</v>
      </c>
      <c r="F697" s="186">
        <v>1466</v>
      </c>
      <c r="G697" s="185" t="s">
        <v>6694</v>
      </c>
      <c r="H697" s="110" t="s">
        <v>6362</v>
      </c>
      <c r="I697" s="110" t="s">
        <v>6117</v>
      </c>
    </row>
    <row r="698" spans="1:9" ht="11.25" customHeight="1" x14ac:dyDescent="0.2">
      <c r="A698" s="181">
        <v>809</v>
      </c>
      <c r="B698" s="182" t="s">
        <v>7368</v>
      </c>
      <c r="C698" s="182" t="s">
        <v>178</v>
      </c>
      <c r="D698" s="183">
        <v>45013</v>
      </c>
      <c r="E698" s="188" t="s">
        <v>15194</v>
      </c>
      <c r="F698" s="186">
        <v>5850</v>
      </c>
      <c r="G698" s="185" t="s">
        <v>6669</v>
      </c>
      <c r="H698" s="110" t="s">
        <v>6323</v>
      </c>
      <c r="I698" s="110" t="s">
        <v>6117</v>
      </c>
    </row>
    <row r="699" spans="1:9" ht="11.25" customHeight="1" x14ac:dyDescent="0.2">
      <c r="A699" s="181">
        <v>810</v>
      </c>
      <c r="B699" s="182" t="s">
        <v>7347</v>
      </c>
      <c r="C699" s="182" t="s">
        <v>178</v>
      </c>
      <c r="D699" s="183">
        <v>45013</v>
      </c>
      <c r="E699" s="188" t="s">
        <v>15194</v>
      </c>
      <c r="F699" s="186">
        <v>1590.01</v>
      </c>
      <c r="G699" s="185" t="s">
        <v>6096</v>
      </c>
      <c r="H699" s="110" t="s">
        <v>6323</v>
      </c>
      <c r="I699" s="110" t="s">
        <v>6117</v>
      </c>
    </row>
    <row r="700" spans="1:9" ht="11.25" customHeight="1" x14ac:dyDescent="0.2">
      <c r="A700" s="181">
        <v>811</v>
      </c>
      <c r="B700" s="182" t="s">
        <v>8357</v>
      </c>
      <c r="C700" s="182" t="s">
        <v>178</v>
      </c>
      <c r="D700" s="183">
        <v>44600</v>
      </c>
      <c r="E700" s="188" t="s">
        <v>7328</v>
      </c>
      <c r="F700" s="186">
        <v>2999</v>
      </c>
      <c r="G700" s="185" t="s">
        <v>6096</v>
      </c>
      <c r="H700" s="110" t="s">
        <v>6362</v>
      </c>
      <c r="I700" s="110" t="s">
        <v>6117</v>
      </c>
    </row>
    <row r="701" spans="1:9" ht="11.25" customHeight="1" x14ac:dyDescent="0.2">
      <c r="A701" s="110">
        <v>812</v>
      </c>
      <c r="B701" s="110" t="s">
        <v>2331</v>
      </c>
      <c r="C701" s="110" t="s">
        <v>178</v>
      </c>
      <c r="D701" s="183"/>
      <c r="E701" s="110" t="s">
        <v>15193</v>
      </c>
      <c r="F701" s="110">
        <v>0</v>
      </c>
      <c r="G701" s="185" t="s">
        <v>6096</v>
      </c>
      <c r="H701" s="110" t="s">
        <v>6362</v>
      </c>
      <c r="I701" s="110" t="s">
        <v>6117</v>
      </c>
    </row>
    <row r="702" spans="1:9" ht="11.25" customHeight="1" x14ac:dyDescent="0.2">
      <c r="A702" s="181">
        <v>813</v>
      </c>
      <c r="B702" s="182" t="s">
        <v>13951</v>
      </c>
      <c r="C702" s="182" t="s">
        <v>178</v>
      </c>
      <c r="D702" s="184"/>
      <c r="E702" s="188" t="s">
        <v>15193</v>
      </c>
      <c r="F702" s="186">
        <v>0</v>
      </c>
      <c r="G702" s="185" t="s">
        <v>6697</v>
      </c>
      <c r="H702" s="110" t="s">
        <v>6152</v>
      </c>
      <c r="I702" s="110" t="s">
        <v>6117</v>
      </c>
    </row>
    <row r="703" spans="1:9" ht="11.25" customHeight="1" x14ac:dyDescent="0.2">
      <c r="A703" s="181">
        <v>814</v>
      </c>
      <c r="B703" s="182" t="s">
        <v>915</v>
      </c>
      <c r="C703" s="182" t="s">
        <v>401</v>
      </c>
      <c r="D703" s="183">
        <v>45007</v>
      </c>
      <c r="E703" s="188" t="s">
        <v>15194</v>
      </c>
      <c r="F703" s="186">
        <v>2250000</v>
      </c>
      <c r="G703" s="185" t="s">
        <v>6698</v>
      </c>
      <c r="H703" s="110" t="s">
        <v>6152</v>
      </c>
      <c r="I703" s="110" t="s">
        <v>6117</v>
      </c>
    </row>
    <row r="704" spans="1:9" ht="11.25" customHeight="1" x14ac:dyDescent="0.2">
      <c r="A704" s="181">
        <v>815</v>
      </c>
      <c r="B704" s="182" t="s">
        <v>8951</v>
      </c>
      <c r="C704" s="182" t="s">
        <v>178</v>
      </c>
      <c r="D704" s="184">
        <v>44477</v>
      </c>
      <c r="E704" s="188" t="s">
        <v>15199</v>
      </c>
      <c r="F704" s="186">
        <v>276675</v>
      </c>
      <c r="G704" s="185" t="s">
        <v>6096</v>
      </c>
      <c r="H704" s="110" t="s">
        <v>6344</v>
      </c>
      <c r="I704" s="110" t="s">
        <v>6117</v>
      </c>
    </row>
    <row r="705" spans="1:9" ht="11.25" customHeight="1" x14ac:dyDescent="0.2">
      <c r="A705" s="181">
        <v>816</v>
      </c>
      <c r="B705" s="182" t="s">
        <v>2403</v>
      </c>
      <c r="C705" s="182" t="s">
        <v>178</v>
      </c>
      <c r="D705" s="184"/>
      <c r="E705" s="188" t="s">
        <v>15193</v>
      </c>
      <c r="F705" s="186">
        <v>0</v>
      </c>
      <c r="G705" s="185" t="s">
        <v>6701</v>
      </c>
      <c r="H705" s="110" t="s">
        <v>6130</v>
      </c>
      <c r="I705" s="110" t="s">
        <v>6117</v>
      </c>
    </row>
    <row r="706" spans="1:9" ht="11.25" customHeight="1" x14ac:dyDescent="0.2">
      <c r="A706" s="181">
        <v>817</v>
      </c>
      <c r="B706" s="182" t="s">
        <v>2405</v>
      </c>
      <c r="C706" s="182" t="s">
        <v>178</v>
      </c>
      <c r="D706" s="183"/>
      <c r="E706" s="188" t="s">
        <v>15193</v>
      </c>
      <c r="F706" s="186">
        <v>0</v>
      </c>
      <c r="G706" s="185" t="s">
        <v>6703</v>
      </c>
      <c r="H706" s="110" t="s">
        <v>6130</v>
      </c>
      <c r="I706" s="110" t="s">
        <v>6117</v>
      </c>
    </row>
    <row r="707" spans="1:9" ht="11.25" customHeight="1" x14ac:dyDescent="0.2">
      <c r="A707" s="181">
        <v>818</v>
      </c>
      <c r="B707" s="182" t="s">
        <v>8859</v>
      </c>
      <c r="C707" s="182" t="s">
        <v>178</v>
      </c>
      <c r="D707" s="184">
        <v>43552</v>
      </c>
      <c r="E707" s="188" t="s">
        <v>15195</v>
      </c>
      <c r="F707" s="186">
        <v>2911</v>
      </c>
      <c r="G707" s="185" t="s">
        <v>6705</v>
      </c>
      <c r="H707" s="110" t="s">
        <v>6130</v>
      </c>
      <c r="I707" s="110" t="s">
        <v>6117</v>
      </c>
    </row>
    <row r="708" spans="1:9" ht="11.25" customHeight="1" x14ac:dyDescent="0.2">
      <c r="A708" s="181">
        <v>819</v>
      </c>
      <c r="B708" s="182" t="s">
        <v>8858</v>
      </c>
      <c r="C708" s="182" t="s">
        <v>178</v>
      </c>
      <c r="D708" s="183">
        <v>43552</v>
      </c>
      <c r="E708" s="188" t="s">
        <v>15195</v>
      </c>
      <c r="F708" s="186">
        <v>9333</v>
      </c>
      <c r="G708" s="185" t="s">
        <v>6707</v>
      </c>
      <c r="H708" s="110" t="s">
        <v>6344</v>
      </c>
      <c r="I708" s="110" t="s">
        <v>6117</v>
      </c>
    </row>
    <row r="709" spans="1:9" ht="11.25" customHeight="1" x14ac:dyDescent="0.2">
      <c r="A709" s="181">
        <v>820</v>
      </c>
      <c r="B709" s="182" t="s">
        <v>6710</v>
      </c>
      <c r="C709" s="182" t="s">
        <v>178</v>
      </c>
      <c r="D709" s="184">
        <v>45427</v>
      </c>
      <c r="E709" s="188" t="s">
        <v>10909</v>
      </c>
      <c r="F709" s="186">
        <v>1976</v>
      </c>
      <c r="G709" s="185" t="s">
        <v>6709</v>
      </c>
      <c r="H709" s="110" t="s">
        <v>6152</v>
      </c>
      <c r="I709" s="110" t="s">
        <v>6117</v>
      </c>
    </row>
    <row r="710" spans="1:9" ht="11.25" customHeight="1" x14ac:dyDescent="0.2">
      <c r="A710" s="181">
        <v>822</v>
      </c>
      <c r="B710" s="182" t="s">
        <v>13949</v>
      </c>
      <c r="C710" s="182" t="s">
        <v>178</v>
      </c>
      <c r="D710" s="184"/>
      <c r="E710" s="188" t="s">
        <v>15193</v>
      </c>
      <c r="F710" s="186">
        <v>0</v>
      </c>
      <c r="G710" s="185" t="s">
        <v>6711</v>
      </c>
      <c r="H710" s="110" t="s">
        <v>6152</v>
      </c>
      <c r="I710" s="110" t="s">
        <v>6117</v>
      </c>
    </row>
    <row r="711" spans="1:9" ht="11.25" customHeight="1" x14ac:dyDescent="0.2">
      <c r="A711" s="181">
        <v>823</v>
      </c>
      <c r="B711" s="182" t="s">
        <v>6708</v>
      </c>
      <c r="C711" s="182" t="s">
        <v>178</v>
      </c>
      <c r="D711" s="184">
        <v>45006</v>
      </c>
      <c r="E711" s="188" t="s">
        <v>15194</v>
      </c>
      <c r="F711" s="186">
        <v>4459</v>
      </c>
      <c r="G711" s="185" t="s">
        <v>6713</v>
      </c>
      <c r="H711" s="110" t="s">
        <v>6130</v>
      </c>
      <c r="I711" s="110" t="s">
        <v>6117</v>
      </c>
    </row>
    <row r="712" spans="1:9" ht="11.25" customHeight="1" x14ac:dyDescent="0.2">
      <c r="A712" s="181">
        <v>824</v>
      </c>
      <c r="B712" s="182" t="s">
        <v>7753</v>
      </c>
      <c r="C712" s="182" t="s">
        <v>178</v>
      </c>
      <c r="D712" s="183">
        <v>44994</v>
      </c>
      <c r="E712" s="188" t="s">
        <v>15194</v>
      </c>
      <c r="F712" s="186">
        <v>13351</v>
      </c>
      <c r="G712" s="185" t="s">
        <v>6715</v>
      </c>
      <c r="H712" s="110" t="s">
        <v>6130</v>
      </c>
      <c r="I712" s="110" t="s">
        <v>6117</v>
      </c>
    </row>
    <row r="713" spans="1:9" ht="11.25" customHeight="1" x14ac:dyDescent="0.2">
      <c r="A713" s="181">
        <v>825</v>
      </c>
      <c r="B713" s="182" t="s">
        <v>7752</v>
      </c>
      <c r="C713" s="182" t="s">
        <v>178</v>
      </c>
      <c r="D713" s="183">
        <v>45006</v>
      </c>
      <c r="E713" s="188" t="s">
        <v>15194</v>
      </c>
      <c r="F713" s="186">
        <v>1190</v>
      </c>
      <c r="G713" s="185" t="s">
        <v>6717</v>
      </c>
      <c r="H713" s="110" t="s">
        <v>6130</v>
      </c>
      <c r="I713" s="110" t="s">
        <v>6117</v>
      </c>
    </row>
    <row r="714" spans="1:9" ht="11.25" customHeight="1" x14ac:dyDescent="0.2">
      <c r="A714" s="181">
        <v>826</v>
      </c>
      <c r="B714" s="182" t="s">
        <v>9322</v>
      </c>
      <c r="C714" s="182" t="s">
        <v>178</v>
      </c>
      <c r="D714" s="183">
        <v>44588</v>
      </c>
      <c r="E714" s="188" t="s">
        <v>7328</v>
      </c>
      <c r="F714" s="186">
        <v>1854</v>
      </c>
      <c r="G714" s="185" t="s">
        <v>6096</v>
      </c>
      <c r="H714" s="110" t="s">
        <v>6149</v>
      </c>
      <c r="I714" s="110" t="s">
        <v>6117</v>
      </c>
    </row>
    <row r="715" spans="1:9" ht="11.25" customHeight="1" x14ac:dyDescent="0.2">
      <c r="A715" s="181">
        <v>827</v>
      </c>
      <c r="B715" s="182" t="s">
        <v>13948</v>
      </c>
      <c r="C715" s="182" t="s">
        <v>178</v>
      </c>
      <c r="D715" s="183"/>
      <c r="E715" s="188" t="s">
        <v>15193</v>
      </c>
      <c r="F715" s="186">
        <v>0</v>
      </c>
      <c r="G715" s="185" t="s">
        <v>6096</v>
      </c>
      <c r="H715" s="110" t="s">
        <v>6149</v>
      </c>
      <c r="I715" s="110" t="s">
        <v>6117</v>
      </c>
    </row>
    <row r="716" spans="1:9" ht="11.25" customHeight="1" x14ac:dyDescent="0.2">
      <c r="A716" s="181">
        <v>829</v>
      </c>
      <c r="B716" s="182" t="s">
        <v>7751</v>
      </c>
      <c r="C716" s="182" t="s">
        <v>178</v>
      </c>
      <c r="D716" s="184">
        <v>44994</v>
      </c>
      <c r="E716" s="188" t="s">
        <v>15194</v>
      </c>
      <c r="F716" s="186">
        <v>7399</v>
      </c>
      <c r="G716" s="185" t="s">
        <v>6719</v>
      </c>
      <c r="H716" s="110" t="s">
        <v>6149</v>
      </c>
      <c r="I716" s="110" t="s">
        <v>6117</v>
      </c>
    </row>
    <row r="717" spans="1:9" ht="11.25" customHeight="1" x14ac:dyDescent="0.2">
      <c r="A717" s="181">
        <v>830</v>
      </c>
      <c r="B717" s="182" t="s">
        <v>2375</v>
      </c>
      <c r="C717" s="182" t="s">
        <v>178</v>
      </c>
      <c r="D717" s="184">
        <v>44588</v>
      </c>
      <c r="E717" s="188" t="s">
        <v>7328</v>
      </c>
      <c r="F717" s="186">
        <v>45580</v>
      </c>
      <c r="G717" s="185" t="s">
        <v>6721</v>
      </c>
      <c r="H717" s="110" t="s">
        <v>6152</v>
      </c>
      <c r="I717" s="110" t="s">
        <v>6117</v>
      </c>
    </row>
    <row r="718" spans="1:9" ht="11.25" customHeight="1" x14ac:dyDescent="0.2">
      <c r="A718" s="181">
        <v>831</v>
      </c>
      <c r="B718" s="182" t="s">
        <v>7749</v>
      </c>
      <c r="C718" s="182" t="s">
        <v>178</v>
      </c>
      <c r="D718" s="184">
        <v>45006</v>
      </c>
      <c r="E718" s="188" t="s">
        <v>15194</v>
      </c>
      <c r="F718" s="186">
        <v>14900</v>
      </c>
      <c r="G718" s="185" t="s">
        <v>6459</v>
      </c>
      <c r="H718" s="110" t="s">
        <v>6130</v>
      </c>
      <c r="I718" s="110" t="s">
        <v>6117</v>
      </c>
    </row>
    <row r="719" spans="1:9" ht="11.25" customHeight="1" x14ac:dyDescent="0.2">
      <c r="A719" s="181">
        <v>832</v>
      </c>
      <c r="B719" s="182" t="s">
        <v>7364</v>
      </c>
      <c r="C719" s="182" t="s">
        <v>178</v>
      </c>
      <c r="D719" s="183">
        <v>44588</v>
      </c>
      <c r="E719" s="188" t="s">
        <v>7328</v>
      </c>
      <c r="F719" s="186">
        <v>113125.01</v>
      </c>
      <c r="G719" s="185" t="s">
        <v>6096</v>
      </c>
      <c r="H719" s="110" t="s">
        <v>6116</v>
      </c>
      <c r="I719" s="110" t="s">
        <v>6117</v>
      </c>
    </row>
    <row r="720" spans="1:9" ht="11.25" customHeight="1" x14ac:dyDescent="0.2">
      <c r="A720" s="181">
        <v>833</v>
      </c>
      <c r="B720" s="182" t="s">
        <v>9302</v>
      </c>
      <c r="C720" s="182" t="s">
        <v>178</v>
      </c>
      <c r="D720" s="183">
        <v>45013</v>
      </c>
      <c r="E720" s="188" t="s">
        <v>15194</v>
      </c>
      <c r="F720" s="186">
        <v>189551.01</v>
      </c>
      <c r="G720" s="185" t="s">
        <v>6096</v>
      </c>
      <c r="H720" s="110" t="s">
        <v>6723</v>
      </c>
      <c r="I720" s="110" t="s">
        <v>6117</v>
      </c>
    </row>
    <row r="721" spans="1:9" ht="11.25" customHeight="1" x14ac:dyDescent="0.2">
      <c r="A721" s="181">
        <v>834</v>
      </c>
      <c r="B721" s="182" t="s">
        <v>13947</v>
      </c>
      <c r="C721" s="182" t="s">
        <v>171</v>
      </c>
      <c r="D721" s="184"/>
      <c r="E721" s="188" t="s">
        <v>15193</v>
      </c>
      <c r="F721" s="186">
        <v>0</v>
      </c>
      <c r="G721" s="185" t="s">
        <v>6725</v>
      </c>
      <c r="H721" s="110" t="s">
        <v>6451</v>
      </c>
      <c r="I721" s="110" t="s">
        <v>6117</v>
      </c>
    </row>
    <row r="722" spans="1:9" ht="11.25" customHeight="1" x14ac:dyDescent="0.2">
      <c r="A722" s="181">
        <v>835</v>
      </c>
      <c r="B722" s="182" t="s">
        <v>7921</v>
      </c>
      <c r="C722" s="182" t="s">
        <v>178</v>
      </c>
      <c r="D722" s="183">
        <v>44529</v>
      </c>
      <c r="E722" s="188" t="s">
        <v>15199</v>
      </c>
      <c r="F722" s="186">
        <v>53550</v>
      </c>
      <c r="G722" s="185" t="s">
        <v>6727</v>
      </c>
      <c r="H722" s="110" t="s">
        <v>6560</v>
      </c>
      <c r="I722" s="110" t="s">
        <v>6117</v>
      </c>
    </row>
    <row r="723" spans="1:9" ht="11.25" customHeight="1" x14ac:dyDescent="0.2">
      <c r="A723" s="181">
        <v>836</v>
      </c>
      <c r="B723" s="182" t="s">
        <v>7189</v>
      </c>
      <c r="C723" s="182" t="s">
        <v>178</v>
      </c>
      <c r="D723" s="183">
        <v>45007</v>
      </c>
      <c r="E723" s="188" t="s">
        <v>15194</v>
      </c>
      <c r="F723" s="186">
        <v>445355</v>
      </c>
      <c r="G723" s="185" t="s">
        <v>6096</v>
      </c>
      <c r="H723" s="110" t="s">
        <v>6451</v>
      </c>
      <c r="I723" s="110" t="s">
        <v>6117</v>
      </c>
    </row>
    <row r="724" spans="1:9" ht="11.25" customHeight="1" x14ac:dyDescent="0.2">
      <c r="A724" s="181">
        <v>837</v>
      </c>
      <c r="B724" s="182" t="s">
        <v>2455</v>
      </c>
      <c r="C724" s="182" t="s">
        <v>178</v>
      </c>
      <c r="D724" s="183">
        <v>45016</v>
      </c>
      <c r="E724" s="188" t="s">
        <v>15194</v>
      </c>
      <c r="F724" s="186">
        <v>81115.009999999995</v>
      </c>
      <c r="G724" s="185" t="s">
        <v>6096</v>
      </c>
      <c r="H724" s="110" t="s">
        <v>6730</v>
      </c>
      <c r="I724" s="110" t="s">
        <v>6117</v>
      </c>
    </row>
    <row r="725" spans="1:9" ht="11.25" customHeight="1" x14ac:dyDescent="0.2">
      <c r="A725" s="181">
        <v>838</v>
      </c>
      <c r="B725" s="182" t="s">
        <v>6706</v>
      </c>
      <c r="C725" s="182" t="s">
        <v>178</v>
      </c>
      <c r="D725" s="183">
        <v>45016</v>
      </c>
      <c r="E725" s="188" t="s">
        <v>15194</v>
      </c>
      <c r="F725" s="186">
        <v>95925</v>
      </c>
      <c r="G725" s="185" t="s">
        <v>6096</v>
      </c>
      <c r="H725" s="110" t="s">
        <v>6730</v>
      </c>
      <c r="I725" s="110" t="s">
        <v>6117</v>
      </c>
    </row>
    <row r="726" spans="1:9" ht="11.25" customHeight="1" x14ac:dyDescent="0.2">
      <c r="A726" s="181">
        <v>839</v>
      </c>
      <c r="B726" s="182" t="s">
        <v>7746</v>
      </c>
      <c r="C726" s="182" t="s">
        <v>178</v>
      </c>
      <c r="D726" s="183">
        <v>45016</v>
      </c>
      <c r="E726" s="188" t="s">
        <v>15194</v>
      </c>
      <c r="F726" s="186">
        <v>270255</v>
      </c>
      <c r="G726" s="185" t="s">
        <v>6731</v>
      </c>
      <c r="H726" s="110" t="s">
        <v>6451</v>
      </c>
      <c r="I726" s="110" t="s">
        <v>6117</v>
      </c>
    </row>
    <row r="727" spans="1:9" ht="11.25" customHeight="1" x14ac:dyDescent="0.2">
      <c r="A727" s="181">
        <v>841</v>
      </c>
      <c r="B727" s="182" t="s">
        <v>7745</v>
      </c>
      <c r="C727" s="182" t="s">
        <v>178</v>
      </c>
      <c r="D727" s="183">
        <v>44994</v>
      </c>
      <c r="E727" s="188" t="s">
        <v>15194</v>
      </c>
      <c r="F727" s="186">
        <v>98571</v>
      </c>
      <c r="G727" s="185" t="s">
        <v>6733</v>
      </c>
      <c r="H727" s="110" t="s">
        <v>6236</v>
      </c>
      <c r="I727" s="110" t="s">
        <v>6117</v>
      </c>
    </row>
    <row r="728" spans="1:9" ht="11.25" customHeight="1" x14ac:dyDescent="0.2">
      <c r="A728" s="181">
        <v>842</v>
      </c>
      <c r="B728" s="182" t="s">
        <v>7743</v>
      </c>
      <c r="C728" s="182" t="s">
        <v>178</v>
      </c>
      <c r="D728" s="183">
        <v>44994</v>
      </c>
      <c r="E728" s="188" t="s">
        <v>15194</v>
      </c>
      <c r="F728" s="186">
        <v>103857</v>
      </c>
      <c r="G728" s="185" t="s">
        <v>6096</v>
      </c>
      <c r="H728" s="110" t="s">
        <v>6730</v>
      </c>
      <c r="I728" s="110" t="s">
        <v>6117</v>
      </c>
    </row>
    <row r="729" spans="1:9" ht="11.25" customHeight="1" x14ac:dyDescent="0.2">
      <c r="A729" s="181">
        <v>843</v>
      </c>
      <c r="B729" s="182" t="s">
        <v>7741</v>
      </c>
      <c r="C729" s="182" t="s">
        <v>171</v>
      </c>
      <c r="D729" s="183">
        <v>44999</v>
      </c>
      <c r="E729" s="188" t="s">
        <v>15194</v>
      </c>
      <c r="F729" s="186">
        <v>21296</v>
      </c>
      <c r="G729" s="185" t="s">
        <v>6736</v>
      </c>
      <c r="H729" s="110" t="s">
        <v>6521</v>
      </c>
      <c r="I729" s="110" t="s">
        <v>6117</v>
      </c>
    </row>
    <row r="730" spans="1:9" ht="11.25" customHeight="1" x14ac:dyDescent="0.2">
      <c r="A730" s="181">
        <v>844</v>
      </c>
      <c r="B730" s="182" t="s">
        <v>7739</v>
      </c>
      <c r="C730" s="182" t="s">
        <v>171</v>
      </c>
      <c r="D730" s="183">
        <v>44999</v>
      </c>
      <c r="E730" s="188" t="s">
        <v>15194</v>
      </c>
      <c r="F730" s="186">
        <v>22422</v>
      </c>
      <c r="G730" s="185" t="s">
        <v>6737</v>
      </c>
      <c r="H730" s="110" t="s">
        <v>6521</v>
      </c>
      <c r="I730" s="110" t="s">
        <v>6117</v>
      </c>
    </row>
    <row r="731" spans="1:9" ht="11.25" customHeight="1" x14ac:dyDescent="0.2">
      <c r="A731" s="181">
        <v>845</v>
      </c>
      <c r="B731" s="182" t="s">
        <v>7737</v>
      </c>
      <c r="C731" s="182" t="s">
        <v>171</v>
      </c>
      <c r="D731" s="183">
        <v>44994</v>
      </c>
      <c r="E731" s="188" t="s">
        <v>15194</v>
      </c>
      <c r="F731" s="186">
        <v>53589</v>
      </c>
      <c r="G731" s="185" t="s">
        <v>6739</v>
      </c>
      <c r="H731" s="110" t="s">
        <v>6280</v>
      </c>
      <c r="I731" s="110" t="s">
        <v>6117</v>
      </c>
    </row>
    <row r="732" spans="1:9" ht="11.25" customHeight="1" x14ac:dyDescent="0.2">
      <c r="A732" s="181">
        <v>846</v>
      </c>
      <c r="B732" s="182" t="s">
        <v>8837</v>
      </c>
      <c r="C732" s="182" t="s">
        <v>171</v>
      </c>
      <c r="D732" s="183">
        <v>44683</v>
      </c>
      <c r="E732" s="188" t="s">
        <v>7328</v>
      </c>
      <c r="F732" s="186">
        <v>9549</v>
      </c>
      <c r="G732" s="185" t="s">
        <v>6740</v>
      </c>
      <c r="H732" s="110" t="s">
        <v>6280</v>
      </c>
      <c r="I732" s="110" t="s">
        <v>6117</v>
      </c>
    </row>
    <row r="733" spans="1:9" ht="11.25" customHeight="1" x14ac:dyDescent="0.2">
      <c r="A733" s="181">
        <v>848</v>
      </c>
      <c r="B733" s="182" t="s">
        <v>13945</v>
      </c>
      <c r="C733" s="182" t="s">
        <v>171</v>
      </c>
      <c r="D733" s="183">
        <v>44596</v>
      </c>
      <c r="E733" s="188" t="s">
        <v>7328</v>
      </c>
      <c r="F733" s="186">
        <v>7659.01</v>
      </c>
      <c r="G733" s="185" t="s">
        <v>6572</v>
      </c>
      <c r="H733" s="110" t="s">
        <v>6280</v>
      </c>
      <c r="I733" s="110" t="s">
        <v>6117</v>
      </c>
    </row>
    <row r="734" spans="1:9" ht="11.25" customHeight="1" x14ac:dyDescent="0.2">
      <c r="A734" s="181">
        <v>849</v>
      </c>
      <c r="B734" s="182" t="s">
        <v>6704</v>
      </c>
      <c r="C734" s="182" t="s">
        <v>171</v>
      </c>
      <c r="D734" s="183">
        <v>44994</v>
      </c>
      <c r="E734" s="188" t="s">
        <v>15194</v>
      </c>
      <c r="F734" s="186">
        <v>16144</v>
      </c>
      <c r="G734" s="185" t="s">
        <v>6743</v>
      </c>
      <c r="H734" s="110" t="s">
        <v>6312</v>
      </c>
      <c r="I734" s="110" t="s">
        <v>6117</v>
      </c>
    </row>
    <row r="735" spans="1:9" ht="11.25" customHeight="1" x14ac:dyDescent="0.2">
      <c r="A735" s="181">
        <v>850</v>
      </c>
      <c r="B735" s="182" t="s">
        <v>7040</v>
      </c>
      <c r="C735" s="182" t="s">
        <v>171</v>
      </c>
      <c r="D735" s="183">
        <v>44994</v>
      </c>
      <c r="E735" s="188" t="s">
        <v>15194</v>
      </c>
      <c r="F735" s="186">
        <v>7134</v>
      </c>
      <c r="G735" s="185" t="s">
        <v>6745</v>
      </c>
      <c r="H735" s="110" t="s">
        <v>6746</v>
      </c>
      <c r="I735" s="110"/>
    </row>
    <row r="736" spans="1:9" ht="11.25" customHeight="1" x14ac:dyDescent="0.2">
      <c r="A736" s="181">
        <v>851</v>
      </c>
      <c r="B736" s="182" t="s">
        <v>7735</v>
      </c>
      <c r="C736" s="182" t="s">
        <v>171</v>
      </c>
      <c r="D736" s="183">
        <v>44994</v>
      </c>
      <c r="E736" s="188" t="s">
        <v>15194</v>
      </c>
      <c r="F736" s="186">
        <v>20578</v>
      </c>
      <c r="G736" s="185" t="s">
        <v>6747</v>
      </c>
      <c r="H736" s="110" t="s">
        <v>6366</v>
      </c>
      <c r="I736" s="110" t="s">
        <v>6117</v>
      </c>
    </row>
    <row r="737" spans="1:9" ht="11.25" customHeight="1" x14ac:dyDescent="0.2">
      <c r="A737" s="181">
        <v>852</v>
      </c>
      <c r="B737" s="182" t="s">
        <v>7733</v>
      </c>
      <c r="C737" s="182" t="s">
        <v>171</v>
      </c>
      <c r="D737" s="183">
        <v>44994</v>
      </c>
      <c r="E737" s="188" t="s">
        <v>15194</v>
      </c>
      <c r="F737" s="186">
        <v>3616.01</v>
      </c>
      <c r="G737" s="185" t="s">
        <v>6749</v>
      </c>
      <c r="H737" s="110" t="s">
        <v>6543</v>
      </c>
      <c r="I737" s="110" t="s">
        <v>6117</v>
      </c>
    </row>
    <row r="738" spans="1:9" ht="11.25" customHeight="1" x14ac:dyDescent="0.2">
      <c r="A738" s="181">
        <v>853</v>
      </c>
      <c r="B738" s="182" t="s">
        <v>6702</v>
      </c>
      <c r="C738" s="182" t="s">
        <v>171</v>
      </c>
      <c r="D738" s="183">
        <v>44994</v>
      </c>
      <c r="E738" s="188" t="s">
        <v>15194</v>
      </c>
      <c r="F738" s="186">
        <v>6200</v>
      </c>
      <c r="G738" s="185" t="s">
        <v>6096</v>
      </c>
      <c r="H738" s="110" t="s">
        <v>6356</v>
      </c>
      <c r="I738" s="110" t="s">
        <v>6117</v>
      </c>
    </row>
    <row r="739" spans="1:9" ht="11.25" customHeight="1" x14ac:dyDescent="0.2">
      <c r="A739" s="181">
        <v>854</v>
      </c>
      <c r="B739" s="182" t="s">
        <v>6700</v>
      </c>
      <c r="C739" s="182" t="s">
        <v>171</v>
      </c>
      <c r="D739" s="183">
        <v>44994</v>
      </c>
      <c r="E739" s="188" t="s">
        <v>15194</v>
      </c>
      <c r="F739" s="186">
        <v>11784</v>
      </c>
      <c r="G739" s="185" t="s">
        <v>6096</v>
      </c>
      <c r="H739" s="110" t="s">
        <v>6356</v>
      </c>
      <c r="I739" s="110" t="s">
        <v>6117</v>
      </c>
    </row>
    <row r="740" spans="1:9" ht="11.25" customHeight="1" x14ac:dyDescent="0.2">
      <c r="A740" s="181">
        <v>855</v>
      </c>
      <c r="B740" s="182" t="s">
        <v>13943</v>
      </c>
      <c r="C740" s="182" t="s">
        <v>178</v>
      </c>
      <c r="D740" s="183"/>
      <c r="E740" s="188" t="s">
        <v>15193</v>
      </c>
      <c r="F740" s="186">
        <v>0</v>
      </c>
      <c r="G740" s="185" t="s">
        <v>6096</v>
      </c>
      <c r="H740" s="110" t="s">
        <v>6356</v>
      </c>
      <c r="I740" s="110" t="s">
        <v>6117</v>
      </c>
    </row>
    <row r="741" spans="1:9" ht="11.25" customHeight="1" x14ac:dyDescent="0.2">
      <c r="A741" s="181">
        <v>856</v>
      </c>
      <c r="B741" s="182" t="s">
        <v>1590</v>
      </c>
      <c r="C741" s="182" t="s">
        <v>751</v>
      </c>
      <c r="D741" s="183"/>
      <c r="E741" s="188" t="s">
        <v>15193</v>
      </c>
      <c r="F741" s="186">
        <v>0</v>
      </c>
      <c r="G741" s="185" t="s">
        <v>6096</v>
      </c>
      <c r="H741" s="110" t="s">
        <v>6356</v>
      </c>
      <c r="I741" s="110" t="s">
        <v>6117</v>
      </c>
    </row>
    <row r="742" spans="1:9" ht="11.25" customHeight="1" x14ac:dyDescent="0.2">
      <c r="A742" s="181">
        <v>857</v>
      </c>
      <c r="B742" s="182" t="s">
        <v>13941</v>
      </c>
      <c r="C742" s="182" t="s">
        <v>171</v>
      </c>
      <c r="D742" s="183"/>
      <c r="E742" s="188" t="s">
        <v>15193</v>
      </c>
      <c r="F742" s="186">
        <v>0</v>
      </c>
      <c r="G742" s="185" t="s">
        <v>6096</v>
      </c>
      <c r="H742" s="110" t="s">
        <v>6356</v>
      </c>
      <c r="I742" s="110" t="s">
        <v>6117</v>
      </c>
    </row>
    <row r="743" spans="1:9" ht="11.25" customHeight="1" x14ac:dyDescent="0.2">
      <c r="A743" s="181">
        <v>858</v>
      </c>
      <c r="B743" s="182" t="s">
        <v>8857</v>
      </c>
      <c r="C743" s="182" t="s">
        <v>171</v>
      </c>
      <c r="D743" s="183">
        <v>44596</v>
      </c>
      <c r="E743" s="188" t="s">
        <v>7328</v>
      </c>
      <c r="F743" s="186">
        <v>12685</v>
      </c>
      <c r="G743" s="185" t="s">
        <v>6754</v>
      </c>
      <c r="H743" s="110" t="s">
        <v>6543</v>
      </c>
      <c r="I743" s="110" t="s">
        <v>6117</v>
      </c>
    </row>
    <row r="744" spans="1:9" ht="11.25" customHeight="1" x14ac:dyDescent="0.2">
      <c r="A744" s="181">
        <v>859</v>
      </c>
      <c r="B744" s="182" t="s">
        <v>13940</v>
      </c>
      <c r="C744" s="182" t="s">
        <v>171</v>
      </c>
      <c r="D744" s="183"/>
      <c r="E744" s="188" t="s">
        <v>15193</v>
      </c>
      <c r="F744" s="186">
        <v>0</v>
      </c>
      <c r="G744" s="185" t="s">
        <v>6755</v>
      </c>
      <c r="H744" s="110" t="s">
        <v>6543</v>
      </c>
      <c r="I744" s="110" t="s">
        <v>6117</v>
      </c>
    </row>
    <row r="745" spans="1:9" ht="11.25" customHeight="1" x14ac:dyDescent="0.2">
      <c r="A745" s="181">
        <v>860</v>
      </c>
      <c r="B745" s="182" t="s">
        <v>8916</v>
      </c>
      <c r="C745" s="182" t="s">
        <v>171</v>
      </c>
      <c r="D745" s="183">
        <v>45014</v>
      </c>
      <c r="E745" s="188" t="s">
        <v>15194</v>
      </c>
      <c r="F745" s="186">
        <v>24976.01</v>
      </c>
      <c r="G745" s="185" t="s">
        <v>6096</v>
      </c>
      <c r="H745" s="110" t="s">
        <v>6356</v>
      </c>
      <c r="I745" s="110" t="s">
        <v>6117</v>
      </c>
    </row>
    <row r="746" spans="1:9" ht="11.25" customHeight="1" x14ac:dyDescent="0.2">
      <c r="A746" s="181">
        <v>861</v>
      </c>
      <c r="B746" s="182" t="s">
        <v>6699</v>
      </c>
      <c r="C746" s="182" t="s">
        <v>171</v>
      </c>
      <c r="D746" s="183">
        <v>45062</v>
      </c>
      <c r="E746" s="188" t="s">
        <v>15194</v>
      </c>
      <c r="F746" s="186">
        <v>13759.01</v>
      </c>
      <c r="G746" s="185" t="s">
        <v>6756</v>
      </c>
      <c r="H746" s="110" t="s">
        <v>6543</v>
      </c>
      <c r="I746" s="110" t="s">
        <v>6117</v>
      </c>
    </row>
    <row r="747" spans="1:9" ht="11.25" customHeight="1" x14ac:dyDescent="0.2">
      <c r="A747" s="181">
        <v>862</v>
      </c>
      <c r="B747" s="182" t="s">
        <v>8230</v>
      </c>
      <c r="C747" s="182" t="s">
        <v>171</v>
      </c>
      <c r="D747" s="183">
        <v>43738</v>
      </c>
      <c r="E747" s="188" t="s">
        <v>15195</v>
      </c>
      <c r="F747" s="186">
        <v>14150</v>
      </c>
      <c r="G747" s="185" t="s">
        <v>6757</v>
      </c>
      <c r="H747" s="110" t="s">
        <v>6543</v>
      </c>
      <c r="I747" s="110" t="s">
        <v>6117</v>
      </c>
    </row>
    <row r="748" spans="1:9" ht="11.25" customHeight="1" x14ac:dyDescent="0.2">
      <c r="A748" s="181">
        <v>863</v>
      </c>
      <c r="B748" s="182" t="s">
        <v>8836</v>
      </c>
      <c r="C748" s="182" t="s">
        <v>171</v>
      </c>
      <c r="D748" s="183">
        <v>43553</v>
      </c>
      <c r="E748" s="188" t="s">
        <v>15195</v>
      </c>
      <c r="F748" s="186">
        <v>19508</v>
      </c>
      <c r="G748" s="185" t="s">
        <v>6758</v>
      </c>
      <c r="H748" s="110" t="s">
        <v>6356</v>
      </c>
      <c r="I748" s="110" t="s">
        <v>6117</v>
      </c>
    </row>
    <row r="749" spans="1:9" ht="11.25" customHeight="1" x14ac:dyDescent="0.2">
      <c r="A749" s="181">
        <v>864</v>
      </c>
      <c r="B749" s="182" t="s">
        <v>13938</v>
      </c>
      <c r="C749" s="182" t="s">
        <v>171</v>
      </c>
      <c r="D749" s="184">
        <v>44596</v>
      </c>
      <c r="E749" s="188" t="s">
        <v>7328</v>
      </c>
      <c r="F749" s="186">
        <v>23545.01</v>
      </c>
      <c r="G749" s="185" t="s">
        <v>6096</v>
      </c>
      <c r="H749" s="110" t="s">
        <v>6201</v>
      </c>
      <c r="I749" s="110" t="s">
        <v>6117</v>
      </c>
    </row>
    <row r="750" spans="1:9" ht="11.25" customHeight="1" x14ac:dyDescent="0.2">
      <c r="A750" s="181">
        <v>865</v>
      </c>
      <c r="B750" s="182" t="s">
        <v>3131</v>
      </c>
      <c r="C750" s="182" t="s">
        <v>171</v>
      </c>
      <c r="D750" s="183"/>
      <c r="E750" s="188" t="s">
        <v>15193</v>
      </c>
      <c r="F750" s="186">
        <v>0</v>
      </c>
      <c r="G750" s="185" t="s">
        <v>6096</v>
      </c>
      <c r="H750" s="110" t="s">
        <v>6760</v>
      </c>
      <c r="I750" s="110" t="s">
        <v>6117</v>
      </c>
    </row>
    <row r="751" spans="1:9" ht="11.25" customHeight="1" x14ac:dyDescent="0.2">
      <c r="A751" s="181">
        <v>866</v>
      </c>
      <c r="B751" s="182" t="s">
        <v>13937</v>
      </c>
      <c r="C751" s="182" t="s">
        <v>171</v>
      </c>
      <c r="D751" s="183">
        <v>44596</v>
      </c>
      <c r="E751" s="188" t="s">
        <v>7328</v>
      </c>
      <c r="F751" s="186">
        <v>74980</v>
      </c>
      <c r="G751" s="185" t="s">
        <v>6096</v>
      </c>
      <c r="H751" s="110" t="s">
        <v>6147</v>
      </c>
      <c r="I751" s="110" t="s">
        <v>6117</v>
      </c>
    </row>
    <row r="752" spans="1:9" ht="11.25" customHeight="1" x14ac:dyDescent="0.2">
      <c r="A752" s="181">
        <v>867</v>
      </c>
      <c r="B752" s="182" t="s">
        <v>3130</v>
      </c>
      <c r="C752" s="182" t="s">
        <v>171</v>
      </c>
      <c r="D752" s="183">
        <v>44596</v>
      </c>
      <c r="E752" s="188" t="s">
        <v>7328</v>
      </c>
      <c r="F752" s="186">
        <v>158620</v>
      </c>
      <c r="G752" s="185" t="s">
        <v>6096</v>
      </c>
      <c r="H752" s="110" t="s">
        <v>6147</v>
      </c>
      <c r="I752" s="110" t="s">
        <v>6117</v>
      </c>
    </row>
    <row r="753" spans="1:9" ht="11.25" customHeight="1" x14ac:dyDescent="0.2">
      <c r="A753" s="181">
        <v>868</v>
      </c>
      <c r="B753" s="182" t="s">
        <v>3132</v>
      </c>
      <c r="C753" s="182" t="s">
        <v>171</v>
      </c>
      <c r="D753" s="183">
        <v>44596</v>
      </c>
      <c r="E753" s="188" t="s">
        <v>7328</v>
      </c>
      <c r="F753" s="186">
        <v>42124</v>
      </c>
      <c r="G753" s="185" t="s">
        <v>6096</v>
      </c>
      <c r="H753" s="110" t="s">
        <v>6168</v>
      </c>
      <c r="I753" s="110" t="s">
        <v>6117</v>
      </c>
    </row>
    <row r="754" spans="1:9" ht="11.25" customHeight="1" x14ac:dyDescent="0.2">
      <c r="A754" s="181">
        <v>869</v>
      </c>
      <c r="B754" s="182" t="s">
        <v>13935</v>
      </c>
      <c r="C754" s="182" t="s">
        <v>171</v>
      </c>
      <c r="D754" s="183">
        <v>44596</v>
      </c>
      <c r="E754" s="188" t="s">
        <v>7328</v>
      </c>
      <c r="F754" s="186">
        <v>72616</v>
      </c>
      <c r="G754" s="185" t="s">
        <v>6096</v>
      </c>
      <c r="H754" s="110" t="s">
        <v>6100</v>
      </c>
      <c r="I754" s="110" t="s">
        <v>6117</v>
      </c>
    </row>
    <row r="755" spans="1:9" ht="11.25" customHeight="1" x14ac:dyDescent="0.2">
      <c r="A755" s="181">
        <v>870</v>
      </c>
      <c r="B755" s="182" t="s">
        <v>7732</v>
      </c>
      <c r="C755" s="182" t="s">
        <v>171</v>
      </c>
      <c r="D755" s="183">
        <v>44994</v>
      </c>
      <c r="E755" s="188" t="s">
        <v>15194</v>
      </c>
      <c r="F755" s="186">
        <v>3589</v>
      </c>
      <c r="G755" s="185" t="s">
        <v>6096</v>
      </c>
      <c r="H755" s="110" t="s">
        <v>6201</v>
      </c>
      <c r="I755" s="110" t="s">
        <v>6117</v>
      </c>
    </row>
    <row r="756" spans="1:9" ht="11.25" customHeight="1" x14ac:dyDescent="0.2">
      <c r="A756" s="181">
        <v>871</v>
      </c>
      <c r="B756" s="182" t="s">
        <v>13934</v>
      </c>
      <c r="C756" s="182" t="s">
        <v>171</v>
      </c>
      <c r="D756" s="183">
        <v>44596</v>
      </c>
      <c r="E756" s="188" t="s">
        <v>7328</v>
      </c>
      <c r="F756" s="186">
        <v>14610</v>
      </c>
      <c r="G756" s="185" t="s">
        <v>6096</v>
      </c>
      <c r="H756" s="110" t="s">
        <v>6166</v>
      </c>
      <c r="I756" s="110" t="s">
        <v>6117</v>
      </c>
    </row>
    <row r="757" spans="1:9" ht="11.25" customHeight="1" x14ac:dyDescent="0.2">
      <c r="A757" s="181">
        <v>872</v>
      </c>
      <c r="B757" s="182" t="s">
        <v>7731</v>
      </c>
      <c r="C757" s="182" t="s">
        <v>171</v>
      </c>
      <c r="D757" s="183">
        <v>44994</v>
      </c>
      <c r="E757" s="188" t="s">
        <v>15194</v>
      </c>
      <c r="F757" s="186">
        <v>10714</v>
      </c>
      <c r="G757" s="185" t="s">
        <v>6096</v>
      </c>
      <c r="H757" s="110" t="s">
        <v>6361</v>
      </c>
      <c r="I757" s="110" t="s">
        <v>6117</v>
      </c>
    </row>
    <row r="758" spans="1:9" ht="11.25" customHeight="1" x14ac:dyDescent="0.2">
      <c r="A758" s="181">
        <v>873</v>
      </c>
      <c r="B758" s="182" t="s">
        <v>7730</v>
      </c>
      <c r="C758" s="182" t="s">
        <v>171</v>
      </c>
      <c r="D758" s="183">
        <v>44994</v>
      </c>
      <c r="E758" s="188" t="s">
        <v>15194</v>
      </c>
      <c r="F758" s="186">
        <v>23060</v>
      </c>
      <c r="G758" s="185" t="s">
        <v>6766</v>
      </c>
      <c r="H758" s="110" t="s">
        <v>6168</v>
      </c>
      <c r="I758" s="110" t="s">
        <v>6767</v>
      </c>
    </row>
    <row r="759" spans="1:9" ht="11.25" customHeight="1" x14ac:dyDescent="0.2">
      <c r="A759" s="181">
        <v>874</v>
      </c>
      <c r="B759" s="182" t="s">
        <v>13933</v>
      </c>
      <c r="C759" s="182" t="s">
        <v>171</v>
      </c>
      <c r="D759" s="183"/>
      <c r="E759" s="188" t="s">
        <v>15193</v>
      </c>
      <c r="F759" s="186">
        <v>0</v>
      </c>
      <c r="G759" s="185"/>
      <c r="H759" s="110" t="s">
        <v>6769</v>
      </c>
      <c r="I759" s="110" t="s">
        <v>6114</v>
      </c>
    </row>
    <row r="760" spans="1:9" ht="11.25" customHeight="1" x14ac:dyDescent="0.2">
      <c r="A760" s="181">
        <v>875</v>
      </c>
      <c r="B760" s="182" t="s">
        <v>7729</v>
      </c>
      <c r="C760" s="182" t="s">
        <v>171</v>
      </c>
      <c r="D760" s="183">
        <v>44994</v>
      </c>
      <c r="E760" s="188" t="s">
        <v>15194</v>
      </c>
      <c r="F760" s="186">
        <v>4196</v>
      </c>
      <c r="G760" s="185" t="s">
        <v>6096</v>
      </c>
      <c r="H760" s="110" t="s">
        <v>6207</v>
      </c>
      <c r="I760" s="110" t="s">
        <v>6771</v>
      </c>
    </row>
    <row r="761" spans="1:9" ht="11.25" customHeight="1" x14ac:dyDescent="0.2">
      <c r="A761" s="181">
        <v>876</v>
      </c>
      <c r="B761" s="182" t="s">
        <v>7728</v>
      </c>
      <c r="C761" s="182" t="s">
        <v>178</v>
      </c>
      <c r="D761" s="183">
        <v>45006</v>
      </c>
      <c r="E761" s="188" t="s">
        <v>15194</v>
      </c>
      <c r="F761" s="186">
        <v>16291</v>
      </c>
      <c r="G761" s="185"/>
      <c r="H761" s="110" t="s">
        <v>6221</v>
      </c>
      <c r="I761" s="110" t="s">
        <v>6222</v>
      </c>
    </row>
    <row r="762" spans="1:9" ht="11.25" customHeight="1" x14ac:dyDescent="0.2">
      <c r="A762" s="181">
        <v>877</v>
      </c>
      <c r="B762" s="182" t="s">
        <v>2612</v>
      </c>
      <c r="C762" s="182" t="s">
        <v>178</v>
      </c>
      <c r="D762" s="183">
        <v>45065</v>
      </c>
      <c r="E762" s="188" t="s">
        <v>15194</v>
      </c>
      <c r="F762" s="186">
        <v>8860</v>
      </c>
      <c r="G762" s="185"/>
      <c r="H762" s="110" t="s">
        <v>6221</v>
      </c>
      <c r="I762" s="110" t="s">
        <v>6773</v>
      </c>
    </row>
    <row r="763" spans="1:9" ht="11.25" customHeight="1" x14ac:dyDescent="0.2">
      <c r="A763" s="181">
        <v>878</v>
      </c>
      <c r="B763" s="182" t="s">
        <v>6696</v>
      </c>
      <c r="C763" s="182" t="s">
        <v>178</v>
      </c>
      <c r="D763" s="183">
        <v>45006</v>
      </c>
      <c r="E763" s="188" t="s">
        <v>15194</v>
      </c>
      <c r="F763" s="186">
        <v>12193</v>
      </c>
      <c r="G763" s="185"/>
      <c r="H763" s="110" t="s">
        <v>6201</v>
      </c>
      <c r="I763" s="110" t="s">
        <v>6122</v>
      </c>
    </row>
    <row r="764" spans="1:9" ht="11.25" customHeight="1" x14ac:dyDescent="0.2">
      <c r="A764" s="181">
        <v>879</v>
      </c>
      <c r="B764" s="182" t="s">
        <v>2642</v>
      </c>
      <c r="C764" s="182" t="s">
        <v>178</v>
      </c>
      <c r="D764" s="183"/>
      <c r="E764" s="188" t="s">
        <v>15193</v>
      </c>
      <c r="F764" s="186">
        <v>0</v>
      </c>
      <c r="G764" s="185" t="s">
        <v>6096</v>
      </c>
      <c r="H764" s="110" t="s">
        <v>6207</v>
      </c>
      <c r="I764" s="110" t="s">
        <v>6139</v>
      </c>
    </row>
    <row r="765" spans="1:9" ht="11.25" customHeight="1" x14ac:dyDescent="0.2">
      <c r="A765" s="181">
        <v>880</v>
      </c>
      <c r="B765" s="182" t="s">
        <v>2638</v>
      </c>
      <c r="C765" s="182" t="s">
        <v>178</v>
      </c>
      <c r="D765" s="183"/>
      <c r="E765" s="188" t="s">
        <v>15193</v>
      </c>
      <c r="F765" s="186">
        <v>0</v>
      </c>
      <c r="G765" s="185" t="s">
        <v>6096</v>
      </c>
      <c r="H765" s="110" t="s">
        <v>6119</v>
      </c>
      <c r="I765" s="110" t="s">
        <v>6139</v>
      </c>
    </row>
    <row r="766" spans="1:9" ht="11.25" customHeight="1" x14ac:dyDescent="0.2">
      <c r="A766" s="181">
        <v>881</v>
      </c>
      <c r="B766" s="182" t="s">
        <v>13931</v>
      </c>
      <c r="C766" s="182" t="s">
        <v>171</v>
      </c>
      <c r="D766" s="183"/>
      <c r="E766" s="188" t="s">
        <v>15193</v>
      </c>
      <c r="F766" s="186">
        <v>0</v>
      </c>
      <c r="G766" s="185" t="s">
        <v>6096</v>
      </c>
      <c r="H766" s="110" t="s">
        <v>6149</v>
      </c>
      <c r="I766" s="110" t="s">
        <v>6139</v>
      </c>
    </row>
    <row r="767" spans="1:9" ht="11.25" customHeight="1" x14ac:dyDescent="0.2">
      <c r="A767" s="181">
        <v>882</v>
      </c>
      <c r="B767" s="182" t="s">
        <v>6159</v>
      </c>
      <c r="C767" s="182" t="s">
        <v>178</v>
      </c>
      <c r="D767" s="183">
        <v>44685</v>
      </c>
      <c r="E767" s="188" t="s">
        <v>7328</v>
      </c>
      <c r="F767" s="186">
        <v>4031.01</v>
      </c>
      <c r="G767" s="185" t="s">
        <v>6096</v>
      </c>
      <c r="H767" s="110" t="s">
        <v>6280</v>
      </c>
      <c r="I767" s="110" t="s">
        <v>6127</v>
      </c>
    </row>
    <row r="768" spans="1:9" ht="11.25" customHeight="1" x14ac:dyDescent="0.2">
      <c r="A768" s="181">
        <v>883</v>
      </c>
      <c r="B768" s="182" t="s">
        <v>2665</v>
      </c>
      <c r="C768" s="182" t="s">
        <v>171</v>
      </c>
      <c r="D768" s="184"/>
      <c r="E768" s="188" t="s">
        <v>15193</v>
      </c>
      <c r="F768" s="186">
        <v>0</v>
      </c>
      <c r="G768" s="185" t="s">
        <v>6096</v>
      </c>
      <c r="H768" s="110" t="s">
        <v>6280</v>
      </c>
      <c r="I768" s="110" t="s">
        <v>6127</v>
      </c>
    </row>
    <row r="769" spans="1:9" ht="11.25" customHeight="1" x14ac:dyDescent="0.2">
      <c r="A769" s="181">
        <v>884</v>
      </c>
      <c r="B769" s="182" t="s">
        <v>13930</v>
      </c>
      <c r="C769" s="182" t="s">
        <v>178</v>
      </c>
      <c r="D769" s="183"/>
      <c r="E769" s="188" t="s">
        <v>15193</v>
      </c>
      <c r="F769" s="186">
        <v>0</v>
      </c>
      <c r="G769" s="185" t="s">
        <v>6096</v>
      </c>
      <c r="H769" s="110" t="s">
        <v>6280</v>
      </c>
      <c r="I769" s="110" t="s">
        <v>6127</v>
      </c>
    </row>
    <row r="770" spans="1:9" ht="11.25" customHeight="1" x14ac:dyDescent="0.2">
      <c r="A770" s="181">
        <v>885</v>
      </c>
      <c r="B770" s="182" t="s">
        <v>2661</v>
      </c>
      <c r="C770" s="182" t="s">
        <v>171</v>
      </c>
      <c r="D770" s="183">
        <v>45009</v>
      </c>
      <c r="E770" s="188" t="s">
        <v>15194</v>
      </c>
      <c r="F770" s="186">
        <v>10104</v>
      </c>
      <c r="G770" s="185" t="s">
        <v>6096</v>
      </c>
      <c r="H770" s="110" t="s">
        <v>6280</v>
      </c>
      <c r="I770" s="110" t="s">
        <v>6127</v>
      </c>
    </row>
    <row r="771" spans="1:9" ht="11.25" customHeight="1" x14ac:dyDescent="0.2">
      <c r="A771" s="181">
        <v>886</v>
      </c>
      <c r="B771" s="182" t="s">
        <v>13928</v>
      </c>
      <c r="C771" s="182" t="s">
        <v>178</v>
      </c>
      <c r="D771" s="183"/>
      <c r="E771" s="188" t="s">
        <v>15193</v>
      </c>
      <c r="F771" s="186">
        <v>0</v>
      </c>
      <c r="G771" s="185" t="s">
        <v>6096</v>
      </c>
      <c r="H771" s="110" t="s">
        <v>6280</v>
      </c>
      <c r="I771" s="110" t="s">
        <v>6127</v>
      </c>
    </row>
    <row r="772" spans="1:9" ht="11.25" customHeight="1" x14ac:dyDescent="0.2">
      <c r="A772" s="181">
        <v>887</v>
      </c>
      <c r="B772" s="182" t="s">
        <v>1440</v>
      </c>
      <c r="C772" s="182" t="s">
        <v>178</v>
      </c>
      <c r="D772" s="184"/>
      <c r="E772" s="188" t="s">
        <v>15193</v>
      </c>
      <c r="F772" s="186">
        <v>0</v>
      </c>
      <c r="G772" s="185" t="s">
        <v>6096</v>
      </c>
      <c r="H772" s="110" t="s">
        <v>6280</v>
      </c>
      <c r="I772" s="110" t="s">
        <v>6127</v>
      </c>
    </row>
    <row r="773" spans="1:9" ht="11.25" customHeight="1" x14ac:dyDescent="0.2">
      <c r="A773" s="181">
        <v>888</v>
      </c>
      <c r="B773" s="182" t="s">
        <v>13925</v>
      </c>
      <c r="C773" s="182" t="s">
        <v>178</v>
      </c>
      <c r="D773" s="184"/>
      <c r="E773" s="188" t="s">
        <v>15193</v>
      </c>
      <c r="F773" s="186">
        <v>0</v>
      </c>
      <c r="G773" s="185" t="s">
        <v>6096</v>
      </c>
      <c r="H773" s="110" t="s">
        <v>6280</v>
      </c>
      <c r="I773" s="110" t="s">
        <v>6127</v>
      </c>
    </row>
    <row r="774" spans="1:9" ht="11.25" customHeight="1" x14ac:dyDescent="0.2">
      <c r="A774" s="181">
        <v>889</v>
      </c>
      <c r="B774" s="182" t="s">
        <v>13924</v>
      </c>
      <c r="C774" s="182" t="s">
        <v>183</v>
      </c>
      <c r="D774" s="183"/>
      <c r="E774" s="188" t="s">
        <v>15193</v>
      </c>
      <c r="F774" s="186">
        <v>0</v>
      </c>
      <c r="G774" s="185" t="s">
        <v>6096</v>
      </c>
      <c r="H774" s="110" t="s">
        <v>6280</v>
      </c>
      <c r="I774" s="110" t="s">
        <v>6127</v>
      </c>
    </row>
    <row r="775" spans="1:9" ht="11.25" customHeight="1" x14ac:dyDescent="0.2">
      <c r="A775" s="181">
        <v>890</v>
      </c>
      <c r="B775" s="182" t="s">
        <v>1650</v>
      </c>
      <c r="C775" s="182" t="s">
        <v>183</v>
      </c>
      <c r="D775" s="183"/>
      <c r="E775" s="188" t="s">
        <v>15193</v>
      </c>
      <c r="F775" s="186">
        <v>0</v>
      </c>
      <c r="G775" s="185" t="s">
        <v>6096</v>
      </c>
      <c r="H775" s="110" t="s">
        <v>6280</v>
      </c>
      <c r="I775" s="110" t="s">
        <v>6127</v>
      </c>
    </row>
    <row r="776" spans="1:9" ht="11.25" customHeight="1" x14ac:dyDescent="0.2">
      <c r="A776" s="181">
        <v>891</v>
      </c>
      <c r="B776" s="182" t="s">
        <v>7727</v>
      </c>
      <c r="C776" s="182" t="s">
        <v>171</v>
      </c>
      <c r="D776" s="184">
        <v>45002</v>
      </c>
      <c r="E776" s="188" t="s">
        <v>15194</v>
      </c>
      <c r="F776" s="186">
        <v>6163</v>
      </c>
      <c r="G776" s="185" t="s">
        <v>6096</v>
      </c>
      <c r="H776" s="110" t="s">
        <v>6280</v>
      </c>
      <c r="I776" s="110" t="s">
        <v>6127</v>
      </c>
    </row>
    <row r="777" spans="1:9" ht="11.25" customHeight="1" x14ac:dyDescent="0.2">
      <c r="A777" s="181">
        <v>892</v>
      </c>
      <c r="B777" s="182" t="s">
        <v>2669</v>
      </c>
      <c r="C777" s="182" t="s">
        <v>171</v>
      </c>
      <c r="D777" s="184">
        <v>44602</v>
      </c>
      <c r="E777" s="188" t="s">
        <v>7328</v>
      </c>
      <c r="F777" s="186">
        <v>2619</v>
      </c>
      <c r="G777" s="185" t="s">
        <v>6096</v>
      </c>
      <c r="H777" s="110" t="s">
        <v>6280</v>
      </c>
      <c r="I777" s="110" t="s">
        <v>6127</v>
      </c>
    </row>
    <row r="778" spans="1:9" ht="11.25" customHeight="1" x14ac:dyDescent="0.2">
      <c r="A778" s="181">
        <v>893</v>
      </c>
      <c r="B778" s="182" t="s">
        <v>2725</v>
      </c>
      <c r="C778" s="182" t="s">
        <v>171</v>
      </c>
      <c r="D778" s="183"/>
      <c r="E778" s="188" t="s">
        <v>15193</v>
      </c>
      <c r="F778" s="186">
        <v>0</v>
      </c>
      <c r="G778" s="185" t="s">
        <v>6096</v>
      </c>
      <c r="H778" s="110" t="s">
        <v>6280</v>
      </c>
      <c r="I778" s="110" t="s">
        <v>6127</v>
      </c>
    </row>
    <row r="779" spans="1:9" ht="11.25" customHeight="1" x14ac:dyDescent="0.2">
      <c r="A779" s="181">
        <v>894</v>
      </c>
      <c r="B779" s="182" t="s">
        <v>2697</v>
      </c>
      <c r="C779" s="182" t="s">
        <v>183</v>
      </c>
      <c r="D779" s="183"/>
      <c r="E779" s="188" t="s">
        <v>15193</v>
      </c>
      <c r="F779" s="186">
        <v>0</v>
      </c>
      <c r="G779" s="185" t="s">
        <v>6096</v>
      </c>
      <c r="H779" s="110" t="s">
        <v>6280</v>
      </c>
      <c r="I779" s="110" t="s">
        <v>6127</v>
      </c>
    </row>
    <row r="780" spans="1:9" ht="11.25" customHeight="1" x14ac:dyDescent="0.2">
      <c r="A780" s="181">
        <v>895</v>
      </c>
      <c r="B780" s="182" t="s">
        <v>13921</v>
      </c>
      <c r="C780" s="182" t="s">
        <v>178</v>
      </c>
      <c r="D780" s="183"/>
      <c r="E780" s="188" t="s">
        <v>15193</v>
      </c>
      <c r="F780" s="186">
        <v>0</v>
      </c>
      <c r="G780" s="185" t="s">
        <v>6096</v>
      </c>
      <c r="H780" s="110" t="s">
        <v>6280</v>
      </c>
      <c r="I780" s="110" t="s">
        <v>6114</v>
      </c>
    </row>
    <row r="781" spans="1:9" ht="11.25" customHeight="1" x14ac:dyDescent="0.2">
      <c r="A781" s="181">
        <v>896</v>
      </c>
      <c r="B781" s="182" t="s">
        <v>13919</v>
      </c>
      <c r="C781" s="182" t="s">
        <v>178</v>
      </c>
      <c r="D781" s="183"/>
      <c r="E781" s="188" t="s">
        <v>15193</v>
      </c>
      <c r="F781" s="186">
        <v>0</v>
      </c>
      <c r="G781" s="185" t="s">
        <v>6096</v>
      </c>
      <c r="H781" s="110" t="s">
        <v>6280</v>
      </c>
      <c r="I781" s="110" t="s">
        <v>6127</v>
      </c>
    </row>
    <row r="782" spans="1:9" ht="11.25" customHeight="1" x14ac:dyDescent="0.2">
      <c r="A782" s="181">
        <v>897</v>
      </c>
      <c r="B782" s="182" t="s">
        <v>2683</v>
      </c>
      <c r="C782" s="182" t="s">
        <v>178</v>
      </c>
      <c r="D782" s="183"/>
      <c r="E782" s="188" t="s">
        <v>15193</v>
      </c>
      <c r="F782" s="186">
        <v>0</v>
      </c>
      <c r="G782" s="185" t="s">
        <v>6096</v>
      </c>
      <c r="H782" s="110" t="s">
        <v>6280</v>
      </c>
      <c r="I782" s="110" t="s">
        <v>6127</v>
      </c>
    </row>
    <row r="783" spans="1:9" ht="11.25" customHeight="1" x14ac:dyDescent="0.2">
      <c r="A783" s="181">
        <v>898</v>
      </c>
      <c r="B783" s="182" t="s">
        <v>13916</v>
      </c>
      <c r="C783" s="182" t="s">
        <v>178</v>
      </c>
      <c r="D783" s="183"/>
      <c r="E783" s="188" t="s">
        <v>15193</v>
      </c>
      <c r="F783" s="186">
        <v>0</v>
      </c>
      <c r="G783" s="185" t="s">
        <v>6096</v>
      </c>
      <c r="H783" s="110" t="s">
        <v>6280</v>
      </c>
      <c r="I783" s="110" t="s">
        <v>6127</v>
      </c>
    </row>
    <row r="784" spans="1:9" ht="11.25" customHeight="1" x14ac:dyDescent="0.2">
      <c r="A784" s="181">
        <v>899</v>
      </c>
      <c r="B784" s="182" t="s">
        <v>13914</v>
      </c>
      <c r="C784" s="182" t="s">
        <v>178</v>
      </c>
      <c r="D784" s="184"/>
      <c r="E784" s="188" t="s">
        <v>15193</v>
      </c>
      <c r="F784" s="186">
        <v>0</v>
      </c>
      <c r="G784" s="185" t="s">
        <v>6096</v>
      </c>
      <c r="H784" s="110" t="s">
        <v>6280</v>
      </c>
      <c r="I784" s="110" t="s">
        <v>6127</v>
      </c>
    </row>
    <row r="785" spans="1:9" ht="11.25" customHeight="1" x14ac:dyDescent="0.2">
      <c r="A785" s="181">
        <v>900</v>
      </c>
      <c r="B785" s="182" t="s">
        <v>1442</v>
      </c>
      <c r="C785" s="182" t="s">
        <v>178</v>
      </c>
      <c r="D785" s="184"/>
      <c r="E785" s="188" t="s">
        <v>15193</v>
      </c>
      <c r="F785" s="186">
        <v>0</v>
      </c>
      <c r="G785" s="185" t="s">
        <v>6096</v>
      </c>
      <c r="H785" s="110" t="s">
        <v>6280</v>
      </c>
      <c r="I785" s="110" t="s">
        <v>6127</v>
      </c>
    </row>
    <row r="786" spans="1:9" ht="11.25" customHeight="1" x14ac:dyDescent="0.2">
      <c r="A786" s="181">
        <v>901</v>
      </c>
      <c r="B786" s="182" t="s">
        <v>1448</v>
      </c>
      <c r="C786" s="182" t="s">
        <v>178</v>
      </c>
      <c r="D786" s="184"/>
      <c r="E786" s="188" t="s">
        <v>15193</v>
      </c>
      <c r="F786" s="186">
        <v>0</v>
      </c>
      <c r="G786" s="185" t="s">
        <v>6096</v>
      </c>
      <c r="H786" s="110" t="s">
        <v>6280</v>
      </c>
      <c r="I786" s="110" t="s">
        <v>6127</v>
      </c>
    </row>
    <row r="787" spans="1:9" ht="11.25" customHeight="1" x14ac:dyDescent="0.2">
      <c r="A787" s="181">
        <v>902</v>
      </c>
      <c r="B787" s="182" t="s">
        <v>13910</v>
      </c>
      <c r="C787" s="182" t="s">
        <v>178</v>
      </c>
      <c r="D787" s="183"/>
      <c r="E787" s="188" t="s">
        <v>15193</v>
      </c>
      <c r="F787" s="186">
        <v>0</v>
      </c>
      <c r="G787" s="185" t="s">
        <v>6096</v>
      </c>
      <c r="H787" s="110" t="s">
        <v>6280</v>
      </c>
      <c r="I787" s="110" t="s">
        <v>6127</v>
      </c>
    </row>
    <row r="788" spans="1:9" ht="11.25" customHeight="1" x14ac:dyDescent="0.2">
      <c r="A788" s="181">
        <v>903</v>
      </c>
      <c r="B788" s="182" t="s">
        <v>2684</v>
      </c>
      <c r="C788" s="182" t="s">
        <v>171</v>
      </c>
      <c r="D788" s="183"/>
      <c r="E788" s="188" t="s">
        <v>15193</v>
      </c>
      <c r="F788" s="186">
        <v>0</v>
      </c>
      <c r="G788" s="185" t="s">
        <v>6096</v>
      </c>
      <c r="H788" s="110" t="s">
        <v>6155</v>
      </c>
      <c r="I788" s="110" t="s">
        <v>6127</v>
      </c>
    </row>
    <row r="789" spans="1:9" ht="11.25" customHeight="1" x14ac:dyDescent="0.2">
      <c r="A789" s="181">
        <v>904</v>
      </c>
      <c r="B789" s="182" t="s">
        <v>2685</v>
      </c>
      <c r="C789" s="182" t="s">
        <v>171</v>
      </c>
      <c r="D789" s="183"/>
      <c r="E789" s="188" t="s">
        <v>15193</v>
      </c>
      <c r="F789" s="186">
        <v>0</v>
      </c>
      <c r="G789" s="185" t="s">
        <v>6096</v>
      </c>
      <c r="H789" s="110" t="s">
        <v>6119</v>
      </c>
      <c r="I789" s="110" t="s">
        <v>6127</v>
      </c>
    </row>
    <row r="790" spans="1:9" ht="11.25" customHeight="1" x14ac:dyDescent="0.2">
      <c r="A790" s="181">
        <v>905</v>
      </c>
      <c r="B790" s="182" t="s">
        <v>2686</v>
      </c>
      <c r="C790" s="182" t="s">
        <v>171</v>
      </c>
      <c r="D790" s="183"/>
      <c r="E790" s="188" t="s">
        <v>15193</v>
      </c>
      <c r="F790" s="186">
        <v>0</v>
      </c>
      <c r="G790" s="185" t="s">
        <v>6096</v>
      </c>
      <c r="H790" s="110" t="s">
        <v>6434</v>
      </c>
      <c r="I790" s="110" t="s">
        <v>6127</v>
      </c>
    </row>
    <row r="791" spans="1:9" ht="11.25" customHeight="1" x14ac:dyDescent="0.2">
      <c r="A791" s="181">
        <v>906</v>
      </c>
      <c r="B791" s="182" t="s">
        <v>13909</v>
      </c>
      <c r="C791" s="182" t="s">
        <v>178</v>
      </c>
      <c r="D791" s="183"/>
      <c r="E791" s="188" t="s">
        <v>15193</v>
      </c>
      <c r="F791" s="186">
        <v>0</v>
      </c>
      <c r="G791" s="185" t="s">
        <v>6800</v>
      </c>
      <c r="H791" s="110" t="s">
        <v>6221</v>
      </c>
      <c r="I791" s="110" t="s">
        <v>6118</v>
      </c>
    </row>
    <row r="792" spans="1:9" ht="11.25" customHeight="1" x14ac:dyDescent="0.2">
      <c r="A792" s="181">
        <v>907</v>
      </c>
      <c r="B792" s="182" t="s">
        <v>13908</v>
      </c>
      <c r="C792" s="182" t="s">
        <v>171</v>
      </c>
      <c r="D792" s="183"/>
      <c r="E792" s="188" t="s">
        <v>15193</v>
      </c>
      <c r="F792" s="186">
        <v>0</v>
      </c>
      <c r="G792" s="185" t="s">
        <v>6802</v>
      </c>
      <c r="H792" s="110" t="s">
        <v>6221</v>
      </c>
      <c r="I792" s="110" t="s">
        <v>6122</v>
      </c>
    </row>
    <row r="793" spans="1:9" ht="11.25" customHeight="1" x14ac:dyDescent="0.2">
      <c r="A793" s="181">
        <v>908</v>
      </c>
      <c r="B793" s="182" t="s">
        <v>13906</v>
      </c>
      <c r="C793" s="182" t="s">
        <v>171</v>
      </c>
      <c r="D793" s="183"/>
      <c r="E793" s="188" t="s">
        <v>15193</v>
      </c>
      <c r="F793" s="186">
        <v>0</v>
      </c>
      <c r="G793" s="185" t="s">
        <v>6804</v>
      </c>
      <c r="H793" s="110" t="s">
        <v>6221</v>
      </c>
      <c r="I793" s="110" t="s">
        <v>6122</v>
      </c>
    </row>
    <row r="794" spans="1:9" ht="11.25" customHeight="1" x14ac:dyDescent="0.2">
      <c r="A794" s="181">
        <v>909</v>
      </c>
      <c r="B794" s="182" t="s">
        <v>13905</v>
      </c>
      <c r="C794" s="182" t="s">
        <v>178</v>
      </c>
      <c r="D794" s="183"/>
      <c r="E794" s="188" t="s">
        <v>15193</v>
      </c>
      <c r="F794" s="186">
        <v>0</v>
      </c>
      <c r="G794" s="185" t="s">
        <v>6806</v>
      </c>
      <c r="H794" s="110" t="s">
        <v>6221</v>
      </c>
      <c r="I794" s="110" t="s">
        <v>6122</v>
      </c>
    </row>
    <row r="795" spans="1:9" ht="11.25" customHeight="1" x14ac:dyDescent="0.2">
      <c r="A795" s="181">
        <v>910</v>
      </c>
      <c r="B795" s="182" t="s">
        <v>13904</v>
      </c>
      <c r="C795" s="182" t="s">
        <v>178</v>
      </c>
      <c r="D795" s="183"/>
      <c r="E795" s="188" t="s">
        <v>15193</v>
      </c>
      <c r="F795" s="186">
        <v>0</v>
      </c>
      <c r="G795" s="185" t="s">
        <v>6808</v>
      </c>
      <c r="H795" s="110" t="s">
        <v>6221</v>
      </c>
      <c r="I795" s="110" t="s">
        <v>6122</v>
      </c>
    </row>
    <row r="796" spans="1:9" ht="11.25" customHeight="1" x14ac:dyDescent="0.2">
      <c r="A796" s="181">
        <v>911</v>
      </c>
      <c r="B796" s="182" t="s">
        <v>13903</v>
      </c>
      <c r="C796" s="182" t="s">
        <v>178</v>
      </c>
      <c r="D796" s="183"/>
      <c r="E796" s="188" t="s">
        <v>15193</v>
      </c>
      <c r="F796" s="186">
        <v>0</v>
      </c>
      <c r="G796" s="185" t="s">
        <v>6810</v>
      </c>
      <c r="H796" s="110" t="s">
        <v>6221</v>
      </c>
      <c r="I796" s="110" t="s">
        <v>6114</v>
      </c>
    </row>
    <row r="797" spans="1:9" ht="11.25" customHeight="1" x14ac:dyDescent="0.2">
      <c r="A797" s="181">
        <v>912</v>
      </c>
      <c r="B797" s="182" t="s">
        <v>13902</v>
      </c>
      <c r="C797" s="182" t="s">
        <v>178</v>
      </c>
      <c r="D797" s="183"/>
      <c r="E797" s="188" t="s">
        <v>15193</v>
      </c>
      <c r="F797" s="186">
        <v>0</v>
      </c>
      <c r="G797" s="185" t="s">
        <v>6812</v>
      </c>
      <c r="H797" s="110" t="s">
        <v>6221</v>
      </c>
      <c r="I797" s="110" t="s">
        <v>6122</v>
      </c>
    </row>
    <row r="798" spans="1:9" ht="11.25" customHeight="1" x14ac:dyDescent="0.2">
      <c r="A798" s="181">
        <v>913</v>
      </c>
      <c r="B798" s="182" t="s">
        <v>13901</v>
      </c>
      <c r="C798" s="182" t="s">
        <v>178</v>
      </c>
      <c r="D798" s="183"/>
      <c r="E798" s="188" t="s">
        <v>15193</v>
      </c>
      <c r="F798" s="186">
        <v>0</v>
      </c>
      <c r="G798" s="185" t="s">
        <v>6814</v>
      </c>
      <c r="H798" s="110" t="s">
        <v>6221</v>
      </c>
      <c r="I798" s="110" t="s">
        <v>6122</v>
      </c>
    </row>
    <row r="799" spans="1:9" ht="11.25" customHeight="1" x14ac:dyDescent="0.2">
      <c r="A799" s="181">
        <v>914</v>
      </c>
      <c r="B799" s="182" t="s">
        <v>13900</v>
      </c>
      <c r="C799" s="182" t="s">
        <v>178</v>
      </c>
      <c r="D799" s="183"/>
      <c r="E799" s="188" t="s">
        <v>15193</v>
      </c>
      <c r="F799" s="186">
        <v>0</v>
      </c>
      <c r="G799" s="185" t="s">
        <v>6816</v>
      </c>
      <c r="H799" s="110" t="s">
        <v>6221</v>
      </c>
      <c r="I799" s="110" t="s">
        <v>6122</v>
      </c>
    </row>
    <row r="800" spans="1:9" ht="11.25" customHeight="1" x14ac:dyDescent="0.2">
      <c r="A800" s="181">
        <v>915</v>
      </c>
      <c r="B800" s="182" t="s">
        <v>13899</v>
      </c>
      <c r="C800" s="182" t="s">
        <v>178</v>
      </c>
      <c r="D800" s="183"/>
      <c r="E800" s="188" t="s">
        <v>15193</v>
      </c>
      <c r="F800" s="186">
        <v>0</v>
      </c>
      <c r="G800" s="185" t="s">
        <v>6818</v>
      </c>
      <c r="H800" s="110" t="s">
        <v>6221</v>
      </c>
      <c r="I800" s="110" t="s">
        <v>6122</v>
      </c>
    </row>
    <row r="801" spans="1:9" ht="11.25" customHeight="1" x14ac:dyDescent="0.2">
      <c r="A801" s="181">
        <v>916</v>
      </c>
      <c r="B801" s="182" t="s">
        <v>13898</v>
      </c>
      <c r="C801" s="182" t="s">
        <v>178</v>
      </c>
      <c r="D801" s="183"/>
      <c r="E801" s="188" t="s">
        <v>15193</v>
      </c>
      <c r="F801" s="186">
        <v>0</v>
      </c>
      <c r="G801" s="185" t="s">
        <v>6820</v>
      </c>
      <c r="H801" s="110" t="s">
        <v>6221</v>
      </c>
      <c r="I801" s="110" t="s">
        <v>6118</v>
      </c>
    </row>
    <row r="802" spans="1:9" ht="11.25" customHeight="1" x14ac:dyDescent="0.2">
      <c r="A802" s="181">
        <v>917</v>
      </c>
      <c r="B802" s="182" t="s">
        <v>13897</v>
      </c>
      <c r="C802" s="182" t="s">
        <v>178</v>
      </c>
      <c r="D802" s="183"/>
      <c r="E802" s="188" t="s">
        <v>15193</v>
      </c>
      <c r="F802" s="186">
        <v>0</v>
      </c>
      <c r="G802" s="185" t="s">
        <v>6822</v>
      </c>
      <c r="H802" s="110" t="s">
        <v>6221</v>
      </c>
      <c r="I802" s="110" t="s">
        <v>6122</v>
      </c>
    </row>
    <row r="803" spans="1:9" ht="11.25" customHeight="1" x14ac:dyDescent="0.2">
      <c r="A803" s="181">
        <v>918</v>
      </c>
      <c r="B803" s="182" t="s">
        <v>13896</v>
      </c>
      <c r="C803" s="182" t="s">
        <v>178</v>
      </c>
      <c r="D803" s="183"/>
      <c r="E803" s="188" t="s">
        <v>15193</v>
      </c>
      <c r="F803" s="186">
        <v>0</v>
      </c>
      <c r="G803" s="185" t="s">
        <v>6096</v>
      </c>
      <c r="H803" s="110" t="s">
        <v>6280</v>
      </c>
      <c r="I803" s="110" t="s">
        <v>6127</v>
      </c>
    </row>
    <row r="804" spans="1:9" ht="11.25" customHeight="1" x14ac:dyDescent="0.2">
      <c r="A804" s="181">
        <v>919</v>
      </c>
      <c r="B804" s="182" t="s">
        <v>13895</v>
      </c>
      <c r="C804" s="182" t="s">
        <v>178</v>
      </c>
      <c r="D804" s="183"/>
      <c r="E804" s="188" t="s">
        <v>15193</v>
      </c>
      <c r="F804" s="186">
        <v>0</v>
      </c>
      <c r="G804" s="185" t="s">
        <v>6096</v>
      </c>
      <c r="H804" s="110" t="s">
        <v>6280</v>
      </c>
      <c r="I804" s="110" t="s">
        <v>6127</v>
      </c>
    </row>
    <row r="805" spans="1:9" ht="11.25" customHeight="1" x14ac:dyDescent="0.2">
      <c r="A805" s="181">
        <v>920</v>
      </c>
      <c r="B805" s="182" t="s">
        <v>7726</v>
      </c>
      <c r="C805" s="182" t="s">
        <v>171</v>
      </c>
      <c r="D805" s="183">
        <v>44725</v>
      </c>
      <c r="E805" s="188" t="s">
        <v>7328</v>
      </c>
      <c r="F805" s="186">
        <v>3384</v>
      </c>
      <c r="G805" s="185" t="s">
        <v>6096</v>
      </c>
      <c r="H805" s="110" t="s">
        <v>6280</v>
      </c>
      <c r="I805" s="110" t="s">
        <v>6127</v>
      </c>
    </row>
    <row r="806" spans="1:9" ht="11.25" customHeight="1" x14ac:dyDescent="0.2">
      <c r="A806" s="181">
        <v>921</v>
      </c>
      <c r="B806" s="182" t="s">
        <v>2695</v>
      </c>
      <c r="C806" s="182" t="s">
        <v>183</v>
      </c>
      <c r="D806" s="183"/>
      <c r="E806" s="188" t="s">
        <v>15193</v>
      </c>
      <c r="F806" s="186">
        <v>0</v>
      </c>
      <c r="G806" s="185" t="s">
        <v>6096</v>
      </c>
      <c r="H806" s="110" t="s">
        <v>6280</v>
      </c>
      <c r="I806" s="110" t="s">
        <v>6127</v>
      </c>
    </row>
    <row r="807" spans="1:9" ht="11.25" customHeight="1" x14ac:dyDescent="0.2">
      <c r="A807" s="181">
        <v>922</v>
      </c>
      <c r="B807" s="182" t="s">
        <v>914</v>
      </c>
      <c r="C807" s="182" t="s">
        <v>4484</v>
      </c>
      <c r="D807" s="183"/>
      <c r="E807" s="188" t="s">
        <v>15193</v>
      </c>
      <c r="F807" s="186">
        <v>0</v>
      </c>
      <c r="G807" s="185" t="s">
        <v>6096</v>
      </c>
      <c r="H807" s="110" t="s">
        <v>6434</v>
      </c>
      <c r="I807" s="110" t="s">
        <v>6127</v>
      </c>
    </row>
    <row r="808" spans="1:9" ht="11.25" customHeight="1" x14ac:dyDescent="0.2">
      <c r="A808" s="181">
        <v>923</v>
      </c>
      <c r="B808" s="182" t="s">
        <v>2696</v>
      </c>
      <c r="C808" s="182" t="s">
        <v>171</v>
      </c>
      <c r="D808" s="183">
        <v>45002</v>
      </c>
      <c r="E808" s="188" t="s">
        <v>15194</v>
      </c>
      <c r="F808" s="186">
        <v>7391.01</v>
      </c>
      <c r="G808" s="185" t="s">
        <v>6096</v>
      </c>
      <c r="H808" s="110" t="s">
        <v>6434</v>
      </c>
      <c r="I808" s="110" t="s">
        <v>6127</v>
      </c>
    </row>
    <row r="809" spans="1:9" ht="11.25" customHeight="1" x14ac:dyDescent="0.2">
      <c r="A809" s="181">
        <v>924</v>
      </c>
      <c r="B809" s="182" t="s">
        <v>13894</v>
      </c>
      <c r="C809" s="182" t="s">
        <v>183</v>
      </c>
      <c r="D809" s="183"/>
      <c r="E809" s="188" t="s">
        <v>15193</v>
      </c>
      <c r="F809" s="186">
        <v>0</v>
      </c>
      <c r="G809" s="185" t="s">
        <v>6096</v>
      </c>
      <c r="H809" s="110" t="s">
        <v>6434</v>
      </c>
      <c r="I809" s="110" t="s">
        <v>6127</v>
      </c>
    </row>
    <row r="810" spans="1:9" ht="11.25" customHeight="1" x14ac:dyDescent="0.2">
      <c r="A810" s="181">
        <v>925</v>
      </c>
      <c r="B810" s="182" t="s">
        <v>2699</v>
      </c>
      <c r="C810" s="182" t="s">
        <v>183</v>
      </c>
      <c r="D810" s="183"/>
      <c r="E810" s="188" t="s">
        <v>15193</v>
      </c>
      <c r="F810" s="186">
        <v>0</v>
      </c>
      <c r="G810" s="185" t="s">
        <v>6096</v>
      </c>
      <c r="H810" s="110" t="s">
        <v>6434</v>
      </c>
      <c r="I810" s="110" t="s">
        <v>6127</v>
      </c>
    </row>
    <row r="811" spans="1:9" ht="11.25" customHeight="1" x14ac:dyDescent="0.2">
      <c r="A811" s="181">
        <v>926</v>
      </c>
      <c r="B811" s="182" t="s">
        <v>2700</v>
      </c>
      <c r="C811" s="182" t="s">
        <v>183</v>
      </c>
      <c r="D811" s="183"/>
      <c r="E811" s="188" t="s">
        <v>15193</v>
      </c>
      <c r="F811" s="186">
        <v>0</v>
      </c>
      <c r="G811" s="185" t="s">
        <v>6096</v>
      </c>
      <c r="H811" s="110" t="s">
        <v>6434</v>
      </c>
      <c r="I811" s="110" t="s">
        <v>6127</v>
      </c>
    </row>
    <row r="812" spans="1:9" ht="11.25" customHeight="1" x14ac:dyDescent="0.2">
      <c r="A812" s="181">
        <v>927</v>
      </c>
      <c r="B812" s="182" t="s">
        <v>2702</v>
      </c>
      <c r="C812" s="182" t="s">
        <v>183</v>
      </c>
      <c r="D812" s="183"/>
      <c r="E812" s="188" t="s">
        <v>15193</v>
      </c>
      <c r="F812" s="186">
        <v>0</v>
      </c>
      <c r="G812" s="185" t="s">
        <v>6096</v>
      </c>
      <c r="H812" s="110" t="s">
        <v>6434</v>
      </c>
      <c r="I812" s="110" t="s">
        <v>6127</v>
      </c>
    </row>
    <row r="813" spans="1:9" ht="11.25" customHeight="1" x14ac:dyDescent="0.2">
      <c r="A813" s="181">
        <v>929</v>
      </c>
      <c r="B813" s="182" t="s">
        <v>2703</v>
      </c>
      <c r="C813" s="182" t="s">
        <v>183</v>
      </c>
      <c r="D813" s="183">
        <v>44676</v>
      </c>
      <c r="E813" s="188" t="s">
        <v>7328</v>
      </c>
      <c r="F813" s="186">
        <v>73142.009999999995</v>
      </c>
      <c r="G813" s="185" t="s">
        <v>6096</v>
      </c>
      <c r="H813" s="110" t="s">
        <v>6434</v>
      </c>
      <c r="I813" s="110" t="s">
        <v>6127</v>
      </c>
    </row>
    <row r="814" spans="1:9" ht="11.25" customHeight="1" x14ac:dyDescent="0.2">
      <c r="A814" s="181">
        <v>931</v>
      </c>
      <c r="B814" s="182" t="s">
        <v>13889</v>
      </c>
      <c r="C814" s="182" t="s">
        <v>178</v>
      </c>
      <c r="D814" s="183"/>
      <c r="E814" s="188" t="s">
        <v>15193</v>
      </c>
      <c r="F814" s="186">
        <v>0</v>
      </c>
      <c r="G814" s="185" t="s">
        <v>6096</v>
      </c>
      <c r="H814" s="110" t="s">
        <v>6434</v>
      </c>
      <c r="I814" s="110" t="s">
        <v>6127</v>
      </c>
    </row>
    <row r="815" spans="1:9" ht="11.25" customHeight="1" x14ac:dyDescent="0.2">
      <c r="A815" s="181">
        <v>932</v>
      </c>
      <c r="B815" s="182" t="s">
        <v>2706</v>
      </c>
      <c r="C815" s="182" t="s">
        <v>178</v>
      </c>
      <c r="D815" s="183"/>
      <c r="E815" s="188" t="s">
        <v>15193</v>
      </c>
      <c r="F815" s="186">
        <v>0</v>
      </c>
      <c r="G815" s="185" t="s">
        <v>6096</v>
      </c>
      <c r="H815" s="110" t="s">
        <v>6434</v>
      </c>
      <c r="I815" s="110" t="s">
        <v>6127</v>
      </c>
    </row>
    <row r="816" spans="1:9" ht="11.25" customHeight="1" x14ac:dyDescent="0.2">
      <c r="A816" s="181">
        <v>933</v>
      </c>
      <c r="B816" s="182" t="s">
        <v>2721</v>
      </c>
      <c r="C816" s="182" t="s">
        <v>171</v>
      </c>
      <c r="D816" s="183">
        <v>45013</v>
      </c>
      <c r="E816" s="188" t="s">
        <v>15194</v>
      </c>
      <c r="F816" s="186">
        <v>11007</v>
      </c>
      <c r="G816" s="185" t="s">
        <v>6096</v>
      </c>
      <c r="H816" s="110" t="s">
        <v>6434</v>
      </c>
      <c r="I816" s="110" t="s">
        <v>6127</v>
      </c>
    </row>
    <row r="817" spans="1:9" ht="11.25" customHeight="1" x14ac:dyDescent="0.2">
      <c r="A817" s="181">
        <v>934</v>
      </c>
      <c r="B817" s="182" t="s">
        <v>2709</v>
      </c>
      <c r="C817" s="182" t="s">
        <v>183</v>
      </c>
      <c r="D817" s="183"/>
      <c r="E817" s="188" t="s">
        <v>15193</v>
      </c>
      <c r="F817" s="186">
        <v>0</v>
      </c>
      <c r="G817" s="185" t="s">
        <v>6096</v>
      </c>
      <c r="H817" s="110" t="s">
        <v>6434</v>
      </c>
      <c r="I817" s="110" t="s">
        <v>6127</v>
      </c>
    </row>
    <row r="818" spans="1:9" ht="11.25" customHeight="1" x14ac:dyDescent="0.2">
      <c r="A818" s="181">
        <v>935</v>
      </c>
      <c r="B818" s="182" t="s">
        <v>2708</v>
      </c>
      <c r="C818" s="182" t="s">
        <v>183</v>
      </c>
      <c r="D818" s="183"/>
      <c r="E818" s="188" t="s">
        <v>15193</v>
      </c>
      <c r="F818" s="186">
        <v>0</v>
      </c>
      <c r="G818" s="185" t="s">
        <v>6096</v>
      </c>
      <c r="H818" s="110" t="s">
        <v>6434</v>
      </c>
      <c r="I818" s="110" t="s">
        <v>6127</v>
      </c>
    </row>
    <row r="819" spans="1:9" ht="11.25" customHeight="1" x14ac:dyDescent="0.2">
      <c r="A819" s="181">
        <v>936</v>
      </c>
      <c r="B819" s="182" t="s">
        <v>13888</v>
      </c>
      <c r="C819" s="182" t="s">
        <v>183</v>
      </c>
      <c r="D819" s="183"/>
      <c r="E819" s="188" t="s">
        <v>15193</v>
      </c>
      <c r="F819" s="186">
        <v>0</v>
      </c>
      <c r="G819" s="185" t="s">
        <v>6096</v>
      </c>
      <c r="H819" s="110" t="s">
        <v>6434</v>
      </c>
      <c r="I819" s="110" t="s">
        <v>6127</v>
      </c>
    </row>
    <row r="820" spans="1:9" ht="11.25" customHeight="1" x14ac:dyDescent="0.2">
      <c r="A820" s="181">
        <v>937</v>
      </c>
      <c r="B820" s="182" t="s">
        <v>2719</v>
      </c>
      <c r="C820" s="182" t="s">
        <v>171</v>
      </c>
      <c r="D820" s="183"/>
      <c r="E820" s="188" t="s">
        <v>15193</v>
      </c>
      <c r="F820" s="186">
        <v>0</v>
      </c>
      <c r="G820" s="185" t="s">
        <v>6096</v>
      </c>
      <c r="H820" s="110" t="s">
        <v>6434</v>
      </c>
      <c r="I820" s="110" t="s">
        <v>6127</v>
      </c>
    </row>
    <row r="821" spans="1:9" ht="11.25" customHeight="1" x14ac:dyDescent="0.2">
      <c r="A821" s="181">
        <v>938</v>
      </c>
      <c r="B821" s="182" t="s">
        <v>13886</v>
      </c>
      <c r="C821" s="182" t="s">
        <v>178</v>
      </c>
      <c r="D821" s="183"/>
      <c r="E821" s="188" t="s">
        <v>15193</v>
      </c>
      <c r="F821" s="186">
        <v>0</v>
      </c>
      <c r="G821" s="185" t="s">
        <v>6096</v>
      </c>
      <c r="H821" s="110" t="s">
        <v>6434</v>
      </c>
      <c r="I821" s="110" t="s">
        <v>6127</v>
      </c>
    </row>
    <row r="822" spans="1:9" ht="11.25" customHeight="1" x14ac:dyDescent="0.2">
      <c r="A822" s="181">
        <v>939</v>
      </c>
      <c r="B822" s="182" t="s">
        <v>2726</v>
      </c>
      <c r="C822" s="182" t="s">
        <v>178</v>
      </c>
      <c r="D822" s="183"/>
      <c r="E822" s="188" t="s">
        <v>15193</v>
      </c>
      <c r="F822" s="186">
        <v>0</v>
      </c>
      <c r="G822" s="185" t="s">
        <v>6096</v>
      </c>
      <c r="H822" s="110" t="s">
        <v>6434</v>
      </c>
      <c r="I822" s="110" t="s">
        <v>6127</v>
      </c>
    </row>
    <row r="823" spans="1:9" ht="11.25" customHeight="1" x14ac:dyDescent="0.2">
      <c r="A823" s="181">
        <v>940</v>
      </c>
      <c r="B823" s="182" t="s">
        <v>2733</v>
      </c>
      <c r="C823" s="182" t="s">
        <v>171</v>
      </c>
      <c r="D823" s="183">
        <v>45009</v>
      </c>
      <c r="E823" s="188" t="s">
        <v>15194</v>
      </c>
      <c r="F823" s="186">
        <v>5522</v>
      </c>
      <c r="G823" s="185" t="s">
        <v>6096</v>
      </c>
      <c r="H823" s="110" t="s">
        <v>6434</v>
      </c>
      <c r="I823" s="110" t="s">
        <v>6127</v>
      </c>
    </row>
    <row r="824" spans="1:9" ht="11.25" customHeight="1" x14ac:dyDescent="0.2">
      <c r="A824" s="181">
        <v>941</v>
      </c>
      <c r="B824" s="182" t="s">
        <v>2742</v>
      </c>
      <c r="C824" s="182" t="s">
        <v>171</v>
      </c>
      <c r="D824" s="183">
        <v>45002</v>
      </c>
      <c r="E824" s="188" t="s">
        <v>15194</v>
      </c>
      <c r="F824" s="186">
        <v>7255</v>
      </c>
      <c r="G824" s="185" t="s">
        <v>6096</v>
      </c>
      <c r="H824" s="110" t="s">
        <v>6434</v>
      </c>
      <c r="I824" s="110" t="s">
        <v>6127</v>
      </c>
    </row>
    <row r="825" spans="1:9" ht="11.25" customHeight="1" x14ac:dyDescent="0.2">
      <c r="A825" s="181">
        <v>942</v>
      </c>
      <c r="B825" s="182" t="s">
        <v>2743</v>
      </c>
      <c r="C825" s="182" t="s">
        <v>171</v>
      </c>
      <c r="D825" s="183">
        <v>45009</v>
      </c>
      <c r="E825" s="188" t="s">
        <v>15194</v>
      </c>
      <c r="F825" s="186">
        <v>9817</v>
      </c>
      <c r="G825" s="185" t="s">
        <v>6096</v>
      </c>
      <c r="H825" s="110" t="s">
        <v>6434</v>
      </c>
      <c r="I825" s="110" t="s">
        <v>6127</v>
      </c>
    </row>
    <row r="826" spans="1:9" ht="11.25" customHeight="1" x14ac:dyDescent="0.2">
      <c r="A826" s="181">
        <v>943</v>
      </c>
      <c r="B826" s="182" t="s">
        <v>7724</v>
      </c>
      <c r="C826" s="182" t="s">
        <v>171</v>
      </c>
      <c r="D826" s="183">
        <v>45013</v>
      </c>
      <c r="E826" s="188" t="s">
        <v>15194</v>
      </c>
      <c r="F826" s="186">
        <v>9576</v>
      </c>
      <c r="G826" s="185" t="s">
        <v>6096</v>
      </c>
      <c r="H826" s="110" t="s">
        <v>6280</v>
      </c>
      <c r="I826" s="110" t="s">
        <v>6127</v>
      </c>
    </row>
    <row r="827" spans="1:9" ht="11.25" customHeight="1" x14ac:dyDescent="0.2">
      <c r="A827" s="181">
        <v>944</v>
      </c>
      <c r="B827" s="182" t="s">
        <v>13885</v>
      </c>
      <c r="C827" s="182" t="s">
        <v>178</v>
      </c>
      <c r="D827" s="183"/>
      <c r="E827" s="188" t="s">
        <v>15193</v>
      </c>
      <c r="F827" s="186">
        <v>0</v>
      </c>
      <c r="G827" s="185" t="s">
        <v>6096</v>
      </c>
      <c r="H827" s="110" t="s">
        <v>6280</v>
      </c>
      <c r="I827" s="110" t="s">
        <v>6127</v>
      </c>
    </row>
    <row r="828" spans="1:9" ht="11.25" customHeight="1" x14ac:dyDescent="0.2">
      <c r="A828" s="181">
        <v>945</v>
      </c>
      <c r="B828" s="182" t="s">
        <v>13884</v>
      </c>
      <c r="C828" s="182" t="s">
        <v>178</v>
      </c>
      <c r="D828" s="183"/>
      <c r="E828" s="188" t="s">
        <v>15193</v>
      </c>
      <c r="F828" s="186">
        <v>0</v>
      </c>
      <c r="G828" s="185" t="s">
        <v>6096</v>
      </c>
      <c r="H828" s="110" t="s">
        <v>6121</v>
      </c>
      <c r="I828" s="110" t="s">
        <v>6127</v>
      </c>
    </row>
    <row r="829" spans="1:9" ht="11.25" customHeight="1" x14ac:dyDescent="0.2">
      <c r="A829" s="181">
        <v>946</v>
      </c>
      <c r="B829" s="182" t="s">
        <v>2746</v>
      </c>
      <c r="C829" s="182" t="s">
        <v>178</v>
      </c>
      <c r="D829" s="183"/>
      <c r="E829" s="188" t="s">
        <v>15193</v>
      </c>
      <c r="F829" s="186">
        <v>0</v>
      </c>
      <c r="G829" s="185" t="s">
        <v>6096</v>
      </c>
      <c r="H829" s="110" t="s">
        <v>6221</v>
      </c>
      <c r="I829" s="110" t="s">
        <v>6127</v>
      </c>
    </row>
    <row r="830" spans="1:9" ht="11.25" customHeight="1" x14ac:dyDescent="0.2">
      <c r="A830" s="181">
        <v>947</v>
      </c>
      <c r="B830" s="182" t="s">
        <v>13882</v>
      </c>
      <c r="C830" s="182" t="s">
        <v>178</v>
      </c>
      <c r="D830" s="184"/>
      <c r="E830" s="188" t="s">
        <v>15193</v>
      </c>
      <c r="F830" s="186">
        <v>0</v>
      </c>
      <c r="G830" s="185" t="s">
        <v>6096</v>
      </c>
      <c r="H830" s="110" t="s">
        <v>6221</v>
      </c>
      <c r="I830" s="110" t="s">
        <v>6127</v>
      </c>
    </row>
    <row r="831" spans="1:9" ht="11.25" customHeight="1" x14ac:dyDescent="0.2">
      <c r="A831" s="181">
        <v>948</v>
      </c>
      <c r="B831" s="182" t="s">
        <v>13880</v>
      </c>
      <c r="C831" s="182" t="s">
        <v>178</v>
      </c>
      <c r="D831" s="183"/>
      <c r="E831" s="188" t="s">
        <v>15193</v>
      </c>
      <c r="F831" s="186">
        <v>0</v>
      </c>
      <c r="G831" s="185" t="s">
        <v>6096</v>
      </c>
      <c r="H831" s="110" t="s">
        <v>6221</v>
      </c>
      <c r="I831" s="110" t="s">
        <v>6127</v>
      </c>
    </row>
    <row r="832" spans="1:9" ht="11.25" customHeight="1" x14ac:dyDescent="0.2">
      <c r="A832" s="181">
        <v>949</v>
      </c>
      <c r="B832" s="182" t="s">
        <v>897</v>
      </c>
      <c r="C832" s="182" t="s">
        <v>4484</v>
      </c>
      <c r="D832" s="184"/>
      <c r="E832" s="188" t="s">
        <v>15193</v>
      </c>
      <c r="F832" s="186">
        <v>0</v>
      </c>
      <c r="G832" s="185" t="s">
        <v>6096</v>
      </c>
      <c r="H832" s="110" t="s">
        <v>6221</v>
      </c>
      <c r="I832" s="110" t="s">
        <v>6127</v>
      </c>
    </row>
    <row r="833" spans="1:9" ht="11.25" customHeight="1" x14ac:dyDescent="0.2">
      <c r="A833" s="181">
        <v>950</v>
      </c>
      <c r="B833" s="182" t="s">
        <v>958</v>
      </c>
      <c r="C833" s="182" t="s">
        <v>4484</v>
      </c>
      <c r="D833" s="183">
        <v>45009</v>
      </c>
      <c r="E833" s="188" t="s">
        <v>15194</v>
      </c>
      <c r="F833" s="186">
        <v>225.01</v>
      </c>
      <c r="G833" s="185" t="s">
        <v>6096</v>
      </c>
      <c r="H833" s="110" t="s">
        <v>6221</v>
      </c>
      <c r="I833" s="110" t="s">
        <v>6127</v>
      </c>
    </row>
    <row r="834" spans="1:9" ht="11.25" customHeight="1" x14ac:dyDescent="0.2">
      <c r="A834" s="181">
        <v>951</v>
      </c>
      <c r="B834" s="182" t="s">
        <v>13876</v>
      </c>
      <c r="C834" s="182" t="s">
        <v>178</v>
      </c>
      <c r="D834" s="183"/>
      <c r="E834" s="188" t="s">
        <v>15193</v>
      </c>
      <c r="F834" s="186">
        <v>0</v>
      </c>
      <c r="G834" s="185" t="s">
        <v>6096</v>
      </c>
      <c r="H834" s="110" t="s">
        <v>6221</v>
      </c>
      <c r="I834" s="110" t="s">
        <v>6127</v>
      </c>
    </row>
    <row r="835" spans="1:9" ht="11.25" customHeight="1" x14ac:dyDescent="0.2">
      <c r="A835" s="181">
        <v>952</v>
      </c>
      <c r="B835" s="182" t="s">
        <v>2747</v>
      </c>
      <c r="C835" s="182" t="s">
        <v>178</v>
      </c>
      <c r="D835" s="183"/>
      <c r="E835" s="188" t="s">
        <v>15193</v>
      </c>
      <c r="F835" s="186">
        <v>0</v>
      </c>
      <c r="G835" s="185" t="s">
        <v>6096</v>
      </c>
      <c r="H835" s="110" t="s">
        <v>6221</v>
      </c>
      <c r="I835" s="110" t="s">
        <v>6127</v>
      </c>
    </row>
    <row r="836" spans="1:9" ht="11.25" customHeight="1" x14ac:dyDescent="0.2">
      <c r="A836" s="181">
        <v>953</v>
      </c>
      <c r="B836" s="182" t="s">
        <v>1819</v>
      </c>
      <c r="C836" s="182" t="s">
        <v>178</v>
      </c>
      <c r="D836" s="184"/>
      <c r="E836" s="188" t="s">
        <v>15193</v>
      </c>
      <c r="F836" s="186">
        <v>0</v>
      </c>
      <c r="G836" s="185" t="s">
        <v>6096</v>
      </c>
      <c r="H836" s="110" t="s">
        <v>6221</v>
      </c>
      <c r="I836" s="110" t="s">
        <v>6127</v>
      </c>
    </row>
    <row r="837" spans="1:9" ht="11.25" customHeight="1" x14ac:dyDescent="0.2">
      <c r="A837" s="181">
        <v>954</v>
      </c>
      <c r="B837" s="182" t="s">
        <v>13879</v>
      </c>
      <c r="C837" s="182" t="s">
        <v>178</v>
      </c>
      <c r="D837" s="183"/>
      <c r="E837" s="188" t="s">
        <v>15193</v>
      </c>
      <c r="F837" s="186">
        <v>0</v>
      </c>
      <c r="G837" s="185" t="s">
        <v>6096</v>
      </c>
      <c r="H837" s="110" t="s">
        <v>6221</v>
      </c>
      <c r="I837" s="110" t="s">
        <v>6127</v>
      </c>
    </row>
    <row r="838" spans="1:9" ht="11.25" customHeight="1" x14ac:dyDescent="0.2">
      <c r="A838" s="181">
        <v>955</v>
      </c>
      <c r="B838" s="182" t="s">
        <v>7722</v>
      </c>
      <c r="C838" s="182" t="s">
        <v>178</v>
      </c>
      <c r="D838" s="183">
        <v>45069</v>
      </c>
      <c r="E838" s="188" t="s">
        <v>15194</v>
      </c>
      <c r="F838" s="186">
        <v>31278</v>
      </c>
      <c r="G838" s="185" t="s">
        <v>6096</v>
      </c>
      <c r="H838" s="110" t="s">
        <v>6221</v>
      </c>
      <c r="I838" s="110" t="s">
        <v>6127</v>
      </c>
    </row>
    <row r="839" spans="1:9" ht="11.25" customHeight="1" x14ac:dyDescent="0.2">
      <c r="A839" s="181">
        <v>956</v>
      </c>
      <c r="B839" s="182" t="s">
        <v>2748</v>
      </c>
      <c r="C839" s="182" t="s">
        <v>178</v>
      </c>
      <c r="D839" s="183">
        <v>43553</v>
      </c>
      <c r="E839" s="188" t="s">
        <v>15195</v>
      </c>
      <c r="F839" s="186">
        <v>83371</v>
      </c>
      <c r="G839" s="185" t="s">
        <v>6096</v>
      </c>
      <c r="H839" s="110" t="s">
        <v>6221</v>
      </c>
      <c r="I839" s="110" t="s">
        <v>6127</v>
      </c>
    </row>
    <row r="840" spans="1:9" ht="11.25" customHeight="1" x14ac:dyDescent="0.2">
      <c r="A840" s="181">
        <v>957</v>
      </c>
      <c r="B840" s="182" t="s">
        <v>13878</v>
      </c>
      <c r="C840" s="182" t="s">
        <v>178</v>
      </c>
      <c r="D840" s="183"/>
      <c r="E840" s="188" t="s">
        <v>15193</v>
      </c>
      <c r="F840" s="186">
        <v>0</v>
      </c>
      <c r="G840" s="185" t="s">
        <v>6096</v>
      </c>
      <c r="H840" s="110" t="s">
        <v>6221</v>
      </c>
      <c r="I840" s="110" t="s">
        <v>6127</v>
      </c>
    </row>
    <row r="841" spans="1:9" ht="11.25" customHeight="1" x14ac:dyDescent="0.2">
      <c r="A841" s="181">
        <v>958</v>
      </c>
      <c r="B841" s="182" t="s">
        <v>13876</v>
      </c>
      <c r="C841" s="182" t="s">
        <v>178</v>
      </c>
      <c r="D841" s="183"/>
      <c r="E841" s="188" t="s">
        <v>15193</v>
      </c>
      <c r="F841" s="186">
        <v>0</v>
      </c>
      <c r="G841" s="185" t="s">
        <v>6096</v>
      </c>
      <c r="H841" s="110" t="s">
        <v>6221</v>
      </c>
      <c r="I841" s="110" t="s">
        <v>6127</v>
      </c>
    </row>
    <row r="842" spans="1:9" ht="11.25" customHeight="1" x14ac:dyDescent="0.2">
      <c r="A842" s="181">
        <v>959</v>
      </c>
      <c r="B842" s="182" t="s">
        <v>3874</v>
      </c>
      <c r="C842" s="182" t="s">
        <v>4484</v>
      </c>
      <c r="D842" s="184">
        <v>45009</v>
      </c>
      <c r="E842" s="188" t="s">
        <v>15194</v>
      </c>
      <c r="F842" s="186">
        <v>190</v>
      </c>
      <c r="G842" s="185" t="s">
        <v>6096</v>
      </c>
      <c r="H842" s="110" t="s">
        <v>6221</v>
      </c>
      <c r="I842" s="110" t="s">
        <v>6127</v>
      </c>
    </row>
    <row r="843" spans="1:9" ht="11.25" customHeight="1" x14ac:dyDescent="0.2">
      <c r="A843" s="181">
        <v>960</v>
      </c>
      <c r="B843" s="182" t="s">
        <v>13875</v>
      </c>
      <c r="C843" s="182" t="s">
        <v>178</v>
      </c>
      <c r="D843" s="183"/>
      <c r="E843" s="188" t="s">
        <v>15193</v>
      </c>
      <c r="F843" s="186">
        <v>0</v>
      </c>
      <c r="G843" s="185" t="s">
        <v>6096</v>
      </c>
      <c r="H843" s="110" t="s">
        <v>6221</v>
      </c>
      <c r="I843" s="110" t="s">
        <v>6127</v>
      </c>
    </row>
    <row r="844" spans="1:9" ht="11.25" customHeight="1" x14ac:dyDescent="0.2">
      <c r="A844" s="181">
        <v>961</v>
      </c>
      <c r="B844" s="182" t="s">
        <v>994</v>
      </c>
      <c r="C844" s="182" t="s">
        <v>4484</v>
      </c>
      <c r="D844" s="183">
        <v>43839</v>
      </c>
      <c r="E844" s="188" t="s">
        <v>15196</v>
      </c>
      <c r="F844" s="186">
        <v>45460</v>
      </c>
      <c r="G844" s="185" t="s">
        <v>6096</v>
      </c>
      <c r="H844" s="110" t="s">
        <v>6221</v>
      </c>
      <c r="I844" s="110" t="s">
        <v>6127</v>
      </c>
    </row>
    <row r="845" spans="1:9" ht="11.25" customHeight="1" x14ac:dyDescent="0.2">
      <c r="A845" s="181">
        <v>962</v>
      </c>
      <c r="B845" s="182" t="s">
        <v>13874</v>
      </c>
      <c r="C845" s="182" t="s">
        <v>178</v>
      </c>
      <c r="D845" s="183"/>
      <c r="E845" s="188" t="s">
        <v>15193</v>
      </c>
      <c r="F845" s="186">
        <v>0</v>
      </c>
      <c r="G845" s="185" t="s">
        <v>6096</v>
      </c>
      <c r="H845" s="110" t="s">
        <v>6280</v>
      </c>
      <c r="I845" s="110" t="s">
        <v>6127</v>
      </c>
    </row>
    <row r="846" spans="1:9" ht="11.25" customHeight="1" x14ac:dyDescent="0.2">
      <c r="A846" s="181">
        <v>963</v>
      </c>
      <c r="B846" s="182" t="s">
        <v>2752</v>
      </c>
      <c r="C846" s="182" t="s">
        <v>171</v>
      </c>
      <c r="D846" s="183"/>
      <c r="E846" s="188" t="s">
        <v>15193</v>
      </c>
      <c r="F846" s="186">
        <v>0</v>
      </c>
      <c r="G846" s="185" t="s">
        <v>6096</v>
      </c>
      <c r="H846" s="110" t="s">
        <v>6280</v>
      </c>
      <c r="I846" s="110" t="s">
        <v>6127</v>
      </c>
    </row>
    <row r="847" spans="1:9" ht="11.25" customHeight="1" x14ac:dyDescent="0.2">
      <c r="A847" s="181">
        <v>964</v>
      </c>
      <c r="B847" s="182" t="s">
        <v>2756</v>
      </c>
      <c r="C847" s="182" t="s">
        <v>178</v>
      </c>
      <c r="D847" s="183"/>
      <c r="E847" s="188" t="s">
        <v>15193</v>
      </c>
      <c r="F847" s="186">
        <v>0</v>
      </c>
      <c r="G847" s="185" t="s">
        <v>6096</v>
      </c>
      <c r="H847" s="110" t="s">
        <v>6280</v>
      </c>
      <c r="I847" s="110" t="s">
        <v>6127</v>
      </c>
    </row>
    <row r="848" spans="1:9" ht="11.25" customHeight="1" x14ac:dyDescent="0.2">
      <c r="A848" s="181">
        <v>965</v>
      </c>
      <c r="B848" s="182" t="s">
        <v>9269</v>
      </c>
      <c r="C848" s="182" t="s">
        <v>178</v>
      </c>
      <c r="D848" s="183">
        <v>44588</v>
      </c>
      <c r="E848" s="188" t="s">
        <v>7328</v>
      </c>
      <c r="F848" s="186">
        <v>123027</v>
      </c>
      <c r="G848" s="185" t="s">
        <v>6096</v>
      </c>
      <c r="H848" s="110" t="s">
        <v>6280</v>
      </c>
      <c r="I848" s="110" t="s">
        <v>6127</v>
      </c>
    </row>
    <row r="849" spans="1:9" ht="11.25" customHeight="1" x14ac:dyDescent="0.2">
      <c r="A849" s="181">
        <v>966</v>
      </c>
      <c r="B849" s="182" t="s">
        <v>8950</v>
      </c>
      <c r="C849" s="182" t="s">
        <v>273</v>
      </c>
      <c r="D849" s="184">
        <v>43542</v>
      </c>
      <c r="E849" s="188" t="s">
        <v>15195</v>
      </c>
      <c r="F849" s="186">
        <v>550000</v>
      </c>
      <c r="G849" s="185" t="s">
        <v>6096</v>
      </c>
      <c r="H849" s="110" t="s">
        <v>6280</v>
      </c>
      <c r="I849" s="110" t="s">
        <v>6127</v>
      </c>
    </row>
    <row r="850" spans="1:9" ht="11.25" customHeight="1" x14ac:dyDescent="0.2">
      <c r="A850" s="181">
        <v>968</v>
      </c>
      <c r="B850" s="182" t="s">
        <v>994</v>
      </c>
      <c r="C850" s="182" t="s">
        <v>401</v>
      </c>
      <c r="D850" s="183">
        <v>43542</v>
      </c>
      <c r="E850" s="188" t="s">
        <v>15195</v>
      </c>
      <c r="F850" s="186">
        <v>434765</v>
      </c>
      <c r="G850" s="185" t="s">
        <v>6096</v>
      </c>
      <c r="H850" s="110" t="s">
        <v>6280</v>
      </c>
      <c r="I850" s="110" t="s">
        <v>6127</v>
      </c>
    </row>
    <row r="851" spans="1:9" ht="11.25" customHeight="1" x14ac:dyDescent="0.2">
      <c r="A851" s="181">
        <v>970</v>
      </c>
      <c r="B851" s="182" t="s">
        <v>2759</v>
      </c>
      <c r="C851" s="182" t="s">
        <v>183</v>
      </c>
      <c r="D851" s="183"/>
      <c r="E851" s="188" t="s">
        <v>15193</v>
      </c>
      <c r="F851" s="186">
        <v>0</v>
      </c>
      <c r="G851" s="185" t="s">
        <v>6096</v>
      </c>
      <c r="H851" s="110" t="s">
        <v>6280</v>
      </c>
      <c r="I851" s="110" t="s">
        <v>6127</v>
      </c>
    </row>
    <row r="852" spans="1:9" ht="11.25" customHeight="1" x14ac:dyDescent="0.2">
      <c r="A852" s="181">
        <v>971</v>
      </c>
      <c r="B852" s="182" t="s">
        <v>13873</v>
      </c>
      <c r="C852" s="182" t="s">
        <v>183</v>
      </c>
      <c r="D852" s="183"/>
      <c r="E852" s="188" t="s">
        <v>15193</v>
      </c>
      <c r="F852" s="186">
        <v>0</v>
      </c>
      <c r="G852" s="185" t="s">
        <v>6096</v>
      </c>
      <c r="H852" s="110" t="s">
        <v>6280</v>
      </c>
      <c r="I852" s="110" t="s">
        <v>6127</v>
      </c>
    </row>
    <row r="853" spans="1:9" ht="11.25" customHeight="1" x14ac:dyDescent="0.2">
      <c r="A853" s="181">
        <v>972</v>
      </c>
      <c r="B853" s="182" t="s">
        <v>13872</v>
      </c>
      <c r="C853" s="182" t="s">
        <v>401</v>
      </c>
      <c r="D853" s="183"/>
      <c r="E853" s="188" t="s">
        <v>15193</v>
      </c>
      <c r="F853" s="186">
        <v>0</v>
      </c>
      <c r="G853" s="185" t="s">
        <v>6096</v>
      </c>
      <c r="H853" s="110" t="s">
        <v>6280</v>
      </c>
      <c r="I853" s="110" t="s">
        <v>6127</v>
      </c>
    </row>
    <row r="854" spans="1:9" ht="11.25" customHeight="1" x14ac:dyDescent="0.2">
      <c r="A854" s="181">
        <v>974</v>
      </c>
      <c r="B854" s="182" t="s">
        <v>9114</v>
      </c>
      <c r="C854" s="182" t="s">
        <v>273</v>
      </c>
      <c r="D854" s="183">
        <v>43529</v>
      </c>
      <c r="E854" s="188" t="s">
        <v>15195</v>
      </c>
      <c r="F854" s="186">
        <v>600000</v>
      </c>
      <c r="G854" s="185" t="s">
        <v>6096</v>
      </c>
      <c r="H854" s="110" t="s">
        <v>6280</v>
      </c>
      <c r="I854" s="110" t="s">
        <v>6127</v>
      </c>
    </row>
    <row r="855" spans="1:9" ht="11.25" customHeight="1" x14ac:dyDescent="0.2">
      <c r="A855" s="181">
        <v>975</v>
      </c>
      <c r="B855" s="182" t="s">
        <v>7233</v>
      </c>
      <c r="C855" s="182" t="s">
        <v>273</v>
      </c>
      <c r="D855" s="183">
        <v>45013</v>
      </c>
      <c r="E855" s="188" t="s">
        <v>15194</v>
      </c>
      <c r="F855" s="186">
        <v>685236</v>
      </c>
      <c r="G855" s="185" t="s">
        <v>6096</v>
      </c>
      <c r="H855" s="110" t="s">
        <v>6280</v>
      </c>
      <c r="I855" s="110" t="s">
        <v>6127</v>
      </c>
    </row>
    <row r="856" spans="1:9" ht="11.25" customHeight="1" x14ac:dyDescent="0.2">
      <c r="A856" s="181">
        <v>976</v>
      </c>
      <c r="B856" s="182" t="s">
        <v>13871</v>
      </c>
      <c r="C856" s="182" t="s">
        <v>401</v>
      </c>
      <c r="D856" s="183"/>
      <c r="E856" s="188" t="s">
        <v>15193</v>
      </c>
      <c r="F856" s="186">
        <v>0</v>
      </c>
      <c r="G856" s="185" t="s">
        <v>6096</v>
      </c>
      <c r="H856" s="110" t="s">
        <v>6280</v>
      </c>
      <c r="I856" s="110" t="s">
        <v>6127</v>
      </c>
    </row>
    <row r="857" spans="1:9" ht="11.25" customHeight="1" x14ac:dyDescent="0.2">
      <c r="A857" s="181">
        <v>977</v>
      </c>
      <c r="B857" s="182" t="s">
        <v>13870</v>
      </c>
      <c r="C857" s="182" t="s">
        <v>4484</v>
      </c>
      <c r="D857" s="183"/>
      <c r="E857" s="188" t="s">
        <v>15193</v>
      </c>
      <c r="F857" s="186">
        <v>0</v>
      </c>
      <c r="G857" s="185" t="s">
        <v>6096</v>
      </c>
      <c r="H857" s="110" t="s">
        <v>6280</v>
      </c>
      <c r="I857" s="110" t="s">
        <v>6127</v>
      </c>
    </row>
    <row r="858" spans="1:9" ht="11.25" customHeight="1" x14ac:dyDescent="0.2">
      <c r="A858" s="181">
        <v>978</v>
      </c>
      <c r="B858" s="182" t="s">
        <v>13869</v>
      </c>
      <c r="C858" s="182" t="s">
        <v>183</v>
      </c>
      <c r="D858" s="183"/>
      <c r="E858" s="188" t="s">
        <v>15193</v>
      </c>
      <c r="F858" s="186">
        <v>0</v>
      </c>
      <c r="G858" s="185" t="s">
        <v>6096</v>
      </c>
      <c r="H858" s="110" t="s">
        <v>6280</v>
      </c>
      <c r="I858" s="110" t="s">
        <v>6127</v>
      </c>
    </row>
    <row r="859" spans="1:9" ht="11.25" customHeight="1" x14ac:dyDescent="0.2">
      <c r="A859" s="181">
        <v>979</v>
      </c>
      <c r="B859" s="182" t="s">
        <v>13868</v>
      </c>
      <c r="C859" s="182" t="s">
        <v>183</v>
      </c>
      <c r="D859" s="183"/>
      <c r="E859" s="188" t="s">
        <v>15193</v>
      </c>
      <c r="F859" s="186">
        <v>0</v>
      </c>
      <c r="G859" s="185" t="s">
        <v>6096</v>
      </c>
      <c r="H859" s="110" t="s">
        <v>6280</v>
      </c>
      <c r="I859" s="110" t="s">
        <v>6127</v>
      </c>
    </row>
    <row r="860" spans="1:9" ht="11.25" customHeight="1" x14ac:dyDescent="0.2">
      <c r="A860" s="181">
        <v>980</v>
      </c>
      <c r="B860" s="182" t="s">
        <v>2765</v>
      </c>
      <c r="C860" s="182" t="s">
        <v>183</v>
      </c>
      <c r="D860" s="183"/>
      <c r="E860" s="188" t="s">
        <v>15193</v>
      </c>
      <c r="F860" s="186">
        <v>0</v>
      </c>
      <c r="G860" s="185" t="s">
        <v>6096</v>
      </c>
      <c r="H860" s="110" t="s">
        <v>6280</v>
      </c>
      <c r="I860" s="110" t="s">
        <v>6127</v>
      </c>
    </row>
    <row r="861" spans="1:9" ht="11.25" customHeight="1" x14ac:dyDescent="0.2">
      <c r="A861" s="181">
        <v>981</v>
      </c>
      <c r="B861" s="182" t="s">
        <v>2766</v>
      </c>
      <c r="C861" s="182" t="s">
        <v>183</v>
      </c>
      <c r="D861" s="183"/>
      <c r="E861" s="188" t="s">
        <v>15193</v>
      </c>
      <c r="F861" s="186">
        <v>0</v>
      </c>
      <c r="G861" s="185" t="s">
        <v>6096</v>
      </c>
      <c r="H861" s="110" t="s">
        <v>6280</v>
      </c>
      <c r="I861" s="110" t="s">
        <v>6127</v>
      </c>
    </row>
    <row r="862" spans="1:9" ht="11.25" customHeight="1" x14ac:dyDescent="0.2">
      <c r="A862" s="181">
        <v>982</v>
      </c>
      <c r="B862" s="182" t="s">
        <v>13866</v>
      </c>
      <c r="C862" s="182" t="s">
        <v>178</v>
      </c>
      <c r="D862" s="183"/>
      <c r="E862" s="188" t="s">
        <v>15193</v>
      </c>
      <c r="F862" s="186">
        <v>0</v>
      </c>
      <c r="G862" s="185" t="s">
        <v>6096</v>
      </c>
      <c r="H862" s="110" t="s">
        <v>6280</v>
      </c>
      <c r="I862" s="110" t="s">
        <v>6127</v>
      </c>
    </row>
    <row r="863" spans="1:9" ht="11.25" customHeight="1" x14ac:dyDescent="0.2">
      <c r="A863" s="181">
        <v>983</v>
      </c>
      <c r="B863" s="182" t="s">
        <v>13864</v>
      </c>
      <c r="C863" s="182" t="s">
        <v>178</v>
      </c>
      <c r="D863" s="183"/>
      <c r="E863" s="188" t="s">
        <v>15193</v>
      </c>
      <c r="F863" s="186">
        <v>0</v>
      </c>
      <c r="G863" s="185" t="s">
        <v>6096</v>
      </c>
      <c r="H863" s="110" t="s">
        <v>6344</v>
      </c>
      <c r="I863" s="110" t="s">
        <v>6127</v>
      </c>
    </row>
    <row r="864" spans="1:9" ht="11.25" customHeight="1" x14ac:dyDescent="0.2">
      <c r="A864" s="181">
        <v>984</v>
      </c>
      <c r="B864" s="182" t="s">
        <v>13862</v>
      </c>
      <c r="C864" s="182" t="s">
        <v>178</v>
      </c>
      <c r="D864" s="183"/>
      <c r="E864" s="188" t="s">
        <v>15193</v>
      </c>
      <c r="F864" s="186">
        <v>0</v>
      </c>
      <c r="G864" s="185" t="s">
        <v>6096</v>
      </c>
      <c r="H864" s="110" t="s">
        <v>6280</v>
      </c>
      <c r="I864" s="110" t="s">
        <v>6127</v>
      </c>
    </row>
    <row r="865" spans="1:9" ht="11.25" customHeight="1" x14ac:dyDescent="0.2">
      <c r="A865" s="181">
        <v>987</v>
      </c>
      <c r="B865" s="182" t="s">
        <v>1141</v>
      </c>
      <c r="C865" s="182" t="s">
        <v>178</v>
      </c>
      <c r="D865" s="183"/>
      <c r="E865" s="188" t="s">
        <v>15193</v>
      </c>
      <c r="F865" s="186">
        <v>0</v>
      </c>
      <c r="G865" s="185" t="s">
        <v>6096</v>
      </c>
      <c r="H865" s="110" t="s">
        <v>6280</v>
      </c>
      <c r="I865" s="110" t="s">
        <v>6127</v>
      </c>
    </row>
    <row r="866" spans="1:9" ht="11.25" customHeight="1" x14ac:dyDescent="0.2">
      <c r="A866" s="181">
        <v>988</v>
      </c>
      <c r="B866" s="182" t="s">
        <v>1132</v>
      </c>
      <c r="C866" s="182" t="s">
        <v>178</v>
      </c>
      <c r="D866" s="184"/>
      <c r="E866" s="188" t="s">
        <v>15193</v>
      </c>
      <c r="F866" s="186">
        <v>0</v>
      </c>
      <c r="G866" s="185" t="s">
        <v>6096</v>
      </c>
      <c r="H866" s="110" t="s">
        <v>6367</v>
      </c>
      <c r="I866" s="110" t="s">
        <v>6127</v>
      </c>
    </row>
    <row r="867" spans="1:9" ht="11.25" customHeight="1" x14ac:dyDescent="0.2">
      <c r="A867" s="181">
        <v>989</v>
      </c>
      <c r="B867" s="182" t="s">
        <v>13858</v>
      </c>
      <c r="C867" s="182" t="s">
        <v>178</v>
      </c>
      <c r="D867" s="184"/>
      <c r="E867" s="188" t="s">
        <v>15193</v>
      </c>
      <c r="F867" s="186">
        <v>0</v>
      </c>
      <c r="G867" s="185" t="s">
        <v>6096</v>
      </c>
      <c r="H867" s="110" t="s">
        <v>6119</v>
      </c>
      <c r="I867" s="110" t="s">
        <v>6127</v>
      </c>
    </row>
    <row r="868" spans="1:9" ht="11.25" customHeight="1" x14ac:dyDescent="0.2">
      <c r="A868" s="181">
        <v>990</v>
      </c>
      <c r="B868" s="182" t="s">
        <v>2770</v>
      </c>
      <c r="C868" s="182" t="s">
        <v>171</v>
      </c>
      <c r="D868" s="184">
        <v>43614</v>
      </c>
      <c r="E868" s="188" t="s">
        <v>15195</v>
      </c>
      <c r="F868" s="186">
        <v>149940</v>
      </c>
      <c r="G868" s="185" t="s">
        <v>6096</v>
      </c>
      <c r="H868" s="110" t="s">
        <v>6119</v>
      </c>
      <c r="I868" s="110" t="s">
        <v>6127</v>
      </c>
    </row>
    <row r="869" spans="1:9" ht="11.25" customHeight="1" x14ac:dyDescent="0.2">
      <c r="A869" s="181">
        <v>991</v>
      </c>
      <c r="B869" s="182" t="s">
        <v>13857</v>
      </c>
      <c r="C869" s="182" t="s">
        <v>183</v>
      </c>
      <c r="D869" s="184"/>
      <c r="E869" s="188" t="s">
        <v>15193</v>
      </c>
      <c r="F869" s="186">
        <v>0</v>
      </c>
      <c r="G869" s="185" t="s">
        <v>6096</v>
      </c>
      <c r="H869" s="110" t="s">
        <v>6119</v>
      </c>
      <c r="I869" s="110" t="s">
        <v>6127</v>
      </c>
    </row>
    <row r="870" spans="1:9" ht="11.25" customHeight="1" x14ac:dyDescent="0.2">
      <c r="A870" s="181">
        <v>992</v>
      </c>
      <c r="B870" s="182" t="s">
        <v>759</v>
      </c>
      <c r="C870" s="182" t="s">
        <v>183</v>
      </c>
      <c r="D870" s="183"/>
      <c r="E870" s="188" t="s">
        <v>15193</v>
      </c>
      <c r="F870" s="186">
        <v>0</v>
      </c>
      <c r="G870" s="185" t="s">
        <v>6096</v>
      </c>
      <c r="H870" s="110" t="s">
        <v>6121</v>
      </c>
      <c r="I870" s="110" t="s">
        <v>6127</v>
      </c>
    </row>
    <row r="871" spans="1:9" ht="11.25" customHeight="1" x14ac:dyDescent="0.2">
      <c r="A871" s="181">
        <v>993</v>
      </c>
      <c r="B871" s="182" t="s">
        <v>13855</v>
      </c>
      <c r="C871" s="182" t="s">
        <v>183</v>
      </c>
      <c r="D871" s="184"/>
      <c r="E871" s="188" t="s">
        <v>15193</v>
      </c>
      <c r="F871" s="186">
        <v>0</v>
      </c>
      <c r="G871" s="185" t="s">
        <v>6096</v>
      </c>
      <c r="H871" s="110" t="s">
        <v>6280</v>
      </c>
      <c r="I871" s="110" t="s">
        <v>6127</v>
      </c>
    </row>
    <row r="872" spans="1:9" ht="11.25" customHeight="1" x14ac:dyDescent="0.2">
      <c r="A872" s="181">
        <v>994</v>
      </c>
      <c r="B872" s="182" t="s">
        <v>13853</v>
      </c>
      <c r="C872" s="182" t="s">
        <v>178</v>
      </c>
      <c r="D872" s="183"/>
      <c r="E872" s="188" t="s">
        <v>15193</v>
      </c>
      <c r="F872" s="186">
        <v>0</v>
      </c>
      <c r="G872" s="185" t="s">
        <v>6096</v>
      </c>
      <c r="H872" s="110" t="s">
        <v>6280</v>
      </c>
      <c r="I872" s="110" t="s">
        <v>6127</v>
      </c>
    </row>
    <row r="873" spans="1:9" ht="11.25" customHeight="1" x14ac:dyDescent="0.2">
      <c r="A873" s="181">
        <v>996</v>
      </c>
      <c r="B873" s="182" t="s">
        <v>579</v>
      </c>
      <c r="C873" s="182" t="s">
        <v>171</v>
      </c>
      <c r="D873" s="183"/>
      <c r="E873" s="188" t="s">
        <v>15193</v>
      </c>
      <c r="F873" s="186">
        <v>0</v>
      </c>
      <c r="G873" s="185" t="s">
        <v>6096</v>
      </c>
      <c r="H873" s="110" t="s">
        <v>6280</v>
      </c>
      <c r="I873" s="110" t="s">
        <v>6127</v>
      </c>
    </row>
    <row r="874" spans="1:9" ht="11.25" customHeight="1" x14ac:dyDescent="0.2">
      <c r="A874" s="181">
        <v>997</v>
      </c>
      <c r="B874" s="182" t="s">
        <v>13851</v>
      </c>
      <c r="C874" s="182" t="s">
        <v>178</v>
      </c>
      <c r="D874" s="183"/>
      <c r="E874" s="188" t="s">
        <v>15193</v>
      </c>
      <c r="F874" s="186">
        <v>0</v>
      </c>
      <c r="G874" s="185" t="s">
        <v>6096</v>
      </c>
      <c r="H874" s="110" t="s">
        <v>6280</v>
      </c>
      <c r="I874" s="110" t="s">
        <v>6127</v>
      </c>
    </row>
    <row r="875" spans="1:9" ht="11.25" customHeight="1" x14ac:dyDescent="0.2">
      <c r="A875" s="181">
        <v>998</v>
      </c>
      <c r="B875" s="182" t="s">
        <v>13850</v>
      </c>
      <c r="C875" s="182" t="s">
        <v>178</v>
      </c>
      <c r="D875" s="183"/>
      <c r="E875" s="188" t="s">
        <v>15193</v>
      </c>
      <c r="F875" s="186">
        <v>0</v>
      </c>
      <c r="G875" s="185" t="s">
        <v>6096</v>
      </c>
      <c r="H875" s="110" t="s">
        <v>6280</v>
      </c>
      <c r="I875" s="110" t="s">
        <v>6127</v>
      </c>
    </row>
    <row r="876" spans="1:9" ht="11.25" customHeight="1" x14ac:dyDescent="0.2">
      <c r="A876" s="181">
        <v>1003</v>
      </c>
      <c r="B876" s="182" t="s">
        <v>2787</v>
      </c>
      <c r="C876" s="182" t="s">
        <v>171</v>
      </c>
      <c r="D876" s="183"/>
      <c r="E876" s="188" t="s">
        <v>15193</v>
      </c>
      <c r="F876" s="186">
        <v>0</v>
      </c>
      <c r="G876" s="185" t="s">
        <v>6096</v>
      </c>
      <c r="H876" s="110" t="s">
        <v>6280</v>
      </c>
      <c r="I876" s="110" t="s">
        <v>6127</v>
      </c>
    </row>
    <row r="877" spans="1:9" ht="11.25" customHeight="1" x14ac:dyDescent="0.2">
      <c r="A877" s="181">
        <v>1004</v>
      </c>
      <c r="B877" s="182" t="s">
        <v>13848</v>
      </c>
      <c r="C877" s="182" t="s">
        <v>178</v>
      </c>
      <c r="D877" s="183"/>
      <c r="E877" s="188" t="s">
        <v>15193</v>
      </c>
      <c r="F877" s="186">
        <v>0</v>
      </c>
      <c r="G877" s="185" t="s">
        <v>6096</v>
      </c>
      <c r="H877" s="110" t="s">
        <v>6280</v>
      </c>
      <c r="I877" s="110" t="s">
        <v>6127</v>
      </c>
    </row>
    <row r="878" spans="1:9" ht="11.25" customHeight="1" x14ac:dyDescent="0.2">
      <c r="A878" s="181">
        <v>1005</v>
      </c>
      <c r="B878" s="182" t="s">
        <v>13847</v>
      </c>
      <c r="C878" s="182" t="s">
        <v>171</v>
      </c>
      <c r="D878" s="183"/>
      <c r="E878" s="188" t="s">
        <v>15193</v>
      </c>
      <c r="F878" s="186">
        <v>0</v>
      </c>
      <c r="G878" s="185" t="s">
        <v>6096</v>
      </c>
      <c r="H878" s="110" t="s">
        <v>6280</v>
      </c>
      <c r="I878" s="110" t="s">
        <v>6127</v>
      </c>
    </row>
    <row r="879" spans="1:9" ht="11.25" customHeight="1" x14ac:dyDescent="0.2">
      <c r="A879" s="181">
        <v>1006</v>
      </c>
      <c r="B879" s="182" t="s">
        <v>2129</v>
      </c>
      <c r="C879" s="182" t="s">
        <v>178</v>
      </c>
      <c r="D879" s="183"/>
      <c r="E879" s="188" t="s">
        <v>15193</v>
      </c>
      <c r="F879" s="186">
        <v>0</v>
      </c>
      <c r="G879" s="185" t="s">
        <v>6096</v>
      </c>
      <c r="H879" s="110" t="s">
        <v>6280</v>
      </c>
      <c r="I879" s="110" t="s">
        <v>6127</v>
      </c>
    </row>
    <row r="880" spans="1:9" ht="11.25" customHeight="1" x14ac:dyDescent="0.2">
      <c r="A880" s="181">
        <v>1007</v>
      </c>
      <c r="B880" s="182" t="s">
        <v>13844</v>
      </c>
      <c r="C880" s="182" t="s">
        <v>178</v>
      </c>
      <c r="D880" s="184"/>
      <c r="E880" s="188" t="s">
        <v>15193</v>
      </c>
      <c r="F880" s="186">
        <v>0</v>
      </c>
      <c r="G880" s="185" t="s">
        <v>6096</v>
      </c>
      <c r="H880" s="110" t="s">
        <v>6280</v>
      </c>
      <c r="I880" s="110" t="s">
        <v>6127</v>
      </c>
    </row>
    <row r="881" spans="1:9" ht="11.25" customHeight="1" x14ac:dyDescent="0.2">
      <c r="A881" s="181">
        <v>1009</v>
      </c>
      <c r="B881" s="182" t="s">
        <v>2731</v>
      </c>
      <c r="C881" s="182" t="s">
        <v>178</v>
      </c>
      <c r="D881" s="183"/>
      <c r="E881" s="188" t="s">
        <v>15193</v>
      </c>
      <c r="F881" s="186">
        <v>0</v>
      </c>
      <c r="G881" s="185" t="s">
        <v>6096</v>
      </c>
      <c r="H881" s="110" t="s">
        <v>6280</v>
      </c>
      <c r="I881" s="110" t="s">
        <v>6127</v>
      </c>
    </row>
    <row r="882" spans="1:9" ht="11.25" customHeight="1" x14ac:dyDescent="0.2">
      <c r="A882" s="181">
        <v>1010</v>
      </c>
      <c r="B882" s="182" t="s">
        <v>13842</v>
      </c>
      <c r="C882" s="182" t="s">
        <v>178</v>
      </c>
      <c r="D882" s="183"/>
      <c r="E882" s="188" t="s">
        <v>15193</v>
      </c>
      <c r="F882" s="186">
        <v>0</v>
      </c>
      <c r="G882" s="185" t="s">
        <v>6096</v>
      </c>
      <c r="H882" s="110" t="s">
        <v>6280</v>
      </c>
      <c r="I882" s="110" t="s">
        <v>6127</v>
      </c>
    </row>
    <row r="883" spans="1:9" ht="11.25" customHeight="1" x14ac:dyDescent="0.2">
      <c r="A883" s="181">
        <v>1011</v>
      </c>
      <c r="B883" s="182" t="s">
        <v>13840</v>
      </c>
      <c r="C883" s="182" t="s">
        <v>178</v>
      </c>
      <c r="D883" s="183"/>
      <c r="E883" s="188" t="s">
        <v>15193</v>
      </c>
      <c r="F883" s="186">
        <v>0</v>
      </c>
      <c r="G883" s="185" t="s">
        <v>6096</v>
      </c>
      <c r="H883" s="110" t="s">
        <v>6280</v>
      </c>
      <c r="I883" s="110" t="s">
        <v>6127</v>
      </c>
    </row>
    <row r="884" spans="1:9" ht="11.25" customHeight="1" x14ac:dyDescent="0.2">
      <c r="A884" s="181">
        <v>1012</v>
      </c>
      <c r="B884" s="182" t="s">
        <v>951</v>
      </c>
      <c r="C884" s="182" t="s">
        <v>401</v>
      </c>
      <c r="D884" s="183"/>
      <c r="E884" s="188" t="s">
        <v>15193</v>
      </c>
      <c r="F884" s="186">
        <v>0</v>
      </c>
      <c r="G884" s="185" t="s">
        <v>6096</v>
      </c>
      <c r="H884" s="110" t="s">
        <v>6280</v>
      </c>
      <c r="I884" s="110" t="s">
        <v>6127</v>
      </c>
    </row>
    <row r="885" spans="1:9" ht="11.25" customHeight="1" x14ac:dyDescent="0.2">
      <c r="A885" s="181">
        <v>1013</v>
      </c>
      <c r="B885" s="182" t="s">
        <v>1148</v>
      </c>
      <c r="C885" s="182" t="s">
        <v>178</v>
      </c>
      <c r="D885" s="183"/>
      <c r="E885" s="188" t="s">
        <v>15193</v>
      </c>
      <c r="F885" s="186">
        <v>0</v>
      </c>
      <c r="G885" s="185" t="s">
        <v>6096</v>
      </c>
      <c r="H885" s="110" t="s">
        <v>6280</v>
      </c>
      <c r="I885" s="110" t="s">
        <v>6127</v>
      </c>
    </row>
    <row r="886" spans="1:9" ht="11.25" customHeight="1" x14ac:dyDescent="0.2">
      <c r="A886" s="181">
        <v>1014</v>
      </c>
      <c r="B886" s="182" t="s">
        <v>13837</v>
      </c>
      <c r="C886" s="182" t="s">
        <v>178</v>
      </c>
      <c r="D886" s="183"/>
      <c r="E886" s="188" t="s">
        <v>15193</v>
      </c>
      <c r="F886" s="186">
        <v>0</v>
      </c>
      <c r="G886" s="185" t="s">
        <v>6096</v>
      </c>
      <c r="H886" s="110" t="s">
        <v>6280</v>
      </c>
      <c r="I886" s="110" t="s">
        <v>6127</v>
      </c>
    </row>
    <row r="887" spans="1:9" ht="11.25" customHeight="1" x14ac:dyDescent="0.2">
      <c r="A887" s="181">
        <v>1015</v>
      </c>
      <c r="B887" s="182" t="s">
        <v>13835</v>
      </c>
      <c r="C887" s="182" t="s">
        <v>178</v>
      </c>
      <c r="D887" s="183"/>
      <c r="E887" s="188" t="s">
        <v>15193</v>
      </c>
      <c r="F887" s="186">
        <v>0</v>
      </c>
      <c r="G887" s="185" t="s">
        <v>6096</v>
      </c>
      <c r="H887" s="110" t="s">
        <v>6280</v>
      </c>
      <c r="I887" s="110" t="s">
        <v>6127</v>
      </c>
    </row>
    <row r="888" spans="1:9" ht="11.25" customHeight="1" x14ac:dyDescent="0.2">
      <c r="A888" s="181">
        <v>1016</v>
      </c>
      <c r="B888" s="182" t="s">
        <v>13833</v>
      </c>
      <c r="C888" s="182" t="s">
        <v>178</v>
      </c>
      <c r="D888" s="183"/>
      <c r="E888" s="188" t="s">
        <v>15193</v>
      </c>
      <c r="F888" s="186">
        <v>0</v>
      </c>
      <c r="G888" s="185" t="s">
        <v>6096</v>
      </c>
      <c r="H888" s="110" t="s">
        <v>6280</v>
      </c>
      <c r="I888" s="110" t="s">
        <v>6127</v>
      </c>
    </row>
    <row r="889" spans="1:9" ht="11.25" customHeight="1" x14ac:dyDescent="0.2">
      <c r="A889" s="181">
        <v>1017</v>
      </c>
      <c r="B889" s="182" t="s">
        <v>13831</v>
      </c>
      <c r="C889" s="182" t="s">
        <v>178</v>
      </c>
      <c r="D889" s="184"/>
      <c r="E889" s="188" t="s">
        <v>15193</v>
      </c>
      <c r="F889" s="186">
        <v>0</v>
      </c>
      <c r="G889" s="185" t="s">
        <v>6096</v>
      </c>
      <c r="H889" s="110" t="s">
        <v>6280</v>
      </c>
      <c r="I889" s="110" t="s">
        <v>6127</v>
      </c>
    </row>
    <row r="890" spans="1:9" ht="11.25" customHeight="1" x14ac:dyDescent="0.2">
      <c r="A890" s="181">
        <v>1018</v>
      </c>
      <c r="B890" s="182" t="s">
        <v>13829</v>
      </c>
      <c r="C890" s="182" t="s">
        <v>178</v>
      </c>
      <c r="D890" s="183">
        <v>44588</v>
      </c>
      <c r="E890" s="188" t="s">
        <v>7328</v>
      </c>
      <c r="F890" s="186">
        <v>4154</v>
      </c>
      <c r="G890" s="185" t="s">
        <v>6096</v>
      </c>
      <c r="H890" s="110" t="s">
        <v>6280</v>
      </c>
      <c r="I890" s="110" t="s">
        <v>6127</v>
      </c>
    </row>
    <row r="891" spans="1:9" ht="11.25" customHeight="1" x14ac:dyDescent="0.2">
      <c r="A891" s="181">
        <v>1019</v>
      </c>
      <c r="B891" s="182" t="s">
        <v>13828</v>
      </c>
      <c r="C891" s="182" t="s">
        <v>183</v>
      </c>
      <c r="D891" s="183"/>
      <c r="E891" s="188" t="s">
        <v>15193</v>
      </c>
      <c r="F891" s="186">
        <v>0</v>
      </c>
      <c r="G891" s="185" t="s">
        <v>6096</v>
      </c>
      <c r="H891" s="110" t="s">
        <v>6280</v>
      </c>
      <c r="I891" s="110" t="s">
        <v>6127</v>
      </c>
    </row>
    <row r="892" spans="1:9" ht="11.25" customHeight="1" x14ac:dyDescent="0.2">
      <c r="A892" s="181">
        <v>1020</v>
      </c>
      <c r="B892" s="182" t="s">
        <v>2842</v>
      </c>
      <c r="C892" s="182" t="s">
        <v>183</v>
      </c>
      <c r="D892" s="183"/>
      <c r="E892" s="188" t="s">
        <v>15193</v>
      </c>
      <c r="F892" s="186">
        <v>0</v>
      </c>
      <c r="G892" s="185" t="s">
        <v>6096</v>
      </c>
      <c r="H892" s="110" t="s">
        <v>6434</v>
      </c>
      <c r="I892" s="110" t="s">
        <v>6127</v>
      </c>
    </row>
    <row r="893" spans="1:9" ht="11.25" customHeight="1" x14ac:dyDescent="0.2">
      <c r="A893" s="181">
        <v>1021</v>
      </c>
      <c r="B893" s="182" t="s">
        <v>7920</v>
      </c>
      <c r="C893" s="182" t="s">
        <v>183</v>
      </c>
      <c r="D893" s="183">
        <v>44585</v>
      </c>
      <c r="E893" s="188" t="s">
        <v>7328</v>
      </c>
      <c r="F893" s="186">
        <v>169932.01</v>
      </c>
      <c r="G893" s="185" t="s">
        <v>6096</v>
      </c>
      <c r="H893" s="110" t="s">
        <v>6434</v>
      </c>
      <c r="I893" s="110" t="s">
        <v>6127</v>
      </c>
    </row>
    <row r="894" spans="1:9" ht="11.25" customHeight="1" x14ac:dyDescent="0.2">
      <c r="A894" s="181">
        <v>1022</v>
      </c>
      <c r="B894" s="182" t="s">
        <v>13827</v>
      </c>
      <c r="C894" s="182" t="s">
        <v>183</v>
      </c>
      <c r="D894" s="183"/>
      <c r="E894" s="188" t="s">
        <v>15193</v>
      </c>
      <c r="F894" s="186">
        <v>0</v>
      </c>
      <c r="G894" s="185" t="s">
        <v>6096</v>
      </c>
      <c r="H894" s="110" t="s">
        <v>6280</v>
      </c>
      <c r="I894" s="110" t="s">
        <v>6127</v>
      </c>
    </row>
    <row r="895" spans="1:9" ht="11.25" customHeight="1" x14ac:dyDescent="0.2">
      <c r="A895" s="181">
        <v>1023</v>
      </c>
      <c r="B895" s="182" t="s">
        <v>2845</v>
      </c>
      <c r="C895" s="182" t="s">
        <v>751</v>
      </c>
      <c r="D895" s="183">
        <v>45013</v>
      </c>
      <c r="E895" s="188" t="s">
        <v>15194</v>
      </c>
      <c r="F895" s="186">
        <v>94906</v>
      </c>
      <c r="G895" s="185" t="s">
        <v>6096</v>
      </c>
      <c r="H895" s="110" t="s">
        <v>6280</v>
      </c>
      <c r="I895" s="110" t="s">
        <v>6127</v>
      </c>
    </row>
    <row r="896" spans="1:9" ht="11.25" customHeight="1" x14ac:dyDescent="0.2">
      <c r="A896" s="181">
        <v>1024</v>
      </c>
      <c r="B896" s="182" t="s">
        <v>2846</v>
      </c>
      <c r="C896" s="182" t="s">
        <v>751</v>
      </c>
      <c r="D896" s="184"/>
      <c r="E896" s="188" t="s">
        <v>15193</v>
      </c>
      <c r="F896" s="186">
        <v>0</v>
      </c>
      <c r="G896" s="185" t="s">
        <v>6916</v>
      </c>
      <c r="H896" s="110" t="s">
        <v>6434</v>
      </c>
      <c r="I896" s="110" t="s">
        <v>6127</v>
      </c>
    </row>
    <row r="897" spans="1:9" ht="11.25" customHeight="1" x14ac:dyDescent="0.2">
      <c r="A897" s="181">
        <v>1025</v>
      </c>
      <c r="B897" s="182" t="s">
        <v>2849</v>
      </c>
      <c r="C897" s="182" t="s">
        <v>751</v>
      </c>
      <c r="D897" s="184">
        <v>45007</v>
      </c>
      <c r="E897" s="188" t="s">
        <v>15194</v>
      </c>
      <c r="F897" s="186">
        <v>45849</v>
      </c>
      <c r="G897" s="185" t="s">
        <v>6096</v>
      </c>
      <c r="H897" s="110" t="s">
        <v>6116</v>
      </c>
      <c r="I897" s="110" t="s">
        <v>6127</v>
      </c>
    </row>
    <row r="898" spans="1:9" ht="11.25" customHeight="1" x14ac:dyDescent="0.2">
      <c r="A898" s="181">
        <v>1026</v>
      </c>
      <c r="B898" s="182" t="s">
        <v>2850</v>
      </c>
      <c r="C898" s="182" t="s">
        <v>751</v>
      </c>
      <c r="D898" s="183">
        <v>45009</v>
      </c>
      <c r="E898" s="188" t="s">
        <v>15194</v>
      </c>
      <c r="F898" s="186">
        <v>48462</v>
      </c>
      <c r="G898" s="185" t="s">
        <v>6096</v>
      </c>
      <c r="H898" s="110" t="s">
        <v>6280</v>
      </c>
      <c r="I898" s="110" t="s">
        <v>6127</v>
      </c>
    </row>
    <row r="899" spans="1:9" ht="11.25" customHeight="1" x14ac:dyDescent="0.2">
      <c r="A899" s="181">
        <v>1027</v>
      </c>
      <c r="B899" s="182" t="s">
        <v>13824</v>
      </c>
      <c r="C899" s="182" t="s">
        <v>751</v>
      </c>
      <c r="D899" s="184"/>
      <c r="E899" s="188" t="s">
        <v>15193</v>
      </c>
      <c r="F899" s="186">
        <v>0</v>
      </c>
      <c r="G899" s="185" t="s">
        <v>6096</v>
      </c>
      <c r="H899" s="110" t="s">
        <v>6280</v>
      </c>
      <c r="I899" s="110" t="s">
        <v>6127</v>
      </c>
    </row>
    <row r="900" spans="1:9" ht="11.25" customHeight="1" x14ac:dyDescent="0.2">
      <c r="A900" s="181">
        <v>1028</v>
      </c>
      <c r="B900" s="182" t="s">
        <v>13822</v>
      </c>
      <c r="C900" s="182" t="s">
        <v>751</v>
      </c>
      <c r="D900" s="184"/>
      <c r="E900" s="188" t="s">
        <v>15193</v>
      </c>
      <c r="F900" s="186">
        <v>0</v>
      </c>
      <c r="G900" s="185" t="s">
        <v>6096</v>
      </c>
      <c r="H900" s="110" t="s">
        <v>6280</v>
      </c>
      <c r="I900" s="110" t="s">
        <v>6127</v>
      </c>
    </row>
    <row r="901" spans="1:9" ht="11.25" customHeight="1" x14ac:dyDescent="0.2">
      <c r="A901" s="181">
        <v>1029</v>
      </c>
      <c r="B901" s="182" t="s">
        <v>2858</v>
      </c>
      <c r="C901" s="182" t="s">
        <v>751</v>
      </c>
      <c r="D901" s="184"/>
      <c r="E901" s="188" t="s">
        <v>15193</v>
      </c>
      <c r="F901" s="186">
        <v>0</v>
      </c>
      <c r="G901" s="185" t="s">
        <v>6096</v>
      </c>
      <c r="H901" s="110" t="s">
        <v>6280</v>
      </c>
      <c r="I901" s="110" t="s">
        <v>6127</v>
      </c>
    </row>
    <row r="902" spans="1:9" ht="11.25" customHeight="1" x14ac:dyDescent="0.2">
      <c r="A902" s="181">
        <v>1030</v>
      </c>
      <c r="B902" s="182" t="s">
        <v>2859</v>
      </c>
      <c r="C902" s="182" t="s">
        <v>751</v>
      </c>
      <c r="D902" s="184"/>
      <c r="E902" s="188" t="s">
        <v>15193</v>
      </c>
      <c r="F902" s="186">
        <v>0</v>
      </c>
      <c r="G902" s="185" t="s">
        <v>6096</v>
      </c>
      <c r="H902" s="110" t="s">
        <v>6116</v>
      </c>
      <c r="I902" s="110" t="s">
        <v>6127</v>
      </c>
    </row>
    <row r="903" spans="1:9" ht="11.25" customHeight="1" x14ac:dyDescent="0.2">
      <c r="A903" s="181">
        <v>1031</v>
      </c>
      <c r="B903" s="182" t="s">
        <v>2861</v>
      </c>
      <c r="C903" s="182" t="s">
        <v>4459</v>
      </c>
      <c r="D903" s="183">
        <v>45013</v>
      </c>
      <c r="E903" s="188" t="s">
        <v>15194</v>
      </c>
      <c r="F903" s="186">
        <v>15372</v>
      </c>
      <c r="G903" s="185" t="s">
        <v>6096</v>
      </c>
      <c r="H903" s="110" t="s">
        <v>6116</v>
      </c>
      <c r="I903" s="110" t="s">
        <v>6127</v>
      </c>
    </row>
    <row r="904" spans="1:9" ht="11.25" customHeight="1" x14ac:dyDescent="0.2">
      <c r="A904" s="181">
        <v>1032</v>
      </c>
      <c r="B904" s="182" t="s">
        <v>2860</v>
      </c>
      <c r="C904" s="182" t="s">
        <v>168</v>
      </c>
      <c r="D904" s="184">
        <v>45009</v>
      </c>
      <c r="E904" s="188" t="s">
        <v>15194</v>
      </c>
      <c r="F904" s="186">
        <v>1393</v>
      </c>
      <c r="G904" s="185" t="s">
        <v>6096</v>
      </c>
      <c r="H904" s="110" t="s">
        <v>6116</v>
      </c>
      <c r="I904" s="110" t="s">
        <v>6127</v>
      </c>
    </row>
    <row r="905" spans="1:9" ht="11.25" customHeight="1" x14ac:dyDescent="0.2">
      <c r="A905" s="181">
        <v>1033</v>
      </c>
      <c r="B905" s="182" t="s">
        <v>13819</v>
      </c>
      <c r="C905" s="182" t="s">
        <v>178</v>
      </c>
      <c r="D905" s="183">
        <v>44588</v>
      </c>
      <c r="E905" s="188" t="s">
        <v>7328</v>
      </c>
      <c r="F905" s="186">
        <v>14025.01</v>
      </c>
      <c r="G905" s="185" t="s">
        <v>6096</v>
      </c>
      <c r="H905" s="110" t="s">
        <v>6280</v>
      </c>
      <c r="I905" s="110" t="s">
        <v>6127</v>
      </c>
    </row>
    <row r="906" spans="1:9" ht="11.25" customHeight="1" x14ac:dyDescent="0.2">
      <c r="A906" s="181">
        <v>1034</v>
      </c>
      <c r="B906" s="182" t="s">
        <v>2871</v>
      </c>
      <c r="C906" s="182" t="s">
        <v>751</v>
      </c>
      <c r="D906" s="184">
        <v>45009</v>
      </c>
      <c r="E906" s="188" t="s">
        <v>15194</v>
      </c>
      <c r="F906" s="186">
        <v>48584</v>
      </c>
      <c r="G906" s="185" t="s">
        <v>6096</v>
      </c>
      <c r="H906" s="110" t="s">
        <v>6280</v>
      </c>
      <c r="I906" s="110" t="s">
        <v>6127</v>
      </c>
    </row>
    <row r="907" spans="1:9" ht="11.25" customHeight="1" x14ac:dyDescent="0.2">
      <c r="A907" s="181">
        <v>1036</v>
      </c>
      <c r="B907" s="182" t="s">
        <v>13818</v>
      </c>
      <c r="C907" s="182" t="s">
        <v>178</v>
      </c>
      <c r="D907" s="184">
        <v>44588</v>
      </c>
      <c r="E907" s="188" t="s">
        <v>7328</v>
      </c>
      <c r="F907" s="186">
        <v>3578</v>
      </c>
      <c r="G907" s="185" t="s">
        <v>6096</v>
      </c>
      <c r="H907" s="110" t="s">
        <v>6280</v>
      </c>
      <c r="I907" s="110" t="s">
        <v>6127</v>
      </c>
    </row>
    <row r="908" spans="1:9" ht="11.25" customHeight="1" x14ac:dyDescent="0.2">
      <c r="A908" s="181">
        <v>1037</v>
      </c>
      <c r="B908" s="182" t="s">
        <v>2875</v>
      </c>
      <c r="C908" s="182" t="s">
        <v>751</v>
      </c>
      <c r="D908" s="184">
        <v>45009</v>
      </c>
      <c r="E908" s="188" t="s">
        <v>15194</v>
      </c>
      <c r="F908" s="186">
        <v>73969</v>
      </c>
      <c r="G908" s="185" t="s">
        <v>6096</v>
      </c>
      <c r="H908" s="110" t="s">
        <v>6280</v>
      </c>
      <c r="I908" s="110" t="s">
        <v>6127</v>
      </c>
    </row>
    <row r="909" spans="1:9" ht="11.25" customHeight="1" x14ac:dyDescent="0.2">
      <c r="A909" s="181">
        <v>1038</v>
      </c>
      <c r="B909" s="182" t="s">
        <v>7718</v>
      </c>
      <c r="C909" s="182" t="s">
        <v>751</v>
      </c>
      <c r="D909" s="184">
        <v>45009</v>
      </c>
      <c r="E909" s="188" t="s">
        <v>15194</v>
      </c>
      <c r="F909" s="186">
        <v>73969</v>
      </c>
      <c r="G909" s="185" t="s">
        <v>6096</v>
      </c>
      <c r="H909" s="110" t="s">
        <v>6280</v>
      </c>
      <c r="I909" s="110" t="s">
        <v>6127</v>
      </c>
    </row>
    <row r="910" spans="1:9" ht="11.25" customHeight="1" x14ac:dyDescent="0.2">
      <c r="A910" s="181">
        <v>1039</v>
      </c>
      <c r="B910" s="182" t="s">
        <v>6695</v>
      </c>
      <c r="C910" s="182" t="s">
        <v>751</v>
      </c>
      <c r="D910" s="184">
        <v>45069</v>
      </c>
      <c r="E910" s="188" t="s">
        <v>15194</v>
      </c>
      <c r="F910" s="186">
        <v>80652</v>
      </c>
      <c r="G910" s="185" t="s">
        <v>6096</v>
      </c>
      <c r="H910" s="110" t="s">
        <v>6280</v>
      </c>
      <c r="I910" s="110" t="s">
        <v>6127</v>
      </c>
    </row>
    <row r="911" spans="1:9" ht="11.25" customHeight="1" x14ac:dyDescent="0.2">
      <c r="A911" s="181">
        <v>1040</v>
      </c>
      <c r="B911" s="182" t="s">
        <v>2882</v>
      </c>
      <c r="C911" s="182" t="s">
        <v>751</v>
      </c>
      <c r="D911" s="183">
        <v>45009</v>
      </c>
      <c r="E911" s="188" t="s">
        <v>15194</v>
      </c>
      <c r="F911" s="186">
        <v>69679</v>
      </c>
      <c r="G911" s="185" t="s">
        <v>6096</v>
      </c>
      <c r="H911" s="110" t="s">
        <v>6221</v>
      </c>
      <c r="I911" s="110" t="s">
        <v>6127</v>
      </c>
    </row>
    <row r="912" spans="1:9" ht="11.25" customHeight="1" x14ac:dyDescent="0.2">
      <c r="A912" s="181">
        <v>1041</v>
      </c>
      <c r="B912" s="182" t="s">
        <v>13817</v>
      </c>
      <c r="C912" s="182" t="s">
        <v>168</v>
      </c>
      <c r="D912" s="183"/>
      <c r="E912" s="188" t="s">
        <v>15193</v>
      </c>
      <c r="F912" s="186">
        <v>0</v>
      </c>
      <c r="G912" s="185" t="s">
        <v>6096</v>
      </c>
      <c r="H912" s="110" t="s">
        <v>6221</v>
      </c>
      <c r="I912" s="110" t="s">
        <v>6127</v>
      </c>
    </row>
    <row r="913" spans="1:9" ht="11.25" customHeight="1" x14ac:dyDescent="0.2">
      <c r="A913" s="181">
        <v>1042</v>
      </c>
      <c r="B913" s="182" t="s">
        <v>2887</v>
      </c>
      <c r="C913" s="182" t="s">
        <v>751</v>
      </c>
      <c r="D913" s="183"/>
      <c r="E913" s="188" t="s">
        <v>15193</v>
      </c>
      <c r="F913" s="186">
        <v>0</v>
      </c>
      <c r="G913" s="185" t="s">
        <v>6096</v>
      </c>
      <c r="H913" s="110" t="s">
        <v>6116</v>
      </c>
      <c r="I913" s="110" t="s">
        <v>6127</v>
      </c>
    </row>
    <row r="914" spans="1:9" ht="11.25" customHeight="1" x14ac:dyDescent="0.2">
      <c r="A914" s="181">
        <v>1043</v>
      </c>
      <c r="B914" s="182" t="s">
        <v>13815</v>
      </c>
      <c r="C914" s="182" t="s">
        <v>178</v>
      </c>
      <c r="D914" s="183"/>
      <c r="E914" s="188" t="s">
        <v>15193</v>
      </c>
      <c r="F914" s="186">
        <v>0</v>
      </c>
      <c r="G914" s="185" t="s">
        <v>6096</v>
      </c>
      <c r="H914" s="110" t="s">
        <v>6116</v>
      </c>
      <c r="I914" s="110" t="s">
        <v>6127</v>
      </c>
    </row>
    <row r="915" spans="1:9" ht="11.25" customHeight="1" x14ac:dyDescent="0.2">
      <c r="A915" s="181">
        <v>1044</v>
      </c>
      <c r="B915" s="182" t="s">
        <v>2034</v>
      </c>
      <c r="C915" s="182" t="s">
        <v>178</v>
      </c>
      <c r="D915" s="184"/>
      <c r="E915" s="188" t="s">
        <v>15193</v>
      </c>
      <c r="F915" s="186">
        <v>0</v>
      </c>
      <c r="G915" s="185" t="s">
        <v>6096</v>
      </c>
      <c r="H915" s="110" t="s">
        <v>6116</v>
      </c>
      <c r="I915" s="110" t="s">
        <v>6127</v>
      </c>
    </row>
    <row r="916" spans="1:9" ht="11.25" customHeight="1" x14ac:dyDescent="0.2">
      <c r="A916" s="181">
        <v>1045</v>
      </c>
      <c r="B916" s="182" t="s">
        <v>13813</v>
      </c>
      <c r="C916" s="182" t="s">
        <v>751</v>
      </c>
      <c r="D916" s="183"/>
      <c r="E916" s="188" t="s">
        <v>15193</v>
      </c>
      <c r="F916" s="186">
        <v>0</v>
      </c>
      <c r="G916" s="185" t="s">
        <v>6096</v>
      </c>
      <c r="H916" s="110" t="s">
        <v>6116</v>
      </c>
      <c r="I916" s="110" t="s">
        <v>6127</v>
      </c>
    </row>
    <row r="917" spans="1:9" ht="11.25" customHeight="1" x14ac:dyDescent="0.2">
      <c r="A917" s="181">
        <v>1046</v>
      </c>
      <c r="B917" s="182" t="s">
        <v>13811</v>
      </c>
      <c r="C917" s="182" t="s">
        <v>183</v>
      </c>
      <c r="D917" s="183"/>
      <c r="E917" s="188" t="s">
        <v>15193</v>
      </c>
      <c r="F917" s="186">
        <v>0</v>
      </c>
      <c r="G917" s="185" t="s">
        <v>6096</v>
      </c>
      <c r="H917" s="110" t="s">
        <v>6221</v>
      </c>
      <c r="I917" s="110" t="s">
        <v>6127</v>
      </c>
    </row>
    <row r="918" spans="1:9" ht="11.25" customHeight="1" x14ac:dyDescent="0.2">
      <c r="A918" s="181">
        <v>1047</v>
      </c>
      <c r="B918" s="182" t="s">
        <v>2890</v>
      </c>
      <c r="C918" s="182" t="s">
        <v>751</v>
      </c>
      <c r="D918" s="183">
        <v>45069</v>
      </c>
      <c r="E918" s="188" t="s">
        <v>15194</v>
      </c>
      <c r="F918" s="186">
        <v>61121.01</v>
      </c>
      <c r="G918" s="185" t="s">
        <v>6096</v>
      </c>
      <c r="H918" s="110" t="s">
        <v>6280</v>
      </c>
      <c r="I918" s="110" t="s">
        <v>6127</v>
      </c>
    </row>
    <row r="919" spans="1:9" ht="11.25" customHeight="1" x14ac:dyDescent="0.2">
      <c r="A919" s="181">
        <v>1048</v>
      </c>
      <c r="B919" s="182" t="s">
        <v>13809</v>
      </c>
      <c r="C919" s="182" t="s">
        <v>751</v>
      </c>
      <c r="D919" s="183"/>
      <c r="E919" s="188" t="s">
        <v>15193</v>
      </c>
      <c r="F919" s="186">
        <v>0</v>
      </c>
      <c r="G919" s="185" t="s">
        <v>6096</v>
      </c>
      <c r="H919" s="110" t="s">
        <v>6280</v>
      </c>
      <c r="I919" s="110" t="s">
        <v>6127</v>
      </c>
    </row>
    <row r="920" spans="1:9" ht="11.25" customHeight="1" x14ac:dyDescent="0.2">
      <c r="A920" s="181">
        <v>1049</v>
      </c>
      <c r="B920" s="182" t="s">
        <v>13807</v>
      </c>
      <c r="C920" s="182" t="s">
        <v>751</v>
      </c>
      <c r="D920" s="183"/>
      <c r="E920" s="188" t="s">
        <v>15193</v>
      </c>
      <c r="F920" s="186">
        <v>0</v>
      </c>
      <c r="G920" s="185" t="s">
        <v>6096</v>
      </c>
      <c r="H920" s="110" t="s">
        <v>6158</v>
      </c>
      <c r="I920" s="110" t="s">
        <v>6127</v>
      </c>
    </row>
    <row r="921" spans="1:9" ht="11.25" customHeight="1" x14ac:dyDescent="0.2">
      <c r="A921" s="181">
        <v>1050</v>
      </c>
      <c r="B921" s="182" t="s">
        <v>6693</v>
      </c>
      <c r="C921" s="182" t="s">
        <v>751</v>
      </c>
      <c r="D921" s="183">
        <v>45069</v>
      </c>
      <c r="E921" s="188" t="s">
        <v>15194</v>
      </c>
      <c r="F921" s="186">
        <v>82637</v>
      </c>
      <c r="G921" s="185" t="s">
        <v>6096</v>
      </c>
      <c r="H921" s="110" t="s">
        <v>6280</v>
      </c>
      <c r="I921" s="110" t="s">
        <v>6127</v>
      </c>
    </row>
    <row r="922" spans="1:9" ht="11.25" customHeight="1" x14ac:dyDescent="0.2">
      <c r="A922" s="181">
        <v>1052</v>
      </c>
      <c r="B922" s="182" t="s">
        <v>6690</v>
      </c>
      <c r="C922" s="182" t="s">
        <v>751</v>
      </c>
      <c r="D922" s="183">
        <v>45009</v>
      </c>
      <c r="E922" s="188" t="s">
        <v>15194</v>
      </c>
      <c r="F922" s="186">
        <v>85021</v>
      </c>
      <c r="G922" s="185" t="s">
        <v>6096</v>
      </c>
      <c r="H922" s="110" t="s">
        <v>6280</v>
      </c>
      <c r="I922" s="110" t="s">
        <v>6127</v>
      </c>
    </row>
    <row r="923" spans="1:9" ht="11.25" customHeight="1" x14ac:dyDescent="0.2">
      <c r="A923" s="181">
        <v>1053</v>
      </c>
      <c r="B923" s="182" t="s">
        <v>2896</v>
      </c>
      <c r="C923" s="182" t="s">
        <v>168</v>
      </c>
      <c r="D923" s="183">
        <v>45009</v>
      </c>
      <c r="E923" s="188" t="s">
        <v>15194</v>
      </c>
      <c r="F923" s="186">
        <v>1979.01</v>
      </c>
      <c r="G923" s="185" t="s">
        <v>6096</v>
      </c>
      <c r="H923" s="110" t="s">
        <v>6280</v>
      </c>
      <c r="I923" s="110" t="s">
        <v>6127</v>
      </c>
    </row>
    <row r="924" spans="1:9" ht="11.25" customHeight="1" x14ac:dyDescent="0.2">
      <c r="A924" s="181">
        <v>1054</v>
      </c>
      <c r="B924" s="182" t="s">
        <v>13805</v>
      </c>
      <c r="C924" s="182" t="s">
        <v>178</v>
      </c>
      <c r="D924" s="183">
        <v>44585</v>
      </c>
      <c r="E924" s="188" t="s">
        <v>7328</v>
      </c>
      <c r="F924" s="186">
        <v>14302</v>
      </c>
      <c r="G924" s="185" t="s">
        <v>6096</v>
      </c>
      <c r="H924" s="110" t="s">
        <v>6434</v>
      </c>
      <c r="I924" s="110" t="s">
        <v>6127</v>
      </c>
    </row>
    <row r="925" spans="1:9" ht="11.25" customHeight="1" x14ac:dyDescent="0.2">
      <c r="A925" s="181">
        <v>1055</v>
      </c>
      <c r="B925" s="182" t="s">
        <v>2898</v>
      </c>
      <c r="C925" s="182" t="s">
        <v>751</v>
      </c>
      <c r="D925" s="183"/>
      <c r="E925" s="188" t="s">
        <v>15193</v>
      </c>
      <c r="F925" s="186">
        <v>0</v>
      </c>
      <c r="G925" s="185" t="s">
        <v>6096</v>
      </c>
      <c r="H925" s="110" t="s">
        <v>6280</v>
      </c>
      <c r="I925" s="110" t="s">
        <v>6127</v>
      </c>
    </row>
    <row r="926" spans="1:9" ht="11.25" customHeight="1" x14ac:dyDescent="0.2">
      <c r="A926" s="181">
        <v>1056</v>
      </c>
      <c r="B926" s="182" t="s">
        <v>13802</v>
      </c>
      <c r="C926" s="182" t="s">
        <v>751</v>
      </c>
      <c r="D926" s="183"/>
      <c r="E926" s="188" t="s">
        <v>15193</v>
      </c>
      <c r="F926" s="186">
        <v>0</v>
      </c>
      <c r="G926" s="185" t="s">
        <v>6096</v>
      </c>
      <c r="H926" s="110" t="s">
        <v>6930</v>
      </c>
      <c r="I926" s="110" t="s">
        <v>6127</v>
      </c>
    </row>
    <row r="927" spans="1:9" ht="11.25" customHeight="1" x14ac:dyDescent="0.2">
      <c r="A927" s="181">
        <v>1057</v>
      </c>
      <c r="B927" s="182" t="s">
        <v>2899</v>
      </c>
      <c r="C927" s="182" t="s">
        <v>751</v>
      </c>
      <c r="D927" s="183"/>
      <c r="E927" s="188" t="s">
        <v>15193</v>
      </c>
      <c r="F927" s="186">
        <v>0</v>
      </c>
      <c r="G927" s="185" t="s">
        <v>6096</v>
      </c>
      <c r="H927" s="110" t="s">
        <v>6434</v>
      </c>
      <c r="I927" s="110" t="s">
        <v>6127</v>
      </c>
    </row>
    <row r="928" spans="1:9" ht="11.25" customHeight="1" x14ac:dyDescent="0.2">
      <c r="A928" s="181">
        <v>1058</v>
      </c>
      <c r="B928" s="182" t="s">
        <v>2900</v>
      </c>
      <c r="C928" s="182" t="s">
        <v>751</v>
      </c>
      <c r="D928" s="183"/>
      <c r="E928" s="188" t="s">
        <v>15193</v>
      </c>
      <c r="F928" s="186">
        <v>0</v>
      </c>
      <c r="G928" s="185" t="s">
        <v>6096</v>
      </c>
      <c r="H928" s="110" t="s">
        <v>6280</v>
      </c>
      <c r="I928" s="110" t="s">
        <v>6127</v>
      </c>
    </row>
    <row r="929" spans="1:9" ht="11.25" customHeight="1" x14ac:dyDescent="0.2">
      <c r="A929" s="181">
        <v>1059</v>
      </c>
      <c r="B929" s="182" t="s">
        <v>1649</v>
      </c>
      <c r="C929" s="182" t="s">
        <v>183</v>
      </c>
      <c r="D929" s="183"/>
      <c r="E929" s="188" t="s">
        <v>15193</v>
      </c>
      <c r="F929" s="186">
        <v>0</v>
      </c>
      <c r="G929" s="185" t="s">
        <v>6096</v>
      </c>
      <c r="H929" s="110" t="s">
        <v>6280</v>
      </c>
      <c r="I929" s="110" t="s">
        <v>6127</v>
      </c>
    </row>
    <row r="930" spans="1:9" ht="11.25" customHeight="1" x14ac:dyDescent="0.2">
      <c r="A930" s="181">
        <v>1060</v>
      </c>
      <c r="B930" s="182" t="s">
        <v>2923</v>
      </c>
      <c r="C930" s="182" t="s">
        <v>751</v>
      </c>
      <c r="D930" s="183">
        <v>45009</v>
      </c>
      <c r="E930" s="188" t="s">
        <v>15194</v>
      </c>
      <c r="F930" s="186">
        <v>85021</v>
      </c>
      <c r="G930" s="185" t="s">
        <v>6096</v>
      </c>
      <c r="H930" s="110" t="s">
        <v>6280</v>
      </c>
      <c r="I930" s="110" t="s">
        <v>6127</v>
      </c>
    </row>
    <row r="931" spans="1:9" ht="11.25" customHeight="1" x14ac:dyDescent="0.2">
      <c r="A931" s="181">
        <v>1061</v>
      </c>
      <c r="B931" s="182" t="s">
        <v>2925</v>
      </c>
      <c r="C931" s="182" t="s">
        <v>168</v>
      </c>
      <c r="D931" s="183"/>
      <c r="E931" s="188" t="s">
        <v>15193</v>
      </c>
      <c r="F931" s="186">
        <v>0</v>
      </c>
      <c r="G931" s="185" t="s">
        <v>6096</v>
      </c>
      <c r="H931" s="110" t="s">
        <v>6280</v>
      </c>
      <c r="I931" s="110" t="s">
        <v>6127</v>
      </c>
    </row>
    <row r="932" spans="1:9" ht="11.25" customHeight="1" x14ac:dyDescent="0.2">
      <c r="A932" s="181">
        <v>1062</v>
      </c>
      <c r="B932" s="182" t="s">
        <v>13799</v>
      </c>
      <c r="C932" s="182" t="s">
        <v>751</v>
      </c>
      <c r="D932" s="183"/>
      <c r="E932" s="188" t="s">
        <v>15193</v>
      </c>
      <c r="F932" s="186">
        <v>0</v>
      </c>
      <c r="G932" s="185" t="s">
        <v>6096</v>
      </c>
      <c r="H932" s="110" t="s">
        <v>6280</v>
      </c>
      <c r="I932" s="110" t="s">
        <v>6127</v>
      </c>
    </row>
    <row r="933" spans="1:9" ht="11.25" customHeight="1" x14ac:dyDescent="0.2">
      <c r="A933" s="181">
        <v>1063</v>
      </c>
      <c r="B933" s="182" t="s">
        <v>2929</v>
      </c>
      <c r="C933" s="182" t="s">
        <v>751</v>
      </c>
      <c r="D933" s="183"/>
      <c r="E933" s="188" t="s">
        <v>15193</v>
      </c>
      <c r="F933" s="186">
        <v>0</v>
      </c>
      <c r="G933" s="185" t="s">
        <v>6096</v>
      </c>
      <c r="H933" s="110" t="s">
        <v>6434</v>
      </c>
      <c r="I933" s="110" t="s">
        <v>6127</v>
      </c>
    </row>
    <row r="934" spans="1:9" ht="11.25" customHeight="1" x14ac:dyDescent="0.2">
      <c r="A934" s="181">
        <v>1065</v>
      </c>
      <c r="B934" s="182" t="s">
        <v>7714</v>
      </c>
      <c r="C934" s="182" t="s">
        <v>751</v>
      </c>
      <c r="D934" s="183">
        <v>45069</v>
      </c>
      <c r="E934" s="188" t="s">
        <v>15194</v>
      </c>
      <c r="F934" s="186">
        <v>74673</v>
      </c>
      <c r="G934" s="185" t="s">
        <v>6096</v>
      </c>
      <c r="H934" s="110" t="s">
        <v>6280</v>
      </c>
      <c r="I934" s="110" t="s">
        <v>6127</v>
      </c>
    </row>
    <row r="935" spans="1:9" ht="11.25" customHeight="1" x14ac:dyDescent="0.2">
      <c r="A935" s="181">
        <v>1066</v>
      </c>
      <c r="B935" s="182" t="s">
        <v>2862</v>
      </c>
      <c r="C935" s="182" t="s">
        <v>183</v>
      </c>
      <c r="D935" s="184">
        <v>45014</v>
      </c>
      <c r="E935" s="188" t="s">
        <v>15194</v>
      </c>
      <c r="F935" s="186">
        <v>83151</v>
      </c>
      <c r="G935" s="185" t="s">
        <v>6096</v>
      </c>
      <c r="H935" s="110" t="s">
        <v>6195</v>
      </c>
      <c r="I935" s="110" t="s">
        <v>6127</v>
      </c>
    </row>
    <row r="936" spans="1:9" ht="11.25" customHeight="1" x14ac:dyDescent="0.2">
      <c r="A936" s="181">
        <v>1067</v>
      </c>
      <c r="B936" s="182" t="s">
        <v>2937</v>
      </c>
      <c r="C936" s="182" t="s">
        <v>751</v>
      </c>
      <c r="D936" s="183"/>
      <c r="E936" s="188" t="s">
        <v>15193</v>
      </c>
      <c r="F936" s="186">
        <v>0</v>
      </c>
      <c r="G936" s="185" t="s">
        <v>6096</v>
      </c>
      <c r="H936" s="110" t="s">
        <v>6280</v>
      </c>
      <c r="I936" s="110" t="s">
        <v>6127</v>
      </c>
    </row>
    <row r="937" spans="1:9" ht="11.25" customHeight="1" x14ac:dyDescent="0.2">
      <c r="A937" s="181">
        <v>1068</v>
      </c>
      <c r="B937" s="182" t="s">
        <v>2940</v>
      </c>
      <c r="C937" s="182" t="s">
        <v>751</v>
      </c>
      <c r="D937" s="183"/>
      <c r="E937" s="188" t="s">
        <v>15193</v>
      </c>
      <c r="F937" s="186">
        <v>0</v>
      </c>
      <c r="G937" s="185" t="s">
        <v>6096</v>
      </c>
      <c r="H937" s="110" t="s">
        <v>6370</v>
      </c>
      <c r="I937" s="110" t="s">
        <v>6127</v>
      </c>
    </row>
    <row r="938" spans="1:9" ht="11.25" customHeight="1" x14ac:dyDescent="0.2">
      <c r="A938" s="181">
        <v>1070</v>
      </c>
      <c r="B938" s="182" t="s">
        <v>2941</v>
      </c>
      <c r="C938" s="182" t="s">
        <v>751</v>
      </c>
      <c r="D938" s="183">
        <v>45009</v>
      </c>
      <c r="E938" s="188" t="s">
        <v>15194</v>
      </c>
      <c r="F938" s="186">
        <v>26268</v>
      </c>
      <c r="G938" s="185" t="s">
        <v>6096</v>
      </c>
      <c r="H938" s="110" t="s">
        <v>6370</v>
      </c>
      <c r="I938" s="110" t="s">
        <v>6127</v>
      </c>
    </row>
    <row r="939" spans="1:9" ht="11.25" customHeight="1" x14ac:dyDescent="0.2">
      <c r="A939" s="181">
        <v>1071</v>
      </c>
      <c r="B939" s="182" t="s">
        <v>2942</v>
      </c>
      <c r="C939" s="182" t="s">
        <v>751</v>
      </c>
      <c r="D939" s="183"/>
      <c r="E939" s="188" t="s">
        <v>15193</v>
      </c>
      <c r="F939" s="186">
        <v>0</v>
      </c>
      <c r="G939" s="185" t="s">
        <v>6096</v>
      </c>
      <c r="H939" s="110" t="s">
        <v>6396</v>
      </c>
      <c r="I939" s="110" t="s">
        <v>6127</v>
      </c>
    </row>
    <row r="940" spans="1:9" ht="11.25" customHeight="1" x14ac:dyDescent="0.2">
      <c r="A940" s="181">
        <v>1072</v>
      </c>
      <c r="B940" s="182" t="s">
        <v>2943</v>
      </c>
      <c r="C940" s="182" t="s">
        <v>751</v>
      </c>
      <c r="D940" s="183"/>
      <c r="E940" s="188" t="s">
        <v>15193</v>
      </c>
      <c r="F940" s="186">
        <v>0</v>
      </c>
      <c r="G940" s="185" t="s">
        <v>6096</v>
      </c>
      <c r="H940" s="110" t="s">
        <v>6221</v>
      </c>
      <c r="I940" s="110" t="s">
        <v>6118</v>
      </c>
    </row>
    <row r="941" spans="1:9" ht="11.25" customHeight="1" x14ac:dyDescent="0.2">
      <c r="A941" s="181">
        <v>1073</v>
      </c>
      <c r="B941" s="182" t="s">
        <v>2945</v>
      </c>
      <c r="C941" s="182" t="s">
        <v>941</v>
      </c>
      <c r="D941" s="183"/>
      <c r="E941" s="188" t="s">
        <v>15193</v>
      </c>
      <c r="F941" s="186">
        <v>0</v>
      </c>
      <c r="G941" s="185" t="s">
        <v>6096</v>
      </c>
      <c r="H941" s="110" t="s">
        <v>6155</v>
      </c>
      <c r="I941" s="110" t="s">
        <v>6127</v>
      </c>
    </row>
    <row r="942" spans="1:9" ht="11.25" customHeight="1" x14ac:dyDescent="0.2">
      <c r="A942" s="181">
        <v>1074</v>
      </c>
      <c r="B942" s="182" t="s">
        <v>6987</v>
      </c>
      <c r="C942" s="182" t="s">
        <v>751</v>
      </c>
      <c r="D942" s="183">
        <v>44592</v>
      </c>
      <c r="E942" s="188" t="s">
        <v>7328</v>
      </c>
      <c r="F942" s="186">
        <v>35050</v>
      </c>
      <c r="G942" s="185" t="s">
        <v>6096</v>
      </c>
      <c r="H942" s="110" t="s">
        <v>6155</v>
      </c>
      <c r="I942" s="110" t="s">
        <v>6127</v>
      </c>
    </row>
    <row r="943" spans="1:9" ht="11.25" customHeight="1" x14ac:dyDescent="0.2">
      <c r="A943" s="181">
        <v>1075</v>
      </c>
      <c r="B943" s="182" t="s">
        <v>2946</v>
      </c>
      <c r="C943" s="182" t="s">
        <v>751</v>
      </c>
      <c r="D943" s="183"/>
      <c r="E943" s="188" t="s">
        <v>15193</v>
      </c>
      <c r="F943" s="186">
        <v>0</v>
      </c>
      <c r="G943" s="185" t="s">
        <v>6096</v>
      </c>
      <c r="H943" s="110" t="s">
        <v>6280</v>
      </c>
      <c r="I943" s="110" t="s">
        <v>6127</v>
      </c>
    </row>
    <row r="944" spans="1:9" ht="11.25" customHeight="1" x14ac:dyDescent="0.2">
      <c r="A944" s="181">
        <v>1076</v>
      </c>
      <c r="B944" s="182" t="s">
        <v>801</v>
      </c>
      <c r="C944" s="182" t="s">
        <v>183</v>
      </c>
      <c r="D944" s="183"/>
      <c r="E944" s="188" t="s">
        <v>15193</v>
      </c>
      <c r="F944" s="186">
        <v>0</v>
      </c>
      <c r="G944" s="185" t="s">
        <v>6096</v>
      </c>
      <c r="H944" s="110" t="s">
        <v>6119</v>
      </c>
      <c r="I944" s="110" t="s">
        <v>6127</v>
      </c>
    </row>
    <row r="945" spans="1:9" ht="11.25" customHeight="1" x14ac:dyDescent="0.2">
      <c r="A945" s="181">
        <v>1077</v>
      </c>
      <c r="B945" s="182" t="s">
        <v>2957</v>
      </c>
      <c r="C945" s="182" t="s">
        <v>178</v>
      </c>
      <c r="D945" s="183"/>
      <c r="E945" s="188" t="s">
        <v>15193</v>
      </c>
      <c r="F945" s="186">
        <v>0</v>
      </c>
      <c r="G945" s="185" t="s">
        <v>6096</v>
      </c>
      <c r="H945" s="110" t="s">
        <v>6191</v>
      </c>
      <c r="I945" s="110" t="s">
        <v>6127</v>
      </c>
    </row>
    <row r="946" spans="1:9" ht="11.25" customHeight="1" x14ac:dyDescent="0.2">
      <c r="A946" s="181">
        <v>1078</v>
      </c>
      <c r="B946" s="182" t="s">
        <v>7329</v>
      </c>
      <c r="C946" s="182" t="s">
        <v>751</v>
      </c>
      <c r="D946" s="183">
        <v>45013</v>
      </c>
      <c r="E946" s="188" t="s">
        <v>15194</v>
      </c>
      <c r="F946" s="186">
        <v>87901</v>
      </c>
      <c r="G946" s="185" t="s">
        <v>6096</v>
      </c>
      <c r="H946" s="110" t="s">
        <v>6191</v>
      </c>
      <c r="I946" s="110" t="s">
        <v>6127</v>
      </c>
    </row>
    <row r="947" spans="1:9" ht="11.25" customHeight="1" x14ac:dyDescent="0.2">
      <c r="A947" s="181">
        <v>1079</v>
      </c>
      <c r="B947" s="182" t="s">
        <v>2960</v>
      </c>
      <c r="C947" s="182" t="s">
        <v>2927</v>
      </c>
      <c r="D947" s="183">
        <v>45009</v>
      </c>
      <c r="E947" s="188" t="s">
        <v>15194</v>
      </c>
      <c r="F947" s="186">
        <v>46762</v>
      </c>
      <c r="G947" s="185" t="s">
        <v>6096</v>
      </c>
      <c r="H947" s="110" t="s">
        <v>6191</v>
      </c>
      <c r="I947" s="110" t="s">
        <v>6127</v>
      </c>
    </row>
    <row r="948" spans="1:9" ht="11.25" customHeight="1" x14ac:dyDescent="0.2">
      <c r="A948" s="110">
        <v>1080</v>
      </c>
      <c r="B948" s="110" t="s">
        <v>2962</v>
      </c>
      <c r="C948" s="110" t="s">
        <v>4459</v>
      </c>
      <c r="D948" s="183">
        <v>45013</v>
      </c>
      <c r="E948" s="110" t="s">
        <v>15194</v>
      </c>
      <c r="F948" s="110">
        <v>28936</v>
      </c>
      <c r="G948" s="185" t="s">
        <v>6096</v>
      </c>
      <c r="H948" s="110" t="s">
        <v>6280</v>
      </c>
      <c r="I948" s="110" t="s">
        <v>6127</v>
      </c>
    </row>
    <row r="949" spans="1:9" ht="11.25" customHeight="1" x14ac:dyDescent="0.2">
      <c r="A949" s="181">
        <v>1081</v>
      </c>
      <c r="B949" s="182" t="s">
        <v>1652</v>
      </c>
      <c r="C949" s="182" t="s">
        <v>183</v>
      </c>
      <c r="D949" s="183"/>
      <c r="E949" s="188" t="s">
        <v>15193</v>
      </c>
      <c r="F949" s="186">
        <v>0</v>
      </c>
      <c r="G949" s="185" t="s">
        <v>6096</v>
      </c>
      <c r="H949" s="110" t="s">
        <v>6521</v>
      </c>
      <c r="I949" s="110" t="s">
        <v>6127</v>
      </c>
    </row>
    <row r="950" spans="1:9" ht="11.25" customHeight="1" x14ac:dyDescent="0.2">
      <c r="A950" s="181">
        <v>1082</v>
      </c>
      <c r="B950" s="182" t="s">
        <v>1614</v>
      </c>
      <c r="C950" s="182" t="s">
        <v>183</v>
      </c>
      <c r="D950" s="183">
        <v>45007</v>
      </c>
      <c r="E950" s="188" t="s">
        <v>15194</v>
      </c>
      <c r="F950" s="186">
        <v>3561</v>
      </c>
      <c r="G950" s="185" t="s">
        <v>6096</v>
      </c>
      <c r="H950" s="110" t="s">
        <v>6152</v>
      </c>
      <c r="I950" s="110" t="s">
        <v>6127</v>
      </c>
    </row>
    <row r="951" spans="1:9" ht="11.25" customHeight="1" x14ac:dyDescent="0.2">
      <c r="A951" s="181">
        <v>1083</v>
      </c>
      <c r="B951" s="182" t="s">
        <v>2767</v>
      </c>
      <c r="C951" s="182" t="s">
        <v>171</v>
      </c>
      <c r="D951" s="183"/>
      <c r="E951" s="188" t="s">
        <v>15193</v>
      </c>
      <c r="F951" s="186">
        <v>0</v>
      </c>
      <c r="G951" s="185" t="s">
        <v>6096</v>
      </c>
      <c r="H951" s="110" t="s">
        <v>6155</v>
      </c>
      <c r="I951" s="110" t="s">
        <v>6127</v>
      </c>
    </row>
    <row r="952" spans="1:9" ht="11.25" customHeight="1" x14ac:dyDescent="0.2">
      <c r="A952" s="181">
        <v>1084</v>
      </c>
      <c r="B952" s="182" t="s">
        <v>1481</v>
      </c>
      <c r="C952" s="182" t="s">
        <v>178</v>
      </c>
      <c r="D952" s="183"/>
      <c r="E952" s="188" t="s">
        <v>15193</v>
      </c>
      <c r="F952" s="186">
        <v>0</v>
      </c>
      <c r="G952" s="185" t="s">
        <v>6944</v>
      </c>
      <c r="H952" s="110" t="s">
        <v>6152</v>
      </c>
      <c r="I952" s="110" t="s">
        <v>6127</v>
      </c>
    </row>
    <row r="953" spans="1:9" ht="11.25" customHeight="1" x14ac:dyDescent="0.2">
      <c r="A953" s="181">
        <v>1085</v>
      </c>
      <c r="B953" s="182" t="s">
        <v>2977</v>
      </c>
      <c r="C953" s="182" t="s">
        <v>183</v>
      </c>
      <c r="D953" s="183"/>
      <c r="E953" s="188" t="s">
        <v>15193</v>
      </c>
      <c r="F953" s="186">
        <v>0</v>
      </c>
      <c r="G953" s="185" t="s">
        <v>6096</v>
      </c>
      <c r="H953" s="110" t="s">
        <v>6121</v>
      </c>
      <c r="I953" s="110" t="s">
        <v>6127</v>
      </c>
    </row>
    <row r="954" spans="1:9" ht="11.25" customHeight="1" x14ac:dyDescent="0.2">
      <c r="A954" s="181">
        <v>1086</v>
      </c>
      <c r="B954" s="182" t="s">
        <v>2768</v>
      </c>
      <c r="C954" s="182" t="s">
        <v>171</v>
      </c>
      <c r="D954" s="184">
        <v>45013</v>
      </c>
      <c r="E954" s="188" t="s">
        <v>15194</v>
      </c>
      <c r="F954" s="186">
        <v>7707</v>
      </c>
      <c r="G954" s="185" t="s">
        <v>6096</v>
      </c>
      <c r="H954" s="110" t="s">
        <v>6344</v>
      </c>
      <c r="I954" s="110" t="s">
        <v>6127</v>
      </c>
    </row>
    <row r="955" spans="1:9" ht="11.25" customHeight="1" x14ac:dyDescent="0.2">
      <c r="A955" s="181">
        <v>1087</v>
      </c>
      <c r="B955" s="182" t="s">
        <v>7989</v>
      </c>
      <c r="C955" s="182" t="s">
        <v>178</v>
      </c>
      <c r="D955" s="183">
        <v>44588</v>
      </c>
      <c r="E955" s="188" t="s">
        <v>7328</v>
      </c>
      <c r="F955" s="186">
        <v>18549.009999999998</v>
      </c>
      <c r="G955" s="185" t="s">
        <v>6096</v>
      </c>
      <c r="H955" s="110" t="s">
        <v>6155</v>
      </c>
      <c r="I955" s="110" t="s">
        <v>6127</v>
      </c>
    </row>
    <row r="956" spans="1:9" ht="11.25" customHeight="1" x14ac:dyDescent="0.2">
      <c r="A956" s="181">
        <v>1088</v>
      </c>
      <c r="B956" s="182" t="s">
        <v>2979</v>
      </c>
      <c r="C956" s="182" t="s">
        <v>171</v>
      </c>
      <c r="D956" s="183"/>
      <c r="E956" s="188" t="s">
        <v>15193</v>
      </c>
      <c r="F956" s="186">
        <v>0</v>
      </c>
      <c r="G956" s="185" t="s">
        <v>6096</v>
      </c>
      <c r="H956" s="110" t="s">
        <v>6257</v>
      </c>
      <c r="I956" s="110" t="s">
        <v>6127</v>
      </c>
    </row>
    <row r="957" spans="1:9" ht="11.25" customHeight="1" x14ac:dyDescent="0.2">
      <c r="A957" s="181">
        <v>1089</v>
      </c>
      <c r="B957" s="182" t="s">
        <v>279</v>
      </c>
      <c r="C957" s="182" t="s">
        <v>273</v>
      </c>
      <c r="D957" s="184"/>
      <c r="E957" s="188" t="s">
        <v>15193</v>
      </c>
      <c r="F957" s="186">
        <v>0</v>
      </c>
      <c r="G957" s="185" t="s">
        <v>6096</v>
      </c>
      <c r="H957" s="110" t="s">
        <v>6396</v>
      </c>
      <c r="I957" s="110" t="s">
        <v>6127</v>
      </c>
    </row>
    <row r="958" spans="1:9" ht="11.25" customHeight="1" x14ac:dyDescent="0.2">
      <c r="A958" s="181">
        <v>1090</v>
      </c>
      <c r="B958" s="182" t="s">
        <v>13788</v>
      </c>
      <c r="C958" s="182" t="s">
        <v>178</v>
      </c>
      <c r="D958" s="183"/>
      <c r="E958" s="188" t="s">
        <v>15193</v>
      </c>
      <c r="F958" s="186">
        <v>0</v>
      </c>
      <c r="G958" s="185" t="s">
        <v>6096</v>
      </c>
      <c r="H958" s="110" t="s">
        <v>6396</v>
      </c>
      <c r="I958" s="110" t="s">
        <v>6127</v>
      </c>
    </row>
    <row r="959" spans="1:9" ht="11.25" customHeight="1" x14ac:dyDescent="0.2">
      <c r="A959" s="181">
        <v>1091</v>
      </c>
      <c r="B959" s="182" t="s">
        <v>1200</v>
      </c>
      <c r="C959" s="182" t="s">
        <v>4532</v>
      </c>
      <c r="D959" s="183">
        <v>45013</v>
      </c>
      <c r="E959" s="188" t="s">
        <v>15194</v>
      </c>
      <c r="F959" s="186">
        <v>57709</v>
      </c>
      <c r="G959" s="185" t="s">
        <v>6096</v>
      </c>
      <c r="H959" s="110" t="s">
        <v>6155</v>
      </c>
      <c r="I959" s="110" t="s">
        <v>6127</v>
      </c>
    </row>
    <row r="960" spans="1:9" ht="11.25" customHeight="1" x14ac:dyDescent="0.2">
      <c r="A960" s="181">
        <v>1092</v>
      </c>
      <c r="B960" s="182" t="s">
        <v>13786</v>
      </c>
      <c r="C960" s="182" t="s">
        <v>4532</v>
      </c>
      <c r="D960" s="183"/>
      <c r="E960" s="188" t="s">
        <v>15193</v>
      </c>
      <c r="F960" s="186">
        <v>0</v>
      </c>
      <c r="G960" s="185" t="s">
        <v>6096</v>
      </c>
      <c r="H960" s="110" t="s">
        <v>6150</v>
      </c>
      <c r="I960" s="110" t="s">
        <v>6127</v>
      </c>
    </row>
    <row r="961" spans="1:9" ht="11.25" customHeight="1" x14ac:dyDescent="0.2">
      <c r="A961" s="181">
        <v>1093</v>
      </c>
      <c r="B961" s="182" t="s">
        <v>2769</v>
      </c>
      <c r="C961" s="182" t="s">
        <v>171</v>
      </c>
      <c r="D961" s="183"/>
      <c r="E961" s="188" t="s">
        <v>15193</v>
      </c>
      <c r="F961" s="186">
        <v>0</v>
      </c>
      <c r="G961" s="185" t="s">
        <v>6096</v>
      </c>
      <c r="H961" s="110" t="s">
        <v>6119</v>
      </c>
      <c r="I961" s="110" t="s">
        <v>6127</v>
      </c>
    </row>
    <row r="962" spans="1:9" ht="11.25" customHeight="1" x14ac:dyDescent="0.2">
      <c r="A962" s="181">
        <v>1094</v>
      </c>
      <c r="B962" s="182" t="s">
        <v>2265</v>
      </c>
      <c r="C962" s="182" t="s">
        <v>178</v>
      </c>
      <c r="D962" s="183"/>
      <c r="E962" s="188" t="s">
        <v>15193</v>
      </c>
      <c r="F962" s="186">
        <v>0</v>
      </c>
      <c r="G962" s="185" t="s">
        <v>6096</v>
      </c>
      <c r="H962" s="110" t="s">
        <v>6119</v>
      </c>
      <c r="I962" s="110" t="s">
        <v>6127</v>
      </c>
    </row>
    <row r="963" spans="1:9" ht="11.25" customHeight="1" x14ac:dyDescent="0.2">
      <c r="A963" s="181">
        <v>1095</v>
      </c>
      <c r="B963" s="182" t="s">
        <v>13782</v>
      </c>
      <c r="C963" s="182" t="s">
        <v>178</v>
      </c>
      <c r="D963" s="183">
        <v>44588</v>
      </c>
      <c r="E963" s="188" t="s">
        <v>7328</v>
      </c>
      <c r="F963" s="186">
        <v>22914</v>
      </c>
      <c r="G963" s="185" t="s">
        <v>6096</v>
      </c>
      <c r="H963" s="110" t="s">
        <v>6119</v>
      </c>
      <c r="I963" s="110" t="s">
        <v>6127</v>
      </c>
    </row>
    <row r="964" spans="1:9" ht="11.25" customHeight="1" x14ac:dyDescent="0.2">
      <c r="A964" s="181">
        <v>1096</v>
      </c>
      <c r="B964" s="182" t="s">
        <v>2784</v>
      </c>
      <c r="C964" s="182" t="s">
        <v>171</v>
      </c>
      <c r="D964" s="183"/>
      <c r="E964" s="188" t="s">
        <v>15193</v>
      </c>
      <c r="F964" s="186">
        <v>0</v>
      </c>
      <c r="G964" s="185" t="s">
        <v>6096</v>
      </c>
      <c r="H964" s="110" t="s">
        <v>6119</v>
      </c>
      <c r="I964" s="110" t="s">
        <v>6127</v>
      </c>
    </row>
    <row r="965" spans="1:9" ht="11.25" customHeight="1" x14ac:dyDescent="0.2">
      <c r="A965" s="181">
        <v>1097</v>
      </c>
      <c r="B965" s="182" t="s">
        <v>13779</v>
      </c>
      <c r="C965" s="182" t="s">
        <v>178</v>
      </c>
      <c r="D965" s="183"/>
      <c r="E965" s="188" t="s">
        <v>15193</v>
      </c>
      <c r="F965" s="186">
        <v>0</v>
      </c>
      <c r="G965" s="185" t="s">
        <v>6096</v>
      </c>
      <c r="H965" s="110" t="s">
        <v>6119</v>
      </c>
      <c r="I965" s="110" t="s">
        <v>6127</v>
      </c>
    </row>
    <row r="966" spans="1:9" ht="11.25" customHeight="1" x14ac:dyDescent="0.2">
      <c r="A966" s="181">
        <v>1098</v>
      </c>
      <c r="B966" s="182" t="s">
        <v>13777</v>
      </c>
      <c r="C966" s="182" t="s">
        <v>178</v>
      </c>
      <c r="D966" s="183"/>
      <c r="E966" s="188" t="s">
        <v>15193</v>
      </c>
      <c r="F966" s="186">
        <v>0</v>
      </c>
      <c r="G966" s="185" t="s">
        <v>6096</v>
      </c>
      <c r="H966" s="110" t="s">
        <v>6949</v>
      </c>
      <c r="I966" s="110" t="s">
        <v>6127</v>
      </c>
    </row>
    <row r="967" spans="1:9" ht="11.25" customHeight="1" x14ac:dyDescent="0.2">
      <c r="A967" s="181">
        <v>1099</v>
      </c>
      <c r="B967" s="182" t="s">
        <v>7709</v>
      </c>
      <c r="C967" s="182" t="s">
        <v>178</v>
      </c>
      <c r="D967" s="183">
        <v>45006</v>
      </c>
      <c r="E967" s="188" t="s">
        <v>15194</v>
      </c>
      <c r="F967" s="186">
        <v>3420</v>
      </c>
      <c r="G967" s="185" t="s">
        <v>6096</v>
      </c>
      <c r="H967" s="110" t="s">
        <v>6434</v>
      </c>
      <c r="I967" s="110" t="s">
        <v>6127</v>
      </c>
    </row>
    <row r="968" spans="1:9" ht="11.25" customHeight="1" x14ac:dyDescent="0.2">
      <c r="A968" s="181">
        <v>1100</v>
      </c>
      <c r="B968" s="182" t="s">
        <v>13775</v>
      </c>
      <c r="C968" s="182" t="s">
        <v>178</v>
      </c>
      <c r="D968" s="184">
        <v>44589</v>
      </c>
      <c r="E968" s="188" t="s">
        <v>7328</v>
      </c>
      <c r="F968" s="186">
        <v>13625</v>
      </c>
      <c r="G968" s="185" t="s">
        <v>6096</v>
      </c>
      <c r="H968" s="110" t="s">
        <v>6257</v>
      </c>
      <c r="I968" s="110" t="s">
        <v>6127</v>
      </c>
    </row>
    <row r="969" spans="1:9" ht="11.25" customHeight="1" x14ac:dyDescent="0.2">
      <c r="A969" s="181">
        <v>1101</v>
      </c>
      <c r="B969" s="182" t="s">
        <v>7707</v>
      </c>
      <c r="C969" s="182" t="s">
        <v>178</v>
      </c>
      <c r="D969" s="184">
        <v>45006</v>
      </c>
      <c r="E969" s="188" t="s">
        <v>15194</v>
      </c>
      <c r="F969" s="186">
        <v>7551</v>
      </c>
      <c r="G969" s="185" t="s">
        <v>6096</v>
      </c>
      <c r="H969" s="110" t="s">
        <v>6344</v>
      </c>
      <c r="I969" s="110" t="s">
        <v>6127</v>
      </c>
    </row>
    <row r="970" spans="1:9" ht="11.25" customHeight="1" x14ac:dyDescent="0.2">
      <c r="A970" s="181">
        <v>1102</v>
      </c>
      <c r="B970" s="182" t="s">
        <v>13773</v>
      </c>
      <c r="C970" s="182" t="s">
        <v>178</v>
      </c>
      <c r="D970" s="183">
        <v>44596</v>
      </c>
      <c r="E970" s="188" t="s">
        <v>7328</v>
      </c>
      <c r="F970" s="186">
        <v>29905</v>
      </c>
      <c r="G970" s="185" t="s">
        <v>6096</v>
      </c>
      <c r="H970" s="110" t="s">
        <v>6191</v>
      </c>
      <c r="I970" s="110" t="s">
        <v>6127</v>
      </c>
    </row>
    <row r="971" spans="1:9" ht="11.25" customHeight="1" x14ac:dyDescent="0.2">
      <c r="A971" s="181">
        <v>1103</v>
      </c>
      <c r="B971" s="182" t="s">
        <v>13771</v>
      </c>
      <c r="C971" s="182" t="s">
        <v>178</v>
      </c>
      <c r="D971" s="183">
        <v>44596</v>
      </c>
      <c r="E971" s="188" t="s">
        <v>7328</v>
      </c>
      <c r="F971" s="186">
        <v>51543.01</v>
      </c>
      <c r="G971" s="185" t="s">
        <v>6096</v>
      </c>
      <c r="H971" s="110" t="s">
        <v>6166</v>
      </c>
      <c r="I971" s="110" t="s">
        <v>6127</v>
      </c>
    </row>
    <row r="972" spans="1:9" ht="11.25" customHeight="1" x14ac:dyDescent="0.2">
      <c r="A972" s="181">
        <v>1104</v>
      </c>
      <c r="B972" s="182" t="s">
        <v>3019</v>
      </c>
      <c r="C972" s="182" t="s">
        <v>178</v>
      </c>
      <c r="D972" s="183">
        <v>43530</v>
      </c>
      <c r="E972" s="188" t="s">
        <v>15195</v>
      </c>
      <c r="F972" s="186">
        <v>101906</v>
      </c>
      <c r="G972" s="185" t="s">
        <v>6096</v>
      </c>
      <c r="H972" s="110" t="s">
        <v>6121</v>
      </c>
      <c r="I972" s="110" t="s">
        <v>6127</v>
      </c>
    </row>
    <row r="973" spans="1:9" ht="11.25" customHeight="1" x14ac:dyDescent="0.2">
      <c r="A973" s="181">
        <v>1105</v>
      </c>
      <c r="B973" s="182" t="s">
        <v>3017</v>
      </c>
      <c r="C973" s="182" t="s">
        <v>178</v>
      </c>
      <c r="D973" s="184"/>
      <c r="E973" s="188" t="s">
        <v>15193</v>
      </c>
      <c r="F973" s="186">
        <v>0</v>
      </c>
      <c r="G973" s="185" t="s">
        <v>6096</v>
      </c>
      <c r="H973" s="110" t="s">
        <v>6119</v>
      </c>
      <c r="I973" s="110" t="s">
        <v>6127</v>
      </c>
    </row>
    <row r="974" spans="1:9" ht="11.25" customHeight="1" x14ac:dyDescent="0.2">
      <c r="A974" s="181">
        <v>1106</v>
      </c>
      <c r="B974" s="182" t="s">
        <v>13768</v>
      </c>
      <c r="C974" s="182" t="s">
        <v>178</v>
      </c>
      <c r="D974" s="184"/>
      <c r="E974" s="188" t="s">
        <v>15193</v>
      </c>
      <c r="F974" s="186">
        <v>0</v>
      </c>
      <c r="G974" s="185" t="s">
        <v>6096</v>
      </c>
      <c r="H974" s="110" t="s">
        <v>6119</v>
      </c>
      <c r="I974" s="110" t="s">
        <v>6127</v>
      </c>
    </row>
    <row r="975" spans="1:9" ht="11.25" customHeight="1" x14ac:dyDescent="0.2">
      <c r="A975" s="181">
        <v>1107</v>
      </c>
      <c r="B975" s="182" t="s">
        <v>3021</v>
      </c>
      <c r="C975" s="182" t="s">
        <v>178</v>
      </c>
      <c r="D975" s="184"/>
      <c r="E975" s="188" t="s">
        <v>15193</v>
      </c>
      <c r="F975" s="186">
        <v>0</v>
      </c>
      <c r="G975" s="185" t="s">
        <v>6096</v>
      </c>
      <c r="H975" s="110" t="s">
        <v>6280</v>
      </c>
      <c r="I975" s="110" t="s">
        <v>6127</v>
      </c>
    </row>
    <row r="976" spans="1:9" ht="11.25" customHeight="1" x14ac:dyDescent="0.2">
      <c r="A976" s="181">
        <v>1108</v>
      </c>
      <c r="B976" s="182" t="s">
        <v>2264</v>
      </c>
      <c r="C976" s="182" t="s">
        <v>178</v>
      </c>
      <c r="D976" s="183"/>
      <c r="E976" s="188" t="s">
        <v>15193</v>
      </c>
      <c r="F976" s="186">
        <v>0</v>
      </c>
      <c r="G976" s="185" t="s">
        <v>6096</v>
      </c>
      <c r="H976" s="110" t="s">
        <v>6434</v>
      </c>
      <c r="I976" s="110" t="s">
        <v>6127</v>
      </c>
    </row>
    <row r="977" spans="1:9" ht="11.25" customHeight="1" x14ac:dyDescent="0.2">
      <c r="A977" s="181">
        <v>1109</v>
      </c>
      <c r="B977" s="182" t="s">
        <v>13765</v>
      </c>
      <c r="C977" s="182" t="s">
        <v>178</v>
      </c>
      <c r="D977" s="183"/>
      <c r="E977" s="188" t="s">
        <v>15193</v>
      </c>
      <c r="F977" s="186">
        <v>0</v>
      </c>
      <c r="G977" s="185" t="s">
        <v>6957</v>
      </c>
      <c r="H977" s="110" t="s">
        <v>6191</v>
      </c>
      <c r="I977" s="110" t="s">
        <v>6127</v>
      </c>
    </row>
    <row r="978" spans="1:9" ht="11.25" customHeight="1" x14ac:dyDescent="0.2">
      <c r="A978" s="181">
        <v>1110</v>
      </c>
      <c r="B978" s="182" t="s">
        <v>13763</v>
      </c>
      <c r="C978" s="182" t="s">
        <v>178</v>
      </c>
      <c r="D978" s="183"/>
      <c r="E978" s="188" t="s">
        <v>15193</v>
      </c>
      <c r="F978" s="186">
        <v>0</v>
      </c>
      <c r="G978" s="185" t="s">
        <v>6096</v>
      </c>
      <c r="H978" s="110" t="s">
        <v>6119</v>
      </c>
      <c r="I978" s="110" t="s">
        <v>6127</v>
      </c>
    </row>
    <row r="979" spans="1:9" ht="11.25" customHeight="1" x14ac:dyDescent="0.2">
      <c r="A979" s="181">
        <v>1111</v>
      </c>
      <c r="B979" s="182" t="s">
        <v>2517</v>
      </c>
      <c r="C979" s="182" t="s">
        <v>178</v>
      </c>
      <c r="D979" s="183">
        <v>45006</v>
      </c>
      <c r="E979" s="188" t="s">
        <v>15194</v>
      </c>
      <c r="F979" s="186">
        <v>7500</v>
      </c>
      <c r="G979" s="185" t="s">
        <v>6960</v>
      </c>
      <c r="H979" s="110" t="s">
        <v>6191</v>
      </c>
      <c r="I979" s="110" t="s">
        <v>6127</v>
      </c>
    </row>
    <row r="980" spans="1:9" ht="11.25" customHeight="1" x14ac:dyDescent="0.2">
      <c r="A980" s="181">
        <v>1112</v>
      </c>
      <c r="B980" s="182" t="s">
        <v>13761</v>
      </c>
      <c r="C980" s="182" t="s">
        <v>178</v>
      </c>
      <c r="D980" s="184"/>
      <c r="E980" s="188" t="s">
        <v>15193</v>
      </c>
      <c r="F980" s="186">
        <v>0</v>
      </c>
      <c r="G980" s="185" t="s">
        <v>6096</v>
      </c>
      <c r="H980" s="110" t="s">
        <v>6191</v>
      </c>
      <c r="I980" s="110" t="s">
        <v>6127</v>
      </c>
    </row>
    <row r="981" spans="1:9" ht="11.25" customHeight="1" x14ac:dyDescent="0.2">
      <c r="A981" s="181">
        <v>1113</v>
      </c>
      <c r="B981" s="182" t="s">
        <v>13759</v>
      </c>
      <c r="C981" s="182" t="s">
        <v>178</v>
      </c>
      <c r="D981" s="184"/>
      <c r="E981" s="188" t="s">
        <v>15193</v>
      </c>
      <c r="F981" s="186">
        <v>0</v>
      </c>
      <c r="G981" s="185" t="s">
        <v>6553</v>
      </c>
      <c r="H981" s="110" t="s">
        <v>6280</v>
      </c>
      <c r="I981" s="110" t="s">
        <v>6127</v>
      </c>
    </row>
    <row r="982" spans="1:9" ht="11.25" customHeight="1" x14ac:dyDescent="0.2">
      <c r="A982" s="181">
        <v>1114</v>
      </c>
      <c r="B982" s="182" t="s">
        <v>13757</v>
      </c>
      <c r="C982" s="182" t="s">
        <v>178</v>
      </c>
      <c r="D982" s="184"/>
      <c r="E982" s="188" t="s">
        <v>15193</v>
      </c>
      <c r="F982" s="186">
        <v>0</v>
      </c>
      <c r="G982" s="185" t="s">
        <v>6096</v>
      </c>
      <c r="H982" s="110" t="s">
        <v>6396</v>
      </c>
      <c r="I982" s="110" t="s">
        <v>6173</v>
      </c>
    </row>
    <row r="983" spans="1:9" ht="11.25" customHeight="1" x14ac:dyDescent="0.2">
      <c r="A983" s="181">
        <v>1115</v>
      </c>
      <c r="B983" s="182" t="s">
        <v>13755</v>
      </c>
      <c r="C983" s="182" t="s">
        <v>171</v>
      </c>
      <c r="D983" s="184"/>
      <c r="E983" s="188" t="s">
        <v>15193</v>
      </c>
      <c r="F983" s="186">
        <v>0</v>
      </c>
      <c r="G983" s="185" t="s">
        <v>6962</v>
      </c>
      <c r="H983" s="110" t="s">
        <v>6340</v>
      </c>
      <c r="I983" s="110" t="s">
        <v>6127</v>
      </c>
    </row>
    <row r="984" spans="1:9" ht="11.25" customHeight="1" x14ac:dyDescent="0.2">
      <c r="A984" s="181">
        <v>1116</v>
      </c>
      <c r="B984" s="182" t="s">
        <v>3134</v>
      </c>
      <c r="C984" s="182" t="s">
        <v>178</v>
      </c>
      <c r="D984" s="183">
        <v>44596</v>
      </c>
      <c r="E984" s="188" t="s">
        <v>7328</v>
      </c>
      <c r="F984" s="186">
        <v>415</v>
      </c>
      <c r="G984" s="185" t="s">
        <v>6096</v>
      </c>
      <c r="H984" s="110" t="s">
        <v>6155</v>
      </c>
      <c r="I984" s="110" t="s">
        <v>6118</v>
      </c>
    </row>
    <row r="985" spans="1:9" ht="11.25" customHeight="1" x14ac:dyDescent="0.2">
      <c r="A985" s="181">
        <v>1117</v>
      </c>
      <c r="B985" s="182" t="s">
        <v>13753</v>
      </c>
      <c r="C985" s="182" t="s">
        <v>178</v>
      </c>
      <c r="D985" s="184"/>
      <c r="E985" s="188" t="s">
        <v>15193</v>
      </c>
      <c r="F985" s="186">
        <v>0</v>
      </c>
      <c r="G985" s="185" t="s">
        <v>6096</v>
      </c>
      <c r="H985" s="110" t="s">
        <v>6434</v>
      </c>
      <c r="I985" s="110" t="s">
        <v>6127</v>
      </c>
    </row>
    <row r="986" spans="1:9" ht="11.25" customHeight="1" x14ac:dyDescent="0.2">
      <c r="A986" s="181">
        <v>1118</v>
      </c>
      <c r="B986" s="182" t="s">
        <v>3027</v>
      </c>
      <c r="C986" s="182" t="s">
        <v>178</v>
      </c>
      <c r="D986" s="183"/>
      <c r="E986" s="188" t="s">
        <v>15193</v>
      </c>
      <c r="F986" s="186">
        <v>0</v>
      </c>
      <c r="G986" s="185" t="s">
        <v>6963</v>
      </c>
      <c r="H986" s="110" t="s">
        <v>6152</v>
      </c>
      <c r="I986" s="110" t="s">
        <v>6127</v>
      </c>
    </row>
    <row r="987" spans="1:9" ht="11.25" customHeight="1" x14ac:dyDescent="0.2">
      <c r="A987" s="181">
        <v>1119</v>
      </c>
      <c r="B987" s="182" t="s">
        <v>1653</v>
      </c>
      <c r="C987" s="182" t="s">
        <v>183</v>
      </c>
      <c r="D987" s="183"/>
      <c r="E987" s="188" t="s">
        <v>15193</v>
      </c>
      <c r="F987" s="186">
        <v>0</v>
      </c>
      <c r="G987" s="185" t="s">
        <v>6455</v>
      </c>
      <c r="H987" s="110" t="s">
        <v>6152</v>
      </c>
      <c r="I987" s="110" t="s">
        <v>6127</v>
      </c>
    </row>
    <row r="988" spans="1:9" ht="11.25" customHeight="1" x14ac:dyDescent="0.2">
      <c r="A988" s="181">
        <v>1120</v>
      </c>
      <c r="B988" s="182" t="s">
        <v>13749</v>
      </c>
      <c r="C988" s="182" t="s">
        <v>171</v>
      </c>
      <c r="D988" s="183">
        <v>44600</v>
      </c>
      <c r="E988" s="188" t="s">
        <v>7328</v>
      </c>
      <c r="F988" s="186">
        <v>7138</v>
      </c>
      <c r="G988" s="185" t="s">
        <v>6096</v>
      </c>
      <c r="H988" s="110" t="s">
        <v>6340</v>
      </c>
      <c r="I988" s="110" t="s">
        <v>6127</v>
      </c>
    </row>
    <row r="989" spans="1:9" ht="11.25" customHeight="1" x14ac:dyDescent="0.2">
      <c r="A989" s="181">
        <v>1121</v>
      </c>
      <c r="B989" s="182" t="s">
        <v>2295</v>
      </c>
      <c r="C989" s="182" t="s">
        <v>171</v>
      </c>
      <c r="D989" s="183">
        <v>44600</v>
      </c>
      <c r="E989" s="188" t="s">
        <v>7328</v>
      </c>
      <c r="F989" s="186">
        <v>16161</v>
      </c>
      <c r="G989" s="185" t="s">
        <v>6966</v>
      </c>
      <c r="H989" s="110" t="s">
        <v>6121</v>
      </c>
      <c r="I989" s="110" t="s">
        <v>6127</v>
      </c>
    </row>
    <row r="990" spans="1:9" ht="11.25" customHeight="1" x14ac:dyDescent="0.2">
      <c r="A990" s="181">
        <v>1122</v>
      </c>
      <c r="B990" s="182" t="s">
        <v>2598</v>
      </c>
      <c r="C990" s="182" t="s">
        <v>178</v>
      </c>
      <c r="D990" s="183">
        <v>44588</v>
      </c>
      <c r="E990" s="188" t="s">
        <v>7328</v>
      </c>
      <c r="F990" s="186">
        <v>313.01</v>
      </c>
      <c r="G990" s="185" t="s">
        <v>6967</v>
      </c>
      <c r="H990" s="110" t="s">
        <v>6121</v>
      </c>
      <c r="I990" s="110" t="s">
        <v>6127</v>
      </c>
    </row>
    <row r="991" spans="1:9" ht="11.25" customHeight="1" x14ac:dyDescent="0.2">
      <c r="A991" s="181">
        <v>1123</v>
      </c>
      <c r="B991" s="182" t="s">
        <v>6688</v>
      </c>
      <c r="C991" s="182" t="s">
        <v>178</v>
      </c>
      <c r="D991" s="183">
        <v>45013</v>
      </c>
      <c r="E991" s="188" t="s">
        <v>15194</v>
      </c>
      <c r="F991" s="186">
        <v>75416</v>
      </c>
      <c r="G991" s="185" t="s">
        <v>6968</v>
      </c>
      <c r="H991" s="110" t="s">
        <v>6178</v>
      </c>
      <c r="I991" s="110" t="s">
        <v>6127</v>
      </c>
    </row>
    <row r="992" spans="1:9" ht="11.25" customHeight="1" x14ac:dyDescent="0.2">
      <c r="A992" s="181">
        <v>1124</v>
      </c>
      <c r="B992" s="182" t="s">
        <v>13746</v>
      </c>
      <c r="C992" s="182" t="s">
        <v>178</v>
      </c>
      <c r="D992" s="183"/>
      <c r="E992" s="188" t="s">
        <v>15193</v>
      </c>
      <c r="F992" s="186">
        <v>0</v>
      </c>
      <c r="G992" s="185" t="s">
        <v>6096</v>
      </c>
      <c r="H992" s="110" t="s">
        <v>6178</v>
      </c>
      <c r="I992" s="110" t="s">
        <v>6127</v>
      </c>
    </row>
    <row r="993" spans="1:9" ht="11.25" customHeight="1" x14ac:dyDescent="0.2">
      <c r="A993" s="181">
        <v>1125</v>
      </c>
      <c r="B993" s="182" t="s">
        <v>7705</v>
      </c>
      <c r="C993" s="182" t="s">
        <v>178</v>
      </c>
      <c r="D993" s="184">
        <v>44596</v>
      </c>
      <c r="E993" s="188" t="s">
        <v>7328</v>
      </c>
      <c r="F993" s="186">
        <v>343292</v>
      </c>
      <c r="G993" s="185" t="s">
        <v>6970</v>
      </c>
      <c r="H993" s="110" t="s">
        <v>6236</v>
      </c>
      <c r="I993" s="110" t="s">
        <v>6127</v>
      </c>
    </row>
    <row r="994" spans="1:9" ht="11.25" customHeight="1" x14ac:dyDescent="0.2">
      <c r="A994" s="181">
        <v>1126</v>
      </c>
      <c r="B994" s="182" t="s">
        <v>13744</v>
      </c>
      <c r="C994" s="182" t="s">
        <v>178</v>
      </c>
      <c r="D994" s="183"/>
      <c r="E994" s="188" t="s">
        <v>15193</v>
      </c>
      <c r="F994" s="186">
        <v>0</v>
      </c>
      <c r="G994" s="185" t="s">
        <v>6972</v>
      </c>
      <c r="H994" s="110" t="s">
        <v>6280</v>
      </c>
      <c r="I994" s="110" t="s">
        <v>6127</v>
      </c>
    </row>
    <row r="995" spans="1:9" ht="11.25" customHeight="1" x14ac:dyDescent="0.2">
      <c r="A995" s="181">
        <v>1127</v>
      </c>
      <c r="B995" s="182" t="s">
        <v>13742</v>
      </c>
      <c r="C995" s="182" t="s">
        <v>178</v>
      </c>
      <c r="D995" s="183"/>
      <c r="E995" s="188" t="s">
        <v>15193</v>
      </c>
      <c r="F995" s="186">
        <v>0</v>
      </c>
      <c r="G995" s="185" t="s">
        <v>6974</v>
      </c>
      <c r="H995" s="110" t="s">
        <v>6280</v>
      </c>
      <c r="I995" s="110" t="s">
        <v>6127</v>
      </c>
    </row>
    <row r="996" spans="1:9" ht="11.25" customHeight="1" x14ac:dyDescent="0.2">
      <c r="A996" s="181">
        <v>1130</v>
      </c>
      <c r="B996" s="182" t="s">
        <v>13740</v>
      </c>
      <c r="C996" s="182" t="s">
        <v>178</v>
      </c>
      <c r="D996" s="183"/>
      <c r="E996" s="188" t="s">
        <v>15193</v>
      </c>
      <c r="F996" s="186">
        <v>0</v>
      </c>
      <c r="G996" s="185" t="s">
        <v>6975</v>
      </c>
      <c r="H996" s="110" t="s">
        <v>6178</v>
      </c>
      <c r="I996" s="110" t="s">
        <v>6127</v>
      </c>
    </row>
    <row r="997" spans="1:9" ht="11.25" customHeight="1" x14ac:dyDescent="0.2">
      <c r="A997" s="181">
        <v>1132</v>
      </c>
      <c r="B997" s="182" t="s">
        <v>1462</v>
      </c>
      <c r="C997" s="182" t="s">
        <v>178</v>
      </c>
      <c r="D997" s="183"/>
      <c r="E997" s="188" t="s">
        <v>15193</v>
      </c>
      <c r="F997" s="186">
        <v>0</v>
      </c>
      <c r="G997" s="185" t="s">
        <v>6977</v>
      </c>
      <c r="H997" s="110" t="s">
        <v>6152</v>
      </c>
      <c r="I997" s="110" t="s">
        <v>6127</v>
      </c>
    </row>
    <row r="998" spans="1:9" ht="11.25" customHeight="1" x14ac:dyDescent="0.2">
      <c r="A998" s="110">
        <v>1134</v>
      </c>
      <c r="B998" s="110" t="s">
        <v>13738</v>
      </c>
      <c r="C998" s="110" t="s">
        <v>178</v>
      </c>
      <c r="D998" s="183"/>
      <c r="E998" s="110" t="s">
        <v>15193</v>
      </c>
      <c r="F998" s="110">
        <v>0</v>
      </c>
      <c r="G998" s="185" t="s">
        <v>6096</v>
      </c>
      <c r="H998" s="110" t="s">
        <v>6434</v>
      </c>
      <c r="I998" s="110" t="s">
        <v>6127</v>
      </c>
    </row>
    <row r="999" spans="1:9" ht="11.25" customHeight="1" x14ac:dyDescent="0.2">
      <c r="A999" s="181">
        <v>1135</v>
      </c>
      <c r="B999" s="182" t="s">
        <v>7703</v>
      </c>
      <c r="C999" s="182" t="s">
        <v>171</v>
      </c>
      <c r="D999" s="183">
        <v>45006</v>
      </c>
      <c r="E999" s="188" t="s">
        <v>15194</v>
      </c>
      <c r="F999" s="186">
        <v>106306</v>
      </c>
      <c r="G999" s="185" t="s">
        <v>6096</v>
      </c>
      <c r="H999" s="110" t="s">
        <v>6434</v>
      </c>
      <c r="I999" s="110" t="s">
        <v>6127</v>
      </c>
    </row>
    <row r="1000" spans="1:9" ht="11.25" customHeight="1" x14ac:dyDescent="0.2">
      <c r="A1000" s="181">
        <v>1136</v>
      </c>
      <c r="B1000" s="182" t="s">
        <v>7701</v>
      </c>
      <c r="C1000" s="182" t="s">
        <v>171</v>
      </c>
      <c r="D1000" s="183">
        <v>45006</v>
      </c>
      <c r="E1000" s="188" t="s">
        <v>15194</v>
      </c>
      <c r="F1000" s="186">
        <v>197494.01</v>
      </c>
      <c r="G1000" s="185" t="s">
        <v>6979</v>
      </c>
      <c r="H1000" s="110" t="s">
        <v>6362</v>
      </c>
      <c r="I1000" s="110" t="s">
        <v>6127</v>
      </c>
    </row>
    <row r="1001" spans="1:9" ht="11.25" customHeight="1" x14ac:dyDescent="0.2">
      <c r="A1001" s="181">
        <v>1137</v>
      </c>
      <c r="B1001" s="182" t="s">
        <v>3088</v>
      </c>
      <c r="C1001" s="182" t="s">
        <v>178</v>
      </c>
      <c r="D1001" s="183">
        <v>44690</v>
      </c>
      <c r="E1001" s="188" t="s">
        <v>7328</v>
      </c>
      <c r="F1001" s="186">
        <v>116026</v>
      </c>
      <c r="G1001" s="185" t="s">
        <v>6981</v>
      </c>
      <c r="H1001" s="110" t="s">
        <v>6434</v>
      </c>
      <c r="I1001" s="110" t="s">
        <v>6127</v>
      </c>
    </row>
    <row r="1002" spans="1:9" ht="11.25" customHeight="1" x14ac:dyDescent="0.2">
      <c r="A1002" s="181">
        <v>1138</v>
      </c>
      <c r="B1002" s="182" t="s">
        <v>3093</v>
      </c>
      <c r="C1002" s="182" t="s">
        <v>178</v>
      </c>
      <c r="D1002" s="183"/>
      <c r="E1002" s="188" t="s">
        <v>15193</v>
      </c>
      <c r="F1002" s="186">
        <v>0</v>
      </c>
      <c r="G1002" s="185" t="s">
        <v>6096</v>
      </c>
      <c r="H1002" s="110" t="s">
        <v>6746</v>
      </c>
      <c r="I1002" s="110" t="s">
        <v>6127</v>
      </c>
    </row>
    <row r="1003" spans="1:9" ht="11.25" customHeight="1" x14ac:dyDescent="0.2">
      <c r="A1003" s="181">
        <v>1139</v>
      </c>
      <c r="B1003" s="182" t="s">
        <v>13735</v>
      </c>
      <c r="C1003" s="182" t="s">
        <v>178</v>
      </c>
      <c r="D1003" s="183"/>
      <c r="E1003" s="188" t="s">
        <v>15193</v>
      </c>
      <c r="F1003" s="186">
        <v>0</v>
      </c>
      <c r="G1003" s="185" t="s">
        <v>6096</v>
      </c>
      <c r="H1003" s="110" t="s">
        <v>6362</v>
      </c>
      <c r="I1003" s="110" t="s">
        <v>6127</v>
      </c>
    </row>
    <row r="1004" spans="1:9" ht="11.25" customHeight="1" x14ac:dyDescent="0.2">
      <c r="A1004" s="181">
        <v>1140</v>
      </c>
      <c r="B1004" s="182" t="s">
        <v>1822</v>
      </c>
      <c r="C1004" s="182" t="s">
        <v>178</v>
      </c>
      <c r="D1004" s="184"/>
      <c r="E1004" s="188" t="s">
        <v>15193</v>
      </c>
      <c r="F1004" s="186">
        <v>0</v>
      </c>
      <c r="G1004" s="185" t="s">
        <v>6096</v>
      </c>
      <c r="H1004" s="110" t="s">
        <v>6280</v>
      </c>
      <c r="I1004" s="110" t="s">
        <v>6127</v>
      </c>
    </row>
    <row r="1005" spans="1:9" ht="11.25" customHeight="1" x14ac:dyDescent="0.2">
      <c r="A1005" s="181">
        <v>1141</v>
      </c>
      <c r="B1005" s="182" t="s">
        <v>3121</v>
      </c>
      <c r="C1005" s="182" t="s">
        <v>178</v>
      </c>
      <c r="D1005" s="183"/>
      <c r="E1005" s="188" t="s">
        <v>15193</v>
      </c>
      <c r="F1005" s="186">
        <v>0</v>
      </c>
      <c r="G1005" s="185" t="s">
        <v>6096</v>
      </c>
      <c r="H1005" s="110" t="s">
        <v>6434</v>
      </c>
      <c r="I1005" s="110" t="s">
        <v>6127</v>
      </c>
    </row>
    <row r="1006" spans="1:9" ht="11.25" customHeight="1" x14ac:dyDescent="0.2">
      <c r="A1006" s="181">
        <v>1142</v>
      </c>
      <c r="B1006" s="182" t="s">
        <v>3113</v>
      </c>
      <c r="C1006" s="182" t="s">
        <v>178</v>
      </c>
      <c r="D1006" s="183">
        <v>45013</v>
      </c>
      <c r="E1006" s="188" t="s">
        <v>15194</v>
      </c>
      <c r="F1006" s="186">
        <v>508787</v>
      </c>
      <c r="G1006" s="185" t="s">
        <v>6096</v>
      </c>
      <c r="H1006" s="110" t="s">
        <v>6434</v>
      </c>
      <c r="I1006" s="110" t="s">
        <v>6127</v>
      </c>
    </row>
    <row r="1007" spans="1:9" ht="11.25" customHeight="1" x14ac:dyDescent="0.2">
      <c r="A1007" s="181">
        <v>1143</v>
      </c>
      <c r="B1007" s="182" t="s">
        <v>3116</v>
      </c>
      <c r="C1007" s="182" t="s">
        <v>178</v>
      </c>
      <c r="D1007" s="183"/>
      <c r="E1007" s="188" t="s">
        <v>15193</v>
      </c>
      <c r="F1007" s="186">
        <v>0</v>
      </c>
      <c r="G1007" s="185" t="s">
        <v>6986</v>
      </c>
      <c r="H1007" s="110" t="s">
        <v>6350</v>
      </c>
      <c r="I1007" s="110" t="s">
        <v>6127</v>
      </c>
    </row>
    <row r="1008" spans="1:9" ht="11.25" customHeight="1" x14ac:dyDescent="0.2">
      <c r="A1008" s="181">
        <v>1144</v>
      </c>
      <c r="B1008" s="182" t="s">
        <v>3119</v>
      </c>
      <c r="C1008" s="182" t="s">
        <v>178</v>
      </c>
      <c r="D1008" s="183">
        <v>45013</v>
      </c>
      <c r="E1008" s="188" t="s">
        <v>15194</v>
      </c>
      <c r="F1008" s="186">
        <v>11914.01</v>
      </c>
      <c r="G1008" s="185" t="s">
        <v>6988</v>
      </c>
      <c r="H1008" s="110" t="s">
        <v>6362</v>
      </c>
      <c r="I1008" s="110" t="s">
        <v>6127</v>
      </c>
    </row>
    <row r="1009" spans="1:9" ht="11.25" customHeight="1" x14ac:dyDescent="0.2">
      <c r="A1009" s="181">
        <v>1145</v>
      </c>
      <c r="B1009" s="182" t="s">
        <v>13733</v>
      </c>
      <c r="C1009" s="182" t="s">
        <v>171</v>
      </c>
      <c r="D1009" s="183"/>
      <c r="E1009" s="188" t="s">
        <v>15193</v>
      </c>
      <c r="F1009" s="186">
        <v>0</v>
      </c>
      <c r="G1009" s="185" t="s">
        <v>6990</v>
      </c>
      <c r="H1009" s="110" t="s">
        <v>6121</v>
      </c>
      <c r="I1009" s="110" t="s">
        <v>6127</v>
      </c>
    </row>
    <row r="1010" spans="1:9" ht="11.25" customHeight="1" x14ac:dyDescent="0.2">
      <c r="A1010" s="181">
        <v>1146</v>
      </c>
      <c r="B1010" s="182" t="s">
        <v>8754</v>
      </c>
      <c r="C1010" s="182" t="s">
        <v>171</v>
      </c>
      <c r="D1010" s="183">
        <v>44596</v>
      </c>
      <c r="E1010" s="188" t="s">
        <v>7328</v>
      </c>
      <c r="F1010" s="186">
        <v>105312</v>
      </c>
      <c r="G1010" s="185" t="s">
        <v>6991</v>
      </c>
      <c r="H1010" s="110" t="s">
        <v>6521</v>
      </c>
      <c r="I1010" s="110" t="s">
        <v>6127</v>
      </c>
    </row>
    <row r="1011" spans="1:9" ht="11.25" customHeight="1" x14ac:dyDescent="0.2">
      <c r="A1011" s="181">
        <v>1147</v>
      </c>
      <c r="B1011" s="182" t="s">
        <v>13732</v>
      </c>
      <c r="C1011" s="182" t="s">
        <v>171</v>
      </c>
      <c r="D1011" s="183"/>
      <c r="E1011" s="188" t="s">
        <v>15193</v>
      </c>
      <c r="F1011" s="186">
        <v>0</v>
      </c>
      <c r="G1011" s="185" t="s">
        <v>6993</v>
      </c>
      <c r="H1011" s="110" t="s">
        <v>6434</v>
      </c>
      <c r="I1011" s="110" t="s">
        <v>6127</v>
      </c>
    </row>
    <row r="1012" spans="1:9" ht="11.25" customHeight="1" x14ac:dyDescent="0.2">
      <c r="A1012" s="181">
        <v>1148</v>
      </c>
      <c r="B1012" s="182" t="s">
        <v>3126</v>
      </c>
      <c r="C1012" s="182" t="s">
        <v>171</v>
      </c>
      <c r="D1012" s="183">
        <v>44596</v>
      </c>
      <c r="E1012" s="188" t="s">
        <v>7328</v>
      </c>
      <c r="F1012" s="186">
        <v>22751</v>
      </c>
      <c r="G1012" s="185" t="s">
        <v>6096</v>
      </c>
      <c r="H1012" s="110" t="s">
        <v>6280</v>
      </c>
      <c r="I1012" s="110" t="s">
        <v>6127</v>
      </c>
    </row>
    <row r="1013" spans="1:9" ht="11.25" customHeight="1" x14ac:dyDescent="0.2">
      <c r="A1013" s="181">
        <v>1149</v>
      </c>
      <c r="B1013" s="182" t="s">
        <v>13731</v>
      </c>
      <c r="C1013" s="182" t="s">
        <v>171</v>
      </c>
      <c r="D1013" s="183">
        <v>44596</v>
      </c>
      <c r="E1013" s="188" t="s">
        <v>7328</v>
      </c>
      <c r="F1013" s="186">
        <v>12878</v>
      </c>
      <c r="G1013" s="185" t="s">
        <v>6995</v>
      </c>
      <c r="H1013" s="110" t="s">
        <v>6434</v>
      </c>
      <c r="I1013" s="110" t="s">
        <v>6127</v>
      </c>
    </row>
    <row r="1014" spans="1:9" ht="11.25" customHeight="1" x14ac:dyDescent="0.2">
      <c r="A1014" s="181">
        <v>1150</v>
      </c>
      <c r="B1014" s="182" t="s">
        <v>13729</v>
      </c>
      <c r="C1014" s="182" t="s">
        <v>171</v>
      </c>
      <c r="D1014" s="183">
        <v>44596</v>
      </c>
      <c r="E1014" s="188" t="s">
        <v>7328</v>
      </c>
      <c r="F1014" s="186">
        <v>23289</v>
      </c>
      <c r="G1014" s="185" t="s">
        <v>6996</v>
      </c>
      <c r="H1014" s="110" t="s">
        <v>6434</v>
      </c>
      <c r="I1014" s="110" t="s">
        <v>6127</v>
      </c>
    </row>
    <row r="1015" spans="1:9" ht="11.25" customHeight="1" x14ac:dyDescent="0.2">
      <c r="A1015" s="181">
        <v>1151</v>
      </c>
      <c r="B1015" s="182" t="s">
        <v>13727</v>
      </c>
      <c r="C1015" s="182" t="s">
        <v>171</v>
      </c>
      <c r="D1015" s="183">
        <v>44596</v>
      </c>
      <c r="E1015" s="188" t="s">
        <v>7328</v>
      </c>
      <c r="F1015" s="186">
        <v>45066</v>
      </c>
      <c r="G1015" s="185" t="s">
        <v>6998</v>
      </c>
      <c r="H1015" s="110" t="s">
        <v>6434</v>
      </c>
      <c r="I1015" s="110" t="s">
        <v>6127</v>
      </c>
    </row>
    <row r="1016" spans="1:9" ht="11.25" customHeight="1" x14ac:dyDescent="0.2">
      <c r="A1016" s="181">
        <v>1152</v>
      </c>
      <c r="B1016" s="182" t="s">
        <v>13725</v>
      </c>
      <c r="C1016" s="182" t="s">
        <v>171</v>
      </c>
      <c r="D1016" s="183">
        <v>44596</v>
      </c>
      <c r="E1016" s="188" t="s">
        <v>7328</v>
      </c>
      <c r="F1016" s="186">
        <v>64422.01</v>
      </c>
      <c r="G1016" s="185" t="s">
        <v>7000</v>
      </c>
      <c r="H1016" s="110" t="s">
        <v>6434</v>
      </c>
      <c r="I1016" s="110" t="s">
        <v>6127</v>
      </c>
    </row>
    <row r="1017" spans="1:9" ht="11.25" customHeight="1" x14ac:dyDescent="0.2">
      <c r="A1017" s="181">
        <v>1153</v>
      </c>
      <c r="B1017" s="182" t="s">
        <v>13723</v>
      </c>
      <c r="C1017" s="182" t="s">
        <v>171</v>
      </c>
      <c r="D1017" s="183">
        <v>44596</v>
      </c>
      <c r="E1017" s="188" t="s">
        <v>7328</v>
      </c>
      <c r="F1017" s="186">
        <v>94091</v>
      </c>
      <c r="G1017" s="185" t="s">
        <v>7002</v>
      </c>
      <c r="H1017" s="110" t="s">
        <v>6434</v>
      </c>
      <c r="I1017" s="110" t="s">
        <v>6127</v>
      </c>
    </row>
    <row r="1018" spans="1:9" ht="11.25" customHeight="1" x14ac:dyDescent="0.2">
      <c r="A1018" s="181">
        <v>1154</v>
      </c>
      <c r="B1018" s="182" t="s">
        <v>13721</v>
      </c>
      <c r="C1018" s="182" t="s">
        <v>178</v>
      </c>
      <c r="D1018" s="183"/>
      <c r="E1018" s="188" t="s">
        <v>15193</v>
      </c>
      <c r="F1018" s="186">
        <v>0</v>
      </c>
      <c r="G1018" s="185" t="s">
        <v>7004</v>
      </c>
      <c r="H1018" s="110" t="s">
        <v>6434</v>
      </c>
      <c r="I1018" s="110" t="s">
        <v>6127</v>
      </c>
    </row>
    <row r="1019" spans="1:9" ht="11.25" customHeight="1" x14ac:dyDescent="0.2">
      <c r="A1019" s="110">
        <v>1155</v>
      </c>
      <c r="B1019" s="110" t="s">
        <v>13719</v>
      </c>
      <c r="C1019" s="110" t="s">
        <v>178</v>
      </c>
      <c r="D1019" s="183"/>
      <c r="E1019" s="110" t="s">
        <v>15193</v>
      </c>
      <c r="F1019" s="110">
        <v>0</v>
      </c>
      <c r="G1019" s="185" t="s">
        <v>7005</v>
      </c>
      <c r="H1019" s="110" t="s">
        <v>6434</v>
      </c>
      <c r="I1019" s="110" t="s">
        <v>6127</v>
      </c>
    </row>
    <row r="1020" spans="1:9" ht="11.25" customHeight="1" x14ac:dyDescent="0.2">
      <c r="A1020" s="181">
        <v>1156</v>
      </c>
      <c r="B1020" s="182" t="s">
        <v>13717</v>
      </c>
      <c r="C1020" s="182" t="s">
        <v>178</v>
      </c>
      <c r="D1020" s="183"/>
      <c r="E1020" s="188" t="s">
        <v>15193</v>
      </c>
      <c r="F1020" s="186">
        <v>0</v>
      </c>
      <c r="G1020" s="185" t="s">
        <v>7007</v>
      </c>
      <c r="H1020" s="110" t="s">
        <v>6434</v>
      </c>
      <c r="I1020" s="110" t="s">
        <v>6127</v>
      </c>
    </row>
    <row r="1021" spans="1:9" ht="11.25" customHeight="1" x14ac:dyDescent="0.2">
      <c r="A1021" s="181">
        <v>1157</v>
      </c>
      <c r="B1021" s="182" t="s">
        <v>13715</v>
      </c>
      <c r="C1021" s="182" t="s">
        <v>178</v>
      </c>
      <c r="D1021" s="183"/>
      <c r="E1021" s="188" t="s">
        <v>15193</v>
      </c>
      <c r="F1021" s="186">
        <v>0</v>
      </c>
      <c r="G1021" s="185" t="s">
        <v>7008</v>
      </c>
      <c r="H1021" s="110" t="s">
        <v>6312</v>
      </c>
      <c r="I1021" s="110" t="s">
        <v>6127</v>
      </c>
    </row>
    <row r="1022" spans="1:9" ht="11.25" customHeight="1" x14ac:dyDescent="0.2">
      <c r="A1022" s="181">
        <v>1158</v>
      </c>
      <c r="B1022" s="182" t="s">
        <v>13714</v>
      </c>
      <c r="C1022" s="182" t="s">
        <v>178</v>
      </c>
      <c r="D1022" s="183"/>
      <c r="E1022" s="188" t="s">
        <v>15193</v>
      </c>
      <c r="F1022" s="186">
        <v>0</v>
      </c>
      <c r="G1022" s="185" t="s">
        <v>6096</v>
      </c>
      <c r="H1022" s="110" t="s">
        <v>6361</v>
      </c>
      <c r="I1022" s="110" t="s">
        <v>6127</v>
      </c>
    </row>
    <row r="1023" spans="1:9" ht="11.25" customHeight="1" x14ac:dyDescent="0.2">
      <c r="A1023" s="181">
        <v>1159</v>
      </c>
      <c r="B1023" s="182" t="s">
        <v>3127</v>
      </c>
      <c r="C1023" s="182" t="s">
        <v>178</v>
      </c>
      <c r="D1023" s="183"/>
      <c r="E1023" s="188" t="s">
        <v>15193</v>
      </c>
      <c r="F1023" s="186">
        <v>0</v>
      </c>
      <c r="G1023" s="185" t="s">
        <v>7010</v>
      </c>
      <c r="H1023" s="110" t="s">
        <v>6221</v>
      </c>
      <c r="I1023" s="110" t="s">
        <v>6118</v>
      </c>
    </row>
    <row r="1024" spans="1:9" ht="11.25" customHeight="1" x14ac:dyDescent="0.2">
      <c r="A1024" s="181">
        <v>1160</v>
      </c>
      <c r="B1024" s="182" t="s">
        <v>3028</v>
      </c>
      <c r="C1024" s="182" t="s">
        <v>171</v>
      </c>
      <c r="D1024" s="184"/>
      <c r="E1024" s="188" t="s">
        <v>15193</v>
      </c>
      <c r="F1024" s="186">
        <v>0</v>
      </c>
      <c r="G1024" s="185" t="s">
        <v>7012</v>
      </c>
      <c r="H1024" s="110" t="s">
        <v>6221</v>
      </c>
      <c r="I1024" s="110" t="s">
        <v>6118</v>
      </c>
    </row>
    <row r="1025" spans="1:9" ht="11.25" customHeight="1" x14ac:dyDescent="0.2">
      <c r="A1025" s="181">
        <v>1161</v>
      </c>
      <c r="B1025" s="182" t="s">
        <v>13711</v>
      </c>
      <c r="C1025" s="182" t="s">
        <v>171</v>
      </c>
      <c r="D1025" s="183">
        <v>44596</v>
      </c>
      <c r="E1025" s="188" t="s">
        <v>7328</v>
      </c>
      <c r="F1025" s="186">
        <v>156782</v>
      </c>
      <c r="G1025" s="185" t="s">
        <v>6096</v>
      </c>
      <c r="H1025" s="110" t="s">
        <v>6221</v>
      </c>
      <c r="I1025" s="110" t="s">
        <v>6117</v>
      </c>
    </row>
    <row r="1026" spans="1:9" ht="11.25" customHeight="1" x14ac:dyDescent="0.2">
      <c r="A1026" s="181">
        <v>1162</v>
      </c>
      <c r="B1026" s="182" t="s">
        <v>13709</v>
      </c>
      <c r="C1026" s="182" t="s">
        <v>171</v>
      </c>
      <c r="D1026" s="183">
        <v>44596</v>
      </c>
      <c r="E1026" s="188" t="s">
        <v>7328</v>
      </c>
      <c r="F1026" s="186">
        <v>349055</v>
      </c>
      <c r="G1026" s="185" t="s">
        <v>6096</v>
      </c>
      <c r="H1026" s="110" t="s">
        <v>6221</v>
      </c>
      <c r="I1026" s="110" t="s">
        <v>6117</v>
      </c>
    </row>
    <row r="1027" spans="1:9" ht="11.25" customHeight="1" x14ac:dyDescent="0.2">
      <c r="A1027" s="181">
        <v>1163</v>
      </c>
      <c r="B1027" s="182" t="s">
        <v>13708</v>
      </c>
      <c r="C1027" s="182" t="s">
        <v>178</v>
      </c>
      <c r="D1027" s="183"/>
      <c r="E1027" s="188" t="s">
        <v>15193</v>
      </c>
      <c r="F1027" s="186">
        <v>0</v>
      </c>
      <c r="G1027" s="185" t="s">
        <v>6096</v>
      </c>
      <c r="H1027" s="110" t="s">
        <v>6280</v>
      </c>
      <c r="I1027" s="110" t="s">
        <v>6118</v>
      </c>
    </row>
    <row r="1028" spans="1:9" ht="11.25" customHeight="1" x14ac:dyDescent="0.2">
      <c r="A1028" s="181">
        <v>1164</v>
      </c>
      <c r="B1028" s="182" t="s">
        <v>3133</v>
      </c>
      <c r="C1028" s="182" t="s">
        <v>171</v>
      </c>
      <c r="D1028" s="183">
        <v>43839</v>
      </c>
      <c r="E1028" s="188" t="s">
        <v>15196</v>
      </c>
      <c r="F1028" s="186">
        <v>22758</v>
      </c>
      <c r="G1028" s="185" t="s">
        <v>6096</v>
      </c>
      <c r="H1028" s="110" t="s">
        <v>6280</v>
      </c>
      <c r="I1028" s="110" t="s">
        <v>6114</v>
      </c>
    </row>
    <row r="1029" spans="1:9" ht="11.25" customHeight="1" x14ac:dyDescent="0.2">
      <c r="A1029" s="110">
        <v>1165</v>
      </c>
      <c r="B1029" s="110" t="s">
        <v>3141</v>
      </c>
      <c r="C1029" s="110" t="s">
        <v>178</v>
      </c>
      <c r="D1029" s="183"/>
      <c r="E1029" s="110" t="s">
        <v>15193</v>
      </c>
      <c r="F1029" s="110">
        <v>0</v>
      </c>
      <c r="G1029" s="185" t="s">
        <v>6096</v>
      </c>
      <c r="H1029" s="110" t="s">
        <v>6280</v>
      </c>
      <c r="I1029" s="110" t="s">
        <v>6118</v>
      </c>
    </row>
    <row r="1030" spans="1:9" ht="11.25" customHeight="1" x14ac:dyDescent="0.2">
      <c r="A1030" s="110">
        <v>1167</v>
      </c>
      <c r="B1030" s="110" t="s">
        <v>13705</v>
      </c>
      <c r="C1030" s="110" t="s">
        <v>178</v>
      </c>
      <c r="D1030" s="183"/>
      <c r="E1030" s="110" t="s">
        <v>15193</v>
      </c>
      <c r="F1030" s="110">
        <v>0</v>
      </c>
      <c r="G1030" s="185" t="s">
        <v>6096</v>
      </c>
      <c r="H1030" s="110" t="s">
        <v>6280</v>
      </c>
      <c r="I1030" s="110" t="s">
        <v>6122</v>
      </c>
    </row>
    <row r="1031" spans="1:9" ht="11.25" customHeight="1" x14ac:dyDescent="0.2">
      <c r="A1031" s="181">
        <v>1168</v>
      </c>
      <c r="B1031" s="182" t="s">
        <v>13703</v>
      </c>
      <c r="C1031" s="182" t="s">
        <v>178</v>
      </c>
      <c r="D1031" s="183"/>
      <c r="E1031" s="188" t="s">
        <v>15193</v>
      </c>
      <c r="F1031" s="186">
        <v>0</v>
      </c>
      <c r="G1031" s="185" t="s">
        <v>6096</v>
      </c>
      <c r="H1031" s="110" t="s">
        <v>6280</v>
      </c>
      <c r="I1031" s="110" t="s">
        <v>6127</v>
      </c>
    </row>
    <row r="1032" spans="1:9" ht="11.25" customHeight="1" x14ac:dyDescent="0.2">
      <c r="A1032" s="110">
        <v>1169</v>
      </c>
      <c r="B1032" s="110" t="s">
        <v>13701</v>
      </c>
      <c r="C1032" s="110" t="s">
        <v>178</v>
      </c>
      <c r="D1032" s="183"/>
      <c r="E1032" s="110" t="s">
        <v>15193</v>
      </c>
      <c r="F1032" s="110">
        <v>0</v>
      </c>
      <c r="G1032" s="185" t="s">
        <v>6096</v>
      </c>
      <c r="H1032" s="110" t="s">
        <v>6280</v>
      </c>
      <c r="I1032" s="110" t="s">
        <v>6127</v>
      </c>
    </row>
    <row r="1033" spans="1:9" ht="11.25" customHeight="1" x14ac:dyDescent="0.2">
      <c r="A1033" s="181">
        <v>1170</v>
      </c>
      <c r="B1033" s="182" t="s">
        <v>13699</v>
      </c>
      <c r="C1033" s="182" t="s">
        <v>178</v>
      </c>
      <c r="D1033" s="183"/>
      <c r="E1033" s="188" t="s">
        <v>15193</v>
      </c>
      <c r="F1033" s="186">
        <v>0</v>
      </c>
      <c r="G1033" s="185" t="s">
        <v>6096</v>
      </c>
      <c r="H1033" s="110" t="s">
        <v>6221</v>
      </c>
      <c r="I1033" s="110" t="s">
        <v>6117</v>
      </c>
    </row>
    <row r="1034" spans="1:9" ht="11.25" customHeight="1" x14ac:dyDescent="0.2">
      <c r="A1034" s="181">
        <v>1171</v>
      </c>
      <c r="B1034" s="182" t="s">
        <v>3147</v>
      </c>
      <c r="C1034" s="182" t="s">
        <v>178</v>
      </c>
      <c r="D1034" s="184"/>
      <c r="E1034" s="188" t="s">
        <v>15193</v>
      </c>
      <c r="F1034" s="186">
        <v>0</v>
      </c>
      <c r="G1034" s="185" t="s">
        <v>6096</v>
      </c>
      <c r="H1034" s="110" t="s">
        <v>6119</v>
      </c>
      <c r="I1034" s="110" t="s">
        <v>6118</v>
      </c>
    </row>
    <row r="1035" spans="1:9" ht="11.25" customHeight="1" x14ac:dyDescent="0.2">
      <c r="A1035" s="181">
        <v>1172</v>
      </c>
      <c r="B1035" s="182" t="s">
        <v>2016</v>
      </c>
      <c r="C1035" s="182" t="s">
        <v>178</v>
      </c>
      <c r="D1035" s="183"/>
      <c r="E1035" s="188" t="s">
        <v>15193</v>
      </c>
      <c r="F1035" s="186">
        <v>0</v>
      </c>
      <c r="G1035" s="185" t="s">
        <v>6096</v>
      </c>
      <c r="H1035" s="110" t="s">
        <v>6323</v>
      </c>
      <c r="I1035" s="110" t="s">
        <v>6127</v>
      </c>
    </row>
    <row r="1036" spans="1:9" ht="11.25" customHeight="1" x14ac:dyDescent="0.2">
      <c r="A1036" s="181">
        <v>1174</v>
      </c>
      <c r="B1036" s="182" t="s">
        <v>3151</v>
      </c>
      <c r="C1036" s="182" t="s">
        <v>178</v>
      </c>
      <c r="D1036" s="184"/>
      <c r="E1036" s="188" t="s">
        <v>15193</v>
      </c>
      <c r="F1036" s="186">
        <v>0</v>
      </c>
      <c r="G1036" s="185" t="s">
        <v>6096</v>
      </c>
      <c r="H1036" s="110" t="s">
        <v>6280</v>
      </c>
      <c r="I1036" s="110" t="s">
        <v>6127</v>
      </c>
    </row>
    <row r="1037" spans="1:9" ht="11.25" customHeight="1" x14ac:dyDescent="0.2">
      <c r="A1037" s="181">
        <v>1175</v>
      </c>
      <c r="B1037" s="182" t="s">
        <v>6684</v>
      </c>
      <c r="C1037" s="182" t="s">
        <v>178</v>
      </c>
      <c r="D1037" s="183">
        <v>45433</v>
      </c>
      <c r="E1037" s="188" t="s">
        <v>10909</v>
      </c>
      <c r="F1037" s="186">
        <v>31869</v>
      </c>
      <c r="G1037" s="185" t="s">
        <v>6096</v>
      </c>
      <c r="H1037" s="110" t="s">
        <v>6191</v>
      </c>
      <c r="I1037" s="110" t="s">
        <v>6127</v>
      </c>
    </row>
    <row r="1038" spans="1:9" ht="11.25" customHeight="1" x14ac:dyDescent="0.2">
      <c r="A1038" s="181">
        <v>1176</v>
      </c>
      <c r="B1038" s="182" t="s">
        <v>2515</v>
      </c>
      <c r="C1038" s="182" t="s">
        <v>178</v>
      </c>
      <c r="D1038" s="183">
        <v>44588</v>
      </c>
      <c r="E1038" s="188" t="s">
        <v>7328</v>
      </c>
      <c r="F1038" s="186">
        <v>100770</v>
      </c>
      <c r="G1038" s="185" t="s">
        <v>7020</v>
      </c>
      <c r="H1038" s="110" t="s">
        <v>6367</v>
      </c>
      <c r="I1038" s="110" t="s">
        <v>6127</v>
      </c>
    </row>
    <row r="1039" spans="1:9" ht="11.25" customHeight="1" x14ac:dyDescent="0.2">
      <c r="A1039" s="181">
        <v>1177</v>
      </c>
      <c r="B1039" s="182" t="s">
        <v>3152</v>
      </c>
      <c r="C1039" s="182" t="s">
        <v>178</v>
      </c>
      <c r="D1039" s="184"/>
      <c r="E1039" s="188" t="s">
        <v>15193</v>
      </c>
      <c r="F1039" s="186">
        <v>0</v>
      </c>
      <c r="G1039" s="185" t="s">
        <v>6096</v>
      </c>
      <c r="H1039" s="110" t="s">
        <v>6257</v>
      </c>
      <c r="I1039" s="110" t="s">
        <v>6127</v>
      </c>
    </row>
    <row r="1040" spans="1:9" ht="11.25" customHeight="1" x14ac:dyDescent="0.2">
      <c r="A1040" s="181">
        <v>1178</v>
      </c>
      <c r="B1040" s="182" t="s">
        <v>13694</v>
      </c>
      <c r="C1040" s="182" t="s">
        <v>178</v>
      </c>
      <c r="D1040" s="184"/>
      <c r="E1040" s="188" t="s">
        <v>15193</v>
      </c>
      <c r="F1040" s="186">
        <v>0</v>
      </c>
      <c r="G1040" s="185" t="s">
        <v>6096</v>
      </c>
      <c r="H1040" s="110" t="s">
        <v>6362</v>
      </c>
      <c r="I1040" s="110" t="s">
        <v>6127</v>
      </c>
    </row>
    <row r="1041" spans="1:9" ht="11.25" customHeight="1" x14ac:dyDescent="0.2">
      <c r="A1041" s="110">
        <v>1179</v>
      </c>
      <c r="B1041" s="110" t="s">
        <v>2644</v>
      </c>
      <c r="C1041" s="110" t="s">
        <v>178</v>
      </c>
      <c r="D1041" s="183">
        <v>44994</v>
      </c>
      <c r="E1041" s="110" t="s">
        <v>15194</v>
      </c>
      <c r="F1041" s="110">
        <v>18393</v>
      </c>
      <c r="G1041" s="185" t="s">
        <v>6096</v>
      </c>
      <c r="H1041" s="110" t="s">
        <v>6150</v>
      </c>
      <c r="I1041" s="110" t="s">
        <v>6127</v>
      </c>
    </row>
    <row r="1042" spans="1:9" ht="11.25" customHeight="1" x14ac:dyDescent="0.2">
      <c r="A1042" s="181">
        <v>1180</v>
      </c>
      <c r="B1042" s="182" t="s">
        <v>3154</v>
      </c>
      <c r="C1042" s="182" t="s">
        <v>178</v>
      </c>
      <c r="D1042" s="184"/>
      <c r="E1042" s="188" t="s">
        <v>15193</v>
      </c>
      <c r="F1042" s="186">
        <v>0</v>
      </c>
      <c r="G1042" s="185" t="s">
        <v>6096</v>
      </c>
      <c r="H1042" s="110" t="s">
        <v>6150</v>
      </c>
      <c r="I1042" s="110" t="s">
        <v>6127</v>
      </c>
    </row>
    <row r="1043" spans="1:9" ht="11.25" customHeight="1" x14ac:dyDescent="0.2">
      <c r="A1043" s="110">
        <v>1182</v>
      </c>
      <c r="B1043" s="110" t="s">
        <v>7316</v>
      </c>
      <c r="C1043" s="110" t="s">
        <v>178</v>
      </c>
      <c r="D1043" s="183">
        <v>44588</v>
      </c>
      <c r="E1043" s="110" t="s">
        <v>7328</v>
      </c>
      <c r="F1043" s="110">
        <v>92923.01</v>
      </c>
      <c r="G1043" s="185" t="s">
        <v>6096</v>
      </c>
      <c r="H1043" s="110" t="s">
        <v>6213</v>
      </c>
      <c r="I1043" s="110" t="s">
        <v>6173</v>
      </c>
    </row>
    <row r="1044" spans="1:9" ht="11.25" customHeight="1" x14ac:dyDescent="0.2">
      <c r="A1044" s="181">
        <v>1183</v>
      </c>
      <c r="B1044" s="182" t="s">
        <v>3155</v>
      </c>
      <c r="C1044" s="182" t="s">
        <v>178</v>
      </c>
      <c r="D1044" s="184"/>
      <c r="E1044" s="188" t="s">
        <v>15193</v>
      </c>
      <c r="F1044" s="186">
        <v>0</v>
      </c>
      <c r="G1044" s="185" t="s">
        <v>6096</v>
      </c>
      <c r="H1044" s="110" t="s">
        <v>6583</v>
      </c>
      <c r="I1044" s="110" t="s">
        <v>6127</v>
      </c>
    </row>
    <row r="1045" spans="1:9" ht="11.25" customHeight="1" x14ac:dyDescent="0.2">
      <c r="A1045" s="181">
        <v>1184</v>
      </c>
      <c r="B1045" s="182" t="s">
        <v>13690</v>
      </c>
      <c r="C1045" s="182" t="s">
        <v>178</v>
      </c>
      <c r="D1045" s="184"/>
      <c r="E1045" s="188" t="s">
        <v>15193</v>
      </c>
      <c r="F1045" s="186">
        <v>0</v>
      </c>
      <c r="G1045" s="185" t="s">
        <v>6096</v>
      </c>
      <c r="H1045" s="110" t="s">
        <v>6191</v>
      </c>
      <c r="I1045" s="110" t="s">
        <v>6173</v>
      </c>
    </row>
    <row r="1046" spans="1:9" ht="11.25" customHeight="1" x14ac:dyDescent="0.2">
      <c r="A1046" s="181">
        <v>1185</v>
      </c>
      <c r="B1046" s="182" t="s">
        <v>14515</v>
      </c>
      <c r="C1046" s="182" t="s">
        <v>178</v>
      </c>
      <c r="D1046" s="183">
        <v>45013</v>
      </c>
      <c r="E1046" s="188" t="s">
        <v>15194</v>
      </c>
      <c r="F1046" s="186">
        <v>15285</v>
      </c>
      <c r="G1046" s="185" t="s">
        <v>6096</v>
      </c>
      <c r="H1046" s="110" t="s">
        <v>6119</v>
      </c>
      <c r="I1046" s="110" t="s">
        <v>6117</v>
      </c>
    </row>
    <row r="1047" spans="1:9" ht="11.25" customHeight="1" x14ac:dyDescent="0.2">
      <c r="A1047" s="181">
        <v>1186</v>
      </c>
      <c r="B1047" s="182" t="s">
        <v>3158</v>
      </c>
      <c r="C1047" s="182" t="s">
        <v>178</v>
      </c>
      <c r="D1047" s="184"/>
      <c r="E1047" s="188" t="s">
        <v>15193</v>
      </c>
      <c r="F1047" s="186">
        <v>0</v>
      </c>
      <c r="G1047" s="185" t="s">
        <v>6096</v>
      </c>
      <c r="H1047" s="110" t="s">
        <v>6116</v>
      </c>
      <c r="I1047" s="110" t="s">
        <v>6127</v>
      </c>
    </row>
    <row r="1048" spans="1:9" ht="11.25" customHeight="1" x14ac:dyDescent="0.2">
      <c r="A1048" s="181">
        <v>1187</v>
      </c>
      <c r="B1048" s="182" t="s">
        <v>3159</v>
      </c>
      <c r="C1048" s="182" t="s">
        <v>178</v>
      </c>
      <c r="D1048" s="184"/>
      <c r="E1048" s="188" t="s">
        <v>15193</v>
      </c>
      <c r="F1048" s="186">
        <v>0</v>
      </c>
      <c r="G1048" s="185" t="s">
        <v>6096</v>
      </c>
      <c r="H1048" s="110" t="s">
        <v>6362</v>
      </c>
      <c r="I1048" s="110" t="s">
        <v>6127</v>
      </c>
    </row>
    <row r="1049" spans="1:9" ht="11.25" customHeight="1" x14ac:dyDescent="0.2">
      <c r="A1049" s="181">
        <v>1188</v>
      </c>
      <c r="B1049" s="182" t="s">
        <v>3160</v>
      </c>
      <c r="C1049" s="182" t="s">
        <v>178</v>
      </c>
      <c r="D1049" s="184"/>
      <c r="E1049" s="188" t="s">
        <v>15193</v>
      </c>
      <c r="F1049" s="186">
        <v>0</v>
      </c>
      <c r="G1049" s="185" t="s">
        <v>6096</v>
      </c>
      <c r="H1049" s="110" t="s">
        <v>6191</v>
      </c>
      <c r="I1049" s="110" t="s">
        <v>6127</v>
      </c>
    </row>
    <row r="1050" spans="1:9" ht="11.25" customHeight="1" x14ac:dyDescent="0.2">
      <c r="A1050" s="181">
        <v>1189</v>
      </c>
      <c r="B1050" s="182" t="s">
        <v>3164</v>
      </c>
      <c r="C1050" s="182" t="s">
        <v>178</v>
      </c>
      <c r="D1050" s="183"/>
      <c r="E1050" s="188" t="s">
        <v>15193</v>
      </c>
      <c r="F1050" s="186">
        <v>0</v>
      </c>
      <c r="G1050" s="185" t="s">
        <v>6739</v>
      </c>
      <c r="H1050" s="110" t="s">
        <v>6280</v>
      </c>
      <c r="I1050" s="110" t="s">
        <v>6127</v>
      </c>
    </row>
    <row r="1051" spans="1:9" ht="11.25" customHeight="1" x14ac:dyDescent="0.2">
      <c r="A1051" s="181">
        <v>1190</v>
      </c>
      <c r="B1051" s="182" t="s">
        <v>3177</v>
      </c>
      <c r="C1051" s="182" t="s">
        <v>178</v>
      </c>
      <c r="D1051" s="184"/>
      <c r="E1051" s="188" t="s">
        <v>15193</v>
      </c>
      <c r="F1051" s="186">
        <v>0</v>
      </c>
      <c r="G1051" s="185" t="s">
        <v>7026</v>
      </c>
      <c r="H1051" s="110" t="s">
        <v>6521</v>
      </c>
      <c r="I1051" s="110" t="s">
        <v>6127</v>
      </c>
    </row>
    <row r="1052" spans="1:9" ht="11.25" customHeight="1" x14ac:dyDescent="0.2">
      <c r="A1052" s="181">
        <v>1191</v>
      </c>
      <c r="B1052" s="182" t="s">
        <v>3163</v>
      </c>
      <c r="C1052" s="182" t="s">
        <v>178</v>
      </c>
      <c r="D1052" s="184"/>
      <c r="E1052" s="188" t="s">
        <v>15193</v>
      </c>
      <c r="F1052" s="186">
        <v>0</v>
      </c>
      <c r="G1052" s="185" t="s">
        <v>6096</v>
      </c>
      <c r="H1052" s="110" t="s">
        <v>6434</v>
      </c>
      <c r="I1052" s="110" t="s">
        <v>6117</v>
      </c>
    </row>
    <row r="1053" spans="1:9" ht="11.25" customHeight="1" x14ac:dyDescent="0.2">
      <c r="A1053" s="181">
        <v>1192</v>
      </c>
      <c r="B1053" s="182" t="s">
        <v>3166</v>
      </c>
      <c r="C1053" s="182" t="s">
        <v>178</v>
      </c>
      <c r="D1053" s="183"/>
      <c r="E1053" s="188" t="s">
        <v>15193</v>
      </c>
      <c r="F1053" s="186">
        <v>0</v>
      </c>
      <c r="G1053" s="185" t="s">
        <v>6096</v>
      </c>
      <c r="H1053" s="110" t="s">
        <v>6485</v>
      </c>
      <c r="I1053" s="110" t="s">
        <v>6127</v>
      </c>
    </row>
    <row r="1054" spans="1:9" ht="11.25" customHeight="1" x14ac:dyDescent="0.2">
      <c r="A1054" s="181">
        <v>1193</v>
      </c>
      <c r="B1054" s="182" t="s">
        <v>7038</v>
      </c>
      <c r="C1054" s="182" t="s">
        <v>178</v>
      </c>
      <c r="D1054" s="184">
        <v>45434</v>
      </c>
      <c r="E1054" s="188" t="s">
        <v>10909</v>
      </c>
      <c r="F1054" s="186">
        <v>62551.01</v>
      </c>
      <c r="G1054" s="185" t="s">
        <v>6512</v>
      </c>
      <c r="H1054" s="110" t="s">
        <v>6121</v>
      </c>
      <c r="I1054" s="110" t="s">
        <v>6127</v>
      </c>
    </row>
    <row r="1055" spans="1:9" ht="11.25" customHeight="1" x14ac:dyDescent="0.2">
      <c r="A1055" s="181">
        <v>1194</v>
      </c>
      <c r="B1055" s="182" t="s">
        <v>3167</v>
      </c>
      <c r="C1055" s="182" t="s">
        <v>178</v>
      </c>
      <c r="D1055" s="184"/>
      <c r="E1055" s="188" t="s">
        <v>15193</v>
      </c>
      <c r="F1055" s="186">
        <v>0</v>
      </c>
      <c r="G1055" s="185" t="s">
        <v>7030</v>
      </c>
      <c r="H1055" s="110" t="s">
        <v>6345</v>
      </c>
      <c r="I1055" s="110" t="s">
        <v>6127</v>
      </c>
    </row>
    <row r="1056" spans="1:9" ht="11.25" customHeight="1" x14ac:dyDescent="0.2">
      <c r="A1056" s="181">
        <v>1195</v>
      </c>
      <c r="B1056" s="182" t="s">
        <v>3169</v>
      </c>
      <c r="C1056" s="182" t="s">
        <v>178</v>
      </c>
      <c r="D1056" s="184"/>
      <c r="E1056" s="188" t="s">
        <v>15193</v>
      </c>
      <c r="F1056" s="186">
        <v>0</v>
      </c>
      <c r="G1056" s="185" t="s">
        <v>7032</v>
      </c>
      <c r="H1056" s="110" t="s">
        <v>6152</v>
      </c>
      <c r="I1056" s="110" t="s">
        <v>6118</v>
      </c>
    </row>
    <row r="1057" spans="1:9" ht="11.25" customHeight="1" x14ac:dyDescent="0.2">
      <c r="A1057" s="181">
        <v>1196</v>
      </c>
      <c r="B1057" s="182" t="s">
        <v>3173</v>
      </c>
      <c r="C1057" s="182" t="s">
        <v>178</v>
      </c>
      <c r="D1057" s="184"/>
      <c r="E1057" s="188" t="s">
        <v>15193</v>
      </c>
      <c r="F1057" s="186">
        <v>0</v>
      </c>
      <c r="G1057" s="185" t="s">
        <v>7034</v>
      </c>
      <c r="H1057" s="110" t="s">
        <v>6121</v>
      </c>
      <c r="I1057" s="110" t="s">
        <v>6127</v>
      </c>
    </row>
    <row r="1058" spans="1:9" ht="11.25" customHeight="1" x14ac:dyDescent="0.2">
      <c r="A1058" s="181">
        <v>1197</v>
      </c>
      <c r="B1058" s="182" t="s">
        <v>3172</v>
      </c>
      <c r="C1058" s="182" t="s">
        <v>178</v>
      </c>
      <c r="D1058" s="184"/>
      <c r="E1058" s="188" t="s">
        <v>15193</v>
      </c>
      <c r="F1058" s="186">
        <v>0</v>
      </c>
      <c r="G1058" s="185" t="s">
        <v>7035</v>
      </c>
      <c r="H1058" s="110" t="s">
        <v>6362</v>
      </c>
      <c r="I1058" s="110" t="s">
        <v>6127</v>
      </c>
    </row>
    <row r="1059" spans="1:9" ht="11.25" customHeight="1" x14ac:dyDescent="0.2">
      <c r="A1059" s="181">
        <v>1198</v>
      </c>
      <c r="B1059" s="182" t="s">
        <v>13685</v>
      </c>
      <c r="C1059" s="182" t="s">
        <v>178</v>
      </c>
      <c r="D1059" s="184"/>
      <c r="E1059" s="188" t="s">
        <v>15193</v>
      </c>
      <c r="F1059" s="186">
        <v>0</v>
      </c>
      <c r="G1059" s="185" t="s">
        <v>6096</v>
      </c>
      <c r="H1059" s="110" t="s">
        <v>6323</v>
      </c>
      <c r="I1059" s="110" t="s">
        <v>6127</v>
      </c>
    </row>
    <row r="1060" spans="1:9" ht="11.25" customHeight="1" x14ac:dyDescent="0.2">
      <c r="A1060" s="181">
        <v>1199</v>
      </c>
      <c r="B1060" s="182" t="s">
        <v>3174</v>
      </c>
      <c r="C1060" s="182" t="s">
        <v>178</v>
      </c>
      <c r="D1060" s="183"/>
      <c r="E1060" s="188" t="s">
        <v>15193</v>
      </c>
      <c r="F1060" s="186">
        <v>0</v>
      </c>
      <c r="G1060" s="185" t="s">
        <v>6096</v>
      </c>
      <c r="H1060" s="110" t="s">
        <v>6191</v>
      </c>
      <c r="I1060" s="110" t="s">
        <v>6127</v>
      </c>
    </row>
    <row r="1061" spans="1:9" ht="11.25" customHeight="1" x14ac:dyDescent="0.2">
      <c r="A1061" s="181">
        <v>1200</v>
      </c>
      <c r="B1061" s="182" t="s">
        <v>3175</v>
      </c>
      <c r="C1061" s="182" t="s">
        <v>178</v>
      </c>
      <c r="D1061" s="184"/>
      <c r="E1061" s="188" t="s">
        <v>15193</v>
      </c>
      <c r="F1061" s="186">
        <v>0</v>
      </c>
      <c r="G1061" s="185" t="s">
        <v>6096</v>
      </c>
      <c r="H1061" s="110" t="s">
        <v>6434</v>
      </c>
      <c r="I1061" s="110" t="s">
        <v>6114</v>
      </c>
    </row>
    <row r="1062" spans="1:9" ht="11.25" customHeight="1" x14ac:dyDescent="0.2">
      <c r="A1062" s="181">
        <v>1201</v>
      </c>
      <c r="B1062" s="182" t="s">
        <v>3176</v>
      </c>
      <c r="C1062" s="182" t="s">
        <v>178</v>
      </c>
      <c r="D1062" s="183"/>
      <c r="E1062" s="188" t="s">
        <v>15193</v>
      </c>
      <c r="F1062" s="186">
        <v>0</v>
      </c>
      <c r="G1062" s="185" t="s">
        <v>7037</v>
      </c>
      <c r="H1062" s="110" t="s">
        <v>6340</v>
      </c>
      <c r="I1062" s="110" t="s">
        <v>6127</v>
      </c>
    </row>
    <row r="1063" spans="1:9" ht="11.25" customHeight="1" x14ac:dyDescent="0.2">
      <c r="A1063" s="181">
        <v>1202</v>
      </c>
      <c r="B1063" s="182" t="s">
        <v>3156</v>
      </c>
      <c r="C1063" s="182" t="s">
        <v>178</v>
      </c>
      <c r="D1063" s="184"/>
      <c r="E1063" s="188" t="s">
        <v>15193</v>
      </c>
      <c r="F1063" s="186">
        <v>0</v>
      </c>
      <c r="G1063" s="185" t="s">
        <v>7039</v>
      </c>
      <c r="H1063" s="110" t="s">
        <v>6350</v>
      </c>
      <c r="I1063" s="110" t="s">
        <v>6127</v>
      </c>
    </row>
    <row r="1064" spans="1:9" ht="11.25" customHeight="1" x14ac:dyDescent="0.2">
      <c r="A1064" s="181">
        <v>1203</v>
      </c>
      <c r="B1064" s="182" t="s">
        <v>3978</v>
      </c>
      <c r="C1064" s="182" t="s">
        <v>178</v>
      </c>
      <c r="D1064" s="183">
        <v>45434</v>
      </c>
      <c r="E1064" s="188" t="s">
        <v>10909</v>
      </c>
      <c r="F1064" s="186">
        <v>168029</v>
      </c>
      <c r="G1064" s="185" t="s">
        <v>7041</v>
      </c>
      <c r="H1064" s="110" t="s">
        <v>6130</v>
      </c>
      <c r="I1064" s="110" t="s">
        <v>6114</v>
      </c>
    </row>
    <row r="1065" spans="1:9" ht="11.25" customHeight="1" x14ac:dyDescent="0.2">
      <c r="A1065" s="181">
        <v>1204</v>
      </c>
      <c r="B1065" s="182" t="s">
        <v>3148</v>
      </c>
      <c r="C1065" s="182" t="s">
        <v>178</v>
      </c>
      <c r="D1065" s="183"/>
      <c r="E1065" s="188" t="s">
        <v>15193</v>
      </c>
      <c r="F1065" s="186">
        <v>0</v>
      </c>
      <c r="G1065" s="185" t="s">
        <v>7042</v>
      </c>
      <c r="H1065" s="110" t="s">
        <v>6121</v>
      </c>
      <c r="I1065" s="110" t="s">
        <v>6114</v>
      </c>
    </row>
    <row r="1066" spans="1:9" ht="11.25" customHeight="1" x14ac:dyDescent="0.2">
      <c r="A1066" s="181">
        <v>1205</v>
      </c>
      <c r="B1066" s="182" t="s">
        <v>3200</v>
      </c>
      <c r="C1066" s="182" t="s">
        <v>183</v>
      </c>
      <c r="D1066" s="183"/>
      <c r="E1066" s="188" t="s">
        <v>15193</v>
      </c>
      <c r="F1066" s="186">
        <v>0</v>
      </c>
      <c r="G1066" s="185" t="s">
        <v>7043</v>
      </c>
      <c r="H1066" s="110" t="s">
        <v>6121</v>
      </c>
      <c r="I1066" s="110" t="s">
        <v>6127</v>
      </c>
    </row>
    <row r="1067" spans="1:9" ht="11.25" customHeight="1" x14ac:dyDescent="0.2">
      <c r="A1067" s="181">
        <v>1206</v>
      </c>
      <c r="B1067" s="182" t="s">
        <v>3210</v>
      </c>
      <c r="C1067" s="182" t="s">
        <v>183</v>
      </c>
      <c r="D1067" s="183"/>
      <c r="E1067" s="188" t="s">
        <v>15193</v>
      </c>
      <c r="F1067" s="186">
        <v>0</v>
      </c>
      <c r="G1067" s="185" t="s">
        <v>7044</v>
      </c>
      <c r="H1067" s="110" t="s">
        <v>6258</v>
      </c>
      <c r="I1067" s="110" t="s">
        <v>6127</v>
      </c>
    </row>
    <row r="1068" spans="1:9" ht="11.25" customHeight="1" x14ac:dyDescent="0.2">
      <c r="A1068" s="181">
        <v>1207</v>
      </c>
      <c r="B1068" s="182" t="s">
        <v>3212</v>
      </c>
      <c r="C1068" s="182" t="s">
        <v>183</v>
      </c>
      <c r="D1068" s="183">
        <v>45013</v>
      </c>
      <c r="E1068" s="188" t="s">
        <v>15194</v>
      </c>
      <c r="F1068" s="186">
        <v>196319</v>
      </c>
      <c r="G1068" s="185"/>
      <c r="H1068" s="110" t="s">
        <v>6221</v>
      </c>
      <c r="I1068" s="110" t="s">
        <v>6122</v>
      </c>
    </row>
    <row r="1069" spans="1:9" ht="11.25" customHeight="1" x14ac:dyDescent="0.2">
      <c r="A1069" s="181">
        <v>1208</v>
      </c>
      <c r="B1069" s="182" t="s">
        <v>3181</v>
      </c>
      <c r="C1069" s="182" t="s">
        <v>183</v>
      </c>
      <c r="D1069" s="184">
        <v>45013</v>
      </c>
      <c r="E1069" s="188" t="s">
        <v>15194</v>
      </c>
      <c r="F1069" s="186">
        <v>249796.01</v>
      </c>
      <c r="G1069" s="185"/>
      <c r="H1069" s="110" t="s">
        <v>6221</v>
      </c>
      <c r="I1069" s="110" t="s">
        <v>6122</v>
      </c>
    </row>
    <row r="1070" spans="1:9" ht="11.25" customHeight="1" x14ac:dyDescent="0.2">
      <c r="A1070" s="181">
        <v>1211</v>
      </c>
      <c r="B1070" s="182" t="s">
        <v>3216</v>
      </c>
      <c r="C1070" s="182" t="s">
        <v>183</v>
      </c>
      <c r="D1070" s="183"/>
      <c r="E1070" s="188" t="s">
        <v>15193</v>
      </c>
      <c r="F1070" s="186">
        <v>0</v>
      </c>
      <c r="G1070" s="185"/>
      <c r="H1070" s="110" t="s">
        <v>6221</v>
      </c>
      <c r="I1070" s="110" t="s">
        <v>6122</v>
      </c>
    </row>
    <row r="1071" spans="1:9" ht="11.25" customHeight="1" x14ac:dyDescent="0.2">
      <c r="A1071" s="181">
        <v>1212</v>
      </c>
      <c r="B1071" s="182" t="s">
        <v>3046</v>
      </c>
      <c r="C1071" s="182" t="s">
        <v>178</v>
      </c>
      <c r="D1071" s="183">
        <v>43525</v>
      </c>
      <c r="E1071" s="188" t="s">
        <v>15195</v>
      </c>
      <c r="F1071" s="186">
        <v>6033</v>
      </c>
      <c r="G1071" s="185"/>
      <c r="H1071" s="110" t="s">
        <v>6221</v>
      </c>
      <c r="I1071" s="110" t="s">
        <v>6122</v>
      </c>
    </row>
    <row r="1072" spans="1:9" ht="11.25" customHeight="1" x14ac:dyDescent="0.2">
      <c r="A1072" s="181">
        <v>1213</v>
      </c>
      <c r="B1072" s="182" t="s">
        <v>3190</v>
      </c>
      <c r="C1072" s="182" t="s">
        <v>178</v>
      </c>
      <c r="D1072" s="183"/>
      <c r="E1072" s="188" t="s">
        <v>15193</v>
      </c>
      <c r="F1072" s="186">
        <v>0</v>
      </c>
      <c r="G1072" s="185" t="s">
        <v>6096</v>
      </c>
      <c r="H1072" s="110" t="s">
        <v>6116</v>
      </c>
      <c r="I1072" s="110" t="s">
        <v>6118</v>
      </c>
    </row>
    <row r="1073" spans="1:9" ht="11.25" customHeight="1" x14ac:dyDescent="0.2">
      <c r="A1073" s="181">
        <v>1214</v>
      </c>
      <c r="B1073" s="182" t="s">
        <v>3218</v>
      </c>
      <c r="C1073" s="182" t="s">
        <v>183</v>
      </c>
      <c r="D1073" s="183"/>
      <c r="E1073" s="188" t="s">
        <v>15193</v>
      </c>
      <c r="F1073" s="186">
        <v>0</v>
      </c>
      <c r="G1073" s="185" t="s">
        <v>6096</v>
      </c>
      <c r="H1073" s="110" t="s">
        <v>6168</v>
      </c>
      <c r="I1073" s="110" t="s">
        <v>6114</v>
      </c>
    </row>
    <row r="1074" spans="1:9" ht="11.25" customHeight="1" x14ac:dyDescent="0.2">
      <c r="A1074" s="181">
        <v>1215</v>
      </c>
      <c r="B1074" s="182" t="s">
        <v>13595</v>
      </c>
      <c r="C1074" s="182" t="s">
        <v>4484</v>
      </c>
      <c r="D1074" s="183">
        <v>45014</v>
      </c>
      <c r="E1074" s="188" t="s">
        <v>15194</v>
      </c>
      <c r="F1074" s="186">
        <v>68601</v>
      </c>
      <c r="G1074" s="185"/>
      <c r="H1074" s="110" t="s">
        <v>6178</v>
      </c>
      <c r="I1074" s="110" t="s">
        <v>6114</v>
      </c>
    </row>
    <row r="1075" spans="1:9" ht="11.25" customHeight="1" x14ac:dyDescent="0.2">
      <c r="A1075" s="181">
        <v>1216</v>
      </c>
      <c r="B1075" s="182" t="s">
        <v>3226</v>
      </c>
      <c r="C1075" s="182" t="s">
        <v>183</v>
      </c>
      <c r="D1075" s="183"/>
      <c r="E1075" s="188" t="s">
        <v>15193</v>
      </c>
      <c r="F1075" s="186">
        <v>0</v>
      </c>
      <c r="G1075" s="185"/>
      <c r="H1075" s="110" t="s">
        <v>6178</v>
      </c>
      <c r="I1075" s="110" t="s">
        <v>6114</v>
      </c>
    </row>
    <row r="1076" spans="1:9" ht="11.25" customHeight="1" x14ac:dyDescent="0.2">
      <c r="A1076" s="181">
        <v>1217</v>
      </c>
      <c r="B1076" s="182" t="s">
        <v>3220</v>
      </c>
      <c r="C1076" s="182" t="s">
        <v>183</v>
      </c>
      <c r="D1076" s="183"/>
      <c r="E1076" s="188" t="s">
        <v>15193</v>
      </c>
      <c r="F1076" s="186">
        <v>0</v>
      </c>
      <c r="G1076" s="185"/>
      <c r="H1076" s="110" t="s">
        <v>6178</v>
      </c>
      <c r="I1076" s="110" t="s">
        <v>6114</v>
      </c>
    </row>
    <row r="1077" spans="1:9" ht="11.25" customHeight="1" x14ac:dyDescent="0.2">
      <c r="A1077" s="181">
        <v>1218</v>
      </c>
      <c r="B1077" s="182" t="s">
        <v>3221</v>
      </c>
      <c r="C1077" s="182" t="s">
        <v>183</v>
      </c>
      <c r="D1077" s="183"/>
      <c r="E1077" s="188" t="s">
        <v>15193</v>
      </c>
      <c r="F1077" s="186">
        <v>0</v>
      </c>
      <c r="G1077" s="185"/>
      <c r="H1077" s="110" t="s">
        <v>6178</v>
      </c>
      <c r="I1077" s="110" t="s">
        <v>6118</v>
      </c>
    </row>
    <row r="1078" spans="1:9" ht="11.25" customHeight="1" x14ac:dyDescent="0.2">
      <c r="A1078" s="181">
        <v>1219</v>
      </c>
      <c r="B1078" s="182" t="s">
        <v>3222</v>
      </c>
      <c r="C1078" s="182" t="s">
        <v>183</v>
      </c>
      <c r="D1078" s="183"/>
      <c r="E1078" s="188" t="s">
        <v>15193</v>
      </c>
      <c r="F1078" s="186">
        <v>0</v>
      </c>
      <c r="G1078" s="185"/>
      <c r="H1078" s="110" t="s">
        <v>6178</v>
      </c>
      <c r="I1078" s="110" t="s">
        <v>6114</v>
      </c>
    </row>
    <row r="1079" spans="1:9" ht="11.25" customHeight="1" x14ac:dyDescent="0.2">
      <c r="A1079" s="181">
        <v>1220</v>
      </c>
      <c r="B1079" s="182" t="s">
        <v>3223</v>
      </c>
      <c r="C1079" s="182" t="s">
        <v>183</v>
      </c>
      <c r="D1079" s="183"/>
      <c r="E1079" s="188" t="s">
        <v>15193</v>
      </c>
      <c r="F1079" s="186">
        <v>0</v>
      </c>
      <c r="G1079" s="185"/>
      <c r="H1079" s="110" t="s">
        <v>6178</v>
      </c>
      <c r="I1079" s="110" t="s">
        <v>6114</v>
      </c>
    </row>
    <row r="1080" spans="1:9" ht="11.25" customHeight="1" x14ac:dyDescent="0.2">
      <c r="A1080" s="181">
        <v>1221</v>
      </c>
      <c r="B1080" s="182" t="s">
        <v>14516</v>
      </c>
      <c r="C1080" s="182" t="s">
        <v>178</v>
      </c>
      <c r="D1080" s="183">
        <v>44591</v>
      </c>
      <c r="E1080" s="188" t="s">
        <v>7328</v>
      </c>
      <c r="F1080" s="186">
        <v>3097</v>
      </c>
      <c r="G1080" s="185"/>
      <c r="H1080" s="110" t="s">
        <v>6178</v>
      </c>
      <c r="I1080" s="110" t="s">
        <v>6114</v>
      </c>
    </row>
    <row r="1081" spans="1:9" ht="11.25" customHeight="1" x14ac:dyDescent="0.2">
      <c r="A1081" s="181">
        <v>1222</v>
      </c>
      <c r="B1081" s="182" t="s">
        <v>2785</v>
      </c>
      <c r="C1081" s="182" t="s">
        <v>171</v>
      </c>
      <c r="D1081" s="183"/>
      <c r="E1081" s="188" t="s">
        <v>15193</v>
      </c>
      <c r="F1081" s="186">
        <v>0</v>
      </c>
      <c r="G1081" s="185"/>
      <c r="H1081" s="110" t="s">
        <v>6178</v>
      </c>
      <c r="I1081" s="110" t="s">
        <v>6114</v>
      </c>
    </row>
    <row r="1082" spans="1:9" ht="11.25" customHeight="1" x14ac:dyDescent="0.2">
      <c r="A1082" s="181">
        <v>1225</v>
      </c>
      <c r="B1082" s="182" t="s">
        <v>7965</v>
      </c>
      <c r="C1082" s="182" t="s">
        <v>5199</v>
      </c>
      <c r="D1082" s="183">
        <v>45329</v>
      </c>
      <c r="E1082" s="188" t="s">
        <v>10909</v>
      </c>
      <c r="F1082" s="186">
        <v>67985</v>
      </c>
      <c r="G1082" s="185"/>
      <c r="H1082" s="110" t="s">
        <v>6178</v>
      </c>
      <c r="I1082" s="110" t="s">
        <v>6114</v>
      </c>
    </row>
    <row r="1083" spans="1:9" ht="11.25" customHeight="1" x14ac:dyDescent="0.2">
      <c r="A1083" s="181">
        <v>1226</v>
      </c>
      <c r="B1083" s="182" t="s">
        <v>6985</v>
      </c>
      <c r="C1083" s="182" t="s">
        <v>178</v>
      </c>
      <c r="D1083" s="184">
        <v>44591</v>
      </c>
      <c r="E1083" s="188" t="s">
        <v>7328</v>
      </c>
      <c r="F1083" s="186">
        <v>8937</v>
      </c>
      <c r="G1083" s="185"/>
      <c r="H1083" s="110" t="s">
        <v>6178</v>
      </c>
      <c r="I1083" s="110" t="s">
        <v>6114</v>
      </c>
    </row>
    <row r="1084" spans="1:9" ht="11.25" customHeight="1" x14ac:dyDescent="0.2">
      <c r="A1084" s="181">
        <v>1228</v>
      </c>
      <c r="B1084" s="182" t="s">
        <v>13678</v>
      </c>
      <c r="C1084" s="182" t="s">
        <v>178</v>
      </c>
      <c r="D1084" s="184"/>
      <c r="E1084" s="188" t="s">
        <v>15193</v>
      </c>
      <c r="F1084" s="186">
        <v>0</v>
      </c>
      <c r="G1084" s="185"/>
      <c r="H1084" s="110" t="s">
        <v>6178</v>
      </c>
      <c r="I1084" s="110" t="s">
        <v>6114</v>
      </c>
    </row>
    <row r="1085" spans="1:9" ht="11.25" customHeight="1" x14ac:dyDescent="0.2">
      <c r="A1085" s="181">
        <v>1229</v>
      </c>
      <c r="B1085" s="182" t="s">
        <v>13677</v>
      </c>
      <c r="C1085" s="182" t="s">
        <v>178</v>
      </c>
      <c r="D1085" s="184"/>
      <c r="E1085" s="188" t="s">
        <v>15193</v>
      </c>
      <c r="F1085" s="186">
        <v>0</v>
      </c>
      <c r="G1085" s="185"/>
      <c r="H1085" s="110" t="s">
        <v>6178</v>
      </c>
      <c r="I1085" s="110" t="s">
        <v>6114</v>
      </c>
    </row>
    <row r="1086" spans="1:9" ht="11.25" customHeight="1" x14ac:dyDescent="0.2">
      <c r="A1086" s="181">
        <v>1230</v>
      </c>
      <c r="B1086" s="182" t="s">
        <v>1187</v>
      </c>
      <c r="C1086" s="182" t="s">
        <v>178</v>
      </c>
      <c r="D1086" s="183">
        <v>45014</v>
      </c>
      <c r="E1086" s="188" t="s">
        <v>15194</v>
      </c>
      <c r="F1086" s="186">
        <v>9782</v>
      </c>
      <c r="G1086" s="185" t="s">
        <v>6096</v>
      </c>
      <c r="H1086" s="110" t="s">
        <v>6178</v>
      </c>
      <c r="I1086" s="110" t="s">
        <v>6114</v>
      </c>
    </row>
    <row r="1087" spans="1:9" ht="11.25" customHeight="1" x14ac:dyDescent="0.2">
      <c r="A1087" s="181">
        <v>1231</v>
      </c>
      <c r="B1087" s="182" t="s">
        <v>6984</v>
      </c>
      <c r="C1087" s="182" t="s">
        <v>178</v>
      </c>
      <c r="D1087" s="183">
        <v>44591</v>
      </c>
      <c r="E1087" s="188" t="s">
        <v>7328</v>
      </c>
      <c r="F1087" s="186">
        <v>4042</v>
      </c>
      <c r="G1087" s="185" t="s">
        <v>7063</v>
      </c>
      <c r="H1087" s="110" t="s">
        <v>6434</v>
      </c>
      <c r="I1087" s="110" t="s">
        <v>6127</v>
      </c>
    </row>
    <row r="1088" spans="1:9" ht="11.25" customHeight="1" x14ac:dyDescent="0.2">
      <c r="A1088" s="181">
        <v>1234</v>
      </c>
      <c r="B1088" s="182" t="s">
        <v>1206</v>
      </c>
      <c r="C1088" s="182" t="s">
        <v>178</v>
      </c>
      <c r="D1088" s="183">
        <v>44592</v>
      </c>
      <c r="E1088" s="188" t="s">
        <v>7328</v>
      </c>
      <c r="F1088" s="186">
        <v>4561</v>
      </c>
      <c r="G1088" s="185"/>
      <c r="H1088" s="110" t="s">
        <v>6257</v>
      </c>
      <c r="I1088" s="110" t="s">
        <v>6122</v>
      </c>
    </row>
    <row r="1089" spans="1:9" ht="11.25" customHeight="1" x14ac:dyDescent="0.2">
      <c r="A1089" s="181">
        <v>1235</v>
      </c>
      <c r="B1089" s="182" t="s">
        <v>180</v>
      </c>
      <c r="C1089" s="182" t="s">
        <v>171</v>
      </c>
      <c r="D1089" s="183"/>
      <c r="E1089" s="188" t="s">
        <v>15193</v>
      </c>
      <c r="F1089" s="186">
        <v>0</v>
      </c>
      <c r="G1089" s="185"/>
      <c r="H1089" s="110" t="s">
        <v>6257</v>
      </c>
      <c r="I1089" s="110" t="s">
        <v>6117</v>
      </c>
    </row>
    <row r="1090" spans="1:9" ht="11.25" customHeight="1" x14ac:dyDescent="0.2">
      <c r="A1090" s="181">
        <v>1237</v>
      </c>
      <c r="B1090" s="182" t="s">
        <v>1927</v>
      </c>
      <c r="C1090" s="182" t="s">
        <v>171</v>
      </c>
      <c r="D1090" s="183"/>
      <c r="E1090" s="188" t="s">
        <v>15193</v>
      </c>
      <c r="F1090" s="186">
        <v>0</v>
      </c>
      <c r="G1090" s="185"/>
      <c r="H1090" s="110" t="s">
        <v>6257</v>
      </c>
      <c r="I1090" s="110" t="s">
        <v>6122</v>
      </c>
    </row>
    <row r="1091" spans="1:9" ht="11.25" customHeight="1" x14ac:dyDescent="0.2">
      <c r="A1091" s="181">
        <v>1238</v>
      </c>
      <c r="B1091" s="182" t="s">
        <v>1217</v>
      </c>
      <c r="C1091" s="182" t="s">
        <v>178</v>
      </c>
      <c r="D1091" s="183"/>
      <c r="E1091" s="188" t="s">
        <v>15193</v>
      </c>
      <c r="F1091" s="186">
        <v>0</v>
      </c>
      <c r="G1091" s="185"/>
      <c r="H1091" s="110" t="s">
        <v>6257</v>
      </c>
      <c r="I1091" s="110" t="s">
        <v>6122</v>
      </c>
    </row>
    <row r="1092" spans="1:9" ht="11.25" customHeight="1" x14ac:dyDescent="0.2">
      <c r="A1092" s="181">
        <v>1239</v>
      </c>
      <c r="B1092" s="182" t="s">
        <v>6983</v>
      </c>
      <c r="C1092" s="182" t="s">
        <v>178</v>
      </c>
      <c r="D1092" s="183">
        <v>44589</v>
      </c>
      <c r="E1092" s="188" t="s">
        <v>7328</v>
      </c>
      <c r="F1092" s="186">
        <v>34010</v>
      </c>
      <c r="G1092" s="185" t="s">
        <v>6096</v>
      </c>
      <c r="H1092" s="110" t="s">
        <v>6155</v>
      </c>
      <c r="I1092" s="110" t="s">
        <v>6114</v>
      </c>
    </row>
    <row r="1093" spans="1:9" ht="11.25" customHeight="1" x14ac:dyDescent="0.2">
      <c r="A1093" s="181">
        <v>1240</v>
      </c>
      <c r="B1093" s="182" t="s">
        <v>1223</v>
      </c>
      <c r="C1093" s="182" t="s">
        <v>178</v>
      </c>
      <c r="D1093" s="184"/>
      <c r="E1093" s="188" t="s">
        <v>15193</v>
      </c>
      <c r="F1093" s="186">
        <v>0</v>
      </c>
      <c r="G1093" s="185" t="s">
        <v>6096</v>
      </c>
      <c r="H1093" s="110" t="s">
        <v>6155</v>
      </c>
      <c r="I1093" s="110" t="s">
        <v>6114</v>
      </c>
    </row>
    <row r="1094" spans="1:9" ht="11.25" customHeight="1" x14ac:dyDescent="0.2">
      <c r="A1094" s="181">
        <v>1241</v>
      </c>
      <c r="B1094" s="182" t="s">
        <v>1224</v>
      </c>
      <c r="C1094" s="182" t="s">
        <v>178</v>
      </c>
      <c r="D1094" s="184"/>
      <c r="E1094" s="188" t="s">
        <v>15193</v>
      </c>
      <c r="F1094" s="186">
        <v>0</v>
      </c>
      <c r="G1094" s="185" t="s">
        <v>6096</v>
      </c>
      <c r="H1094" s="110" t="s">
        <v>6155</v>
      </c>
      <c r="I1094" s="110" t="s">
        <v>6114</v>
      </c>
    </row>
    <row r="1095" spans="1:9" ht="11.25" customHeight="1" x14ac:dyDescent="0.2">
      <c r="A1095" s="181">
        <v>1242</v>
      </c>
      <c r="B1095" s="182" t="s">
        <v>1226</v>
      </c>
      <c r="C1095" s="182" t="s">
        <v>178</v>
      </c>
      <c r="D1095" s="184"/>
      <c r="E1095" s="188" t="s">
        <v>15193</v>
      </c>
      <c r="F1095" s="186">
        <v>0</v>
      </c>
      <c r="G1095" s="185"/>
      <c r="H1095" s="110" t="s">
        <v>6116</v>
      </c>
      <c r="I1095" s="110" t="s">
        <v>6114</v>
      </c>
    </row>
    <row r="1096" spans="1:9" ht="11.25" customHeight="1" x14ac:dyDescent="0.2">
      <c r="A1096" s="181">
        <v>1243</v>
      </c>
      <c r="B1096" s="182" t="s">
        <v>1225</v>
      </c>
      <c r="C1096" s="182" t="s">
        <v>178</v>
      </c>
      <c r="D1096" s="184"/>
      <c r="E1096" s="188" t="s">
        <v>15193</v>
      </c>
      <c r="F1096" s="186">
        <v>0</v>
      </c>
      <c r="G1096" s="185" t="s">
        <v>7073</v>
      </c>
      <c r="H1096" s="110" t="s">
        <v>6130</v>
      </c>
      <c r="I1096" s="110" t="s">
        <v>6118</v>
      </c>
    </row>
    <row r="1097" spans="1:9" ht="11.25" customHeight="1" x14ac:dyDescent="0.2">
      <c r="A1097" s="181">
        <v>1244</v>
      </c>
      <c r="B1097" s="182" t="s">
        <v>13676</v>
      </c>
      <c r="C1097" s="182" t="s">
        <v>178</v>
      </c>
      <c r="D1097" s="183"/>
      <c r="E1097" s="188" t="s">
        <v>15193</v>
      </c>
      <c r="F1097" s="186">
        <v>0</v>
      </c>
      <c r="G1097" s="185" t="s">
        <v>7074</v>
      </c>
      <c r="H1097" s="110" t="s">
        <v>6130</v>
      </c>
      <c r="I1097" s="110" t="s">
        <v>6118</v>
      </c>
    </row>
    <row r="1098" spans="1:9" ht="12.75" customHeight="1" x14ac:dyDescent="0.2">
      <c r="A1098" s="181">
        <v>1245</v>
      </c>
      <c r="B1098" s="182" t="s">
        <v>13675</v>
      </c>
      <c r="C1098" s="182" t="s">
        <v>178</v>
      </c>
      <c r="D1098" s="183"/>
      <c r="E1098" s="188" t="s">
        <v>15193</v>
      </c>
      <c r="F1098" s="186">
        <v>0</v>
      </c>
      <c r="G1098" s="185" t="s">
        <v>6096</v>
      </c>
      <c r="H1098" s="110" t="s">
        <v>6207</v>
      </c>
      <c r="I1098" s="110" t="s">
        <v>6139</v>
      </c>
    </row>
    <row r="1099" spans="1:9" ht="11.25" customHeight="1" x14ac:dyDescent="0.2">
      <c r="A1099" s="181">
        <v>1246</v>
      </c>
      <c r="B1099" s="182" t="s">
        <v>13674</v>
      </c>
      <c r="C1099" s="182" t="s">
        <v>178</v>
      </c>
      <c r="D1099" s="184"/>
      <c r="E1099" s="188" t="s">
        <v>15193</v>
      </c>
      <c r="F1099" s="186">
        <v>0</v>
      </c>
      <c r="G1099" s="185" t="s">
        <v>6096</v>
      </c>
      <c r="H1099" s="110" t="s">
        <v>6280</v>
      </c>
      <c r="I1099" s="110" t="s">
        <v>6118</v>
      </c>
    </row>
    <row r="1100" spans="1:9" ht="11.25" customHeight="1" x14ac:dyDescent="0.2">
      <c r="A1100" s="181">
        <v>12469</v>
      </c>
      <c r="B1100" s="182" t="s">
        <v>8245</v>
      </c>
      <c r="C1100" s="182" t="s">
        <v>178</v>
      </c>
      <c r="D1100" s="184">
        <v>43734</v>
      </c>
      <c r="E1100" s="188" t="s">
        <v>15195</v>
      </c>
      <c r="F1100" s="186">
        <v>17250</v>
      </c>
      <c r="G1100" s="185" t="s">
        <v>6096</v>
      </c>
      <c r="H1100" s="110" t="s">
        <v>6121</v>
      </c>
      <c r="I1100" s="110" t="s">
        <v>6173</v>
      </c>
    </row>
    <row r="1101" spans="1:9" ht="11.25" customHeight="1" x14ac:dyDescent="0.2">
      <c r="A1101" s="181">
        <v>1247</v>
      </c>
      <c r="B1101" s="182" t="s">
        <v>3323</v>
      </c>
      <c r="C1101" s="182" t="s">
        <v>178</v>
      </c>
      <c r="D1101" s="184"/>
      <c r="E1101" s="188" t="s">
        <v>15193</v>
      </c>
      <c r="F1101" s="186">
        <v>0</v>
      </c>
      <c r="G1101" s="185" t="s">
        <v>6096</v>
      </c>
      <c r="H1101" s="110" t="s">
        <v>6130</v>
      </c>
      <c r="I1101" s="110" t="s">
        <v>6127</v>
      </c>
    </row>
    <row r="1102" spans="1:9" ht="11.25" customHeight="1" x14ac:dyDescent="0.2">
      <c r="A1102" s="181">
        <v>12470</v>
      </c>
      <c r="B1102" s="182" t="s">
        <v>8244</v>
      </c>
      <c r="C1102" s="182" t="s">
        <v>178</v>
      </c>
      <c r="D1102" s="184">
        <v>43734</v>
      </c>
      <c r="E1102" s="188" t="s">
        <v>15195</v>
      </c>
      <c r="F1102" s="186">
        <v>120750</v>
      </c>
      <c r="G1102" s="185" t="s">
        <v>6096</v>
      </c>
      <c r="H1102" s="110" t="s">
        <v>6155</v>
      </c>
      <c r="I1102" s="110" t="s">
        <v>6173</v>
      </c>
    </row>
    <row r="1103" spans="1:9" ht="11.25" customHeight="1" x14ac:dyDescent="0.2">
      <c r="A1103" s="181">
        <v>1250</v>
      </c>
      <c r="B1103" s="182" t="s">
        <v>1976</v>
      </c>
      <c r="C1103" s="182" t="s">
        <v>4448</v>
      </c>
      <c r="D1103" s="184">
        <v>44592</v>
      </c>
      <c r="E1103" s="188" t="s">
        <v>7328</v>
      </c>
      <c r="F1103" s="186">
        <v>19001</v>
      </c>
      <c r="G1103" s="185" t="s">
        <v>7075</v>
      </c>
      <c r="H1103" s="110" t="s">
        <v>6121</v>
      </c>
      <c r="I1103" s="110" t="s">
        <v>6118</v>
      </c>
    </row>
    <row r="1104" spans="1:9" ht="11.25" customHeight="1" x14ac:dyDescent="0.2">
      <c r="A1104" s="181">
        <v>1253</v>
      </c>
      <c r="B1104" s="182" t="s">
        <v>1246</v>
      </c>
      <c r="C1104" s="182" t="s">
        <v>178</v>
      </c>
      <c r="D1104" s="184"/>
      <c r="E1104" s="188" t="s">
        <v>15193</v>
      </c>
      <c r="F1104" s="186">
        <v>0</v>
      </c>
      <c r="G1104" s="185" t="s">
        <v>7076</v>
      </c>
      <c r="H1104" s="110" t="s">
        <v>6121</v>
      </c>
      <c r="I1104" s="110" t="s">
        <v>6118</v>
      </c>
    </row>
    <row r="1105" spans="1:9" ht="11.25" customHeight="1" x14ac:dyDescent="0.2">
      <c r="A1105" s="181">
        <v>1254</v>
      </c>
      <c r="B1105" s="182" t="s">
        <v>1247</v>
      </c>
      <c r="C1105" s="182" t="s">
        <v>178</v>
      </c>
      <c r="D1105" s="184"/>
      <c r="E1105" s="188" t="s">
        <v>15193</v>
      </c>
      <c r="F1105" s="186">
        <v>0</v>
      </c>
      <c r="G1105" s="185" t="s">
        <v>6096</v>
      </c>
      <c r="H1105" s="110" t="s">
        <v>6130</v>
      </c>
      <c r="I1105" s="110" t="s">
        <v>6117</v>
      </c>
    </row>
    <row r="1106" spans="1:9" ht="11.25" customHeight="1" x14ac:dyDescent="0.2">
      <c r="A1106" s="181">
        <v>1255</v>
      </c>
      <c r="B1106" s="182" t="s">
        <v>1248</v>
      </c>
      <c r="C1106" s="182" t="s">
        <v>178</v>
      </c>
      <c r="D1106" s="184"/>
      <c r="E1106" s="188" t="s">
        <v>15193</v>
      </c>
      <c r="F1106" s="186">
        <v>0</v>
      </c>
      <c r="G1106" s="185" t="s">
        <v>6096</v>
      </c>
      <c r="H1106" s="110" t="s">
        <v>6155</v>
      </c>
      <c r="I1106" s="110" t="s">
        <v>6114</v>
      </c>
    </row>
    <row r="1107" spans="1:9" ht="11.25" customHeight="1" x14ac:dyDescent="0.2">
      <c r="A1107" s="181">
        <v>12558</v>
      </c>
      <c r="B1107" s="182" t="s">
        <v>8030</v>
      </c>
      <c r="C1107" s="182" t="s">
        <v>171</v>
      </c>
      <c r="D1107" s="184">
        <v>43802</v>
      </c>
      <c r="E1107" s="188" t="s">
        <v>15195</v>
      </c>
      <c r="F1107" s="186">
        <v>163211.51</v>
      </c>
      <c r="G1107" s="185" t="s">
        <v>7079</v>
      </c>
      <c r="H1107" s="110" t="s">
        <v>6130</v>
      </c>
      <c r="I1107" s="110" t="s">
        <v>6122</v>
      </c>
    </row>
    <row r="1108" spans="1:9" ht="11.25" customHeight="1" x14ac:dyDescent="0.2">
      <c r="A1108" s="181">
        <v>12559</v>
      </c>
      <c r="B1108" s="182" t="s">
        <v>8029</v>
      </c>
      <c r="C1108" s="182" t="s">
        <v>171</v>
      </c>
      <c r="D1108" s="184">
        <v>43802</v>
      </c>
      <c r="E1108" s="188" t="s">
        <v>15195</v>
      </c>
      <c r="F1108" s="186">
        <v>200507.48</v>
      </c>
      <c r="G1108" s="185"/>
      <c r="H1108" s="110" t="s">
        <v>6255</v>
      </c>
      <c r="I1108" s="110" t="s">
        <v>6122</v>
      </c>
    </row>
    <row r="1109" spans="1:9" ht="11.25" customHeight="1" x14ac:dyDescent="0.2">
      <c r="A1109" s="181">
        <v>1256</v>
      </c>
      <c r="B1109" s="182" t="s">
        <v>3325</v>
      </c>
      <c r="C1109" s="182" t="s">
        <v>178</v>
      </c>
      <c r="D1109" s="184"/>
      <c r="E1109" s="188" t="s">
        <v>15193</v>
      </c>
      <c r="F1109" s="186">
        <v>0</v>
      </c>
      <c r="G1109" s="185"/>
      <c r="H1109" s="110" t="s">
        <v>7081</v>
      </c>
      <c r="I1109" s="110" t="s">
        <v>6114</v>
      </c>
    </row>
    <row r="1110" spans="1:9" ht="11.25" customHeight="1" x14ac:dyDescent="0.2">
      <c r="A1110" s="181">
        <v>12560</v>
      </c>
      <c r="B1110" s="182" t="s">
        <v>8028</v>
      </c>
      <c r="C1110" s="182" t="s">
        <v>171</v>
      </c>
      <c r="D1110" s="183">
        <v>43802</v>
      </c>
      <c r="E1110" s="188" t="s">
        <v>15195</v>
      </c>
      <c r="F1110" s="186">
        <v>244007.04000000001</v>
      </c>
      <c r="G1110" s="185" t="s">
        <v>6096</v>
      </c>
      <c r="H1110" s="110" t="s">
        <v>7083</v>
      </c>
      <c r="I1110" s="110" t="s">
        <v>6153</v>
      </c>
    </row>
    <row r="1111" spans="1:9" ht="11.25" customHeight="1" x14ac:dyDescent="0.2">
      <c r="A1111" s="181">
        <v>12561</v>
      </c>
      <c r="B1111" s="182" t="s">
        <v>8027</v>
      </c>
      <c r="C1111" s="182" t="s">
        <v>171</v>
      </c>
      <c r="D1111" s="184">
        <v>43802</v>
      </c>
      <c r="E1111" s="188" t="s">
        <v>15195</v>
      </c>
      <c r="F1111" s="186">
        <v>220182.76</v>
      </c>
      <c r="G1111" s="185" t="s">
        <v>6096</v>
      </c>
      <c r="H1111" s="110" t="s">
        <v>6116</v>
      </c>
      <c r="I1111" s="110" t="s">
        <v>6117</v>
      </c>
    </row>
    <row r="1112" spans="1:9" ht="11.25" customHeight="1" x14ac:dyDescent="0.2">
      <c r="A1112" s="181">
        <v>12562</v>
      </c>
      <c r="B1112" s="182" t="s">
        <v>8025</v>
      </c>
      <c r="C1112" s="182" t="s">
        <v>171</v>
      </c>
      <c r="D1112" s="183">
        <v>43802</v>
      </c>
      <c r="E1112" s="188" t="s">
        <v>15195</v>
      </c>
      <c r="F1112" s="186">
        <v>265658.06</v>
      </c>
      <c r="G1112" s="185" t="s">
        <v>6096</v>
      </c>
      <c r="H1112" s="110" t="s">
        <v>6155</v>
      </c>
      <c r="I1112" s="110" t="s">
        <v>6211</v>
      </c>
    </row>
    <row r="1113" spans="1:9" ht="11.25" customHeight="1" x14ac:dyDescent="0.2">
      <c r="A1113" s="181">
        <v>1257</v>
      </c>
      <c r="B1113" s="182" t="s">
        <v>1254</v>
      </c>
      <c r="C1113" s="182" t="s">
        <v>178</v>
      </c>
      <c r="D1113" s="183"/>
      <c r="E1113" s="188" t="s">
        <v>15193</v>
      </c>
      <c r="F1113" s="186">
        <v>0</v>
      </c>
      <c r="G1113" s="185"/>
      <c r="H1113" s="110" t="s">
        <v>6236</v>
      </c>
      <c r="I1113" s="110" t="s">
        <v>6153</v>
      </c>
    </row>
    <row r="1114" spans="1:9" ht="11.25" customHeight="1" x14ac:dyDescent="0.2">
      <c r="A1114" s="181">
        <v>1258</v>
      </c>
      <c r="B1114" s="182" t="s">
        <v>13673</v>
      </c>
      <c r="C1114" s="182" t="s">
        <v>178</v>
      </c>
      <c r="D1114" s="183"/>
      <c r="E1114" s="188" t="s">
        <v>15193</v>
      </c>
      <c r="F1114" s="186">
        <v>0</v>
      </c>
      <c r="G1114" s="185"/>
      <c r="H1114" s="110" t="s">
        <v>7087</v>
      </c>
      <c r="I1114" s="110" t="s">
        <v>6153</v>
      </c>
    </row>
    <row r="1115" spans="1:9" ht="11.25" customHeight="1" x14ac:dyDescent="0.2">
      <c r="A1115" s="181">
        <v>1259</v>
      </c>
      <c r="B1115" s="182" t="s">
        <v>7699</v>
      </c>
      <c r="C1115" s="182" t="s">
        <v>178</v>
      </c>
      <c r="D1115" s="183">
        <v>45009</v>
      </c>
      <c r="E1115" s="188" t="s">
        <v>15194</v>
      </c>
      <c r="F1115" s="186">
        <v>682070</v>
      </c>
      <c r="G1115" s="185"/>
      <c r="H1115" s="110" t="s">
        <v>6230</v>
      </c>
      <c r="I1115" s="110" t="s">
        <v>6153</v>
      </c>
    </row>
    <row r="1116" spans="1:9" ht="11.25" customHeight="1" x14ac:dyDescent="0.2">
      <c r="A1116" s="181">
        <v>1261</v>
      </c>
      <c r="B1116" s="182" t="s">
        <v>1264</v>
      </c>
      <c r="C1116" s="182" t="s">
        <v>178</v>
      </c>
      <c r="D1116" s="183"/>
      <c r="E1116" s="188" t="s">
        <v>15193</v>
      </c>
      <c r="F1116" s="186">
        <v>0</v>
      </c>
      <c r="G1116" s="185"/>
      <c r="H1116" s="110" t="s">
        <v>6155</v>
      </c>
      <c r="I1116" s="110" t="s">
        <v>6153</v>
      </c>
    </row>
    <row r="1117" spans="1:9" ht="11.25" customHeight="1" x14ac:dyDescent="0.2">
      <c r="A1117" s="181">
        <v>1264</v>
      </c>
      <c r="B1117" s="182" t="s">
        <v>1273</v>
      </c>
      <c r="C1117" s="182" t="s">
        <v>178</v>
      </c>
      <c r="D1117" s="183"/>
      <c r="E1117" s="188" t="s">
        <v>15193</v>
      </c>
      <c r="F1117" s="186">
        <v>0</v>
      </c>
      <c r="G1117" s="185"/>
      <c r="H1117" s="110" t="s">
        <v>7087</v>
      </c>
      <c r="I1117" s="110" t="s">
        <v>6153</v>
      </c>
    </row>
    <row r="1118" spans="1:9" ht="11.25" customHeight="1" x14ac:dyDescent="0.2">
      <c r="A1118" s="181">
        <v>1265</v>
      </c>
      <c r="B1118" s="182" t="s">
        <v>1272</v>
      </c>
      <c r="C1118" s="182" t="s">
        <v>178</v>
      </c>
      <c r="D1118" s="183"/>
      <c r="E1118" s="188" t="s">
        <v>15193</v>
      </c>
      <c r="F1118" s="186">
        <v>0</v>
      </c>
      <c r="G1118" s="185" t="s">
        <v>6096</v>
      </c>
      <c r="H1118" s="110" t="s">
        <v>6191</v>
      </c>
      <c r="I1118" s="110" t="s">
        <v>6118</v>
      </c>
    </row>
    <row r="1119" spans="1:9" ht="11.25" customHeight="1" x14ac:dyDescent="0.2">
      <c r="A1119" s="181">
        <v>1266</v>
      </c>
      <c r="B1119" s="182" t="s">
        <v>2884</v>
      </c>
      <c r="C1119" s="182" t="s">
        <v>751</v>
      </c>
      <c r="D1119" s="183"/>
      <c r="E1119" s="188" t="s">
        <v>15193</v>
      </c>
      <c r="F1119" s="186">
        <v>0</v>
      </c>
      <c r="G1119" s="185" t="s">
        <v>7091</v>
      </c>
      <c r="H1119" s="110" t="s">
        <v>6451</v>
      </c>
      <c r="I1119" s="110" t="s">
        <v>6122</v>
      </c>
    </row>
    <row r="1120" spans="1:9" ht="11.25" customHeight="1" x14ac:dyDescent="0.2">
      <c r="A1120" s="181">
        <v>1267</v>
      </c>
      <c r="B1120" s="182" t="s">
        <v>2884</v>
      </c>
      <c r="C1120" s="182" t="s">
        <v>5185</v>
      </c>
      <c r="D1120" s="183">
        <v>44592</v>
      </c>
      <c r="E1120" s="188" t="s">
        <v>7328</v>
      </c>
      <c r="F1120" s="186">
        <v>88768</v>
      </c>
      <c r="G1120" s="185" t="s">
        <v>6450</v>
      </c>
      <c r="H1120" s="110" t="s">
        <v>6451</v>
      </c>
      <c r="I1120" s="110" t="s">
        <v>6122</v>
      </c>
    </row>
    <row r="1121" spans="1:9" ht="11.25" customHeight="1" x14ac:dyDescent="0.2">
      <c r="A1121" s="181">
        <v>1268</v>
      </c>
      <c r="B1121" s="182" t="s">
        <v>1276</v>
      </c>
      <c r="C1121" s="182" t="s">
        <v>178</v>
      </c>
      <c r="D1121" s="183"/>
      <c r="E1121" s="188" t="s">
        <v>15193</v>
      </c>
      <c r="F1121" s="186">
        <v>0</v>
      </c>
      <c r="G1121" s="185" t="s">
        <v>7094</v>
      </c>
      <c r="H1121" s="110" t="s">
        <v>6434</v>
      </c>
      <c r="I1121" s="110" t="s">
        <v>6118</v>
      </c>
    </row>
    <row r="1122" spans="1:9" ht="11.25" customHeight="1" x14ac:dyDescent="0.2">
      <c r="A1122" s="181">
        <v>1269</v>
      </c>
      <c r="B1122" s="182" t="s">
        <v>13671</v>
      </c>
      <c r="C1122" s="182" t="s">
        <v>178</v>
      </c>
      <c r="D1122" s="183"/>
      <c r="E1122" s="188" t="s">
        <v>15193</v>
      </c>
      <c r="F1122" s="186">
        <v>0</v>
      </c>
      <c r="G1122" s="185" t="s">
        <v>6559</v>
      </c>
      <c r="H1122" s="110" t="s">
        <v>6560</v>
      </c>
      <c r="I1122" s="110" t="s">
        <v>6118</v>
      </c>
    </row>
    <row r="1123" spans="1:9" ht="11.25" customHeight="1" x14ac:dyDescent="0.2">
      <c r="A1123" s="181">
        <v>1270</v>
      </c>
      <c r="B1123" s="182" t="s">
        <v>3334</v>
      </c>
      <c r="C1123" s="182" t="s">
        <v>178</v>
      </c>
      <c r="D1123" s="183"/>
      <c r="E1123" s="188" t="s">
        <v>15193</v>
      </c>
      <c r="F1123" s="186">
        <v>0</v>
      </c>
      <c r="G1123" s="185" t="s">
        <v>6096</v>
      </c>
      <c r="H1123" s="110" t="s">
        <v>6257</v>
      </c>
      <c r="I1123" s="110" t="s">
        <v>6117</v>
      </c>
    </row>
    <row r="1124" spans="1:9" ht="11.25" customHeight="1" x14ac:dyDescent="0.2">
      <c r="A1124" s="181">
        <v>1271</v>
      </c>
      <c r="B1124" s="182" t="s">
        <v>8017</v>
      </c>
      <c r="C1124" s="182" t="s">
        <v>250</v>
      </c>
      <c r="D1124" s="183">
        <v>43815</v>
      </c>
      <c r="E1124" s="188" t="s">
        <v>15195</v>
      </c>
      <c r="F1124" s="186">
        <v>5307</v>
      </c>
      <c r="G1124" s="185" t="s">
        <v>7096</v>
      </c>
      <c r="H1124" s="110" t="s">
        <v>6152</v>
      </c>
      <c r="I1124" s="110" t="s">
        <v>6114</v>
      </c>
    </row>
    <row r="1125" spans="1:9" ht="11.25" customHeight="1" x14ac:dyDescent="0.2">
      <c r="A1125" s="181">
        <v>1272</v>
      </c>
      <c r="B1125" s="182" t="s">
        <v>13670</v>
      </c>
      <c r="C1125" s="182" t="s">
        <v>250</v>
      </c>
      <c r="D1125" s="183"/>
      <c r="E1125" s="188" t="s">
        <v>15193</v>
      </c>
      <c r="F1125" s="186">
        <v>0</v>
      </c>
      <c r="G1125" s="185" t="s">
        <v>7097</v>
      </c>
      <c r="H1125" s="110" t="s">
        <v>6236</v>
      </c>
      <c r="I1125" s="110" t="s">
        <v>6122</v>
      </c>
    </row>
    <row r="1126" spans="1:9" ht="11.25" customHeight="1" x14ac:dyDescent="0.2">
      <c r="A1126" s="181">
        <v>1273</v>
      </c>
      <c r="B1126" s="182" t="s">
        <v>3336</v>
      </c>
      <c r="C1126" s="182" t="s">
        <v>250</v>
      </c>
      <c r="D1126" s="183"/>
      <c r="E1126" s="188" t="s">
        <v>15193</v>
      </c>
      <c r="F1126" s="186">
        <v>0</v>
      </c>
      <c r="G1126" s="185" t="s">
        <v>6096</v>
      </c>
      <c r="H1126" s="110" t="s">
        <v>6303</v>
      </c>
      <c r="I1126" s="110" t="s">
        <v>6117</v>
      </c>
    </row>
    <row r="1127" spans="1:9" ht="11.25" customHeight="1" x14ac:dyDescent="0.2">
      <c r="A1127" s="181">
        <v>1275</v>
      </c>
      <c r="B1127" s="182" t="s">
        <v>187</v>
      </c>
      <c r="C1127" s="182" t="s">
        <v>168</v>
      </c>
      <c r="D1127" s="183">
        <v>44589</v>
      </c>
      <c r="E1127" s="188" t="s">
        <v>7328</v>
      </c>
      <c r="F1127" s="186">
        <v>5444</v>
      </c>
      <c r="G1127" s="185" t="s">
        <v>6096</v>
      </c>
      <c r="H1127" s="110" t="s">
        <v>6119</v>
      </c>
      <c r="I1127" s="110" t="s">
        <v>6173</v>
      </c>
    </row>
    <row r="1128" spans="1:9" ht="11.25" customHeight="1" x14ac:dyDescent="0.2">
      <c r="A1128" s="181">
        <v>1276</v>
      </c>
      <c r="B1128" s="182" t="s">
        <v>482</v>
      </c>
      <c r="C1128" s="182" t="s">
        <v>178</v>
      </c>
      <c r="D1128" s="183"/>
      <c r="E1128" s="188" t="s">
        <v>15193</v>
      </c>
      <c r="F1128" s="186">
        <v>0</v>
      </c>
      <c r="G1128" s="185" t="s">
        <v>6096</v>
      </c>
      <c r="H1128" s="110" t="s">
        <v>7101</v>
      </c>
      <c r="I1128" s="110" t="s">
        <v>6139</v>
      </c>
    </row>
    <row r="1129" spans="1:9" ht="11.25" customHeight="1" x14ac:dyDescent="0.2">
      <c r="A1129" s="181">
        <v>1277</v>
      </c>
      <c r="B1129" s="182" t="s">
        <v>483</v>
      </c>
      <c r="C1129" s="182" t="s">
        <v>178</v>
      </c>
      <c r="D1129" s="183"/>
      <c r="E1129" s="188" t="s">
        <v>15193</v>
      </c>
      <c r="F1129" s="186">
        <v>0</v>
      </c>
      <c r="G1129" s="185" t="s">
        <v>6096</v>
      </c>
      <c r="H1129" s="110" t="s">
        <v>7101</v>
      </c>
      <c r="I1129" s="110" t="s">
        <v>6139</v>
      </c>
    </row>
    <row r="1130" spans="1:9" ht="11.25" customHeight="1" x14ac:dyDescent="0.2">
      <c r="A1130" s="181">
        <v>1278</v>
      </c>
      <c r="B1130" s="182" t="s">
        <v>484</v>
      </c>
      <c r="C1130" s="182" t="s">
        <v>178</v>
      </c>
      <c r="D1130" s="183"/>
      <c r="E1130" s="188" t="s">
        <v>15193</v>
      </c>
      <c r="F1130" s="186">
        <v>0</v>
      </c>
      <c r="G1130" s="185" t="s">
        <v>6096</v>
      </c>
      <c r="H1130" s="110" t="s">
        <v>6152</v>
      </c>
      <c r="I1130" s="110" t="s">
        <v>6139</v>
      </c>
    </row>
    <row r="1131" spans="1:9" ht="11.25" customHeight="1" x14ac:dyDescent="0.2">
      <c r="A1131" s="181">
        <v>1279</v>
      </c>
      <c r="B1131" s="182" t="s">
        <v>485</v>
      </c>
      <c r="C1131" s="182" t="s">
        <v>178</v>
      </c>
      <c r="D1131" s="183"/>
      <c r="E1131" s="188" t="s">
        <v>15193</v>
      </c>
      <c r="F1131" s="186">
        <v>0</v>
      </c>
      <c r="G1131" s="185" t="s">
        <v>6096</v>
      </c>
      <c r="H1131" s="110" t="s">
        <v>6152</v>
      </c>
      <c r="I1131" s="110" t="s">
        <v>6139</v>
      </c>
    </row>
    <row r="1132" spans="1:9" ht="11.25" customHeight="1" x14ac:dyDescent="0.2">
      <c r="A1132" s="181">
        <v>1280</v>
      </c>
      <c r="B1132" s="182" t="s">
        <v>486</v>
      </c>
      <c r="C1132" s="182" t="s">
        <v>178</v>
      </c>
      <c r="D1132" s="183"/>
      <c r="E1132" s="188" t="s">
        <v>15193</v>
      </c>
      <c r="F1132" s="186">
        <v>0</v>
      </c>
      <c r="G1132" s="185" t="s">
        <v>6096</v>
      </c>
      <c r="H1132" s="110" t="s">
        <v>6097</v>
      </c>
      <c r="I1132" s="110" t="s">
        <v>6139</v>
      </c>
    </row>
    <row r="1133" spans="1:9" ht="11.25" customHeight="1" x14ac:dyDescent="0.2">
      <c r="A1133" s="181">
        <v>1281</v>
      </c>
      <c r="B1133" s="182" t="s">
        <v>13669</v>
      </c>
      <c r="C1133" s="182" t="s">
        <v>178</v>
      </c>
      <c r="D1133" s="183"/>
      <c r="E1133" s="188" t="s">
        <v>15193</v>
      </c>
      <c r="F1133" s="186">
        <v>0</v>
      </c>
      <c r="G1133" s="185" t="s">
        <v>6096</v>
      </c>
      <c r="H1133" s="110" t="s">
        <v>6097</v>
      </c>
      <c r="I1133" s="110" t="s">
        <v>6139</v>
      </c>
    </row>
    <row r="1134" spans="1:9" ht="11.25" customHeight="1" x14ac:dyDescent="0.2">
      <c r="A1134" s="181">
        <v>1284</v>
      </c>
      <c r="B1134" s="182" t="s">
        <v>1292</v>
      </c>
      <c r="C1134" s="182" t="s">
        <v>178</v>
      </c>
      <c r="D1134" s="183">
        <v>45007</v>
      </c>
      <c r="E1134" s="188" t="s">
        <v>15194</v>
      </c>
      <c r="F1134" s="186">
        <v>1204.01</v>
      </c>
      <c r="G1134" s="185" t="s">
        <v>6096</v>
      </c>
      <c r="H1134" s="110" t="s">
        <v>6240</v>
      </c>
      <c r="I1134" s="110" t="s">
        <v>6139</v>
      </c>
    </row>
    <row r="1135" spans="1:9" ht="11.25" customHeight="1" x14ac:dyDescent="0.2">
      <c r="A1135" s="181">
        <v>1285</v>
      </c>
      <c r="B1135" s="182" t="s">
        <v>14765</v>
      </c>
      <c r="C1135" s="182" t="s">
        <v>178</v>
      </c>
      <c r="D1135" s="183">
        <v>44590</v>
      </c>
      <c r="E1135" s="188" t="s">
        <v>7328</v>
      </c>
      <c r="F1135" s="186">
        <v>1362</v>
      </c>
      <c r="G1135" s="185" t="s">
        <v>6096</v>
      </c>
      <c r="H1135" s="110" t="s">
        <v>6303</v>
      </c>
      <c r="I1135" s="110" t="s">
        <v>6139</v>
      </c>
    </row>
    <row r="1136" spans="1:9" ht="11.25" customHeight="1" x14ac:dyDescent="0.2">
      <c r="A1136" s="181">
        <v>1286</v>
      </c>
      <c r="B1136" s="182" t="s">
        <v>3647</v>
      </c>
      <c r="C1136" s="182" t="s">
        <v>178</v>
      </c>
      <c r="D1136" s="184">
        <v>45008</v>
      </c>
      <c r="E1136" s="188" t="s">
        <v>15194</v>
      </c>
      <c r="F1136" s="186">
        <v>49665</v>
      </c>
      <c r="G1136" s="185" t="s">
        <v>6096</v>
      </c>
      <c r="H1136" s="110" t="s">
        <v>6303</v>
      </c>
      <c r="I1136" s="110" t="s">
        <v>6139</v>
      </c>
    </row>
    <row r="1137" spans="1:9" ht="11.25" customHeight="1" x14ac:dyDescent="0.2">
      <c r="A1137" s="181">
        <v>1287</v>
      </c>
      <c r="B1137" s="182" t="s">
        <v>13668</v>
      </c>
      <c r="C1137" s="182" t="s">
        <v>178</v>
      </c>
      <c r="D1137" s="183"/>
      <c r="E1137" s="188" t="s">
        <v>15193</v>
      </c>
      <c r="F1137" s="186">
        <v>0</v>
      </c>
      <c r="G1137" s="185" t="s">
        <v>6096</v>
      </c>
      <c r="H1137" s="110" t="s">
        <v>6605</v>
      </c>
      <c r="I1137" s="110" t="s">
        <v>6139</v>
      </c>
    </row>
    <row r="1138" spans="1:9" ht="11.25" customHeight="1" x14ac:dyDescent="0.2">
      <c r="A1138" s="181">
        <v>1288</v>
      </c>
      <c r="B1138" s="182" t="s">
        <v>1297</v>
      </c>
      <c r="C1138" s="182" t="s">
        <v>178</v>
      </c>
      <c r="D1138" s="183"/>
      <c r="E1138" s="188" t="s">
        <v>15193</v>
      </c>
      <c r="F1138" s="186">
        <v>0</v>
      </c>
      <c r="G1138" s="185" t="s">
        <v>6096</v>
      </c>
      <c r="H1138" s="110" t="s">
        <v>6130</v>
      </c>
      <c r="I1138" s="110" t="s">
        <v>6139</v>
      </c>
    </row>
    <row r="1139" spans="1:9" ht="11.25" customHeight="1" x14ac:dyDescent="0.2">
      <c r="A1139" s="181">
        <v>1289</v>
      </c>
      <c r="B1139" s="182" t="s">
        <v>13667</v>
      </c>
      <c r="C1139" s="182" t="s">
        <v>178</v>
      </c>
      <c r="D1139" s="183"/>
      <c r="E1139" s="188" t="s">
        <v>15193</v>
      </c>
      <c r="F1139" s="186">
        <v>0</v>
      </c>
      <c r="G1139" s="185" t="s">
        <v>6096</v>
      </c>
      <c r="H1139" s="110" t="s">
        <v>6215</v>
      </c>
      <c r="I1139" s="110" t="s">
        <v>6139</v>
      </c>
    </row>
    <row r="1140" spans="1:9" ht="11.25" customHeight="1" x14ac:dyDescent="0.2">
      <c r="A1140" s="181">
        <v>1290</v>
      </c>
      <c r="B1140" s="182" t="s">
        <v>13666</v>
      </c>
      <c r="C1140" s="182" t="s">
        <v>183</v>
      </c>
      <c r="D1140" s="183"/>
      <c r="E1140" s="188" t="s">
        <v>15193</v>
      </c>
      <c r="F1140" s="186">
        <v>0</v>
      </c>
      <c r="G1140" s="185" t="s">
        <v>6096</v>
      </c>
      <c r="H1140" s="110" t="s">
        <v>6303</v>
      </c>
      <c r="I1140" s="110" t="s">
        <v>6139</v>
      </c>
    </row>
    <row r="1141" spans="1:9" ht="11.25" customHeight="1" x14ac:dyDescent="0.2">
      <c r="A1141" s="181">
        <v>1291</v>
      </c>
      <c r="B1141" s="182" t="s">
        <v>13665</v>
      </c>
      <c r="C1141" s="182" t="s">
        <v>183</v>
      </c>
      <c r="D1141" s="184"/>
      <c r="E1141" s="188" t="s">
        <v>15193</v>
      </c>
      <c r="F1141" s="186">
        <v>0</v>
      </c>
      <c r="G1141" s="185" t="s">
        <v>6096</v>
      </c>
      <c r="H1141" s="110" t="s">
        <v>6280</v>
      </c>
      <c r="I1141" s="110" t="s">
        <v>6139</v>
      </c>
    </row>
    <row r="1142" spans="1:9" ht="11.25" customHeight="1" x14ac:dyDescent="0.2">
      <c r="A1142" s="181">
        <v>1292</v>
      </c>
      <c r="B1142" s="182" t="s">
        <v>13664</v>
      </c>
      <c r="C1142" s="182" t="s">
        <v>178</v>
      </c>
      <c r="D1142" s="183"/>
      <c r="E1142" s="188" t="s">
        <v>15193</v>
      </c>
      <c r="F1142" s="186">
        <v>0</v>
      </c>
      <c r="G1142" s="185" t="s">
        <v>6096</v>
      </c>
      <c r="H1142" s="110" t="s">
        <v>6280</v>
      </c>
      <c r="I1142" s="110" t="s">
        <v>6139</v>
      </c>
    </row>
    <row r="1143" spans="1:9" ht="11.25" customHeight="1" x14ac:dyDescent="0.2">
      <c r="A1143" s="181">
        <v>1294</v>
      </c>
      <c r="B1143" s="182" t="s">
        <v>6982</v>
      </c>
      <c r="C1143" s="182" t="s">
        <v>183</v>
      </c>
      <c r="D1143" s="183">
        <v>45013</v>
      </c>
      <c r="E1143" s="188" t="s">
        <v>15194</v>
      </c>
      <c r="F1143" s="186">
        <v>24586</v>
      </c>
      <c r="G1143" s="185" t="s">
        <v>6096</v>
      </c>
      <c r="H1143" s="110" t="s">
        <v>6280</v>
      </c>
      <c r="I1143" s="110" t="s">
        <v>6139</v>
      </c>
    </row>
    <row r="1144" spans="1:9" ht="11.25" customHeight="1" x14ac:dyDescent="0.2">
      <c r="A1144" s="181">
        <v>1295</v>
      </c>
      <c r="B1144" s="182" t="s">
        <v>13663</v>
      </c>
      <c r="C1144" s="182" t="s">
        <v>183</v>
      </c>
      <c r="D1144" s="183"/>
      <c r="E1144" s="188" t="s">
        <v>15193</v>
      </c>
      <c r="F1144" s="186">
        <v>0</v>
      </c>
      <c r="G1144" s="185" t="s">
        <v>6096</v>
      </c>
      <c r="H1144" s="110" t="s">
        <v>6191</v>
      </c>
      <c r="I1144" s="110" t="s">
        <v>6139</v>
      </c>
    </row>
    <row r="1145" spans="1:9" ht="11.25" customHeight="1" x14ac:dyDescent="0.2">
      <c r="A1145" s="181">
        <v>1296</v>
      </c>
      <c r="B1145" s="182" t="s">
        <v>13662</v>
      </c>
      <c r="C1145" s="182" t="s">
        <v>183</v>
      </c>
      <c r="D1145" s="183"/>
      <c r="E1145" s="188" t="s">
        <v>15193</v>
      </c>
      <c r="F1145" s="186">
        <v>0</v>
      </c>
      <c r="G1145" s="185" t="s">
        <v>6096</v>
      </c>
      <c r="H1145" s="110" t="s">
        <v>6280</v>
      </c>
      <c r="I1145" s="110" t="s">
        <v>6139</v>
      </c>
    </row>
    <row r="1146" spans="1:9" ht="11.25" customHeight="1" x14ac:dyDescent="0.2">
      <c r="A1146" s="181">
        <v>1297</v>
      </c>
      <c r="B1146" s="182" t="s">
        <v>1310</v>
      </c>
      <c r="C1146" s="182" t="s">
        <v>178</v>
      </c>
      <c r="D1146" s="183"/>
      <c r="E1146" s="188" t="s">
        <v>15193</v>
      </c>
      <c r="F1146" s="186">
        <v>0</v>
      </c>
      <c r="G1146" s="185" t="s">
        <v>6096</v>
      </c>
      <c r="H1146" s="110" t="s">
        <v>6362</v>
      </c>
      <c r="I1146" s="110" t="s">
        <v>6139</v>
      </c>
    </row>
    <row r="1147" spans="1:9" ht="11.25" customHeight="1" x14ac:dyDescent="0.2">
      <c r="A1147" s="181">
        <v>1298</v>
      </c>
      <c r="B1147" s="182" t="s">
        <v>13661</v>
      </c>
      <c r="C1147" s="182" t="s">
        <v>178</v>
      </c>
      <c r="D1147" s="183"/>
      <c r="E1147" s="188" t="s">
        <v>15193</v>
      </c>
      <c r="F1147" s="186">
        <v>0</v>
      </c>
      <c r="G1147" s="185" t="s">
        <v>6096</v>
      </c>
      <c r="H1147" s="110" t="s">
        <v>6257</v>
      </c>
      <c r="I1147" s="110" t="s">
        <v>6139</v>
      </c>
    </row>
    <row r="1148" spans="1:9" ht="11.25" customHeight="1" x14ac:dyDescent="0.2">
      <c r="A1148" s="181">
        <v>1305</v>
      </c>
      <c r="B1148" s="182" t="s">
        <v>13660</v>
      </c>
      <c r="C1148" s="182" t="s">
        <v>168</v>
      </c>
      <c r="D1148" s="183"/>
      <c r="E1148" s="188" t="s">
        <v>15193</v>
      </c>
      <c r="F1148" s="186">
        <v>0</v>
      </c>
      <c r="G1148" s="185" t="s">
        <v>6096</v>
      </c>
      <c r="H1148" s="110" t="s">
        <v>6257</v>
      </c>
      <c r="I1148" s="110" t="s">
        <v>6139</v>
      </c>
    </row>
    <row r="1149" spans="1:9" ht="11.25" customHeight="1" x14ac:dyDescent="0.2">
      <c r="A1149" s="181">
        <v>1307</v>
      </c>
      <c r="B1149" s="182" t="s">
        <v>3035</v>
      </c>
      <c r="C1149" s="182" t="s">
        <v>178</v>
      </c>
      <c r="D1149" s="183"/>
      <c r="E1149" s="188" t="s">
        <v>15193</v>
      </c>
      <c r="F1149" s="186">
        <v>0</v>
      </c>
      <c r="G1149" s="185" t="s">
        <v>6096</v>
      </c>
      <c r="H1149" s="110" t="s">
        <v>6207</v>
      </c>
      <c r="I1149" s="110" t="s">
        <v>6139</v>
      </c>
    </row>
    <row r="1150" spans="1:9" ht="11.25" customHeight="1" x14ac:dyDescent="0.2">
      <c r="A1150" s="181">
        <v>1308</v>
      </c>
      <c r="B1150" s="182" t="s">
        <v>3036</v>
      </c>
      <c r="C1150" s="182" t="s">
        <v>178</v>
      </c>
      <c r="D1150" s="183"/>
      <c r="E1150" s="188" t="s">
        <v>15193</v>
      </c>
      <c r="F1150" s="186">
        <v>0</v>
      </c>
      <c r="G1150" s="185" t="s">
        <v>6096</v>
      </c>
      <c r="H1150" s="110" t="s">
        <v>6207</v>
      </c>
      <c r="I1150" s="110" t="s">
        <v>6139</v>
      </c>
    </row>
    <row r="1151" spans="1:9" ht="11.25" customHeight="1" x14ac:dyDescent="0.2">
      <c r="A1151" s="181">
        <v>1310</v>
      </c>
      <c r="B1151" s="182" t="s">
        <v>3037</v>
      </c>
      <c r="C1151" s="182" t="s">
        <v>178</v>
      </c>
      <c r="D1151" s="183"/>
      <c r="E1151" s="188" t="s">
        <v>15193</v>
      </c>
      <c r="F1151" s="186">
        <v>0</v>
      </c>
      <c r="G1151" s="185" t="s">
        <v>6096</v>
      </c>
      <c r="H1151" s="110" t="s">
        <v>6207</v>
      </c>
      <c r="I1151" s="110" t="s">
        <v>6139</v>
      </c>
    </row>
    <row r="1152" spans="1:9" ht="11.25" customHeight="1" x14ac:dyDescent="0.2">
      <c r="A1152" s="181">
        <v>1311</v>
      </c>
      <c r="B1152" s="182" t="s">
        <v>3038</v>
      </c>
      <c r="C1152" s="182" t="s">
        <v>178</v>
      </c>
      <c r="D1152" s="183"/>
      <c r="E1152" s="188" t="s">
        <v>15193</v>
      </c>
      <c r="F1152" s="186">
        <v>0</v>
      </c>
      <c r="G1152" s="185" t="s">
        <v>6096</v>
      </c>
      <c r="H1152" s="110" t="s">
        <v>6194</v>
      </c>
      <c r="I1152" s="110" t="s">
        <v>6139</v>
      </c>
    </row>
    <row r="1153" spans="1:9" ht="11.25" customHeight="1" x14ac:dyDescent="0.2">
      <c r="A1153" s="181">
        <v>1312</v>
      </c>
      <c r="B1153" s="182" t="s">
        <v>3039</v>
      </c>
      <c r="C1153" s="182" t="s">
        <v>178</v>
      </c>
      <c r="D1153" s="183"/>
      <c r="E1153" s="188" t="s">
        <v>15193</v>
      </c>
      <c r="F1153" s="186">
        <v>0</v>
      </c>
      <c r="G1153" s="185" t="s">
        <v>6096</v>
      </c>
      <c r="H1153" s="110" t="s">
        <v>6147</v>
      </c>
      <c r="I1153" s="110" t="s">
        <v>6139</v>
      </c>
    </row>
    <row r="1154" spans="1:9" ht="11.25" customHeight="1" x14ac:dyDescent="0.2">
      <c r="A1154" s="181">
        <v>1313</v>
      </c>
      <c r="B1154" s="182" t="s">
        <v>3040</v>
      </c>
      <c r="C1154" s="182" t="s">
        <v>178</v>
      </c>
      <c r="D1154" s="183"/>
      <c r="E1154" s="188" t="s">
        <v>15193</v>
      </c>
      <c r="F1154" s="186">
        <v>0</v>
      </c>
      <c r="G1154" s="185" t="s">
        <v>6096</v>
      </c>
      <c r="H1154" s="110" t="s">
        <v>6147</v>
      </c>
      <c r="I1154" s="110" t="s">
        <v>6139</v>
      </c>
    </row>
    <row r="1155" spans="1:9" ht="11.25" customHeight="1" x14ac:dyDescent="0.2">
      <c r="A1155" s="181">
        <v>1314</v>
      </c>
      <c r="B1155" s="182" t="s">
        <v>3047</v>
      </c>
      <c r="C1155" s="182" t="s">
        <v>178</v>
      </c>
      <c r="D1155" s="183"/>
      <c r="E1155" s="188" t="s">
        <v>15193</v>
      </c>
      <c r="F1155" s="186">
        <v>0</v>
      </c>
      <c r="G1155" s="185" t="s">
        <v>6096</v>
      </c>
      <c r="H1155" s="110" t="s">
        <v>6100</v>
      </c>
      <c r="I1155" s="110" t="s">
        <v>6139</v>
      </c>
    </row>
    <row r="1156" spans="1:9" ht="11.25" customHeight="1" x14ac:dyDescent="0.2">
      <c r="A1156" s="181">
        <v>1315</v>
      </c>
      <c r="B1156" s="182" t="s">
        <v>3048</v>
      </c>
      <c r="C1156" s="182" t="s">
        <v>178</v>
      </c>
      <c r="D1156" s="183"/>
      <c r="E1156" s="188" t="s">
        <v>15193</v>
      </c>
      <c r="F1156" s="186">
        <v>0</v>
      </c>
      <c r="G1156" s="185" t="s">
        <v>6096</v>
      </c>
      <c r="H1156" s="110" t="s">
        <v>6119</v>
      </c>
      <c r="I1156" s="110" t="s">
        <v>6139</v>
      </c>
    </row>
    <row r="1157" spans="1:9" ht="11.25" customHeight="1" x14ac:dyDescent="0.2">
      <c r="A1157" s="181">
        <v>1317</v>
      </c>
      <c r="B1157" s="182" t="s">
        <v>13659</v>
      </c>
      <c r="C1157" s="182" t="s">
        <v>183</v>
      </c>
      <c r="D1157" s="183"/>
      <c r="E1157" s="188" t="s">
        <v>15193</v>
      </c>
      <c r="F1157" s="186">
        <v>0</v>
      </c>
      <c r="G1157" s="185" t="s">
        <v>6096</v>
      </c>
      <c r="H1157" s="110" t="s">
        <v>6240</v>
      </c>
      <c r="I1157" s="110" t="s">
        <v>6139</v>
      </c>
    </row>
    <row r="1158" spans="1:9" ht="11.25" customHeight="1" x14ac:dyDescent="0.2">
      <c r="A1158" s="181">
        <v>1318</v>
      </c>
      <c r="B1158" s="182" t="s">
        <v>13658</v>
      </c>
      <c r="C1158" s="182" t="s">
        <v>178</v>
      </c>
      <c r="D1158" s="183"/>
      <c r="E1158" s="188" t="s">
        <v>15193</v>
      </c>
      <c r="F1158" s="186">
        <v>0</v>
      </c>
      <c r="G1158" s="185" t="s">
        <v>6096</v>
      </c>
      <c r="H1158" s="110" t="s">
        <v>7119</v>
      </c>
      <c r="I1158" s="110" t="s">
        <v>6139</v>
      </c>
    </row>
    <row r="1159" spans="1:9" ht="11.25" customHeight="1" x14ac:dyDescent="0.2">
      <c r="A1159" s="181">
        <v>1323</v>
      </c>
      <c r="B1159" s="182" t="s">
        <v>13657</v>
      </c>
      <c r="C1159" s="182" t="s">
        <v>178</v>
      </c>
      <c r="D1159" s="183"/>
      <c r="E1159" s="188" t="s">
        <v>15193</v>
      </c>
      <c r="F1159" s="186">
        <v>0</v>
      </c>
      <c r="G1159" s="185" t="s">
        <v>6096</v>
      </c>
      <c r="H1159" s="110" t="s">
        <v>7119</v>
      </c>
      <c r="I1159" s="110" t="s">
        <v>6139</v>
      </c>
    </row>
    <row r="1160" spans="1:9" ht="11.25" customHeight="1" x14ac:dyDescent="0.2">
      <c r="A1160" s="181">
        <v>1326</v>
      </c>
      <c r="B1160" s="182" t="s">
        <v>6682</v>
      </c>
      <c r="C1160" s="182" t="s">
        <v>178</v>
      </c>
      <c r="D1160" s="183">
        <v>45013</v>
      </c>
      <c r="E1160" s="188" t="s">
        <v>15194</v>
      </c>
      <c r="F1160" s="186">
        <v>11041</v>
      </c>
      <c r="G1160" s="185" t="s">
        <v>6096</v>
      </c>
      <c r="H1160" s="110" t="s">
        <v>6362</v>
      </c>
      <c r="I1160" s="110" t="s">
        <v>6139</v>
      </c>
    </row>
    <row r="1161" spans="1:9" ht="11.25" customHeight="1" x14ac:dyDescent="0.2">
      <c r="A1161" s="181">
        <v>1328</v>
      </c>
      <c r="B1161" s="182" t="s">
        <v>261</v>
      </c>
      <c r="C1161" s="182" t="s">
        <v>178</v>
      </c>
      <c r="D1161" s="183"/>
      <c r="E1161" s="188" t="s">
        <v>15193</v>
      </c>
      <c r="F1161" s="186">
        <v>0</v>
      </c>
      <c r="G1161" s="185" t="s">
        <v>6096</v>
      </c>
      <c r="H1161" s="110" t="s">
        <v>6362</v>
      </c>
      <c r="I1161" s="110" t="s">
        <v>6139</v>
      </c>
    </row>
    <row r="1162" spans="1:9" ht="11.25" customHeight="1" x14ac:dyDescent="0.2">
      <c r="A1162" s="181">
        <v>1331</v>
      </c>
      <c r="B1162" s="182" t="s">
        <v>262</v>
      </c>
      <c r="C1162" s="182" t="s">
        <v>178</v>
      </c>
      <c r="D1162" s="183">
        <v>45014</v>
      </c>
      <c r="E1162" s="188" t="s">
        <v>15194</v>
      </c>
      <c r="F1162" s="186">
        <v>14750</v>
      </c>
      <c r="G1162" s="185" t="s">
        <v>6096</v>
      </c>
      <c r="H1162" s="110" t="s">
        <v>6164</v>
      </c>
      <c r="I1162" s="110" t="s">
        <v>6139</v>
      </c>
    </row>
    <row r="1163" spans="1:9" ht="11.25" customHeight="1" x14ac:dyDescent="0.2">
      <c r="A1163" s="181">
        <v>1333</v>
      </c>
      <c r="B1163" s="182" t="s">
        <v>13656</v>
      </c>
      <c r="C1163" s="182" t="s">
        <v>178</v>
      </c>
      <c r="D1163" s="183"/>
      <c r="E1163" s="188" t="s">
        <v>15193</v>
      </c>
      <c r="F1163" s="186">
        <v>0</v>
      </c>
      <c r="G1163" s="185" t="s">
        <v>6171</v>
      </c>
      <c r="H1163" s="110" t="s">
        <v>6149</v>
      </c>
      <c r="I1163" s="110" t="s">
        <v>6139</v>
      </c>
    </row>
    <row r="1164" spans="1:9" ht="11.25" customHeight="1" x14ac:dyDescent="0.2">
      <c r="A1164" s="181">
        <v>1367</v>
      </c>
      <c r="B1164" s="182" t="s">
        <v>13655</v>
      </c>
      <c r="C1164" s="182" t="s">
        <v>183</v>
      </c>
      <c r="D1164" s="183"/>
      <c r="E1164" s="188" t="s">
        <v>15193</v>
      </c>
      <c r="F1164" s="186">
        <v>0</v>
      </c>
      <c r="G1164" s="185" t="s">
        <v>7123</v>
      </c>
      <c r="H1164" s="110" t="s">
        <v>6116</v>
      </c>
      <c r="I1164" s="110" t="s">
        <v>6139</v>
      </c>
    </row>
    <row r="1165" spans="1:9" ht="11.25" customHeight="1" x14ac:dyDescent="0.2">
      <c r="A1165" s="181">
        <v>1397</v>
      </c>
      <c r="B1165" s="182" t="s">
        <v>7697</v>
      </c>
      <c r="C1165" s="182" t="s">
        <v>178</v>
      </c>
      <c r="D1165" s="184">
        <v>44994</v>
      </c>
      <c r="E1165" s="188" t="s">
        <v>15194</v>
      </c>
      <c r="F1165" s="186">
        <v>3388</v>
      </c>
      <c r="G1165" s="185" t="s">
        <v>6096</v>
      </c>
      <c r="H1165" s="110" t="s">
        <v>6236</v>
      </c>
      <c r="I1165" s="110" t="s">
        <v>6139</v>
      </c>
    </row>
    <row r="1166" spans="1:9" ht="11.25" customHeight="1" x14ac:dyDescent="0.2">
      <c r="A1166" s="181">
        <v>1404</v>
      </c>
      <c r="B1166" s="182" t="s">
        <v>13654</v>
      </c>
      <c r="C1166" s="182" t="s">
        <v>171</v>
      </c>
      <c r="D1166" s="184"/>
      <c r="E1166" s="188" t="s">
        <v>15193</v>
      </c>
      <c r="F1166" s="186">
        <v>0</v>
      </c>
      <c r="G1166" s="185" t="s">
        <v>6096</v>
      </c>
      <c r="H1166" s="110" t="s">
        <v>6152</v>
      </c>
      <c r="I1166" s="110" t="s">
        <v>6139</v>
      </c>
    </row>
    <row r="1167" spans="1:9" ht="11.25" customHeight="1" x14ac:dyDescent="0.2">
      <c r="A1167" s="181">
        <v>1405</v>
      </c>
      <c r="B1167" s="182" t="s">
        <v>12174</v>
      </c>
      <c r="C1167" s="182" t="s">
        <v>178</v>
      </c>
      <c r="D1167" s="183"/>
      <c r="E1167" s="188" t="s">
        <v>15193</v>
      </c>
      <c r="F1167" s="186">
        <v>0</v>
      </c>
      <c r="G1167" s="185" t="s">
        <v>6096</v>
      </c>
      <c r="H1167" s="110" t="s">
        <v>6164</v>
      </c>
      <c r="I1167" s="110" t="s">
        <v>6139</v>
      </c>
    </row>
    <row r="1168" spans="1:9" ht="11.25" customHeight="1" x14ac:dyDescent="0.2">
      <c r="A1168" s="181">
        <v>1426</v>
      </c>
      <c r="B1168" s="182" t="s">
        <v>7695</v>
      </c>
      <c r="C1168" s="182" t="s">
        <v>171</v>
      </c>
      <c r="D1168" s="183">
        <v>43843</v>
      </c>
      <c r="E1168" s="188" t="s">
        <v>15196</v>
      </c>
      <c r="F1168" s="186">
        <v>121659.65</v>
      </c>
      <c r="G1168" s="185" t="s">
        <v>6096</v>
      </c>
      <c r="H1168" s="110" t="s">
        <v>6164</v>
      </c>
      <c r="I1168" s="110" t="s">
        <v>6139</v>
      </c>
    </row>
    <row r="1169" spans="1:9" ht="11.25" customHeight="1" x14ac:dyDescent="0.2">
      <c r="A1169" s="181">
        <v>1450</v>
      </c>
      <c r="B1169" s="182" t="s">
        <v>13652</v>
      </c>
      <c r="C1169" s="182" t="s">
        <v>171</v>
      </c>
      <c r="D1169" s="183">
        <v>44601</v>
      </c>
      <c r="E1169" s="188" t="s">
        <v>7328</v>
      </c>
      <c r="F1169" s="186">
        <v>429664.01</v>
      </c>
      <c r="G1169" s="185" t="s">
        <v>7127</v>
      </c>
      <c r="H1169" s="110" t="s">
        <v>7128</v>
      </c>
      <c r="I1169" s="110" t="s">
        <v>6139</v>
      </c>
    </row>
    <row r="1170" spans="1:9" ht="11.25" customHeight="1" x14ac:dyDescent="0.2">
      <c r="A1170" s="181">
        <v>1498</v>
      </c>
      <c r="B1170" s="182" t="s">
        <v>13651</v>
      </c>
      <c r="C1170" s="182" t="s">
        <v>171</v>
      </c>
      <c r="D1170" s="183"/>
      <c r="E1170" s="188" t="s">
        <v>15193</v>
      </c>
      <c r="F1170" s="186">
        <v>0</v>
      </c>
      <c r="G1170" s="185" t="s">
        <v>6096</v>
      </c>
      <c r="H1170" s="110" t="s">
        <v>7128</v>
      </c>
      <c r="I1170" s="110" t="s">
        <v>6139</v>
      </c>
    </row>
    <row r="1171" spans="1:9" ht="11.25" customHeight="1" x14ac:dyDescent="0.2">
      <c r="A1171" s="181">
        <v>1550</v>
      </c>
      <c r="B1171" s="182" t="s">
        <v>7988</v>
      </c>
      <c r="C1171" s="182" t="s">
        <v>401</v>
      </c>
      <c r="D1171" s="183">
        <v>45323</v>
      </c>
      <c r="E1171" s="188" t="s">
        <v>10909</v>
      </c>
      <c r="F1171" s="186">
        <v>962530</v>
      </c>
      <c r="G1171" s="185" t="s">
        <v>6096</v>
      </c>
      <c r="H1171" s="110" t="s">
        <v>7128</v>
      </c>
      <c r="I1171" s="110" t="s">
        <v>6139</v>
      </c>
    </row>
    <row r="1172" spans="1:9" ht="11.25" customHeight="1" x14ac:dyDescent="0.2">
      <c r="A1172" s="181">
        <v>1551</v>
      </c>
      <c r="B1172" s="182" t="s">
        <v>3254</v>
      </c>
      <c r="C1172" s="182" t="s">
        <v>401</v>
      </c>
      <c r="D1172" s="183"/>
      <c r="E1172" s="188" t="s">
        <v>15193</v>
      </c>
      <c r="F1172" s="186">
        <v>0</v>
      </c>
      <c r="G1172" s="185" t="s">
        <v>6096</v>
      </c>
      <c r="H1172" s="110" t="s">
        <v>6152</v>
      </c>
      <c r="I1172" s="110" t="s">
        <v>6139</v>
      </c>
    </row>
    <row r="1173" spans="1:9" ht="11.25" customHeight="1" x14ac:dyDescent="0.2">
      <c r="A1173" s="181">
        <v>1553</v>
      </c>
      <c r="B1173" s="182" t="s">
        <v>1262</v>
      </c>
      <c r="C1173" s="182" t="s">
        <v>178</v>
      </c>
      <c r="D1173" s="183"/>
      <c r="E1173" s="188" t="s">
        <v>15193</v>
      </c>
      <c r="F1173" s="186">
        <v>0</v>
      </c>
      <c r="G1173" s="185" t="s">
        <v>6096</v>
      </c>
      <c r="H1173" s="110" t="s">
        <v>6152</v>
      </c>
      <c r="I1173" s="110" t="s">
        <v>6139</v>
      </c>
    </row>
    <row r="1174" spans="1:9" ht="11.25" customHeight="1" x14ac:dyDescent="0.2">
      <c r="A1174" s="181">
        <v>1554</v>
      </c>
      <c r="B1174" s="182" t="s">
        <v>6980</v>
      </c>
      <c r="C1174" s="182" t="s">
        <v>178</v>
      </c>
      <c r="D1174" s="183">
        <v>44585</v>
      </c>
      <c r="E1174" s="188" t="s">
        <v>7328</v>
      </c>
      <c r="F1174" s="186">
        <v>532479.01</v>
      </c>
      <c r="G1174" s="185" t="s">
        <v>7132</v>
      </c>
      <c r="H1174" s="110" t="s">
        <v>6152</v>
      </c>
      <c r="I1174" s="110" t="s">
        <v>6139</v>
      </c>
    </row>
    <row r="1175" spans="1:9" ht="11.25" customHeight="1" x14ac:dyDescent="0.2">
      <c r="A1175" s="181">
        <v>1558</v>
      </c>
      <c r="B1175" s="182" t="s">
        <v>3268</v>
      </c>
      <c r="C1175" s="182" t="s">
        <v>401</v>
      </c>
      <c r="D1175" s="184">
        <v>44720</v>
      </c>
      <c r="E1175" s="188" t="s">
        <v>7328</v>
      </c>
      <c r="F1175" s="186">
        <v>1919164</v>
      </c>
      <c r="G1175" s="185" t="s">
        <v>6963</v>
      </c>
      <c r="H1175" s="110" t="s">
        <v>6152</v>
      </c>
      <c r="I1175" s="110" t="s">
        <v>6139</v>
      </c>
    </row>
    <row r="1176" spans="1:9" ht="11.25" customHeight="1" x14ac:dyDescent="0.2">
      <c r="A1176" s="181">
        <v>1561</v>
      </c>
      <c r="B1176" s="182" t="s">
        <v>3286</v>
      </c>
      <c r="C1176" s="182" t="s">
        <v>178</v>
      </c>
      <c r="D1176" s="184"/>
      <c r="E1176" s="188" t="s">
        <v>15193</v>
      </c>
      <c r="F1176" s="186">
        <v>0</v>
      </c>
      <c r="G1176" s="185" t="s">
        <v>6585</v>
      </c>
      <c r="H1176" s="110" t="s">
        <v>6152</v>
      </c>
      <c r="I1176" s="110" t="s">
        <v>6139</v>
      </c>
    </row>
    <row r="1177" spans="1:9" ht="11.25" customHeight="1" x14ac:dyDescent="0.2">
      <c r="A1177" s="181">
        <v>1562</v>
      </c>
      <c r="B1177" s="182" t="s">
        <v>3287</v>
      </c>
      <c r="C1177" s="182" t="s">
        <v>178</v>
      </c>
      <c r="D1177" s="184"/>
      <c r="E1177" s="188" t="s">
        <v>15193</v>
      </c>
      <c r="F1177" s="186">
        <v>0</v>
      </c>
      <c r="G1177" s="185" t="s">
        <v>6585</v>
      </c>
      <c r="H1177" s="110" t="s">
        <v>6152</v>
      </c>
      <c r="I1177" s="110" t="s">
        <v>6139</v>
      </c>
    </row>
    <row r="1178" spans="1:9" ht="11.25" customHeight="1" x14ac:dyDescent="0.2">
      <c r="A1178" s="181">
        <v>1563</v>
      </c>
      <c r="B1178" s="182" t="s">
        <v>3288</v>
      </c>
      <c r="C1178" s="182" t="s">
        <v>178</v>
      </c>
      <c r="D1178" s="184"/>
      <c r="E1178" s="188" t="s">
        <v>15193</v>
      </c>
      <c r="F1178" s="186">
        <v>0</v>
      </c>
      <c r="G1178" s="185" t="s">
        <v>6585</v>
      </c>
      <c r="H1178" s="110" t="s">
        <v>6152</v>
      </c>
      <c r="I1178" s="110" t="s">
        <v>6139</v>
      </c>
    </row>
    <row r="1179" spans="1:9" ht="11.25" customHeight="1" x14ac:dyDescent="0.2">
      <c r="A1179" s="181">
        <v>1564</v>
      </c>
      <c r="B1179" s="182" t="s">
        <v>3289</v>
      </c>
      <c r="C1179" s="182" t="s">
        <v>178</v>
      </c>
      <c r="D1179" s="184"/>
      <c r="E1179" s="188" t="s">
        <v>15193</v>
      </c>
      <c r="F1179" s="186">
        <v>0</v>
      </c>
      <c r="G1179" s="185" t="s">
        <v>6585</v>
      </c>
      <c r="H1179" s="110" t="s">
        <v>6152</v>
      </c>
      <c r="I1179" s="110" t="s">
        <v>6139</v>
      </c>
    </row>
    <row r="1180" spans="1:9" ht="11.25" customHeight="1" x14ac:dyDescent="0.2">
      <c r="A1180" s="181">
        <v>1565</v>
      </c>
      <c r="B1180" s="182" t="s">
        <v>3290</v>
      </c>
      <c r="C1180" s="182" t="s">
        <v>178</v>
      </c>
      <c r="D1180" s="183"/>
      <c r="E1180" s="188" t="s">
        <v>15193</v>
      </c>
      <c r="F1180" s="186">
        <v>0</v>
      </c>
      <c r="G1180" s="185" t="s">
        <v>7135</v>
      </c>
      <c r="H1180" s="110" t="s">
        <v>6344</v>
      </c>
      <c r="I1180" s="110" t="s">
        <v>6139</v>
      </c>
    </row>
    <row r="1181" spans="1:9" ht="11.25" customHeight="1" x14ac:dyDescent="0.2">
      <c r="A1181" s="181">
        <v>1566</v>
      </c>
      <c r="B1181" s="182" t="s">
        <v>3291</v>
      </c>
      <c r="C1181" s="182" t="s">
        <v>178</v>
      </c>
      <c r="D1181" s="184"/>
      <c r="E1181" s="188" t="s">
        <v>15193</v>
      </c>
      <c r="F1181" s="186">
        <v>0</v>
      </c>
      <c r="G1181" s="185" t="s">
        <v>6096</v>
      </c>
      <c r="H1181" s="110" t="s">
        <v>7136</v>
      </c>
      <c r="I1181" s="110" t="s">
        <v>6139</v>
      </c>
    </row>
    <row r="1182" spans="1:9" ht="11.25" customHeight="1" x14ac:dyDescent="0.2">
      <c r="A1182" s="181">
        <v>1567</v>
      </c>
      <c r="B1182" s="182" t="s">
        <v>13650</v>
      </c>
      <c r="C1182" s="182" t="s">
        <v>178</v>
      </c>
      <c r="D1182" s="183"/>
      <c r="E1182" s="188" t="s">
        <v>15193</v>
      </c>
      <c r="F1182" s="186">
        <v>0</v>
      </c>
      <c r="G1182" s="185" t="s">
        <v>6096</v>
      </c>
      <c r="H1182" s="110" t="s">
        <v>6191</v>
      </c>
      <c r="I1182" s="110" t="s">
        <v>6139</v>
      </c>
    </row>
    <row r="1183" spans="1:9" ht="11.25" customHeight="1" x14ac:dyDescent="0.2">
      <c r="A1183" s="181">
        <v>1568</v>
      </c>
      <c r="B1183" s="182" t="s">
        <v>13648</v>
      </c>
      <c r="C1183" s="182" t="s">
        <v>178</v>
      </c>
      <c r="D1183" s="183"/>
      <c r="E1183" s="188" t="s">
        <v>15193</v>
      </c>
      <c r="F1183" s="186">
        <v>0</v>
      </c>
      <c r="G1183" s="185" t="s">
        <v>6096</v>
      </c>
      <c r="H1183" s="110" t="s">
        <v>6191</v>
      </c>
      <c r="I1183" s="110" t="s">
        <v>6139</v>
      </c>
    </row>
    <row r="1184" spans="1:9" ht="11.25" customHeight="1" x14ac:dyDescent="0.2">
      <c r="A1184" s="181">
        <v>1569</v>
      </c>
      <c r="B1184" s="182" t="s">
        <v>13647</v>
      </c>
      <c r="C1184" s="182" t="s">
        <v>178</v>
      </c>
      <c r="D1184" s="183"/>
      <c r="E1184" s="188" t="s">
        <v>15193</v>
      </c>
      <c r="F1184" s="186">
        <v>0</v>
      </c>
      <c r="G1184" s="185" t="s">
        <v>6096</v>
      </c>
      <c r="H1184" s="110" t="s">
        <v>6191</v>
      </c>
      <c r="I1184" s="110" t="s">
        <v>6139</v>
      </c>
    </row>
    <row r="1185" spans="1:9" ht="11.25" customHeight="1" x14ac:dyDescent="0.2">
      <c r="A1185" s="181">
        <v>1570</v>
      </c>
      <c r="B1185" s="182" t="s">
        <v>13646</v>
      </c>
      <c r="C1185" s="182" t="s">
        <v>178</v>
      </c>
      <c r="D1185" s="183"/>
      <c r="E1185" s="188" t="s">
        <v>15193</v>
      </c>
      <c r="F1185" s="186">
        <v>0</v>
      </c>
      <c r="G1185" s="185" t="s">
        <v>6096</v>
      </c>
      <c r="H1185" s="110" t="s">
        <v>6191</v>
      </c>
      <c r="I1185" s="110" t="s">
        <v>6139</v>
      </c>
    </row>
    <row r="1186" spans="1:9" ht="11.25" customHeight="1" x14ac:dyDescent="0.2">
      <c r="A1186" s="181">
        <v>1571</v>
      </c>
      <c r="B1186" s="182" t="s">
        <v>13645</v>
      </c>
      <c r="C1186" s="182" t="s">
        <v>178</v>
      </c>
      <c r="D1186" s="183"/>
      <c r="E1186" s="188" t="s">
        <v>15193</v>
      </c>
      <c r="F1186" s="186">
        <v>0</v>
      </c>
      <c r="G1186" s="185" t="s">
        <v>6096</v>
      </c>
      <c r="H1186" s="110" t="s">
        <v>6191</v>
      </c>
      <c r="I1186" s="110" t="s">
        <v>6139</v>
      </c>
    </row>
    <row r="1187" spans="1:9" ht="11.25" customHeight="1" x14ac:dyDescent="0.2">
      <c r="A1187" s="181">
        <v>1572</v>
      </c>
      <c r="B1187" s="182" t="s">
        <v>3668</v>
      </c>
      <c r="C1187" s="182" t="s">
        <v>178</v>
      </c>
      <c r="D1187" s="183">
        <v>45013</v>
      </c>
      <c r="E1187" s="188" t="s">
        <v>15194</v>
      </c>
      <c r="F1187" s="186">
        <v>1669</v>
      </c>
      <c r="G1187" s="185" t="s">
        <v>6096</v>
      </c>
      <c r="H1187" s="110" t="s">
        <v>6215</v>
      </c>
      <c r="I1187" s="110" t="s">
        <v>6139</v>
      </c>
    </row>
    <row r="1188" spans="1:9" ht="11.25" customHeight="1" x14ac:dyDescent="0.2">
      <c r="A1188" s="181">
        <v>1577</v>
      </c>
      <c r="B1188" s="182" t="s">
        <v>13644</v>
      </c>
      <c r="C1188" s="182" t="s">
        <v>171</v>
      </c>
      <c r="D1188" s="183"/>
      <c r="E1188" s="188" t="s">
        <v>15193</v>
      </c>
      <c r="F1188" s="186">
        <v>0</v>
      </c>
      <c r="G1188" s="185" t="s">
        <v>7143</v>
      </c>
      <c r="H1188" s="110" t="s">
        <v>6367</v>
      </c>
      <c r="I1188" s="110" t="s">
        <v>6139</v>
      </c>
    </row>
    <row r="1189" spans="1:9" ht="11.25" customHeight="1" x14ac:dyDescent="0.2">
      <c r="A1189" s="181">
        <v>1579</v>
      </c>
      <c r="B1189" s="182" t="s">
        <v>3194</v>
      </c>
      <c r="C1189" s="182" t="s">
        <v>178</v>
      </c>
      <c r="D1189" s="183"/>
      <c r="E1189" s="188" t="s">
        <v>15193</v>
      </c>
      <c r="F1189" s="186">
        <v>0</v>
      </c>
      <c r="G1189" s="185" t="s">
        <v>7145</v>
      </c>
      <c r="H1189" s="110" t="s">
        <v>6194</v>
      </c>
      <c r="I1189" s="110" t="s">
        <v>6139</v>
      </c>
    </row>
    <row r="1190" spans="1:9" ht="11.25" customHeight="1" x14ac:dyDescent="0.2">
      <c r="A1190" s="181">
        <v>1580</v>
      </c>
      <c r="B1190" s="182" t="s">
        <v>7694</v>
      </c>
      <c r="C1190" s="182" t="s">
        <v>171</v>
      </c>
      <c r="D1190" s="183">
        <v>45062</v>
      </c>
      <c r="E1190" s="188" t="s">
        <v>15194</v>
      </c>
      <c r="F1190" s="186">
        <v>5633</v>
      </c>
      <c r="G1190" s="185" t="s">
        <v>6096</v>
      </c>
      <c r="H1190" s="110" t="s">
        <v>6194</v>
      </c>
      <c r="I1190" s="110" t="s">
        <v>6139</v>
      </c>
    </row>
    <row r="1191" spans="1:9" ht="11.25" customHeight="1" x14ac:dyDescent="0.2">
      <c r="A1191" s="181">
        <v>1581</v>
      </c>
      <c r="B1191" s="182" t="s">
        <v>6681</v>
      </c>
      <c r="C1191" s="182" t="s">
        <v>171</v>
      </c>
      <c r="D1191" s="183">
        <v>45013</v>
      </c>
      <c r="E1191" s="188" t="s">
        <v>15194</v>
      </c>
      <c r="F1191" s="186">
        <v>9168</v>
      </c>
      <c r="G1191" s="185" t="s">
        <v>6096</v>
      </c>
      <c r="H1191" s="110" t="s">
        <v>6194</v>
      </c>
      <c r="I1191" s="110" t="s">
        <v>6139</v>
      </c>
    </row>
    <row r="1192" spans="1:9" ht="11.25" customHeight="1" x14ac:dyDescent="0.2">
      <c r="A1192" s="181">
        <v>1583</v>
      </c>
      <c r="B1192" s="182" t="s">
        <v>7693</v>
      </c>
      <c r="C1192" s="182" t="s">
        <v>171</v>
      </c>
      <c r="D1192" s="183">
        <v>44596</v>
      </c>
      <c r="E1192" s="188" t="s">
        <v>7328</v>
      </c>
      <c r="F1192" s="186">
        <v>30786</v>
      </c>
      <c r="G1192" s="185" t="s">
        <v>6096</v>
      </c>
      <c r="H1192" s="110" t="s">
        <v>7136</v>
      </c>
      <c r="I1192" s="110" t="s">
        <v>6139</v>
      </c>
    </row>
    <row r="1193" spans="1:9" ht="11.25" customHeight="1" x14ac:dyDescent="0.2">
      <c r="A1193" s="181">
        <v>1584</v>
      </c>
      <c r="B1193" s="182" t="s">
        <v>7692</v>
      </c>
      <c r="C1193" s="182" t="s">
        <v>171</v>
      </c>
      <c r="D1193" s="183">
        <v>44994</v>
      </c>
      <c r="E1193" s="188" t="s">
        <v>15194</v>
      </c>
      <c r="F1193" s="186">
        <v>46356</v>
      </c>
      <c r="G1193" s="185" t="s">
        <v>6096</v>
      </c>
      <c r="H1193" s="110" t="s">
        <v>7136</v>
      </c>
      <c r="I1193" s="110" t="s">
        <v>6139</v>
      </c>
    </row>
    <row r="1194" spans="1:9" ht="11.25" customHeight="1" x14ac:dyDescent="0.2">
      <c r="A1194" s="181">
        <v>1585</v>
      </c>
      <c r="B1194" s="182" t="s">
        <v>6680</v>
      </c>
      <c r="C1194" s="182" t="s">
        <v>171</v>
      </c>
      <c r="D1194" s="183">
        <v>44994</v>
      </c>
      <c r="E1194" s="188" t="s">
        <v>15194</v>
      </c>
      <c r="F1194" s="186">
        <v>12791</v>
      </c>
      <c r="G1194" s="185" t="s">
        <v>6096</v>
      </c>
      <c r="H1194" s="110" t="s">
        <v>7147</v>
      </c>
      <c r="I1194" s="110" t="s">
        <v>6139</v>
      </c>
    </row>
    <row r="1195" spans="1:9" ht="11.25" customHeight="1" x14ac:dyDescent="0.2">
      <c r="A1195" s="181">
        <v>1586</v>
      </c>
      <c r="B1195" s="182" t="s">
        <v>13643</v>
      </c>
      <c r="C1195" s="182" t="s">
        <v>171</v>
      </c>
      <c r="D1195" s="183">
        <v>44596</v>
      </c>
      <c r="E1195" s="188" t="s">
        <v>7328</v>
      </c>
      <c r="F1195" s="186">
        <v>61134</v>
      </c>
      <c r="G1195" s="185" t="s">
        <v>6096</v>
      </c>
      <c r="H1195" s="110" t="s">
        <v>6210</v>
      </c>
      <c r="I1195" s="110" t="s">
        <v>6139</v>
      </c>
    </row>
    <row r="1196" spans="1:9" ht="11.25" customHeight="1" x14ac:dyDescent="0.2">
      <c r="A1196" s="181">
        <v>1587</v>
      </c>
      <c r="B1196" s="182" t="s">
        <v>13642</v>
      </c>
      <c r="C1196" s="182" t="s">
        <v>178</v>
      </c>
      <c r="D1196" s="184"/>
      <c r="E1196" s="188" t="s">
        <v>15193</v>
      </c>
      <c r="F1196" s="186">
        <v>0</v>
      </c>
      <c r="G1196" s="185" t="s">
        <v>6171</v>
      </c>
      <c r="H1196" s="110" t="s">
        <v>6149</v>
      </c>
      <c r="I1196" s="110" t="s">
        <v>6139</v>
      </c>
    </row>
    <row r="1197" spans="1:9" ht="11.25" customHeight="1" x14ac:dyDescent="0.2">
      <c r="A1197" s="181">
        <v>1588</v>
      </c>
      <c r="B1197" s="182" t="s">
        <v>13641</v>
      </c>
      <c r="C1197" s="182" t="s">
        <v>178</v>
      </c>
      <c r="D1197" s="184"/>
      <c r="E1197" s="188" t="s">
        <v>15193</v>
      </c>
      <c r="F1197" s="186">
        <v>0</v>
      </c>
      <c r="G1197" s="185" t="s">
        <v>7150</v>
      </c>
      <c r="H1197" s="110" t="s">
        <v>6257</v>
      </c>
      <c r="I1197" s="110" t="s">
        <v>6139</v>
      </c>
    </row>
    <row r="1198" spans="1:9" ht="11.25" customHeight="1" x14ac:dyDescent="0.2">
      <c r="A1198" s="181">
        <v>1589</v>
      </c>
      <c r="B1198" s="182" t="s">
        <v>13639</v>
      </c>
      <c r="C1198" s="182" t="s">
        <v>171</v>
      </c>
      <c r="D1198" s="183"/>
      <c r="E1198" s="188" t="s">
        <v>15193</v>
      </c>
      <c r="F1198" s="186">
        <v>0</v>
      </c>
      <c r="G1198" s="185" t="s">
        <v>6096</v>
      </c>
      <c r="H1198" s="110" t="s">
        <v>7151</v>
      </c>
      <c r="I1198" s="110" t="s">
        <v>7152</v>
      </c>
    </row>
    <row r="1199" spans="1:9" ht="11.25" customHeight="1" x14ac:dyDescent="0.2">
      <c r="A1199" s="181">
        <v>1590</v>
      </c>
      <c r="B1199" s="182" t="s">
        <v>13637</v>
      </c>
      <c r="C1199" s="182" t="s">
        <v>171</v>
      </c>
      <c r="D1199" s="183">
        <v>44596</v>
      </c>
      <c r="E1199" s="188" t="s">
        <v>7328</v>
      </c>
      <c r="F1199" s="186">
        <v>7236</v>
      </c>
      <c r="G1199" s="185" t="s">
        <v>6096</v>
      </c>
      <c r="H1199" s="110" t="s">
        <v>6240</v>
      </c>
      <c r="I1199" s="110" t="s">
        <v>6139</v>
      </c>
    </row>
    <row r="1200" spans="1:9" ht="11.25" customHeight="1" x14ac:dyDescent="0.2">
      <c r="A1200" s="181">
        <v>1591</v>
      </c>
      <c r="B1200" s="182" t="s">
        <v>7691</v>
      </c>
      <c r="C1200" s="182" t="s">
        <v>171</v>
      </c>
      <c r="D1200" s="183">
        <v>44994</v>
      </c>
      <c r="E1200" s="188" t="s">
        <v>15194</v>
      </c>
      <c r="F1200" s="186">
        <v>9065</v>
      </c>
      <c r="G1200" s="185" t="s">
        <v>6096</v>
      </c>
      <c r="H1200" s="110" t="s">
        <v>6362</v>
      </c>
      <c r="I1200" s="110" t="s">
        <v>6139</v>
      </c>
    </row>
    <row r="1201" spans="1:9" ht="11.25" customHeight="1" x14ac:dyDescent="0.2">
      <c r="A1201" s="181">
        <v>1592</v>
      </c>
      <c r="B1201" s="182" t="s">
        <v>8835</v>
      </c>
      <c r="C1201" s="182" t="s">
        <v>171</v>
      </c>
      <c r="D1201" s="183">
        <v>44596</v>
      </c>
      <c r="E1201" s="188" t="s">
        <v>7328</v>
      </c>
      <c r="F1201" s="186">
        <v>13622</v>
      </c>
      <c r="G1201" s="185" t="s">
        <v>7155</v>
      </c>
      <c r="H1201" s="110" t="s">
        <v>6236</v>
      </c>
      <c r="I1201" s="110" t="s">
        <v>6139</v>
      </c>
    </row>
    <row r="1202" spans="1:9" ht="11.25" customHeight="1" x14ac:dyDescent="0.2">
      <c r="A1202" s="181">
        <v>1593</v>
      </c>
      <c r="B1202" s="182" t="s">
        <v>9113</v>
      </c>
      <c r="C1202" s="182" t="s">
        <v>171</v>
      </c>
      <c r="D1202" s="183">
        <v>44994</v>
      </c>
      <c r="E1202" s="188" t="s">
        <v>15194</v>
      </c>
      <c r="F1202" s="186">
        <v>18995.009999999998</v>
      </c>
      <c r="G1202" s="185" t="s">
        <v>7127</v>
      </c>
      <c r="H1202" s="110" t="s">
        <v>7128</v>
      </c>
      <c r="I1202" s="110" t="s">
        <v>6139</v>
      </c>
    </row>
    <row r="1203" spans="1:9" ht="11.25" customHeight="1" x14ac:dyDescent="0.2">
      <c r="A1203" s="181">
        <v>1595</v>
      </c>
      <c r="B1203" s="182" t="s">
        <v>3276</v>
      </c>
      <c r="C1203" s="182" t="s">
        <v>178</v>
      </c>
      <c r="D1203" s="183"/>
      <c r="E1203" s="188" t="s">
        <v>15193</v>
      </c>
      <c r="F1203" s="186">
        <v>0</v>
      </c>
      <c r="G1203" s="185" t="s">
        <v>6352</v>
      </c>
      <c r="H1203" s="110" t="s">
        <v>6194</v>
      </c>
      <c r="I1203" s="110" t="s">
        <v>6139</v>
      </c>
    </row>
    <row r="1204" spans="1:9" ht="11.25" customHeight="1" x14ac:dyDescent="0.2">
      <c r="A1204" s="181">
        <v>1600</v>
      </c>
      <c r="B1204" s="182" t="s">
        <v>13635</v>
      </c>
      <c r="C1204" s="182" t="s">
        <v>171</v>
      </c>
      <c r="D1204" s="183"/>
      <c r="E1204" s="188" t="s">
        <v>15193</v>
      </c>
      <c r="F1204" s="186">
        <v>0</v>
      </c>
      <c r="G1204" s="185" t="s">
        <v>7158</v>
      </c>
      <c r="H1204" s="110" t="s">
        <v>6451</v>
      </c>
      <c r="I1204" s="110" t="s">
        <v>6139</v>
      </c>
    </row>
    <row r="1205" spans="1:9" ht="11.25" customHeight="1" x14ac:dyDescent="0.2">
      <c r="A1205" s="181">
        <v>1602</v>
      </c>
      <c r="B1205" s="182" t="s">
        <v>9088</v>
      </c>
      <c r="C1205" s="182" t="s">
        <v>171</v>
      </c>
      <c r="D1205" s="183">
        <v>44592</v>
      </c>
      <c r="E1205" s="188" t="s">
        <v>7328</v>
      </c>
      <c r="F1205" s="186">
        <v>2324</v>
      </c>
      <c r="G1205" s="185" t="s">
        <v>6096</v>
      </c>
      <c r="H1205" s="110" t="s">
        <v>6257</v>
      </c>
      <c r="I1205" s="110" t="s">
        <v>6139</v>
      </c>
    </row>
    <row r="1206" spans="1:9" ht="11.25" customHeight="1" x14ac:dyDescent="0.2">
      <c r="A1206" s="181">
        <v>1603</v>
      </c>
      <c r="B1206" s="182" t="s">
        <v>2530</v>
      </c>
      <c r="C1206" s="182" t="s">
        <v>171</v>
      </c>
      <c r="D1206" s="183"/>
      <c r="E1206" s="188" t="s">
        <v>15193</v>
      </c>
      <c r="F1206" s="186">
        <v>0</v>
      </c>
      <c r="G1206" s="185" t="s">
        <v>6096</v>
      </c>
      <c r="H1206" s="110" t="s">
        <v>6315</v>
      </c>
      <c r="I1206" s="110" t="s">
        <v>6139</v>
      </c>
    </row>
    <row r="1207" spans="1:9" ht="11.25" customHeight="1" x14ac:dyDescent="0.2">
      <c r="A1207" s="181">
        <v>1604</v>
      </c>
      <c r="B1207" s="182" t="s">
        <v>2531</v>
      </c>
      <c r="C1207" s="182" t="s">
        <v>171</v>
      </c>
      <c r="D1207" s="184"/>
      <c r="E1207" s="188" t="s">
        <v>15193</v>
      </c>
      <c r="F1207" s="186">
        <v>0</v>
      </c>
      <c r="G1207" s="185" t="s">
        <v>6096</v>
      </c>
      <c r="H1207" s="110" t="s">
        <v>6370</v>
      </c>
      <c r="I1207" s="110" t="s">
        <v>6139</v>
      </c>
    </row>
    <row r="1208" spans="1:9" ht="11.25" customHeight="1" x14ac:dyDescent="0.2">
      <c r="A1208" s="181">
        <v>1605</v>
      </c>
      <c r="B1208" s="182" t="s">
        <v>13634</v>
      </c>
      <c r="C1208" s="182" t="s">
        <v>171</v>
      </c>
      <c r="D1208" s="183">
        <v>44596</v>
      </c>
      <c r="E1208" s="188" t="s">
        <v>7328</v>
      </c>
      <c r="F1208" s="186">
        <v>9408</v>
      </c>
      <c r="G1208" s="185" t="s">
        <v>7161</v>
      </c>
      <c r="H1208" s="110" t="s">
        <v>6312</v>
      </c>
      <c r="I1208" s="110" t="s">
        <v>6139</v>
      </c>
    </row>
    <row r="1209" spans="1:9" ht="11.25" customHeight="1" x14ac:dyDescent="0.2">
      <c r="A1209" s="181">
        <v>1606</v>
      </c>
      <c r="B1209" s="182" t="s">
        <v>13633</v>
      </c>
      <c r="C1209" s="182" t="s">
        <v>178</v>
      </c>
      <c r="D1209" s="183"/>
      <c r="E1209" s="188" t="s">
        <v>15193</v>
      </c>
      <c r="F1209" s="186">
        <v>0</v>
      </c>
      <c r="G1209" s="185" t="s">
        <v>6096</v>
      </c>
      <c r="H1209" s="110" t="s">
        <v>7162</v>
      </c>
      <c r="I1209" s="110" t="s">
        <v>6139</v>
      </c>
    </row>
    <row r="1210" spans="1:9" ht="11.25" customHeight="1" x14ac:dyDescent="0.2">
      <c r="A1210" s="181">
        <v>1607</v>
      </c>
      <c r="B1210" s="182" t="s">
        <v>3292</v>
      </c>
      <c r="C1210" s="182" t="s">
        <v>178</v>
      </c>
      <c r="D1210" s="183"/>
      <c r="E1210" s="188" t="s">
        <v>15193</v>
      </c>
      <c r="F1210" s="186">
        <v>0</v>
      </c>
      <c r="G1210" s="185" t="s">
        <v>6096</v>
      </c>
      <c r="H1210" s="110" t="s">
        <v>6201</v>
      </c>
      <c r="I1210" s="110" t="s">
        <v>6139</v>
      </c>
    </row>
    <row r="1211" spans="1:9" ht="11.25" customHeight="1" x14ac:dyDescent="0.2">
      <c r="A1211" s="181">
        <v>1608</v>
      </c>
      <c r="B1211" s="182" t="s">
        <v>13632</v>
      </c>
      <c r="C1211" s="182" t="s">
        <v>178</v>
      </c>
      <c r="D1211" s="183"/>
      <c r="E1211" s="188" t="s">
        <v>15193</v>
      </c>
      <c r="F1211" s="186">
        <v>0</v>
      </c>
      <c r="G1211" s="185" t="s">
        <v>7165</v>
      </c>
      <c r="H1211" s="110" t="s">
        <v>6258</v>
      </c>
      <c r="I1211" s="110" t="s">
        <v>6139</v>
      </c>
    </row>
    <row r="1212" spans="1:9" ht="11.25" customHeight="1" x14ac:dyDescent="0.2">
      <c r="A1212" s="181">
        <v>1609</v>
      </c>
      <c r="B1212" s="182" t="s">
        <v>3293</v>
      </c>
      <c r="C1212" s="182" t="s">
        <v>178</v>
      </c>
      <c r="D1212" s="183">
        <v>45013</v>
      </c>
      <c r="E1212" s="188" t="s">
        <v>15194</v>
      </c>
      <c r="F1212" s="186">
        <v>3394278</v>
      </c>
      <c r="G1212" s="185" t="s">
        <v>6096</v>
      </c>
      <c r="H1212" s="110" t="s">
        <v>6207</v>
      </c>
      <c r="I1212" s="110" t="s">
        <v>6139</v>
      </c>
    </row>
    <row r="1213" spans="1:9" ht="11.25" customHeight="1" x14ac:dyDescent="0.2">
      <c r="A1213" s="181">
        <v>1610</v>
      </c>
      <c r="B1213" s="182" t="s">
        <v>3294</v>
      </c>
      <c r="C1213" s="182" t="s">
        <v>178</v>
      </c>
      <c r="D1213" s="183"/>
      <c r="E1213" s="188" t="s">
        <v>15193</v>
      </c>
      <c r="F1213" s="186">
        <v>0</v>
      </c>
      <c r="G1213" s="185" t="s">
        <v>6096</v>
      </c>
      <c r="H1213" s="110" t="s">
        <v>6207</v>
      </c>
      <c r="I1213" s="110" t="s">
        <v>6139</v>
      </c>
    </row>
    <row r="1214" spans="1:9" ht="11.25" customHeight="1" x14ac:dyDescent="0.2">
      <c r="A1214" s="181">
        <v>1611</v>
      </c>
      <c r="B1214" s="182" t="s">
        <v>13631</v>
      </c>
      <c r="C1214" s="182" t="s">
        <v>178</v>
      </c>
      <c r="D1214" s="183"/>
      <c r="E1214" s="188" t="s">
        <v>15193</v>
      </c>
      <c r="F1214" s="186">
        <v>0</v>
      </c>
      <c r="G1214" s="185" t="s">
        <v>7127</v>
      </c>
      <c r="H1214" s="110" t="s">
        <v>7128</v>
      </c>
      <c r="I1214" s="110" t="s">
        <v>6139</v>
      </c>
    </row>
    <row r="1215" spans="1:9" ht="11.25" customHeight="1" x14ac:dyDescent="0.2">
      <c r="A1215" s="181">
        <v>1612</v>
      </c>
      <c r="B1215" s="182" t="s">
        <v>3296</v>
      </c>
      <c r="C1215" s="182" t="s">
        <v>178</v>
      </c>
      <c r="D1215" s="183"/>
      <c r="E1215" s="188" t="s">
        <v>15193</v>
      </c>
      <c r="F1215" s="186">
        <v>0</v>
      </c>
      <c r="G1215" s="185" t="s">
        <v>6096</v>
      </c>
      <c r="H1215" s="110" t="s">
        <v>6573</v>
      </c>
      <c r="I1215" s="110" t="s">
        <v>6139</v>
      </c>
    </row>
    <row r="1216" spans="1:9" ht="11.25" customHeight="1" x14ac:dyDescent="0.2">
      <c r="A1216" s="181">
        <v>1613</v>
      </c>
      <c r="B1216" s="182" t="s">
        <v>3297</v>
      </c>
      <c r="C1216" s="182" t="s">
        <v>178</v>
      </c>
      <c r="D1216" s="183"/>
      <c r="E1216" s="188" t="s">
        <v>15193</v>
      </c>
      <c r="F1216" s="186">
        <v>0</v>
      </c>
      <c r="G1216" s="185" t="s">
        <v>6096</v>
      </c>
      <c r="H1216" s="110" t="s">
        <v>6207</v>
      </c>
      <c r="I1216" s="110" t="s">
        <v>6139</v>
      </c>
    </row>
    <row r="1217" spans="1:9" ht="11.25" customHeight="1" x14ac:dyDescent="0.2">
      <c r="A1217" s="181">
        <v>1620</v>
      </c>
      <c r="B1217" s="182" t="s">
        <v>13629</v>
      </c>
      <c r="C1217" s="182" t="s">
        <v>178</v>
      </c>
      <c r="D1217" s="183"/>
      <c r="E1217" s="188" t="s">
        <v>15193</v>
      </c>
      <c r="F1217" s="186">
        <v>0</v>
      </c>
      <c r="G1217" s="185" t="s">
        <v>6096</v>
      </c>
      <c r="H1217" s="110" t="s">
        <v>6137</v>
      </c>
      <c r="I1217" s="110" t="s">
        <v>6139</v>
      </c>
    </row>
    <row r="1218" spans="1:9" ht="11.25" customHeight="1" x14ac:dyDescent="0.2">
      <c r="A1218" s="181">
        <v>1621</v>
      </c>
      <c r="B1218" s="182" t="s">
        <v>3845</v>
      </c>
      <c r="C1218" s="182" t="s">
        <v>273</v>
      </c>
      <c r="D1218" s="183">
        <v>45016</v>
      </c>
      <c r="E1218" s="188" t="s">
        <v>15194</v>
      </c>
      <c r="F1218" s="186">
        <v>57645</v>
      </c>
      <c r="G1218" s="185" t="s">
        <v>6096</v>
      </c>
      <c r="H1218" s="110" t="s">
        <v>7151</v>
      </c>
      <c r="I1218" s="110" t="s">
        <v>7152</v>
      </c>
    </row>
    <row r="1219" spans="1:9" ht="11.25" customHeight="1" x14ac:dyDescent="0.2">
      <c r="A1219" s="181">
        <v>1622</v>
      </c>
      <c r="B1219" s="182" t="s">
        <v>371</v>
      </c>
      <c r="C1219" s="182" t="s">
        <v>273</v>
      </c>
      <c r="D1219" s="183"/>
      <c r="E1219" s="188" t="s">
        <v>15193</v>
      </c>
      <c r="F1219" s="186">
        <v>0</v>
      </c>
      <c r="G1219" s="185" t="s">
        <v>6096</v>
      </c>
      <c r="H1219" s="110" t="s">
        <v>6315</v>
      </c>
      <c r="I1219" s="110" t="s">
        <v>6139</v>
      </c>
    </row>
    <row r="1220" spans="1:9" ht="11.25" customHeight="1" x14ac:dyDescent="0.2">
      <c r="A1220" s="181">
        <v>1623</v>
      </c>
      <c r="B1220" s="182" t="s">
        <v>373</v>
      </c>
      <c r="C1220" s="182" t="s">
        <v>273</v>
      </c>
      <c r="D1220" s="183"/>
      <c r="E1220" s="188" t="s">
        <v>15193</v>
      </c>
      <c r="F1220" s="186">
        <v>0</v>
      </c>
      <c r="G1220" s="185" t="s">
        <v>6096</v>
      </c>
      <c r="H1220" s="110" t="s">
        <v>6164</v>
      </c>
      <c r="I1220" s="110" t="s">
        <v>6139</v>
      </c>
    </row>
    <row r="1221" spans="1:9" ht="11.25" customHeight="1" x14ac:dyDescent="0.2">
      <c r="A1221" s="181">
        <v>1624</v>
      </c>
      <c r="B1221" s="182" t="s">
        <v>374</v>
      </c>
      <c r="C1221" s="182" t="s">
        <v>273</v>
      </c>
      <c r="D1221" s="183"/>
      <c r="E1221" s="188" t="s">
        <v>15193</v>
      </c>
      <c r="F1221" s="186">
        <v>0</v>
      </c>
      <c r="G1221" s="185" t="s">
        <v>6096</v>
      </c>
      <c r="H1221" s="110" t="s">
        <v>6100</v>
      </c>
      <c r="I1221" s="110" t="s">
        <v>6139</v>
      </c>
    </row>
    <row r="1222" spans="1:9" ht="11.25" customHeight="1" x14ac:dyDescent="0.2">
      <c r="A1222" s="181">
        <v>1625</v>
      </c>
      <c r="B1222" s="182" t="s">
        <v>376</v>
      </c>
      <c r="C1222" s="182" t="s">
        <v>273</v>
      </c>
      <c r="D1222" s="183"/>
      <c r="E1222" s="188" t="s">
        <v>15193</v>
      </c>
      <c r="F1222" s="186">
        <v>0</v>
      </c>
      <c r="G1222" s="185" t="s">
        <v>7172</v>
      </c>
      <c r="H1222" s="110" t="s">
        <v>6303</v>
      </c>
      <c r="I1222" s="110" t="s">
        <v>6114</v>
      </c>
    </row>
    <row r="1223" spans="1:9" ht="11.25" customHeight="1" x14ac:dyDescent="0.2">
      <c r="A1223" s="181">
        <v>1626</v>
      </c>
      <c r="B1223" s="182" t="s">
        <v>377</v>
      </c>
      <c r="C1223" s="182" t="s">
        <v>273</v>
      </c>
      <c r="D1223" s="183"/>
      <c r="E1223" s="188" t="s">
        <v>15193</v>
      </c>
      <c r="F1223" s="186">
        <v>0</v>
      </c>
      <c r="G1223" s="185" t="s">
        <v>6450</v>
      </c>
      <c r="H1223" s="110" t="s">
        <v>6451</v>
      </c>
      <c r="I1223" s="110" t="s">
        <v>6139</v>
      </c>
    </row>
    <row r="1224" spans="1:9" ht="11.25" customHeight="1" x14ac:dyDescent="0.2">
      <c r="A1224" s="181">
        <v>1627</v>
      </c>
      <c r="B1224" s="182" t="s">
        <v>499</v>
      </c>
      <c r="C1224" s="182" t="s">
        <v>183</v>
      </c>
      <c r="D1224" s="183"/>
      <c r="E1224" s="188" t="s">
        <v>15193</v>
      </c>
      <c r="F1224" s="186">
        <v>0</v>
      </c>
      <c r="G1224" s="185" t="s">
        <v>6096</v>
      </c>
      <c r="H1224" s="110" t="s">
        <v>6257</v>
      </c>
      <c r="I1224" s="110" t="s">
        <v>6139</v>
      </c>
    </row>
    <row r="1225" spans="1:9" ht="11.25" customHeight="1" x14ac:dyDescent="0.2">
      <c r="A1225" s="181">
        <v>1628</v>
      </c>
      <c r="B1225" s="182" t="s">
        <v>13627</v>
      </c>
      <c r="C1225" s="182" t="s">
        <v>178</v>
      </c>
      <c r="D1225" s="183"/>
      <c r="E1225" s="188" t="s">
        <v>15193</v>
      </c>
      <c r="F1225" s="186">
        <v>0</v>
      </c>
      <c r="G1225" s="185" t="s">
        <v>7174</v>
      </c>
      <c r="H1225" s="110" t="s">
        <v>6378</v>
      </c>
      <c r="I1225" s="110" t="s">
        <v>6139</v>
      </c>
    </row>
    <row r="1226" spans="1:9" ht="11.25" customHeight="1" x14ac:dyDescent="0.2">
      <c r="A1226" s="181">
        <v>1629</v>
      </c>
      <c r="B1226" s="182" t="s">
        <v>13625</v>
      </c>
      <c r="C1226" s="182" t="s">
        <v>178</v>
      </c>
      <c r="D1226" s="184"/>
      <c r="E1226" s="188" t="s">
        <v>15193</v>
      </c>
      <c r="F1226" s="186">
        <v>0</v>
      </c>
      <c r="G1226" s="185" t="s">
        <v>7176</v>
      </c>
      <c r="H1226" s="110" t="s">
        <v>6177</v>
      </c>
      <c r="I1226" s="110" t="s">
        <v>6139</v>
      </c>
    </row>
    <row r="1227" spans="1:9" ht="11.25" customHeight="1" x14ac:dyDescent="0.2">
      <c r="A1227" s="181">
        <v>1630</v>
      </c>
      <c r="B1227" s="182" t="s">
        <v>7689</v>
      </c>
      <c r="C1227" s="182" t="s">
        <v>178</v>
      </c>
      <c r="D1227" s="184">
        <v>44994</v>
      </c>
      <c r="E1227" s="188" t="s">
        <v>15194</v>
      </c>
      <c r="F1227" s="186">
        <v>3836</v>
      </c>
      <c r="G1227" s="185" t="s">
        <v>6475</v>
      </c>
      <c r="H1227" s="110" t="s">
        <v>6280</v>
      </c>
      <c r="I1227" s="110" t="s">
        <v>6139</v>
      </c>
    </row>
    <row r="1228" spans="1:9" ht="11.25" customHeight="1" x14ac:dyDescent="0.2">
      <c r="A1228" s="181">
        <v>1631</v>
      </c>
      <c r="B1228" s="182" t="s">
        <v>444</v>
      </c>
      <c r="C1228" s="182" t="s">
        <v>178</v>
      </c>
      <c r="D1228" s="183"/>
      <c r="E1228" s="188" t="s">
        <v>15193</v>
      </c>
      <c r="F1228" s="186">
        <v>0</v>
      </c>
      <c r="G1228" s="185" t="s">
        <v>6096</v>
      </c>
      <c r="H1228" s="110" t="s">
        <v>6164</v>
      </c>
      <c r="I1228" s="110" t="s">
        <v>6139</v>
      </c>
    </row>
    <row r="1229" spans="1:9" ht="11.25" customHeight="1" x14ac:dyDescent="0.2">
      <c r="A1229" s="181">
        <v>1633</v>
      </c>
      <c r="B1229" s="182" t="s">
        <v>2606</v>
      </c>
      <c r="C1229" s="182" t="s">
        <v>178</v>
      </c>
      <c r="D1229" s="183">
        <v>44994</v>
      </c>
      <c r="E1229" s="188" t="s">
        <v>15194</v>
      </c>
      <c r="F1229" s="186">
        <v>38677</v>
      </c>
      <c r="G1229" s="185" t="s">
        <v>7180</v>
      </c>
      <c r="H1229" s="110" t="s">
        <v>6321</v>
      </c>
      <c r="I1229" s="110" t="s">
        <v>6139</v>
      </c>
    </row>
    <row r="1230" spans="1:9" ht="11.25" customHeight="1" x14ac:dyDescent="0.2">
      <c r="A1230" s="181">
        <v>1634</v>
      </c>
      <c r="B1230" s="182" t="s">
        <v>13623</v>
      </c>
      <c r="C1230" s="182" t="s">
        <v>178</v>
      </c>
      <c r="D1230" s="183">
        <v>44600</v>
      </c>
      <c r="E1230" s="188" t="s">
        <v>7328</v>
      </c>
      <c r="F1230" s="186">
        <v>496</v>
      </c>
      <c r="G1230" s="185" t="s">
        <v>7158</v>
      </c>
      <c r="H1230" s="110" t="s">
        <v>6451</v>
      </c>
      <c r="I1230" s="110" t="s">
        <v>6139</v>
      </c>
    </row>
    <row r="1231" spans="1:9" ht="11.25" customHeight="1" x14ac:dyDescent="0.2">
      <c r="A1231" s="181">
        <v>1635</v>
      </c>
      <c r="B1231" s="182" t="s">
        <v>6679</v>
      </c>
      <c r="C1231" s="182" t="s">
        <v>178</v>
      </c>
      <c r="D1231" s="183">
        <v>44994</v>
      </c>
      <c r="E1231" s="188" t="s">
        <v>15194</v>
      </c>
      <c r="F1231" s="186">
        <v>849.01</v>
      </c>
      <c r="G1231" s="185" t="s">
        <v>7183</v>
      </c>
      <c r="H1231" s="110" t="s">
        <v>7184</v>
      </c>
      <c r="I1231" s="110" t="s">
        <v>6139</v>
      </c>
    </row>
    <row r="1232" spans="1:9" ht="11.25" customHeight="1" x14ac:dyDescent="0.2">
      <c r="A1232" s="181">
        <v>1636</v>
      </c>
      <c r="B1232" s="182" t="s">
        <v>13622</v>
      </c>
      <c r="C1232" s="182" t="s">
        <v>178</v>
      </c>
      <c r="D1232" s="183"/>
      <c r="E1232" s="188" t="s">
        <v>15193</v>
      </c>
      <c r="F1232" s="186">
        <v>0</v>
      </c>
      <c r="G1232" s="185" t="s">
        <v>6096</v>
      </c>
      <c r="H1232" s="110" t="s">
        <v>7185</v>
      </c>
      <c r="I1232" s="110" t="s">
        <v>6139</v>
      </c>
    </row>
    <row r="1233" spans="1:9" ht="11.25" customHeight="1" x14ac:dyDescent="0.2">
      <c r="A1233" s="181">
        <v>1638</v>
      </c>
      <c r="B1233" s="182" t="s">
        <v>7687</v>
      </c>
      <c r="C1233" s="182" t="s">
        <v>401</v>
      </c>
      <c r="D1233" s="183">
        <v>45009</v>
      </c>
      <c r="E1233" s="188" t="s">
        <v>15194</v>
      </c>
      <c r="F1233" s="186">
        <v>27346</v>
      </c>
      <c r="G1233" s="185" t="s">
        <v>6096</v>
      </c>
      <c r="H1233" s="110" t="s">
        <v>6370</v>
      </c>
      <c r="I1233" s="110" t="s">
        <v>6139</v>
      </c>
    </row>
    <row r="1234" spans="1:9" ht="11.25" customHeight="1" x14ac:dyDescent="0.2">
      <c r="A1234" s="181">
        <v>1640</v>
      </c>
      <c r="B1234" s="182" t="s">
        <v>13620</v>
      </c>
      <c r="C1234" s="182" t="s">
        <v>178</v>
      </c>
      <c r="D1234" s="183"/>
      <c r="E1234" s="188" t="s">
        <v>15193</v>
      </c>
      <c r="F1234" s="186">
        <v>0</v>
      </c>
      <c r="G1234" s="185" t="s">
        <v>6096</v>
      </c>
      <c r="H1234" s="110" t="s">
        <v>6166</v>
      </c>
      <c r="I1234" s="110" t="s">
        <v>6139</v>
      </c>
    </row>
    <row r="1235" spans="1:9" ht="11.25" customHeight="1" x14ac:dyDescent="0.2">
      <c r="A1235" s="181">
        <v>1641</v>
      </c>
      <c r="B1235" s="182" t="s">
        <v>13619</v>
      </c>
      <c r="C1235" s="182" t="s">
        <v>178</v>
      </c>
      <c r="D1235" s="183"/>
      <c r="E1235" s="188" t="s">
        <v>15193</v>
      </c>
      <c r="F1235" s="186">
        <v>0</v>
      </c>
      <c r="G1235" s="185" t="s">
        <v>6096</v>
      </c>
      <c r="H1235" s="110" t="s">
        <v>6100</v>
      </c>
      <c r="I1235" s="110" t="s">
        <v>6139</v>
      </c>
    </row>
    <row r="1236" spans="1:9" ht="11.25" customHeight="1" x14ac:dyDescent="0.2">
      <c r="A1236" s="181">
        <v>1642</v>
      </c>
      <c r="B1236" s="182" t="s">
        <v>13617</v>
      </c>
      <c r="C1236" s="182" t="s">
        <v>178</v>
      </c>
      <c r="D1236" s="183"/>
      <c r="E1236" s="188" t="s">
        <v>15193</v>
      </c>
      <c r="F1236" s="186">
        <v>0</v>
      </c>
      <c r="G1236" s="185" t="s">
        <v>6479</v>
      </c>
      <c r="H1236" s="110" t="s">
        <v>6434</v>
      </c>
      <c r="I1236" s="110" t="s">
        <v>6139</v>
      </c>
    </row>
    <row r="1237" spans="1:9" ht="11.25" customHeight="1" x14ac:dyDescent="0.2">
      <c r="A1237" s="181">
        <v>1643</v>
      </c>
      <c r="B1237" s="182" t="s">
        <v>13615</v>
      </c>
      <c r="C1237" s="182" t="s">
        <v>178</v>
      </c>
      <c r="D1237" s="183"/>
      <c r="E1237" s="188" t="s">
        <v>15193</v>
      </c>
      <c r="F1237" s="186">
        <v>0</v>
      </c>
      <c r="G1237" s="185" t="s">
        <v>7188</v>
      </c>
      <c r="H1237" s="110" t="s">
        <v>6207</v>
      </c>
      <c r="I1237" s="110" t="s">
        <v>6139</v>
      </c>
    </row>
    <row r="1238" spans="1:9" ht="11.25" customHeight="1" x14ac:dyDescent="0.2">
      <c r="A1238" s="181">
        <v>1644</v>
      </c>
      <c r="B1238" s="182" t="s">
        <v>13613</v>
      </c>
      <c r="C1238" s="182" t="s">
        <v>178</v>
      </c>
      <c r="D1238" s="183"/>
      <c r="E1238" s="188" t="s">
        <v>15193</v>
      </c>
      <c r="F1238" s="186">
        <v>0</v>
      </c>
      <c r="G1238" s="185" t="s">
        <v>6096</v>
      </c>
      <c r="H1238" s="110" t="s">
        <v>6303</v>
      </c>
      <c r="I1238" s="110" t="s">
        <v>6139</v>
      </c>
    </row>
    <row r="1239" spans="1:9" ht="11.25" customHeight="1" x14ac:dyDescent="0.2">
      <c r="A1239" s="181">
        <v>1645</v>
      </c>
      <c r="B1239" s="182" t="s">
        <v>13611</v>
      </c>
      <c r="C1239" s="182" t="s">
        <v>178</v>
      </c>
      <c r="D1239" s="183"/>
      <c r="E1239" s="188" t="s">
        <v>15193</v>
      </c>
      <c r="F1239" s="186">
        <v>0</v>
      </c>
      <c r="G1239" s="185" t="s">
        <v>7135</v>
      </c>
      <c r="H1239" s="110" t="s">
        <v>6344</v>
      </c>
      <c r="I1239" s="110" t="s">
        <v>6139</v>
      </c>
    </row>
    <row r="1240" spans="1:9" ht="11.25" customHeight="1" x14ac:dyDescent="0.2">
      <c r="A1240" s="181">
        <v>1646</v>
      </c>
      <c r="B1240" s="182" t="s">
        <v>13609</v>
      </c>
      <c r="C1240" s="182" t="s">
        <v>178</v>
      </c>
      <c r="D1240" s="183"/>
      <c r="E1240" s="188" t="s">
        <v>15193</v>
      </c>
      <c r="F1240" s="186">
        <v>0</v>
      </c>
      <c r="G1240" s="185" t="s">
        <v>6096</v>
      </c>
      <c r="H1240" s="110" t="s">
        <v>6194</v>
      </c>
      <c r="I1240" s="110" t="s">
        <v>6139</v>
      </c>
    </row>
    <row r="1241" spans="1:9" ht="11.25" customHeight="1" x14ac:dyDescent="0.2">
      <c r="A1241" s="181">
        <v>1647</v>
      </c>
      <c r="B1241" s="182" t="s">
        <v>13608</v>
      </c>
      <c r="C1241" s="182" t="s">
        <v>178</v>
      </c>
      <c r="D1241" s="183"/>
      <c r="E1241" s="188" t="s">
        <v>15193</v>
      </c>
      <c r="F1241" s="186">
        <v>0</v>
      </c>
      <c r="G1241" s="185" t="s">
        <v>7191</v>
      </c>
      <c r="H1241" s="110" t="s">
        <v>7192</v>
      </c>
      <c r="I1241" s="110" t="s">
        <v>6139</v>
      </c>
    </row>
    <row r="1242" spans="1:9" ht="11.25" customHeight="1" x14ac:dyDescent="0.2">
      <c r="A1242" s="181">
        <v>1648</v>
      </c>
      <c r="B1242" s="182" t="s">
        <v>13606</v>
      </c>
      <c r="C1242" s="182" t="s">
        <v>178</v>
      </c>
      <c r="D1242" s="184"/>
      <c r="E1242" s="188" t="s">
        <v>15193</v>
      </c>
      <c r="F1242" s="186">
        <v>0</v>
      </c>
      <c r="G1242" s="185" t="s">
        <v>7194</v>
      </c>
      <c r="H1242" s="110" t="s">
        <v>6257</v>
      </c>
      <c r="I1242" s="110" t="s">
        <v>6139</v>
      </c>
    </row>
    <row r="1243" spans="1:9" ht="11.25" customHeight="1" x14ac:dyDescent="0.2">
      <c r="A1243" s="181">
        <v>1650</v>
      </c>
      <c r="B1243" s="182" t="s">
        <v>901</v>
      </c>
      <c r="C1243" s="182" t="s">
        <v>868</v>
      </c>
      <c r="D1243" s="183"/>
      <c r="E1243" s="188" t="s">
        <v>15193</v>
      </c>
      <c r="F1243" s="186">
        <v>0</v>
      </c>
      <c r="G1243" s="185" t="s">
        <v>6352</v>
      </c>
      <c r="H1243" s="110" t="s">
        <v>6194</v>
      </c>
      <c r="I1243" s="110" t="s">
        <v>6139</v>
      </c>
    </row>
    <row r="1244" spans="1:9" ht="11.25" customHeight="1" x14ac:dyDescent="0.2">
      <c r="A1244" s="181">
        <v>1651</v>
      </c>
      <c r="B1244" s="182" t="s">
        <v>13605</v>
      </c>
      <c r="C1244" s="182" t="s">
        <v>183</v>
      </c>
      <c r="D1244" s="184"/>
      <c r="E1244" s="188" t="s">
        <v>15193</v>
      </c>
      <c r="F1244" s="186">
        <v>0</v>
      </c>
      <c r="G1244" s="185" t="s">
        <v>6096</v>
      </c>
      <c r="H1244" s="110" t="s">
        <v>6359</v>
      </c>
      <c r="I1244" s="110" t="s">
        <v>6139</v>
      </c>
    </row>
    <row r="1245" spans="1:9" ht="11.25" customHeight="1" x14ac:dyDescent="0.2">
      <c r="A1245" s="181">
        <v>1652</v>
      </c>
      <c r="B1245" s="182" t="s">
        <v>982</v>
      </c>
      <c r="C1245" s="182" t="s">
        <v>4484</v>
      </c>
      <c r="D1245" s="183"/>
      <c r="E1245" s="188" t="s">
        <v>15193</v>
      </c>
      <c r="F1245" s="186">
        <v>0</v>
      </c>
      <c r="G1245" s="185" t="s">
        <v>6096</v>
      </c>
      <c r="H1245" s="110" t="s">
        <v>6166</v>
      </c>
      <c r="I1245" s="110" t="s">
        <v>6139</v>
      </c>
    </row>
    <row r="1246" spans="1:9" ht="11.25" customHeight="1" x14ac:dyDescent="0.2">
      <c r="A1246" s="181">
        <v>1653</v>
      </c>
      <c r="B1246" s="182" t="s">
        <v>935</v>
      </c>
      <c r="C1246" s="182" t="s">
        <v>4484</v>
      </c>
      <c r="D1246" s="183">
        <v>44684</v>
      </c>
      <c r="E1246" s="188" t="s">
        <v>7328</v>
      </c>
      <c r="F1246" s="186">
        <v>417</v>
      </c>
      <c r="G1246" s="185"/>
      <c r="H1246" s="110" t="s">
        <v>6321</v>
      </c>
      <c r="I1246" s="110"/>
    </row>
    <row r="1247" spans="1:9" ht="11.25" customHeight="1" x14ac:dyDescent="0.2">
      <c r="A1247" s="181">
        <v>1654</v>
      </c>
      <c r="B1247" s="182" t="s">
        <v>445</v>
      </c>
      <c r="C1247" s="182" t="s">
        <v>178</v>
      </c>
      <c r="D1247" s="183"/>
      <c r="E1247" s="188" t="s">
        <v>15193</v>
      </c>
      <c r="F1247" s="186">
        <v>0</v>
      </c>
      <c r="G1247" s="185"/>
      <c r="H1247" s="110" t="s">
        <v>6155</v>
      </c>
      <c r="I1247" s="110" t="s">
        <v>6118</v>
      </c>
    </row>
    <row r="1248" spans="1:9" ht="11.25" customHeight="1" x14ac:dyDescent="0.2">
      <c r="A1248" s="181">
        <v>1655</v>
      </c>
      <c r="B1248" s="182" t="s">
        <v>13604</v>
      </c>
      <c r="C1248" s="182" t="s">
        <v>4484</v>
      </c>
      <c r="D1248" s="183"/>
      <c r="E1248" s="188" t="s">
        <v>15193</v>
      </c>
      <c r="F1248" s="186">
        <v>0</v>
      </c>
      <c r="G1248" s="185"/>
      <c r="H1248" s="110" t="s">
        <v>6124</v>
      </c>
      <c r="I1248" s="110" t="s">
        <v>6153</v>
      </c>
    </row>
    <row r="1249" spans="1:9" ht="11.25" customHeight="1" x14ac:dyDescent="0.2">
      <c r="A1249" s="181">
        <v>1656</v>
      </c>
      <c r="B1249" s="182" t="s">
        <v>896</v>
      </c>
      <c r="C1249" s="182" t="s">
        <v>401</v>
      </c>
      <c r="D1249" s="183"/>
      <c r="E1249" s="188" t="s">
        <v>15193</v>
      </c>
      <c r="F1249" s="186">
        <v>0</v>
      </c>
      <c r="G1249" s="185"/>
      <c r="H1249" s="110" t="s">
        <v>6124</v>
      </c>
      <c r="I1249" s="110" t="s">
        <v>6153</v>
      </c>
    </row>
    <row r="1250" spans="1:9" ht="11.25" customHeight="1" x14ac:dyDescent="0.2">
      <c r="A1250" s="181">
        <v>1657</v>
      </c>
      <c r="B1250" s="182" t="s">
        <v>983</v>
      </c>
      <c r="C1250" s="182" t="s">
        <v>4484</v>
      </c>
      <c r="D1250" s="183"/>
      <c r="E1250" s="188" t="s">
        <v>15193</v>
      </c>
      <c r="F1250" s="186">
        <v>0</v>
      </c>
      <c r="G1250" s="185"/>
      <c r="H1250" s="110" t="s">
        <v>6097</v>
      </c>
      <c r="I1250" s="110" t="s">
        <v>6114</v>
      </c>
    </row>
    <row r="1251" spans="1:9" ht="11.25" customHeight="1" x14ac:dyDescent="0.2">
      <c r="A1251" s="181">
        <v>1658</v>
      </c>
      <c r="B1251" s="182" t="s">
        <v>903</v>
      </c>
      <c r="C1251" s="182" t="s">
        <v>4484</v>
      </c>
      <c r="D1251" s="183"/>
      <c r="E1251" s="188" t="s">
        <v>15193</v>
      </c>
      <c r="F1251" s="186">
        <v>0</v>
      </c>
      <c r="G1251" s="185"/>
      <c r="H1251" s="110" t="s">
        <v>7184</v>
      </c>
      <c r="I1251" s="110" t="s">
        <v>6118</v>
      </c>
    </row>
    <row r="1252" spans="1:9" ht="11.25" customHeight="1" x14ac:dyDescent="0.2">
      <c r="A1252" s="181">
        <v>1659</v>
      </c>
      <c r="B1252" s="182" t="s">
        <v>902</v>
      </c>
      <c r="C1252" s="182" t="s">
        <v>401</v>
      </c>
      <c r="D1252" s="183"/>
      <c r="E1252" s="188" t="s">
        <v>15193</v>
      </c>
      <c r="F1252" s="186">
        <v>0</v>
      </c>
      <c r="G1252" s="185"/>
      <c r="H1252" s="110" t="s">
        <v>6149</v>
      </c>
      <c r="I1252" s="110" t="s">
        <v>6122</v>
      </c>
    </row>
    <row r="1253" spans="1:9" ht="11.25" customHeight="1" x14ac:dyDescent="0.2">
      <c r="A1253" s="181">
        <v>1660</v>
      </c>
      <c r="B1253" s="182" t="s">
        <v>6677</v>
      </c>
      <c r="C1253" s="182" t="s">
        <v>178</v>
      </c>
      <c r="D1253" s="183">
        <v>45434</v>
      </c>
      <c r="E1253" s="188" t="s">
        <v>10909</v>
      </c>
      <c r="F1253" s="186">
        <v>74511.009999999995</v>
      </c>
      <c r="G1253" s="185"/>
      <c r="H1253" s="110" t="s">
        <v>6149</v>
      </c>
      <c r="I1253" s="110" t="s">
        <v>6122</v>
      </c>
    </row>
    <row r="1254" spans="1:9" ht="11.25" customHeight="1" x14ac:dyDescent="0.2">
      <c r="A1254" s="181">
        <v>1661</v>
      </c>
      <c r="B1254" s="182" t="s">
        <v>6675</v>
      </c>
      <c r="C1254" s="182" t="s">
        <v>178</v>
      </c>
      <c r="D1254" s="183">
        <v>44994</v>
      </c>
      <c r="E1254" s="188" t="s">
        <v>15194</v>
      </c>
      <c r="F1254" s="186">
        <v>1500</v>
      </c>
      <c r="G1254" s="185"/>
      <c r="H1254" s="110" t="s">
        <v>7136</v>
      </c>
      <c r="I1254" s="110" t="s">
        <v>6153</v>
      </c>
    </row>
    <row r="1255" spans="1:9" ht="11.25" customHeight="1" x14ac:dyDescent="0.2">
      <c r="A1255" s="181">
        <v>1662</v>
      </c>
      <c r="B1255" s="182" t="s">
        <v>13601</v>
      </c>
      <c r="C1255" s="182" t="s">
        <v>178</v>
      </c>
      <c r="D1255" s="183"/>
      <c r="E1255" s="188" t="s">
        <v>15193</v>
      </c>
      <c r="F1255" s="186">
        <v>0</v>
      </c>
      <c r="G1255" s="185"/>
      <c r="H1255" s="110" t="s">
        <v>6236</v>
      </c>
      <c r="I1255" s="110" t="s">
        <v>6153</v>
      </c>
    </row>
    <row r="1256" spans="1:9" ht="11.25" customHeight="1" x14ac:dyDescent="0.2">
      <c r="A1256" s="181">
        <v>1663</v>
      </c>
      <c r="B1256" s="182" t="s">
        <v>6674</v>
      </c>
      <c r="C1256" s="182" t="s">
        <v>178</v>
      </c>
      <c r="D1256" s="183">
        <v>45065</v>
      </c>
      <c r="E1256" s="188" t="s">
        <v>15194</v>
      </c>
      <c r="F1256" s="186">
        <v>344603</v>
      </c>
      <c r="G1256" s="185"/>
      <c r="H1256" s="110" t="s">
        <v>6230</v>
      </c>
      <c r="I1256" s="110" t="s">
        <v>6122</v>
      </c>
    </row>
    <row r="1257" spans="1:9" ht="11.25" customHeight="1" x14ac:dyDescent="0.2">
      <c r="A1257" s="181">
        <v>1664</v>
      </c>
      <c r="B1257" s="182" t="s">
        <v>580</v>
      </c>
      <c r="C1257" s="182" t="s">
        <v>183</v>
      </c>
      <c r="D1257" s="183"/>
      <c r="E1257" s="188" t="s">
        <v>15193</v>
      </c>
      <c r="F1257" s="186">
        <v>0</v>
      </c>
      <c r="G1257" s="185"/>
      <c r="H1257" s="110" t="s">
        <v>6124</v>
      </c>
      <c r="I1257" s="110" t="s">
        <v>6153</v>
      </c>
    </row>
    <row r="1258" spans="1:9" ht="11.25" customHeight="1" x14ac:dyDescent="0.2">
      <c r="A1258" s="181">
        <v>1665</v>
      </c>
      <c r="B1258" s="182" t="s">
        <v>13598</v>
      </c>
      <c r="C1258" s="182" t="s">
        <v>171</v>
      </c>
      <c r="D1258" s="183"/>
      <c r="E1258" s="188" t="s">
        <v>15193</v>
      </c>
      <c r="F1258" s="186">
        <v>0</v>
      </c>
      <c r="G1258" s="185"/>
      <c r="H1258" s="110" t="s">
        <v>6124</v>
      </c>
      <c r="I1258" s="110"/>
    </row>
    <row r="1259" spans="1:9" ht="11.25" customHeight="1" x14ac:dyDescent="0.2">
      <c r="A1259" s="181">
        <v>1666</v>
      </c>
      <c r="B1259" s="182" t="s">
        <v>975</v>
      </c>
      <c r="C1259" s="182" t="s">
        <v>4484</v>
      </c>
      <c r="D1259" s="183">
        <v>45009</v>
      </c>
      <c r="E1259" s="188" t="s">
        <v>15194</v>
      </c>
      <c r="F1259" s="186">
        <v>2126.9899999999998</v>
      </c>
      <c r="G1259" s="185"/>
      <c r="H1259" s="110" t="s">
        <v>6240</v>
      </c>
      <c r="I1259" s="110" t="s">
        <v>6153</v>
      </c>
    </row>
    <row r="1260" spans="1:9" ht="11.25" customHeight="1" x14ac:dyDescent="0.2">
      <c r="A1260" s="181">
        <v>1668</v>
      </c>
      <c r="B1260" s="182" t="s">
        <v>13596</v>
      </c>
      <c r="C1260" s="182" t="s">
        <v>178</v>
      </c>
      <c r="D1260" s="183"/>
      <c r="E1260" s="188" t="s">
        <v>15193</v>
      </c>
      <c r="F1260" s="186">
        <v>0</v>
      </c>
      <c r="G1260" s="185"/>
      <c r="H1260" s="110" t="s">
        <v>6240</v>
      </c>
      <c r="I1260" s="110" t="s">
        <v>6153</v>
      </c>
    </row>
    <row r="1261" spans="1:9" ht="11.25" customHeight="1" x14ac:dyDescent="0.2">
      <c r="A1261" s="181">
        <v>1671</v>
      </c>
      <c r="B1261" s="182" t="s">
        <v>13595</v>
      </c>
      <c r="C1261" s="182" t="s">
        <v>401</v>
      </c>
      <c r="D1261" s="184"/>
      <c r="E1261" s="188" t="s">
        <v>15193</v>
      </c>
      <c r="F1261" s="186">
        <v>0</v>
      </c>
      <c r="G1261" s="185"/>
      <c r="H1261" s="110" t="s">
        <v>6240</v>
      </c>
      <c r="I1261" s="110" t="s">
        <v>6153</v>
      </c>
    </row>
    <row r="1262" spans="1:9" ht="11.25" customHeight="1" x14ac:dyDescent="0.2">
      <c r="A1262" s="181">
        <v>1672</v>
      </c>
      <c r="B1262" s="182" t="s">
        <v>7686</v>
      </c>
      <c r="C1262" s="182" t="s">
        <v>4484</v>
      </c>
      <c r="D1262" s="184">
        <v>45013</v>
      </c>
      <c r="E1262" s="188" t="s">
        <v>15194</v>
      </c>
      <c r="F1262" s="186">
        <v>32333</v>
      </c>
      <c r="G1262" s="185"/>
      <c r="H1262" s="110" t="s">
        <v>6195</v>
      </c>
      <c r="I1262" s="110" t="s">
        <v>6153</v>
      </c>
    </row>
    <row r="1263" spans="1:9" ht="11.25" customHeight="1" x14ac:dyDescent="0.2">
      <c r="A1263" s="181">
        <v>1673</v>
      </c>
      <c r="B1263" s="182" t="s">
        <v>13593</v>
      </c>
      <c r="C1263" s="182" t="s">
        <v>178</v>
      </c>
      <c r="D1263" s="183"/>
      <c r="E1263" s="188" t="s">
        <v>15193</v>
      </c>
      <c r="F1263" s="186">
        <v>0</v>
      </c>
      <c r="G1263" s="185"/>
      <c r="H1263" s="110" t="s">
        <v>6240</v>
      </c>
      <c r="I1263" s="110" t="s">
        <v>6153</v>
      </c>
    </row>
    <row r="1264" spans="1:9" ht="11.25" customHeight="1" x14ac:dyDescent="0.2">
      <c r="A1264" s="181">
        <v>1674</v>
      </c>
      <c r="B1264" s="182" t="s">
        <v>13592</v>
      </c>
      <c r="C1264" s="182" t="s">
        <v>178</v>
      </c>
      <c r="D1264" s="183"/>
      <c r="E1264" s="188" t="s">
        <v>15193</v>
      </c>
      <c r="F1264" s="186">
        <v>0</v>
      </c>
      <c r="G1264" s="185"/>
      <c r="H1264" s="110" t="s">
        <v>7216</v>
      </c>
      <c r="I1264" s="110" t="s">
        <v>6153</v>
      </c>
    </row>
    <row r="1265" spans="1:9 16383:16384" ht="11.25" customHeight="1" x14ac:dyDescent="0.2">
      <c r="A1265" s="181">
        <v>1675</v>
      </c>
      <c r="B1265" s="182" t="s">
        <v>2982</v>
      </c>
      <c r="C1265" s="182" t="s">
        <v>183</v>
      </c>
      <c r="D1265" s="183"/>
      <c r="E1265" s="188" t="s">
        <v>15193</v>
      </c>
      <c r="F1265" s="186">
        <v>0</v>
      </c>
      <c r="G1265" s="185"/>
      <c r="H1265" s="110" t="s">
        <v>6230</v>
      </c>
      <c r="I1265" s="110" t="s">
        <v>6122</v>
      </c>
    </row>
    <row r="1266" spans="1:9 16383:16384" ht="11.25" customHeight="1" x14ac:dyDescent="0.2">
      <c r="A1266" s="181">
        <v>1676</v>
      </c>
      <c r="B1266" s="182" t="s">
        <v>3004</v>
      </c>
      <c r="C1266" s="182" t="s">
        <v>171</v>
      </c>
      <c r="D1266" s="183"/>
      <c r="E1266" s="188" t="s">
        <v>15193</v>
      </c>
      <c r="F1266" s="186">
        <v>0</v>
      </c>
      <c r="G1266" s="185" t="s">
        <v>7219</v>
      </c>
      <c r="H1266" s="110" t="s">
        <v>6149</v>
      </c>
      <c r="I1266" s="110" t="s">
        <v>6122</v>
      </c>
    </row>
    <row r="1267" spans="1:9 16383:16384" ht="11.25" customHeight="1" x14ac:dyDescent="0.2">
      <c r="A1267" s="181">
        <v>1677</v>
      </c>
      <c r="B1267" s="182" t="s">
        <v>13590</v>
      </c>
      <c r="C1267" s="182" t="s">
        <v>178</v>
      </c>
      <c r="D1267" s="183"/>
      <c r="E1267" s="188" t="s">
        <v>15193</v>
      </c>
      <c r="F1267" s="186">
        <v>0</v>
      </c>
      <c r="G1267" s="185" t="s">
        <v>7221</v>
      </c>
      <c r="H1267" s="110" t="s">
        <v>6221</v>
      </c>
      <c r="I1267" s="110" t="s">
        <v>6122</v>
      </c>
    </row>
    <row r="1268" spans="1:9 16383:16384" ht="11.25" customHeight="1" x14ac:dyDescent="0.2">
      <c r="A1268" s="181">
        <v>1681</v>
      </c>
      <c r="B1268" s="182" t="s">
        <v>9169</v>
      </c>
      <c r="C1268" s="182" t="s">
        <v>178</v>
      </c>
      <c r="D1268" s="183">
        <v>43524</v>
      </c>
      <c r="E1268" s="188" t="s">
        <v>15195</v>
      </c>
      <c r="F1268" s="186">
        <v>53012</v>
      </c>
      <c r="G1268" s="185" t="s">
        <v>7223</v>
      </c>
      <c r="H1268" s="110" t="s">
        <v>6221</v>
      </c>
      <c r="I1268" s="110" t="s">
        <v>6122</v>
      </c>
    </row>
    <row r="1269" spans="1:9 16383:16384" ht="11.25" customHeight="1" x14ac:dyDescent="0.2">
      <c r="A1269" s="181">
        <v>1682</v>
      </c>
      <c r="B1269" s="182" t="s">
        <v>3896</v>
      </c>
      <c r="C1269" s="182" t="s">
        <v>178</v>
      </c>
      <c r="D1269" s="184">
        <v>45536</v>
      </c>
      <c r="E1269" s="188" t="s">
        <v>10909</v>
      </c>
      <c r="F1269" s="186">
        <v>212947.68</v>
      </c>
      <c r="G1269" s="185" t="s">
        <v>7225</v>
      </c>
      <c r="H1269" s="110" t="s">
        <v>6221</v>
      </c>
      <c r="I1269" s="110" t="s">
        <v>6122</v>
      </c>
      <c r="XFC1269" s="10" t="s">
        <v>15200</v>
      </c>
      <c r="XFD1269" s="10">
        <v>1.0229999999999999</v>
      </c>
    </row>
    <row r="1270" spans="1:9 16383:16384" ht="11.25" customHeight="1" x14ac:dyDescent="0.2">
      <c r="A1270" s="181">
        <v>1683</v>
      </c>
      <c r="B1270" s="182" t="s">
        <v>1051</v>
      </c>
      <c r="C1270" s="182" t="s">
        <v>178</v>
      </c>
      <c r="D1270" s="184"/>
      <c r="E1270" s="188" t="s">
        <v>15193</v>
      </c>
      <c r="F1270" s="186">
        <v>0</v>
      </c>
      <c r="G1270" s="185" t="s">
        <v>7227</v>
      </c>
      <c r="H1270" s="110" t="s">
        <v>6221</v>
      </c>
      <c r="I1270" s="110" t="s">
        <v>6122</v>
      </c>
    </row>
    <row r="1271" spans="1:9 16383:16384" ht="11.25" customHeight="1" x14ac:dyDescent="0.2">
      <c r="A1271" s="181">
        <v>1684</v>
      </c>
      <c r="B1271" s="182" t="s">
        <v>13587</v>
      </c>
      <c r="C1271" s="182" t="s">
        <v>178</v>
      </c>
      <c r="D1271" s="184"/>
      <c r="E1271" s="188" t="s">
        <v>15193</v>
      </c>
      <c r="F1271" s="186">
        <v>0</v>
      </c>
      <c r="G1271" s="185" t="s">
        <v>7229</v>
      </c>
      <c r="H1271" s="110" t="s">
        <v>6221</v>
      </c>
      <c r="I1271" s="110" t="s">
        <v>6122</v>
      </c>
    </row>
    <row r="1272" spans="1:9 16383:16384" ht="11.25" customHeight="1" x14ac:dyDescent="0.2">
      <c r="A1272" s="181">
        <v>1685</v>
      </c>
      <c r="B1272" s="182" t="s">
        <v>13585</v>
      </c>
      <c r="C1272" s="182" t="s">
        <v>178</v>
      </c>
      <c r="D1272" s="183"/>
      <c r="E1272" s="188" t="s">
        <v>15193</v>
      </c>
      <c r="F1272" s="186">
        <v>0</v>
      </c>
      <c r="G1272" s="185" t="s">
        <v>6096</v>
      </c>
      <c r="H1272" s="110" t="s">
        <v>6121</v>
      </c>
      <c r="I1272" s="110" t="s">
        <v>6114</v>
      </c>
    </row>
    <row r="1273" spans="1:9 16383:16384" ht="11.25" customHeight="1" x14ac:dyDescent="0.2">
      <c r="A1273" s="181">
        <v>1686</v>
      </c>
      <c r="B1273" s="182" t="s">
        <v>13583</v>
      </c>
      <c r="C1273" s="182" t="s">
        <v>178</v>
      </c>
      <c r="D1273" s="183"/>
      <c r="E1273" s="188" t="s">
        <v>15193</v>
      </c>
      <c r="F1273" s="186">
        <v>0</v>
      </c>
      <c r="G1273" s="185" t="s">
        <v>6096</v>
      </c>
      <c r="H1273" s="110" t="s">
        <v>6194</v>
      </c>
      <c r="I1273" s="110" t="s">
        <v>6139</v>
      </c>
    </row>
    <row r="1274" spans="1:9 16383:16384" ht="11.25" customHeight="1" x14ac:dyDescent="0.2">
      <c r="A1274" s="181">
        <v>1687</v>
      </c>
      <c r="B1274" s="182" t="s">
        <v>13582</v>
      </c>
      <c r="C1274" s="182" t="s">
        <v>178</v>
      </c>
      <c r="D1274" s="183"/>
      <c r="E1274" s="188" t="s">
        <v>15193</v>
      </c>
      <c r="F1274" s="186">
        <v>0</v>
      </c>
      <c r="G1274" s="185" t="s">
        <v>6096</v>
      </c>
      <c r="H1274" s="110" t="s">
        <v>6100</v>
      </c>
      <c r="I1274" s="110" t="s">
        <v>6139</v>
      </c>
    </row>
    <row r="1275" spans="1:9 16383:16384" ht="11.25" customHeight="1" x14ac:dyDescent="0.2">
      <c r="A1275" s="181">
        <v>1688</v>
      </c>
      <c r="B1275" s="182" t="s">
        <v>8695</v>
      </c>
      <c r="C1275" s="182" t="s">
        <v>178</v>
      </c>
      <c r="D1275" s="183">
        <v>44581</v>
      </c>
      <c r="E1275" s="188" t="s">
        <v>7328</v>
      </c>
      <c r="F1275" s="186">
        <v>273397</v>
      </c>
      <c r="G1275" s="185" t="s">
        <v>7231</v>
      </c>
      <c r="H1275" s="110" t="s">
        <v>6280</v>
      </c>
      <c r="I1275" s="110" t="s">
        <v>6118</v>
      </c>
    </row>
    <row r="1276" spans="1:9 16383:16384" ht="11.25" customHeight="1" x14ac:dyDescent="0.2">
      <c r="A1276" s="181">
        <v>1689</v>
      </c>
      <c r="B1276" s="182" t="s">
        <v>420</v>
      </c>
      <c r="C1276" s="182" t="s">
        <v>178</v>
      </c>
      <c r="D1276" s="183"/>
      <c r="E1276" s="188" t="s">
        <v>15193</v>
      </c>
      <c r="F1276" s="186">
        <v>0</v>
      </c>
      <c r="G1276" s="185" t="s">
        <v>6096</v>
      </c>
      <c r="H1276" s="110" t="s">
        <v>6280</v>
      </c>
      <c r="I1276" s="110" t="s">
        <v>6114</v>
      </c>
    </row>
    <row r="1277" spans="1:9 16383:16384" ht="11.25" customHeight="1" x14ac:dyDescent="0.2">
      <c r="A1277" s="181">
        <v>1690</v>
      </c>
      <c r="B1277" s="182" t="s">
        <v>426</v>
      </c>
      <c r="C1277" s="182" t="s">
        <v>178</v>
      </c>
      <c r="D1277" s="183">
        <v>43552</v>
      </c>
      <c r="E1277" s="188" t="s">
        <v>15195</v>
      </c>
      <c r="F1277" s="186">
        <v>999</v>
      </c>
      <c r="G1277" s="185" t="s">
        <v>7232</v>
      </c>
      <c r="H1277" s="110" t="s">
        <v>6191</v>
      </c>
      <c r="I1277" s="110" t="s">
        <v>6114</v>
      </c>
    </row>
    <row r="1278" spans="1:9 16383:16384" ht="11.25" customHeight="1" x14ac:dyDescent="0.2">
      <c r="A1278" s="181">
        <v>1691</v>
      </c>
      <c r="B1278" s="182" t="s">
        <v>1252</v>
      </c>
      <c r="C1278" s="182" t="s">
        <v>178</v>
      </c>
      <c r="D1278" s="183">
        <v>45009</v>
      </c>
      <c r="E1278" s="188" t="s">
        <v>15194</v>
      </c>
      <c r="F1278" s="186">
        <v>761035</v>
      </c>
      <c r="G1278" s="185" t="s">
        <v>6096</v>
      </c>
      <c r="H1278" s="110" t="s">
        <v>6194</v>
      </c>
      <c r="I1278" s="110" t="s">
        <v>6139</v>
      </c>
    </row>
    <row r="1279" spans="1:9 16383:16384" ht="11.25" customHeight="1" x14ac:dyDescent="0.2">
      <c r="A1279" s="181">
        <v>1693</v>
      </c>
      <c r="B1279" s="182" t="s">
        <v>7917</v>
      </c>
      <c r="C1279" s="182" t="s">
        <v>178</v>
      </c>
      <c r="D1279" s="184">
        <v>43839</v>
      </c>
      <c r="E1279" s="188" t="s">
        <v>15196</v>
      </c>
      <c r="F1279" s="186">
        <v>3000</v>
      </c>
      <c r="G1279" s="185" t="s">
        <v>7234</v>
      </c>
      <c r="H1279" s="110" t="s">
        <v>6137</v>
      </c>
      <c r="I1279" s="110" t="s">
        <v>6139</v>
      </c>
    </row>
    <row r="1280" spans="1:9 16383:16384" ht="11.25" customHeight="1" x14ac:dyDescent="0.2">
      <c r="A1280" s="181">
        <v>1695</v>
      </c>
      <c r="B1280" s="182" t="s">
        <v>873</v>
      </c>
      <c r="C1280" s="182" t="s">
        <v>4484</v>
      </c>
      <c r="D1280" s="183"/>
      <c r="E1280" s="188" t="s">
        <v>15193</v>
      </c>
      <c r="F1280" s="186">
        <v>0</v>
      </c>
      <c r="G1280" s="185"/>
      <c r="H1280" s="110" t="s">
        <v>6340</v>
      </c>
      <c r="I1280" s="110" t="s">
        <v>6153</v>
      </c>
    </row>
    <row r="1281" spans="1:9" ht="11.25" customHeight="1" x14ac:dyDescent="0.2">
      <c r="A1281" s="181">
        <v>1697</v>
      </c>
      <c r="B1281" s="182" t="s">
        <v>3369</v>
      </c>
      <c r="C1281" s="182" t="s">
        <v>178</v>
      </c>
      <c r="D1281" s="183"/>
      <c r="E1281" s="188" t="s">
        <v>15193</v>
      </c>
      <c r="F1281" s="186">
        <v>0</v>
      </c>
      <c r="G1281" s="185"/>
      <c r="H1281" s="110" t="s">
        <v>7087</v>
      </c>
      <c r="I1281" s="110" t="s">
        <v>6153</v>
      </c>
    </row>
    <row r="1282" spans="1:9" ht="11.25" customHeight="1" x14ac:dyDescent="0.2">
      <c r="A1282" s="181">
        <v>1698</v>
      </c>
      <c r="B1282" s="182" t="s">
        <v>13580</v>
      </c>
      <c r="C1282" s="182" t="s">
        <v>178</v>
      </c>
      <c r="D1282" s="184"/>
      <c r="E1282" s="188" t="s">
        <v>15193</v>
      </c>
      <c r="F1282" s="186">
        <v>0</v>
      </c>
      <c r="G1282" s="185"/>
      <c r="H1282" s="110" t="s">
        <v>6124</v>
      </c>
      <c r="I1282" s="110" t="s">
        <v>6153</v>
      </c>
    </row>
    <row r="1283" spans="1:9" ht="11.25" customHeight="1" x14ac:dyDescent="0.2">
      <c r="A1283" s="181">
        <v>1699</v>
      </c>
      <c r="B1283" s="182" t="s">
        <v>13578</v>
      </c>
      <c r="C1283" s="182" t="s">
        <v>178</v>
      </c>
      <c r="D1283" s="183"/>
      <c r="E1283" s="188" t="s">
        <v>15193</v>
      </c>
      <c r="F1283" s="186">
        <v>0</v>
      </c>
      <c r="G1283" s="185"/>
      <c r="H1283" s="110" t="s">
        <v>7083</v>
      </c>
      <c r="I1283" s="110" t="s">
        <v>6118</v>
      </c>
    </row>
    <row r="1284" spans="1:9" ht="11.25" customHeight="1" x14ac:dyDescent="0.2">
      <c r="A1284" s="181">
        <v>1700</v>
      </c>
      <c r="B1284" s="182" t="s">
        <v>13576</v>
      </c>
      <c r="C1284" s="182" t="s">
        <v>178</v>
      </c>
      <c r="D1284" s="183"/>
      <c r="E1284" s="188" t="s">
        <v>15193</v>
      </c>
      <c r="F1284" s="186">
        <v>0</v>
      </c>
      <c r="G1284" s="185"/>
      <c r="H1284" s="110" t="s">
        <v>7083</v>
      </c>
      <c r="I1284" s="110" t="s">
        <v>6153</v>
      </c>
    </row>
    <row r="1285" spans="1:9" ht="11.25" customHeight="1" x14ac:dyDescent="0.2">
      <c r="A1285" s="181">
        <v>1701</v>
      </c>
      <c r="B1285" s="182" t="s">
        <v>2108</v>
      </c>
      <c r="C1285" s="182" t="s">
        <v>178</v>
      </c>
      <c r="D1285" s="184"/>
      <c r="E1285" s="188" t="s">
        <v>15193</v>
      </c>
      <c r="F1285" s="186">
        <v>0</v>
      </c>
      <c r="G1285" s="185" t="s">
        <v>6096</v>
      </c>
      <c r="H1285" s="110" t="s">
        <v>6362</v>
      </c>
      <c r="I1285" s="110" t="s">
        <v>6118</v>
      </c>
    </row>
    <row r="1286" spans="1:9" ht="11.25" customHeight="1" x14ac:dyDescent="0.2">
      <c r="A1286" s="181">
        <v>1702</v>
      </c>
      <c r="B1286" s="182" t="s">
        <v>13573</v>
      </c>
      <c r="C1286" s="182" t="s">
        <v>178</v>
      </c>
      <c r="D1286" s="183"/>
      <c r="E1286" s="188" t="s">
        <v>15193</v>
      </c>
      <c r="F1286" s="186">
        <v>0</v>
      </c>
      <c r="G1286" s="185" t="s">
        <v>6096</v>
      </c>
      <c r="H1286" s="110" t="s">
        <v>6119</v>
      </c>
      <c r="I1286" s="110" t="s">
        <v>6117</v>
      </c>
    </row>
    <row r="1287" spans="1:9" ht="11.25" customHeight="1" x14ac:dyDescent="0.2">
      <c r="A1287" s="181">
        <v>1703</v>
      </c>
      <c r="B1287" s="182" t="s">
        <v>2104</v>
      </c>
      <c r="C1287" s="182" t="s">
        <v>178</v>
      </c>
      <c r="D1287" s="183"/>
      <c r="E1287" s="188" t="s">
        <v>15193</v>
      </c>
      <c r="F1287" s="186">
        <v>0</v>
      </c>
      <c r="G1287" s="185"/>
      <c r="H1287" s="110" t="s">
        <v>6605</v>
      </c>
      <c r="I1287" s="110" t="s">
        <v>6153</v>
      </c>
    </row>
    <row r="1288" spans="1:9" ht="11.25" customHeight="1" x14ac:dyDescent="0.2">
      <c r="A1288" s="181">
        <v>1708</v>
      </c>
      <c r="B1288" s="182" t="s">
        <v>439</v>
      </c>
      <c r="C1288" s="182" t="s">
        <v>178</v>
      </c>
      <c r="D1288" s="183"/>
      <c r="E1288" s="188" t="s">
        <v>15193</v>
      </c>
      <c r="F1288" s="186">
        <v>0</v>
      </c>
      <c r="G1288" s="185"/>
      <c r="H1288" s="110" t="s">
        <v>6605</v>
      </c>
      <c r="I1288" s="110" t="s">
        <v>6153</v>
      </c>
    </row>
    <row r="1289" spans="1:9" ht="11.25" customHeight="1" x14ac:dyDescent="0.2">
      <c r="A1289" s="181">
        <v>1709</v>
      </c>
      <c r="B1289" s="182" t="s">
        <v>2043</v>
      </c>
      <c r="C1289" s="182" t="s">
        <v>171</v>
      </c>
      <c r="D1289" s="183"/>
      <c r="E1289" s="188" t="s">
        <v>15193</v>
      </c>
      <c r="F1289" s="186">
        <v>0</v>
      </c>
      <c r="G1289" s="185"/>
      <c r="H1289" s="110" t="s">
        <v>6605</v>
      </c>
      <c r="I1289" s="110" t="s">
        <v>6153</v>
      </c>
    </row>
    <row r="1290" spans="1:9" ht="11.25" customHeight="1" x14ac:dyDescent="0.2">
      <c r="A1290" s="181">
        <v>1710</v>
      </c>
      <c r="B1290" s="182" t="s">
        <v>13569</v>
      </c>
      <c r="C1290" s="182" t="s">
        <v>178</v>
      </c>
      <c r="D1290" s="184"/>
      <c r="E1290" s="188" t="s">
        <v>15193</v>
      </c>
      <c r="F1290" s="186">
        <v>0</v>
      </c>
      <c r="G1290" s="185"/>
      <c r="H1290" s="110" t="s">
        <v>6605</v>
      </c>
      <c r="I1290" s="110" t="s">
        <v>6153</v>
      </c>
    </row>
    <row r="1291" spans="1:9" ht="11.25" customHeight="1" x14ac:dyDescent="0.2">
      <c r="A1291" s="181">
        <v>1711</v>
      </c>
      <c r="B1291" s="182" t="s">
        <v>4464</v>
      </c>
      <c r="C1291" s="182" t="s">
        <v>178</v>
      </c>
      <c r="D1291" s="184">
        <v>43509</v>
      </c>
      <c r="E1291" s="188" t="s">
        <v>15195</v>
      </c>
      <c r="F1291" s="186">
        <v>579</v>
      </c>
      <c r="G1291" s="185"/>
      <c r="H1291" s="110" t="s">
        <v>6605</v>
      </c>
      <c r="I1291" s="110"/>
    </row>
    <row r="1292" spans="1:9" ht="11.25" customHeight="1" x14ac:dyDescent="0.2">
      <c r="A1292" s="181">
        <v>1712</v>
      </c>
      <c r="B1292" s="182" t="s">
        <v>13568</v>
      </c>
      <c r="C1292" s="182" t="s">
        <v>178</v>
      </c>
      <c r="D1292" s="184"/>
      <c r="E1292" s="188" t="s">
        <v>15193</v>
      </c>
      <c r="F1292" s="186">
        <v>0</v>
      </c>
      <c r="G1292" s="185"/>
      <c r="H1292" s="110" t="s">
        <v>6155</v>
      </c>
      <c r="I1292" s="110" t="s">
        <v>6153</v>
      </c>
    </row>
    <row r="1293" spans="1:9" ht="11.25" customHeight="1" x14ac:dyDescent="0.2">
      <c r="A1293" s="181">
        <v>1713</v>
      </c>
      <c r="B1293" s="182" t="s">
        <v>13566</v>
      </c>
      <c r="C1293" s="182" t="s">
        <v>178</v>
      </c>
      <c r="D1293" s="183">
        <v>44596</v>
      </c>
      <c r="E1293" s="188" t="s">
        <v>7328</v>
      </c>
      <c r="F1293" s="186">
        <v>3395</v>
      </c>
      <c r="G1293" s="185"/>
      <c r="H1293" s="110" t="s">
        <v>6155</v>
      </c>
      <c r="I1293" s="110" t="s">
        <v>6153</v>
      </c>
    </row>
    <row r="1294" spans="1:9" ht="11.25" customHeight="1" x14ac:dyDescent="0.2">
      <c r="A1294" s="181">
        <v>1715</v>
      </c>
      <c r="B1294" s="182" t="s">
        <v>8834</v>
      </c>
      <c r="C1294" s="182" t="s">
        <v>401</v>
      </c>
      <c r="D1294" s="183">
        <v>43553</v>
      </c>
      <c r="E1294" s="188" t="s">
        <v>15195</v>
      </c>
      <c r="F1294" s="186">
        <v>392700</v>
      </c>
      <c r="G1294" s="185"/>
      <c r="H1294" s="110" t="s">
        <v>6124</v>
      </c>
      <c r="I1294" s="110" t="s">
        <v>6153</v>
      </c>
    </row>
    <row r="1295" spans="1:9" ht="11.25" customHeight="1" x14ac:dyDescent="0.2">
      <c r="A1295" s="181">
        <v>1716</v>
      </c>
      <c r="B1295" s="182" t="s">
        <v>13565</v>
      </c>
      <c r="C1295" s="182" t="s">
        <v>171</v>
      </c>
      <c r="D1295" s="183">
        <v>44596</v>
      </c>
      <c r="E1295" s="188" t="s">
        <v>7328</v>
      </c>
      <c r="F1295" s="186">
        <v>14118.01</v>
      </c>
      <c r="G1295" s="185"/>
      <c r="H1295" s="110" t="s">
        <v>6124</v>
      </c>
      <c r="I1295" s="110" t="s">
        <v>6153</v>
      </c>
    </row>
    <row r="1296" spans="1:9" ht="11.25" customHeight="1" x14ac:dyDescent="0.2">
      <c r="A1296" s="181">
        <v>1717</v>
      </c>
      <c r="B1296" s="182" t="s">
        <v>319</v>
      </c>
      <c r="C1296" s="182" t="s">
        <v>183</v>
      </c>
      <c r="D1296" s="184"/>
      <c r="E1296" s="188" t="s">
        <v>15193</v>
      </c>
      <c r="F1296" s="186">
        <v>0</v>
      </c>
      <c r="G1296" s="185"/>
      <c r="H1296" s="110" t="s">
        <v>7249</v>
      </c>
      <c r="I1296" s="110" t="s">
        <v>6153</v>
      </c>
    </row>
    <row r="1297" spans="1:9" ht="11.25" customHeight="1" x14ac:dyDescent="0.2">
      <c r="A1297" s="181">
        <v>1718</v>
      </c>
      <c r="B1297" s="182" t="s">
        <v>468</v>
      </c>
      <c r="C1297" s="182" t="s">
        <v>178</v>
      </c>
      <c r="D1297" s="183"/>
      <c r="E1297" s="188" t="s">
        <v>15193</v>
      </c>
      <c r="F1297" s="186">
        <v>0</v>
      </c>
      <c r="G1297" s="185"/>
      <c r="H1297" s="110" t="s">
        <v>6155</v>
      </c>
      <c r="I1297" s="110" t="s">
        <v>6153</v>
      </c>
    </row>
    <row r="1298" spans="1:9" ht="11.25" customHeight="1" x14ac:dyDescent="0.2">
      <c r="A1298" s="181">
        <v>1720</v>
      </c>
      <c r="B1298" s="182" t="s">
        <v>13563</v>
      </c>
      <c r="C1298" s="182" t="s">
        <v>178</v>
      </c>
      <c r="D1298" s="183"/>
      <c r="E1298" s="188" t="s">
        <v>15193</v>
      </c>
      <c r="F1298" s="186">
        <v>0</v>
      </c>
      <c r="G1298" s="185"/>
      <c r="H1298" s="110" t="s">
        <v>7083</v>
      </c>
      <c r="I1298" s="110" t="s">
        <v>6153</v>
      </c>
    </row>
    <row r="1299" spans="1:9" ht="11.25" customHeight="1" x14ac:dyDescent="0.2">
      <c r="A1299" s="181">
        <v>1721</v>
      </c>
      <c r="B1299" s="182" t="s">
        <v>469</v>
      </c>
      <c r="C1299" s="182" t="s">
        <v>178</v>
      </c>
      <c r="D1299" s="183"/>
      <c r="E1299" s="188" t="s">
        <v>15193</v>
      </c>
      <c r="F1299" s="186">
        <v>0</v>
      </c>
      <c r="G1299" s="185"/>
      <c r="H1299" s="110" t="s">
        <v>6124</v>
      </c>
      <c r="I1299" s="110" t="s">
        <v>6153</v>
      </c>
    </row>
    <row r="1300" spans="1:9" ht="11.25" customHeight="1" x14ac:dyDescent="0.2">
      <c r="A1300" s="181">
        <v>1724</v>
      </c>
      <c r="B1300" s="182" t="s">
        <v>13562</v>
      </c>
      <c r="C1300" s="182" t="s">
        <v>178</v>
      </c>
      <c r="D1300" s="184"/>
      <c r="E1300" s="188" t="s">
        <v>15193</v>
      </c>
      <c r="F1300" s="186">
        <v>0</v>
      </c>
      <c r="G1300" s="185"/>
      <c r="H1300" s="110" t="s">
        <v>6124</v>
      </c>
      <c r="I1300" s="110" t="s">
        <v>6153</v>
      </c>
    </row>
    <row r="1301" spans="1:9" ht="11.25" customHeight="1" x14ac:dyDescent="0.2">
      <c r="A1301" s="181">
        <v>1725</v>
      </c>
      <c r="B1301" s="182" t="s">
        <v>7077</v>
      </c>
      <c r="C1301" s="182" t="s">
        <v>171</v>
      </c>
      <c r="D1301" s="183">
        <v>44994</v>
      </c>
      <c r="E1301" s="188" t="s">
        <v>15194</v>
      </c>
      <c r="F1301" s="186">
        <v>14447</v>
      </c>
      <c r="G1301" s="185"/>
      <c r="H1301" s="110" t="s">
        <v>6215</v>
      </c>
      <c r="I1301" s="110" t="s">
        <v>6153</v>
      </c>
    </row>
    <row r="1302" spans="1:9" ht="11.25" customHeight="1" x14ac:dyDescent="0.2">
      <c r="A1302" s="181">
        <v>1726</v>
      </c>
      <c r="B1302" s="182" t="s">
        <v>1490</v>
      </c>
      <c r="C1302" s="182" t="s">
        <v>178</v>
      </c>
      <c r="D1302" s="183"/>
      <c r="E1302" s="188" t="s">
        <v>15193</v>
      </c>
      <c r="F1302" s="186">
        <v>0</v>
      </c>
      <c r="G1302" s="185"/>
      <c r="H1302" s="110" t="s">
        <v>6155</v>
      </c>
      <c r="I1302" s="110" t="s">
        <v>6153</v>
      </c>
    </row>
    <row r="1303" spans="1:9" ht="11.25" customHeight="1" x14ac:dyDescent="0.2">
      <c r="A1303" s="181">
        <v>1727</v>
      </c>
      <c r="B1303" s="182" t="s">
        <v>13559</v>
      </c>
      <c r="C1303" s="182" t="s">
        <v>178</v>
      </c>
      <c r="D1303" s="183"/>
      <c r="E1303" s="188" t="s">
        <v>15193</v>
      </c>
      <c r="F1303" s="186">
        <v>0</v>
      </c>
      <c r="G1303" s="185"/>
      <c r="H1303" s="110" t="s">
        <v>6155</v>
      </c>
      <c r="I1303" s="110" t="s">
        <v>6118</v>
      </c>
    </row>
    <row r="1304" spans="1:9" ht="11.25" customHeight="1" x14ac:dyDescent="0.2">
      <c r="A1304" s="181">
        <v>1728</v>
      </c>
      <c r="B1304" s="182" t="s">
        <v>13557</v>
      </c>
      <c r="C1304" s="182" t="s">
        <v>178</v>
      </c>
      <c r="D1304" s="183"/>
      <c r="E1304" s="188" t="s">
        <v>15193</v>
      </c>
      <c r="F1304" s="186">
        <v>0</v>
      </c>
      <c r="G1304" s="185"/>
      <c r="H1304" s="110" t="s">
        <v>6155</v>
      </c>
      <c r="I1304" s="110" t="s">
        <v>6153</v>
      </c>
    </row>
    <row r="1305" spans="1:9" ht="11.25" customHeight="1" x14ac:dyDescent="0.2">
      <c r="A1305" s="181">
        <v>1729</v>
      </c>
      <c r="B1305" s="182" t="s">
        <v>12175</v>
      </c>
      <c r="C1305" s="182" t="s">
        <v>178</v>
      </c>
      <c r="D1305" s="183"/>
      <c r="E1305" s="188" t="s">
        <v>15193</v>
      </c>
      <c r="F1305" s="186">
        <v>0</v>
      </c>
      <c r="G1305" s="185"/>
      <c r="H1305" s="110" t="s">
        <v>6155</v>
      </c>
      <c r="I1305" s="110" t="s">
        <v>6153</v>
      </c>
    </row>
    <row r="1306" spans="1:9" ht="11.25" customHeight="1" x14ac:dyDescent="0.2">
      <c r="A1306" s="181">
        <v>1730</v>
      </c>
      <c r="B1306" s="182" t="s">
        <v>6673</v>
      </c>
      <c r="C1306" s="182" t="s">
        <v>178</v>
      </c>
      <c r="D1306" s="184">
        <v>45013</v>
      </c>
      <c r="E1306" s="188" t="s">
        <v>15194</v>
      </c>
      <c r="F1306" s="186">
        <v>270567</v>
      </c>
      <c r="G1306" s="185"/>
      <c r="H1306" s="110" t="s">
        <v>6155</v>
      </c>
      <c r="I1306" s="110" t="s">
        <v>6153</v>
      </c>
    </row>
    <row r="1307" spans="1:9" ht="11.25" customHeight="1" x14ac:dyDescent="0.2">
      <c r="A1307" s="181">
        <v>1731</v>
      </c>
      <c r="B1307" s="182" t="s">
        <v>13555</v>
      </c>
      <c r="C1307" s="182" t="s">
        <v>178</v>
      </c>
      <c r="D1307" s="184"/>
      <c r="E1307" s="188" t="s">
        <v>15193</v>
      </c>
      <c r="F1307" s="186">
        <v>0</v>
      </c>
      <c r="G1307" s="185"/>
      <c r="H1307" s="110" t="s">
        <v>6155</v>
      </c>
      <c r="I1307" s="110" t="s">
        <v>6153</v>
      </c>
    </row>
    <row r="1308" spans="1:9" ht="11.25" customHeight="1" x14ac:dyDescent="0.2">
      <c r="A1308" s="181">
        <v>1732</v>
      </c>
      <c r="B1308" s="182" t="s">
        <v>13553</v>
      </c>
      <c r="C1308" s="182" t="s">
        <v>178</v>
      </c>
      <c r="D1308" s="184"/>
      <c r="E1308" s="188" t="s">
        <v>15193</v>
      </c>
      <c r="F1308" s="186">
        <v>0</v>
      </c>
      <c r="G1308" s="185"/>
      <c r="H1308" s="110" t="s">
        <v>6155</v>
      </c>
      <c r="I1308" s="110" t="s">
        <v>6153</v>
      </c>
    </row>
    <row r="1309" spans="1:9" ht="11.25" customHeight="1" x14ac:dyDescent="0.2">
      <c r="A1309" s="181">
        <v>1733</v>
      </c>
      <c r="B1309" s="182" t="s">
        <v>2076</v>
      </c>
      <c r="C1309" s="182" t="s">
        <v>178</v>
      </c>
      <c r="D1309" s="183"/>
      <c r="E1309" s="188" t="s">
        <v>15193</v>
      </c>
      <c r="F1309" s="186">
        <v>0</v>
      </c>
      <c r="G1309" s="185"/>
      <c r="H1309" s="110" t="s">
        <v>6155</v>
      </c>
      <c r="I1309" s="110" t="s">
        <v>6153</v>
      </c>
    </row>
    <row r="1310" spans="1:9" ht="11.25" customHeight="1" x14ac:dyDescent="0.2">
      <c r="A1310" s="181">
        <v>1734</v>
      </c>
      <c r="B1310" s="182" t="s">
        <v>169</v>
      </c>
      <c r="C1310" s="182" t="s">
        <v>168</v>
      </c>
      <c r="D1310" s="183">
        <v>43650</v>
      </c>
      <c r="E1310" s="188" t="s">
        <v>15195</v>
      </c>
      <c r="F1310" s="186">
        <v>2926</v>
      </c>
      <c r="G1310" s="185"/>
      <c r="H1310" s="110" t="s">
        <v>6119</v>
      </c>
      <c r="I1310" s="110" t="s">
        <v>6153</v>
      </c>
    </row>
    <row r="1311" spans="1:9" ht="11.25" customHeight="1" x14ac:dyDescent="0.2">
      <c r="A1311" s="181">
        <v>1735</v>
      </c>
      <c r="B1311" s="182" t="s">
        <v>9168</v>
      </c>
      <c r="C1311" s="182" t="s">
        <v>171</v>
      </c>
      <c r="D1311" s="184">
        <v>44596</v>
      </c>
      <c r="E1311" s="188" t="s">
        <v>7328</v>
      </c>
      <c r="F1311" s="186">
        <v>20708</v>
      </c>
      <c r="G1311" s="185"/>
      <c r="H1311" s="110" t="s">
        <v>6119</v>
      </c>
      <c r="I1311" s="110" t="s">
        <v>6153</v>
      </c>
    </row>
    <row r="1312" spans="1:9" ht="11.25" customHeight="1" x14ac:dyDescent="0.2">
      <c r="A1312" s="181">
        <v>1736</v>
      </c>
      <c r="B1312" s="182" t="s">
        <v>13550</v>
      </c>
      <c r="C1312" s="182" t="s">
        <v>178</v>
      </c>
      <c r="D1312" s="183"/>
      <c r="E1312" s="188" t="s">
        <v>15193</v>
      </c>
      <c r="F1312" s="186">
        <v>0</v>
      </c>
      <c r="G1312" s="185"/>
      <c r="H1312" s="110" t="s">
        <v>6319</v>
      </c>
      <c r="I1312" s="110" t="s">
        <v>6153</v>
      </c>
    </row>
    <row r="1313" spans="1:9" ht="11.25" customHeight="1" x14ac:dyDescent="0.2">
      <c r="A1313" s="181">
        <v>1737</v>
      </c>
      <c r="B1313" s="182" t="s">
        <v>13548</v>
      </c>
      <c r="C1313" s="182" t="s">
        <v>178</v>
      </c>
      <c r="D1313" s="183"/>
      <c r="E1313" s="188" t="s">
        <v>15193</v>
      </c>
      <c r="F1313" s="186">
        <v>0</v>
      </c>
      <c r="G1313" s="185"/>
      <c r="H1313" s="110" t="s">
        <v>6451</v>
      </c>
      <c r="I1313" s="110" t="s">
        <v>6153</v>
      </c>
    </row>
    <row r="1314" spans="1:9" ht="11.25" customHeight="1" x14ac:dyDescent="0.2">
      <c r="A1314" s="181">
        <v>1738</v>
      </c>
      <c r="B1314" s="182" t="s">
        <v>13546</v>
      </c>
      <c r="C1314" s="182" t="s">
        <v>178</v>
      </c>
      <c r="D1314" s="183"/>
      <c r="E1314" s="188" t="s">
        <v>15193</v>
      </c>
      <c r="F1314" s="186">
        <v>0</v>
      </c>
      <c r="G1314" s="185"/>
      <c r="H1314" s="110" t="s">
        <v>6240</v>
      </c>
      <c r="I1314" s="110" t="s">
        <v>6153</v>
      </c>
    </row>
    <row r="1315" spans="1:9" ht="11.25" customHeight="1" x14ac:dyDescent="0.2">
      <c r="A1315" s="181">
        <v>1739</v>
      </c>
      <c r="B1315" s="182" t="s">
        <v>2008</v>
      </c>
      <c r="C1315" s="182" t="s">
        <v>178</v>
      </c>
      <c r="D1315" s="183"/>
      <c r="E1315" s="188" t="s">
        <v>15193</v>
      </c>
      <c r="F1315" s="186">
        <v>0</v>
      </c>
      <c r="G1315" s="185"/>
      <c r="H1315" s="110" t="s">
        <v>6240</v>
      </c>
      <c r="I1315" s="110" t="s">
        <v>6122</v>
      </c>
    </row>
    <row r="1316" spans="1:9" ht="11.25" customHeight="1" x14ac:dyDescent="0.2">
      <c r="A1316" s="181">
        <v>1740</v>
      </c>
      <c r="B1316" s="182" t="s">
        <v>13543</v>
      </c>
      <c r="C1316" s="182" t="s">
        <v>178</v>
      </c>
      <c r="D1316" s="183"/>
      <c r="E1316" s="188" t="s">
        <v>15193</v>
      </c>
      <c r="F1316" s="186">
        <v>0</v>
      </c>
      <c r="G1316" s="185"/>
      <c r="H1316" s="110" t="s">
        <v>6240</v>
      </c>
      <c r="I1316" s="110" t="s">
        <v>6122</v>
      </c>
    </row>
    <row r="1317" spans="1:9" ht="11.25" customHeight="1" x14ac:dyDescent="0.2">
      <c r="A1317" s="181">
        <v>1743</v>
      </c>
      <c r="B1317" s="182" t="s">
        <v>13542</v>
      </c>
      <c r="C1317" s="182" t="s">
        <v>178</v>
      </c>
      <c r="D1317" s="183"/>
      <c r="E1317" s="188" t="s">
        <v>15193</v>
      </c>
      <c r="F1317" s="186">
        <v>0</v>
      </c>
      <c r="G1317" s="185"/>
      <c r="H1317" s="110" t="s">
        <v>6100</v>
      </c>
      <c r="I1317" s="110" t="s">
        <v>6118</v>
      </c>
    </row>
    <row r="1318" spans="1:9" ht="11.25" customHeight="1" x14ac:dyDescent="0.2">
      <c r="A1318" s="181">
        <v>1744</v>
      </c>
      <c r="B1318" s="182" t="s">
        <v>2868</v>
      </c>
      <c r="C1318" s="182" t="s">
        <v>751</v>
      </c>
      <c r="D1318" s="183"/>
      <c r="E1318" s="188" t="s">
        <v>15193</v>
      </c>
      <c r="F1318" s="186">
        <v>0</v>
      </c>
      <c r="G1318" s="185"/>
      <c r="H1318" s="110" t="s">
        <v>6100</v>
      </c>
      <c r="I1318" s="110" t="s">
        <v>6114</v>
      </c>
    </row>
    <row r="1319" spans="1:9" ht="11.25" customHeight="1" x14ac:dyDescent="0.2">
      <c r="A1319" s="181">
        <v>1745</v>
      </c>
      <c r="B1319" s="182" t="s">
        <v>265</v>
      </c>
      <c r="C1319" s="182" t="s">
        <v>168</v>
      </c>
      <c r="D1319" s="183"/>
      <c r="E1319" s="188" t="s">
        <v>15193</v>
      </c>
      <c r="F1319" s="186">
        <v>0</v>
      </c>
      <c r="G1319" s="185"/>
      <c r="H1319" s="110" t="s">
        <v>7136</v>
      </c>
      <c r="I1319" s="110" t="s">
        <v>6114</v>
      </c>
    </row>
    <row r="1320" spans="1:9" ht="11.25" customHeight="1" x14ac:dyDescent="0.2">
      <c r="A1320" s="181">
        <v>1746</v>
      </c>
      <c r="B1320" s="182" t="s">
        <v>2237</v>
      </c>
      <c r="C1320" s="182" t="s">
        <v>178</v>
      </c>
      <c r="D1320" s="183"/>
      <c r="E1320" s="188" t="s">
        <v>15193</v>
      </c>
      <c r="F1320" s="186">
        <v>0</v>
      </c>
      <c r="G1320" s="185"/>
      <c r="H1320" s="110" t="s">
        <v>7136</v>
      </c>
      <c r="I1320" s="110" t="s">
        <v>6114</v>
      </c>
    </row>
    <row r="1321" spans="1:9" ht="11.25" customHeight="1" x14ac:dyDescent="0.2">
      <c r="A1321" s="181">
        <v>1747</v>
      </c>
      <c r="B1321" s="182" t="s">
        <v>13538</v>
      </c>
      <c r="C1321" s="182" t="s">
        <v>178</v>
      </c>
      <c r="D1321" s="183"/>
      <c r="E1321" s="188" t="s">
        <v>15193</v>
      </c>
      <c r="F1321" s="186">
        <v>0</v>
      </c>
      <c r="G1321" s="185"/>
      <c r="H1321" s="110" t="s">
        <v>6769</v>
      </c>
      <c r="I1321" s="110" t="s">
        <v>6117</v>
      </c>
    </row>
    <row r="1322" spans="1:9" ht="11.25" customHeight="1" x14ac:dyDescent="0.2">
      <c r="A1322" s="181">
        <v>1748</v>
      </c>
      <c r="B1322" s="182" t="s">
        <v>13537</v>
      </c>
      <c r="C1322" s="182" t="s">
        <v>178</v>
      </c>
      <c r="D1322" s="183"/>
      <c r="E1322" s="188" t="s">
        <v>15193</v>
      </c>
      <c r="F1322" s="186">
        <v>0</v>
      </c>
      <c r="G1322" s="185"/>
      <c r="H1322" s="110" t="s">
        <v>6100</v>
      </c>
      <c r="I1322" s="110" t="s">
        <v>6114</v>
      </c>
    </row>
    <row r="1323" spans="1:9" ht="11.25" customHeight="1" x14ac:dyDescent="0.2">
      <c r="A1323" s="181">
        <v>1749</v>
      </c>
      <c r="B1323" s="182" t="s">
        <v>1334</v>
      </c>
      <c r="C1323" s="182" t="s">
        <v>178</v>
      </c>
      <c r="D1323" s="183"/>
      <c r="E1323" s="188" t="s">
        <v>15193</v>
      </c>
      <c r="F1323" s="186">
        <v>0</v>
      </c>
      <c r="G1323" s="185"/>
      <c r="H1323" s="110" t="s">
        <v>6100</v>
      </c>
      <c r="I1323" s="110" t="s">
        <v>6114</v>
      </c>
    </row>
    <row r="1324" spans="1:9" ht="11.25" customHeight="1" x14ac:dyDescent="0.2">
      <c r="A1324" s="181">
        <v>1750</v>
      </c>
      <c r="B1324" s="182" t="s">
        <v>13534</v>
      </c>
      <c r="C1324" s="182" t="s">
        <v>178</v>
      </c>
      <c r="D1324" s="183"/>
      <c r="E1324" s="188" t="s">
        <v>15193</v>
      </c>
      <c r="F1324" s="186">
        <v>0</v>
      </c>
      <c r="G1324" s="185"/>
      <c r="H1324" s="110" t="s">
        <v>6605</v>
      </c>
      <c r="I1324" s="110" t="s">
        <v>6117</v>
      </c>
    </row>
    <row r="1325" spans="1:9" ht="11.25" customHeight="1" x14ac:dyDescent="0.2">
      <c r="A1325" s="181">
        <v>1751</v>
      </c>
      <c r="B1325" s="182" t="s">
        <v>443</v>
      </c>
      <c r="C1325" s="182" t="s">
        <v>178</v>
      </c>
      <c r="D1325" s="183"/>
      <c r="E1325" s="188" t="s">
        <v>15193</v>
      </c>
      <c r="F1325" s="186">
        <v>0</v>
      </c>
      <c r="G1325" s="185" t="s">
        <v>7273</v>
      </c>
      <c r="H1325" s="110" t="s">
        <v>6451</v>
      </c>
      <c r="I1325" s="110" t="s">
        <v>6127</v>
      </c>
    </row>
    <row r="1326" spans="1:9" ht="11.25" customHeight="1" x14ac:dyDescent="0.2">
      <c r="A1326" s="181">
        <v>1752</v>
      </c>
      <c r="B1326" s="182" t="s">
        <v>13531</v>
      </c>
      <c r="C1326" s="182" t="s">
        <v>178</v>
      </c>
      <c r="D1326" s="183"/>
      <c r="E1326" s="188" t="s">
        <v>15193</v>
      </c>
      <c r="F1326" s="186">
        <v>0</v>
      </c>
      <c r="G1326" s="185" t="s">
        <v>6428</v>
      </c>
      <c r="H1326" s="110" t="s">
        <v>6429</v>
      </c>
      <c r="I1326" s="110" t="s">
        <v>6139</v>
      </c>
    </row>
    <row r="1327" spans="1:9" ht="11.25" customHeight="1" x14ac:dyDescent="0.2">
      <c r="A1327" s="181">
        <v>1753</v>
      </c>
      <c r="B1327" s="182" t="s">
        <v>775</v>
      </c>
      <c r="C1327" s="182" t="s">
        <v>183</v>
      </c>
      <c r="D1327" s="183"/>
      <c r="E1327" s="188" t="s">
        <v>15193</v>
      </c>
      <c r="F1327" s="186">
        <v>0</v>
      </c>
      <c r="G1327" s="185" t="s">
        <v>7275</v>
      </c>
      <c r="H1327" s="110" t="s">
        <v>6158</v>
      </c>
      <c r="I1327" s="110" t="s">
        <v>6139</v>
      </c>
    </row>
    <row r="1328" spans="1:9" ht="11.25" customHeight="1" x14ac:dyDescent="0.2">
      <c r="A1328" s="181">
        <v>1754</v>
      </c>
      <c r="B1328" s="182" t="s">
        <v>2947</v>
      </c>
      <c r="C1328" s="182" t="s">
        <v>751</v>
      </c>
      <c r="D1328" s="183"/>
      <c r="E1328" s="188" t="s">
        <v>15193</v>
      </c>
      <c r="F1328" s="186">
        <v>0</v>
      </c>
      <c r="G1328" s="185" t="s">
        <v>7277</v>
      </c>
      <c r="H1328" s="110" t="s">
        <v>6451</v>
      </c>
      <c r="I1328" s="110" t="s">
        <v>6139</v>
      </c>
    </row>
    <row r="1329" spans="1:9" ht="11.25" customHeight="1" x14ac:dyDescent="0.2">
      <c r="A1329" s="181">
        <v>1755</v>
      </c>
      <c r="B1329" s="182" t="s">
        <v>6671</v>
      </c>
      <c r="C1329" s="182" t="s">
        <v>751</v>
      </c>
      <c r="D1329" s="183">
        <v>45062</v>
      </c>
      <c r="E1329" s="188" t="s">
        <v>15194</v>
      </c>
      <c r="F1329" s="186">
        <v>65134</v>
      </c>
      <c r="G1329" s="185" t="s">
        <v>7278</v>
      </c>
      <c r="H1329" s="110" t="s">
        <v>6451</v>
      </c>
      <c r="I1329" s="110" t="s">
        <v>6139</v>
      </c>
    </row>
    <row r="1330" spans="1:9" ht="11.25" customHeight="1" x14ac:dyDescent="0.2">
      <c r="A1330" s="181">
        <v>1756</v>
      </c>
      <c r="B1330" s="182" t="s">
        <v>13529</v>
      </c>
      <c r="C1330" s="182" t="s">
        <v>178</v>
      </c>
      <c r="D1330" s="183"/>
      <c r="E1330" s="188" t="s">
        <v>15193</v>
      </c>
      <c r="F1330" s="186">
        <v>0</v>
      </c>
      <c r="G1330" s="185"/>
      <c r="H1330" s="110" t="s">
        <v>6255</v>
      </c>
      <c r="I1330" s="110" t="s">
        <v>6211</v>
      </c>
    </row>
    <row r="1331" spans="1:9" ht="11.25" customHeight="1" x14ac:dyDescent="0.2">
      <c r="A1331" s="181">
        <v>1758</v>
      </c>
      <c r="B1331" s="182" t="s">
        <v>13527</v>
      </c>
      <c r="C1331" s="182" t="s">
        <v>178</v>
      </c>
      <c r="D1331" s="183"/>
      <c r="E1331" s="188" t="s">
        <v>15193</v>
      </c>
      <c r="F1331" s="186">
        <v>0</v>
      </c>
      <c r="G1331" s="185"/>
      <c r="H1331" s="110" t="s">
        <v>7087</v>
      </c>
      <c r="I1331" s="110" t="s">
        <v>6114</v>
      </c>
    </row>
    <row r="1332" spans="1:9" ht="11.25" customHeight="1" x14ac:dyDescent="0.2">
      <c r="A1332" s="181">
        <v>1759</v>
      </c>
      <c r="B1332" s="182" t="s">
        <v>13525</v>
      </c>
      <c r="C1332" s="182" t="s">
        <v>178</v>
      </c>
      <c r="D1332" s="183"/>
      <c r="E1332" s="188" t="s">
        <v>15193</v>
      </c>
      <c r="F1332" s="186">
        <v>0</v>
      </c>
      <c r="G1332" s="185"/>
      <c r="H1332" s="110" t="s">
        <v>7087</v>
      </c>
      <c r="I1332" s="110" t="s">
        <v>6114</v>
      </c>
    </row>
    <row r="1333" spans="1:9" ht="11.25" customHeight="1" x14ac:dyDescent="0.2">
      <c r="A1333" s="181">
        <v>1760</v>
      </c>
      <c r="B1333" s="182" t="s">
        <v>1615</v>
      </c>
      <c r="C1333" s="182" t="s">
        <v>183</v>
      </c>
      <c r="D1333" s="183">
        <v>45013</v>
      </c>
      <c r="E1333" s="188" t="s">
        <v>15194</v>
      </c>
      <c r="F1333" s="186">
        <v>4074</v>
      </c>
      <c r="G1333" s="185"/>
      <c r="H1333" s="110" t="s">
        <v>7087</v>
      </c>
      <c r="I1333" s="110" t="s">
        <v>6114</v>
      </c>
    </row>
    <row r="1334" spans="1:9" ht="11.25" customHeight="1" x14ac:dyDescent="0.2">
      <c r="A1334" s="181">
        <v>1761</v>
      </c>
      <c r="B1334" s="182" t="s">
        <v>8722</v>
      </c>
      <c r="C1334" s="182" t="s">
        <v>178</v>
      </c>
      <c r="D1334" s="184">
        <v>43579</v>
      </c>
      <c r="E1334" s="188" t="s">
        <v>15195</v>
      </c>
      <c r="F1334" s="186">
        <v>16504</v>
      </c>
      <c r="G1334" s="185"/>
      <c r="H1334" s="110" t="s">
        <v>7087</v>
      </c>
      <c r="I1334" s="110" t="s">
        <v>6114</v>
      </c>
    </row>
    <row r="1335" spans="1:9" ht="11.25" customHeight="1" x14ac:dyDescent="0.2">
      <c r="A1335" s="181">
        <v>1762</v>
      </c>
      <c r="B1335" s="182" t="s">
        <v>13523</v>
      </c>
      <c r="C1335" s="182" t="s">
        <v>178</v>
      </c>
      <c r="D1335" s="183"/>
      <c r="E1335" s="188" t="s">
        <v>15193</v>
      </c>
      <c r="F1335" s="186">
        <v>0</v>
      </c>
      <c r="G1335" s="185"/>
      <c r="H1335" s="110" t="s">
        <v>7087</v>
      </c>
      <c r="I1335" s="110" t="s">
        <v>6114</v>
      </c>
    </row>
    <row r="1336" spans="1:9" ht="11.25" customHeight="1" x14ac:dyDescent="0.2">
      <c r="A1336" s="181">
        <v>1763</v>
      </c>
      <c r="B1336" s="182" t="s">
        <v>2948</v>
      </c>
      <c r="C1336" s="182" t="s">
        <v>751</v>
      </c>
      <c r="D1336" s="183"/>
      <c r="E1336" s="188" t="s">
        <v>15193</v>
      </c>
      <c r="F1336" s="186">
        <v>0</v>
      </c>
      <c r="G1336" s="185"/>
      <c r="H1336" s="110" t="s">
        <v>7087</v>
      </c>
      <c r="I1336" s="110" t="s">
        <v>6114</v>
      </c>
    </row>
    <row r="1337" spans="1:9" ht="11.25" customHeight="1" x14ac:dyDescent="0.2">
      <c r="A1337" s="181">
        <v>1764</v>
      </c>
      <c r="B1337" s="182" t="s">
        <v>2981</v>
      </c>
      <c r="C1337" s="182" t="s">
        <v>183</v>
      </c>
      <c r="D1337" s="183"/>
      <c r="E1337" s="188" t="s">
        <v>15193</v>
      </c>
      <c r="F1337" s="186">
        <v>0</v>
      </c>
      <c r="G1337" s="185"/>
      <c r="H1337" s="110" t="s">
        <v>7087</v>
      </c>
      <c r="I1337" s="110"/>
    </row>
    <row r="1338" spans="1:9" ht="11.25" customHeight="1" x14ac:dyDescent="0.2">
      <c r="A1338" s="181">
        <v>1765</v>
      </c>
      <c r="B1338" s="182" t="s">
        <v>6668</v>
      </c>
      <c r="C1338" s="182" t="s">
        <v>751</v>
      </c>
      <c r="D1338" s="183">
        <v>45062</v>
      </c>
      <c r="E1338" s="188" t="s">
        <v>15194</v>
      </c>
      <c r="F1338" s="186">
        <v>67387</v>
      </c>
      <c r="G1338" s="185"/>
      <c r="H1338" s="110" t="s">
        <v>6319</v>
      </c>
      <c r="I1338" s="110" t="s">
        <v>6118</v>
      </c>
    </row>
    <row r="1339" spans="1:9" ht="11.25" customHeight="1" x14ac:dyDescent="0.2">
      <c r="A1339" s="181">
        <v>1766</v>
      </c>
      <c r="B1339" s="182" t="s">
        <v>2930</v>
      </c>
      <c r="C1339" s="182" t="s">
        <v>751</v>
      </c>
      <c r="D1339" s="184"/>
      <c r="E1339" s="188" t="s">
        <v>15193</v>
      </c>
      <c r="F1339" s="186">
        <v>0</v>
      </c>
      <c r="G1339" s="185"/>
      <c r="H1339" s="110" t="s">
        <v>6319</v>
      </c>
      <c r="I1339" s="110" t="s">
        <v>6118</v>
      </c>
    </row>
    <row r="1340" spans="1:9" ht="11.25" customHeight="1" x14ac:dyDescent="0.2">
      <c r="A1340" s="181">
        <v>1767</v>
      </c>
      <c r="B1340" s="182" t="s">
        <v>2920</v>
      </c>
      <c r="C1340" s="182" t="s">
        <v>751</v>
      </c>
      <c r="D1340" s="184"/>
      <c r="E1340" s="188" t="s">
        <v>15193</v>
      </c>
      <c r="F1340" s="186">
        <v>0</v>
      </c>
      <c r="G1340" s="185"/>
      <c r="H1340" s="110" t="s">
        <v>6319</v>
      </c>
      <c r="I1340" s="110" t="s">
        <v>6118</v>
      </c>
    </row>
    <row r="1341" spans="1:9" ht="11.25" customHeight="1" x14ac:dyDescent="0.2">
      <c r="A1341" s="181">
        <v>1768</v>
      </c>
      <c r="B1341" s="182" t="s">
        <v>13518</v>
      </c>
      <c r="C1341" s="182" t="s">
        <v>178</v>
      </c>
      <c r="D1341" s="183"/>
      <c r="E1341" s="188" t="s">
        <v>15193</v>
      </c>
      <c r="F1341" s="186">
        <v>0</v>
      </c>
      <c r="G1341" s="185"/>
      <c r="H1341" s="110" t="s">
        <v>7291</v>
      </c>
      <c r="I1341" s="110" t="s">
        <v>6114</v>
      </c>
    </row>
    <row r="1342" spans="1:9" ht="11.25" customHeight="1" x14ac:dyDescent="0.2">
      <c r="A1342" s="110">
        <v>1769</v>
      </c>
      <c r="B1342" s="110" t="s">
        <v>13516</v>
      </c>
      <c r="C1342" s="110" t="s">
        <v>178</v>
      </c>
      <c r="D1342" s="183"/>
      <c r="E1342" s="110" t="s">
        <v>15193</v>
      </c>
      <c r="F1342" s="110">
        <v>0</v>
      </c>
      <c r="G1342" s="185"/>
      <c r="H1342" s="110" t="s">
        <v>6236</v>
      </c>
      <c r="I1342" s="110" t="s">
        <v>6114</v>
      </c>
    </row>
    <row r="1343" spans="1:9" ht="11.25" customHeight="1" x14ac:dyDescent="0.2">
      <c r="A1343" s="181">
        <v>1770</v>
      </c>
      <c r="B1343" s="182" t="s">
        <v>13515</v>
      </c>
      <c r="C1343" s="182" t="s">
        <v>178</v>
      </c>
      <c r="D1343" s="184"/>
      <c r="E1343" s="188" t="s">
        <v>15193</v>
      </c>
      <c r="F1343" s="186">
        <v>0</v>
      </c>
      <c r="G1343" s="185"/>
      <c r="H1343" s="110" t="s">
        <v>6236</v>
      </c>
      <c r="I1343" s="110" t="s">
        <v>6118</v>
      </c>
    </row>
    <row r="1344" spans="1:9" ht="11.25" customHeight="1" x14ac:dyDescent="0.2">
      <c r="A1344" s="181">
        <v>1771</v>
      </c>
      <c r="B1344" s="182" t="s">
        <v>13514</v>
      </c>
      <c r="C1344" s="182" t="s">
        <v>178</v>
      </c>
      <c r="D1344" s="183"/>
      <c r="E1344" s="188" t="s">
        <v>15193</v>
      </c>
      <c r="F1344" s="186">
        <v>0</v>
      </c>
      <c r="G1344" s="185"/>
      <c r="H1344" s="110" t="s">
        <v>6769</v>
      </c>
      <c r="I1344" s="110" t="s">
        <v>6114</v>
      </c>
    </row>
    <row r="1345" spans="1:9" ht="11.25" customHeight="1" x14ac:dyDescent="0.2">
      <c r="A1345" s="181">
        <v>1772</v>
      </c>
      <c r="B1345" s="182" t="s">
        <v>13513</v>
      </c>
      <c r="C1345" s="182" t="s">
        <v>178</v>
      </c>
      <c r="D1345" s="184"/>
      <c r="E1345" s="188" t="s">
        <v>15193</v>
      </c>
      <c r="F1345" s="186">
        <v>0</v>
      </c>
      <c r="G1345" s="185"/>
      <c r="H1345" s="110" t="s">
        <v>7296</v>
      </c>
      <c r="I1345" s="110" t="s">
        <v>6173</v>
      </c>
    </row>
    <row r="1346" spans="1:9" ht="11.25" customHeight="1" x14ac:dyDescent="0.2">
      <c r="A1346" s="181">
        <v>1773</v>
      </c>
      <c r="B1346" s="182" t="s">
        <v>13511</v>
      </c>
      <c r="C1346" s="182" t="s">
        <v>178</v>
      </c>
      <c r="D1346" s="183">
        <v>44596</v>
      </c>
      <c r="E1346" s="188" t="s">
        <v>7328</v>
      </c>
      <c r="F1346" s="186">
        <v>11714</v>
      </c>
      <c r="G1346" s="185"/>
      <c r="H1346" s="110" t="s">
        <v>6769</v>
      </c>
      <c r="I1346" s="110" t="s">
        <v>6114</v>
      </c>
    </row>
    <row r="1347" spans="1:9" ht="11.25" customHeight="1" x14ac:dyDescent="0.2">
      <c r="A1347" s="181">
        <v>1774</v>
      </c>
      <c r="B1347" s="182" t="s">
        <v>7684</v>
      </c>
      <c r="C1347" s="182" t="s">
        <v>178</v>
      </c>
      <c r="D1347" s="183">
        <v>44994</v>
      </c>
      <c r="E1347" s="188" t="s">
        <v>15194</v>
      </c>
      <c r="F1347" s="186">
        <v>130851</v>
      </c>
      <c r="G1347" s="185"/>
      <c r="H1347" s="110" t="s">
        <v>6769</v>
      </c>
      <c r="I1347" s="110" t="s">
        <v>6114</v>
      </c>
    </row>
    <row r="1348" spans="1:9" ht="11.25" customHeight="1" x14ac:dyDescent="0.2">
      <c r="A1348" s="181">
        <v>1775</v>
      </c>
      <c r="B1348" s="182" t="s">
        <v>13509</v>
      </c>
      <c r="C1348" s="182" t="s">
        <v>178</v>
      </c>
      <c r="D1348" s="183"/>
      <c r="E1348" s="188" t="s">
        <v>15193</v>
      </c>
      <c r="F1348" s="186">
        <v>0</v>
      </c>
      <c r="G1348" s="185"/>
      <c r="H1348" s="110" t="s">
        <v>6769</v>
      </c>
      <c r="I1348" s="110" t="s">
        <v>6114</v>
      </c>
    </row>
    <row r="1349" spans="1:9" ht="11.25" customHeight="1" x14ac:dyDescent="0.2">
      <c r="A1349" s="181">
        <v>1776</v>
      </c>
      <c r="B1349" s="182" t="s">
        <v>13508</v>
      </c>
      <c r="C1349" s="182" t="s">
        <v>178</v>
      </c>
      <c r="D1349" s="183"/>
      <c r="E1349" s="188" t="s">
        <v>15193</v>
      </c>
      <c r="F1349" s="186">
        <v>0</v>
      </c>
      <c r="G1349" s="185"/>
      <c r="H1349" s="110" t="s">
        <v>6769</v>
      </c>
      <c r="I1349" s="110" t="s">
        <v>6114</v>
      </c>
    </row>
    <row r="1350" spans="1:9" ht="11.25" customHeight="1" x14ac:dyDescent="0.2">
      <c r="A1350" s="181">
        <v>1777</v>
      </c>
      <c r="B1350" s="182" t="s">
        <v>417</v>
      </c>
      <c r="C1350" s="182" t="s">
        <v>178</v>
      </c>
      <c r="D1350" s="183"/>
      <c r="E1350" s="188" t="s">
        <v>15193</v>
      </c>
      <c r="F1350" s="186">
        <v>0</v>
      </c>
      <c r="G1350" s="185"/>
      <c r="H1350" s="110" t="s">
        <v>6769</v>
      </c>
      <c r="I1350" s="110" t="s">
        <v>6114</v>
      </c>
    </row>
    <row r="1351" spans="1:9" ht="11.25" customHeight="1" x14ac:dyDescent="0.2">
      <c r="A1351" s="181">
        <v>1778</v>
      </c>
      <c r="B1351" s="182" t="s">
        <v>424</v>
      </c>
      <c r="C1351" s="182" t="s">
        <v>178</v>
      </c>
      <c r="D1351" s="183"/>
      <c r="E1351" s="188" t="s">
        <v>15193</v>
      </c>
      <c r="F1351" s="186">
        <v>0</v>
      </c>
      <c r="G1351" s="185"/>
      <c r="H1351" s="110" t="s">
        <v>6769</v>
      </c>
      <c r="I1351" s="110" t="s">
        <v>6114</v>
      </c>
    </row>
    <row r="1352" spans="1:9" ht="11.25" customHeight="1" x14ac:dyDescent="0.2">
      <c r="A1352" s="181">
        <v>1779</v>
      </c>
      <c r="B1352" s="182" t="s">
        <v>427</v>
      </c>
      <c r="C1352" s="182" t="s">
        <v>178</v>
      </c>
      <c r="D1352" s="183"/>
      <c r="E1352" s="188" t="s">
        <v>15193</v>
      </c>
      <c r="F1352" s="186">
        <v>0</v>
      </c>
      <c r="G1352" s="185"/>
      <c r="H1352" s="110" t="s">
        <v>6769</v>
      </c>
      <c r="I1352" s="110" t="s">
        <v>6114</v>
      </c>
    </row>
    <row r="1353" spans="1:9" ht="11.25" customHeight="1" x14ac:dyDescent="0.2">
      <c r="A1353" s="181">
        <v>1780</v>
      </c>
      <c r="B1353" s="182" t="s">
        <v>13507</v>
      </c>
      <c r="C1353" s="182" t="s">
        <v>178</v>
      </c>
      <c r="D1353" s="183">
        <v>44596</v>
      </c>
      <c r="E1353" s="188" t="s">
        <v>7328</v>
      </c>
      <c r="F1353" s="186">
        <v>40127</v>
      </c>
      <c r="G1353" s="185"/>
      <c r="H1353" s="110" t="s">
        <v>6769</v>
      </c>
      <c r="I1353" s="110" t="s">
        <v>6114</v>
      </c>
    </row>
    <row r="1354" spans="1:9" ht="11.25" customHeight="1" x14ac:dyDescent="0.2">
      <c r="A1354" s="181">
        <v>1781</v>
      </c>
      <c r="B1354" s="182" t="s">
        <v>13506</v>
      </c>
      <c r="C1354" s="182" t="s">
        <v>178</v>
      </c>
      <c r="D1354" s="183">
        <v>44596</v>
      </c>
      <c r="E1354" s="188" t="s">
        <v>7328</v>
      </c>
      <c r="F1354" s="186">
        <v>16560</v>
      </c>
      <c r="G1354" s="185"/>
      <c r="H1354" s="110" t="s">
        <v>6769</v>
      </c>
      <c r="I1354" s="110" t="s">
        <v>6114</v>
      </c>
    </row>
    <row r="1355" spans="1:9" ht="11.25" customHeight="1" x14ac:dyDescent="0.2">
      <c r="A1355" s="181">
        <v>1782</v>
      </c>
      <c r="B1355" s="182" t="s">
        <v>13504</v>
      </c>
      <c r="C1355" s="182" t="s">
        <v>178</v>
      </c>
      <c r="D1355" s="183">
        <v>44596</v>
      </c>
      <c r="E1355" s="188" t="s">
        <v>7328</v>
      </c>
      <c r="F1355" s="186">
        <v>7774</v>
      </c>
      <c r="G1355" s="185"/>
      <c r="H1355" s="110" t="s">
        <v>6769</v>
      </c>
      <c r="I1355" s="110" t="s">
        <v>6114</v>
      </c>
    </row>
    <row r="1356" spans="1:9" ht="11.25" customHeight="1" x14ac:dyDescent="0.2">
      <c r="A1356" s="181">
        <v>1783</v>
      </c>
      <c r="B1356" s="182" t="s">
        <v>788</v>
      </c>
      <c r="C1356" s="182" t="s">
        <v>178</v>
      </c>
      <c r="D1356" s="183"/>
      <c r="E1356" s="188" t="s">
        <v>15193</v>
      </c>
      <c r="F1356" s="186">
        <v>0</v>
      </c>
      <c r="G1356" s="185"/>
      <c r="H1356" s="110" t="s">
        <v>6769</v>
      </c>
      <c r="I1356" s="110" t="s">
        <v>6114</v>
      </c>
    </row>
    <row r="1357" spans="1:9" ht="11.25" customHeight="1" x14ac:dyDescent="0.2">
      <c r="A1357" s="181">
        <v>1784</v>
      </c>
      <c r="B1357" s="182" t="s">
        <v>787</v>
      </c>
      <c r="C1357" s="182" t="s">
        <v>178</v>
      </c>
      <c r="D1357" s="184"/>
      <c r="E1357" s="188" t="s">
        <v>15193</v>
      </c>
      <c r="F1357" s="186">
        <v>0</v>
      </c>
      <c r="G1357" s="185"/>
      <c r="H1357" s="110" t="s">
        <v>6769</v>
      </c>
      <c r="I1357" s="110" t="s">
        <v>6114</v>
      </c>
    </row>
    <row r="1358" spans="1:9" ht="11.25" customHeight="1" x14ac:dyDescent="0.2">
      <c r="A1358" s="181">
        <v>1785</v>
      </c>
      <c r="B1358" s="182" t="s">
        <v>3135</v>
      </c>
      <c r="C1358" s="182" t="s">
        <v>178</v>
      </c>
      <c r="D1358" s="183">
        <v>44596</v>
      </c>
      <c r="E1358" s="188" t="s">
        <v>7328</v>
      </c>
      <c r="F1358" s="186">
        <v>10913</v>
      </c>
      <c r="G1358" s="185"/>
      <c r="H1358" s="110" t="s">
        <v>6362</v>
      </c>
      <c r="I1358" s="110" t="s">
        <v>6114</v>
      </c>
    </row>
    <row r="1359" spans="1:9" ht="11.25" customHeight="1" x14ac:dyDescent="0.2">
      <c r="A1359" s="181">
        <v>1786</v>
      </c>
      <c r="B1359" s="182" t="s">
        <v>1616</v>
      </c>
      <c r="C1359" s="182" t="s">
        <v>183</v>
      </c>
      <c r="D1359" s="184">
        <v>45013</v>
      </c>
      <c r="E1359" s="188" t="s">
        <v>15194</v>
      </c>
      <c r="F1359" s="186">
        <v>5191.01</v>
      </c>
      <c r="G1359" s="185" t="s">
        <v>6096</v>
      </c>
      <c r="H1359" s="110" t="s">
        <v>6194</v>
      </c>
      <c r="I1359" s="110" t="s">
        <v>6139</v>
      </c>
    </row>
    <row r="1360" spans="1:9" ht="11.25" customHeight="1" x14ac:dyDescent="0.2">
      <c r="A1360" s="181">
        <v>1787</v>
      </c>
      <c r="B1360" s="182" t="s">
        <v>1623</v>
      </c>
      <c r="C1360" s="182" t="s">
        <v>183</v>
      </c>
      <c r="D1360" s="183"/>
      <c r="E1360" s="188" t="s">
        <v>15193</v>
      </c>
      <c r="F1360" s="186">
        <v>0</v>
      </c>
      <c r="G1360" s="185" t="s">
        <v>6096</v>
      </c>
      <c r="H1360" s="110" t="s">
        <v>6152</v>
      </c>
      <c r="I1360" s="110" t="s">
        <v>6118</v>
      </c>
    </row>
    <row r="1361" spans="1:9" ht="11.25" customHeight="1" x14ac:dyDescent="0.2">
      <c r="A1361" s="181">
        <v>1788</v>
      </c>
      <c r="B1361" s="182" t="s">
        <v>794</v>
      </c>
      <c r="C1361" s="182" t="s">
        <v>183</v>
      </c>
      <c r="D1361" s="184"/>
      <c r="E1361" s="188" t="s">
        <v>15193</v>
      </c>
      <c r="F1361" s="186">
        <v>0</v>
      </c>
      <c r="G1361" s="185" t="s">
        <v>6096</v>
      </c>
      <c r="H1361" s="110" t="s">
        <v>6155</v>
      </c>
      <c r="I1361" s="110" t="s">
        <v>6118</v>
      </c>
    </row>
    <row r="1362" spans="1:9" ht="11.25" customHeight="1" x14ac:dyDescent="0.2">
      <c r="A1362" s="181">
        <v>1790</v>
      </c>
      <c r="B1362" s="182" t="s">
        <v>2238</v>
      </c>
      <c r="C1362" s="182" t="s">
        <v>178</v>
      </c>
      <c r="D1362" s="183"/>
      <c r="E1362" s="188" t="s">
        <v>15193</v>
      </c>
      <c r="F1362" s="186">
        <v>0</v>
      </c>
      <c r="G1362" s="185" t="s">
        <v>7313</v>
      </c>
      <c r="H1362" s="110" t="s">
        <v>6149</v>
      </c>
      <c r="I1362" s="110" t="s">
        <v>6118</v>
      </c>
    </row>
    <row r="1363" spans="1:9" ht="11.25" customHeight="1" x14ac:dyDescent="0.2">
      <c r="A1363" s="181">
        <v>1791</v>
      </c>
      <c r="B1363" s="182" t="s">
        <v>780</v>
      </c>
      <c r="C1363" s="182" t="s">
        <v>183</v>
      </c>
      <c r="D1363" s="183"/>
      <c r="E1363" s="188" t="s">
        <v>15193</v>
      </c>
      <c r="F1363" s="186">
        <v>0</v>
      </c>
      <c r="G1363" s="185" t="s">
        <v>6455</v>
      </c>
      <c r="H1363" s="110" t="s">
        <v>6152</v>
      </c>
      <c r="I1363" s="110" t="s">
        <v>6114</v>
      </c>
    </row>
    <row r="1364" spans="1:9" ht="11.25" customHeight="1" x14ac:dyDescent="0.2">
      <c r="A1364" s="181">
        <v>1792</v>
      </c>
      <c r="B1364" s="182" t="s">
        <v>4488</v>
      </c>
      <c r="C1364" s="182" t="s">
        <v>183</v>
      </c>
      <c r="D1364" s="183">
        <v>43525</v>
      </c>
      <c r="E1364" s="188" t="s">
        <v>15195</v>
      </c>
      <c r="F1364" s="186">
        <v>18960</v>
      </c>
      <c r="G1364" s="185" t="s">
        <v>6096</v>
      </c>
      <c r="H1364" s="110" t="s">
        <v>6210</v>
      </c>
      <c r="I1364" s="110" t="s">
        <v>6139</v>
      </c>
    </row>
    <row r="1365" spans="1:9" ht="11.25" customHeight="1" x14ac:dyDescent="0.2">
      <c r="A1365" s="181">
        <v>1793</v>
      </c>
      <c r="B1365" s="182" t="s">
        <v>813</v>
      </c>
      <c r="C1365" s="182" t="s">
        <v>183</v>
      </c>
      <c r="D1365" s="184"/>
      <c r="E1365" s="188" t="s">
        <v>15193</v>
      </c>
      <c r="F1365" s="186">
        <v>0</v>
      </c>
      <c r="G1365" s="185" t="s">
        <v>7315</v>
      </c>
      <c r="H1365" s="110" t="s">
        <v>6152</v>
      </c>
      <c r="I1365" s="110" t="s">
        <v>6114</v>
      </c>
    </row>
    <row r="1366" spans="1:9" ht="11.25" customHeight="1" x14ac:dyDescent="0.2">
      <c r="A1366" s="181">
        <v>1794</v>
      </c>
      <c r="B1366" s="182" t="s">
        <v>663</v>
      </c>
      <c r="C1366" s="182" t="s">
        <v>183</v>
      </c>
      <c r="D1366" s="183"/>
      <c r="E1366" s="188" t="s">
        <v>15193</v>
      </c>
      <c r="F1366" s="186">
        <v>0</v>
      </c>
      <c r="G1366" s="185" t="s">
        <v>7317</v>
      </c>
      <c r="H1366" s="110" t="s">
        <v>6152</v>
      </c>
      <c r="I1366" s="110" t="s">
        <v>6114</v>
      </c>
    </row>
    <row r="1367" spans="1:9" ht="11.25" customHeight="1" x14ac:dyDescent="0.2">
      <c r="A1367" s="181">
        <v>1795</v>
      </c>
      <c r="B1367" s="182" t="s">
        <v>781</v>
      </c>
      <c r="C1367" s="182" t="s">
        <v>183</v>
      </c>
      <c r="D1367" s="184"/>
      <c r="E1367" s="188" t="s">
        <v>15193</v>
      </c>
      <c r="F1367" s="186">
        <v>0</v>
      </c>
      <c r="G1367" s="185" t="s">
        <v>7318</v>
      </c>
      <c r="H1367" s="110" t="s">
        <v>6152</v>
      </c>
      <c r="I1367" s="110" t="s">
        <v>6114</v>
      </c>
    </row>
    <row r="1368" spans="1:9" ht="11.25" customHeight="1" x14ac:dyDescent="0.2">
      <c r="A1368" s="181">
        <v>1796</v>
      </c>
      <c r="B1368" s="182" t="s">
        <v>664</v>
      </c>
      <c r="C1368" s="182" t="s">
        <v>183</v>
      </c>
      <c r="D1368" s="183"/>
      <c r="E1368" s="188" t="s">
        <v>15193</v>
      </c>
      <c r="F1368" s="186">
        <v>0</v>
      </c>
      <c r="G1368" s="185" t="s">
        <v>6534</v>
      </c>
      <c r="H1368" s="110" t="s">
        <v>6152</v>
      </c>
      <c r="I1368" s="110" t="s">
        <v>6118</v>
      </c>
    </row>
    <row r="1369" spans="1:9" ht="11.25" customHeight="1" x14ac:dyDescent="0.2">
      <c r="A1369" s="181">
        <v>1797</v>
      </c>
      <c r="B1369" s="182" t="s">
        <v>2886</v>
      </c>
      <c r="C1369" s="182" t="s">
        <v>751</v>
      </c>
      <c r="D1369" s="183"/>
      <c r="E1369" s="188" t="s">
        <v>15193</v>
      </c>
      <c r="F1369" s="186">
        <v>0</v>
      </c>
      <c r="G1369" s="185" t="s">
        <v>7319</v>
      </c>
      <c r="H1369" s="110" t="s">
        <v>6152</v>
      </c>
      <c r="I1369" s="110" t="s">
        <v>6118</v>
      </c>
    </row>
    <row r="1370" spans="1:9" ht="11.25" customHeight="1" x14ac:dyDescent="0.2">
      <c r="A1370" s="181">
        <v>1798</v>
      </c>
      <c r="B1370" s="182" t="s">
        <v>2864</v>
      </c>
      <c r="C1370" s="182" t="s">
        <v>751</v>
      </c>
      <c r="D1370" s="183"/>
      <c r="E1370" s="188" t="s">
        <v>15193</v>
      </c>
      <c r="F1370" s="186">
        <v>0</v>
      </c>
      <c r="G1370" s="185" t="s">
        <v>7320</v>
      </c>
      <c r="H1370" s="110" t="s">
        <v>6152</v>
      </c>
      <c r="I1370" s="110" t="s">
        <v>6114</v>
      </c>
    </row>
    <row r="1371" spans="1:9" ht="11.25" customHeight="1" x14ac:dyDescent="0.2">
      <c r="A1371" s="181">
        <v>1799</v>
      </c>
      <c r="B1371" s="182" t="s">
        <v>777</v>
      </c>
      <c r="C1371" s="182" t="s">
        <v>183</v>
      </c>
      <c r="D1371" s="183"/>
      <c r="E1371" s="188" t="s">
        <v>15193</v>
      </c>
      <c r="F1371" s="186">
        <v>0</v>
      </c>
      <c r="G1371" s="185" t="s">
        <v>7322</v>
      </c>
      <c r="H1371" s="110" t="s">
        <v>6152</v>
      </c>
      <c r="I1371" s="110" t="s">
        <v>6118</v>
      </c>
    </row>
    <row r="1372" spans="1:9" ht="11.25" customHeight="1" x14ac:dyDescent="0.2">
      <c r="A1372" s="181">
        <v>1800</v>
      </c>
      <c r="B1372" s="182" t="s">
        <v>667</v>
      </c>
      <c r="C1372" s="182" t="s">
        <v>183</v>
      </c>
      <c r="D1372" s="183"/>
      <c r="E1372" s="188" t="s">
        <v>15193</v>
      </c>
      <c r="F1372" s="186">
        <v>0</v>
      </c>
      <c r="G1372" s="185" t="s">
        <v>6096</v>
      </c>
      <c r="H1372" s="110" t="s">
        <v>6280</v>
      </c>
      <c r="I1372" s="110" t="s">
        <v>6139</v>
      </c>
    </row>
    <row r="1373" spans="1:9" ht="11.25" customHeight="1" x14ac:dyDescent="0.2">
      <c r="A1373" s="181">
        <v>1801</v>
      </c>
      <c r="B1373" s="182" t="s">
        <v>13492</v>
      </c>
      <c r="C1373" s="182" t="s">
        <v>183</v>
      </c>
      <c r="D1373" s="183"/>
      <c r="E1373" s="188" t="s">
        <v>15193</v>
      </c>
      <c r="F1373" s="186">
        <v>0</v>
      </c>
      <c r="G1373" s="185" t="s">
        <v>6096</v>
      </c>
      <c r="H1373" s="110" t="s">
        <v>6362</v>
      </c>
      <c r="I1373" s="110" t="s">
        <v>6117</v>
      </c>
    </row>
    <row r="1374" spans="1:9" ht="11.25" customHeight="1" x14ac:dyDescent="0.2">
      <c r="A1374" s="181">
        <v>1802</v>
      </c>
      <c r="B1374" s="182" t="s">
        <v>13490</v>
      </c>
      <c r="C1374" s="182" t="s">
        <v>183</v>
      </c>
      <c r="D1374" s="183"/>
      <c r="E1374" s="188" t="s">
        <v>15193</v>
      </c>
      <c r="F1374" s="186">
        <v>0</v>
      </c>
      <c r="G1374" s="185" t="s">
        <v>6096</v>
      </c>
      <c r="H1374" s="110" t="s">
        <v>6340</v>
      </c>
      <c r="I1374" s="110" t="s">
        <v>6118</v>
      </c>
    </row>
    <row r="1375" spans="1:9" ht="11.25" customHeight="1" x14ac:dyDescent="0.2">
      <c r="A1375" s="181">
        <v>1803</v>
      </c>
      <c r="B1375" s="182" t="s">
        <v>774</v>
      </c>
      <c r="C1375" s="182" t="s">
        <v>183</v>
      </c>
      <c r="D1375" s="183"/>
      <c r="E1375" s="188" t="s">
        <v>15193</v>
      </c>
      <c r="F1375" s="186">
        <v>0</v>
      </c>
      <c r="G1375" s="185" t="s">
        <v>7324</v>
      </c>
      <c r="H1375" s="110" t="s">
        <v>6521</v>
      </c>
      <c r="I1375" s="110" t="s">
        <v>6114</v>
      </c>
    </row>
    <row r="1376" spans="1:9" ht="11.25" customHeight="1" x14ac:dyDescent="0.2">
      <c r="A1376" s="181">
        <v>1804</v>
      </c>
      <c r="B1376" s="182" t="s">
        <v>2924</v>
      </c>
      <c r="C1376" s="182" t="s">
        <v>751</v>
      </c>
      <c r="D1376" s="183"/>
      <c r="E1376" s="188" t="s">
        <v>15193</v>
      </c>
      <c r="F1376" s="186">
        <v>0</v>
      </c>
      <c r="G1376" s="185" t="s">
        <v>7325</v>
      </c>
      <c r="H1376" s="110" t="s">
        <v>6258</v>
      </c>
      <c r="I1376" s="110" t="s">
        <v>6139</v>
      </c>
    </row>
    <row r="1377" spans="1:9" ht="11.25" customHeight="1" x14ac:dyDescent="0.2">
      <c r="A1377" s="181">
        <v>1805</v>
      </c>
      <c r="B1377" s="182" t="s">
        <v>2885</v>
      </c>
      <c r="C1377" s="182" t="s">
        <v>751</v>
      </c>
      <c r="D1377" s="183"/>
      <c r="E1377" s="188" t="s">
        <v>15193</v>
      </c>
      <c r="F1377" s="186">
        <v>0</v>
      </c>
      <c r="G1377" s="185" t="s">
        <v>6096</v>
      </c>
      <c r="H1377" s="110" t="s">
        <v>6746</v>
      </c>
      <c r="I1377" s="110" t="s">
        <v>6118</v>
      </c>
    </row>
    <row r="1378" spans="1:9" ht="11.25" customHeight="1" x14ac:dyDescent="0.2">
      <c r="A1378" s="181">
        <v>1806</v>
      </c>
      <c r="B1378" s="182" t="s">
        <v>13486</v>
      </c>
      <c r="C1378" s="182" t="s">
        <v>751</v>
      </c>
      <c r="D1378" s="183"/>
      <c r="E1378" s="188" t="s">
        <v>15193</v>
      </c>
      <c r="F1378" s="186">
        <v>0</v>
      </c>
      <c r="G1378" s="185" t="s">
        <v>7328</v>
      </c>
      <c r="H1378" s="110" t="s">
        <v>6692</v>
      </c>
      <c r="I1378" s="110" t="s">
        <v>6114</v>
      </c>
    </row>
    <row r="1379" spans="1:9" ht="11.25" customHeight="1" x14ac:dyDescent="0.2">
      <c r="A1379" s="181">
        <v>1807</v>
      </c>
      <c r="B1379" s="182" t="s">
        <v>1624</v>
      </c>
      <c r="C1379" s="182" t="s">
        <v>183</v>
      </c>
      <c r="D1379" s="183">
        <v>43990</v>
      </c>
      <c r="E1379" s="188" t="s">
        <v>15196</v>
      </c>
      <c r="F1379" s="186">
        <v>3422</v>
      </c>
      <c r="G1379" s="185" t="s">
        <v>6096</v>
      </c>
      <c r="H1379" s="110" t="s">
        <v>6362</v>
      </c>
      <c r="I1379" s="110" t="s">
        <v>6117</v>
      </c>
    </row>
    <row r="1380" spans="1:9" ht="11.25" customHeight="1" x14ac:dyDescent="0.2">
      <c r="A1380" s="181">
        <v>1808</v>
      </c>
      <c r="B1380" s="182" t="s">
        <v>814</v>
      </c>
      <c r="C1380" s="182" t="s">
        <v>183</v>
      </c>
      <c r="D1380" s="183"/>
      <c r="E1380" s="188" t="s">
        <v>15193</v>
      </c>
      <c r="F1380" s="186">
        <v>0</v>
      </c>
      <c r="G1380" s="185" t="s">
        <v>6096</v>
      </c>
      <c r="H1380" s="110" t="s">
        <v>6692</v>
      </c>
      <c r="I1380" s="110" t="s">
        <v>6114</v>
      </c>
    </row>
    <row r="1381" spans="1:9" ht="11.25" customHeight="1" x14ac:dyDescent="0.2">
      <c r="A1381" s="181">
        <v>1809</v>
      </c>
      <c r="B1381" s="182" t="s">
        <v>13483</v>
      </c>
      <c r="C1381" s="182" t="s">
        <v>183</v>
      </c>
      <c r="D1381" s="183"/>
      <c r="E1381" s="188" t="s">
        <v>15193</v>
      </c>
      <c r="F1381" s="186">
        <v>0</v>
      </c>
      <c r="G1381" s="185" t="s">
        <v>6096</v>
      </c>
      <c r="H1381" s="110" t="s">
        <v>6692</v>
      </c>
      <c r="I1381" s="110" t="s">
        <v>6118</v>
      </c>
    </row>
    <row r="1382" spans="1:9" ht="11.25" customHeight="1" x14ac:dyDescent="0.2">
      <c r="A1382" s="181">
        <v>1810</v>
      </c>
      <c r="B1382" s="182" t="s">
        <v>13481</v>
      </c>
      <c r="C1382" s="182" t="s">
        <v>178</v>
      </c>
      <c r="D1382" s="183"/>
      <c r="E1382" s="188" t="s">
        <v>15193</v>
      </c>
      <c r="F1382" s="186">
        <v>0</v>
      </c>
      <c r="G1382" s="185" t="s">
        <v>7331</v>
      </c>
      <c r="H1382" s="110" t="s">
        <v>6280</v>
      </c>
      <c r="I1382" s="110" t="s">
        <v>6114</v>
      </c>
    </row>
    <row r="1383" spans="1:9" ht="11.25" customHeight="1" x14ac:dyDescent="0.2">
      <c r="A1383" s="181">
        <v>1811</v>
      </c>
      <c r="B1383" s="182" t="s">
        <v>7036</v>
      </c>
      <c r="C1383" s="182" t="s">
        <v>751</v>
      </c>
      <c r="D1383" s="183">
        <v>45009</v>
      </c>
      <c r="E1383" s="188" t="s">
        <v>15194</v>
      </c>
      <c r="F1383" s="186">
        <v>70451</v>
      </c>
      <c r="G1383" s="185"/>
      <c r="H1383" s="110" t="s">
        <v>7216</v>
      </c>
      <c r="I1383" s="110"/>
    </row>
    <row r="1384" spans="1:9" ht="11.25" customHeight="1" x14ac:dyDescent="0.2">
      <c r="A1384" s="181">
        <v>1812</v>
      </c>
      <c r="B1384" s="182" t="s">
        <v>13479</v>
      </c>
      <c r="C1384" s="182" t="s">
        <v>183</v>
      </c>
      <c r="D1384" s="184"/>
      <c r="E1384" s="188" t="s">
        <v>15193</v>
      </c>
      <c r="F1384" s="186">
        <v>0</v>
      </c>
      <c r="G1384" s="185" t="s">
        <v>6096</v>
      </c>
      <c r="H1384" s="110" t="s">
        <v>6723</v>
      </c>
      <c r="I1384" s="110" t="s">
        <v>6118</v>
      </c>
    </row>
    <row r="1385" spans="1:9" ht="11.25" customHeight="1" x14ac:dyDescent="0.2">
      <c r="A1385" s="181">
        <v>1813</v>
      </c>
      <c r="B1385" s="182" t="s">
        <v>500</v>
      </c>
      <c r="C1385" s="182" t="s">
        <v>183</v>
      </c>
      <c r="D1385" s="184"/>
      <c r="E1385" s="188" t="s">
        <v>15193</v>
      </c>
      <c r="F1385" s="186">
        <v>0</v>
      </c>
      <c r="G1385" s="185" t="s">
        <v>6096</v>
      </c>
      <c r="H1385" s="110" t="s">
        <v>6130</v>
      </c>
      <c r="I1385" s="110" t="s">
        <v>6114</v>
      </c>
    </row>
    <row r="1386" spans="1:9" ht="11.25" customHeight="1" x14ac:dyDescent="0.2">
      <c r="A1386" s="181">
        <v>1814</v>
      </c>
      <c r="B1386" s="182" t="s">
        <v>603</v>
      </c>
      <c r="C1386" s="182" t="s">
        <v>183</v>
      </c>
      <c r="D1386" s="183"/>
      <c r="E1386" s="188" t="s">
        <v>15193</v>
      </c>
      <c r="F1386" s="186">
        <v>0</v>
      </c>
      <c r="G1386" s="185" t="s">
        <v>6096</v>
      </c>
      <c r="H1386" s="110" t="s">
        <v>6130</v>
      </c>
      <c r="I1386" s="110" t="s">
        <v>6114</v>
      </c>
    </row>
    <row r="1387" spans="1:9" ht="11.25" customHeight="1" x14ac:dyDescent="0.2">
      <c r="A1387" s="181">
        <v>1815</v>
      </c>
      <c r="B1387" s="182" t="s">
        <v>13477</v>
      </c>
      <c r="C1387" s="182" t="s">
        <v>183</v>
      </c>
      <c r="D1387" s="183"/>
      <c r="E1387" s="188" t="s">
        <v>15193</v>
      </c>
      <c r="F1387" s="186">
        <v>0</v>
      </c>
      <c r="G1387" s="185" t="s">
        <v>6096</v>
      </c>
      <c r="H1387" s="110" t="s">
        <v>6155</v>
      </c>
      <c r="I1387" s="110" t="s">
        <v>6118</v>
      </c>
    </row>
    <row r="1388" spans="1:9" ht="11.25" customHeight="1" x14ac:dyDescent="0.2">
      <c r="A1388" s="181">
        <v>1816</v>
      </c>
      <c r="B1388" s="182" t="s">
        <v>13476</v>
      </c>
      <c r="C1388" s="182" t="s">
        <v>183</v>
      </c>
      <c r="D1388" s="183"/>
      <c r="E1388" s="188" t="s">
        <v>15193</v>
      </c>
      <c r="F1388" s="186">
        <v>0</v>
      </c>
      <c r="G1388" s="185" t="s">
        <v>6585</v>
      </c>
      <c r="H1388" s="110" t="s">
        <v>6152</v>
      </c>
      <c r="I1388" s="110" t="s">
        <v>6118</v>
      </c>
    </row>
    <row r="1389" spans="1:9" ht="11.25" customHeight="1" x14ac:dyDescent="0.2">
      <c r="A1389" s="181">
        <v>1817</v>
      </c>
      <c r="B1389" s="182" t="s">
        <v>13474</v>
      </c>
      <c r="C1389" s="182" t="s">
        <v>183</v>
      </c>
      <c r="D1389" s="184"/>
      <c r="E1389" s="188" t="s">
        <v>15193</v>
      </c>
      <c r="F1389" s="186">
        <v>0</v>
      </c>
      <c r="G1389" s="185" t="s">
        <v>6457</v>
      </c>
      <c r="H1389" s="110" t="s">
        <v>6130</v>
      </c>
      <c r="I1389" s="110" t="s">
        <v>6118</v>
      </c>
    </row>
    <row r="1390" spans="1:9" ht="11.25" customHeight="1" x14ac:dyDescent="0.2">
      <c r="A1390" s="181">
        <v>1818</v>
      </c>
      <c r="B1390" s="182" t="s">
        <v>13472</v>
      </c>
      <c r="C1390" s="182" t="s">
        <v>178</v>
      </c>
      <c r="D1390" s="183"/>
      <c r="E1390" s="188" t="s">
        <v>15193</v>
      </c>
      <c r="F1390" s="186">
        <v>0</v>
      </c>
      <c r="G1390" s="185" t="s">
        <v>6457</v>
      </c>
      <c r="H1390" s="110" t="s">
        <v>6130</v>
      </c>
      <c r="I1390" s="110" t="s">
        <v>6118</v>
      </c>
    </row>
    <row r="1391" spans="1:9" ht="11.25" customHeight="1" x14ac:dyDescent="0.2">
      <c r="A1391" s="181">
        <v>1819</v>
      </c>
      <c r="B1391" s="182" t="s">
        <v>13470</v>
      </c>
      <c r="C1391" s="182" t="s">
        <v>178</v>
      </c>
      <c r="D1391" s="184"/>
      <c r="E1391" s="188" t="s">
        <v>15193</v>
      </c>
      <c r="F1391" s="186">
        <v>0</v>
      </c>
      <c r="G1391" s="185" t="s">
        <v>6457</v>
      </c>
      <c r="H1391" s="110" t="s">
        <v>6130</v>
      </c>
      <c r="I1391" s="110" t="s">
        <v>6118</v>
      </c>
    </row>
    <row r="1392" spans="1:9" ht="11.25" customHeight="1" x14ac:dyDescent="0.2">
      <c r="A1392" s="181">
        <v>1820</v>
      </c>
      <c r="B1392" s="182" t="s">
        <v>13468</v>
      </c>
      <c r="C1392" s="182" t="s">
        <v>178</v>
      </c>
      <c r="D1392" s="183"/>
      <c r="E1392" s="188" t="s">
        <v>15193</v>
      </c>
      <c r="F1392" s="186">
        <v>0</v>
      </c>
      <c r="G1392" s="185" t="s">
        <v>6457</v>
      </c>
      <c r="H1392" s="110" t="s">
        <v>6130</v>
      </c>
      <c r="I1392" s="110" t="s">
        <v>6118</v>
      </c>
    </row>
    <row r="1393" spans="1:9" ht="11.25" customHeight="1" x14ac:dyDescent="0.2">
      <c r="A1393" s="181">
        <v>1821</v>
      </c>
      <c r="B1393" s="182" t="s">
        <v>227</v>
      </c>
      <c r="C1393" s="182" t="s">
        <v>171</v>
      </c>
      <c r="D1393" s="183">
        <v>45069</v>
      </c>
      <c r="E1393" s="188" t="s">
        <v>15194</v>
      </c>
      <c r="F1393" s="186">
        <v>15435</v>
      </c>
      <c r="G1393" s="185" t="s">
        <v>6462</v>
      </c>
      <c r="H1393" s="110" t="s">
        <v>6130</v>
      </c>
      <c r="I1393" s="110" t="s">
        <v>6114</v>
      </c>
    </row>
    <row r="1394" spans="1:9" ht="11.25" customHeight="1" x14ac:dyDescent="0.2">
      <c r="A1394" s="181">
        <v>1822</v>
      </c>
      <c r="B1394" s="182" t="s">
        <v>13467</v>
      </c>
      <c r="C1394" s="182" t="s">
        <v>183</v>
      </c>
      <c r="D1394" s="183"/>
      <c r="E1394" s="188" t="s">
        <v>15193</v>
      </c>
      <c r="F1394" s="186">
        <v>0</v>
      </c>
      <c r="G1394" s="185" t="s">
        <v>7341</v>
      </c>
      <c r="H1394" s="110" t="s">
        <v>6152</v>
      </c>
      <c r="I1394" s="110" t="s">
        <v>6122</v>
      </c>
    </row>
    <row r="1395" spans="1:9" ht="11.25" customHeight="1" x14ac:dyDescent="0.2">
      <c r="A1395" s="181">
        <v>1823</v>
      </c>
      <c r="B1395" s="182" t="s">
        <v>836</v>
      </c>
      <c r="C1395" s="182" t="s">
        <v>183</v>
      </c>
      <c r="D1395" s="183"/>
      <c r="E1395" s="188" t="s">
        <v>15193</v>
      </c>
      <c r="F1395" s="186">
        <v>0</v>
      </c>
      <c r="G1395" s="185" t="s">
        <v>6455</v>
      </c>
      <c r="H1395" s="110" t="s">
        <v>6152</v>
      </c>
      <c r="I1395" s="110" t="s">
        <v>6118</v>
      </c>
    </row>
    <row r="1396" spans="1:9" ht="11.25" customHeight="1" x14ac:dyDescent="0.2">
      <c r="A1396" s="181">
        <v>1824</v>
      </c>
      <c r="B1396" s="182" t="s">
        <v>7683</v>
      </c>
      <c r="C1396" s="182" t="s">
        <v>751</v>
      </c>
      <c r="D1396" s="183">
        <v>45007</v>
      </c>
      <c r="E1396" s="188" t="s">
        <v>15194</v>
      </c>
      <c r="F1396" s="186">
        <v>89068</v>
      </c>
      <c r="G1396" s="185" t="s">
        <v>7344</v>
      </c>
      <c r="H1396" s="110" t="s">
        <v>6152</v>
      </c>
      <c r="I1396" s="110" t="s">
        <v>6117</v>
      </c>
    </row>
    <row r="1397" spans="1:9" ht="11.25" customHeight="1" x14ac:dyDescent="0.2">
      <c r="A1397" s="181">
        <v>1825</v>
      </c>
      <c r="B1397" s="182" t="s">
        <v>2505</v>
      </c>
      <c r="C1397" s="182" t="s">
        <v>178</v>
      </c>
      <c r="D1397" s="183"/>
      <c r="E1397" s="188" t="s">
        <v>15193</v>
      </c>
      <c r="F1397" s="186">
        <v>0</v>
      </c>
      <c r="G1397" s="185" t="s">
        <v>7346</v>
      </c>
      <c r="H1397" s="110" t="s">
        <v>6152</v>
      </c>
      <c r="I1397" s="110" t="s">
        <v>6114</v>
      </c>
    </row>
    <row r="1398" spans="1:9" ht="11.25" customHeight="1" x14ac:dyDescent="0.2">
      <c r="A1398" s="181">
        <v>1826</v>
      </c>
      <c r="B1398" s="182" t="s">
        <v>2874</v>
      </c>
      <c r="C1398" s="182" t="s">
        <v>751</v>
      </c>
      <c r="D1398" s="183">
        <v>45009</v>
      </c>
      <c r="E1398" s="188" t="s">
        <v>15194</v>
      </c>
      <c r="F1398" s="186">
        <v>67155</v>
      </c>
      <c r="G1398" s="185" t="s">
        <v>7348</v>
      </c>
      <c r="H1398" s="110" t="s">
        <v>6130</v>
      </c>
      <c r="I1398" s="110" t="s">
        <v>6118</v>
      </c>
    </row>
    <row r="1399" spans="1:9" ht="11.25" customHeight="1" x14ac:dyDescent="0.2">
      <c r="A1399" s="181">
        <v>1827</v>
      </c>
      <c r="B1399" s="182" t="s">
        <v>2878</v>
      </c>
      <c r="C1399" s="182" t="s">
        <v>751</v>
      </c>
      <c r="D1399" s="183"/>
      <c r="E1399" s="188" t="s">
        <v>15193</v>
      </c>
      <c r="F1399" s="186">
        <v>0</v>
      </c>
      <c r="G1399" s="185" t="s">
        <v>7350</v>
      </c>
      <c r="H1399" s="110" t="s">
        <v>6152</v>
      </c>
      <c r="I1399" s="110" t="s">
        <v>6117</v>
      </c>
    </row>
    <row r="1400" spans="1:9" ht="11.25" customHeight="1" x14ac:dyDescent="0.2">
      <c r="A1400" s="181">
        <v>1828</v>
      </c>
      <c r="B1400" s="182" t="s">
        <v>2879</v>
      </c>
      <c r="C1400" s="182" t="s">
        <v>751</v>
      </c>
      <c r="D1400" s="183"/>
      <c r="E1400" s="188" t="s">
        <v>15193</v>
      </c>
      <c r="F1400" s="186">
        <v>0</v>
      </c>
      <c r="G1400" s="185" t="s">
        <v>6096</v>
      </c>
      <c r="H1400" s="110" t="s">
        <v>6152</v>
      </c>
      <c r="I1400" s="110" t="s">
        <v>6117</v>
      </c>
    </row>
    <row r="1401" spans="1:9" ht="11.25" customHeight="1" x14ac:dyDescent="0.2">
      <c r="A1401" s="181">
        <v>1829</v>
      </c>
      <c r="B1401" s="182" t="s">
        <v>2952</v>
      </c>
      <c r="C1401" s="182" t="s">
        <v>751</v>
      </c>
      <c r="D1401" s="183"/>
      <c r="E1401" s="188" t="s">
        <v>15193</v>
      </c>
      <c r="F1401" s="186">
        <v>0</v>
      </c>
      <c r="G1401" s="185" t="s">
        <v>6096</v>
      </c>
      <c r="H1401" s="110" t="s">
        <v>6257</v>
      </c>
      <c r="I1401" s="110" t="s">
        <v>6122</v>
      </c>
    </row>
    <row r="1402" spans="1:9" ht="11.25" customHeight="1" x14ac:dyDescent="0.2">
      <c r="A1402" s="181">
        <v>1830</v>
      </c>
      <c r="B1402" s="182" t="s">
        <v>7327</v>
      </c>
      <c r="C1402" s="182" t="s">
        <v>751</v>
      </c>
      <c r="D1402" s="184">
        <v>45013</v>
      </c>
      <c r="E1402" s="188" t="s">
        <v>15194</v>
      </c>
      <c r="F1402" s="186">
        <v>39129</v>
      </c>
      <c r="G1402" s="185" t="s">
        <v>6096</v>
      </c>
      <c r="H1402" s="110" t="s">
        <v>6119</v>
      </c>
      <c r="I1402" s="110" t="s">
        <v>6114</v>
      </c>
    </row>
    <row r="1403" spans="1:9" ht="11.25" customHeight="1" x14ac:dyDescent="0.2">
      <c r="A1403" s="181">
        <v>1831</v>
      </c>
      <c r="B1403" s="182" t="s">
        <v>2953</v>
      </c>
      <c r="C1403" s="182" t="s">
        <v>751</v>
      </c>
      <c r="D1403" s="184"/>
      <c r="E1403" s="188" t="s">
        <v>15193</v>
      </c>
      <c r="F1403" s="186">
        <v>0</v>
      </c>
      <c r="G1403" s="185" t="s">
        <v>6096</v>
      </c>
      <c r="H1403" s="110" t="s">
        <v>6257</v>
      </c>
      <c r="I1403" s="110" t="s">
        <v>6122</v>
      </c>
    </row>
    <row r="1404" spans="1:9" ht="11.25" customHeight="1" x14ac:dyDescent="0.2">
      <c r="A1404" s="181">
        <v>1832</v>
      </c>
      <c r="B1404" s="182" t="s">
        <v>7682</v>
      </c>
      <c r="C1404" s="182" t="s">
        <v>751</v>
      </c>
      <c r="D1404" s="183">
        <v>45009</v>
      </c>
      <c r="E1404" s="188" t="s">
        <v>15194</v>
      </c>
      <c r="F1404" s="186">
        <v>137646</v>
      </c>
      <c r="G1404" s="185" t="s">
        <v>6096</v>
      </c>
      <c r="H1404" s="110" t="s">
        <v>6119</v>
      </c>
      <c r="I1404" s="110" t="s">
        <v>6114</v>
      </c>
    </row>
    <row r="1405" spans="1:9" ht="11.25" customHeight="1" x14ac:dyDescent="0.2">
      <c r="A1405" s="181">
        <v>1834</v>
      </c>
      <c r="B1405" s="182" t="s">
        <v>2848</v>
      </c>
      <c r="C1405" s="182" t="s">
        <v>751</v>
      </c>
      <c r="D1405" s="183">
        <v>45009</v>
      </c>
      <c r="E1405" s="188" t="s">
        <v>15194</v>
      </c>
      <c r="F1405" s="186">
        <v>52303</v>
      </c>
      <c r="G1405" s="185" t="s">
        <v>6096</v>
      </c>
      <c r="H1405" s="110" t="s">
        <v>6119</v>
      </c>
      <c r="I1405" s="110" t="s">
        <v>6114</v>
      </c>
    </row>
    <row r="1406" spans="1:9" ht="11.25" customHeight="1" x14ac:dyDescent="0.2">
      <c r="A1406" s="181">
        <v>1835</v>
      </c>
      <c r="B1406" s="182" t="s">
        <v>2852</v>
      </c>
      <c r="C1406" s="182" t="s">
        <v>751</v>
      </c>
      <c r="D1406" s="183">
        <v>45013</v>
      </c>
      <c r="E1406" s="188" t="s">
        <v>15194</v>
      </c>
      <c r="F1406" s="186">
        <v>53764</v>
      </c>
      <c r="G1406" s="185" t="s">
        <v>6096</v>
      </c>
      <c r="H1406" s="110" t="s">
        <v>6221</v>
      </c>
      <c r="I1406" s="110" t="s">
        <v>6118</v>
      </c>
    </row>
    <row r="1407" spans="1:9" ht="11.25" customHeight="1" x14ac:dyDescent="0.2">
      <c r="A1407" s="181">
        <v>1836</v>
      </c>
      <c r="B1407" s="182" t="s">
        <v>13462</v>
      </c>
      <c r="C1407" s="182" t="s">
        <v>178</v>
      </c>
      <c r="D1407" s="183">
        <v>44596</v>
      </c>
      <c r="E1407" s="188" t="s">
        <v>7328</v>
      </c>
      <c r="F1407" s="186">
        <v>834</v>
      </c>
      <c r="G1407" s="185" t="s">
        <v>6096</v>
      </c>
      <c r="H1407" s="110" t="s">
        <v>6221</v>
      </c>
      <c r="I1407" s="110" t="s">
        <v>6118</v>
      </c>
    </row>
    <row r="1408" spans="1:9" ht="11.25" customHeight="1" x14ac:dyDescent="0.2">
      <c r="A1408" s="181">
        <v>1837</v>
      </c>
      <c r="B1408" s="182" t="s">
        <v>2855</v>
      </c>
      <c r="C1408" s="182" t="s">
        <v>751</v>
      </c>
      <c r="D1408" s="183"/>
      <c r="E1408" s="188" t="s">
        <v>15193</v>
      </c>
      <c r="F1408" s="186">
        <v>0</v>
      </c>
      <c r="G1408" s="185" t="s">
        <v>7358</v>
      </c>
      <c r="H1408" s="110" t="s">
        <v>7185</v>
      </c>
      <c r="I1408" s="110" t="s">
        <v>6114</v>
      </c>
    </row>
    <row r="1409" spans="1:9" ht="11.25" customHeight="1" x14ac:dyDescent="0.2">
      <c r="A1409" s="181">
        <v>1838</v>
      </c>
      <c r="B1409" s="182" t="s">
        <v>2857</v>
      </c>
      <c r="C1409" s="182" t="s">
        <v>751</v>
      </c>
      <c r="D1409" s="183"/>
      <c r="E1409" s="188" t="s">
        <v>15193</v>
      </c>
      <c r="F1409" s="186">
        <v>0</v>
      </c>
      <c r="G1409" s="185" t="s">
        <v>6096</v>
      </c>
      <c r="H1409" s="110" t="s">
        <v>6152</v>
      </c>
      <c r="I1409" s="110" t="s">
        <v>6117</v>
      </c>
    </row>
    <row r="1410" spans="1:9" ht="11.25" customHeight="1" x14ac:dyDescent="0.2">
      <c r="A1410" s="181">
        <v>1839</v>
      </c>
      <c r="B1410" s="182" t="s">
        <v>2856</v>
      </c>
      <c r="C1410" s="182" t="s">
        <v>751</v>
      </c>
      <c r="D1410" s="183"/>
      <c r="E1410" s="188" t="s">
        <v>15193</v>
      </c>
      <c r="F1410" s="186">
        <v>0</v>
      </c>
      <c r="G1410" s="185" t="s">
        <v>6096</v>
      </c>
      <c r="H1410" s="110" t="s">
        <v>6152</v>
      </c>
      <c r="I1410" s="110" t="s">
        <v>6117</v>
      </c>
    </row>
    <row r="1411" spans="1:9" ht="11.25" customHeight="1" x14ac:dyDescent="0.2">
      <c r="A1411" s="181">
        <v>1840</v>
      </c>
      <c r="B1411" s="182" t="s">
        <v>2901</v>
      </c>
      <c r="C1411" s="182" t="s">
        <v>751</v>
      </c>
      <c r="D1411" s="183"/>
      <c r="E1411" s="188" t="s">
        <v>15193</v>
      </c>
      <c r="F1411" s="186">
        <v>0</v>
      </c>
      <c r="G1411" s="185" t="s">
        <v>6096</v>
      </c>
      <c r="H1411" s="110" t="s">
        <v>6152</v>
      </c>
      <c r="I1411" s="110" t="s">
        <v>6114</v>
      </c>
    </row>
    <row r="1412" spans="1:9" ht="11.25" customHeight="1" x14ac:dyDescent="0.2">
      <c r="A1412" s="181">
        <v>1841</v>
      </c>
      <c r="B1412" s="182" t="s">
        <v>2928</v>
      </c>
      <c r="C1412" s="182" t="s">
        <v>751</v>
      </c>
      <c r="D1412" s="184"/>
      <c r="E1412" s="188" t="s">
        <v>15193</v>
      </c>
      <c r="F1412" s="186">
        <v>0</v>
      </c>
      <c r="G1412" s="185" t="s">
        <v>6096</v>
      </c>
      <c r="H1412" s="110" t="s">
        <v>6152</v>
      </c>
      <c r="I1412" s="110" t="s">
        <v>6117</v>
      </c>
    </row>
    <row r="1413" spans="1:9" ht="11.25" customHeight="1" x14ac:dyDescent="0.2">
      <c r="A1413" s="181">
        <v>1842</v>
      </c>
      <c r="B1413" s="182" t="s">
        <v>5188</v>
      </c>
      <c r="C1413" s="182" t="s">
        <v>751</v>
      </c>
      <c r="D1413" s="183">
        <v>44592</v>
      </c>
      <c r="E1413" s="188" t="s">
        <v>7328</v>
      </c>
      <c r="F1413" s="186">
        <v>74490</v>
      </c>
      <c r="G1413" s="185" t="s">
        <v>6096</v>
      </c>
      <c r="H1413" s="110" t="s">
        <v>6152</v>
      </c>
      <c r="I1413" s="110" t="s">
        <v>6117</v>
      </c>
    </row>
    <row r="1414" spans="1:9" ht="11.25" customHeight="1" x14ac:dyDescent="0.2">
      <c r="A1414" s="181">
        <v>1846</v>
      </c>
      <c r="B1414" s="182" t="s">
        <v>2950</v>
      </c>
      <c r="C1414" s="182" t="s">
        <v>751</v>
      </c>
      <c r="D1414" s="183"/>
      <c r="E1414" s="188" t="s">
        <v>15193</v>
      </c>
      <c r="F1414" s="186">
        <v>0</v>
      </c>
      <c r="G1414" s="185" t="s">
        <v>6096</v>
      </c>
      <c r="H1414" s="110" t="s">
        <v>6152</v>
      </c>
      <c r="I1414" s="110" t="s">
        <v>6114</v>
      </c>
    </row>
    <row r="1415" spans="1:9" ht="11.25" customHeight="1" x14ac:dyDescent="0.2">
      <c r="A1415" s="181">
        <v>1847</v>
      </c>
      <c r="B1415" s="182" t="s">
        <v>2949</v>
      </c>
      <c r="C1415" s="182" t="s">
        <v>751</v>
      </c>
      <c r="D1415" s="183"/>
      <c r="E1415" s="188" t="s">
        <v>15193</v>
      </c>
      <c r="F1415" s="186">
        <v>0</v>
      </c>
      <c r="G1415" s="185" t="s">
        <v>6096</v>
      </c>
      <c r="H1415" s="110" t="s">
        <v>6152</v>
      </c>
      <c r="I1415" s="110" t="s">
        <v>6114</v>
      </c>
    </row>
    <row r="1416" spans="1:9" ht="11.25" customHeight="1" x14ac:dyDescent="0.2">
      <c r="A1416" s="181">
        <v>1848</v>
      </c>
      <c r="B1416" s="182" t="s">
        <v>2951</v>
      </c>
      <c r="C1416" s="182" t="s">
        <v>751</v>
      </c>
      <c r="D1416" s="183"/>
      <c r="E1416" s="188" t="s">
        <v>15193</v>
      </c>
      <c r="F1416" s="186">
        <v>0</v>
      </c>
      <c r="G1416" s="185" t="s">
        <v>6096</v>
      </c>
      <c r="H1416" s="110" t="s">
        <v>6152</v>
      </c>
      <c r="I1416" s="110" t="s">
        <v>6114</v>
      </c>
    </row>
    <row r="1417" spans="1:9" ht="11.25" customHeight="1" x14ac:dyDescent="0.2">
      <c r="A1417" s="181">
        <v>1849</v>
      </c>
      <c r="B1417" s="182" t="s">
        <v>264</v>
      </c>
      <c r="C1417" s="182" t="s">
        <v>168</v>
      </c>
      <c r="D1417" s="183"/>
      <c r="E1417" s="188" t="s">
        <v>15193</v>
      </c>
      <c r="F1417" s="186">
        <v>0</v>
      </c>
      <c r="G1417" s="185" t="s">
        <v>6096</v>
      </c>
      <c r="H1417" s="110" t="s">
        <v>6152</v>
      </c>
      <c r="I1417" s="110" t="s">
        <v>6114</v>
      </c>
    </row>
    <row r="1418" spans="1:9" ht="11.25" customHeight="1" x14ac:dyDescent="0.2">
      <c r="A1418" s="181">
        <v>1850</v>
      </c>
      <c r="B1418" s="182" t="s">
        <v>2876</v>
      </c>
      <c r="C1418" s="182" t="s">
        <v>751</v>
      </c>
      <c r="D1418" s="183"/>
      <c r="E1418" s="188" t="s">
        <v>15193</v>
      </c>
      <c r="F1418" s="186">
        <v>0</v>
      </c>
      <c r="G1418" s="185" t="s">
        <v>6096</v>
      </c>
      <c r="H1418" s="110" t="s">
        <v>7087</v>
      </c>
      <c r="I1418" s="110" t="s">
        <v>6118</v>
      </c>
    </row>
    <row r="1419" spans="1:9" ht="11.25" customHeight="1" x14ac:dyDescent="0.2">
      <c r="A1419" s="181">
        <v>1851</v>
      </c>
      <c r="B1419" s="182" t="s">
        <v>2877</v>
      </c>
      <c r="C1419" s="182" t="s">
        <v>751</v>
      </c>
      <c r="D1419" s="184"/>
      <c r="E1419" s="188" t="s">
        <v>15193</v>
      </c>
      <c r="F1419" s="186">
        <v>0</v>
      </c>
      <c r="G1419" s="185" t="s">
        <v>6096</v>
      </c>
      <c r="H1419" s="110" t="s">
        <v>7087</v>
      </c>
      <c r="I1419" s="110" t="s">
        <v>6117</v>
      </c>
    </row>
    <row r="1420" spans="1:9" ht="11.25" customHeight="1" x14ac:dyDescent="0.2">
      <c r="A1420" s="181">
        <v>1853</v>
      </c>
      <c r="B1420" s="182" t="s">
        <v>2880</v>
      </c>
      <c r="C1420" s="182" t="s">
        <v>751</v>
      </c>
      <c r="D1420" s="183"/>
      <c r="E1420" s="188" t="s">
        <v>15193</v>
      </c>
      <c r="F1420" s="186">
        <v>0</v>
      </c>
      <c r="G1420" s="185" t="s">
        <v>6096</v>
      </c>
      <c r="H1420" s="110" t="s">
        <v>7087</v>
      </c>
      <c r="I1420" s="110" t="s">
        <v>6118</v>
      </c>
    </row>
    <row r="1421" spans="1:9" ht="11.25" customHeight="1" x14ac:dyDescent="0.2">
      <c r="A1421" s="181">
        <v>1854</v>
      </c>
      <c r="B1421" s="182" t="s">
        <v>2881</v>
      </c>
      <c r="C1421" s="182" t="s">
        <v>751</v>
      </c>
      <c r="D1421" s="183"/>
      <c r="E1421" s="188" t="s">
        <v>15193</v>
      </c>
      <c r="F1421" s="186">
        <v>0</v>
      </c>
      <c r="G1421" s="185" t="s">
        <v>6096</v>
      </c>
      <c r="H1421" s="110" t="s">
        <v>7087</v>
      </c>
      <c r="I1421" s="110" t="s">
        <v>6114</v>
      </c>
    </row>
    <row r="1422" spans="1:9" ht="11.25" customHeight="1" x14ac:dyDescent="0.2">
      <c r="A1422" s="181">
        <v>1855</v>
      </c>
      <c r="B1422" s="182" t="s">
        <v>2914</v>
      </c>
      <c r="C1422" s="182" t="s">
        <v>751</v>
      </c>
      <c r="D1422" s="183">
        <v>44592</v>
      </c>
      <c r="E1422" s="188" t="s">
        <v>7328</v>
      </c>
      <c r="F1422" s="186">
        <v>157269</v>
      </c>
      <c r="G1422" s="185" t="s">
        <v>6096</v>
      </c>
      <c r="H1422" s="110" t="s">
        <v>7087</v>
      </c>
      <c r="I1422" s="110" t="s">
        <v>6118</v>
      </c>
    </row>
    <row r="1423" spans="1:9" ht="11.25" customHeight="1" x14ac:dyDescent="0.2">
      <c r="A1423" s="181">
        <v>1858</v>
      </c>
      <c r="B1423" s="182" t="s">
        <v>584</v>
      </c>
      <c r="C1423" s="182" t="s">
        <v>183</v>
      </c>
      <c r="D1423" s="183"/>
      <c r="E1423" s="188" t="s">
        <v>15193</v>
      </c>
      <c r="F1423" s="186">
        <v>0</v>
      </c>
      <c r="G1423" s="185" t="s">
        <v>6096</v>
      </c>
      <c r="H1423" s="110" t="s">
        <v>7087</v>
      </c>
      <c r="I1423" s="110" t="s">
        <v>6114</v>
      </c>
    </row>
    <row r="1424" spans="1:9" ht="11.25" customHeight="1" x14ac:dyDescent="0.2">
      <c r="A1424" s="181">
        <v>1863</v>
      </c>
      <c r="B1424" s="182" t="s">
        <v>2892</v>
      </c>
      <c r="C1424" s="182" t="s">
        <v>751</v>
      </c>
      <c r="D1424" s="183"/>
      <c r="E1424" s="188" t="s">
        <v>15193</v>
      </c>
      <c r="F1424" s="186">
        <v>0</v>
      </c>
      <c r="G1424" s="185" t="s">
        <v>6096</v>
      </c>
      <c r="H1424" s="110" t="s">
        <v>7087</v>
      </c>
      <c r="I1424" s="110" t="s">
        <v>6118</v>
      </c>
    </row>
    <row r="1425" spans="1:9" ht="11.25" customHeight="1" x14ac:dyDescent="0.2">
      <c r="A1425" s="181">
        <v>1864</v>
      </c>
      <c r="B1425" s="182" t="s">
        <v>2891</v>
      </c>
      <c r="C1425" s="182" t="s">
        <v>751</v>
      </c>
      <c r="D1425" s="184">
        <v>44592</v>
      </c>
      <c r="E1425" s="188" t="s">
        <v>7328</v>
      </c>
      <c r="F1425" s="186">
        <v>55451</v>
      </c>
      <c r="G1425" s="185" t="s">
        <v>6096</v>
      </c>
      <c r="H1425" s="110" t="s">
        <v>6152</v>
      </c>
      <c r="I1425" s="110" t="s">
        <v>6118</v>
      </c>
    </row>
    <row r="1426" spans="1:9" ht="11.25" customHeight="1" x14ac:dyDescent="0.2">
      <c r="A1426" s="181">
        <v>1865</v>
      </c>
      <c r="B1426" s="182" t="s">
        <v>13450</v>
      </c>
      <c r="C1426" s="182" t="s">
        <v>183</v>
      </c>
      <c r="D1426" s="183"/>
      <c r="E1426" s="188" t="s">
        <v>15193</v>
      </c>
      <c r="F1426" s="186">
        <v>0</v>
      </c>
      <c r="G1426" s="185" t="s">
        <v>6096</v>
      </c>
      <c r="H1426" s="110" t="s">
        <v>6149</v>
      </c>
      <c r="I1426" s="110" t="s">
        <v>6117</v>
      </c>
    </row>
    <row r="1427" spans="1:9" ht="11.25" customHeight="1" x14ac:dyDescent="0.2">
      <c r="A1427" s="181">
        <v>1866</v>
      </c>
      <c r="B1427" s="182" t="s">
        <v>1145</v>
      </c>
      <c r="C1427" s="182" t="s">
        <v>178</v>
      </c>
      <c r="D1427" s="183"/>
      <c r="E1427" s="188" t="s">
        <v>15193</v>
      </c>
      <c r="F1427" s="186">
        <v>0</v>
      </c>
      <c r="G1427" s="185" t="s">
        <v>6096</v>
      </c>
      <c r="H1427" s="110" t="s">
        <v>6119</v>
      </c>
      <c r="I1427" s="110" t="s">
        <v>6117</v>
      </c>
    </row>
    <row r="1428" spans="1:9" ht="11.25" customHeight="1" x14ac:dyDescent="0.2">
      <c r="A1428" s="181">
        <v>1867</v>
      </c>
      <c r="B1428" s="182" t="s">
        <v>1143</v>
      </c>
      <c r="C1428" s="182" t="s">
        <v>178</v>
      </c>
      <c r="D1428" s="183"/>
      <c r="E1428" s="188" t="s">
        <v>15193</v>
      </c>
      <c r="F1428" s="186">
        <v>0</v>
      </c>
      <c r="G1428" s="185" t="s">
        <v>6096</v>
      </c>
      <c r="H1428" s="110" t="s">
        <v>6340</v>
      </c>
      <c r="I1428" s="110" t="s">
        <v>6117</v>
      </c>
    </row>
    <row r="1429" spans="1:9" ht="11.25" customHeight="1" x14ac:dyDescent="0.2">
      <c r="A1429" s="181">
        <v>1868</v>
      </c>
      <c r="B1429" s="182" t="s">
        <v>1139</v>
      </c>
      <c r="C1429" s="182" t="s">
        <v>178</v>
      </c>
      <c r="D1429" s="183"/>
      <c r="E1429" s="188" t="s">
        <v>15193</v>
      </c>
      <c r="F1429" s="186">
        <v>0</v>
      </c>
      <c r="G1429" s="185" t="s">
        <v>7363</v>
      </c>
      <c r="H1429" s="110" t="s">
        <v>6340</v>
      </c>
      <c r="I1429" s="110" t="s">
        <v>6117</v>
      </c>
    </row>
    <row r="1430" spans="1:9" ht="11.25" customHeight="1" x14ac:dyDescent="0.2">
      <c r="A1430" s="181">
        <v>1869</v>
      </c>
      <c r="B1430" s="182" t="s">
        <v>1144</v>
      </c>
      <c r="C1430" s="182" t="s">
        <v>178</v>
      </c>
      <c r="D1430" s="183"/>
      <c r="E1430" s="188" t="s">
        <v>15193</v>
      </c>
      <c r="F1430" s="186">
        <v>0</v>
      </c>
      <c r="G1430" s="185" t="s">
        <v>7365</v>
      </c>
      <c r="H1430" s="110" t="s">
        <v>6152</v>
      </c>
      <c r="I1430" s="110" t="s">
        <v>6114</v>
      </c>
    </row>
    <row r="1431" spans="1:9" ht="11.25" customHeight="1" x14ac:dyDescent="0.2">
      <c r="A1431" s="181">
        <v>1870</v>
      </c>
      <c r="B1431" s="182" t="s">
        <v>1140</v>
      </c>
      <c r="C1431" s="182" t="s">
        <v>178</v>
      </c>
      <c r="D1431" s="183"/>
      <c r="E1431" s="188" t="s">
        <v>15193</v>
      </c>
      <c r="F1431" s="186">
        <v>0</v>
      </c>
      <c r="G1431" s="185" t="s">
        <v>6096</v>
      </c>
      <c r="H1431" s="110" t="s">
        <v>6350</v>
      </c>
      <c r="I1431" s="110" t="s">
        <v>6114</v>
      </c>
    </row>
    <row r="1432" spans="1:9" ht="11.25" customHeight="1" x14ac:dyDescent="0.2">
      <c r="A1432" s="181">
        <v>1871</v>
      </c>
      <c r="B1432" s="182" t="s">
        <v>614</v>
      </c>
      <c r="C1432" s="182" t="s">
        <v>183</v>
      </c>
      <c r="D1432" s="183"/>
      <c r="E1432" s="188" t="s">
        <v>15193</v>
      </c>
      <c r="F1432" s="186">
        <v>0</v>
      </c>
      <c r="G1432" s="185" t="s">
        <v>7367</v>
      </c>
      <c r="H1432" s="110" t="s">
        <v>6605</v>
      </c>
      <c r="I1432" s="110" t="s">
        <v>6117</v>
      </c>
    </row>
    <row r="1433" spans="1:9" ht="11.25" customHeight="1" x14ac:dyDescent="0.2">
      <c r="A1433" s="181">
        <v>1872</v>
      </c>
      <c r="B1433" s="182" t="s">
        <v>838</v>
      </c>
      <c r="C1433" s="182" t="s">
        <v>183</v>
      </c>
      <c r="D1433" s="183"/>
      <c r="E1433" s="188" t="s">
        <v>15193</v>
      </c>
      <c r="F1433" s="186">
        <v>0</v>
      </c>
      <c r="G1433" s="185" t="s">
        <v>7369</v>
      </c>
      <c r="H1433" s="110" t="s">
        <v>6130</v>
      </c>
      <c r="I1433" s="110" t="s">
        <v>6114</v>
      </c>
    </row>
    <row r="1434" spans="1:9" ht="11.25" customHeight="1" x14ac:dyDescent="0.2">
      <c r="A1434" s="181">
        <v>1873</v>
      </c>
      <c r="B1434" s="182" t="s">
        <v>13444</v>
      </c>
      <c r="C1434" s="182" t="s">
        <v>178</v>
      </c>
      <c r="D1434" s="184"/>
      <c r="E1434" s="188" t="s">
        <v>15193</v>
      </c>
      <c r="F1434" s="186">
        <v>0</v>
      </c>
      <c r="G1434" s="185" t="s">
        <v>6096</v>
      </c>
      <c r="H1434" s="110" t="s">
        <v>6396</v>
      </c>
      <c r="I1434" s="110" t="s">
        <v>6139</v>
      </c>
    </row>
    <row r="1435" spans="1:9" ht="11.25" customHeight="1" x14ac:dyDescent="0.2">
      <c r="A1435" s="181">
        <v>1874</v>
      </c>
      <c r="B1435" s="182" t="s">
        <v>13443</v>
      </c>
      <c r="C1435" s="182" t="s">
        <v>183</v>
      </c>
      <c r="D1435" s="183"/>
      <c r="E1435" s="188" t="s">
        <v>15193</v>
      </c>
      <c r="F1435" s="186">
        <v>0</v>
      </c>
      <c r="G1435" s="185" t="s">
        <v>6096</v>
      </c>
      <c r="H1435" s="110" t="s">
        <v>6344</v>
      </c>
      <c r="I1435" s="110" t="s">
        <v>6139</v>
      </c>
    </row>
    <row r="1436" spans="1:9" ht="11.25" customHeight="1" x14ac:dyDescent="0.2">
      <c r="A1436" s="181">
        <v>1875</v>
      </c>
      <c r="B1436" s="182" t="s">
        <v>13442</v>
      </c>
      <c r="C1436" s="182" t="s">
        <v>178</v>
      </c>
      <c r="D1436" s="183"/>
      <c r="E1436" s="188" t="s">
        <v>15193</v>
      </c>
      <c r="F1436" s="186">
        <v>0</v>
      </c>
      <c r="G1436" s="185" t="s">
        <v>6096</v>
      </c>
      <c r="H1436" s="110" t="s">
        <v>7087</v>
      </c>
      <c r="I1436" s="110" t="s">
        <v>6139</v>
      </c>
    </row>
    <row r="1437" spans="1:9" ht="11.25" customHeight="1" x14ac:dyDescent="0.2">
      <c r="A1437" s="181">
        <v>1876</v>
      </c>
      <c r="B1437" s="182" t="s">
        <v>13441</v>
      </c>
      <c r="C1437" s="182" t="s">
        <v>178</v>
      </c>
      <c r="D1437" s="183"/>
      <c r="E1437" s="188" t="s">
        <v>15193</v>
      </c>
      <c r="F1437" s="186">
        <v>0</v>
      </c>
      <c r="G1437" s="185" t="s">
        <v>6096</v>
      </c>
      <c r="H1437" s="110" t="s">
        <v>7087</v>
      </c>
      <c r="I1437" s="110" t="s">
        <v>6139</v>
      </c>
    </row>
    <row r="1438" spans="1:9" ht="11.25" customHeight="1" x14ac:dyDescent="0.2">
      <c r="A1438" s="181">
        <v>1877</v>
      </c>
      <c r="B1438" s="182" t="s">
        <v>13439</v>
      </c>
      <c r="C1438" s="182" t="s">
        <v>178</v>
      </c>
      <c r="D1438" s="183"/>
      <c r="E1438" s="188" t="s">
        <v>15193</v>
      </c>
      <c r="F1438" s="186">
        <v>0</v>
      </c>
      <c r="G1438" s="185" t="s">
        <v>6096</v>
      </c>
      <c r="H1438" s="110" t="s">
        <v>7087</v>
      </c>
      <c r="I1438" s="110" t="s">
        <v>6139</v>
      </c>
    </row>
    <row r="1439" spans="1:9" ht="11.25" customHeight="1" x14ac:dyDescent="0.2">
      <c r="A1439" s="181">
        <v>1878</v>
      </c>
      <c r="B1439" s="182" t="s">
        <v>186</v>
      </c>
      <c r="C1439" s="182" t="s">
        <v>168</v>
      </c>
      <c r="D1439" s="183">
        <v>44987</v>
      </c>
      <c r="E1439" s="188" t="s">
        <v>15194</v>
      </c>
      <c r="F1439" s="186">
        <v>5385</v>
      </c>
      <c r="G1439" s="185" t="s">
        <v>6096</v>
      </c>
      <c r="H1439" s="110" t="s">
        <v>6152</v>
      </c>
      <c r="I1439" s="110" t="s">
        <v>6139</v>
      </c>
    </row>
    <row r="1440" spans="1:9" ht="11.25" customHeight="1" x14ac:dyDescent="0.2">
      <c r="A1440" s="181">
        <v>1879</v>
      </c>
      <c r="B1440" s="182" t="s">
        <v>9289</v>
      </c>
      <c r="C1440" s="182" t="s">
        <v>168</v>
      </c>
      <c r="D1440" s="183">
        <v>44725</v>
      </c>
      <c r="E1440" s="188" t="s">
        <v>7328</v>
      </c>
      <c r="F1440" s="186">
        <v>6349.99</v>
      </c>
      <c r="G1440" s="185" t="s">
        <v>6096</v>
      </c>
      <c r="H1440" s="110" t="s">
        <v>6272</v>
      </c>
      <c r="I1440" s="110" t="s">
        <v>6139</v>
      </c>
    </row>
    <row r="1441" spans="1:9" ht="11.25" customHeight="1" x14ac:dyDescent="0.2">
      <c r="A1441" s="181">
        <v>1881</v>
      </c>
      <c r="B1441" s="182" t="s">
        <v>415</v>
      </c>
      <c r="C1441" s="182" t="s">
        <v>171</v>
      </c>
      <c r="D1441" s="183"/>
      <c r="E1441" s="188" t="s">
        <v>15193</v>
      </c>
      <c r="F1441" s="186">
        <v>0</v>
      </c>
      <c r="G1441" s="185" t="s">
        <v>6096</v>
      </c>
      <c r="H1441" s="110" t="s">
        <v>6272</v>
      </c>
      <c r="I1441" s="110" t="s">
        <v>6139</v>
      </c>
    </row>
    <row r="1442" spans="1:9" ht="11.25" customHeight="1" x14ac:dyDescent="0.2">
      <c r="A1442" s="181">
        <v>1882</v>
      </c>
      <c r="B1442" s="182" t="s">
        <v>437</v>
      </c>
      <c r="C1442" s="182" t="s">
        <v>171</v>
      </c>
      <c r="D1442" s="183"/>
      <c r="E1442" s="188" t="s">
        <v>15193</v>
      </c>
      <c r="F1442" s="186">
        <v>0</v>
      </c>
      <c r="G1442" s="185" t="s">
        <v>6096</v>
      </c>
      <c r="H1442" s="110" t="s">
        <v>6272</v>
      </c>
      <c r="I1442" s="110" t="s">
        <v>6139</v>
      </c>
    </row>
    <row r="1443" spans="1:9" ht="11.25" customHeight="1" x14ac:dyDescent="0.2">
      <c r="A1443" s="181">
        <v>1883</v>
      </c>
      <c r="B1443" s="182" t="s">
        <v>436</v>
      </c>
      <c r="C1443" s="182" t="s">
        <v>171</v>
      </c>
      <c r="D1443" s="183"/>
      <c r="E1443" s="188" t="s">
        <v>15193</v>
      </c>
      <c r="F1443" s="186">
        <v>0</v>
      </c>
      <c r="G1443" s="185" t="s">
        <v>6096</v>
      </c>
      <c r="H1443" s="110" t="s">
        <v>6272</v>
      </c>
      <c r="I1443" s="110" t="s">
        <v>6139</v>
      </c>
    </row>
    <row r="1444" spans="1:9" ht="11.25" customHeight="1" x14ac:dyDescent="0.2">
      <c r="A1444" s="181">
        <v>1884</v>
      </c>
      <c r="B1444" s="182" t="s">
        <v>13437</v>
      </c>
      <c r="C1444" s="182" t="s">
        <v>171</v>
      </c>
      <c r="D1444" s="183"/>
      <c r="E1444" s="188" t="s">
        <v>15193</v>
      </c>
      <c r="F1444" s="186">
        <v>0</v>
      </c>
      <c r="G1444" s="185" t="s">
        <v>6096</v>
      </c>
      <c r="H1444" s="110" t="s">
        <v>6272</v>
      </c>
      <c r="I1444" s="110" t="s">
        <v>6139</v>
      </c>
    </row>
    <row r="1445" spans="1:9" ht="11.25" customHeight="1" x14ac:dyDescent="0.2">
      <c r="A1445" s="181">
        <v>1885</v>
      </c>
      <c r="B1445" s="182" t="s">
        <v>13436</v>
      </c>
      <c r="C1445" s="182" t="s">
        <v>178</v>
      </c>
      <c r="D1445" s="183"/>
      <c r="E1445" s="188" t="s">
        <v>15193</v>
      </c>
      <c r="F1445" s="186">
        <v>0</v>
      </c>
      <c r="G1445" s="185" t="s">
        <v>6096</v>
      </c>
      <c r="H1445" s="110" t="s">
        <v>6272</v>
      </c>
      <c r="I1445" s="110" t="s">
        <v>6139</v>
      </c>
    </row>
    <row r="1446" spans="1:9" ht="11.25" customHeight="1" x14ac:dyDescent="0.2">
      <c r="A1446" s="181">
        <v>1886</v>
      </c>
      <c r="B1446" s="182" t="s">
        <v>13435</v>
      </c>
      <c r="C1446" s="182" t="s">
        <v>178</v>
      </c>
      <c r="D1446" s="183"/>
      <c r="E1446" s="188" t="s">
        <v>15193</v>
      </c>
      <c r="F1446" s="186">
        <v>0</v>
      </c>
      <c r="G1446" s="185" t="s">
        <v>6096</v>
      </c>
      <c r="H1446" s="110" t="s">
        <v>6272</v>
      </c>
      <c r="I1446" s="110" t="s">
        <v>6139</v>
      </c>
    </row>
    <row r="1447" spans="1:9" ht="11.25" customHeight="1" x14ac:dyDescent="0.2">
      <c r="A1447" s="181">
        <v>1887</v>
      </c>
      <c r="B1447" s="182" t="s">
        <v>13433</v>
      </c>
      <c r="C1447" s="182" t="s">
        <v>178</v>
      </c>
      <c r="D1447" s="183"/>
      <c r="E1447" s="188" t="s">
        <v>15193</v>
      </c>
      <c r="F1447" s="186">
        <v>0</v>
      </c>
      <c r="G1447" s="185" t="s">
        <v>6096</v>
      </c>
      <c r="H1447" s="110" t="s">
        <v>6272</v>
      </c>
      <c r="I1447" s="110" t="s">
        <v>6139</v>
      </c>
    </row>
    <row r="1448" spans="1:9" ht="11.25" customHeight="1" x14ac:dyDescent="0.2">
      <c r="A1448" s="181">
        <v>1888</v>
      </c>
      <c r="B1448" s="182" t="s">
        <v>13432</v>
      </c>
      <c r="C1448" s="182" t="s">
        <v>178</v>
      </c>
      <c r="D1448" s="183"/>
      <c r="E1448" s="188" t="s">
        <v>15193</v>
      </c>
      <c r="F1448" s="186">
        <v>0</v>
      </c>
      <c r="G1448" s="185" t="s">
        <v>6096</v>
      </c>
      <c r="H1448" s="110" t="s">
        <v>6272</v>
      </c>
      <c r="I1448" s="110" t="s">
        <v>6139</v>
      </c>
    </row>
    <row r="1449" spans="1:9" ht="11.25" customHeight="1" x14ac:dyDescent="0.2">
      <c r="A1449" s="181">
        <v>1889</v>
      </c>
      <c r="B1449" s="182" t="s">
        <v>453</v>
      </c>
      <c r="C1449" s="182" t="s">
        <v>178</v>
      </c>
      <c r="D1449" s="184"/>
      <c r="E1449" s="188" t="s">
        <v>15193</v>
      </c>
      <c r="F1449" s="186">
        <v>0</v>
      </c>
      <c r="G1449" s="185" t="s">
        <v>6096</v>
      </c>
      <c r="H1449" s="110" t="s">
        <v>7377</v>
      </c>
      <c r="I1449" s="110" t="s">
        <v>6139</v>
      </c>
    </row>
    <row r="1450" spans="1:9" ht="11.25" customHeight="1" x14ac:dyDescent="0.2">
      <c r="A1450" s="181">
        <v>1890</v>
      </c>
      <c r="B1450" s="182" t="s">
        <v>452</v>
      </c>
      <c r="C1450" s="182" t="s">
        <v>178</v>
      </c>
      <c r="D1450" s="184"/>
      <c r="E1450" s="188" t="s">
        <v>15193</v>
      </c>
      <c r="F1450" s="186">
        <v>0</v>
      </c>
      <c r="G1450" s="185" t="s">
        <v>6096</v>
      </c>
      <c r="H1450" s="110" t="s">
        <v>6116</v>
      </c>
      <c r="I1450" s="110" t="s">
        <v>6139</v>
      </c>
    </row>
    <row r="1451" spans="1:9" ht="11.25" customHeight="1" x14ac:dyDescent="0.2">
      <c r="A1451" s="181">
        <v>1891</v>
      </c>
      <c r="B1451" s="182" t="s">
        <v>13431</v>
      </c>
      <c r="C1451" s="182" t="s">
        <v>178</v>
      </c>
      <c r="D1451" s="183"/>
      <c r="E1451" s="188" t="s">
        <v>15193</v>
      </c>
      <c r="F1451" s="186">
        <v>0</v>
      </c>
      <c r="G1451" s="185" t="s">
        <v>6096</v>
      </c>
      <c r="H1451" s="110" t="s">
        <v>6280</v>
      </c>
      <c r="I1451" s="110" t="s">
        <v>6139</v>
      </c>
    </row>
    <row r="1452" spans="1:9" ht="11.25" customHeight="1" x14ac:dyDescent="0.2">
      <c r="A1452" s="181">
        <v>1892</v>
      </c>
      <c r="B1452" s="182" t="s">
        <v>13430</v>
      </c>
      <c r="C1452" s="182" t="s">
        <v>178</v>
      </c>
      <c r="D1452" s="183"/>
      <c r="E1452" s="188" t="s">
        <v>15193</v>
      </c>
      <c r="F1452" s="186">
        <v>0</v>
      </c>
      <c r="G1452" s="185" t="s">
        <v>6096</v>
      </c>
      <c r="H1452" s="110" t="s">
        <v>6345</v>
      </c>
      <c r="I1452" s="110" t="s">
        <v>6139</v>
      </c>
    </row>
    <row r="1453" spans="1:9" ht="11.25" customHeight="1" x14ac:dyDescent="0.2">
      <c r="A1453" s="181">
        <v>1893</v>
      </c>
      <c r="B1453" s="182" t="s">
        <v>441</v>
      </c>
      <c r="C1453" s="182" t="s">
        <v>178</v>
      </c>
      <c r="D1453" s="183"/>
      <c r="E1453" s="188" t="s">
        <v>15193</v>
      </c>
      <c r="F1453" s="186">
        <v>0</v>
      </c>
      <c r="G1453" s="185" t="s">
        <v>6096</v>
      </c>
      <c r="H1453" s="110" t="s">
        <v>6723</v>
      </c>
      <c r="I1453" s="110" t="s">
        <v>6139</v>
      </c>
    </row>
    <row r="1454" spans="1:9" ht="11.25" customHeight="1" x14ac:dyDescent="0.2">
      <c r="A1454" s="181">
        <v>1894</v>
      </c>
      <c r="B1454" s="182" t="s">
        <v>440</v>
      </c>
      <c r="C1454" s="182" t="s">
        <v>178</v>
      </c>
      <c r="D1454" s="183"/>
      <c r="E1454" s="188" t="s">
        <v>15193</v>
      </c>
      <c r="F1454" s="186">
        <v>0</v>
      </c>
      <c r="G1454" s="185" t="s">
        <v>6096</v>
      </c>
      <c r="H1454" s="110" t="s">
        <v>6583</v>
      </c>
      <c r="I1454" s="110" t="s">
        <v>6139</v>
      </c>
    </row>
    <row r="1455" spans="1:9" ht="11.25" customHeight="1" x14ac:dyDescent="0.2">
      <c r="A1455" s="181">
        <v>1895</v>
      </c>
      <c r="B1455" s="182" t="s">
        <v>655</v>
      </c>
      <c r="C1455" s="182" t="s">
        <v>178</v>
      </c>
      <c r="D1455" s="184"/>
      <c r="E1455" s="188" t="s">
        <v>15193</v>
      </c>
      <c r="F1455" s="186">
        <v>0</v>
      </c>
      <c r="G1455" s="185" t="s">
        <v>6096</v>
      </c>
      <c r="H1455" s="110" t="s">
        <v>6323</v>
      </c>
      <c r="I1455" s="110" t="s">
        <v>6139</v>
      </c>
    </row>
    <row r="1456" spans="1:9" ht="11.25" customHeight="1" x14ac:dyDescent="0.2">
      <c r="A1456" s="181">
        <v>1896</v>
      </c>
      <c r="B1456" s="182" t="s">
        <v>654</v>
      </c>
      <c r="C1456" s="182" t="s">
        <v>178</v>
      </c>
      <c r="D1456" s="183"/>
      <c r="E1456" s="188" t="s">
        <v>15193</v>
      </c>
      <c r="F1456" s="186">
        <v>0</v>
      </c>
      <c r="G1456" s="185" t="s">
        <v>6096</v>
      </c>
      <c r="H1456" s="110" t="s">
        <v>6121</v>
      </c>
      <c r="I1456" s="110" t="s">
        <v>6139</v>
      </c>
    </row>
    <row r="1457" spans="1:9" ht="11.25" customHeight="1" x14ac:dyDescent="0.2">
      <c r="A1457" s="181">
        <v>1897</v>
      </c>
      <c r="B1457" s="182" t="s">
        <v>13429</v>
      </c>
      <c r="C1457" s="182" t="s">
        <v>171</v>
      </c>
      <c r="D1457" s="184"/>
      <c r="E1457" s="188" t="s">
        <v>15193</v>
      </c>
      <c r="F1457" s="186">
        <v>0</v>
      </c>
      <c r="G1457" s="185" t="s">
        <v>6096</v>
      </c>
      <c r="H1457" s="110" t="s">
        <v>6116</v>
      </c>
      <c r="I1457" s="110" t="s">
        <v>6139</v>
      </c>
    </row>
    <row r="1458" spans="1:9" ht="11.25" customHeight="1" x14ac:dyDescent="0.2">
      <c r="A1458" s="181">
        <v>1898</v>
      </c>
      <c r="B1458" s="182" t="s">
        <v>4945</v>
      </c>
      <c r="C1458" s="182" t="s">
        <v>178</v>
      </c>
      <c r="D1458" s="183">
        <v>43566</v>
      </c>
      <c r="E1458" s="188" t="s">
        <v>15195</v>
      </c>
      <c r="F1458" s="186">
        <v>22984.01</v>
      </c>
      <c r="G1458" s="185" t="s">
        <v>6096</v>
      </c>
      <c r="H1458" s="110" t="s">
        <v>6116</v>
      </c>
      <c r="I1458" s="110" t="s">
        <v>6139</v>
      </c>
    </row>
    <row r="1459" spans="1:9" ht="11.25" customHeight="1" x14ac:dyDescent="0.2">
      <c r="A1459" s="181">
        <v>1899</v>
      </c>
      <c r="B1459" s="182" t="s">
        <v>839</v>
      </c>
      <c r="C1459" s="182" t="s">
        <v>183</v>
      </c>
      <c r="D1459" s="183"/>
      <c r="E1459" s="188" t="s">
        <v>15193</v>
      </c>
      <c r="F1459" s="186">
        <v>0</v>
      </c>
      <c r="G1459" s="185" t="s">
        <v>6096</v>
      </c>
      <c r="H1459" s="110" t="s">
        <v>6116</v>
      </c>
      <c r="I1459" s="110" t="s">
        <v>6139</v>
      </c>
    </row>
    <row r="1460" spans="1:9" ht="11.25" customHeight="1" x14ac:dyDescent="0.2">
      <c r="A1460" s="181">
        <v>1900</v>
      </c>
      <c r="B1460" s="182" t="s">
        <v>840</v>
      </c>
      <c r="C1460" s="182" t="s">
        <v>183</v>
      </c>
      <c r="D1460" s="183"/>
      <c r="E1460" s="188" t="s">
        <v>15193</v>
      </c>
      <c r="F1460" s="186">
        <v>0</v>
      </c>
      <c r="G1460" s="185" t="s">
        <v>6096</v>
      </c>
      <c r="H1460" s="110" t="s">
        <v>7385</v>
      </c>
      <c r="I1460" s="110" t="s">
        <v>6139</v>
      </c>
    </row>
    <row r="1461" spans="1:9" ht="11.25" customHeight="1" x14ac:dyDescent="0.2">
      <c r="A1461" s="181">
        <v>1901</v>
      </c>
      <c r="B1461" s="182" t="s">
        <v>1627</v>
      </c>
      <c r="C1461" s="182" t="s">
        <v>183</v>
      </c>
      <c r="D1461" s="184"/>
      <c r="E1461" s="188" t="s">
        <v>15193</v>
      </c>
      <c r="F1461" s="186">
        <v>0</v>
      </c>
      <c r="G1461" s="185" t="s">
        <v>6096</v>
      </c>
      <c r="H1461" s="110" t="s">
        <v>6257</v>
      </c>
      <c r="I1461" s="110" t="s">
        <v>6139</v>
      </c>
    </row>
    <row r="1462" spans="1:9" ht="11.25" customHeight="1" x14ac:dyDescent="0.2">
      <c r="A1462" s="181">
        <v>1902</v>
      </c>
      <c r="B1462" s="182" t="s">
        <v>673</v>
      </c>
      <c r="C1462" s="182" t="s">
        <v>183</v>
      </c>
      <c r="D1462" s="184"/>
      <c r="E1462" s="188" t="s">
        <v>15193</v>
      </c>
      <c r="F1462" s="186">
        <v>0</v>
      </c>
      <c r="G1462" s="185" t="s">
        <v>7388</v>
      </c>
      <c r="H1462" s="110" t="s">
        <v>6262</v>
      </c>
      <c r="I1462" s="110" t="s">
        <v>6139</v>
      </c>
    </row>
    <row r="1463" spans="1:9" ht="11.25" customHeight="1" x14ac:dyDescent="0.2">
      <c r="A1463" s="181">
        <v>1903</v>
      </c>
      <c r="B1463" s="182" t="s">
        <v>760</v>
      </c>
      <c r="C1463" s="182" t="s">
        <v>183</v>
      </c>
      <c r="D1463" s="183"/>
      <c r="E1463" s="188" t="s">
        <v>15193</v>
      </c>
      <c r="F1463" s="186">
        <v>0</v>
      </c>
      <c r="G1463" s="185" t="s">
        <v>6096</v>
      </c>
      <c r="H1463" s="110" t="s">
        <v>6396</v>
      </c>
      <c r="I1463" s="110" t="s">
        <v>6139</v>
      </c>
    </row>
    <row r="1464" spans="1:9" ht="11.25" customHeight="1" x14ac:dyDescent="0.2">
      <c r="A1464" s="181">
        <v>1904</v>
      </c>
      <c r="B1464" s="182" t="s">
        <v>666</v>
      </c>
      <c r="C1464" s="182" t="s">
        <v>183</v>
      </c>
      <c r="D1464" s="183"/>
      <c r="E1464" s="188" t="s">
        <v>15193</v>
      </c>
      <c r="F1464" s="186">
        <v>0</v>
      </c>
      <c r="G1464" s="185" t="s">
        <v>7389</v>
      </c>
      <c r="H1464" s="110" t="s">
        <v>6396</v>
      </c>
      <c r="I1464" s="110" t="s">
        <v>6139</v>
      </c>
    </row>
    <row r="1465" spans="1:9" ht="11.25" customHeight="1" x14ac:dyDescent="0.2">
      <c r="A1465" s="181">
        <v>1905</v>
      </c>
      <c r="B1465" s="182" t="s">
        <v>612</v>
      </c>
      <c r="C1465" s="182" t="s">
        <v>183</v>
      </c>
      <c r="D1465" s="184"/>
      <c r="E1465" s="188" t="s">
        <v>15193</v>
      </c>
      <c r="F1465" s="186">
        <v>0</v>
      </c>
      <c r="G1465" s="185" t="s">
        <v>7389</v>
      </c>
      <c r="H1465" s="110" t="s">
        <v>6121</v>
      </c>
      <c r="I1465" s="110" t="s">
        <v>6139</v>
      </c>
    </row>
    <row r="1466" spans="1:9" ht="11.25" customHeight="1" x14ac:dyDescent="0.2">
      <c r="A1466" s="181">
        <v>1906</v>
      </c>
      <c r="B1466" s="182" t="s">
        <v>611</v>
      </c>
      <c r="C1466" s="182" t="s">
        <v>183</v>
      </c>
      <c r="D1466" s="183"/>
      <c r="E1466" s="188" t="s">
        <v>15193</v>
      </c>
      <c r="F1466" s="186">
        <v>0</v>
      </c>
      <c r="G1466" s="185" t="s">
        <v>6096</v>
      </c>
      <c r="H1466" s="110" t="s">
        <v>6440</v>
      </c>
      <c r="I1466" s="110" t="s">
        <v>6139</v>
      </c>
    </row>
    <row r="1467" spans="1:9" ht="11.25" customHeight="1" x14ac:dyDescent="0.2">
      <c r="A1467" s="181">
        <v>1907</v>
      </c>
      <c r="B1467" s="182" t="s">
        <v>615</v>
      </c>
      <c r="C1467" s="182" t="s">
        <v>183</v>
      </c>
      <c r="D1467" s="183"/>
      <c r="E1467" s="188" t="s">
        <v>15193</v>
      </c>
      <c r="F1467" s="186">
        <v>0</v>
      </c>
      <c r="G1467" s="185" t="s">
        <v>6096</v>
      </c>
      <c r="H1467" s="110" t="s">
        <v>6240</v>
      </c>
      <c r="I1467" s="110" t="s">
        <v>6139</v>
      </c>
    </row>
    <row r="1468" spans="1:9" ht="11.25" customHeight="1" x14ac:dyDescent="0.2">
      <c r="A1468" s="181">
        <v>1908</v>
      </c>
      <c r="B1468" s="182" t="s">
        <v>610</v>
      </c>
      <c r="C1468" s="182" t="s">
        <v>183</v>
      </c>
      <c r="D1468" s="184"/>
      <c r="E1468" s="188" t="s">
        <v>15193</v>
      </c>
      <c r="F1468" s="186">
        <v>0</v>
      </c>
      <c r="G1468" s="185" t="s">
        <v>6096</v>
      </c>
      <c r="H1468" s="110" t="s">
        <v>7394</v>
      </c>
      <c r="I1468" s="110" t="s">
        <v>6139</v>
      </c>
    </row>
    <row r="1469" spans="1:9" ht="11.25" customHeight="1" x14ac:dyDescent="0.2">
      <c r="A1469" s="181">
        <v>1910</v>
      </c>
      <c r="B1469" s="182" t="s">
        <v>609</v>
      </c>
      <c r="C1469" s="182" t="s">
        <v>183</v>
      </c>
      <c r="D1469" s="184"/>
      <c r="E1469" s="188" t="s">
        <v>15193</v>
      </c>
      <c r="F1469" s="186">
        <v>0</v>
      </c>
      <c r="G1469" s="185" t="s">
        <v>6096</v>
      </c>
      <c r="H1469" s="110" t="s">
        <v>6258</v>
      </c>
      <c r="I1469" s="110" t="s">
        <v>6139</v>
      </c>
    </row>
    <row r="1470" spans="1:9" ht="11.25" customHeight="1" x14ac:dyDescent="0.2">
      <c r="A1470" s="181">
        <v>1911</v>
      </c>
      <c r="B1470" s="182" t="s">
        <v>13423</v>
      </c>
      <c r="C1470" s="182" t="s">
        <v>178</v>
      </c>
      <c r="D1470" s="184"/>
      <c r="E1470" s="188" t="s">
        <v>15193</v>
      </c>
      <c r="F1470" s="186">
        <v>0</v>
      </c>
      <c r="G1470" s="185" t="s">
        <v>6096</v>
      </c>
      <c r="H1470" s="110" t="s">
        <v>6258</v>
      </c>
      <c r="I1470" s="110" t="s">
        <v>6139</v>
      </c>
    </row>
    <row r="1471" spans="1:9" ht="11.25" customHeight="1" x14ac:dyDescent="0.2">
      <c r="A1471" s="181">
        <v>1912</v>
      </c>
      <c r="B1471" s="182" t="s">
        <v>2329</v>
      </c>
      <c r="C1471" s="182" t="s">
        <v>178</v>
      </c>
      <c r="D1471" s="184">
        <v>43566</v>
      </c>
      <c r="E1471" s="188" t="s">
        <v>15195</v>
      </c>
      <c r="F1471" s="186">
        <v>2680</v>
      </c>
      <c r="G1471" s="185" t="s">
        <v>6510</v>
      </c>
      <c r="H1471" s="110" t="s">
        <v>6113</v>
      </c>
      <c r="I1471" s="110" t="s">
        <v>6139</v>
      </c>
    </row>
    <row r="1472" spans="1:9" ht="11.25" customHeight="1" x14ac:dyDescent="0.2">
      <c r="A1472" s="181">
        <v>1913</v>
      </c>
      <c r="B1472" s="182" t="s">
        <v>617</v>
      </c>
      <c r="C1472" s="182" t="s">
        <v>183</v>
      </c>
      <c r="D1472" s="183"/>
      <c r="E1472" s="188" t="s">
        <v>15193</v>
      </c>
      <c r="F1472" s="186">
        <v>0</v>
      </c>
      <c r="G1472" s="185" t="s">
        <v>7399</v>
      </c>
      <c r="H1472" s="110" t="s">
        <v>6521</v>
      </c>
      <c r="I1472" s="110" t="s">
        <v>6139</v>
      </c>
    </row>
    <row r="1473" spans="1:9" ht="11.25" customHeight="1" x14ac:dyDescent="0.2">
      <c r="A1473" s="181">
        <v>1915</v>
      </c>
      <c r="B1473" s="182" t="s">
        <v>13422</v>
      </c>
      <c r="C1473" s="182" t="s">
        <v>168</v>
      </c>
      <c r="D1473" s="183"/>
      <c r="E1473" s="188" t="s">
        <v>15193</v>
      </c>
      <c r="F1473" s="186">
        <v>0</v>
      </c>
      <c r="G1473" s="185" t="s">
        <v>6096</v>
      </c>
      <c r="H1473" s="110" t="s">
        <v>6258</v>
      </c>
      <c r="I1473" s="110" t="s">
        <v>6139</v>
      </c>
    </row>
    <row r="1474" spans="1:9" ht="11.25" customHeight="1" x14ac:dyDescent="0.2">
      <c r="A1474" s="181">
        <v>1916</v>
      </c>
      <c r="B1474" s="182" t="s">
        <v>219</v>
      </c>
      <c r="C1474" s="182" t="s">
        <v>168</v>
      </c>
      <c r="D1474" s="183"/>
      <c r="E1474" s="188" t="s">
        <v>15193</v>
      </c>
      <c r="F1474" s="186">
        <v>0</v>
      </c>
      <c r="G1474" s="185" t="s">
        <v>6096</v>
      </c>
      <c r="H1474" s="110" t="s">
        <v>6166</v>
      </c>
      <c r="I1474" s="110" t="s">
        <v>6139</v>
      </c>
    </row>
    <row r="1475" spans="1:9" ht="11.25" customHeight="1" x14ac:dyDescent="0.2">
      <c r="A1475" s="181">
        <v>1917</v>
      </c>
      <c r="B1475" s="182" t="s">
        <v>616</v>
      </c>
      <c r="C1475" s="182" t="s">
        <v>183</v>
      </c>
      <c r="D1475" s="183">
        <v>44721</v>
      </c>
      <c r="E1475" s="188" t="s">
        <v>7328</v>
      </c>
      <c r="F1475" s="186">
        <v>32742</v>
      </c>
      <c r="G1475" s="185" t="s">
        <v>7401</v>
      </c>
      <c r="H1475" s="110" t="s">
        <v>6116</v>
      </c>
      <c r="I1475" s="110" t="s">
        <v>6139</v>
      </c>
    </row>
    <row r="1476" spans="1:9" ht="11.25" customHeight="1" x14ac:dyDescent="0.2">
      <c r="A1476" s="181">
        <v>1919</v>
      </c>
      <c r="B1476" s="182" t="s">
        <v>607</v>
      </c>
      <c r="C1476" s="182" t="s">
        <v>183</v>
      </c>
      <c r="D1476" s="183"/>
      <c r="E1476" s="188" t="s">
        <v>15193</v>
      </c>
      <c r="F1476" s="186">
        <v>0</v>
      </c>
      <c r="G1476" s="185" t="s">
        <v>6616</v>
      </c>
      <c r="H1476" s="110" t="s">
        <v>6149</v>
      </c>
      <c r="I1476" s="110" t="s">
        <v>6139</v>
      </c>
    </row>
    <row r="1477" spans="1:9" ht="11.25" customHeight="1" x14ac:dyDescent="0.2">
      <c r="A1477" s="181">
        <v>1920</v>
      </c>
      <c r="B1477" s="182" t="s">
        <v>606</v>
      </c>
      <c r="C1477" s="182" t="s">
        <v>183</v>
      </c>
      <c r="D1477" s="184"/>
      <c r="E1477" s="188" t="s">
        <v>15193</v>
      </c>
      <c r="F1477" s="186">
        <v>0</v>
      </c>
      <c r="G1477" s="185" t="s">
        <v>7403</v>
      </c>
      <c r="H1477" s="110" t="s">
        <v>6451</v>
      </c>
      <c r="I1477" s="110" t="s">
        <v>6139</v>
      </c>
    </row>
    <row r="1478" spans="1:9" ht="11.25" customHeight="1" x14ac:dyDescent="0.2">
      <c r="A1478" s="181">
        <v>1922</v>
      </c>
      <c r="B1478" s="182" t="s">
        <v>608</v>
      </c>
      <c r="C1478" s="182" t="s">
        <v>183</v>
      </c>
      <c r="D1478" s="184"/>
      <c r="E1478" s="188" t="s">
        <v>15193</v>
      </c>
      <c r="F1478" s="186">
        <v>0</v>
      </c>
      <c r="G1478" s="185" t="s">
        <v>7405</v>
      </c>
      <c r="H1478" s="110" t="s">
        <v>6451</v>
      </c>
      <c r="I1478" s="110" t="s">
        <v>6139</v>
      </c>
    </row>
    <row r="1479" spans="1:9" ht="11.25" customHeight="1" x14ac:dyDescent="0.2">
      <c r="A1479" s="181">
        <v>1923</v>
      </c>
      <c r="B1479" s="182" t="s">
        <v>852</v>
      </c>
      <c r="C1479" s="182" t="s">
        <v>183</v>
      </c>
      <c r="D1479" s="183"/>
      <c r="E1479" s="188" t="s">
        <v>15193</v>
      </c>
      <c r="F1479" s="186">
        <v>0</v>
      </c>
      <c r="G1479" s="185" t="s">
        <v>7278</v>
      </c>
      <c r="H1479" s="110" t="s">
        <v>6451</v>
      </c>
      <c r="I1479" s="110" t="s">
        <v>6139</v>
      </c>
    </row>
    <row r="1480" spans="1:9" ht="11.25" customHeight="1" x14ac:dyDescent="0.2">
      <c r="A1480" s="181">
        <v>1924</v>
      </c>
      <c r="B1480" s="182" t="s">
        <v>851</v>
      </c>
      <c r="C1480" s="182" t="s">
        <v>183</v>
      </c>
      <c r="D1480" s="183"/>
      <c r="E1480" s="188" t="s">
        <v>15193</v>
      </c>
      <c r="F1480" s="186">
        <v>0</v>
      </c>
      <c r="G1480" s="185" t="s">
        <v>6450</v>
      </c>
      <c r="H1480" s="110" t="s">
        <v>6451</v>
      </c>
      <c r="I1480" s="110" t="s">
        <v>6139</v>
      </c>
    </row>
    <row r="1481" spans="1:9" ht="11.25" customHeight="1" x14ac:dyDescent="0.2">
      <c r="A1481" s="181">
        <v>1925</v>
      </c>
      <c r="B1481" s="182" t="s">
        <v>850</v>
      </c>
      <c r="C1481" s="182" t="s">
        <v>183</v>
      </c>
      <c r="D1481" s="183"/>
      <c r="E1481" s="188" t="s">
        <v>15193</v>
      </c>
      <c r="F1481" s="186">
        <v>0</v>
      </c>
      <c r="G1481" s="185" t="s">
        <v>6450</v>
      </c>
      <c r="H1481" s="110" t="s">
        <v>6451</v>
      </c>
      <c r="I1481" s="110" t="s">
        <v>6139</v>
      </c>
    </row>
    <row r="1482" spans="1:9" ht="11.25" customHeight="1" x14ac:dyDescent="0.2">
      <c r="A1482" s="181">
        <v>1926</v>
      </c>
      <c r="B1482" s="182" t="s">
        <v>849</v>
      </c>
      <c r="C1482" s="182" t="s">
        <v>183</v>
      </c>
      <c r="D1482" s="184"/>
      <c r="E1482" s="188" t="s">
        <v>15193</v>
      </c>
      <c r="F1482" s="186">
        <v>0</v>
      </c>
      <c r="G1482" s="185" t="s">
        <v>7406</v>
      </c>
      <c r="H1482" s="110" t="s">
        <v>6451</v>
      </c>
      <c r="I1482" s="110" t="s">
        <v>6139</v>
      </c>
    </row>
    <row r="1483" spans="1:9" ht="11.25" customHeight="1" x14ac:dyDescent="0.2">
      <c r="A1483" s="181">
        <v>1927</v>
      </c>
      <c r="B1483" s="182" t="s">
        <v>684</v>
      </c>
      <c r="C1483" s="182" t="s">
        <v>171</v>
      </c>
      <c r="D1483" s="184"/>
      <c r="E1483" s="188" t="s">
        <v>15193</v>
      </c>
      <c r="F1483" s="186">
        <v>0</v>
      </c>
      <c r="G1483" s="185" t="s">
        <v>6510</v>
      </c>
      <c r="H1483" s="110" t="s">
        <v>6113</v>
      </c>
      <c r="I1483" s="110" t="s">
        <v>6139</v>
      </c>
    </row>
    <row r="1484" spans="1:9" ht="11.25" customHeight="1" x14ac:dyDescent="0.2">
      <c r="A1484" s="181">
        <v>1928</v>
      </c>
      <c r="B1484" s="182" t="s">
        <v>683</v>
      </c>
      <c r="C1484" s="182" t="s">
        <v>171</v>
      </c>
      <c r="D1484" s="183"/>
      <c r="E1484" s="188" t="s">
        <v>15193</v>
      </c>
      <c r="F1484" s="186">
        <v>0</v>
      </c>
      <c r="G1484" s="185" t="s">
        <v>7408</v>
      </c>
      <c r="H1484" s="110" t="s">
        <v>6451</v>
      </c>
      <c r="I1484" s="110" t="s">
        <v>6139</v>
      </c>
    </row>
    <row r="1485" spans="1:9" ht="11.25" customHeight="1" x14ac:dyDescent="0.2">
      <c r="A1485" s="181">
        <v>1929</v>
      </c>
      <c r="B1485" s="182" t="s">
        <v>682</v>
      </c>
      <c r="C1485" s="182" t="s">
        <v>171</v>
      </c>
      <c r="D1485" s="183"/>
      <c r="E1485" s="188" t="s">
        <v>15193</v>
      </c>
      <c r="F1485" s="186">
        <v>0</v>
      </c>
      <c r="G1485" s="185" t="s">
        <v>6096</v>
      </c>
      <c r="H1485" s="110" t="s">
        <v>6280</v>
      </c>
      <c r="I1485" s="110" t="s">
        <v>6139</v>
      </c>
    </row>
    <row r="1486" spans="1:9" ht="11.25" customHeight="1" x14ac:dyDescent="0.2">
      <c r="A1486" s="181">
        <v>1930</v>
      </c>
      <c r="B1486" s="182" t="s">
        <v>681</v>
      </c>
      <c r="C1486" s="182" t="s">
        <v>171</v>
      </c>
      <c r="D1486" s="183"/>
      <c r="E1486" s="188" t="s">
        <v>15193</v>
      </c>
      <c r="F1486" s="186">
        <v>0</v>
      </c>
      <c r="G1486" s="185" t="s">
        <v>7410</v>
      </c>
      <c r="H1486" s="110" t="s">
        <v>6361</v>
      </c>
      <c r="I1486" s="110" t="s">
        <v>6139</v>
      </c>
    </row>
    <row r="1487" spans="1:9" ht="11.25" customHeight="1" x14ac:dyDescent="0.2">
      <c r="A1487" s="181">
        <v>1931</v>
      </c>
      <c r="B1487" s="182" t="s">
        <v>13421</v>
      </c>
      <c r="C1487" s="182" t="s">
        <v>178</v>
      </c>
      <c r="D1487" s="183"/>
      <c r="E1487" s="188" t="s">
        <v>15193</v>
      </c>
      <c r="F1487" s="186">
        <v>0</v>
      </c>
      <c r="G1487" s="185" t="s">
        <v>7412</v>
      </c>
      <c r="H1487" s="110" t="s">
        <v>6361</v>
      </c>
      <c r="I1487" s="110" t="s">
        <v>6139</v>
      </c>
    </row>
    <row r="1488" spans="1:9" ht="11.25" customHeight="1" x14ac:dyDescent="0.2">
      <c r="A1488" s="181">
        <v>1932</v>
      </c>
      <c r="B1488" s="182" t="s">
        <v>582</v>
      </c>
      <c r="C1488" s="182" t="s">
        <v>178</v>
      </c>
      <c r="D1488" s="184"/>
      <c r="E1488" s="188" t="s">
        <v>15193</v>
      </c>
      <c r="F1488" s="186">
        <v>0</v>
      </c>
      <c r="G1488" s="185" t="s">
        <v>7413</v>
      </c>
      <c r="H1488" s="110" t="s">
        <v>6191</v>
      </c>
      <c r="I1488" s="110" t="s">
        <v>6139</v>
      </c>
    </row>
    <row r="1489" spans="1:9" ht="11.25" customHeight="1" x14ac:dyDescent="0.2">
      <c r="A1489" s="181">
        <v>1933</v>
      </c>
      <c r="B1489" s="182" t="s">
        <v>13419</v>
      </c>
      <c r="C1489" s="182" t="s">
        <v>178</v>
      </c>
      <c r="D1489" s="183"/>
      <c r="E1489" s="188" t="s">
        <v>15193</v>
      </c>
      <c r="F1489" s="186">
        <v>0</v>
      </c>
      <c r="G1489" s="185" t="s">
        <v>6096</v>
      </c>
      <c r="H1489" s="110" t="s">
        <v>7414</v>
      </c>
      <c r="I1489" s="110" t="s">
        <v>6139</v>
      </c>
    </row>
    <row r="1490" spans="1:9" ht="11.25" customHeight="1" x14ac:dyDescent="0.2">
      <c r="A1490" s="181">
        <v>1934</v>
      </c>
      <c r="B1490" s="182" t="s">
        <v>525</v>
      </c>
      <c r="C1490" s="182" t="s">
        <v>178</v>
      </c>
      <c r="D1490" s="184"/>
      <c r="E1490" s="188" t="s">
        <v>15193</v>
      </c>
      <c r="F1490" s="186">
        <v>0</v>
      </c>
      <c r="G1490" s="185" t="s">
        <v>6096</v>
      </c>
      <c r="H1490" s="110" t="s">
        <v>7414</v>
      </c>
      <c r="I1490" s="110" t="s">
        <v>6139</v>
      </c>
    </row>
    <row r="1491" spans="1:9" ht="11.25" customHeight="1" x14ac:dyDescent="0.2">
      <c r="A1491" s="181">
        <v>1935</v>
      </c>
      <c r="B1491" s="182" t="s">
        <v>7033</v>
      </c>
      <c r="C1491" s="182" t="s">
        <v>178</v>
      </c>
      <c r="D1491" s="184">
        <v>45439</v>
      </c>
      <c r="E1491" s="188" t="s">
        <v>10909</v>
      </c>
      <c r="F1491" s="186">
        <v>578.01</v>
      </c>
      <c r="G1491" s="185" t="s">
        <v>7416</v>
      </c>
      <c r="H1491" s="110" t="s">
        <v>6451</v>
      </c>
      <c r="I1491" s="110" t="s">
        <v>6139</v>
      </c>
    </row>
    <row r="1492" spans="1:9" ht="11.25" customHeight="1" x14ac:dyDescent="0.2">
      <c r="A1492" s="181">
        <v>1937</v>
      </c>
      <c r="B1492" s="182" t="s">
        <v>13417</v>
      </c>
      <c r="C1492" s="182" t="s">
        <v>178</v>
      </c>
      <c r="D1492" s="184"/>
      <c r="E1492" s="188" t="s">
        <v>15193</v>
      </c>
      <c r="F1492" s="186">
        <v>0</v>
      </c>
      <c r="G1492" s="185" t="s">
        <v>7417</v>
      </c>
      <c r="H1492" s="110" t="s">
        <v>6194</v>
      </c>
      <c r="I1492" s="110" t="s">
        <v>6139</v>
      </c>
    </row>
    <row r="1493" spans="1:9" ht="11.25" customHeight="1" x14ac:dyDescent="0.2">
      <c r="A1493" s="181">
        <v>1939</v>
      </c>
      <c r="B1493" s="182" t="s">
        <v>13415</v>
      </c>
      <c r="C1493" s="182" t="s">
        <v>178</v>
      </c>
      <c r="D1493" s="184"/>
      <c r="E1493" s="188" t="s">
        <v>15193</v>
      </c>
      <c r="F1493" s="186">
        <v>0</v>
      </c>
      <c r="G1493" s="185" t="s">
        <v>6096</v>
      </c>
      <c r="H1493" s="110" t="s">
        <v>6434</v>
      </c>
      <c r="I1493" s="110" t="s">
        <v>6139</v>
      </c>
    </row>
    <row r="1494" spans="1:9" ht="11.25" customHeight="1" x14ac:dyDescent="0.2">
      <c r="A1494" s="181">
        <v>1940</v>
      </c>
      <c r="B1494" s="182" t="s">
        <v>13414</v>
      </c>
      <c r="C1494" s="182" t="s">
        <v>178</v>
      </c>
      <c r="D1494" s="183"/>
      <c r="E1494" s="188" t="s">
        <v>15193</v>
      </c>
      <c r="F1494" s="186">
        <v>0</v>
      </c>
      <c r="G1494" s="185" t="s">
        <v>6096</v>
      </c>
      <c r="H1494" s="110" t="s">
        <v>6370</v>
      </c>
      <c r="I1494" s="110" t="s">
        <v>6139</v>
      </c>
    </row>
    <row r="1495" spans="1:9" ht="11.25" customHeight="1" x14ac:dyDescent="0.2">
      <c r="A1495" s="181">
        <v>1942</v>
      </c>
      <c r="B1495" s="182" t="s">
        <v>13412</v>
      </c>
      <c r="C1495" s="182" t="s">
        <v>751</v>
      </c>
      <c r="D1495" s="183"/>
      <c r="E1495" s="188" t="s">
        <v>15193</v>
      </c>
      <c r="F1495" s="186">
        <v>0</v>
      </c>
      <c r="G1495" s="185" t="s">
        <v>6462</v>
      </c>
      <c r="H1495" s="110" t="s">
        <v>6130</v>
      </c>
      <c r="I1495" s="110" t="s">
        <v>6139</v>
      </c>
    </row>
    <row r="1496" spans="1:9" ht="11.25" customHeight="1" x14ac:dyDescent="0.2">
      <c r="A1496" s="181">
        <v>1944</v>
      </c>
      <c r="B1496" s="182" t="s">
        <v>13410</v>
      </c>
      <c r="C1496" s="182" t="s">
        <v>178</v>
      </c>
      <c r="D1496" s="183"/>
      <c r="E1496" s="188" t="s">
        <v>15193</v>
      </c>
      <c r="F1496" s="186">
        <v>0</v>
      </c>
      <c r="G1496" s="185" t="s">
        <v>7420</v>
      </c>
      <c r="H1496" s="110" t="s">
        <v>6130</v>
      </c>
      <c r="I1496" s="110" t="s">
        <v>6139</v>
      </c>
    </row>
    <row r="1497" spans="1:9" ht="11.25" customHeight="1" x14ac:dyDescent="0.2">
      <c r="A1497" s="181">
        <v>1945</v>
      </c>
      <c r="B1497" s="182" t="s">
        <v>13409</v>
      </c>
      <c r="C1497" s="182" t="s">
        <v>178</v>
      </c>
      <c r="D1497" s="183"/>
      <c r="E1497" s="188" t="s">
        <v>15193</v>
      </c>
      <c r="F1497" s="186">
        <v>0</v>
      </c>
      <c r="G1497" s="185" t="s">
        <v>7422</v>
      </c>
      <c r="H1497" s="110" t="s">
        <v>6361</v>
      </c>
      <c r="I1497" s="110" t="s">
        <v>6139</v>
      </c>
    </row>
    <row r="1498" spans="1:9" ht="11.25" customHeight="1" x14ac:dyDescent="0.2">
      <c r="A1498" s="181">
        <v>1946</v>
      </c>
      <c r="B1498" s="182" t="s">
        <v>13408</v>
      </c>
      <c r="C1498" s="182" t="s">
        <v>178</v>
      </c>
      <c r="D1498" s="183"/>
      <c r="E1498" s="188" t="s">
        <v>15193</v>
      </c>
      <c r="F1498" s="186">
        <v>0</v>
      </c>
      <c r="G1498" s="185" t="s">
        <v>6593</v>
      </c>
      <c r="H1498" s="110" t="s">
        <v>6451</v>
      </c>
      <c r="I1498" s="110" t="s">
        <v>6139</v>
      </c>
    </row>
    <row r="1499" spans="1:9" ht="11.25" customHeight="1" x14ac:dyDescent="0.2">
      <c r="A1499" s="181">
        <v>1947</v>
      </c>
      <c r="B1499" s="182" t="s">
        <v>13407</v>
      </c>
      <c r="C1499" s="182" t="s">
        <v>178</v>
      </c>
      <c r="D1499" s="183"/>
      <c r="E1499" s="188" t="s">
        <v>15193</v>
      </c>
      <c r="F1499" s="186">
        <v>0</v>
      </c>
      <c r="G1499" s="185" t="s">
        <v>7423</v>
      </c>
      <c r="H1499" s="110" t="s">
        <v>6451</v>
      </c>
      <c r="I1499" s="110" t="s">
        <v>6139</v>
      </c>
    </row>
    <row r="1500" spans="1:9" ht="11.25" customHeight="1" x14ac:dyDescent="0.2">
      <c r="A1500" s="181">
        <v>1948</v>
      </c>
      <c r="B1500" s="182" t="s">
        <v>13406</v>
      </c>
      <c r="C1500" s="182" t="s">
        <v>178</v>
      </c>
      <c r="D1500" s="184"/>
      <c r="E1500" s="188" t="s">
        <v>15193</v>
      </c>
      <c r="F1500" s="186">
        <v>0</v>
      </c>
      <c r="G1500" s="185" t="s">
        <v>7424</v>
      </c>
      <c r="H1500" s="110" t="s">
        <v>6451</v>
      </c>
      <c r="I1500" s="110" t="s">
        <v>6139</v>
      </c>
    </row>
    <row r="1501" spans="1:9" ht="11.25" customHeight="1" x14ac:dyDescent="0.2">
      <c r="A1501" s="181">
        <v>1949</v>
      </c>
      <c r="B1501" s="182" t="s">
        <v>763</v>
      </c>
      <c r="C1501" s="182" t="s">
        <v>183</v>
      </c>
      <c r="D1501" s="184"/>
      <c r="E1501" s="188" t="s">
        <v>15193</v>
      </c>
      <c r="F1501" s="186">
        <v>0</v>
      </c>
      <c r="G1501" s="185" t="s">
        <v>7426</v>
      </c>
      <c r="H1501" s="110" t="s">
        <v>6451</v>
      </c>
      <c r="I1501" s="110" t="s">
        <v>6139</v>
      </c>
    </row>
    <row r="1502" spans="1:9" ht="11.25" customHeight="1" x14ac:dyDescent="0.2">
      <c r="A1502" s="181">
        <v>1950</v>
      </c>
      <c r="B1502" s="182" t="s">
        <v>13404</v>
      </c>
      <c r="C1502" s="182" t="s">
        <v>178</v>
      </c>
      <c r="D1502" s="183"/>
      <c r="E1502" s="188" t="s">
        <v>15193</v>
      </c>
      <c r="F1502" s="186">
        <v>0</v>
      </c>
      <c r="G1502" s="185" t="s">
        <v>6096</v>
      </c>
      <c r="H1502" s="110" t="s">
        <v>6723</v>
      </c>
      <c r="I1502" s="110" t="s">
        <v>6139</v>
      </c>
    </row>
    <row r="1503" spans="1:9" ht="11.25" customHeight="1" x14ac:dyDescent="0.2">
      <c r="A1503" s="181">
        <v>1951</v>
      </c>
      <c r="B1503" s="182" t="s">
        <v>13403</v>
      </c>
      <c r="C1503" s="182" t="s">
        <v>178</v>
      </c>
      <c r="D1503" s="183"/>
      <c r="E1503" s="188" t="s">
        <v>15193</v>
      </c>
      <c r="F1503" s="186">
        <v>0</v>
      </c>
      <c r="G1503" s="185" t="s">
        <v>6506</v>
      </c>
      <c r="H1503" s="110" t="s">
        <v>6258</v>
      </c>
      <c r="I1503" s="110" t="s">
        <v>6139</v>
      </c>
    </row>
    <row r="1504" spans="1:9" ht="11.25" customHeight="1" x14ac:dyDescent="0.2">
      <c r="A1504" s="181">
        <v>1952</v>
      </c>
      <c r="B1504" s="182" t="s">
        <v>13402</v>
      </c>
      <c r="C1504" s="182" t="s">
        <v>178</v>
      </c>
      <c r="D1504" s="183"/>
      <c r="E1504" s="188" t="s">
        <v>15193</v>
      </c>
      <c r="F1504" s="186">
        <v>0</v>
      </c>
      <c r="G1504" s="185" t="s">
        <v>6096</v>
      </c>
      <c r="H1504" s="110" t="s">
        <v>6280</v>
      </c>
      <c r="I1504" s="110" t="s">
        <v>6139</v>
      </c>
    </row>
    <row r="1505" spans="1:9" ht="11.25" customHeight="1" x14ac:dyDescent="0.2">
      <c r="A1505" s="181">
        <v>1953</v>
      </c>
      <c r="B1505" s="182" t="s">
        <v>13401</v>
      </c>
      <c r="C1505" s="182" t="s">
        <v>178</v>
      </c>
      <c r="D1505" s="183"/>
      <c r="E1505" s="188" t="s">
        <v>15193</v>
      </c>
      <c r="F1505" s="186">
        <v>0</v>
      </c>
      <c r="G1505" s="185" t="s">
        <v>6446</v>
      </c>
      <c r="H1505" s="110" t="s">
        <v>6406</v>
      </c>
      <c r="I1505" s="110" t="s">
        <v>6139</v>
      </c>
    </row>
    <row r="1506" spans="1:9" ht="11.25" customHeight="1" x14ac:dyDescent="0.2">
      <c r="A1506" s="110">
        <v>1954</v>
      </c>
      <c r="B1506" s="110" t="s">
        <v>6665</v>
      </c>
      <c r="C1506" s="110" t="s">
        <v>178</v>
      </c>
      <c r="D1506" s="183">
        <v>45434</v>
      </c>
      <c r="E1506" s="110" t="s">
        <v>10909</v>
      </c>
      <c r="F1506" s="110">
        <v>51698</v>
      </c>
      <c r="G1506" s="185" t="s">
        <v>6096</v>
      </c>
      <c r="H1506" s="110" t="s">
        <v>6116</v>
      </c>
      <c r="I1506" s="110" t="s">
        <v>6139</v>
      </c>
    </row>
    <row r="1507" spans="1:9" ht="11.25" customHeight="1" x14ac:dyDescent="0.2">
      <c r="A1507" s="181">
        <v>1955</v>
      </c>
      <c r="B1507" s="182" t="s">
        <v>13399</v>
      </c>
      <c r="C1507" s="182" t="s">
        <v>751</v>
      </c>
      <c r="D1507" s="183"/>
      <c r="E1507" s="188" t="s">
        <v>15193</v>
      </c>
      <c r="F1507" s="186">
        <v>0</v>
      </c>
      <c r="G1507" s="185" t="s">
        <v>6096</v>
      </c>
      <c r="H1507" s="110" t="s">
        <v>6116</v>
      </c>
      <c r="I1507" s="110" t="s">
        <v>6139</v>
      </c>
    </row>
    <row r="1508" spans="1:9" ht="11.25" customHeight="1" x14ac:dyDescent="0.2">
      <c r="A1508" s="181">
        <v>1957</v>
      </c>
      <c r="B1508" s="182" t="s">
        <v>1577</v>
      </c>
      <c r="C1508" s="182" t="s">
        <v>751</v>
      </c>
      <c r="D1508" s="183"/>
      <c r="E1508" s="188" t="s">
        <v>15193</v>
      </c>
      <c r="F1508" s="186">
        <v>0</v>
      </c>
      <c r="G1508" s="185" t="s">
        <v>6096</v>
      </c>
      <c r="H1508" s="110" t="s">
        <v>6152</v>
      </c>
      <c r="I1508" s="110" t="s">
        <v>6139</v>
      </c>
    </row>
    <row r="1509" spans="1:9" ht="11.25" customHeight="1" x14ac:dyDescent="0.2">
      <c r="A1509" s="181">
        <v>1958</v>
      </c>
      <c r="B1509" s="182" t="s">
        <v>1668</v>
      </c>
      <c r="C1509" s="182" t="s">
        <v>751</v>
      </c>
      <c r="D1509" s="184">
        <v>45013</v>
      </c>
      <c r="E1509" s="188" t="s">
        <v>15194</v>
      </c>
      <c r="F1509" s="186">
        <v>122525.01</v>
      </c>
      <c r="G1509" s="185" t="s">
        <v>6096</v>
      </c>
      <c r="H1509" s="110" t="s">
        <v>6362</v>
      </c>
      <c r="I1509" s="110" t="s">
        <v>6139</v>
      </c>
    </row>
    <row r="1510" spans="1:9" ht="11.25" customHeight="1" x14ac:dyDescent="0.2">
      <c r="A1510" s="181">
        <v>1959</v>
      </c>
      <c r="B1510" s="182" t="s">
        <v>1642</v>
      </c>
      <c r="C1510" s="182" t="s">
        <v>751</v>
      </c>
      <c r="D1510" s="184"/>
      <c r="E1510" s="188" t="s">
        <v>15193</v>
      </c>
      <c r="F1510" s="186">
        <v>0</v>
      </c>
      <c r="G1510" s="185" t="s">
        <v>6096</v>
      </c>
      <c r="H1510" s="110" t="s">
        <v>6344</v>
      </c>
      <c r="I1510" s="110" t="s">
        <v>6139</v>
      </c>
    </row>
    <row r="1511" spans="1:9" ht="11.25" customHeight="1" x14ac:dyDescent="0.2">
      <c r="A1511" s="181">
        <v>1960</v>
      </c>
      <c r="B1511" s="182" t="s">
        <v>15046</v>
      </c>
      <c r="C1511" s="182" t="s">
        <v>183</v>
      </c>
      <c r="D1511" s="183">
        <v>44589</v>
      </c>
      <c r="E1511" s="188" t="s">
        <v>7328</v>
      </c>
      <c r="F1511" s="186">
        <v>1484</v>
      </c>
      <c r="G1511" s="185" t="s">
        <v>6096</v>
      </c>
      <c r="H1511" s="110" t="s">
        <v>6152</v>
      </c>
      <c r="I1511" s="110" t="s">
        <v>6139</v>
      </c>
    </row>
    <row r="1512" spans="1:9" ht="11.25" customHeight="1" x14ac:dyDescent="0.2">
      <c r="A1512" s="181">
        <v>1961</v>
      </c>
      <c r="B1512" s="182" t="s">
        <v>1596</v>
      </c>
      <c r="C1512" s="182" t="s">
        <v>183</v>
      </c>
      <c r="D1512" s="183"/>
      <c r="E1512" s="188" t="s">
        <v>15193</v>
      </c>
      <c r="F1512" s="186">
        <v>0</v>
      </c>
      <c r="G1512" s="185" t="s">
        <v>6096</v>
      </c>
      <c r="H1512" s="110" t="s">
        <v>6152</v>
      </c>
      <c r="I1512" s="110" t="s">
        <v>6139</v>
      </c>
    </row>
    <row r="1513" spans="1:9" ht="11.25" customHeight="1" x14ac:dyDescent="0.2">
      <c r="A1513" s="181">
        <v>1962</v>
      </c>
      <c r="B1513" s="182" t="s">
        <v>404</v>
      </c>
      <c r="C1513" s="182" t="s">
        <v>168</v>
      </c>
      <c r="D1513" s="183">
        <v>45013</v>
      </c>
      <c r="E1513" s="188" t="s">
        <v>15194</v>
      </c>
      <c r="F1513" s="186">
        <v>1430</v>
      </c>
      <c r="G1513" s="185" t="s">
        <v>6096</v>
      </c>
      <c r="H1513" s="110" t="s">
        <v>6152</v>
      </c>
      <c r="I1513" s="110" t="s">
        <v>6139</v>
      </c>
    </row>
    <row r="1514" spans="1:9" ht="11.25" customHeight="1" x14ac:dyDescent="0.2">
      <c r="A1514" s="181">
        <v>1963</v>
      </c>
      <c r="B1514" s="182" t="s">
        <v>13397</v>
      </c>
      <c r="C1514" s="182" t="s">
        <v>178</v>
      </c>
      <c r="D1514" s="183"/>
      <c r="E1514" s="188" t="s">
        <v>15193</v>
      </c>
      <c r="F1514" s="186">
        <v>0</v>
      </c>
      <c r="G1514" s="185" t="s">
        <v>6096</v>
      </c>
      <c r="H1514" s="110" t="s">
        <v>6152</v>
      </c>
      <c r="I1514" s="110" t="s">
        <v>6139</v>
      </c>
    </row>
    <row r="1515" spans="1:9" ht="11.25" customHeight="1" x14ac:dyDescent="0.2">
      <c r="A1515" s="181">
        <v>1964</v>
      </c>
      <c r="B1515" s="182" t="s">
        <v>1628</v>
      </c>
      <c r="C1515" s="182" t="s">
        <v>183</v>
      </c>
      <c r="D1515" s="183"/>
      <c r="E1515" s="188" t="s">
        <v>15193</v>
      </c>
      <c r="F1515" s="186">
        <v>0</v>
      </c>
      <c r="G1515" s="185" t="s">
        <v>6096</v>
      </c>
      <c r="H1515" s="110" t="s">
        <v>6152</v>
      </c>
      <c r="I1515" s="110" t="s">
        <v>6139</v>
      </c>
    </row>
    <row r="1516" spans="1:9" ht="11.25" customHeight="1" x14ac:dyDescent="0.2">
      <c r="A1516" s="181">
        <v>1965</v>
      </c>
      <c r="B1516" s="182" t="s">
        <v>423</v>
      </c>
      <c r="C1516" s="182" t="s">
        <v>178</v>
      </c>
      <c r="D1516" s="183"/>
      <c r="E1516" s="188" t="s">
        <v>15193</v>
      </c>
      <c r="F1516" s="186">
        <v>0</v>
      </c>
      <c r="G1516" s="185" t="s">
        <v>6096</v>
      </c>
      <c r="H1516" s="110" t="s">
        <v>6152</v>
      </c>
      <c r="I1516" s="110" t="s">
        <v>6139</v>
      </c>
    </row>
    <row r="1517" spans="1:9" ht="11.25" customHeight="1" x14ac:dyDescent="0.2">
      <c r="A1517" s="181">
        <v>1966</v>
      </c>
      <c r="B1517" s="182" t="s">
        <v>6662</v>
      </c>
      <c r="C1517" s="182" t="s">
        <v>178</v>
      </c>
      <c r="D1517" s="183">
        <v>45013</v>
      </c>
      <c r="E1517" s="188" t="s">
        <v>15194</v>
      </c>
      <c r="F1517" s="186">
        <v>1367</v>
      </c>
      <c r="G1517" s="185" t="s">
        <v>6096</v>
      </c>
      <c r="H1517" s="110" t="s">
        <v>7087</v>
      </c>
      <c r="I1517" s="110" t="s">
        <v>6139</v>
      </c>
    </row>
    <row r="1518" spans="1:9" ht="11.25" customHeight="1" x14ac:dyDescent="0.2">
      <c r="A1518" s="181">
        <v>1967</v>
      </c>
      <c r="B1518" s="182" t="s">
        <v>13394</v>
      </c>
      <c r="C1518" s="182" t="s">
        <v>178</v>
      </c>
      <c r="D1518" s="183"/>
      <c r="E1518" s="188" t="s">
        <v>15193</v>
      </c>
      <c r="F1518" s="186">
        <v>0</v>
      </c>
      <c r="G1518" s="185" t="s">
        <v>6096</v>
      </c>
      <c r="H1518" s="110" t="s">
        <v>7087</v>
      </c>
      <c r="I1518" s="110" t="s">
        <v>6139</v>
      </c>
    </row>
    <row r="1519" spans="1:9" ht="11.25" customHeight="1" x14ac:dyDescent="0.2">
      <c r="A1519" s="181">
        <v>1968</v>
      </c>
      <c r="B1519" s="182" t="s">
        <v>13393</v>
      </c>
      <c r="C1519" s="182" t="s">
        <v>178</v>
      </c>
      <c r="D1519" s="183"/>
      <c r="E1519" s="188" t="s">
        <v>15193</v>
      </c>
      <c r="F1519" s="186">
        <v>0</v>
      </c>
      <c r="G1519" s="185" t="s">
        <v>6096</v>
      </c>
      <c r="H1519" s="110" t="s">
        <v>7087</v>
      </c>
      <c r="I1519" s="110" t="s">
        <v>6139</v>
      </c>
    </row>
    <row r="1520" spans="1:9" ht="11.25" customHeight="1" x14ac:dyDescent="0.2">
      <c r="A1520" s="181">
        <v>1969</v>
      </c>
      <c r="B1520" s="182" t="s">
        <v>448</v>
      </c>
      <c r="C1520" s="182" t="s">
        <v>178</v>
      </c>
      <c r="D1520" s="183"/>
      <c r="E1520" s="188" t="s">
        <v>15193</v>
      </c>
      <c r="F1520" s="186">
        <v>0</v>
      </c>
      <c r="G1520" s="185" t="s">
        <v>6096</v>
      </c>
      <c r="H1520" s="110" t="s">
        <v>7087</v>
      </c>
      <c r="I1520" s="110" t="s">
        <v>6139</v>
      </c>
    </row>
    <row r="1521" spans="1:9" ht="11.25" customHeight="1" x14ac:dyDescent="0.2">
      <c r="A1521" s="181">
        <v>1970</v>
      </c>
      <c r="B1521" s="182" t="s">
        <v>1112</v>
      </c>
      <c r="C1521" s="182" t="s">
        <v>178</v>
      </c>
      <c r="D1521" s="183"/>
      <c r="E1521" s="188" t="s">
        <v>15193</v>
      </c>
      <c r="F1521" s="186">
        <v>0</v>
      </c>
      <c r="G1521" s="185" t="s">
        <v>6096</v>
      </c>
      <c r="H1521" s="110" t="s">
        <v>7087</v>
      </c>
      <c r="I1521" s="110" t="s">
        <v>6139</v>
      </c>
    </row>
    <row r="1522" spans="1:9" ht="11.25" customHeight="1" x14ac:dyDescent="0.2">
      <c r="A1522" s="181">
        <v>1971</v>
      </c>
      <c r="B1522" s="182" t="s">
        <v>13392</v>
      </c>
      <c r="C1522" s="182" t="s">
        <v>247</v>
      </c>
      <c r="D1522" s="184"/>
      <c r="E1522" s="188" t="s">
        <v>15193</v>
      </c>
      <c r="F1522" s="186">
        <v>0</v>
      </c>
      <c r="G1522" s="185" t="s">
        <v>6096</v>
      </c>
      <c r="H1522" s="110" t="s">
        <v>6152</v>
      </c>
      <c r="I1522" s="110" t="s">
        <v>6139</v>
      </c>
    </row>
    <row r="1523" spans="1:9" ht="11.25" customHeight="1" x14ac:dyDescent="0.2">
      <c r="A1523" s="181">
        <v>1972</v>
      </c>
      <c r="B1523" s="182" t="s">
        <v>1031</v>
      </c>
      <c r="C1523" s="182" t="s">
        <v>178</v>
      </c>
      <c r="D1523" s="183"/>
      <c r="E1523" s="188" t="s">
        <v>15193</v>
      </c>
      <c r="F1523" s="186">
        <v>0</v>
      </c>
      <c r="G1523" s="185" t="s">
        <v>6096</v>
      </c>
      <c r="H1523" s="110" t="s">
        <v>6119</v>
      </c>
      <c r="I1523" s="110" t="s">
        <v>6139</v>
      </c>
    </row>
    <row r="1524" spans="1:9" ht="11.25" customHeight="1" x14ac:dyDescent="0.2">
      <c r="A1524" s="181">
        <v>1974</v>
      </c>
      <c r="B1524" s="182" t="s">
        <v>1210</v>
      </c>
      <c r="C1524" s="182" t="s">
        <v>178</v>
      </c>
      <c r="D1524" s="183"/>
      <c r="E1524" s="188" t="s">
        <v>15193</v>
      </c>
      <c r="F1524" s="186">
        <v>0</v>
      </c>
      <c r="G1524" s="185" t="s">
        <v>6096</v>
      </c>
      <c r="H1524" s="110" t="s">
        <v>6257</v>
      </c>
      <c r="I1524" s="110" t="s">
        <v>6139</v>
      </c>
    </row>
    <row r="1525" spans="1:9" ht="11.25" customHeight="1" x14ac:dyDescent="0.2">
      <c r="A1525" s="181">
        <v>1975</v>
      </c>
      <c r="B1525" s="182" t="s">
        <v>13390</v>
      </c>
      <c r="C1525" s="182" t="s">
        <v>178</v>
      </c>
      <c r="D1525" s="183"/>
      <c r="E1525" s="188" t="s">
        <v>15193</v>
      </c>
      <c r="F1525" s="186">
        <v>0</v>
      </c>
      <c r="G1525" s="185" t="s">
        <v>6096</v>
      </c>
      <c r="H1525" s="110" t="s">
        <v>6194</v>
      </c>
      <c r="I1525" s="110" t="s">
        <v>6139</v>
      </c>
    </row>
    <row r="1526" spans="1:9" ht="11.25" customHeight="1" x14ac:dyDescent="0.2">
      <c r="A1526" s="181">
        <v>1976</v>
      </c>
      <c r="B1526" s="182" t="s">
        <v>7418</v>
      </c>
      <c r="C1526" s="182" t="s">
        <v>178</v>
      </c>
      <c r="D1526" s="183">
        <v>45013</v>
      </c>
      <c r="E1526" s="188" t="s">
        <v>15194</v>
      </c>
      <c r="F1526" s="186">
        <v>237874</v>
      </c>
      <c r="G1526" s="185" t="s">
        <v>6096</v>
      </c>
      <c r="H1526" s="110" t="s">
        <v>6116</v>
      </c>
      <c r="I1526" s="110" t="s">
        <v>6139</v>
      </c>
    </row>
    <row r="1527" spans="1:9" ht="11.25" customHeight="1" x14ac:dyDescent="0.2">
      <c r="A1527" s="181">
        <v>1977</v>
      </c>
      <c r="B1527" s="182" t="s">
        <v>13389</v>
      </c>
      <c r="C1527" s="182" t="s">
        <v>178</v>
      </c>
      <c r="D1527" s="183"/>
      <c r="E1527" s="188" t="s">
        <v>15193</v>
      </c>
      <c r="F1527" s="186">
        <v>0</v>
      </c>
      <c r="G1527" s="185" t="s">
        <v>6096</v>
      </c>
      <c r="H1527" s="110" t="s">
        <v>6370</v>
      </c>
      <c r="I1527" s="110" t="s">
        <v>6139</v>
      </c>
    </row>
    <row r="1528" spans="1:9" ht="11.25" customHeight="1" x14ac:dyDescent="0.2">
      <c r="A1528" s="110">
        <v>1980</v>
      </c>
      <c r="B1528" s="110" t="s">
        <v>808</v>
      </c>
      <c r="C1528" s="110" t="s">
        <v>178</v>
      </c>
      <c r="D1528" s="183"/>
      <c r="E1528" s="110" t="s">
        <v>15193</v>
      </c>
      <c r="F1528" s="110">
        <v>0</v>
      </c>
      <c r="G1528" s="185" t="s">
        <v>6096</v>
      </c>
      <c r="H1528" s="110" t="s">
        <v>6272</v>
      </c>
      <c r="I1528" s="110" t="s">
        <v>6139</v>
      </c>
    </row>
    <row r="1529" spans="1:9" ht="11.25" customHeight="1" x14ac:dyDescent="0.2">
      <c r="A1529" s="181">
        <v>1981</v>
      </c>
      <c r="B1529" s="182" t="s">
        <v>1274</v>
      </c>
      <c r="C1529" s="182" t="s">
        <v>178</v>
      </c>
      <c r="D1529" s="183"/>
      <c r="E1529" s="188" t="s">
        <v>15193</v>
      </c>
      <c r="F1529" s="186">
        <v>0</v>
      </c>
      <c r="G1529" s="185" t="s">
        <v>6096</v>
      </c>
      <c r="H1529" s="110" t="s">
        <v>6130</v>
      </c>
      <c r="I1529" s="110" t="s">
        <v>6139</v>
      </c>
    </row>
    <row r="1530" spans="1:9" ht="11.25" customHeight="1" x14ac:dyDescent="0.2">
      <c r="A1530" s="181">
        <v>1982</v>
      </c>
      <c r="B1530" s="182" t="s">
        <v>1282</v>
      </c>
      <c r="C1530" s="182" t="s">
        <v>178</v>
      </c>
      <c r="D1530" s="183">
        <v>44590</v>
      </c>
      <c r="E1530" s="188" t="s">
        <v>7328</v>
      </c>
      <c r="F1530" s="186">
        <v>6126</v>
      </c>
      <c r="G1530" s="185" t="s">
        <v>6096</v>
      </c>
      <c r="H1530" s="110" t="s">
        <v>6152</v>
      </c>
      <c r="I1530" s="110" t="s">
        <v>7445</v>
      </c>
    </row>
    <row r="1531" spans="1:9" ht="11.25" customHeight="1" x14ac:dyDescent="0.2">
      <c r="A1531" s="181">
        <v>1983</v>
      </c>
      <c r="B1531" s="182" t="s">
        <v>1313</v>
      </c>
      <c r="C1531" s="182" t="s">
        <v>178</v>
      </c>
      <c r="D1531" s="183"/>
      <c r="E1531" s="188" t="s">
        <v>15193</v>
      </c>
      <c r="F1531" s="186">
        <v>0</v>
      </c>
      <c r="G1531" s="185" t="s">
        <v>6096</v>
      </c>
      <c r="H1531" s="110" t="s">
        <v>6280</v>
      </c>
      <c r="I1531" s="110" t="s">
        <v>6139</v>
      </c>
    </row>
    <row r="1532" spans="1:9" ht="11.25" customHeight="1" x14ac:dyDescent="0.2">
      <c r="A1532" s="181">
        <v>1984</v>
      </c>
      <c r="B1532" s="182" t="s">
        <v>1301</v>
      </c>
      <c r="C1532" s="182" t="s">
        <v>171</v>
      </c>
      <c r="D1532" s="184">
        <v>44993</v>
      </c>
      <c r="E1532" s="188" t="s">
        <v>15194</v>
      </c>
      <c r="F1532" s="186">
        <v>1519</v>
      </c>
      <c r="G1532" s="185" t="s">
        <v>6096</v>
      </c>
      <c r="H1532" s="110" t="s">
        <v>6370</v>
      </c>
      <c r="I1532" s="110" t="s">
        <v>6139</v>
      </c>
    </row>
    <row r="1533" spans="1:9" ht="11.25" customHeight="1" x14ac:dyDescent="0.2">
      <c r="A1533" s="181">
        <v>1985</v>
      </c>
      <c r="B1533" s="182" t="s">
        <v>7274</v>
      </c>
      <c r="C1533" s="182" t="s">
        <v>171</v>
      </c>
      <c r="D1533" s="183">
        <v>43990</v>
      </c>
      <c r="E1533" s="188" t="s">
        <v>15196</v>
      </c>
      <c r="F1533" s="186">
        <v>1613</v>
      </c>
      <c r="G1533" s="185" t="s">
        <v>6096</v>
      </c>
      <c r="H1533" s="110" t="s">
        <v>6266</v>
      </c>
      <c r="I1533" s="110" t="s">
        <v>6139</v>
      </c>
    </row>
    <row r="1534" spans="1:9" ht="11.25" customHeight="1" x14ac:dyDescent="0.2">
      <c r="A1534" s="181">
        <v>1987</v>
      </c>
      <c r="B1534" s="182" t="s">
        <v>14970</v>
      </c>
      <c r="C1534" s="182" t="s">
        <v>247</v>
      </c>
      <c r="D1534" s="183">
        <v>44993</v>
      </c>
      <c r="E1534" s="188" t="s">
        <v>15194</v>
      </c>
      <c r="F1534" s="186">
        <v>5450</v>
      </c>
      <c r="G1534" s="185" t="s">
        <v>6096</v>
      </c>
      <c r="H1534" s="110" t="s">
        <v>6130</v>
      </c>
      <c r="I1534" s="110" t="s">
        <v>6139</v>
      </c>
    </row>
    <row r="1535" spans="1:9" ht="11.25" customHeight="1" x14ac:dyDescent="0.2">
      <c r="A1535" s="181">
        <v>1989</v>
      </c>
      <c r="B1535" s="182" t="s">
        <v>13385</v>
      </c>
      <c r="C1535" s="182" t="s">
        <v>178</v>
      </c>
      <c r="D1535" s="183"/>
      <c r="E1535" s="188" t="s">
        <v>15193</v>
      </c>
      <c r="F1535" s="186">
        <v>0</v>
      </c>
      <c r="G1535" s="185" t="s">
        <v>6096</v>
      </c>
      <c r="H1535" s="110" t="s">
        <v>7128</v>
      </c>
      <c r="I1535" s="110" t="s">
        <v>6139</v>
      </c>
    </row>
    <row r="1536" spans="1:9" ht="11.25" customHeight="1" x14ac:dyDescent="0.2">
      <c r="A1536" s="181">
        <v>1990</v>
      </c>
      <c r="B1536" s="182" t="s">
        <v>7680</v>
      </c>
      <c r="C1536" s="182" t="s">
        <v>178</v>
      </c>
      <c r="D1536" s="183">
        <v>45013</v>
      </c>
      <c r="E1536" s="188" t="s">
        <v>15194</v>
      </c>
      <c r="F1536" s="186">
        <v>6667</v>
      </c>
      <c r="G1536" s="185" t="s">
        <v>6096</v>
      </c>
      <c r="H1536" s="110" t="s">
        <v>6257</v>
      </c>
      <c r="I1536" s="110" t="s">
        <v>6139</v>
      </c>
    </row>
    <row r="1537" spans="1:9" ht="11.25" customHeight="1" x14ac:dyDescent="0.2">
      <c r="A1537" s="181">
        <v>1991</v>
      </c>
      <c r="B1537" s="182" t="s">
        <v>189</v>
      </c>
      <c r="C1537" s="182" t="s">
        <v>168</v>
      </c>
      <c r="D1537" s="183">
        <v>44585</v>
      </c>
      <c r="E1537" s="188" t="s">
        <v>7328</v>
      </c>
      <c r="F1537" s="186">
        <v>5343</v>
      </c>
      <c r="G1537" s="185" t="s">
        <v>6096</v>
      </c>
      <c r="H1537" s="110" t="s">
        <v>6152</v>
      </c>
      <c r="I1537" s="110" t="s">
        <v>6139</v>
      </c>
    </row>
    <row r="1538" spans="1:9" ht="11.25" customHeight="1" x14ac:dyDescent="0.2">
      <c r="A1538" s="181">
        <v>1992</v>
      </c>
      <c r="B1538" s="182" t="s">
        <v>6661</v>
      </c>
      <c r="C1538" s="182" t="s">
        <v>168</v>
      </c>
      <c r="D1538" s="183">
        <v>44987</v>
      </c>
      <c r="E1538" s="188" t="s">
        <v>15194</v>
      </c>
      <c r="F1538" s="186">
        <v>4701</v>
      </c>
      <c r="G1538" s="185" t="s">
        <v>6096</v>
      </c>
      <c r="H1538" s="110" t="s">
        <v>6152</v>
      </c>
      <c r="I1538" s="110" t="s">
        <v>6139</v>
      </c>
    </row>
    <row r="1539" spans="1:9" ht="11.25" customHeight="1" x14ac:dyDescent="0.2">
      <c r="A1539" s="181">
        <v>1995</v>
      </c>
      <c r="B1539" s="182" t="s">
        <v>276</v>
      </c>
      <c r="C1539" s="182" t="s">
        <v>273</v>
      </c>
      <c r="D1539" s="183">
        <v>45009</v>
      </c>
      <c r="E1539" s="188" t="s">
        <v>15194</v>
      </c>
      <c r="F1539" s="186">
        <v>91637</v>
      </c>
      <c r="G1539" s="185" t="s">
        <v>6096</v>
      </c>
      <c r="H1539" s="110" t="s">
        <v>6152</v>
      </c>
      <c r="I1539" s="110" t="s">
        <v>6139</v>
      </c>
    </row>
    <row r="1540" spans="1:9" ht="11.25" customHeight="1" x14ac:dyDescent="0.2">
      <c r="A1540" s="181">
        <v>2000</v>
      </c>
      <c r="B1540" s="182" t="s">
        <v>2388</v>
      </c>
      <c r="C1540" s="182" t="s">
        <v>178</v>
      </c>
      <c r="D1540" s="183"/>
      <c r="E1540" s="188" t="s">
        <v>15193</v>
      </c>
      <c r="F1540" s="186">
        <v>0</v>
      </c>
      <c r="G1540" s="185" t="s">
        <v>6096</v>
      </c>
      <c r="H1540" s="110" t="s">
        <v>6347</v>
      </c>
      <c r="I1540" s="110" t="s">
        <v>6139</v>
      </c>
    </row>
    <row r="1541" spans="1:9" ht="11.25" customHeight="1" x14ac:dyDescent="0.2">
      <c r="A1541" s="181">
        <v>2001</v>
      </c>
      <c r="B1541" s="182" t="s">
        <v>1315</v>
      </c>
      <c r="C1541" s="182" t="s">
        <v>178</v>
      </c>
      <c r="D1541" s="183">
        <v>44585</v>
      </c>
      <c r="E1541" s="188" t="s">
        <v>7328</v>
      </c>
      <c r="F1541" s="186">
        <v>23963.01</v>
      </c>
      <c r="G1541" s="185" t="s">
        <v>6096</v>
      </c>
      <c r="H1541" s="110" t="s">
        <v>6257</v>
      </c>
      <c r="I1541" s="110" t="s">
        <v>6139</v>
      </c>
    </row>
    <row r="1542" spans="1:9" ht="11.25" customHeight="1" x14ac:dyDescent="0.2">
      <c r="A1542" s="181">
        <v>2002</v>
      </c>
      <c r="B1542" s="182" t="s">
        <v>6978</v>
      </c>
      <c r="C1542" s="182" t="s">
        <v>178</v>
      </c>
      <c r="D1542" s="183">
        <v>44585</v>
      </c>
      <c r="E1542" s="188" t="s">
        <v>7328</v>
      </c>
      <c r="F1542" s="186">
        <v>28593</v>
      </c>
      <c r="G1542" s="185" t="s">
        <v>6096</v>
      </c>
      <c r="H1542" s="110" t="s">
        <v>6152</v>
      </c>
      <c r="I1542" s="110" t="s">
        <v>6139</v>
      </c>
    </row>
    <row r="1543" spans="1:9" ht="11.25" customHeight="1" x14ac:dyDescent="0.2">
      <c r="A1543" s="181">
        <v>2003</v>
      </c>
      <c r="B1543" s="182" t="s">
        <v>4605</v>
      </c>
      <c r="C1543" s="182" t="s">
        <v>178</v>
      </c>
      <c r="D1543" s="183"/>
      <c r="E1543" s="188" t="s">
        <v>15193</v>
      </c>
      <c r="F1543" s="186">
        <v>0</v>
      </c>
      <c r="G1543" s="185" t="s">
        <v>6096</v>
      </c>
      <c r="H1543" s="110" t="s">
        <v>6152</v>
      </c>
      <c r="I1543" s="110" t="s">
        <v>6139</v>
      </c>
    </row>
    <row r="1544" spans="1:9" ht="11.25" customHeight="1" x14ac:dyDescent="0.2">
      <c r="A1544" s="181">
        <v>2004</v>
      </c>
      <c r="B1544" s="182" t="s">
        <v>1690</v>
      </c>
      <c r="C1544" s="182" t="s">
        <v>168</v>
      </c>
      <c r="D1544" s="183"/>
      <c r="E1544" s="188" t="s">
        <v>15193</v>
      </c>
      <c r="F1544" s="186">
        <v>0</v>
      </c>
      <c r="G1544" s="185" t="s">
        <v>6096</v>
      </c>
      <c r="H1544" s="110" t="s">
        <v>6152</v>
      </c>
      <c r="I1544" s="110" t="s">
        <v>6139</v>
      </c>
    </row>
    <row r="1545" spans="1:9" ht="11.25" customHeight="1" x14ac:dyDescent="0.2">
      <c r="A1545" s="110">
        <v>2005</v>
      </c>
      <c r="B1545" s="110" t="s">
        <v>13381</v>
      </c>
      <c r="C1545" s="110" t="s">
        <v>171</v>
      </c>
      <c r="D1545" s="183"/>
      <c r="E1545" s="110" t="s">
        <v>15193</v>
      </c>
      <c r="F1545" s="110">
        <v>0</v>
      </c>
      <c r="G1545" s="185" t="s">
        <v>6096</v>
      </c>
      <c r="H1545" s="110" t="s">
        <v>7385</v>
      </c>
      <c r="I1545" s="110" t="s">
        <v>6139</v>
      </c>
    </row>
    <row r="1546" spans="1:9" ht="11.25" customHeight="1" x14ac:dyDescent="0.2">
      <c r="A1546" s="181">
        <v>2006</v>
      </c>
      <c r="B1546" s="182" t="s">
        <v>13380</v>
      </c>
      <c r="C1546" s="182" t="s">
        <v>171</v>
      </c>
      <c r="D1546" s="183"/>
      <c r="E1546" s="188" t="s">
        <v>15193</v>
      </c>
      <c r="F1546" s="186">
        <v>0</v>
      </c>
      <c r="G1546" s="185" t="s">
        <v>6096</v>
      </c>
      <c r="H1546" s="110" t="s">
        <v>6221</v>
      </c>
      <c r="I1546" s="110" t="s">
        <v>6139</v>
      </c>
    </row>
    <row r="1547" spans="1:9" ht="11.25" customHeight="1" x14ac:dyDescent="0.2">
      <c r="A1547" s="181">
        <v>2007</v>
      </c>
      <c r="B1547" s="182" t="s">
        <v>13379</v>
      </c>
      <c r="C1547" s="182" t="s">
        <v>171</v>
      </c>
      <c r="D1547" s="183"/>
      <c r="E1547" s="188" t="s">
        <v>15193</v>
      </c>
      <c r="F1547" s="186">
        <v>0</v>
      </c>
      <c r="G1547" s="185" t="s">
        <v>6096</v>
      </c>
      <c r="H1547" s="110" t="s">
        <v>6396</v>
      </c>
      <c r="I1547" s="110" t="s">
        <v>6139</v>
      </c>
    </row>
    <row r="1548" spans="1:9" ht="11.25" customHeight="1" x14ac:dyDescent="0.2">
      <c r="A1548" s="181">
        <v>2008</v>
      </c>
      <c r="B1548" s="182" t="s">
        <v>13378</v>
      </c>
      <c r="C1548" s="182" t="s">
        <v>171</v>
      </c>
      <c r="D1548" s="184"/>
      <c r="E1548" s="188" t="s">
        <v>15193</v>
      </c>
      <c r="F1548" s="186">
        <v>0</v>
      </c>
      <c r="G1548" s="185" t="s">
        <v>6096</v>
      </c>
      <c r="H1548" s="110" t="s">
        <v>6191</v>
      </c>
      <c r="I1548" s="110" t="s">
        <v>6139</v>
      </c>
    </row>
    <row r="1549" spans="1:9" ht="11.25" customHeight="1" x14ac:dyDescent="0.2">
      <c r="A1549" s="181">
        <v>2009</v>
      </c>
      <c r="B1549" s="182" t="s">
        <v>13377</v>
      </c>
      <c r="C1549" s="182" t="s">
        <v>171</v>
      </c>
      <c r="D1549" s="184"/>
      <c r="E1549" s="188" t="s">
        <v>15193</v>
      </c>
      <c r="F1549" s="186">
        <v>0</v>
      </c>
      <c r="G1549" s="185" t="s">
        <v>6096</v>
      </c>
      <c r="H1549" s="110" t="s">
        <v>6194</v>
      </c>
      <c r="I1549" s="110" t="s">
        <v>6139</v>
      </c>
    </row>
    <row r="1550" spans="1:9" ht="11.25" customHeight="1" x14ac:dyDescent="0.2">
      <c r="A1550" s="181">
        <v>2010</v>
      </c>
      <c r="B1550" s="182" t="s">
        <v>13376</v>
      </c>
      <c r="C1550" s="182" t="s">
        <v>171</v>
      </c>
      <c r="D1550" s="183"/>
      <c r="E1550" s="188" t="s">
        <v>15193</v>
      </c>
      <c r="F1550" s="186">
        <v>0</v>
      </c>
      <c r="G1550" s="185" t="s">
        <v>6096</v>
      </c>
      <c r="H1550" s="110" t="s">
        <v>6130</v>
      </c>
      <c r="I1550" s="110" t="s">
        <v>6139</v>
      </c>
    </row>
    <row r="1551" spans="1:9" ht="11.25" customHeight="1" x14ac:dyDescent="0.2">
      <c r="A1551" s="181">
        <v>2011</v>
      </c>
      <c r="B1551" s="182" t="s">
        <v>13374</v>
      </c>
      <c r="C1551" s="182" t="s">
        <v>178</v>
      </c>
      <c r="D1551" s="184"/>
      <c r="E1551" s="188" t="s">
        <v>15193</v>
      </c>
      <c r="F1551" s="186">
        <v>0</v>
      </c>
      <c r="G1551" s="185" t="s">
        <v>6096</v>
      </c>
      <c r="H1551" s="110" t="s">
        <v>7462</v>
      </c>
      <c r="I1551" s="110" t="s">
        <v>6139</v>
      </c>
    </row>
    <row r="1552" spans="1:9" ht="11.25" customHeight="1" x14ac:dyDescent="0.2">
      <c r="A1552" s="181">
        <v>2012</v>
      </c>
      <c r="B1552" s="182" t="s">
        <v>13372</v>
      </c>
      <c r="C1552" s="182" t="s">
        <v>178</v>
      </c>
      <c r="D1552" s="184"/>
      <c r="E1552" s="188" t="s">
        <v>15193</v>
      </c>
      <c r="F1552" s="186">
        <v>0</v>
      </c>
      <c r="G1552" s="185" t="s">
        <v>6096</v>
      </c>
      <c r="H1552" s="110" t="s">
        <v>6121</v>
      </c>
      <c r="I1552" s="110" t="s">
        <v>6139</v>
      </c>
    </row>
    <row r="1553" spans="1:9" ht="11.25" customHeight="1" x14ac:dyDescent="0.2">
      <c r="A1553" s="181">
        <v>2014</v>
      </c>
      <c r="B1553" s="182" t="s">
        <v>1097</v>
      </c>
      <c r="C1553" s="182" t="s">
        <v>178</v>
      </c>
      <c r="D1553" s="184"/>
      <c r="E1553" s="188" t="s">
        <v>15193</v>
      </c>
      <c r="F1553" s="186">
        <v>0</v>
      </c>
      <c r="G1553" s="185" t="s">
        <v>6585</v>
      </c>
      <c r="H1553" s="110" t="s">
        <v>6152</v>
      </c>
      <c r="I1553" s="110" t="s">
        <v>6139</v>
      </c>
    </row>
    <row r="1554" spans="1:9" ht="11.25" customHeight="1" x14ac:dyDescent="0.2">
      <c r="A1554" s="181">
        <v>2015</v>
      </c>
      <c r="B1554" s="182" t="s">
        <v>13370</v>
      </c>
      <c r="C1554" s="182" t="s">
        <v>178</v>
      </c>
      <c r="D1554" s="183">
        <v>44585</v>
      </c>
      <c r="E1554" s="188" t="s">
        <v>7328</v>
      </c>
      <c r="F1554" s="186">
        <v>57062.26</v>
      </c>
      <c r="G1554" s="185" t="s">
        <v>7135</v>
      </c>
      <c r="H1554" s="110" t="s">
        <v>6344</v>
      </c>
      <c r="I1554" s="110" t="s">
        <v>6139</v>
      </c>
    </row>
    <row r="1555" spans="1:9" ht="11.25" customHeight="1" x14ac:dyDescent="0.2">
      <c r="A1555" s="181">
        <v>2016</v>
      </c>
      <c r="B1555" s="182" t="s">
        <v>13368</v>
      </c>
      <c r="C1555" s="182" t="s">
        <v>178</v>
      </c>
      <c r="D1555" s="184"/>
      <c r="E1555" s="188" t="s">
        <v>15193</v>
      </c>
      <c r="F1555" s="186">
        <v>0</v>
      </c>
      <c r="G1555" s="185" t="s">
        <v>6096</v>
      </c>
      <c r="H1555" s="110" t="s">
        <v>6116</v>
      </c>
      <c r="I1555" s="110" t="s">
        <v>6139</v>
      </c>
    </row>
    <row r="1556" spans="1:9" ht="11.25" customHeight="1" x14ac:dyDescent="0.2">
      <c r="A1556" s="181">
        <v>2017</v>
      </c>
      <c r="B1556" s="182" t="s">
        <v>9320</v>
      </c>
      <c r="C1556" s="182" t="s">
        <v>178</v>
      </c>
      <c r="D1556" s="183">
        <v>44585</v>
      </c>
      <c r="E1556" s="188" t="s">
        <v>7328</v>
      </c>
      <c r="F1556" s="186">
        <v>4818</v>
      </c>
      <c r="G1556" s="185" t="s">
        <v>6096</v>
      </c>
      <c r="H1556" s="110" t="s">
        <v>6121</v>
      </c>
      <c r="I1556" s="110" t="s">
        <v>6139</v>
      </c>
    </row>
    <row r="1557" spans="1:9" ht="11.25" customHeight="1" x14ac:dyDescent="0.2">
      <c r="A1557" s="181">
        <v>2018</v>
      </c>
      <c r="B1557" s="182" t="s">
        <v>3178</v>
      </c>
      <c r="C1557" s="182" t="s">
        <v>178</v>
      </c>
      <c r="D1557" s="183"/>
      <c r="E1557" s="188" t="s">
        <v>15193</v>
      </c>
      <c r="F1557" s="186">
        <v>0</v>
      </c>
      <c r="G1557" s="185" t="s">
        <v>6096</v>
      </c>
      <c r="H1557" s="110" t="s">
        <v>6130</v>
      </c>
      <c r="I1557" s="110" t="s">
        <v>6139</v>
      </c>
    </row>
    <row r="1558" spans="1:9" ht="11.25" customHeight="1" x14ac:dyDescent="0.2">
      <c r="A1558" s="181">
        <v>2019</v>
      </c>
      <c r="B1558" s="182" t="s">
        <v>3168</v>
      </c>
      <c r="C1558" s="182" t="s">
        <v>178</v>
      </c>
      <c r="D1558" s="184"/>
      <c r="E1558" s="188" t="s">
        <v>15193</v>
      </c>
      <c r="F1558" s="186">
        <v>0</v>
      </c>
      <c r="G1558" s="185" t="s">
        <v>6096</v>
      </c>
      <c r="H1558" s="110" t="s">
        <v>6340</v>
      </c>
      <c r="I1558" s="110" t="s">
        <v>6139</v>
      </c>
    </row>
    <row r="1559" spans="1:9" ht="11.25" customHeight="1" x14ac:dyDescent="0.2">
      <c r="A1559" s="181">
        <v>2020</v>
      </c>
      <c r="B1559" s="182" t="s">
        <v>3165</v>
      </c>
      <c r="C1559" s="182" t="s">
        <v>178</v>
      </c>
      <c r="D1559" s="184">
        <v>45434</v>
      </c>
      <c r="E1559" s="188" t="s">
        <v>10909</v>
      </c>
      <c r="F1559" s="186">
        <v>38316</v>
      </c>
      <c r="G1559" s="185" t="s">
        <v>6096</v>
      </c>
      <c r="H1559" s="110" t="s">
        <v>6152</v>
      </c>
      <c r="I1559" s="110" t="s">
        <v>6139</v>
      </c>
    </row>
    <row r="1560" spans="1:9" ht="11.25" customHeight="1" x14ac:dyDescent="0.2">
      <c r="A1560" s="181">
        <v>2021</v>
      </c>
      <c r="B1560" s="182" t="s">
        <v>1019</v>
      </c>
      <c r="C1560" s="182" t="s">
        <v>178</v>
      </c>
      <c r="D1560" s="184"/>
      <c r="E1560" s="188" t="s">
        <v>15193</v>
      </c>
      <c r="F1560" s="186">
        <v>0</v>
      </c>
      <c r="G1560" s="185" t="s">
        <v>6096</v>
      </c>
      <c r="H1560" s="110" t="s">
        <v>7128</v>
      </c>
      <c r="I1560" s="110" t="s">
        <v>6139</v>
      </c>
    </row>
    <row r="1561" spans="1:9" ht="11.25" customHeight="1" x14ac:dyDescent="0.2">
      <c r="A1561" s="181">
        <v>2022</v>
      </c>
      <c r="B1561" s="182" t="s">
        <v>3162</v>
      </c>
      <c r="C1561" s="182" t="s">
        <v>178</v>
      </c>
      <c r="D1561" s="184"/>
      <c r="E1561" s="188" t="s">
        <v>15193</v>
      </c>
      <c r="F1561" s="186">
        <v>0</v>
      </c>
      <c r="G1561" s="185" t="s">
        <v>6096</v>
      </c>
      <c r="H1561" s="110" t="s">
        <v>6280</v>
      </c>
      <c r="I1561" s="110" t="s">
        <v>6139</v>
      </c>
    </row>
    <row r="1562" spans="1:9" ht="11.25" customHeight="1" x14ac:dyDescent="0.2">
      <c r="A1562" s="181">
        <v>2023</v>
      </c>
      <c r="B1562" s="182" t="s">
        <v>3161</v>
      </c>
      <c r="C1562" s="182" t="s">
        <v>178</v>
      </c>
      <c r="D1562" s="183"/>
      <c r="E1562" s="188" t="s">
        <v>15193</v>
      </c>
      <c r="F1562" s="186">
        <v>0</v>
      </c>
      <c r="G1562" s="185" t="s">
        <v>6096</v>
      </c>
      <c r="H1562" s="110" t="s">
        <v>6280</v>
      </c>
      <c r="I1562" s="110" t="s">
        <v>6139</v>
      </c>
    </row>
    <row r="1563" spans="1:9" ht="11.25" customHeight="1" x14ac:dyDescent="0.2">
      <c r="A1563" s="181">
        <v>2024</v>
      </c>
      <c r="B1563" s="182" t="s">
        <v>1070</v>
      </c>
      <c r="C1563" s="182" t="s">
        <v>178</v>
      </c>
      <c r="D1563" s="183"/>
      <c r="E1563" s="188" t="s">
        <v>15193</v>
      </c>
      <c r="F1563" s="186">
        <v>0</v>
      </c>
      <c r="G1563" s="185" t="s">
        <v>6096</v>
      </c>
      <c r="H1563" s="110" t="s">
        <v>6152</v>
      </c>
      <c r="I1563" s="110" t="s">
        <v>6139</v>
      </c>
    </row>
    <row r="1564" spans="1:9" ht="11.25" customHeight="1" x14ac:dyDescent="0.2">
      <c r="A1564" s="181">
        <v>2025</v>
      </c>
      <c r="B1564" s="182" t="s">
        <v>1629</v>
      </c>
      <c r="C1564" s="182" t="s">
        <v>183</v>
      </c>
      <c r="D1564" s="183">
        <v>45009</v>
      </c>
      <c r="E1564" s="188" t="s">
        <v>15194</v>
      </c>
      <c r="F1564" s="186">
        <v>4349</v>
      </c>
      <c r="G1564" s="185" t="s">
        <v>6096</v>
      </c>
      <c r="H1564" s="110" t="s">
        <v>6152</v>
      </c>
      <c r="I1564" s="110" t="s">
        <v>6139</v>
      </c>
    </row>
    <row r="1565" spans="1:9" ht="11.25" customHeight="1" x14ac:dyDescent="0.2">
      <c r="A1565" s="181">
        <v>2026</v>
      </c>
      <c r="B1565" s="182" t="s">
        <v>13362</v>
      </c>
      <c r="C1565" s="182" t="s">
        <v>178</v>
      </c>
      <c r="D1565" s="183"/>
      <c r="E1565" s="188" t="s">
        <v>15193</v>
      </c>
      <c r="F1565" s="186">
        <v>0</v>
      </c>
      <c r="G1565" s="185" t="s">
        <v>6096</v>
      </c>
      <c r="H1565" s="110" t="s">
        <v>6257</v>
      </c>
      <c r="I1565" s="110" t="s">
        <v>6139</v>
      </c>
    </row>
    <row r="1566" spans="1:9" ht="11.25" customHeight="1" x14ac:dyDescent="0.2">
      <c r="A1566" s="181">
        <v>2027</v>
      </c>
      <c r="B1566" s="182" t="s">
        <v>3170</v>
      </c>
      <c r="C1566" s="182" t="s">
        <v>178</v>
      </c>
      <c r="D1566" s="183"/>
      <c r="E1566" s="188" t="s">
        <v>15193</v>
      </c>
      <c r="F1566" s="186">
        <v>0</v>
      </c>
      <c r="G1566" s="185" t="s">
        <v>6096</v>
      </c>
      <c r="H1566" s="110" t="s">
        <v>6257</v>
      </c>
      <c r="I1566" s="110" t="s">
        <v>6139</v>
      </c>
    </row>
    <row r="1567" spans="1:9" ht="11.25" customHeight="1" x14ac:dyDescent="0.2">
      <c r="A1567" s="181">
        <v>2028</v>
      </c>
      <c r="B1567" s="182" t="s">
        <v>13360</v>
      </c>
      <c r="C1567" s="182" t="s">
        <v>178</v>
      </c>
      <c r="D1567" s="183"/>
      <c r="E1567" s="188" t="s">
        <v>15193</v>
      </c>
      <c r="F1567" s="186">
        <v>0</v>
      </c>
      <c r="G1567" s="185" t="s">
        <v>6096</v>
      </c>
      <c r="H1567" s="110" t="s">
        <v>6194</v>
      </c>
      <c r="I1567" s="110" t="s">
        <v>6139</v>
      </c>
    </row>
    <row r="1568" spans="1:9" ht="11.25" customHeight="1" x14ac:dyDescent="0.2">
      <c r="A1568" s="181">
        <v>2029</v>
      </c>
      <c r="B1568" s="182" t="s">
        <v>3171</v>
      </c>
      <c r="C1568" s="182" t="s">
        <v>178</v>
      </c>
      <c r="D1568" s="183"/>
      <c r="E1568" s="188" t="s">
        <v>15193</v>
      </c>
      <c r="F1568" s="186">
        <v>0</v>
      </c>
      <c r="G1568" s="185" t="s">
        <v>6096</v>
      </c>
      <c r="H1568" s="110" t="s">
        <v>7462</v>
      </c>
      <c r="I1568" s="110" t="s">
        <v>6139</v>
      </c>
    </row>
    <row r="1569" spans="1:9" ht="11.25" customHeight="1" x14ac:dyDescent="0.2">
      <c r="A1569" s="181">
        <v>2030</v>
      </c>
      <c r="B1569" s="182" t="s">
        <v>13357</v>
      </c>
      <c r="C1569" s="182" t="s">
        <v>178</v>
      </c>
      <c r="D1569" s="183"/>
      <c r="E1569" s="188" t="s">
        <v>15193</v>
      </c>
      <c r="F1569" s="186">
        <v>0</v>
      </c>
      <c r="G1569" s="185" t="s">
        <v>6096</v>
      </c>
      <c r="H1569" s="110" t="s">
        <v>6194</v>
      </c>
      <c r="I1569" s="110" t="s">
        <v>6139</v>
      </c>
    </row>
    <row r="1570" spans="1:9" ht="11.25" customHeight="1" x14ac:dyDescent="0.2">
      <c r="A1570" s="181">
        <v>2033</v>
      </c>
      <c r="B1570" s="182" t="s">
        <v>9166</v>
      </c>
      <c r="C1570" s="182" t="s">
        <v>178</v>
      </c>
      <c r="D1570" s="183">
        <v>43524</v>
      </c>
      <c r="E1570" s="188" t="s">
        <v>15195</v>
      </c>
      <c r="F1570" s="186">
        <v>7107</v>
      </c>
      <c r="G1570" s="185" t="s">
        <v>6096</v>
      </c>
      <c r="H1570" s="110" t="s">
        <v>6257</v>
      </c>
      <c r="I1570" s="110" t="s">
        <v>6139</v>
      </c>
    </row>
    <row r="1571" spans="1:9" ht="11.25" customHeight="1" x14ac:dyDescent="0.2">
      <c r="A1571" s="181">
        <v>2034</v>
      </c>
      <c r="B1571" s="182" t="s">
        <v>13356</v>
      </c>
      <c r="C1571" s="182" t="s">
        <v>183</v>
      </c>
      <c r="D1571" s="183"/>
      <c r="E1571" s="188" t="s">
        <v>15193</v>
      </c>
      <c r="F1571" s="186">
        <v>0</v>
      </c>
      <c r="G1571" s="185" t="s">
        <v>6096</v>
      </c>
      <c r="H1571" s="110" t="s">
        <v>6155</v>
      </c>
      <c r="I1571" s="110" t="s">
        <v>6139</v>
      </c>
    </row>
    <row r="1572" spans="1:9" ht="11.25" customHeight="1" x14ac:dyDescent="0.2">
      <c r="A1572" s="181">
        <v>2035</v>
      </c>
      <c r="B1572" s="182" t="s">
        <v>7677</v>
      </c>
      <c r="C1572" s="182" t="s">
        <v>178</v>
      </c>
      <c r="D1572" s="183">
        <v>44994</v>
      </c>
      <c r="E1572" s="188" t="s">
        <v>15194</v>
      </c>
      <c r="F1572" s="186">
        <v>2774</v>
      </c>
      <c r="G1572" s="185" t="s">
        <v>6096</v>
      </c>
      <c r="H1572" s="110" t="s">
        <v>7462</v>
      </c>
      <c r="I1572" s="110" t="s">
        <v>6139</v>
      </c>
    </row>
    <row r="1573" spans="1:9" ht="11.25" customHeight="1" x14ac:dyDescent="0.2">
      <c r="A1573" s="181">
        <v>2036</v>
      </c>
      <c r="B1573" s="182" t="s">
        <v>6658</v>
      </c>
      <c r="C1573" s="182" t="s">
        <v>178</v>
      </c>
      <c r="D1573" s="183">
        <v>44994</v>
      </c>
      <c r="E1573" s="188" t="s">
        <v>15194</v>
      </c>
      <c r="F1573" s="186">
        <v>29629</v>
      </c>
      <c r="G1573" s="185" t="s">
        <v>6096</v>
      </c>
      <c r="H1573" s="110" t="s">
        <v>6194</v>
      </c>
      <c r="I1573" s="110" t="s">
        <v>6139</v>
      </c>
    </row>
    <row r="1574" spans="1:9" ht="11.25" customHeight="1" x14ac:dyDescent="0.2">
      <c r="A1574" s="181">
        <v>2037</v>
      </c>
      <c r="B1574" s="182" t="s">
        <v>7345</v>
      </c>
      <c r="C1574" s="182" t="s">
        <v>178</v>
      </c>
      <c r="D1574" s="183">
        <v>44994</v>
      </c>
      <c r="E1574" s="188" t="s">
        <v>15194</v>
      </c>
      <c r="F1574" s="186">
        <v>2333</v>
      </c>
      <c r="G1574" s="185" t="s">
        <v>6096</v>
      </c>
      <c r="H1574" s="110" t="s">
        <v>6194</v>
      </c>
      <c r="I1574" s="110" t="s">
        <v>6139</v>
      </c>
    </row>
    <row r="1575" spans="1:9" ht="11.25" customHeight="1" x14ac:dyDescent="0.2">
      <c r="A1575" s="181">
        <v>2038</v>
      </c>
      <c r="B1575" s="182" t="s">
        <v>7031</v>
      </c>
      <c r="C1575" s="182" t="s">
        <v>178</v>
      </c>
      <c r="D1575" s="183">
        <v>45006</v>
      </c>
      <c r="E1575" s="188" t="s">
        <v>15194</v>
      </c>
      <c r="F1575" s="186">
        <v>7478</v>
      </c>
      <c r="G1575" s="185" t="s">
        <v>6096</v>
      </c>
      <c r="H1575" s="110" t="s">
        <v>7385</v>
      </c>
      <c r="I1575" s="110" t="s">
        <v>6139</v>
      </c>
    </row>
    <row r="1576" spans="1:9" ht="11.25" customHeight="1" x14ac:dyDescent="0.2">
      <c r="A1576" s="181">
        <v>2039</v>
      </c>
      <c r="B1576" s="182" t="s">
        <v>7343</v>
      </c>
      <c r="C1576" s="182" t="s">
        <v>178</v>
      </c>
      <c r="D1576" s="184">
        <v>44588</v>
      </c>
      <c r="E1576" s="188" t="s">
        <v>7328</v>
      </c>
      <c r="F1576" s="186">
        <v>52251</v>
      </c>
      <c r="G1576" s="185" t="s">
        <v>6096</v>
      </c>
      <c r="H1576" s="110" t="s">
        <v>6362</v>
      </c>
      <c r="I1576" s="110" t="s">
        <v>6139</v>
      </c>
    </row>
    <row r="1577" spans="1:9" ht="11.25" customHeight="1" x14ac:dyDescent="0.2">
      <c r="A1577" s="181">
        <v>2040</v>
      </c>
      <c r="B1577" s="182" t="s">
        <v>6976</v>
      </c>
      <c r="C1577" s="182" t="s">
        <v>178</v>
      </c>
      <c r="D1577" s="183">
        <v>44588</v>
      </c>
      <c r="E1577" s="188" t="s">
        <v>7328</v>
      </c>
      <c r="F1577" s="186">
        <v>2103</v>
      </c>
      <c r="G1577" s="185" t="s">
        <v>6096</v>
      </c>
      <c r="H1577" s="110" t="s">
        <v>6178</v>
      </c>
      <c r="I1577" s="110" t="s">
        <v>6139</v>
      </c>
    </row>
    <row r="1578" spans="1:9" ht="11.25" customHeight="1" x14ac:dyDescent="0.2">
      <c r="A1578" s="181">
        <v>2041</v>
      </c>
      <c r="B1578" s="182" t="s">
        <v>13354</v>
      </c>
      <c r="C1578" s="182" t="s">
        <v>178</v>
      </c>
      <c r="D1578" s="183">
        <v>44588</v>
      </c>
      <c r="E1578" s="188" t="s">
        <v>7328</v>
      </c>
      <c r="F1578" s="186">
        <v>12920</v>
      </c>
      <c r="G1578" s="185" t="s">
        <v>6096</v>
      </c>
      <c r="H1578" s="110" t="s">
        <v>6280</v>
      </c>
      <c r="I1578" s="110" t="s">
        <v>6139</v>
      </c>
    </row>
    <row r="1579" spans="1:9" ht="11.25" customHeight="1" x14ac:dyDescent="0.2">
      <c r="A1579" s="181">
        <v>2042</v>
      </c>
      <c r="B1579" s="182" t="s">
        <v>13352</v>
      </c>
      <c r="C1579" s="182" t="s">
        <v>178</v>
      </c>
      <c r="D1579" s="183">
        <v>44588</v>
      </c>
      <c r="E1579" s="188" t="s">
        <v>7328</v>
      </c>
      <c r="F1579" s="186">
        <v>55011</v>
      </c>
      <c r="G1579" s="185" t="s">
        <v>6096</v>
      </c>
      <c r="H1579" s="110" t="s">
        <v>6155</v>
      </c>
      <c r="I1579" s="110" t="s">
        <v>6139</v>
      </c>
    </row>
    <row r="1580" spans="1:9" ht="11.25" customHeight="1" x14ac:dyDescent="0.2">
      <c r="A1580" s="181">
        <v>2043</v>
      </c>
      <c r="B1580" s="182" t="s">
        <v>13350</v>
      </c>
      <c r="C1580" s="182" t="s">
        <v>178</v>
      </c>
      <c r="D1580" s="183">
        <v>44588</v>
      </c>
      <c r="E1580" s="188" t="s">
        <v>7328</v>
      </c>
      <c r="F1580" s="186">
        <v>924</v>
      </c>
      <c r="G1580" s="185" t="s">
        <v>6096</v>
      </c>
      <c r="H1580" s="110" t="s">
        <v>6147</v>
      </c>
      <c r="I1580" s="110" t="s">
        <v>6139</v>
      </c>
    </row>
    <row r="1581" spans="1:9" ht="11.25" customHeight="1" x14ac:dyDescent="0.2">
      <c r="A1581" s="181">
        <v>2044</v>
      </c>
      <c r="B1581" s="182" t="s">
        <v>7676</v>
      </c>
      <c r="C1581" s="182" t="s">
        <v>178</v>
      </c>
      <c r="D1581" s="183">
        <v>44994</v>
      </c>
      <c r="E1581" s="188" t="s">
        <v>15194</v>
      </c>
      <c r="F1581" s="186">
        <v>529</v>
      </c>
      <c r="G1581" s="185" t="s">
        <v>6096</v>
      </c>
      <c r="H1581" s="110" t="s">
        <v>6155</v>
      </c>
      <c r="I1581" s="110" t="s">
        <v>6139</v>
      </c>
    </row>
    <row r="1582" spans="1:9" ht="11.25" customHeight="1" x14ac:dyDescent="0.2">
      <c r="A1582" s="181">
        <v>2045</v>
      </c>
      <c r="B1582" s="182" t="s">
        <v>2479</v>
      </c>
      <c r="C1582" s="182" t="s">
        <v>178</v>
      </c>
      <c r="D1582" s="183">
        <v>45006</v>
      </c>
      <c r="E1582" s="188" t="s">
        <v>15194</v>
      </c>
      <c r="F1582" s="186">
        <v>25627</v>
      </c>
      <c r="G1582" s="185" t="s">
        <v>6096</v>
      </c>
      <c r="H1582" s="110" t="s">
        <v>6155</v>
      </c>
      <c r="I1582" s="110" t="s">
        <v>6139</v>
      </c>
    </row>
    <row r="1583" spans="1:9" ht="11.25" customHeight="1" x14ac:dyDescent="0.2">
      <c r="A1583" s="181">
        <v>2046</v>
      </c>
      <c r="B1583" s="182" t="s">
        <v>7674</v>
      </c>
      <c r="C1583" s="182" t="s">
        <v>178</v>
      </c>
      <c r="D1583" s="183">
        <v>44994</v>
      </c>
      <c r="E1583" s="188" t="s">
        <v>15194</v>
      </c>
      <c r="F1583" s="186">
        <v>6162</v>
      </c>
      <c r="G1583" s="185" t="s">
        <v>6096</v>
      </c>
      <c r="H1583" s="110" t="s">
        <v>6116</v>
      </c>
      <c r="I1583" s="110" t="s">
        <v>6139</v>
      </c>
    </row>
    <row r="1584" spans="1:9" ht="11.25" customHeight="1" x14ac:dyDescent="0.2">
      <c r="A1584" s="181">
        <v>2047</v>
      </c>
      <c r="B1584" s="182" t="s">
        <v>7672</v>
      </c>
      <c r="C1584" s="182" t="s">
        <v>178</v>
      </c>
      <c r="D1584" s="183">
        <v>44994</v>
      </c>
      <c r="E1584" s="188" t="s">
        <v>15194</v>
      </c>
      <c r="F1584" s="186">
        <v>24823</v>
      </c>
      <c r="G1584" s="185" t="s">
        <v>6096</v>
      </c>
      <c r="H1584" s="110" t="s">
        <v>6100</v>
      </c>
      <c r="I1584" s="110" t="s">
        <v>6139</v>
      </c>
    </row>
    <row r="1585" spans="1:9" ht="11.25" customHeight="1" x14ac:dyDescent="0.2">
      <c r="A1585" s="181">
        <v>2048</v>
      </c>
      <c r="B1585" s="182" t="s">
        <v>7671</v>
      </c>
      <c r="C1585" s="182" t="s">
        <v>178</v>
      </c>
      <c r="D1585" s="183">
        <v>44994</v>
      </c>
      <c r="E1585" s="188" t="s">
        <v>15194</v>
      </c>
      <c r="F1585" s="186">
        <v>653</v>
      </c>
      <c r="G1585" s="185" t="s">
        <v>6096</v>
      </c>
      <c r="H1585" s="110" t="s">
        <v>6258</v>
      </c>
      <c r="I1585" s="110" t="s">
        <v>6139</v>
      </c>
    </row>
    <row r="1586" spans="1:9" ht="11.25" customHeight="1" x14ac:dyDescent="0.2">
      <c r="A1586" s="181">
        <v>2049</v>
      </c>
      <c r="B1586" s="182" t="s">
        <v>13348</v>
      </c>
      <c r="C1586" s="182" t="s">
        <v>178</v>
      </c>
      <c r="D1586" s="183">
        <v>44588</v>
      </c>
      <c r="E1586" s="188" t="s">
        <v>7328</v>
      </c>
      <c r="F1586" s="186">
        <v>10219.01</v>
      </c>
      <c r="G1586" s="185" t="s">
        <v>6096</v>
      </c>
      <c r="H1586" s="110" t="s">
        <v>6258</v>
      </c>
      <c r="I1586" s="110" t="s">
        <v>6139</v>
      </c>
    </row>
    <row r="1587" spans="1:9" ht="11.25" customHeight="1" x14ac:dyDescent="0.2">
      <c r="A1587" s="181">
        <v>2050</v>
      </c>
      <c r="B1587" s="182" t="s">
        <v>2637</v>
      </c>
      <c r="C1587" s="182" t="s">
        <v>178</v>
      </c>
      <c r="D1587" s="183"/>
      <c r="E1587" s="188" t="s">
        <v>15193</v>
      </c>
      <c r="F1587" s="186">
        <v>0</v>
      </c>
      <c r="G1587" s="185" t="s">
        <v>6096</v>
      </c>
      <c r="H1587" s="110" t="s">
        <v>6119</v>
      </c>
      <c r="I1587" s="110" t="s">
        <v>6139</v>
      </c>
    </row>
    <row r="1588" spans="1:9" ht="11.25" customHeight="1" x14ac:dyDescent="0.2">
      <c r="A1588" s="181">
        <v>2051</v>
      </c>
      <c r="B1588" s="182" t="s">
        <v>13346</v>
      </c>
      <c r="C1588" s="182" t="s">
        <v>178</v>
      </c>
      <c r="D1588" s="183"/>
      <c r="E1588" s="188" t="s">
        <v>15193</v>
      </c>
      <c r="F1588" s="186">
        <v>0</v>
      </c>
      <c r="G1588" s="185" t="s">
        <v>6096</v>
      </c>
      <c r="H1588" s="110" t="s">
        <v>6257</v>
      </c>
      <c r="I1588" s="110" t="s">
        <v>6139</v>
      </c>
    </row>
    <row r="1589" spans="1:9" ht="11.25" customHeight="1" x14ac:dyDescent="0.2">
      <c r="A1589" s="181">
        <v>2052</v>
      </c>
      <c r="B1589" s="182" t="s">
        <v>13344</v>
      </c>
      <c r="C1589" s="182" t="s">
        <v>178</v>
      </c>
      <c r="D1589" s="183"/>
      <c r="E1589" s="188" t="s">
        <v>15193</v>
      </c>
      <c r="F1589" s="186">
        <v>0</v>
      </c>
      <c r="G1589" s="185" t="s">
        <v>7486</v>
      </c>
      <c r="H1589" s="110" t="s">
        <v>6362</v>
      </c>
      <c r="I1589" s="110" t="s">
        <v>6139</v>
      </c>
    </row>
    <row r="1590" spans="1:9" ht="11.25" customHeight="1" x14ac:dyDescent="0.2">
      <c r="A1590" s="181">
        <v>2053</v>
      </c>
      <c r="B1590" s="182" t="s">
        <v>13342</v>
      </c>
      <c r="C1590" s="182" t="s">
        <v>178</v>
      </c>
      <c r="D1590" s="183"/>
      <c r="E1590" s="188" t="s">
        <v>15193</v>
      </c>
      <c r="F1590" s="186">
        <v>0</v>
      </c>
      <c r="G1590" s="185" t="s">
        <v>6096</v>
      </c>
      <c r="H1590" s="110" t="s">
        <v>6194</v>
      </c>
      <c r="I1590" s="110" t="s">
        <v>6139</v>
      </c>
    </row>
    <row r="1591" spans="1:9" ht="11.25" customHeight="1" x14ac:dyDescent="0.2">
      <c r="A1591" s="181">
        <v>2054</v>
      </c>
      <c r="B1591" s="182" t="s">
        <v>13340</v>
      </c>
      <c r="C1591" s="182" t="s">
        <v>178</v>
      </c>
      <c r="D1591" s="183"/>
      <c r="E1591" s="188" t="s">
        <v>15193</v>
      </c>
      <c r="F1591" s="186">
        <v>0</v>
      </c>
      <c r="G1591" s="185" t="s">
        <v>6096</v>
      </c>
      <c r="H1591" s="110" t="s">
        <v>6155</v>
      </c>
      <c r="I1591" s="110" t="s">
        <v>6139</v>
      </c>
    </row>
    <row r="1592" spans="1:9" ht="11.25" customHeight="1" x14ac:dyDescent="0.2">
      <c r="A1592" s="110">
        <v>2055</v>
      </c>
      <c r="B1592" s="110" t="s">
        <v>2431</v>
      </c>
      <c r="C1592" s="110" t="s">
        <v>178</v>
      </c>
      <c r="D1592" s="183"/>
      <c r="E1592" s="110" t="s">
        <v>15193</v>
      </c>
      <c r="F1592" s="110">
        <v>0</v>
      </c>
      <c r="G1592" s="185" t="s">
        <v>6096</v>
      </c>
      <c r="H1592" s="110" t="s">
        <v>6155</v>
      </c>
      <c r="I1592" s="110" t="s">
        <v>6139</v>
      </c>
    </row>
    <row r="1593" spans="1:9" ht="11.25" customHeight="1" x14ac:dyDescent="0.2">
      <c r="A1593" s="181">
        <v>2056</v>
      </c>
      <c r="B1593" s="182" t="s">
        <v>13337</v>
      </c>
      <c r="C1593" s="182" t="s">
        <v>178</v>
      </c>
      <c r="D1593" s="183">
        <v>44588</v>
      </c>
      <c r="E1593" s="188" t="s">
        <v>7328</v>
      </c>
      <c r="F1593" s="186">
        <v>2692.01</v>
      </c>
      <c r="G1593" s="185" t="s">
        <v>6096</v>
      </c>
      <c r="H1593" s="110" t="s">
        <v>6119</v>
      </c>
      <c r="I1593" s="110" t="s">
        <v>6139</v>
      </c>
    </row>
    <row r="1594" spans="1:9" ht="11.25" customHeight="1" x14ac:dyDescent="0.2">
      <c r="A1594" s="181">
        <v>2057</v>
      </c>
      <c r="B1594" s="182" t="s">
        <v>12177</v>
      </c>
      <c r="C1594" s="182" t="s">
        <v>178</v>
      </c>
      <c r="D1594" s="183"/>
      <c r="E1594" s="188" t="s">
        <v>15193</v>
      </c>
      <c r="F1594" s="186">
        <v>0</v>
      </c>
      <c r="G1594" s="185" t="s">
        <v>6096</v>
      </c>
      <c r="H1594" s="110" t="s">
        <v>6149</v>
      </c>
      <c r="I1594" s="110" t="s">
        <v>6139</v>
      </c>
    </row>
    <row r="1595" spans="1:9" ht="11.25" customHeight="1" x14ac:dyDescent="0.2">
      <c r="A1595" s="181">
        <v>2058</v>
      </c>
      <c r="B1595" s="182" t="s">
        <v>13336</v>
      </c>
      <c r="C1595" s="182" t="s">
        <v>178</v>
      </c>
      <c r="D1595" s="183">
        <v>44588</v>
      </c>
      <c r="E1595" s="188" t="s">
        <v>7328</v>
      </c>
      <c r="F1595" s="186">
        <v>2973</v>
      </c>
      <c r="G1595" s="185" t="s">
        <v>6096</v>
      </c>
      <c r="H1595" s="110" t="s">
        <v>6194</v>
      </c>
      <c r="I1595" s="110" t="s">
        <v>6139</v>
      </c>
    </row>
    <row r="1596" spans="1:9" ht="11.25" customHeight="1" x14ac:dyDescent="0.2">
      <c r="A1596" s="181">
        <v>2059</v>
      </c>
      <c r="B1596" s="182" t="s">
        <v>13334</v>
      </c>
      <c r="C1596" s="182" t="s">
        <v>178</v>
      </c>
      <c r="D1596" s="183">
        <v>44588</v>
      </c>
      <c r="E1596" s="188" t="s">
        <v>7328</v>
      </c>
      <c r="F1596" s="186">
        <v>14053</v>
      </c>
      <c r="G1596" s="185" t="s">
        <v>6096</v>
      </c>
      <c r="H1596" s="110" t="s">
        <v>6155</v>
      </c>
      <c r="I1596" s="110" t="s">
        <v>6139</v>
      </c>
    </row>
    <row r="1597" spans="1:9" ht="11.25" customHeight="1" x14ac:dyDescent="0.2">
      <c r="A1597" s="181">
        <v>2060</v>
      </c>
      <c r="B1597" s="182" t="s">
        <v>7669</v>
      </c>
      <c r="C1597" s="182" t="s">
        <v>178</v>
      </c>
      <c r="D1597" s="183">
        <v>44994</v>
      </c>
      <c r="E1597" s="188" t="s">
        <v>15194</v>
      </c>
      <c r="F1597" s="186">
        <v>55871</v>
      </c>
      <c r="G1597" s="185" t="s">
        <v>6096</v>
      </c>
      <c r="H1597" s="110" t="s">
        <v>6119</v>
      </c>
      <c r="I1597" s="110" t="s">
        <v>6139</v>
      </c>
    </row>
    <row r="1598" spans="1:9" ht="11.25" customHeight="1" x14ac:dyDescent="0.2">
      <c r="A1598" s="181">
        <v>2061</v>
      </c>
      <c r="B1598" s="182" t="s">
        <v>2518</v>
      </c>
      <c r="C1598" s="182" t="s">
        <v>178</v>
      </c>
      <c r="D1598" s="183">
        <v>45006</v>
      </c>
      <c r="E1598" s="188" t="s">
        <v>15194</v>
      </c>
      <c r="F1598" s="186">
        <v>17900</v>
      </c>
      <c r="G1598" s="185" t="s">
        <v>6096</v>
      </c>
      <c r="H1598" s="110" t="s">
        <v>6406</v>
      </c>
      <c r="I1598" s="110" t="s">
        <v>6139</v>
      </c>
    </row>
    <row r="1599" spans="1:9" ht="11.25" customHeight="1" x14ac:dyDescent="0.2">
      <c r="A1599" s="181">
        <v>2062</v>
      </c>
      <c r="B1599" s="182" t="s">
        <v>2646</v>
      </c>
      <c r="C1599" s="182" t="s">
        <v>178</v>
      </c>
      <c r="D1599" s="183">
        <v>44994</v>
      </c>
      <c r="E1599" s="188" t="s">
        <v>15194</v>
      </c>
      <c r="F1599" s="186">
        <v>30821</v>
      </c>
      <c r="G1599" s="185" t="s">
        <v>6096</v>
      </c>
      <c r="H1599" s="110" t="s">
        <v>6359</v>
      </c>
      <c r="I1599" s="110" t="s">
        <v>6139</v>
      </c>
    </row>
    <row r="1600" spans="1:9" ht="11.25" customHeight="1" x14ac:dyDescent="0.2">
      <c r="A1600" s="181">
        <v>2063</v>
      </c>
      <c r="B1600" s="182" t="s">
        <v>7666</v>
      </c>
      <c r="C1600" s="182" t="s">
        <v>178</v>
      </c>
      <c r="D1600" s="183">
        <v>44994</v>
      </c>
      <c r="E1600" s="188" t="s">
        <v>15194</v>
      </c>
      <c r="F1600" s="186">
        <v>7785</v>
      </c>
      <c r="G1600" s="185" t="s">
        <v>6096</v>
      </c>
      <c r="H1600" s="110" t="s">
        <v>6362</v>
      </c>
      <c r="I1600" s="110" t="s">
        <v>6139</v>
      </c>
    </row>
    <row r="1601" spans="1:9" ht="11.25" customHeight="1" x14ac:dyDescent="0.2">
      <c r="A1601" s="181">
        <v>2064</v>
      </c>
      <c r="B1601" s="182" t="s">
        <v>7664</v>
      </c>
      <c r="C1601" s="182" t="s">
        <v>178</v>
      </c>
      <c r="D1601" s="184">
        <v>45006</v>
      </c>
      <c r="E1601" s="188" t="s">
        <v>15194</v>
      </c>
      <c r="F1601" s="186">
        <v>2173</v>
      </c>
      <c r="G1601" s="185" t="s">
        <v>6096</v>
      </c>
      <c r="H1601" s="110" t="s">
        <v>6396</v>
      </c>
      <c r="I1601" s="110" t="s">
        <v>6139</v>
      </c>
    </row>
    <row r="1602" spans="1:9" ht="11.25" customHeight="1" x14ac:dyDescent="0.2">
      <c r="A1602" s="181">
        <v>2065</v>
      </c>
      <c r="B1602" s="182" t="s">
        <v>538</v>
      </c>
      <c r="C1602" s="182" t="s">
        <v>178</v>
      </c>
      <c r="D1602" s="183"/>
      <c r="E1602" s="188" t="s">
        <v>15193</v>
      </c>
      <c r="F1602" s="186">
        <v>0</v>
      </c>
      <c r="G1602" s="185" t="s">
        <v>6096</v>
      </c>
      <c r="H1602" s="110" t="s">
        <v>6949</v>
      </c>
      <c r="I1602" s="110" t="s">
        <v>6139</v>
      </c>
    </row>
    <row r="1603" spans="1:9" ht="11.25" customHeight="1" x14ac:dyDescent="0.2">
      <c r="A1603" s="181">
        <v>2066</v>
      </c>
      <c r="B1603" s="182" t="s">
        <v>6655</v>
      </c>
      <c r="C1603" s="182" t="s">
        <v>178</v>
      </c>
      <c r="D1603" s="183">
        <v>45434</v>
      </c>
      <c r="E1603" s="188" t="s">
        <v>10909</v>
      </c>
      <c r="F1603" s="186">
        <v>46238</v>
      </c>
      <c r="G1603" s="185" t="s">
        <v>6096</v>
      </c>
      <c r="H1603" s="110" t="s">
        <v>6396</v>
      </c>
      <c r="I1603" s="110" t="s">
        <v>6139</v>
      </c>
    </row>
    <row r="1604" spans="1:9" ht="11.25" customHeight="1" x14ac:dyDescent="0.2">
      <c r="A1604" s="181">
        <v>2067</v>
      </c>
      <c r="B1604" s="182" t="s">
        <v>595</v>
      </c>
      <c r="C1604" s="182" t="s">
        <v>178</v>
      </c>
      <c r="D1604" s="183"/>
      <c r="E1604" s="188" t="s">
        <v>15193</v>
      </c>
      <c r="F1604" s="186">
        <v>0</v>
      </c>
      <c r="G1604" s="185" t="s">
        <v>6096</v>
      </c>
      <c r="H1604" s="110" t="s">
        <v>6240</v>
      </c>
      <c r="I1604" s="110" t="s">
        <v>6139</v>
      </c>
    </row>
    <row r="1605" spans="1:9" ht="11.25" customHeight="1" x14ac:dyDescent="0.2">
      <c r="A1605" s="181">
        <v>2069</v>
      </c>
      <c r="B1605" s="182" t="s">
        <v>13331</v>
      </c>
      <c r="C1605" s="182" t="s">
        <v>178</v>
      </c>
      <c r="D1605" s="183"/>
      <c r="E1605" s="188" t="s">
        <v>15193</v>
      </c>
      <c r="F1605" s="186">
        <v>0</v>
      </c>
      <c r="G1605" s="185" t="s">
        <v>6096</v>
      </c>
      <c r="H1605" s="110" t="s">
        <v>6155</v>
      </c>
      <c r="I1605" s="110" t="s">
        <v>6139</v>
      </c>
    </row>
    <row r="1606" spans="1:9" ht="11.25" customHeight="1" x14ac:dyDescent="0.2">
      <c r="A1606" s="181">
        <v>2074</v>
      </c>
      <c r="B1606" s="182" t="s">
        <v>13329</v>
      </c>
      <c r="C1606" s="182" t="s">
        <v>178</v>
      </c>
      <c r="D1606" s="183"/>
      <c r="E1606" s="188" t="s">
        <v>15193</v>
      </c>
      <c r="F1606" s="186">
        <v>0</v>
      </c>
      <c r="G1606" s="185" t="s">
        <v>6096</v>
      </c>
      <c r="H1606" s="110" t="s">
        <v>6191</v>
      </c>
      <c r="I1606" s="110" t="s">
        <v>6139</v>
      </c>
    </row>
    <row r="1607" spans="1:9" ht="11.25" customHeight="1" x14ac:dyDescent="0.2">
      <c r="A1607" s="181">
        <v>2075</v>
      </c>
      <c r="B1607" s="182" t="s">
        <v>810</v>
      </c>
      <c r="C1607" s="182" t="s">
        <v>178</v>
      </c>
      <c r="D1607" s="183"/>
      <c r="E1607" s="188" t="s">
        <v>15193</v>
      </c>
      <c r="F1607" s="186">
        <v>0</v>
      </c>
      <c r="G1607" s="185" t="s">
        <v>6096</v>
      </c>
      <c r="H1607" s="110" t="s">
        <v>6150</v>
      </c>
      <c r="I1607" s="110" t="s">
        <v>6139</v>
      </c>
    </row>
    <row r="1608" spans="1:9" ht="11.25" customHeight="1" x14ac:dyDescent="0.2">
      <c r="A1608" s="181">
        <v>2076</v>
      </c>
      <c r="B1608" s="182" t="s">
        <v>1452</v>
      </c>
      <c r="C1608" s="182" t="s">
        <v>178</v>
      </c>
      <c r="D1608" s="183"/>
      <c r="E1608" s="188" t="s">
        <v>15193</v>
      </c>
      <c r="F1608" s="186">
        <v>0</v>
      </c>
      <c r="G1608" s="185" t="s">
        <v>6096</v>
      </c>
      <c r="H1608" s="110" t="s">
        <v>6191</v>
      </c>
      <c r="I1608" s="110" t="s">
        <v>6139</v>
      </c>
    </row>
    <row r="1609" spans="1:9" ht="11.25" customHeight="1" x14ac:dyDescent="0.2">
      <c r="A1609" s="181">
        <v>2077</v>
      </c>
      <c r="B1609" s="182" t="s">
        <v>13325</v>
      </c>
      <c r="C1609" s="182" t="s">
        <v>178</v>
      </c>
      <c r="D1609" s="184"/>
      <c r="E1609" s="188" t="s">
        <v>15193</v>
      </c>
      <c r="F1609" s="186">
        <v>0</v>
      </c>
      <c r="G1609" s="185" t="s">
        <v>6096</v>
      </c>
      <c r="H1609" s="110" t="s">
        <v>6150</v>
      </c>
      <c r="I1609" s="110" t="s">
        <v>6139</v>
      </c>
    </row>
    <row r="1610" spans="1:9" ht="11.25" customHeight="1" x14ac:dyDescent="0.2">
      <c r="A1610" s="181">
        <v>2078</v>
      </c>
      <c r="B1610" s="182" t="s">
        <v>13323</v>
      </c>
      <c r="C1610" s="182" t="s">
        <v>178</v>
      </c>
      <c r="D1610" s="183"/>
      <c r="E1610" s="188" t="s">
        <v>15193</v>
      </c>
      <c r="F1610" s="186">
        <v>0</v>
      </c>
      <c r="G1610" s="185" t="s">
        <v>6096</v>
      </c>
      <c r="H1610" s="110" t="s">
        <v>6150</v>
      </c>
      <c r="I1610" s="110" t="s">
        <v>6139</v>
      </c>
    </row>
    <row r="1611" spans="1:9" ht="11.25" customHeight="1" x14ac:dyDescent="0.2">
      <c r="A1611" s="181">
        <v>2079</v>
      </c>
      <c r="B1611" s="182" t="s">
        <v>13321</v>
      </c>
      <c r="C1611" s="182" t="s">
        <v>178</v>
      </c>
      <c r="D1611" s="183"/>
      <c r="E1611" s="188" t="s">
        <v>15193</v>
      </c>
      <c r="F1611" s="186">
        <v>0</v>
      </c>
      <c r="G1611" s="185" t="s">
        <v>6739</v>
      </c>
      <c r="H1611" s="110" t="s">
        <v>6280</v>
      </c>
      <c r="I1611" s="110" t="s">
        <v>6139</v>
      </c>
    </row>
    <row r="1612" spans="1:9" ht="11.25" customHeight="1" x14ac:dyDescent="0.2">
      <c r="A1612" s="181">
        <v>2080</v>
      </c>
      <c r="B1612" s="182" t="s">
        <v>1503</v>
      </c>
      <c r="C1612" s="182" t="s">
        <v>178</v>
      </c>
      <c r="D1612" s="184"/>
      <c r="E1612" s="188" t="s">
        <v>15193</v>
      </c>
      <c r="F1612" s="186">
        <v>0</v>
      </c>
      <c r="G1612" s="185" t="s">
        <v>6096</v>
      </c>
      <c r="H1612" s="110" t="s">
        <v>6345</v>
      </c>
      <c r="I1612" s="110" t="s">
        <v>6139</v>
      </c>
    </row>
    <row r="1613" spans="1:9" ht="11.25" customHeight="1" x14ac:dyDescent="0.2">
      <c r="A1613" s="181">
        <v>2081</v>
      </c>
      <c r="B1613" s="182" t="s">
        <v>13318</v>
      </c>
      <c r="C1613" s="182" t="s">
        <v>178</v>
      </c>
      <c r="D1613" s="183"/>
      <c r="E1613" s="188" t="s">
        <v>15193</v>
      </c>
      <c r="F1613" s="186">
        <v>0</v>
      </c>
      <c r="G1613" s="185" t="s">
        <v>6096</v>
      </c>
      <c r="H1613" s="110" t="s">
        <v>6362</v>
      </c>
      <c r="I1613" s="110" t="s">
        <v>6139</v>
      </c>
    </row>
    <row r="1614" spans="1:9" ht="11.25" customHeight="1" x14ac:dyDescent="0.2">
      <c r="A1614" s="181">
        <v>2082</v>
      </c>
      <c r="B1614" s="182" t="s">
        <v>13316</v>
      </c>
      <c r="C1614" s="182" t="s">
        <v>178</v>
      </c>
      <c r="D1614" s="183"/>
      <c r="E1614" s="188" t="s">
        <v>15193</v>
      </c>
      <c r="F1614" s="186">
        <v>0</v>
      </c>
      <c r="G1614" s="185" t="s">
        <v>6559</v>
      </c>
      <c r="H1614" s="110" t="s">
        <v>6560</v>
      </c>
      <c r="I1614" s="110" t="s">
        <v>6139</v>
      </c>
    </row>
    <row r="1615" spans="1:9" ht="11.25" customHeight="1" x14ac:dyDescent="0.2">
      <c r="A1615" s="181">
        <v>2083</v>
      </c>
      <c r="B1615" s="182" t="s">
        <v>13315</v>
      </c>
      <c r="C1615" s="182" t="s">
        <v>178</v>
      </c>
      <c r="D1615" s="183"/>
      <c r="E1615" s="188" t="s">
        <v>15193</v>
      </c>
      <c r="F1615" s="186">
        <v>0</v>
      </c>
      <c r="G1615" s="185" t="s">
        <v>6096</v>
      </c>
      <c r="H1615" s="110" t="s">
        <v>6097</v>
      </c>
      <c r="I1615" s="110" t="s">
        <v>6139</v>
      </c>
    </row>
    <row r="1616" spans="1:9" ht="11.25" customHeight="1" x14ac:dyDescent="0.2">
      <c r="A1616" s="181">
        <v>2084</v>
      </c>
      <c r="B1616" s="182" t="s">
        <v>1447</v>
      </c>
      <c r="C1616" s="182" t="s">
        <v>178</v>
      </c>
      <c r="D1616" s="183"/>
      <c r="E1616" s="188" t="s">
        <v>15193</v>
      </c>
      <c r="F1616" s="186">
        <v>0</v>
      </c>
      <c r="G1616" s="185" t="s">
        <v>6096</v>
      </c>
      <c r="H1616" s="110" t="s">
        <v>7414</v>
      </c>
      <c r="I1616" s="110" t="s">
        <v>6139</v>
      </c>
    </row>
    <row r="1617" spans="1:9" ht="11.25" customHeight="1" x14ac:dyDescent="0.2">
      <c r="A1617" s="181">
        <v>2085</v>
      </c>
      <c r="B1617" s="182" t="s">
        <v>1523</v>
      </c>
      <c r="C1617" s="182" t="s">
        <v>178</v>
      </c>
      <c r="D1617" s="183"/>
      <c r="E1617" s="188" t="s">
        <v>15193</v>
      </c>
      <c r="F1617" s="186">
        <v>0</v>
      </c>
      <c r="G1617" s="185" t="s">
        <v>6096</v>
      </c>
      <c r="H1617" s="110" t="s">
        <v>7414</v>
      </c>
      <c r="I1617" s="110" t="s">
        <v>6139</v>
      </c>
    </row>
    <row r="1618" spans="1:9" ht="11.25" customHeight="1" x14ac:dyDescent="0.2">
      <c r="A1618" s="181">
        <v>2086</v>
      </c>
      <c r="B1618" s="182" t="s">
        <v>13311</v>
      </c>
      <c r="C1618" s="182" t="s">
        <v>178</v>
      </c>
      <c r="D1618" s="183"/>
      <c r="E1618" s="188" t="s">
        <v>15193</v>
      </c>
      <c r="F1618" s="186">
        <v>0</v>
      </c>
      <c r="G1618" s="185" t="s">
        <v>6096</v>
      </c>
      <c r="H1618" s="110" t="s">
        <v>6191</v>
      </c>
      <c r="I1618" s="110" t="s">
        <v>6139</v>
      </c>
    </row>
    <row r="1619" spans="1:9" ht="11.25" customHeight="1" x14ac:dyDescent="0.2">
      <c r="A1619" s="181">
        <v>2087</v>
      </c>
      <c r="B1619" s="182" t="s">
        <v>13310</v>
      </c>
      <c r="C1619" s="182" t="s">
        <v>178</v>
      </c>
      <c r="D1619" s="183"/>
      <c r="E1619" s="188" t="s">
        <v>15193</v>
      </c>
      <c r="F1619" s="186">
        <v>0</v>
      </c>
      <c r="G1619" s="185" t="s">
        <v>7496</v>
      </c>
      <c r="H1619" s="110" t="s">
        <v>6280</v>
      </c>
      <c r="I1619" s="110" t="s">
        <v>6139</v>
      </c>
    </row>
    <row r="1620" spans="1:9" ht="11.25" customHeight="1" x14ac:dyDescent="0.2">
      <c r="A1620" s="181">
        <v>2088</v>
      </c>
      <c r="B1620" s="182" t="s">
        <v>1467</v>
      </c>
      <c r="C1620" s="182" t="s">
        <v>178</v>
      </c>
      <c r="D1620" s="183"/>
      <c r="E1620" s="188" t="s">
        <v>15193</v>
      </c>
      <c r="F1620" s="186">
        <v>0</v>
      </c>
      <c r="G1620" s="185" t="s">
        <v>7498</v>
      </c>
      <c r="H1620" s="110" t="s">
        <v>6347</v>
      </c>
      <c r="I1620" s="110" t="s">
        <v>6114</v>
      </c>
    </row>
    <row r="1621" spans="1:9" ht="11.25" customHeight="1" x14ac:dyDescent="0.2">
      <c r="A1621" s="181">
        <v>2089</v>
      </c>
      <c r="B1621" s="182" t="s">
        <v>6653</v>
      </c>
      <c r="C1621" s="182" t="s">
        <v>178</v>
      </c>
      <c r="D1621" s="183">
        <v>45013</v>
      </c>
      <c r="E1621" s="188" t="s">
        <v>15194</v>
      </c>
      <c r="F1621" s="186">
        <v>33174</v>
      </c>
      <c r="G1621" s="185" t="s">
        <v>6096</v>
      </c>
      <c r="H1621" s="110" t="s">
        <v>6191</v>
      </c>
      <c r="I1621" s="110" t="s">
        <v>6139</v>
      </c>
    </row>
    <row r="1622" spans="1:9" ht="11.25" customHeight="1" x14ac:dyDescent="0.2">
      <c r="A1622" s="181">
        <v>2090</v>
      </c>
      <c r="B1622" s="182" t="s">
        <v>13307</v>
      </c>
      <c r="C1622" s="182" t="s">
        <v>178</v>
      </c>
      <c r="D1622" s="183"/>
      <c r="E1622" s="188" t="s">
        <v>15193</v>
      </c>
      <c r="F1622" s="186">
        <v>0</v>
      </c>
      <c r="G1622" s="185" t="s">
        <v>6096</v>
      </c>
      <c r="H1622" s="110" t="s">
        <v>6119</v>
      </c>
      <c r="I1622" s="110" t="s">
        <v>6139</v>
      </c>
    </row>
    <row r="1623" spans="1:9" ht="11.25" customHeight="1" x14ac:dyDescent="0.2">
      <c r="A1623" s="181">
        <v>2091</v>
      </c>
      <c r="B1623" s="182" t="s">
        <v>13306</v>
      </c>
      <c r="C1623" s="182" t="s">
        <v>178</v>
      </c>
      <c r="D1623" s="183"/>
      <c r="E1623" s="188" t="s">
        <v>15193</v>
      </c>
      <c r="F1623" s="186">
        <v>0</v>
      </c>
      <c r="G1623" s="185" t="s">
        <v>6096</v>
      </c>
      <c r="H1623" s="110" t="s">
        <v>6119</v>
      </c>
      <c r="I1623" s="110" t="s">
        <v>6139</v>
      </c>
    </row>
    <row r="1624" spans="1:9" ht="11.25" customHeight="1" x14ac:dyDescent="0.2">
      <c r="A1624" s="181">
        <v>2092</v>
      </c>
      <c r="B1624" s="182" t="s">
        <v>13304</v>
      </c>
      <c r="C1624" s="182" t="s">
        <v>178</v>
      </c>
      <c r="D1624" s="183"/>
      <c r="E1624" s="188" t="s">
        <v>15193</v>
      </c>
      <c r="F1624" s="186">
        <v>0</v>
      </c>
      <c r="G1624" s="185" t="s">
        <v>6096</v>
      </c>
      <c r="H1624" s="110" t="s">
        <v>6119</v>
      </c>
      <c r="I1624" s="110" t="s">
        <v>6139</v>
      </c>
    </row>
    <row r="1625" spans="1:9" ht="11.25" customHeight="1" x14ac:dyDescent="0.2">
      <c r="A1625" s="181">
        <v>2093</v>
      </c>
      <c r="B1625" s="182" t="s">
        <v>1534</v>
      </c>
      <c r="C1625" s="182" t="s">
        <v>178</v>
      </c>
      <c r="D1625" s="183"/>
      <c r="E1625" s="188" t="s">
        <v>15193</v>
      </c>
      <c r="F1625" s="186">
        <v>0</v>
      </c>
      <c r="G1625" s="185" t="s">
        <v>7499</v>
      </c>
      <c r="H1625" s="110" t="s">
        <v>6130</v>
      </c>
      <c r="I1625" s="110" t="s">
        <v>6139</v>
      </c>
    </row>
    <row r="1626" spans="1:9" ht="11.25" customHeight="1" x14ac:dyDescent="0.2">
      <c r="A1626" s="181">
        <v>2094</v>
      </c>
      <c r="B1626" s="182" t="s">
        <v>13301</v>
      </c>
      <c r="C1626" s="182" t="s">
        <v>178</v>
      </c>
      <c r="D1626" s="183"/>
      <c r="E1626" s="188" t="s">
        <v>15193</v>
      </c>
      <c r="F1626" s="186">
        <v>0</v>
      </c>
      <c r="G1626" s="185" t="s">
        <v>7501</v>
      </c>
      <c r="H1626" s="110" t="s">
        <v>6152</v>
      </c>
      <c r="I1626" s="110" t="s">
        <v>6139</v>
      </c>
    </row>
    <row r="1627" spans="1:9" ht="11.25" customHeight="1" x14ac:dyDescent="0.2">
      <c r="A1627" s="181">
        <v>2095</v>
      </c>
      <c r="B1627" s="182" t="s">
        <v>1432</v>
      </c>
      <c r="C1627" s="182" t="s">
        <v>178</v>
      </c>
      <c r="D1627" s="183"/>
      <c r="E1627" s="188" t="s">
        <v>15193</v>
      </c>
      <c r="F1627" s="186">
        <v>0</v>
      </c>
      <c r="G1627" s="185" t="s">
        <v>6687</v>
      </c>
      <c r="H1627" s="110" t="s">
        <v>6236</v>
      </c>
      <c r="I1627" s="110" t="s">
        <v>6139</v>
      </c>
    </row>
    <row r="1628" spans="1:9" ht="11.25" customHeight="1" x14ac:dyDescent="0.2">
      <c r="A1628" s="181">
        <v>2096</v>
      </c>
      <c r="B1628" s="182" t="s">
        <v>13298</v>
      </c>
      <c r="C1628" s="182" t="s">
        <v>178</v>
      </c>
      <c r="D1628" s="183"/>
      <c r="E1628" s="188" t="s">
        <v>15193</v>
      </c>
      <c r="F1628" s="186">
        <v>0</v>
      </c>
      <c r="G1628" s="185" t="s">
        <v>7503</v>
      </c>
      <c r="H1628" s="110" t="s">
        <v>6152</v>
      </c>
      <c r="I1628" s="110" t="s">
        <v>6139</v>
      </c>
    </row>
    <row r="1629" spans="1:9" ht="11.25" customHeight="1" x14ac:dyDescent="0.2">
      <c r="A1629" s="181">
        <v>2097</v>
      </c>
      <c r="B1629" s="182" t="s">
        <v>1450</v>
      </c>
      <c r="C1629" s="182" t="s">
        <v>178</v>
      </c>
      <c r="D1629" s="183"/>
      <c r="E1629" s="188" t="s">
        <v>15193</v>
      </c>
      <c r="F1629" s="186">
        <v>0</v>
      </c>
      <c r="G1629" s="185" t="s">
        <v>6455</v>
      </c>
      <c r="H1629" s="110" t="s">
        <v>6152</v>
      </c>
      <c r="I1629" s="110" t="s">
        <v>6139</v>
      </c>
    </row>
    <row r="1630" spans="1:9" ht="11.25" customHeight="1" x14ac:dyDescent="0.2">
      <c r="A1630" s="181">
        <v>2098</v>
      </c>
      <c r="B1630" s="182" t="s">
        <v>1505</v>
      </c>
      <c r="C1630" s="182" t="s">
        <v>178</v>
      </c>
      <c r="D1630" s="183"/>
      <c r="E1630" s="188" t="s">
        <v>15193</v>
      </c>
      <c r="F1630" s="186">
        <v>0</v>
      </c>
      <c r="G1630" s="185" t="s">
        <v>6096</v>
      </c>
      <c r="H1630" s="110" t="s">
        <v>6362</v>
      </c>
      <c r="I1630" s="110" t="s">
        <v>6139</v>
      </c>
    </row>
    <row r="1631" spans="1:9" ht="11.25" customHeight="1" x14ac:dyDescent="0.2">
      <c r="A1631" s="181">
        <v>2099</v>
      </c>
      <c r="B1631" s="182" t="s">
        <v>1504</v>
      </c>
      <c r="C1631" s="182" t="s">
        <v>178</v>
      </c>
      <c r="D1631" s="183"/>
      <c r="E1631" s="188" t="s">
        <v>15193</v>
      </c>
      <c r="F1631" s="186">
        <v>0</v>
      </c>
      <c r="G1631" s="185" t="s">
        <v>7158</v>
      </c>
      <c r="H1631" s="110" t="s">
        <v>6451</v>
      </c>
      <c r="I1631" s="110" t="s">
        <v>6139</v>
      </c>
    </row>
    <row r="1632" spans="1:9" ht="11.25" customHeight="1" x14ac:dyDescent="0.2">
      <c r="A1632" s="181">
        <v>2100</v>
      </c>
      <c r="B1632" s="182" t="s">
        <v>8940</v>
      </c>
      <c r="C1632" s="182" t="s">
        <v>178</v>
      </c>
      <c r="D1632" s="183">
        <v>44585</v>
      </c>
      <c r="E1632" s="188" t="s">
        <v>7328</v>
      </c>
      <c r="F1632" s="186">
        <v>58091</v>
      </c>
      <c r="G1632" s="185" t="s">
        <v>7135</v>
      </c>
      <c r="H1632" s="110" t="s">
        <v>6344</v>
      </c>
      <c r="I1632" s="110" t="s">
        <v>6139</v>
      </c>
    </row>
    <row r="1633" spans="1:9" ht="11.25" customHeight="1" x14ac:dyDescent="0.2">
      <c r="A1633" s="181">
        <v>2101</v>
      </c>
      <c r="B1633" s="182" t="s">
        <v>2713</v>
      </c>
      <c r="C1633" s="182" t="s">
        <v>178</v>
      </c>
      <c r="D1633" s="183"/>
      <c r="E1633" s="188" t="s">
        <v>15193</v>
      </c>
      <c r="F1633" s="186">
        <v>0</v>
      </c>
      <c r="G1633" s="185" t="s">
        <v>7135</v>
      </c>
      <c r="H1633" s="110" t="s">
        <v>6344</v>
      </c>
      <c r="I1633" s="110" t="s">
        <v>6139</v>
      </c>
    </row>
    <row r="1634" spans="1:9" ht="11.25" customHeight="1" x14ac:dyDescent="0.2">
      <c r="A1634" s="181">
        <v>2102</v>
      </c>
      <c r="B1634" s="182" t="s">
        <v>13294</v>
      </c>
      <c r="C1634" s="182" t="s">
        <v>178</v>
      </c>
      <c r="D1634" s="183"/>
      <c r="E1634" s="188" t="s">
        <v>15193</v>
      </c>
      <c r="F1634" s="186">
        <v>0</v>
      </c>
      <c r="G1634" s="185" t="s">
        <v>7135</v>
      </c>
      <c r="H1634" s="110" t="s">
        <v>6344</v>
      </c>
      <c r="I1634" s="110" t="s">
        <v>6139</v>
      </c>
    </row>
    <row r="1635" spans="1:9" ht="11.25" customHeight="1" x14ac:dyDescent="0.2">
      <c r="A1635" s="181">
        <v>2103</v>
      </c>
      <c r="B1635" s="182" t="s">
        <v>2714</v>
      </c>
      <c r="C1635" s="182" t="s">
        <v>178</v>
      </c>
      <c r="D1635" s="183"/>
      <c r="E1635" s="188" t="s">
        <v>15193</v>
      </c>
      <c r="F1635" s="186">
        <v>0</v>
      </c>
      <c r="G1635" s="185" t="s">
        <v>6096</v>
      </c>
      <c r="H1635" s="110" t="s">
        <v>6573</v>
      </c>
      <c r="I1635" s="110" t="s">
        <v>6139</v>
      </c>
    </row>
    <row r="1636" spans="1:9" ht="11.25" customHeight="1" x14ac:dyDescent="0.2">
      <c r="A1636" s="181">
        <v>2104</v>
      </c>
      <c r="B1636" s="182" t="s">
        <v>13293</v>
      </c>
      <c r="C1636" s="182" t="s">
        <v>178</v>
      </c>
      <c r="D1636" s="183"/>
      <c r="E1636" s="188" t="s">
        <v>15193</v>
      </c>
      <c r="F1636" s="186">
        <v>0</v>
      </c>
      <c r="G1636" s="185" t="s">
        <v>6096</v>
      </c>
      <c r="H1636" s="110" t="s">
        <v>6573</v>
      </c>
      <c r="I1636" s="110" t="s">
        <v>6139</v>
      </c>
    </row>
    <row r="1637" spans="1:9" ht="11.25" customHeight="1" x14ac:dyDescent="0.2">
      <c r="A1637" s="181">
        <v>2105</v>
      </c>
      <c r="B1637" s="182" t="s">
        <v>2715</v>
      </c>
      <c r="C1637" s="182" t="s">
        <v>178</v>
      </c>
      <c r="D1637" s="183"/>
      <c r="E1637" s="188" t="s">
        <v>15193</v>
      </c>
      <c r="F1637" s="186">
        <v>0</v>
      </c>
      <c r="G1637" s="185" t="s">
        <v>6096</v>
      </c>
      <c r="H1637" s="110" t="s">
        <v>6194</v>
      </c>
      <c r="I1637" s="110" t="s">
        <v>6139</v>
      </c>
    </row>
    <row r="1638" spans="1:9" ht="11.25" customHeight="1" x14ac:dyDescent="0.2">
      <c r="A1638" s="181">
        <v>2106</v>
      </c>
      <c r="B1638" s="182" t="s">
        <v>7663</v>
      </c>
      <c r="C1638" s="182" t="s">
        <v>178</v>
      </c>
      <c r="D1638" s="183">
        <v>44722</v>
      </c>
      <c r="E1638" s="188" t="s">
        <v>7328</v>
      </c>
      <c r="F1638" s="186">
        <v>26394</v>
      </c>
      <c r="G1638" s="185" t="s">
        <v>6096</v>
      </c>
      <c r="H1638" s="110" t="s">
        <v>6155</v>
      </c>
      <c r="I1638" s="110" t="s">
        <v>6139</v>
      </c>
    </row>
    <row r="1639" spans="1:9" ht="11.25" customHeight="1" x14ac:dyDescent="0.2">
      <c r="A1639" s="181">
        <v>2107</v>
      </c>
      <c r="B1639" s="182" t="s">
        <v>2698</v>
      </c>
      <c r="C1639" s="182" t="s">
        <v>183</v>
      </c>
      <c r="D1639" s="184"/>
      <c r="E1639" s="188" t="s">
        <v>15193</v>
      </c>
      <c r="F1639" s="186">
        <v>0</v>
      </c>
      <c r="G1639" s="185" t="s">
        <v>6096</v>
      </c>
      <c r="H1639" s="110" t="s">
        <v>6280</v>
      </c>
      <c r="I1639" s="110" t="s">
        <v>6139</v>
      </c>
    </row>
    <row r="1640" spans="1:9" ht="11.25" customHeight="1" x14ac:dyDescent="0.2">
      <c r="A1640" s="181">
        <v>2109</v>
      </c>
      <c r="B1640" s="182" t="s">
        <v>8144</v>
      </c>
      <c r="C1640" s="182" t="s">
        <v>178</v>
      </c>
      <c r="D1640" s="183">
        <v>44589</v>
      </c>
      <c r="E1640" s="188" t="s">
        <v>7328</v>
      </c>
      <c r="F1640" s="186">
        <v>17631</v>
      </c>
      <c r="G1640" s="185" t="s">
        <v>6096</v>
      </c>
      <c r="H1640" s="110" t="s">
        <v>6194</v>
      </c>
      <c r="I1640" s="110" t="s">
        <v>6139</v>
      </c>
    </row>
    <row r="1641" spans="1:9" ht="11.25" customHeight="1" x14ac:dyDescent="0.2">
      <c r="A1641" s="181">
        <v>2110</v>
      </c>
      <c r="B1641" s="182" t="s">
        <v>809</v>
      </c>
      <c r="C1641" s="182" t="s">
        <v>178</v>
      </c>
      <c r="D1641" s="183"/>
      <c r="E1641" s="188" t="s">
        <v>15193</v>
      </c>
      <c r="F1641" s="186">
        <v>0</v>
      </c>
      <c r="G1641" s="185" t="s">
        <v>6096</v>
      </c>
      <c r="H1641" s="110" t="s">
        <v>6194</v>
      </c>
      <c r="I1641" s="110" t="s">
        <v>6139</v>
      </c>
    </row>
    <row r="1642" spans="1:9" ht="11.25" customHeight="1" x14ac:dyDescent="0.2">
      <c r="A1642" s="181">
        <v>2111</v>
      </c>
      <c r="B1642" s="182" t="s">
        <v>8142</v>
      </c>
      <c r="C1642" s="182" t="s">
        <v>178</v>
      </c>
      <c r="D1642" s="183">
        <v>44589</v>
      </c>
      <c r="E1642" s="188" t="s">
        <v>7328</v>
      </c>
      <c r="F1642" s="186">
        <v>36987</v>
      </c>
      <c r="G1642" s="185" t="s">
        <v>7506</v>
      </c>
      <c r="H1642" s="110" t="s">
        <v>6451</v>
      </c>
      <c r="I1642" s="110" t="s">
        <v>6139</v>
      </c>
    </row>
    <row r="1643" spans="1:9" ht="11.25" customHeight="1" x14ac:dyDescent="0.2">
      <c r="A1643" s="181">
        <v>2112</v>
      </c>
      <c r="B1643" s="182" t="s">
        <v>13290</v>
      </c>
      <c r="C1643" s="182" t="s">
        <v>178</v>
      </c>
      <c r="D1643" s="184">
        <v>44589</v>
      </c>
      <c r="E1643" s="188" t="s">
        <v>7328</v>
      </c>
      <c r="F1643" s="186">
        <v>75322</v>
      </c>
      <c r="G1643" s="185" t="s">
        <v>6096</v>
      </c>
      <c r="H1643" s="110" t="s">
        <v>6312</v>
      </c>
      <c r="I1643" s="110" t="s">
        <v>6139</v>
      </c>
    </row>
    <row r="1644" spans="1:9" ht="11.25" customHeight="1" x14ac:dyDescent="0.2">
      <c r="A1644" s="181">
        <v>2113</v>
      </c>
      <c r="B1644" s="182" t="s">
        <v>13288</v>
      </c>
      <c r="C1644" s="182" t="s">
        <v>178</v>
      </c>
      <c r="D1644" s="184">
        <v>44589</v>
      </c>
      <c r="E1644" s="188" t="s">
        <v>7328</v>
      </c>
      <c r="F1644" s="186">
        <v>108877</v>
      </c>
      <c r="G1644" s="185" t="s">
        <v>6739</v>
      </c>
      <c r="H1644" s="110" t="s">
        <v>6280</v>
      </c>
      <c r="I1644" s="110" t="s">
        <v>6139</v>
      </c>
    </row>
    <row r="1645" spans="1:9" ht="11.25" customHeight="1" x14ac:dyDescent="0.2">
      <c r="A1645" s="181">
        <v>2114</v>
      </c>
      <c r="B1645" s="182" t="s">
        <v>13286</v>
      </c>
      <c r="C1645" s="182" t="s">
        <v>178</v>
      </c>
      <c r="D1645" s="184">
        <v>44589</v>
      </c>
      <c r="E1645" s="188" t="s">
        <v>7328</v>
      </c>
      <c r="F1645" s="186">
        <v>122486</v>
      </c>
      <c r="G1645" s="185" t="s">
        <v>7508</v>
      </c>
      <c r="H1645" s="110" t="s">
        <v>6257</v>
      </c>
      <c r="I1645" s="110" t="s">
        <v>6139</v>
      </c>
    </row>
    <row r="1646" spans="1:9" ht="11.25" customHeight="1" x14ac:dyDescent="0.2">
      <c r="A1646" s="181">
        <v>2117</v>
      </c>
      <c r="B1646" s="182" t="s">
        <v>6192</v>
      </c>
      <c r="C1646" s="182" t="s">
        <v>178</v>
      </c>
      <c r="D1646" s="184">
        <v>45007</v>
      </c>
      <c r="E1646" s="188" t="s">
        <v>15194</v>
      </c>
      <c r="F1646" s="186">
        <v>23210</v>
      </c>
      <c r="G1646" s="185" t="s">
        <v>6352</v>
      </c>
      <c r="H1646" s="110" t="s">
        <v>6194</v>
      </c>
      <c r="I1646" s="110" t="s">
        <v>6139</v>
      </c>
    </row>
    <row r="1647" spans="1:9" ht="11.25" customHeight="1" x14ac:dyDescent="0.2">
      <c r="A1647" s="181">
        <v>2119</v>
      </c>
      <c r="B1647" s="182" t="s">
        <v>3343</v>
      </c>
      <c r="C1647" s="182" t="s">
        <v>178</v>
      </c>
      <c r="D1647" s="184">
        <v>44596</v>
      </c>
      <c r="E1647" s="188" t="s">
        <v>7328</v>
      </c>
      <c r="F1647" s="186">
        <v>9821</v>
      </c>
      <c r="G1647" s="185" t="s">
        <v>7509</v>
      </c>
      <c r="H1647" s="110" t="s">
        <v>6312</v>
      </c>
      <c r="I1647" s="110" t="s">
        <v>6139</v>
      </c>
    </row>
    <row r="1648" spans="1:9" ht="11.25" customHeight="1" x14ac:dyDescent="0.2">
      <c r="A1648" s="181">
        <v>2120</v>
      </c>
      <c r="B1648" s="182" t="s">
        <v>13284</v>
      </c>
      <c r="C1648" s="182" t="s">
        <v>178</v>
      </c>
      <c r="D1648" s="183"/>
      <c r="E1648" s="188" t="s">
        <v>15193</v>
      </c>
      <c r="F1648" s="186">
        <v>0</v>
      </c>
      <c r="G1648" s="185" t="s">
        <v>7510</v>
      </c>
      <c r="H1648" s="110" t="s">
        <v>6280</v>
      </c>
      <c r="I1648" s="110" t="s">
        <v>6139</v>
      </c>
    </row>
    <row r="1649" spans="1:9" ht="11.25" customHeight="1" x14ac:dyDescent="0.2">
      <c r="A1649" s="181">
        <v>2121</v>
      </c>
      <c r="B1649" s="182" t="s">
        <v>13282</v>
      </c>
      <c r="C1649" s="182" t="s">
        <v>178</v>
      </c>
      <c r="D1649" s="183"/>
      <c r="E1649" s="188" t="s">
        <v>15193</v>
      </c>
      <c r="F1649" s="186">
        <v>0</v>
      </c>
      <c r="G1649" s="185" t="s">
        <v>7511</v>
      </c>
      <c r="H1649" s="110" t="s">
        <v>6152</v>
      </c>
      <c r="I1649" s="110" t="s">
        <v>6139</v>
      </c>
    </row>
    <row r="1650" spans="1:9" ht="11.25" customHeight="1" x14ac:dyDescent="0.2">
      <c r="A1650" s="181">
        <v>2122</v>
      </c>
      <c r="B1650" s="182" t="s">
        <v>631</v>
      </c>
      <c r="C1650" s="182" t="s">
        <v>183</v>
      </c>
      <c r="D1650" s="184"/>
      <c r="E1650" s="188" t="s">
        <v>15193</v>
      </c>
      <c r="F1650" s="186">
        <v>0</v>
      </c>
      <c r="G1650" s="185" t="s">
        <v>7511</v>
      </c>
      <c r="H1650" s="110" t="s">
        <v>6152</v>
      </c>
      <c r="I1650" s="110" t="s">
        <v>6139</v>
      </c>
    </row>
    <row r="1651" spans="1:9" ht="11.25" customHeight="1" x14ac:dyDescent="0.2">
      <c r="A1651" s="181">
        <v>2123</v>
      </c>
      <c r="B1651" s="182" t="s">
        <v>13281</v>
      </c>
      <c r="C1651" s="182" t="s">
        <v>183</v>
      </c>
      <c r="D1651" s="184"/>
      <c r="E1651" s="188" t="s">
        <v>15193</v>
      </c>
      <c r="F1651" s="186">
        <v>0</v>
      </c>
      <c r="G1651" s="185" t="s">
        <v>7511</v>
      </c>
      <c r="H1651" s="110" t="s">
        <v>6152</v>
      </c>
      <c r="I1651" s="110" t="s">
        <v>6139</v>
      </c>
    </row>
    <row r="1652" spans="1:9" ht="11.25" customHeight="1" x14ac:dyDescent="0.2">
      <c r="A1652" s="181">
        <v>2125</v>
      </c>
      <c r="B1652" s="182" t="s">
        <v>636</v>
      </c>
      <c r="C1652" s="182" t="s">
        <v>183</v>
      </c>
      <c r="D1652" s="184"/>
      <c r="E1652" s="188" t="s">
        <v>15193</v>
      </c>
      <c r="F1652" s="186">
        <v>0</v>
      </c>
      <c r="G1652" s="185" t="s">
        <v>6585</v>
      </c>
      <c r="H1652" s="110" t="s">
        <v>6152</v>
      </c>
      <c r="I1652" s="110" t="s">
        <v>6139</v>
      </c>
    </row>
    <row r="1653" spans="1:9" ht="11.25" customHeight="1" x14ac:dyDescent="0.2">
      <c r="A1653" s="181">
        <v>2126</v>
      </c>
      <c r="B1653" s="182" t="s">
        <v>629</v>
      </c>
      <c r="C1653" s="182" t="s">
        <v>183</v>
      </c>
      <c r="D1653" s="183"/>
      <c r="E1653" s="188" t="s">
        <v>15193</v>
      </c>
      <c r="F1653" s="186">
        <v>0</v>
      </c>
      <c r="G1653" s="185" t="s">
        <v>6096</v>
      </c>
      <c r="H1653" s="110" t="s">
        <v>6573</v>
      </c>
      <c r="I1653" s="110" t="s">
        <v>6139</v>
      </c>
    </row>
    <row r="1654" spans="1:9" ht="11.25" customHeight="1" x14ac:dyDescent="0.2">
      <c r="A1654" s="181">
        <v>2127</v>
      </c>
      <c r="B1654" s="182" t="s">
        <v>635</v>
      </c>
      <c r="C1654" s="182" t="s">
        <v>183</v>
      </c>
      <c r="D1654" s="183"/>
      <c r="E1654" s="188" t="s">
        <v>15193</v>
      </c>
      <c r="F1654" s="186">
        <v>0</v>
      </c>
      <c r="G1654" s="185" t="s">
        <v>6096</v>
      </c>
      <c r="H1654" s="110" t="s">
        <v>6315</v>
      </c>
      <c r="I1654" s="110" t="s">
        <v>6139</v>
      </c>
    </row>
    <row r="1655" spans="1:9" ht="11.25" customHeight="1" x14ac:dyDescent="0.2">
      <c r="A1655" s="181">
        <v>2128</v>
      </c>
      <c r="B1655" s="182" t="s">
        <v>745</v>
      </c>
      <c r="C1655" s="182" t="s">
        <v>178</v>
      </c>
      <c r="D1655" s="184"/>
      <c r="E1655" s="188" t="s">
        <v>15193</v>
      </c>
      <c r="F1655" s="186">
        <v>0</v>
      </c>
      <c r="G1655" s="185" t="s">
        <v>7516</v>
      </c>
      <c r="H1655" s="110" t="s">
        <v>7185</v>
      </c>
      <c r="I1655" s="110" t="s">
        <v>6139</v>
      </c>
    </row>
    <row r="1656" spans="1:9" ht="11.25" customHeight="1" x14ac:dyDescent="0.2">
      <c r="A1656" s="181">
        <v>2129</v>
      </c>
      <c r="B1656" s="182" t="s">
        <v>13278</v>
      </c>
      <c r="C1656" s="182" t="s">
        <v>178</v>
      </c>
      <c r="D1656" s="183"/>
      <c r="E1656" s="188" t="s">
        <v>15193</v>
      </c>
      <c r="F1656" s="186">
        <v>0</v>
      </c>
      <c r="G1656" s="185" t="s">
        <v>6096</v>
      </c>
      <c r="H1656" s="110" t="s">
        <v>6315</v>
      </c>
      <c r="I1656" s="110" t="s">
        <v>6139</v>
      </c>
    </row>
    <row r="1657" spans="1:9" ht="11.25" customHeight="1" x14ac:dyDescent="0.2">
      <c r="A1657" s="181">
        <v>2130</v>
      </c>
      <c r="B1657" s="182" t="s">
        <v>3153</v>
      </c>
      <c r="C1657" s="182" t="s">
        <v>178</v>
      </c>
      <c r="D1657" s="183"/>
      <c r="E1657" s="188" t="s">
        <v>15193</v>
      </c>
      <c r="F1657" s="186">
        <v>0</v>
      </c>
      <c r="G1657" s="185" t="s">
        <v>7518</v>
      </c>
      <c r="H1657" s="110" t="s">
        <v>6521</v>
      </c>
      <c r="I1657" s="110" t="s">
        <v>6139</v>
      </c>
    </row>
    <row r="1658" spans="1:9" ht="11.25" customHeight="1" x14ac:dyDescent="0.2">
      <c r="A1658" s="181">
        <v>2131</v>
      </c>
      <c r="B1658" s="182" t="s">
        <v>13276</v>
      </c>
      <c r="C1658" s="182" t="s">
        <v>178</v>
      </c>
      <c r="D1658" s="183"/>
      <c r="E1658" s="188" t="s">
        <v>15193</v>
      </c>
      <c r="F1658" s="186">
        <v>0</v>
      </c>
      <c r="G1658" s="185" t="s">
        <v>7520</v>
      </c>
      <c r="H1658" s="110" t="s">
        <v>6521</v>
      </c>
      <c r="I1658" s="110" t="s">
        <v>6114</v>
      </c>
    </row>
    <row r="1659" spans="1:9" ht="11.25" customHeight="1" x14ac:dyDescent="0.2">
      <c r="A1659" s="181">
        <v>2132</v>
      </c>
      <c r="B1659" s="182" t="s">
        <v>13274</v>
      </c>
      <c r="C1659" s="182" t="s">
        <v>178</v>
      </c>
      <c r="D1659" s="183"/>
      <c r="E1659" s="188" t="s">
        <v>15193</v>
      </c>
      <c r="F1659" s="186">
        <v>0</v>
      </c>
      <c r="G1659" s="185" t="s">
        <v>6171</v>
      </c>
      <c r="H1659" s="110" t="s">
        <v>6149</v>
      </c>
      <c r="I1659" s="110" t="s">
        <v>6139</v>
      </c>
    </row>
    <row r="1660" spans="1:9" ht="11.25" customHeight="1" x14ac:dyDescent="0.2">
      <c r="A1660" s="181">
        <v>2133</v>
      </c>
      <c r="B1660" s="182" t="s">
        <v>13272</v>
      </c>
      <c r="C1660" s="182" t="s">
        <v>183</v>
      </c>
      <c r="D1660" s="184"/>
      <c r="E1660" s="188" t="s">
        <v>15193</v>
      </c>
      <c r="F1660" s="186">
        <v>0</v>
      </c>
      <c r="G1660" s="185" t="s">
        <v>6096</v>
      </c>
      <c r="H1660" s="110" t="s">
        <v>6195</v>
      </c>
      <c r="I1660" s="110" t="s">
        <v>6139</v>
      </c>
    </row>
    <row r="1661" spans="1:9" ht="11.25" customHeight="1" x14ac:dyDescent="0.2">
      <c r="A1661" s="181">
        <v>2135</v>
      </c>
      <c r="B1661" s="182" t="s">
        <v>804</v>
      </c>
      <c r="C1661" s="182" t="s">
        <v>183</v>
      </c>
      <c r="D1661" s="183"/>
      <c r="E1661" s="188" t="s">
        <v>15193</v>
      </c>
      <c r="F1661" s="186">
        <v>0</v>
      </c>
      <c r="G1661" s="185" t="s">
        <v>6096</v>
      </c>
      <c r="H1661" s="110" t="s">
        <v>6116</v>
      </c>
      <c r="I1661" s="110" t="s">
        <v>6139</v>
      </c>
    </row>
    <row r="1662" spans="1:9" ht="11.25" customHeight="1" x14ac:dyDescent="0.2">
      <c r="A1662" s="181">
        <v>2137</v>
      </c>
      <c r="B1662" s="182" t="s">
        <v>3889</v>
      </c>
      <c r="C1662" s="182" t="s">
        <v>4484</v>
      </c>
      <c r="D1662" s="183">
        <v>45536</v>
      </c>
      <c r="E1662" s="188" t="s">
        <v>10909</v>
      </c>
      <c r="F1662" s="186">
        <v>1521</v>
      </c>
      <c r="G1662" s="185" t="s">
        <v>7096</v>
      </c>
      <c r="H1662" s="110" t="s">
        <v>6152</v>
      </c>
      <c r="I1662" s="110" t="s">
        <v>6139</v>
      </c>
    </row>
    <row r="1663" spans="1:9" ht="11.25" customHeight="1" x14ac:dyDescent="0.2">
      <c r="A1663" s="181">
        <v>2138</v>
      </c>
      <c r="B1663" s="182" t="s">
        <v>458</v>
      </c>
      <c r="C1663" s="182" t="s">
        <v>178</v>
      </c>
      <c r="D1663" s="183"/>
      <c r="E1663" s="188" t="s">
        <v>15193</v>
      </c>
      <c r="F1663" s="186">
        <v>0</v>
      </c>
      <c r="G1663" s="185" t="s">
        <v>6096</v>
      </c>
      <c r="H1663" s="110" t="s">
        <v>6280</v>
      </c>
      <c r="I1663" s="110" t="s">
        <v>6139</v>
      </c>
    </row>
    <row r="1664" spans="1:9" ht="11.25" customHeight="1" x14ac:dyDescent="0.2">
      <c r="A1664" s="181">
        <v>2140</v>
      </c>
      <c r="B1664" s="182" t="s">
        <v>3195</v>
      </c>
      <c r="C1664" s="182" t="s">
        <v>178</v>
      </c>
      <c r="D1664" s="183"/>
      <c r="E1664" s="188" t="s">
        <v>15193</v>
      </c>
      <c r="F1664" s="186">
        <v>0</v>
      </c>
      <c r="G1664" s="185" t="s">
        <v>7523</v>
      </c>
      <c r="H1664" s="110" t="s">
        <v>6152</v>
      </c>
      <c r="I1664" s="110" t="s">
        <v>6139</v>
      </c>
    </row>
    <row r="1665" spans="1:9" ht="11.25" customHeight="1" x14ac:dyDescent="0.2">
      <c r="A1665" s="181">
        <v>2141</v>
      </c>
      <c r="B1665" s="182" t="s">
        <v>13269</v>
      </c>
      <c r="C1665" s="182" t="s">
        <v>273</v>
      </c>
      <c r="D1665" s="184"/>
      <c r="E1665" s="188" t="s">
        <v>15193</v>
      </c>
      <c r="F1665" s="186">
        <v>0</v>
      </c>
      <c r="G1665" s="185" t="s">
        <v>6585</v>
      </c>
      <c r="H1665" s="110" t="s">
        <v>6152</v>
      </c>
      <c r="I1665" s="110" t="s">
        <v>6139</v>
      </c>
    </row>
    <row r="1666" spans="1:9" ht="11.25" customHeight="1" x14ac:dyDescent="0.2">
      <c r="A1666" s="181">
        <v>2142</v>
      </c>
      <c r="B1666" s="182" t="s">
        <v>6973</v>
      </c>
      <c r="C1666" s="182" t="s">
        <v>178</v>
      </c>
      <c r="D1666" s="183">
        <v>44585</v>
      </c>
      <c r="E1666" s="188" t="s">
        <v>7328</v>
      </c>
      <c r="F1666" s="186">
        <v>52704.01</v>
      </c>
      <c r="G1666" s="185" t="s">
        <v>6534</v>
      </c>
      <c r="H1666" s="110" t="s">
        <v>6152</v>
      </c>
      <c r="I1666" s="110" t="s">
        <v>6139</v>
      </c>
    </row>
    <row r="1667" spans="1:9" ht="11.25" customHeight="1" x14ac:dyDescent="0.2">
      <c r="A1667" s="181">
        <v>2143</v>
      </c>
      <c r="B1667" s="182" t="s">
        <v>418</v>
      </c>
      <c r="C1667" s="182" t="s">
        <v>178</v>
      </c>
      <c r="D1667" s="183"/>
      <c r="E1667" s="188" t="s">
        <v>15193</v>
      </c>
      <c r="F1667" s="186">
        <v>0</v>
      </c>
      <c r="G1667" s="185" t="s">
        <v>6541</v>
      </c>
      <c r="H1667" s="110" t="s">
        <v>6130</v>
      </c>
      <c r="I1667" s="110" t="s">
        <v>6139</v>
      </c>
    </row>
    <row r="1668" spans="1:9" ht="11.25" customHeight="1" x14ac:dyDescent="0.2">
      <c r="A1668" s="181">
        <v>2144</v>
      </c>
      <c r="B1668" s="182" t="s">
        <v>13267</v>
      </c>
      <c r="C1668" s="182" t="s">
        <v>171</v>
      </c>
      <c r="D1668" s="183"/>
      <c r="E1668" s="188" t="s">
        <v>15193</v>
      </c>
      <c r="F1668" s="186">
        <v>0</v>
      </c>
      <c r="G1668" s="185" t="s">
        <v>7526</v>
      </c>
      <c r="H1668" s="110" t="s">
        <v>6429</v>
      </c>
      <c r="I1668" s="110" t="s">
        <v>6139</v>
      </c>
    </row>
    <row r="1669" spans="1:9" ht="11.25" customHeight="1" x14ac:dyDescent="0.2">
      <c r="A1669" s="181">
        <v>2145</v>
      </c>
      <c r="B1669" s="182" t="s">
        <v>425</v>
      </c>
      <c r="C1669" s="182" t="s">
        <v>178</v>
      </c>
      <c r="D1669" s="183"/>
      <c r="E1669" s="188" t="s">
        <v>15193</v>
      </c>
      <c r="F1669" s="186">
        <v>0</v>
      </c>
      <c r="G1669" s="185" t="s">
        <v>6483</v>
      </c>
      <c r="H1669" s="110" t="s">
        <v>6362</v>
      </c>
      <c r="I1669" s="110" t="s">
        <v>6139</v>
      </c>
    </row>
    <row r="1670" spans="1:9" ht="11.25" customHeight="1" x14ac:dyDescent="0.2">
      <c r="A1670" s="181">
        <v>2146</v>
      </c>
      <c r="B1670" s="182" t="s">
        <v>6971</v>
      </c>
      <c r="C1670" s="182" t="s">
        <v>178</v>
      </c>
      <c r="D1670" s="183">
        <v>44585</v>
      </c>
      <c r="E1670" s="188" t="s">
        <v>7328</v>
      </c>
      <c r="F1670" s="186">
        <v>42459</v>
      </c>
      <c r="G1670" s="185" t="s">
        <v>7486</v>
      </c>
      <c r="H1670" s="110" t="s">
        <v>6362</v>
      </c>
      <c r="I1670" s="110" t="s">
        <v>6139</v>
      </c>
    </row>
    <row r="1671" spans="1:9" ht="11.25" customHeight="1" x14ac:dyDescent="0.2">
      <c r="A1671" s="181">
        <v>2147</v>
      </c>
      <c r="B1671" s="182" t="s">
        <v>1219</v>
      </c>
      <c r="C1671" s="182" t="s">
        <v>178</v>
      </c>
      <c r="D1671" s="183"/>
      <c r="E1671" s="188" t="s">
        <v>15193</v>
      </c>
      <c r="F1671" s="186">
        <v>0</v>
      </c>
      <c r="G1671" s="185" t="s">
        <v>6462</v>
      </c>
      <c r="H1671" s="110" t="s">
        <v>6130</v>
      </c>
      <c r="I1671" s="110" t="s">
        <v>6139</v>
      </c>
    </row>
    <row r="1672" spans="1:9" ht="11.25" customHeight="1" x14ac:dyDescent="0.2">
      <c r="A1672" s="181">
        <v>2148</v>
      </c>
      <c r="B1672" s="182" t="s">
        <v>428</v>
      </c>
      <c r="C1672" s="182" t="s">
        <v>178</v>
      </c>
      <c r="D1672" s="183"/>
      <c r="E1672" s="188" t="s">
        <v>15193</v>
      </c>
      <c r="F1672" s="186">
        <v>0</v>
      </c>
      <c r="G1672" s="185" t="s">
        <v>6096</v>
      </c>
      <c r="H1672" s="110" t="s">
        <v>6315</v>
      </c>
      <c r="I1672" s="110" t="s">
        <v>6139</v>
      </c>
    </row>
    <row r="1673" spans="1:9" ht="11.25" customHeight="1" x14ac:dyDescent="0.2">
      <c r="A1673" s="181">
        <v>2149</v>
      </c>
      <c r="B1673" s="182" t="s">
        <v>2822</v>
      </c>
      <c r="C1673" s="182" t="s">
        <v>171</v>
      </c>
      <c r="D1673" s="183"/>
      <c r="E1673" s="188" t="s">
        <v>15193</v>
      </c>
      <c r="F1673" s="186">
        <v>0</v>
      </c>
      <c r="G1673" s="185" t="s">
        <v>7531</v>
      </c>
      <c r="H1673" s="110" t="s">
        <v>6164</v>
      </c>
      <c r="I1673" s="110" t="s">
        <v>6139</v>
      </c>
    </row>
    <row r="1674" spans="1:9" ht="11.25" customHeight="1" x14ac:dyDescent="0.2">
      <c r="A1674" s="181">
        <v>2150</v>
      </c>
      <c r="B1674" s="182" t="s">
        <v>2820</v>
      </c>
      <c r="C1674" s="182" t="s">
        <v>171</v>
      </c>
      <c r="D1674" s="183"/>
      <c r="E1674" s="188" t="s">
        <v>15193</v>
      </c>
      <c r="F1674" s="186">
        <v>0</v>
      </c>
      <c r="G1674" s="185" t="s">
        <v>6462</v>
      </c>
      <c r="H1674" s="110" t="s">
        <v>6130</v>
      </c>
      <c r="I1674" s="110" t="s">
        <v>6139</v>
      </c>
    </row>
    <row r="1675" spans="1:9" ht="11.25" customHeight="1" x14ac:dyDescent="0.2">
      <c r="A1675" s="181">
        <v>2151</v>
      </c>
      <c r="B1675" s="182" t="s">
        <v>2821</v>
      </c>
      <c r="C1675" s="182" t="s">
        <v>171</v>
      </c>
      <c r="D1675" s="183"/>
      <c r="E1675" s="188" t="s">
        <v>15193</v>
      </c>
      <c r="F1675" s="186">
        <v>0</v>
      </c>
      <c r="G1675" s="185" t="s">
        <v>6618</v>
      </c>
      <c r="H1675" s="110" t="s">
        <v>6155</v>
      </c>
      <c r="I1675" s="110" t="s">
        <v>6139</v>
      </c>
    </row>
    <row r="1676" spans="1:9" ht="11.25" customHeight="1" x14ac:dyDescent="0.2">
      <c r="A1676" s="181">
        <v>2152</v>
      </c>
      <c r="B1676" s="182" t="s">
        <v>2823</v>
      </c>
      <c r="C1676" s="182" t="s">
        <v>171</v>
      </c>
      <c r="D1676" s="183"/>
      <c r="E1676" s="188" t="s">
        <v>15193</v>
      </c>
      <c r="F1676" s="186">
        <v>0</v>
      </c>
      <c r="G1676" s="185" t="s">
        <v>6462</v>
      </c>
      <c r="H1676" s="110" t="s">
        <v>6130</v>
      </c>
      <c r="I1676" s="110" t="s">
        <v>6139</v>
      </c>
    </row>
    <row r="1677" spans="1:9" ht="11.25" customHeight="1" x14ac:dyDescent="0.2">
      <c r="A1677" s="181">
        <v>2153</v>
      </c>
      <c r="B1677" s="182" t="s">
        <v>7914</v>
      </c>
      <c r="C1677" s="182" t="s">
        <v>178</v>
      </c>
      <c r="D1677" s="183">
        <v>43839</v>
      </c>
      <c r="E1677" s="188" t="s">
        <v>15196</v>
      </c>
      <c r="F1677" s="186">
        <v>570</v>
      </c>
      <c r="G1677" s="185" t="s">
        <v>6096</v>
      </c>
      <c r="H1677" s="110" t="s">
        <v>6130</v>
      </c>
      <c r="I1677" s="110" t="s">
        <v>6139</v>
      </c>
    </row>
    <row r="1678" spans="1:9" ht="11.25" customHeight="1" x14ac:dyDescent="0.2">
      <c r="A1678" s="181">
        <v>2154</v>
      </c>
      <c r="B1678" s="182" t="s">
        <v>1220</v>
      </c>
      <c r="C1678" s="182" t="s">
        <v>178</v>
      </c>
      <c r="D1678" s="184"/>
      <c r="E1678" s="188" t="s">
        <v>15193</v>
      </c>
      <c r="F1678" s="186">
        <v>0</v>
      </c>
      <c r="G1678" s="185" t="s">
        <v>6462</v>
      </c>
      <c r="H1678" s="110" t="s">
        <v>6130</v>
      </c>
      <c r="I1678" s="110" t="s">
        <v>6139</v>
      </c>
    </row>
    <row r="1679" spans="1:9" ht="11.25" customHeight="1" x14ac:dyDescent="0.2">
      <c r="A1679" s="181">
        <v>2155</v>
      </c>
      <c r="B1679" s="182" t="s">
        <v>388</v>
      </c>
      <c r="C1679" s="182" t="s">
        <v>273</v>
      </c>
      <c r="D1679" s="184"/>
      <c r="E1679" s="188" t="s">
        <v>15193</v>
      </c>
      <c r="F1679" s="186">
        <v>0</v>
      </c>
      <c r="G1679" s="185" t="s">
        <v>7538</v>
      </c>
      <c r="H1679" s="110" t="s">
        <v>6149</v>
      </c>
      <c r="I1679" s="110" t="s">
        <v>6139</v>
      </c>
    </row>
    <row r="1680" spans="1:9" ht="11.25" customHeight="1" x14ac:dyDescent="0.2">
      <c r="A1680" s="181">
        <v>2156</v>
      </c>
      <c r="B1680" s="182" t="s">
        <v>3065</v>
      </c>
      <c r="C1680" s="182" t="s">
        <v>178</v>
      </c>
      <c r="D1680" s="183"/>
      <c r="E1680" s="188" t="s">
        <v>15193</v>
      </c>
      <c r="F1680" s="186">
        <v>0</v>
      </c>
      <c r="G1680" s="185" t="s">
        <v>6618</v>
      </c>
      <c r="H1680" s="110" t="s">
        <v>6155</v>
      </c>
      <c r="I1680" s="110" t="s">
        <v>6139</v>
      </c>
    </row>
    <row r="1681" spans="1:9" ht="11.25" customHeight="1" x14ac:dyDescent="0.2">
      <c r="A1681" s="181">
        <v>2157</v>
      </c>
      <c r="B1681" s="182" t="s">
        <v>13262</v>
      </c>
      <c r="C1681" s="182" t="s">
        <v>178</v>
      </c>
      <c r="D1681" s="183"/>
      <c r="E1681" s="188" t="s">
        <v>15193</v>
      </c>
      <c r="F1681" s="186">
        <v>0</v>
      </c>
      <c r="G1681" s="185" t="s">
        <v>7034</v>
      </c>
      <c r="H1681" s="110" t="s">
        <v>6121</v>
      </c>
      <c r="I1681" s="110" t="s">
        <v>6139</v>
      </c>
    </row>
    <row r="1682" spans="1:9" ht="11.25" customHeight="1" x14ac:dyDescent="0.2">
      <c r="A1682" s="181">
        <v>2158</v>
      </c>
      <c r="B1682" s="182" t="s">
        <v>13260</v>
      </c>
      <c r="C1682" s="182" t="s">
        <v>178</v>
      </c>
      <c r="D1682" s="184"/>
      <c r="E1682" s="188" t="s">
        <v>15193</v>
      </c>
      <c r="F1682" s="186">
        <v>0</v>
      </c>
      <c r="G1682" s="185" t="s">
        <v>6462</v>
      </c>
      <c r="H1682" s="110" t="s">
        <v>6130</v>
      </c>
      <c r="I1682" s="110" t="s">
        <v>6139</v>
      </c>
    </row>
    <row r="1683" spans="1:9" ht="11.25" customHeight="1" x14ac:dyDescent="0.2">
      <c r="A1683" s="181">
        <v>2161</v>
      </c>
      <c r="B1683" s="182" t="s">
        <v>1880</v>
      </c>
      <c r="C1683" s="182" t="s">
        <v>171</v>
      </c>
      <c r="D1683" s="183"/>
      <c r="E1683" s="188" t="s">
        <v>15193</v>
      </c>
      <c r="F1683" s="186">
        <v>0</v>
      </c>
      <c r="G1683" s="185" t="s">
        <v>6096</v>
      </c>
      <c r="H1683" s="110" t="s">
        <v>6370</v>
      </c>
      <c r="I1683" s="110" t="s">
        <v>6139</v>
      </c>
    </row>
    <row r="1684" spans="1:9" ht="11.25" customHeight="1" x14ac:dyDescent="0.2">
      <c r="A1684" s="181">
        <v>2162</v>
      </c>
      <c r="B1684" s="182" t="s">
        <v>920</v>
      </c>
      <c r="C1684" s="182" t="s">
        <v>183</v>
      </c>
      <c r="D1684" s="183">
        <v>45014</v>
      </c>
      <c r="E1684" s="188" t="s">
        <v>15194</v>
      </c>
      <c r="F1684" s="186">
        <v>1994</v>
      </c>
      <c r="G1684" s="185" t="s">
        <v>6096</v>
      </c>
      <c r="H1684" s="110" t="s">
        <v>6370</v>
      </c>
      <c r="I1684" s="110" t="s">
        <v>6139</v>
      </c>
    </row>
    <row r="1685" spans="1:9" ht="11.25" customHeight="1" x14ac:dyDescent="0.2">
      <c r="A1685" s="181">
        <v>2171</v>
      </c>
      <c r="B1685" s="182" t="s">
        <v>13257</v>
      </c>
      <c r="C1685" s="182" t="s">
        <v>178</v>
      </c>
      <c r="D1685" s="183"/>
      <c r="E1685" s="188" t="s">
        <v>15193</v>
      </c>
      <c r="F1685" s="186">
        <v>0</v>
      </c>
      <c r="G1685" s="185" t="s">
        <v>6096</v>
      </c>
      <c r="H1685" s="110" t="s">
        <v>6201</v>
      </c>
      <c r="I1685" s="110" t="s">
        <v>6139</v>
      </c>
    </row>
    <row r="1686" spans="1:9" ht="11.25" customHeight="1" x14ac:dyDescent="0.2">
      <c r="A1686" s="181">
        <v>2172</v>
      </c>
      <c r="B1686" s="182" t="s">
        <v>13256</v>
      </c>
      <c r="C1686" s="182" t="s">
        <v>178</v>
      </c>
      <c r="D1686" s="183"/>
      <c r="E1686" s="188" t="s">
        <v>15193</v>
      </c>
      <c r="F1686" s="186">
        <v>0</v>
      </c>
      <c r="G1686" s="185" t="s">
        <v>6096</v>
      </c>
      <c r="H1686" s="110" t="s">
        <v>6201</v>
      </c>
      <c r="I1686" s="110" t="s">
        <v>6139</v>
      </c>
    </row>
    <row r="1687" spans="1:9" ht="11.25" customHeight="1" x14ac:dyDescent="0.2">
      <c r="A1687" s="181">
        <v>2174</v>
      </c>
      <c r="B1687" s="182" t="s">
        <v>3405</v>
      </c>
      <c r="C1687" s="182" t="s">
        <v>178</v>
      </c>
      <c r="D1687" s="183"/>
      <c r="E1687" s="188" t="s">
        <v>15193</v>
      </c>
      <c r="F1687" s="186">
        <v>0</v>
      </c>
      <c r="G1687" s="185" t="s">
        <v>6096</v>
      </c>
      <c r="H1687" s="110" t="s">
        <v>6201</v>
      </c>
      <c r="I1687" s="110" t="s">
        <v>6139</v>
      </c>
    </row>
    <row r="1688" spans="1:9" ht="11.25" customHeight="1" x14ac:dyDescent="0.2">
      <c r="A1688" s="181">
        <v>2175</v>
      </c>
      <c r="B1688" s="182" t="s">
        <v>3404</v>
      </c>
      <c r="C1688" s="182" t="s">
        <v>178</v>
      </c>
      <c r="D1688" s="184"/>
      <c r="E1688" s="188" t="s">
        <v>15193</v>
      </c>
      <c r="F1688" s="186">
        <v>0</v>
      </c>
      <c r="G1688" s="185" t="s">
        <v>7158</v>
      </c>
      <c r="H1688" s="110" t="s">
        <v>6451</v>
      </c>
      <c r="I1688" s="110" t="s">
        <v>6139</v>
      </c>
    </row>
    <row r="1689" spans="1:9" ht="11.25" customHeight="1" x14ac:dyDescent="0.2">
      <c r="A1689" s="181">
        <v>2176</v>
      </c>
      <c r="B1689" s="182" t="s">
        <v>3413</v>
      </c>
      <c r="C1689" s="182" t="s">
        <v>178</v>
      </c>
      <c r="D1689" s="183">
        <v>45009</v>
      </c>
      <c r="E1689" s="188" t="s">
        <v>15194</v>
      </c>
      <c r="F1689" s="186">
        <v>102032</v>
      </c>
      <c r="G1689" s="185" t="s">
        <v>6096</v>
      </c>
      <c r="H1689" s="110" t="s">
        <v>6434</v>
      </c>
      <c r="I1689" s="110" t="s">
        <v>6139</v>
      </c>
    </row>
    <row r="1690" spans="1:9" ht="11.25" customHeight="1" x14ac:dyDescent="0.2">
      <c r="A1690" s="181">
        <v>2177</v>
      </c>
      <c r="B1690" s="182" t="s">
        <v>3544</v>
      </c>
      <c r="C1690" s="182" t="s">
        <v>183</v>
      </c>
      <c r="D1690" s="184"/>
      <c r="E1690" s="188" t="s">
        <v>15193</v>
      </c>
      <c r="F1690" s="186">
        <v>0</v>
      </c>
      <c r="G1690" s="185" t="s">
        <v>6096</v>
      </c>
      <c r="H1690" s="110" t="s">
        <v>7249</v>
      </c>
      <c r="I1690" s="110" t="s">
        <v>6139</v>
      </c>
    </row>
    <row r="1691" spans="1:9" ht="11.25" customHeight="1" x14ac:dyDescent="0.2">
      <c r="A1691" s="181">
        <v>2178</v>
      </c>
      <c r="B1691" s="182" t="s">
        <v>2998</v>
      </c>
      <c r="C1691" s="182" t="s">
        <v>178</v>
      </c>
      <c r="D1691" s="184"/>
      <c r="E1691" s="188" t="s">
        <v>15193</v>
      </c>
      <c r="F1691" s="186">
        <v>0</v>
      </c>
      <c r="G1691" s="185" t="s">
        <v>6096</v>
      </c>
      <c r="H1691" s="110" t="s">
        <v>6194</v>
      </c>
      <c r="I1691" s="110" t="s">
        <v>6139</v>
      </c>
    </row>
    <row r="1692" spans="1:9" ht="11.25" customHeight="1" x14ac:dyDescent="0.2">
      <c r="A1692" s="181">
        <v>2179</v>
      </c>
      <c r="B1692" s="182" t="s">
        <v>2999</v>
      </c>
      <c r="C1692" s="182" t="s">
        <v>178</v>
      </c>
      <c r="D1692" s="183"/>
      <c r="E1692" s="188" t="s">
        <v>15193</v>
      </c>
      <c r="F1692" s="186">
        <v>0</v>
      </c>
      <c r="G1692" s="185" t="s">
        <v>6096</v>
      </c>
      <c r="H1692" s="110" t="s">
        <v>7414</v>
      </c>
      <c r="I1692" s="110" t="s">
        <v>6139</v>
      </c>
    </row>
    <row r="1693" spans="1:9" ht="11.25" customHeight="1" x14ac:dyDescent="0.2">
      <c r="A1693" s="181">
        <v>2180</v>
      </c>
      <c r="B1693" s="182" t="s">
        <v>3000</v>
      </c>
      <c r="C1693" s="182" t="s">
        <v>178</v>
      </c>
      <c r="D1693" s="183"/>
      <c r="E1693" s="188" t="s">
        <v>15193</v>
      </c>
      <c r="F1693" s="186">
        <v>0</v>
      </c>
      <c r="G1693" s="185" t="s">
        <v>7548</v>
      </c>
      <c r="H1693" s="110" t="s">
        <v>6280</v>
      </c>
      <c r="I1693" s="110" t="s">
        <v>6139</v>
      </c>
    </row>
    <row r="1694" spans="1:9" ht="11.25" customHeight="1" x14ac:dyDescent="0.2">
      <c r="A1694" s="181">
        <v>2181</v>
      </c>
      <c r="B1694" s="182" t="s">
        <v>3191</v>
      </c>
      <c r="C1694" s="182" t="s">
        <v>178</v>
      </c>
      <c r="D1694" s="183"/>
      <c r="E1694" s="188" t="s">
        <v>15193</v>
      </c>
      <c r="F1694" s="186">
        <v>0</v>
      </c>
      <c r="G1694" s="185" t="s">
        <v>7549</v>
      </c>
      <c r="H1694" s="110" t="s">
        <v>6521</v>
      </c>
      <c r="I1694" s="110" t="s">
        <v>6139</v>
      </c>
    </row>
    <row r="1695" spans="1:9" ht="11.25" customHeight="1" x14ac:dyDescent="0.2">
      <c r="A1695" s="181">
        <v>2182</v>
      </c>
      <c r="B1695" s="182" t="s">
        <v>13250</v>
      </c>
      <c r="C1695" s="182" t="s">
        <v>168</v>
      </c>
      <c r="D1695" s="183"/>
      <c r="E1695" s="188" t="s">
        <v>15193</v>
      </c>
      <c r="F1695" s="186">
        <v>0</v>
      </c>
      <c r="G1695" s="185" t="s">
        <v>6096</v>
      </c>
      <c r="H1695" s="110" t="s">
        <v>6194</v>
      </c>
      <c r="I1695" s="110" t="s">
        <v>6139</v>
      </c>
    </row>
    <row r="1696" spans="1:9" ht="11.25" customHeight="1" x14ac:dyDescent="0.2">
      <c r="A1696" s="181">
        <v>2183</v>
      </c>
      <c r="B1696" s="182" t="s">
        <v>13249</v>
      </c>
      <c r="C1696" s="182" t="s">
        <v>171</v>
      </c>
      <c r="D1696" s="183"/>
      <c r="E1696" s="188" t="s">
        <v>15193</v>
      </c>
      <c r="F1696" s="186">
        <v>0</v>
      </c>
      <c r="G1696" s="185" t="s">
        <v>7551</v>
      </c>
      <c r="H1696" s="110" t="s">
        <v>6434</v>
      </c>
      <c r="I1696" s="110" t="s">
        <v>6139</v>
      </c>
    </row>
    <row r="1697" spans="1:9" ht="11.25" customHeight="1" x14ac:dyDescent="0.2">
      <c r="A1697" s="181">
        <v>2184</v>
      </c>
      <c r="B1697" s="182" t="s">
        <v>13248</v>
      </c>
      <c r="C1697" s="182" t="s">
        <v>171</v>
      </c>
      <c r="D1697" s="183"/>
      <c r="E1697" s="188" t="s">
        <v>15193</v>
      </c>
      <c r="F1697" s="186">
        <v>0</v>
      </c>
      <c r="G1697" s="185" t="s">
        <v>7127</v>
      </c>
      <c r="H1697" s="110" t="s">
        <v>7128</v>
      </c>
      <c r="I1697" s="110" t="s">
        <v>6139</v>
      </c>
    </row>
    <row r="1698" spans="1:9" ht="11.25" customHeight="1" x14ac:dyDescent="0.2">
      <c r="A1698" s="181">
        <v>2185</v>
      </c>
      <c r="B1698" s="182" t="s">
        <v>13247</v>
      </c>
      <c r="C1698" s="182" t="s">
        <v>171</v>
      </c>
      <c r="D1698" s="183"/>
      <c r="E1698" s="188" t="s">
        <v>15193</v>
      </c>
      <c r="F1698" s="186">
        <v>0</v>
      </c>
      <c r="G1698" s="185" t="s">
        <v>6096</v>
      </c>
      <c r="H1698" s="110" t="s">
        <v>6194</v>
      </c>
      <c r="I1698" s="110" t="s">
        <v>6139</v>
      </c>
    </row>
    <row r="1699" spans="1:9" ht="11.25" customHeight="1" x14ac:dyDescent="0.2">
      <c r="A1699" s="181">
        <v>2187</v>
      </c>
      <c r="B1699" s="182" t="s">
        <v>2123</v>
      </c>
      <c r="C1699" s="182" t="s">
        <v>178</v>
      </c>
      <c r="D1699" s="184">
        <v>43566</v>
      </c>
      <c r="E1699" s="188" t="s">
        <v>15195</v>
      </c>
      <c r="F1699" s="186">
        <v>25888</v>
      </c>
      <c r="G1699" s="185" t="s">
        <v>6096</v>
      </c>
      <c r="H1699" s="110" t="s">
        <v>6280</v>
      </c>
      <c r="I1699" s="110" t="s">
        <v>6139</v>
      </c>
    </row>
    <row r="1700" spans="1:9" ht="11.25" customHeight="1" x14ac:dyDescent="0.2">
      <c r="A1700" s="181">
        <v>2188</v>
      </c>
      <c r="B1700" s="182" t="s">
        <v>13246</v>
      </c>
      <c r="C1700" s="182" t="s">
        <v>168</v>
      </c>
      <c r="D1700" s="184"/>
      <c r="E1700" s="188" t="s">
        <v>15193</v>
      </c>
      <c r="F1700" s="186">
        <v>0</v>
      </c>
      <c r="G1700" s="185" t="s">
        <v>7553</v>
      </c>
      <c r="H1700" s="110" t="s">
        <v>6258</v>
      </c>
      <c r="I1700" s="110" t="s">
        <v>6139</v>
      </c>
    </row>
    <row r="1701" spans="1:9" ht="11.25" customHeight="1" x14ac:dyDescent="0.2">
      <c r="A1701" s="181">
        <v>2189</v>
      </c>
      <c r="B1701" s="182" t="s">
        <v>13245</v>
      </c>
      <c r="C1701" s="182" t="s">
        <v>168</v>
      </c>
      <c r="D1701" s="183"/>
      <c r="E1701" s="188" t="s">
        <v>15193</v>
      </c>
      <c r="F1701" s="186">
        <v>0</v>
      </c>
      <c r="G1701" s="185" t="s">
        <v>7554</v>
      </c>
      <c r="H1701" s="110" t="s">
        <v>6521</v>
      </c>
      <c r="I1701" s="110" t="s">
        <v>6139</v>
      </c>
    </row>
    <row r="1702" spans="1:9" ht="11.25" customHeight="1" x14ac:dyDescent="0.2">
      <c r="A1702" s="181">
        <v>2190</v>
      </c>
      <c r="B1702" s="182" t="s">
        <v>13244</v>
      </c>
      <c r="C1702" s="182" t="s">
        <v>168</v>
      </c>
      <c r="D1702" s="184"/>
      <c r="E1702" s="188" t="s">
        <v>15193</v>
      </c>
      <c r="F1702" s="186">
        <v>0</v>
      </c>
      <c r="G1702" s="185" t="s">
        <v>7556</v>
      </c>
      <c r="H1702" s="110" t="s">
        <v>6521</v>
      </c>
      <c r="I1702" s="110" t="s">
        <v>6139</v>
      </c>
    </row>
    <row r="1703" spans="1:9" ht="11.25" customHeight="1" x14ac:dyDescent="0.2">
      <c r="A1703" s="181">
        <v>2191</v>
      </c>
      <c r="B1703" s="182" t="s">
        <v>13243</v>
      </c>
      <c r="C1703" s="182" t="s">
        <v>168</v>
      </c>
      <c r="D1703" s="184"/>
      <c r="E1703" s="188" t="s">
        <v>15193</v>
      </c>
      <c r="F1703" s="186">
        <v>0</v>
      </c>
      <c r="G1703" s="185" t="s">
        <v>6096</v>
      </c>
      <c r="H1703" s="110" t="s">
        <v>6240</v>
      </c>
      <c r="I1703" s="110" t="s">
        <v>6139</v>
      </c>
    </row>
    <row r="1704" spans="1:9" ht="11.25" customHeight="1" x14ac:dyDescent="0.2">
      <c r="A1704" s="181">
        <v>2193</v>
      </c>
      <c r="B1704" s="182" t="s">
        <v>13242</v>
      </c>
      <c r="C1704" s="182" t="s">
        <v>168</v>
      </c>
      <c r="D1704" s="183"/>
      <c r="E1704" s="188" t="s">
        <v>15193</v>
      </c>
      <c r="F1704" s="186">
        <v>0</v>
      </c>
      <c r="G1704" s="185" t="s">
        <v>6096</v>
      </c>
      <c r="H1704" s="110" t="s">
        <v>6315</v>
      </c>
      <c r="I1704" s="110" t="s">
        <v>6139</v>
      </c>
    </row>
    <row r="1705" spans="1:9" ht="11.25" customHeight="1" x14ac:dyDescent="0.2">
      <c r="A1705" s="181">
        <v>2194</v>
      </c>
      <c r="B1705" s="182" t="s">
        <v>13241</v>
      </c>
      <c r="C1705" s="182" t="s">
        <v>168</v>
      </c>
      <c r="D1705" s="183"/>
      <c r="E1705" s="188" t="s">
        <v>15193</v>
      </c>
      <c r="F1705" s="186">
        <v>0</v>
      </c>
      <c r="G1705" s="185" t="s">
        <v>6096</v>
      </c>
      <c r="H1705" s="110" t="s">
        <v>7185</v>
      </c>
      <c r="I1705" s="110" t="s">
        <v>6139</v>
      </c>
    </row>
    <row r="1706" spans="1:9" ht="11.25" customHeight="1" x14ac:dyDescent="0.2">
      <c r="A1706" s="181">
        <v>2201</v>
      </c>
      <c r="B1706" s="182" t="s">
        <v>13240</v>
      </c>
      <c r="C1706" s="182" t="s">
        <v>178</v>
      </c>
      <c r="D1706" s="184"/>
      <c r="E1706" s="188" t="s">
        <v>15193</v>
      </c>
      <c r="F1706" s="186">
        <v>0</v>
      </c>
      <c r="G1706" s="185" t="s">
        <v>7561</v>
      </c>
      <c r="H1706" s="110" t="s">
        <v>7249</v>
      </c>
      <c r="I1706" s="110" t="s">
        <v>6139</v>
      </c>
    </row>
    <row r="1707" spans="1:9" ht="11.25" customHeight="1" x14ac:dyDescent="0.2">
      <c r="A1707" s="181">
        <v>2202</v>
      </c>
      <c r="B1707" s="182" t="s">
        <v>13238</v>
      </c>
      <c r="C1707" s="182" t="s">
        <v>178</v>
      </c>
      <c r="D1707" s="184"/>
      <c r="E1707" s="188" t="s">
        <v>15193</v>
      </c>
      <c r="F1707" s="186">
        <v>0</v>
      </c>
      <c r="G1707" s="185" t="s">
        <v>7563</v>
      </c>
      <c r="H1707" s="110" t="s">
        <v>6194</v>
      </c>
      <c r="I1707" s="110" t="s">
        <v>6139</v>
      </c>
    </row>
    <row r="1708" spans="1:9" ht="11.25" customHeight="1" x14ac:dyDescent="0.2">
      <c r="A1708" s="181">
        <v>2204</v>
      </c>
      <c r="B1708" s="182" t="s">
        <v>13236</v>
      </c>
      <c r="C1708" s="182" t="s">
        <v>178</v>
      </c>
      <c r="D1708" s="183"/>
      <c r="E1708" s="188" t="s">
        <v>15193</v>
      </c>
      <c r="F1708" s="186">
        <v>0</v>
      </c>
      <c r="G1708" s="185" t="s">
        <v>6096</v>
      </c>
      <c r="H1708" s="110" t="s">
        <v>6191</v>
      </c>
      <c r="I1708" s="110" t="s">
        <v>6139</v>
      </c>
    </row>
    <row r="1709" spans="1:9" ht="11.25" customHeight="1" x14ac:dyDescent="0.2">
      <c r="A1709" s="181">
        <v>2205</v>
      </c>
      <c r="B1709" s="182" t="s">
        <v>13234</v>
      </c>
      <c r="C1709" s="182" t="s">
        <v>178</v>
      </c>
      <c r="D1709" s="184"/>
      <c r="E1709" s="188" t="s">
        <v>15193</v>
      </c>
      <c r="F1709" s="186">
        <v>0</v>
      </c>
      <c r="G1709" s="185" t="s">
        <v>6096</v>
      </c>
      <c r="H1709" s="110" t="s">
        <v>7185</v>
      </c>
      <c r="I1709" s="110" t="s">
        <v>6139</v>
      </c>
    </row>
    <row r="1710" spans="1:9" ht="11.25" customHeight="1" x14ac:dyDescent="0.2">
      <c r="A1710" s="181">
        <v>2206</v>
      </c>
      <c r="B1710" s="182" t="s">
        <v>13232</v>
      </c>
      <c r="C1710" s="182" t="s">
        <v>178</v>
      </c>
      <c r="D1710" s="183"/>
      <c r="E1710" s="188" t="s">
        <v>15193</v>
      </c>
      <c r="F1710" s="186">
        <v>0</v>
      </c>
      <c r="G1710" s="185" t="s">
        <v>6096</v>
      </c>
      <c r="H1710" s="110" t="s">
        <v>6258</v>
      </c>
      <c r="I1710" s="110" t="s">
        <v>6139</v>
      </c>
    </row>
    <row r="1711" spans="1:9" ht="11.25" customHeight="1" x14ac:dyDescent="0.2">
      <c r="A1711" s="181">
        <v>2207</v>
      </c>
      <c r="B1711" s="182" t="s">
        <v>13230</v>
      </c>
      <c r="C1711" s="182" t="s">
        <v>183</v>
      </c>
      <c r="D1711" s="183"/>
      <c r="E1711" s="188" t="s">
        <v>15193</v>
      </c>
      <c r="F1711" s="186">
        <v>0</v>
      </c>
      <c r="G1711" s="185" t="s">
        <v>6096</v>
      </c>
      <c r="H1711" s="110" t="s">
        <v>6166</v>
      </c>
      <c r="I1711" s="110" t="s">
        <v>6139</v>
      </c>
    </row>
    <row r="1712" spans="1:9" ht="11.25" customHeight="1" x14ac:dyDescent="0.2">
      <c r="A1712" s="181">
        <v>2210</v>
      </c>
      <c r="B1712" s="182" t="s">
        <v>3391</v>
      </c>
      <c r="C1712" s="182" t="s">
        <v>178</v>
      </c>
      <c r="D1712" s="184">
        <v>45009</v>
      </c>
      <c r="E1712" s="188" t="s">
        <v>15194</v>
      </c>
      <c r="F1712" s="186">
        <v>126812</v>
      </c>
      <c r="G1712" s="185" t="s">
        <v>6096</v>
      </c>
      <c r="H1712" s="110" t="s">
        <v>7568</v>
      </c>
      <c r="I1712" s="110" t="s">
        <v>6139</v>
      </c>
    </row>
    <row r="1713" spans="1:9" ht="11.25" customHeight="1" x14ac:dyDescent="0.2">
      <c r="A1713" s="181">
        <v>2211</v>
      </c>
      <c r="B1713" s="182" t="s">
        <v>3399</v>
      </c>
      <c r="C1713" s="182" t="s">
        <v>178</v>
      </c>
      <c r="D1713" s="183"/>
      <c r="E1713" s="188" t="s">
        <v>15193</v>
      </c>
      <c r="F1713" s="186">
        <v>0</v>
      </c>
      <c r="G1713" s="185" t="s">
        <v>6096</v>
      </c>
      <c r="H1713" s="110" t="s">
        <v>6303</v>
      </c>
      <c r="I1713" s="110" t="s">
        <v>6139</v>
      </c>
    </row>
    <row r="1714" spans="1:9" ht="11.25" customHeight="1" x14ac:dyDescent="0.2">
      <c r="A1714" s="181">
        <v>2212</v>
      </c>
      <c r="B1714" s="182" t="s">
        <v>3415</v>
      </c>
      <c r="C1714" s="182" t="s">
        <v>178</v>
      </c>
      <c r="D1714" s="183"/>
      <c r="E1714" s="188" t="s">
        <v>15193</v>
      </c>
      <c r="F1714" s="186">
        <v>0</v>
      </c>
      <c r="G1714" s="185" t="s">
        <v>7172</v>
      </c>
      <c r="H1714" s="110" t="s">
        <v>6303</v>
      </c>
      <c r="I1714" s="110" t="s">
        <v>6139</v>
      </c>
    </row>
    <row r="1715" spans="1:9" ht="11.25" customHeight="1" x14ac:dyDescent="0.2">
      <c r="A1715" s="181">
        <v>2213</v>
      </c>
      <c r="B1715" s="182" t="s">
        <v>3630</v>
      </c>
      <c r="C1715" s="182" t="s">
        <v>178</v>
      </c>
      <c r="D1715" s="183"/>
      <c r="E1715" s="188" t="s">
        <v>15193</v>
      </c>
      <c r="F1715" s="186">
        <v>0</v>
      </c>
      <c r="G1715" s="185" t="s">
        <v>6659</v>
      </c>
      <c r="H1715" s="110" t="s">
        <v>6152</v>
      </c>
      <c r="I1715" s="110" t="s">
        <v>6139</v>
      </c>
    </row>
    <row r="1716" spans="1:9" ht="11.25" customHeight="1" x14ac:dyDescent="0.2">
      <c r="A1716" s="181">
        <v>2214</v>
      </c>
      <c r="B1716" s="182" t="s">
        <v>3274</v>
      </c>
      <c r="C1716" s="182" t="s">
        <v>178</v>
      </c>
      <c r="D1716" s="183"/>
      <c r="E1716" s="188" t="s">
        <v>15193</v>
      </c>
      <c r="F1716" s="186">
        <v>0</v>
      </c>
      <c r="G1716" s="185" t="s">
        <v>7571</v>
      </c>
      <c r="H1716" s="110" t="s">
        <v>6152</v>
      </c>
      <c r="I1716" s="110" t="s">
        <v>6139</v>
      </c>
    </row>
    <row r="1717" spans="1:9" ht="11.25" customHeight="1" x14ac:dyDescent="0.2">
      <c r="A1717" s="181">
        <v>2215</v>
      </c>
      <c r="B1717" s="182" t="s">
        <v>3583</v>
      </c>
      <c r="C1717" s="182" t="s">
        <v>178</v>
      </c>
      <c r="D1717" s="183"/>
      <c r="E1717" s="188" t="s">
        <v>15193</v>
      </c>
      <c r="F1717" s="186">
        <v>0</v>
      </c>
      <c r="G1717" s="185" t="s">
        <v>7572</v>
      </c>
      <c r="H1717" s="110" t="s">
        <v>6152</v>
      </c>
      <c r="I1717" s="110" t="s">
        <v>6139</v>
      </c>
    </row>
    <row r="1718" spans="1:9" ht="11.25" customHeight="1" x14ac:dyDescent="0.2">
      <c r="A1718" s="181">
        <v>2216</v>
      </c>
      <c r="B1718" s="182" t="s">
        <v>13224</v>
      </c>
      <c r="C1718" s="182" t="s">
        <v>178</v>
      </c>
      <c r="D1718" s="183"/>
      <c r="E1718" s="188" t="s">
        <v>15193</v>
      </c>
      <c r="F1718" s="186">
        <v>0</v>
      </c>
      <c r="G1718" s="185" t="s">
        <v>7573</v>
      </c>
      <c r="H1718" s="110" t="s">
        <v>6152</v>
      </c>
      <c r="I1718" s="110" t="s">
        <v>6139</v>
      </c>
    </row>
    <row r="1719" spans="1:9" ht="11.25" customHeight="1" x14ac:dyDescent="0.2">
      <c r="A1719" s="181">
        <v>2217</v>
      </c>
      <c r="B1719" s="182" t="s">
        <v>2963</v>
      </c>
      <c r="C1719" s="182" t="s">
        <v>178</v>
      </c>
      <c r="D1719" s="184"/>
      <c r="E1719" s="188" t="s">
        <v>15193</v>
      </c>
      <c r="F1719" s="186">
        <v>0</v>
      </c>
      <c r="G1719" s="185" t="s">
        <v>7575</v>
      </c>
      <c r="H1719" s="110" t="s">
        <v>6152</v>
      </c>
      <c r="I1719" s="110" t="s">
        <v>6139</v>
      </c>
    </row>
    <row r="1720" spans="1:9" ht="11.25" customHeight="1" x14ac:dyDescent="0.2">
      <c r="A1720" s="181">
        <v>2218</v>
      </c>
      <c r="B1720" s="182" t="s">
        <v>3543</v>
      </c>
      <c r="C1720" s="182" t="s">
        <v>183</v>
      </c>
      <c r="D1720" s="183"/>
      <c r="E1720" s="188" t="s">
        <v>15193</v>
      </c>
      <c r="F1720" s="186">
        <v>0</v>
      </c>
      <c r="G1720" s="185" t="s">
        <v>7577</v>
      </c>
      <c r="H1720" s="110" t="s">
        <v>6152</v>
      </c>
      <c r="I1720" s="110" t="s">
        <v>6139</v>
      </c>
    </row>
    <row r="1721" spans="1:9" ht="11.25" customHeight="1" x14ac:dyDescent="0.2">
      <c r="A1721" s="181">
        <v>2219</v>
      </c>
      <c r="B1721" s="182" t="s">
        <v>13222</v>
      </c>
      <c r="C1721" s="182" t="s">
        <v>178</v>
      </c>
      <c r="D1721" s="183"/>
      <c r="E1721" s="188" t="s">
        <v>15193</v>
      </c>
      <c r="F1721" s="186">
        <v>0</v>
      </c>
      <c r="G1721" s="185" t="s">
        <v>7579</v>
      </c>
      <c r="H1721" s="110" t="s">
        <v>6152</v>
      </c>
      <c r="I1721" s="110" t="s">
        <v>6139</v>
      </c>
    </row>
    <row r="1722" spans="1:9" ht="11.25" customHeight="1" x14ac:dyDescent="0.2">
      <c r="A1722" s="181">
        <v>2220</v>
      </c>
      <c r="B1722" s="182" t="s">
        <v>13221</v>
      </c>
      <c r="C1722" s="182" t="s">
        <v>178</v>
      </c>
      <c r="D1722" s="183"/>
      <c r="E1722" s="188" t="s">
        <v>15193</v>
      </c>
      <c r="F1722" s="186">
        <v>0</v>
      </c>
      <c r="G1722" s="185" t="s">
        <v>7581</v>
      </c>
      <c r="H1722" s="110" t="s">
        <v>6152</v>
      </c>
      <c r="I1722" s="110" t="s">
        <v>6139</v>
      </c>
    </row>
    <row r="1723" spans="1:9" ht="11.25" customHeight="1" x14ac:dyDescent="0.2">
      <c r="A1723" s="181">
        <v>2221</v>
      </c>
      <c r="B1723" s="182" t="s">
        <v>11426</v>
      </c>
      <c r="C1723" s="182" t="s">
        <v>178</v>
      </c>
      <c r="D1723" s="183"/>
      <c r="E1723" s="188" t="s">
        <v>15193</v>
      </c>
      <c r="F1723" s="186">
        <v>0</v>
      </c>
      <c r="G1723" s="185" t="s">
        <v>6506</v>
      </c>
      <c r="H1723" s="110" t="s">
        <v>6258</v>
      </c>
      <c r="I1723" s="110" t="s">
        <v>6139</v>
      </c>
    </row>
    <row r="1724" spans="1:9" ht="11.25" customHeight="1" x14ac:dyDescent="0.2">
      <c r="A1724" s="181">
        <v>2223</v>
      </c>
      <c r="B1724" s="182" t="s">
        <v>13220</v>
      </c>
      <c r="C1724" s="182" t="s">
        <v>178</v>
      </c>
      <c r="D1724" s="183"/>
      <c r="E1724" s="188" t="s">
        <v>15193</v>
      </c>
      <c r="F1724" s="186">
        <v>0</v>
      </c>
      <c r="G1724" s="185" t="s">
        <v>6096</v>
      </c>
      <c r="H1724" s="110" t="s">
        <v>7583</v>
      </c>
      <c r="I1724" s="110" t="s">
        <v>6139</v>
      </c>
    </row>
    <row r="1725" spans="1:9" ht="11.25" customHeight="1" x14ac:dyDescent="0.2">
      <c r="A1725" s="181">
        <v>2226</v>
      </c>
      <c r="B1725" s="182" t="s">
        <v>13219</v>
      </c>
      <c r="C1725" s="182" t="s">
        <v>178</v>
      </c>
      <c r="D1725" s="183"/>
      <c r="E1725" s="188" t="s">
        <v>15193</v>
      </c>
      <c r="F1725" s="186">
        <v>0</v>
      </c>
      <c r="G1725" s="185" t="s">
        <v>6096</v>
      </c>
      <c r="H1725" s="110" t="s">
        <v>6203</v>
      </c>
      <c r="I1725" s="110" t="s">
        <v>6139</v>
      </c>
    </row>
    <row r="1726" spans="1:9" ht="11.25" customHeight="1" x14ac:dyDescent="0.2">
      <c r="A1726" s="181">
        <v>2227</v>
      </c>
      <c r="B1726" s="182" t="s">
        <v>13218</v>
      </c>
      <c r="C1726" s="182" t="s">
        <v>178</v>
      </c>
      <c r="D1726" s="183"/>
      <c r="E1726" s="188" t="s">
        <v>15193</v>
      </c>
      <c r="F1726" s="186">
        <v>0</v>
      </c>
      <c r="G1726" s="185" t="s">
        <v>6096</v>
      </c>
      <c r="H1726" s="110" t="s">
        <v>6203</v>
      </c>
      <c r="I1726" s="110" t="s">
        <v>6139</v>
      </c>
    </row>
    <row r="1727" spans="1:9" ht="11.25" customHeight="1" x14ac:dyDescent="0.2">
      <c r="A1727" s="181">
        <v>2228</v>
      </c>
      <c r="B1727" s="182" t="s">
        <v>13217</v>
      </c>
      <c r="C1727" s="182" t="s">
        <v>178</v>
      </c>
      <c r="D1727" s="184"/>
      <c r="E1727" s="188" t="s">
        <v>15193</v>
      </c>
      <c r="F1727" s="186">
        <v>0</v>
      </c>
      <c r="G1727" s="185" t="s">
        <v>6096</v>
      </c>
      <c r="H1727" s="110" t="s">
        <v>6573</v>
      </c>
      <c r="I1727" s="110" t="s">
        <v>6139</v>
      </c>
    </row>
    <row r="1728" spans="1:9" ht="11.25" customHeight="1" x14ac:dyDescent="0.2">
      <c r="A1728" s="181">
        <v>2235</v>
      </c>
      <c r="B1728" s="182" t="s">
        <v>13216</v>
      </c>
      <c r="C1728" s="182" t="s">
        <v>178</v>
      </c>
      <c r="D1728" s="183"/>
      <c r="E1728" s="188" t="s">
        <v>15193</v>
      </c>
      <c r="F1728" s="186">
        <v>0</v>
      </c>
      <c r="G1728" s="185" t="s">
        <v>7135</v>
      </c>
      <c r="H1728" s="110" t="s">
        <v>6344</v>
      </c>
      <c r="I1728" s="110" t="s">
        <v>6139</v>
      </c>
    </row>
    <row r="1729" spans="1:9" ht="11.25" customHeight="1" x14ac:dyDescent="0.2">
      <c r="A1729" s="181">
        <v>2236</v>
      </c>
      <c r="B1729" s="182" t="s">
        <v>13215</v>
      </c>
      <c r="C1729" s="182" t="s">
        <v>171</v>
      </c>
      <c r="D1729" s="184"/>
      <c r="E1729" s="188" t="s">
        <v>15193</v>
      </c>
      <c r="F1729" s="186">
        <v>0</v>
      </c>
      <c r="G1729" s="185" t="s">
        <v>6585</v>
      </c>
      <c r="H1729" s="110" t="s">
        <v>6152</v>
      </c>
      <c r="I1729" s="110" t="s">
        <v>6139</v>
      </c>
    </row>
    <row r="1730" spans="1:9" ht="11.25" customHeight="1" x14ac:dyDescent="0.2">
      <c r="A1730" s="181">
        <v>2237</v>
      </c>
      <c r="B1730" s="182" t="s">
        <v>13214</v>
      </c>
      <c r="C1730" s="182" t="s">
        <v>171</v>
      </c>
      <c r="D1730" s="183"/>
      <c r="E1730" s="188" t="s">
        <v>15193</v>
      </c>
      <c r="F1730" s="186">
        <v>0</v>
      </c>
      <c r="G1730" s="185" t="s">
        <v>7172</v>
      </c>
      <c r="H1730" s="110" t="s">
        <v>6195</v>
      </c>
      <c r="I1730" s="110" t="s">
        <v>6139</v>
      </c>
    </row>
    <row r="1731" spans="1:9" ht="11.25" customHeight="1" x14ac:dyDescent="0.2">
      <c r="A1731" s="181">
        <v>2238</v>
      </c>
      <c r="B1731" s="182" t="s">
        <v>1540</v>
      </c>
      <c r="C1731" s="182" t="s">
        <v>178</v>
      </c>
      <c r="D1731" s="184"/>
      <c r="E1731" s="188" t="s">
        <v>15193</v>
      </c>
      <c r="F1731" s="186">
        <v>0</v>
      </c>
      <c r="G1731" s="185" t="s">
        <v>7172</v>
      </c>
      <c r="H1731" s="110" t="s">
        <v>6303</v>
      </c>
      <c r="I1731" s="110" t="s">
        <v>6139</v>
      </c>
    </row>
    <row r="1732" spans="1:9" ht="11.25" customHeight="1" x14ac:dyDescent="0.2">
      <c r="A1732" s="181">
        <v>2239</v>
      </c>
      <c r="B1732" s="182" t="s">
        <v>13212</v>
      </c>
      <c r="C1732" s="182" t="s">
        <v>178</v>
      </c>
      <c r="D1732" s="184"/>
      <c r="E1732" s="188" t="s">
        <v>15193</v>
      </c>
      <c r="F1732" s="186">
        <v>0</v>
      </c>
      <c r="G1732" s="185" t="s">
        <v>7172</v>
      </c>
      <c r="H1732" s="110" t="s">
        <v>6303</v>
      </c>
      <c r="I1732" s="110" t="s">
        <v>6139</v>
      </c>
    </row>
    <row r="1733" spans="1:9" ht="11.25" customHeight="1" x14ac:dyDescent="0.2">
      <c r="A1733" s="181">
        <v>2240</v>
      </c>
      <c r="B1733" s="182" t="s">
        <v>581</v>
      </c>
      <c r="C1733" s="182" t="s">
        <v>178</v>
      </c>
      <c r="D1733" s="184"/>
      <c r="E1733" s="188" t="s">
        <v>15193</v>
      </c>
      <c r="F1733" s="186">
        <v>0</v>
      </c>
      <c r="G1733" s="185" t="s">
        <v>7172</v>
      </c>
      <c r="H1733" s="110" t="s">
        <v>6303</v>
      </c>
      <c r="I1733" s="110" t="s">
        <v>6139</v>
      </c>
    </row>
    <row r="1734" spans="1:9" ht="11.25" customHeight="1" x14ac:dyDescent="0.2">
      <c r="A1734" s="181">
        <v>2241</v>
      </c>
      <c r="B1734" s="182" t="s">
        <v>532</v>
      </c>
      <c r="C1734" s="182" t="s">
        <v>171</v>
      </c>
      <c r="D1734" s="184"/>
      <c r="E1734" s="188" t="s">
        <v>15193</v>
      </c>
      <c r="F1734" s="186">
        <v>0</v>
      </c>
      <c r="G1734" s="185" t="s">
        <v>7172</v>
      </c>
      <c r="H1734" s="110" t="s">
        <v>6303</v>
      </c>
      <c r="I1734" s="110" t="s">
        <v>6139</v>
      </c>
    </row>
    <row r="1735" spans="1:9" ht="11.25" customHeight="1" x14ac:dyDescent="0.2">
      <c r="A1735" s="181">
        <v>2242</v>
      </c>
      <c r="B1735" s="182" t="s">
        <v>533</v>
      </c>
      <c r="C1735" s="182" t="s">
        <v>171</v>
      </c>
      <c r="D1735" s="184"/>
      <c r="E1735" s="188" t="s">
        <v>15193</v>
      </c>
      <c r="F1735" s="186">
        <v>0</v>
      </c>
      <c r="G1735" s="185" t="s">
        <v>7172</v>
      </c>
      <c r="H1735" s="110" t="s">
        <v>6303</v>
      </c>
      <c r="I1735" s="110" t="s">
        <v>6139</v>
      </c>
    </row>
    <row r="1736" spans="1:9" ht="11.25" customHeight="1" x14ac:dyDescent="0.2">
      <c r="A1736" s="181">
        <v>2243</v>
      </c>
      <c r="B1736" s="182" t="s">
        <v>13209</v>
      </c>
      <c r="C1736" s="182" t="s">
        <v>178</v>
      </c>
      <c r="D1736" s="184"/>
      <c r="E1736" s="188" t="s">
        <v>15193</v>
      </c>
      <c r="F1736" s="186">
        <v>0</v>
      </c>
      <c r="G1736" s="185" t="s">
        <v>6663</v>
      </c>
      <c r="H1736" s="110" t="s">
        <v>6347</v>
      </c>
      <c r="I1736" s="110" t="s">
        <v>6139</v>
      </c>
    </row>
    <row r="1737" spans="1:9" ht="11.25" customHeight="1" x14ac:dyDescent="0.2">
      <c r="A1737" s="181">
        <v>2244</v>
      </c>
      <c r="B1737" s="182" t="s">
        <v>13208</v>
      </c>
      <c r="C1737" s="182" t="s">
        <v>171</v>
      </c>
      <c r="D1737" s="184"/>
      <c r="E1737" s="188" t="s">
        <v>15193</v>
      </c>
      <c r="F1737" s="186">
        <v>0</v>
      </c>
      <c r="G1737" s="185" t="s">
        <v>6096</v>
      </c>
      <c r="H1737" s="110" t="s">
        <v>6152</v>
      </c>
      <c r="I1737" s="110" t="s">
        <v>6139</v>
      </c>
    </row>
    <row r="1738" spans="1:9" ht="11.25" customHeight="1" x14ac:dyDescent="0.2">
      <c r="A1738" s="181">
        <v>2245</v>
      </c>
      <c r="B1738" s="182" t="s">
        <v>519</v>
      </c>
      <c r="C1738" s="182" t="s">
        <v>171</v>
      </c>
      <c r="D1738" s="183"/>
      <c r="E1738" s="188" t="s">
        <v>15193</v>
      </c>
      <c r="F1738" s="186">
        <v>0</v>
      </c>
      <c r="G1738" s="185" t="s">
        <v>6455</v>
      </c>
      <c r="H1738" s="110" t="s">
        <v>6152</v>
      </c>
      <c r="I1738" s="110" t="s">
        <v>6139</v>
      </c>
    </row>
    <row r="1739" spans="1:9" ht="11.25" customHeight="1" x14ac:dyDescent="0.2">
      <c r="A1739" s="181">
        <v>2246</v>
      </c>
      <c r="B1739" s="182" t="s">
        <v>13206</v>
      </c>
      <c r="C1739" s="182" t="s">
        <v>178</v>
      </c>
      <c r="D1739" s="183"/>
      <c r="E1739" s="188" t="s">
        <v>15193</v>
      </c>
      <c r="F1739" s="186">
        <v>0</v>
      </c>
      <c r="G1739" s="185" t="s">
        <v>6096</v>
      </c>
      <c r="H1739" s="110" t="s">
        <v>6203</v>
      </c>
      <c r="I1739" s="110" t="s">
        <v>6139</v>
      </c>
    </row>
    <row r="1740" spans="1:9" ht="11.25" customHeight="1" x14ac:dyDescent="0.2">
      <c r="A1740" s="181">
        <v>2247</v>
      </c>
      <c r="B1740" s="182" t="s">
        <v>13204</v>
      </c>
      <c r="C1740" s="182" t="s">
        <v>178</v>
      </c>
      <c r="D1740" s="183"/>
      <c r="E1740" s="188" t="s">
        <v>15193</v>
      </c>
      <c r="F1740" s="186">
        <v>0</v>
      </c>
      <c r="G1740" s="185" t="s">
        <v>6096</v>
      </c>
      <c r="H1740" s="110" t="s">
        <v>6573</v>
      </c>
      <c r="I1740" s="110" t="s">
        <v>6139</v>
      </c>
    </row>
    <row r="1741" spans="1:9" ht="11.25" customHeight="1" x14ac:dyDescent="0.2">
      <c r="A1741" s="181">
        <v>2248</v>
      </c>
      <c r="B1741" s="182" t="s">
        <v>13202</v>
      </c>
      <c r="C1741" s="182" t="s">
        <v>178</v>
      </c>
      <c r="D1741" s="183"/>
      <c r="E1741" s="188" t="s">
        <v>15193</v>
      </c>
      <c r="F1741" s="186">
        <v>0</v>
      </c>
      <c r="G1741" s="185" t="s">
        <v>6559</v>
      </c>
      <c r="H1741" s="110" t="s">
        <v>6560</v>
      </c>
      <c r="I1741" s="110" t="s">
        <v>6139</v>
      </c>
    </row>
    <row r="1742" spans="1:9" ht="11.25" customHeight="1" x14ac:dyDescent="0.2">
      <c r="A1742" s="181">
        <v>2249</v>
      </c>
      <c r="B1742" s="182" t="s">
        <v>13200</v>
      </c>
      <c r="C1742" s="182" t="s">
        <v>178</v>
      </c>
      <c r="D1742" s="183"/>
      <c r="E1742" s="188" t="s">
        <v>15193</v>
      </c>
      <c r="F1742" s="186">
        <v>0</v>
      </c>
      <c r="G1742" s="185" t="s">
        <v>6096</v>
      </c>
      <c r="H1742" s="110" t="s">
        <v>6100</v>
      </c>
      <c r="I1742" s="110" t="s">
        <v>6139</v>
      </c>
    </row>
    <row r="1743" spans="1:9" ht="11.25" customHeight="1" x14ac:dyDescent="0.2">
      <c r="A1743" s="181">
        <v>2250</v>
      </c>
      <c r="B1743" s="182" t="s">
        <v>13198</v>
      </c>
      <c r="C1743" s="182" t="s">
        <v>178</v>
      </c>
      <c r="D1743" s="183"/>
      <c r="E1743" s="188" t="s">
        <v>15193</v>
      </c>
      <c r="F1743" s="186">
        <v>0</v>
      </c>
      <c r="G1743" s="185" t="s">
        <v>6096</v>
      </c>
      <c r="H1743" s="110" t="s">
        <v>6573</v>
      </c>
      <c r="I1743" s="110" t="s">
        <v>6139</v>
      </c>
    </row>
    <row r="1744" spans="1:9" ht="11.25" customHeight="1" x14ac:dyDescent="0.2">
      <c r="A1744" s="181">
        <v>2251</v>
      </c>
      <c r="B1744" s="182" t="s">
        <v>13196</v>
      </c>
      <c r="C1744" s="182" t="s">
        <v>178</v>
      </c>
      <c r="D1744" s="184"/>
      <c r="E1744" s="188" t="s">
        <v>15193</v>
      </c>
      <c r="F1744" s="186">
        <v>0</v>
      </c>
      <c r="G1744" s="185" t="s">
        <v>7592</v>
      </c>
      <c r="H1744" s="110" t="s">
        <v>6168</v>
      </c>
      <c r="I1744" s="110" t="s">
        <v>6139</v>
      </c>
    </row>
    <row r="1745" spans="1:9" ht="11.25" customHeight="1" x14ac:dyDescent="0.2">
      <c r="A1745" s="181">
        <v>2252</v>
      </c>
      <c r="B1745" s="182" t="s">
        <v>510</v>
      </c>
      <c r="C1745" s="182" t="s">
        <v>178</v>
      </c>
      <c r="D1745" s="183"/>
      <c r="E1745" s="188" t="s">
        <v>15193</v>
      </c>
      <c r="F1745" s="186">
        <v>0</v>
      </c>
      <c r="G1745" s="185" t="s">
        <v>6593</v>
      </c>
      <c r="H1745" s="110" t="s">
        <v>6451</v>
      </c>
      <c r="I1745" s="110" t="s">
        <v>6139</v>
      </c>
    </row>
    <row r="1746" spans="1:9" ht="11.25" customHeight="1" x14ac:dyDescent="0.2">
      <c r="A1746" s="181">
        <v>2253</v>
      </c>
      <c r="B1746" s="182" t="s">
        <v>511</v>
      </c>
      <c r="C1746" s="182" t="s">
        <v>178</v>
      </c>
      <c r="D1746" s="183"/>
      <c r="E1746" s="188" t="s">
        <v>15193</v>
      </c>
      <c r="F1746" s="186">
        <v>0</v>
      </c>
      <c r="G1746" s="185" t="s">
        <v>6096</v>
      </c>
      <c r="H1746" s="110" t="s">
        <v>6406</v>
      </c>
      <c r="I1746" s="110" t="s">
        <v>6139</v>
      </c>
    </row>
    <row r="1747" spans="1:9" ht="11.25" customHeight="1" x14ac:dyDescent="0.2">
      <c r="A1747" s="181">
        <v>2254</v>
      </c>
      <c r="B1747" s="182" t="s">
        <v>512</v>
      </c>
      <c r="C1747" s="182" t="s">
        <v>178</v>
      </c>
      <c r="D1747" s="184"/>
      <c r="E1747" s="188" t="s">
        <v>15193</v>
      </c>
      <c r="F1747" s="186">
        <v>0</v>
      </c>
      <c r="G1747" s="185" t="s">
        <v>6096</v>
      </c>
      <c r="H1747" s="110" t="s">
        <v>6692</v>
      </c>
      <c r="I1747" s="110" t="s">
        <v>6139</v>
      </c>
    </row>
    <row r="1748" spans="1:9" ht="11.25" customHeight="1" x14ac:dyDescent="0.2">
      <c r="A1748" s="181">
        <v>2255</v>
      </c>
      <c r="B1748" s="182" t="s">
        <v>13195</v>
      </c>
      <c r="C1748" s="182" t="s">
        <v>178</v>
      </c>
      <c r="D1748" s="184"/>
      <c r="E1748" s="188" t="s">
        <v>15193</v>
      </c>
      <c r="F1748" s="186">
        <v>0</v>
      </c>
      <c r="G1748" s="185" t="s">
        <v>6096</v>
      </c>
      <c r="H1748" s="110" t="s">
        <v>6362</v>
      </c>
      <c r="I1748" s="110" t="s">
        <v>6139</v>
      </c>
    </row>
    <row r="1749" spans="1:9" ht="11.25" customHeight="1" x14ac:dyDescent="0.2">
      <c r="A1749" s="181">
        <v>2256</v>
      </c>
      <c r="B1749" s="182" t="s">
        <v>557</v>
      </c>
      <c r="C1749" s="182" t="s">
        <v>178</v>
      </c>
      <c r="D1749" s="184"/>
      <c r="E1749" s="188" t="s">
        <v>15193</v>
      </c>
      <c r="F1749" s="186">
        <v>0</v>
      </c>
      <c r="G1749" s="185" t="s">
        <v>6096</v>
      </c>
      <c r="H1749" s="110" t="s">
        <v>6166</v>
      </c>
      <c r="I1749" s="110" t="s">
        <v>6139</v>
      </c>
    </row>
    <row r="1750" spans="1:9" ht="11.25" customHeight="1" x14ac:dyDescent="0.2">
      <c r="A1750" s="181">
        <v>2257</v>
      </c>
      <c r="B1750" s="182" t="s">
        <v>558</v>
      </c>
      <c r="C1750" s="182" t="s">
        <v>178</v>
      </c>
      <c r="D1750" s="184"/>
      <c r="E1750" s="188" t="s">
        <v>15193</v>
      </c>
      <c r="F1750" s="186">
        <v>0</v>
      </c>
      <c r="G1750" s="185" t="s">
        <v>6455</v>
      </c>
      <c r="H1750" s="110" t="s">
        <v>6152</v>
      </c>
      <c r="I1750" s="110" t="s">
        <v>6139</v>
      </c>
    </row>
    <row r="1751" spans="1:9" ht="11.25" customHeight="1" x14ac:dyDescent="0.2">
      <c r="A1751" s="181">
        <v>2258</v>
      </c>
      <c r="B1751" s="182" t="s">
        <v>3352</v>
      </c>
      <c r="C1751" s="182" t="s">
        <v>183</v>
      </c>
      <c r="D1751" s="183"/>
      <c r="E1751" s="188" t="s">
        <v>15193</v>
      </c>
      <c r="F1751" s="186">
        <v>0</v>
      </c>
      <c r="G1751" s="185" t="s">
        <v>6455</v>
      </c>
      <c r="H1751" s="110" t="s">
        <v>6152</v>
      </c>
      <c r="I1751" s="110" t="s">
        <v>6139</v>
      </c>
    </row>
    <row r="1752" spans="1:9" ht="11.25" customHeight="1" x14ac:dyDescent="0.2">
      <c r="A1752" s="181">
        <v>2259</v>
      </c>
      <c r="B1752" s="182" t="s">
        <v>13192</v>
      </c>
      <c r="C1752" s="182" t="s">
        <v>178</v>
      </c>
      <c r="D1752" s="184"/>
      <c r="E1752" s="188" t="s">
        <v>15193</v>
      </c>
      <c r="F1752" s="186">
        <v>0</v>
      </c>
      <c r="G1752" s="185" t="s">
        <v>6455</v>
      </c>
      <c r="H1752" s="110" t="s">
        <v>6152</v>
      </c>
      <c r="I1752" s="110" t="s">
        <v>6139</v>
      </c>
    </row>
    <row r="1753" spans="1:9" ht="11.25" customHeight="1" x14ac:dyDescent="0.2">
      <c r="A1753" s="181">
        <v>2260</v>
      </c>
      <c r="B1753" s="182" t="s">
        <v>13191</v>
      </c>
      <c r="C1753" s="182" t="s">
        <v>178</v>
      </c>
      <c r="D1753" s="183"/>
      <c r="E1753" s="188" t="s">
        <v>15193</v>
      </c>
      <c r="F1753" s="186">
        <v>0</v>
      </c>
      <c r="G1753" s="185" t="s">
        <v>6455</v>
      </c>
      <c r="H1753" s="110" t="s">
        <v>6152</v>
      </c>
      <c r="I1753" s="110" t="s">
        <v>6139</v>
      </c>
    </row>
    <row r="1754" spans="1:9" ht="11.25" customHeight="1" x14ac:dyDescent="0.2">
      <c r="A1754" s="181">
        <v>2261</v>
      </c>
      <c r="B1754" s="182" t="s">
        <v>13190</v>
      </c>
      <c r="C1754" s="182" t="s">
        <v>178</v>
      </c>
      <c r="D1754" s="183"/>
      <c r="E1754" s="188" t="s">
        <v>15193</v>
      </c>
      <c r="F1754" s="186">
        <v>0</v>
      </c>
      <c r="G1754" s="185" t="s">
        <v>7597</v>
      </c>
      <c r="H1754" s="110" t="s">
        <v>6130</v>
      </c>
      <c r="I1754" s="110" t="s">
        <v>6139</v>
      </c>
    </row>
    <row r="1755" spans="1:9" ht="11.25" customHeight="1" x14ac:dyDescent="0.2">
      <c r="A1755" s="181">
        <v>2262</v>
      </c>
      <c r="B1755" s="182" t="s">
        <v>13189</v>
      </c>
      <c r="C1755" s="182" t="s">
        <v>178</v>
      </c>
      <c r="D1755" s="183"/>
      <c r="E1755" s="188" t="s">
        <v>15193</v>
      </c>
      <c r="F1755" s="186">
        <v>0</v>
      </c>
      <c r="G1755" s="185" t="s">
        <v>6096</v>
      </c>
      <c r="H1755" s="110" t="s">
        <v>6147</v>
      </c>
      <c r="I1755" s="110" t="s">
        <v>6139</v>
      </c>
    </row>
    <row r="1756" spans="1:9" ht="11.25" customHeight="1" x14ac:dyDescent="0.2">
      <c r="A1756" s="181">
        <v>2263</v>
      </c>
      <c r="B1756" s="182" t="s">
        <v>528</v>
      </c>
      <c r="C1756" s="182" t="s">
        <v>178</v>
      </c>
      <c r="D1756" s="183"/>
      <c r="E1756" s="188" t="s">
        <v>15193</v>
      </c>
      <c r="F1756" s="186">
        <v>0</v>
      </c>
      <c r="G1756" s="185" t="s">
        <v>6510</v>
      </c>
      <c r="H1756" s="110" t="s">
        <v>6113</v>
      </c>
      <c r="I1756" s="110" t="s">
        <v>6139</v>
      </c>
    </row>
    <row r="1757" spans="1:9" ht="11.25" customHeight="1" x14ac:dyDescent="0.2">
      <c r="A1757" s="181">
        <v>2264</v>
      </c>
      <c r="B1757" s="182" t="s">
        <v>529</v>
      </c>
      <c r="C1757" s="182" t="s">
        <v>178</v>
      </c>
      <c r="D1757" s="184"/>
      <c r="E1757" s="188" t="s">
        <v>15193</v>
      </c>
      <c r="F1757" s="186">
        <v>0</v>
      </c>
      <c r="G1757" s="185" t="s">
        <v>6510</v>
      </c>
      <c r="H1757" s="110" t="s">
        <v>6113</v>
      </c>
      <c r="I1757" s="110" t="s">
        <v>6139</v>
      </c>
    </row>
    <row r="1758" spans="1:9" ht="11.25" customHeight="1" x14ac:dyDescent="0.2">
      <c r="A1758" s="181">
        <v>2265</v>
      </c>
      <c r="B1758" s="182" t="s">
        <v>13186</v>
      </c>
      <c r="C1758" s="182" t="s">
        <v>178</v>
      </c>
      <c r="D1758" s="184"/>
      <c r="E1758" s="188" t="s">
        <v>15193</v>
      </c>
      <c r="F1758" s="186">
        <v>0</v>
      </c>
      <c r="G1758" s="185" t="s">
        <v>6096</v>
      </c>
      <c r="H1758" s="110" t="s">
        <v>6258</v>
      </c>
      <c r="I1758" s="110" t="s">
        <v>6139</v>
      </c>
    </row>
    <row r="1759" spans="1:9" ht="11.25" customHeight="1" x14ac:dyDescent="0.2">
      <c r="A1759" s="181">
        <v>2266</v>
      </c>
      <c r="B1759" s="182" t="s">
        <v>13185</v>
      </c>
      <c r="C1759" s="182" t="s">
        <v>178</v>
      </c>
      <c r="D1759" s="183"/>
      <c r="E1759" s="188" t="s">
        <v>15193</v>
      </c>
      <c r="F1759" s="186">
        <v>0</v>
      </c>
      <c r="G1759" s="185" t="s">
        <v>6500</v>
      </c>
      <c r="H1759" s="110" t="s">
        <v>6440</v>
      </c>
      <c r="I1759" s="110" t="s">
        <v>6139</v>
      </c>
    </row>
    <row r="1760" spans="1:9" ht="11.25" customHeight="1" x14ac:dyDescent="0.2">
      <c r="A1760" s="181">
        <v>2267</v>
      </c>
      <c r="B1760" s="182" t="s">
        <v>563</v>
      </c>
      <c r="C1760" s="182" t="s">
        <v>178</v>
      </c>
      <c r="D1760" s="183"/>
      <c r="E1760" s="188" t="s">
        <v>15193</v>
      </c>
      <c r="F1760" s="186">
        <v>0</v>
      </c>
      <c r="G1760" s="185" t="s">
        <v>7602</v>
      </c>
      <c r="H1760" s="110" t="s">
        <v>6359</v>
      </c>
      <c r="I1760" s="110" t="s">
        <v>6139</v>
      </c>
    </row>
    <row r="1761" spans="1:9" ht="11.25" customHeight="1" x14ac:dyDescent="0.2">
      <c r="A1761" s="181">
        <v>2268</v>
      </c>
      <c r="B1761" s="182" t="s">
        <v>564</v>
      </c>
      <c r="C1761" s="182" t="s">
        <v>178</v>
      </c>
      <c r="D1761" s="183"/>
      <c r="E1761" s="188" t="s">
        <v>15193</v>
      </c>
      <c r="F1761" s="186">
        <v>0</v>
      </c>
      <c r="G1761" s="185" t="s">
        <v>6096</v>
      </c>
      <c r="H1761" s="110" t="s">
        <v>7128</v>
      </c>
      <c r="I1761" s="110" t="s">
        <v>6139</v>
      </c>
    </row>
    <row r="1762" spans="1:9" ht="11.25" customHeight="1" x14ac:dyDescent="0.2">
      <c r="A1762" s="181">
        <v>2269</v>
      </c>
      <c r="B1762" s="182" t="s">
        <v>565</v>
      </c>
      <c r="C1762" s="182" t="s">
        <v>178</v>
      </c>
      <c r="D1762" s="183"/>
      <c r="E1762" s="188" t="s">
        <v>15193</v>
      </c>
      <c r="F1762" s="186">
        <v>0</v>
      </c>
      <c r="G1762" s="185" t="s">
        <v>6096</v>
      </c>
      <c r="H1762" s="110" t="s">
        <v>6116</v>
      </c>
      <c r="I1762" s="110" t="s">
        <v>6139</v>
      </c>
    </row>
    <row r="1763" spans="1:9" ht="11.25" customHeight="1" x14ac:dyDescent="0.2">
      <c r="A1763" s="181">
        <v>2270</v>
      </c>
      <c r="B1763" s="182" t="s">
        <v>566</v>
      </c>
      <c r="C1763" s="182" t="s">
        <v>178</v>
      </c>
      <c r="D1763" s="183"/>
      <c r="E1763" s="188" t="s">
        <v>15193</v>
      </c>
      <c r="F1763" s="186">
        <v>0</v>
      </c>
      <c r="G1763" s="185" t="s">
        <v>6096</v>
      </c>
      <c r="H1763" s="110" t="s">
        <v>6155</v>
      </c>
      <c r="I1763" s="110" t="s">
        <v>6139</v>
      </c>
    </row>
    <row r="1764" spans="1:9" ht="11.25" customHeight="1" x14ac:dyDescent="0.2">
      <c r="A1764" s="181">
        <v>2271</v>
      </c>
      <c r="B1764" s="182" t="s">
        <v>521</v>
      </c>
      <c r="C1764" s="182" t="s">
        <v>178</v>
      </c>
      <c r="D1764" s="183"/>
      <c r="E1764" s="188" t="s">
        <v>15193</v>
      </c>
      <c r="F1764" s="186">
        <v>0</v>
      </c>
      <c r="G1764" s="185" t="s">
        <v>6096</v>
      </c>
      <c r="H1764" s="110" t="s">
        <v>6194</v>
      </c>
      <c r="I1764" s="110" t="s">
        <v>6139</v>
      </c>
    </row>
    <row r="1765" spans="1:9" ht="11.25" customHeight="1" x14ac:dyDescent="0.2">
      <c r="A1765" s="181">
        <v>2272</v>
      </c>
      <c r="B1765" s="182" t="s">
        <v>522</v>
      </c>
      <c r="C1765" s="182" t="s">
        <v>178</v>
      </c>
      <c r="D1765" s="183"/>
      <c r="E1765" s="188" t="s">
        <v>15193</v>
      </c>
      <c r="F1765" s="186">
        <v>0</v>
      </c>
      <c r="G1765" s="185" t="s">
        <v>6604</v>
      </c>
      <c r="H1765" s="110" t="s">
        <v>6451</v>
      </c>
      <c r="I1765" s="110" t="s">
        <v>6139</v>
      </c>
    </row>
    <row r="1766" spans="1:9" ht="11.25" customHeight="1" x14ac:dyDescent="0.2">
      <c r="A1766" s="181">
        <v>2273</v>
      </c>
      <c r="B1766" s="182" t="s">
        <v>523</v>
      </c>
      <c r="C1766" s="182" t="s">
        <v>178</v>
      </c>
      <c r="D1766" s="184"/>
      <c r="E1766" s="188" t="s">
        <v>15193</v>
      </c>
      <c r="F1766" s="186">
        <v>0</v>
      </c>
      <c r="G1766" s="185" t="s">
        <v>6096</v>
      </c>
      <c r="H1766" s="110" t="s">
        <v>7414</v>
      </c>
      <c r="I1766" s="110" t="s">
        <v>6139</v>
      </c>
    </row>
    <row r="1767" spans="1:9" ht="11.25" customHeight="1" x14ac:dyDescent="0.2">
      <c r="A1767" s="181">
        <v>2274</v>
      </c>
      <c r="B1767" s="182" t="s">
        <v>571</v>
      </c>
      <c r="C1767" s="182" t="s">
        <v>178</v>
      </c>
      <c r="D1767" s="184"/>
      <c r="E1767" s="188" t="s">
        <v>15193</v>
      </c>
      <c r="F1767" s="186">
        <v>0</v>
      </c>
      <c r="G1767" s="185" t="s">
        <v>7604</v>
      </c>
      <c r="H1767" s="110" t="s">
        <v>6240</v>
      </c>
      <c r="I1767" s="110" t="s">
        <v>6139</v>
      </c>
    </row>
    <row r="1768" spans="1:9" ht="11.25" customHeight="1" x14ac:dyDescent="0.2">
      <c r="A1768" s="181">
        <v>2275</v>
      </c>
      <c r="B1768" s="182" t="s">
        <v>3060</v>
      </c>
      <c r="C1768" s="182" t="s">
        <v>178</v>
      </c>
      <c r="D1768" s="183"/>
      <c r="E1768" s="188" t="s">
        <v>15193</v>
      </c>
      <c r="F1768" s="186">
        <v>0</v>
      </c>
      <c r="G1768" s="185" t="s">
        <v>7606</v>
      </c>
      <c r="H1768" s="110" t="s">
        <v>6177</v>
      </c>
      <c r="I1768" s="110" t="s">
        <v>6139</v>
      </c>
    </row>
    <row r="1769" spans="1:9" ht="11.25" customHeight="1" x14ac:dyDescent="0.2">
      <c r="A1769" s="181">
        <v>2276</v>
      </c>
      <c r="B1769" s="182" t="s">
        <v>13178</v>
      </c>
      <c r="C1769" s="182" t="s">
        <v>178</v>
      </c>
      <c r="D1769" s="183"/>
      <c r="E1769" s="188" t="s">
        <v>15193</v>
      </c>
      <c r="F1769" s="186">
        <v>0</v>
      </c>
      <c r="G1769" s="185" t="s">
        <v>7608</v>
      </c>
      <c r="H1769" s="110" t="s">
        <v>6177</v>
      </c>
      <c r="I1769" s="110" t="s">
        <v>6139</v>
      </c>
    </row>
    <row r="1770" spans="1:9" ht="11.25" customHeight="1" x14ac:dyDescent="0.2">
      <c r="A1770" s="181">
        <v>2277</v>
      </c>
      <c r="B1770" s="182" t="s">
        <v>13176</v>
      </c>
      <c r="C1770" s="182" t="s">
        <v>178</v>
      </c>
      <c r="D1770" s="184"/>
      <c r="E1770" s="188" t="s">
        <v>15193</v>
      </c>
      <c r="F1770" s="186">
        <v>0</v>
      </c>
      <c r="G1770" s="185" t="s">
        <v>6096</v>
      </c>
      <c r="H1770" s="110" t="s">
        <v>6194</v>
      </c>
      <c r="I1770" s="110" t="s">
        <v>6139</v>
      </c>
    </row>
    <row r="1771" spans="1:9" ht="11.25" customHeight="1" x14ac:dyDescent="0.2">
      <c r="A1771" s="181">
        <v>2278</v>
      </c>
      <c r="B1771" s="182" t="s">
        <v>13174</v>
      </c>
      <c r="C1771" s="182" t="s">
        <v>178</v>
      </c>
      <c r="D1771" s="184"/>
      <c r="E1771" s="188" t="s">
        <v>15193</v>
      </c>
      <c r="F1771" s="186">
        <v>0</v>
      </c>
      <c r="G1771" s="185" t="s">
        <v>7610</v>
      </c>
      <c r="H1771" s="110" t="s">
        <v>6280</v>
      </c>
      <c r="I1771" s="110" t="s">
        <v>6139</v>
      </c>
    </row>
    <row r="1772" spans="1:9" ht="11.25" customHeight="1" x14ac:dyDescent="0.2">
      <c r="A1772" s="181">
        <v>2279</v>
      </c>
      <c r="B1772" s="182" t="s">
        <v>13172</v>
      </c>
      <c r="C1772" s="182" t="s">
        <v>178</v>
      </c>
      <c r="D1772" s="183"/>
      <c r="E1772" s="188" t="s">
        <v>15193</v>
      </c>
      <c r="F1772" s="186">
        <v>0</v>
      </c>
      <c r="G1772" s="185" t="s">
        <v>6096</v>
      </c>
      <c r="H1772" s="110" t="s">
        <v>6194</v>
      </c>
      <c r="I1772" s="110" t="s">
        <v>6139</v>
      </c>
    </row>
    <row r="1773" spans="1:9" ht="11.25" customHeight="1" x14ac:dyDescent="0.2">
      <c r="A1773" s="181">
        <v>2280</v>
      </c>
      <c r="B1773" s="182" t="s">
        <v>13171</v>
      </c>
      <c r="C1773" s="182" t="s">
        <v>178</v>
      </c>
      <c r="D1773" s="184"/>
      <c r="E1773" s="188" t="s">
        <v>15193</v>
      </c>
      <c r="F1773" s="186">
        <v>0</v>
      </c>
      <c r="G1773" s="185" t="s">
        <v>6096</v>
      </c>
      <c r="H1773" s="110" t="s">
        <v>6194</v>
      </c>
      <c r="I1773" s="110" t="s">
        <v>6139</v>
      </c>
    </row>
    <row r="1774" spans="1:9" ht="11.25" customHeight="1" x14ac:dyDescent="0.2">
      <c r="A1774" s="181">
        <v>2281</v>
      </c>
      <c r="B1774" s="182" t="s">
        <v>13169</v>
      </c>
      <c r="C1774" s="182" t="s">
        <v>178</v>
      </c>
      <c r="D1774" s="184"/>
      <c r="E1774" s="188" t="s">
        <v>15193</v>
      </c>
      <c r="F1774" s="186">
        <v>0</v>
      </c>
      <c r="G1774" s="185" t="s">
        <v>6096</v>
      </c>
      <c r="H1774" s="110" t="s">
        <v>6166</v>
      </c>
      <c r="I1774" s="110" t="s">
        <v>6139</v>
      </c>
    </row>
    <row r="1775" spans="1:9" ht="11.25" customHeight="1" x14ac:dyDescent="0.2">
      <c r="A1775" s="181">
        <v>2282</v>
      </c>
      <c r="B1775" s="182" t="s">
        <v>13167</v>
      </c>
      <c r="C1775" s="182" t="s">
        <v>178</v>
      </c>
      <c r="D1775" s="183"/>
      <c r="E1775" s="188" t="s">
        <v>15193</v>
      </c>
      <c r="F1775" s="186">
        <v>0</v>
      </c>
      <c r="G1775" s="185" t="s">
        <v>6096</v>
      </c>
      <c r="H1775" s="110" t="s">
        <v>6362</v>
      </c>
      <c r="I1775" s="110" t="s">
        <v>6139</v>
      </c>
    </row>
    <row r="1776" spans="1:9" ht="11.25" customHeight="1" x14ac:dyDescent="0.2">
      <c r="A1776" s="181">
        <v>2283</v>
      </c>
      <c r="B1776" s="182" t="s">
        <v>13165</v>
      </c>
      <c r="C1776" s="182" t="s">
        <v>178</v>
      </c>
      <c r="D1776" s="183"/>
      <c r="E1776" s="188" t="s">
        <v>15193</v>
      </c>
      <c r="F1776" s="186">
        <v>0</v>
      </c>
      <c r="G1776" s="185" t="s">
        <v>7614</v>
      </c>
      <c r="H1776" s="110" t="s">
        <v>6168</v>
      </c>
      <c r="I1776" s="110" t="s">
        <v>6139</v>
      </c>
    </row>
    <row r="1777" spans="1:9" ht="11.25" customHeight="1" x14ac:dyDescent="0.2">
      <c r="A1777" s="181">
        <v>2284</v>
      </c>
      <c r="B1777" s="182" t="s">
        <v>13163</v>
      </c>
      <c r="C1777" s="182" t="s">
        <v>178</v>
      </c>
      <c r="D1777" s="183"/>
      <c r="E1777" s="188" t="s">
        <v>15193</v>
      </c>
      <c r="F1777" s="186">
        <v>0</v>
      </c>
      <c r="G1777" s="185" t="s">
        <v>7615</v>
      </c>
      <c r="H1777" s="110" t="s">
        <v>6168</v>
      </c>
      <c r="I1777" s="110" t="s">
        <v>6139</v>
      </c>
    </row>
    <row r="1778" spans="1:9" ht="11.25" customHeight="1" x14ac:dyDescent="0.2">
      <c r="A1778" s="181">
        <v>2285</v>
      </c>
      <c r="B1778" s="182" t="s">
        <v>13161</v>
      </c>
      <c r="C1778" s="182" t="s">
        <v>178</v>
      </c>
      <c r="D1778" s="184"/>
      <c r="E1778" s="188" t="s">
        <v>15193</v>
      </c>
      <c r="F1778" s="186">
        <v>0</v>
      </c>
      <c r="G1778" s="185" t="s">
        <v>6096</v>
      </c>
      <c r="H1778" s="110" t="s">
        <v>6342</v>
      </c>
      <c r="I1778" s="110" t="s">
        <v>6139</v>
      </c>
    </row>
    <row r="1779" spans="1:9" ht="11.25" customHeight="1" x14ac:dyDescent="0.2">
      <c r="A1779" s="181">
        <v>2286</v>
      </c>
      <c r="B1779" s="182" t="s">
        <v>13159</v>
      </c>
      <c r="C1779" s="182" t="s">
        <v>178</v>
      </c>
      <c r="D1779" s="183"/>
      <c r="E1779" s="188" t="s">
        <v>15193</v>
      </c>
      <c r="F1779" s="186">
        <v>0</v>
      </c>
      <c r="G1779" s="185" t="s">
        <v>6096</v>
      </c>
      <c r="H1779" s="110" t="s">
        <v>6280</v>
      </c>
      <c r="I1779" s="110" t="s">
        <v>6139</v>
      </c>
    </row>
    <row r="1780" spans="1:9" ht="11.25" customHeight="1" x14ac:dyDescent="0.2">
      <c r="A1780" s="181">
        <v>2287</v>
      </c>
      <c r="B1780" s="182" t="s">
        <v>551</v>
      </c>
      <c r="C1780" s="182" t="s">
        <v>178</v>
      </c>
      <c r="D1780" s="183"/>
      <c r="E1780" s="188" t="s">
        <v>15193</v>
      </c>
      <c r="F1780" s="186">
        <v>0</v>
      </c>
      <c r="G1780" s="185" t="s">
        <v>7618</v>
      </c>
      <c r="H1780" s="110" t="s">
        <v>6280</v>
      </c>
      <c r="I1780" s="110" t="s">
        <v>6139</v>
      </c>
    </row>
    <row r="1781" spans="1:9" ht="11.25" customHeight="1" x14ac:dyDescent="0.2">
      <c r="A1781" s="181">
        <v>2288</v>
      </c>
      <c r="B1781" s="182" t="s">
        <v>13156</v>
      </c>
      <c r="C1781" s="182" t="s">
        <v>178</v>
      </c>
      <c r="D1781" s="183"/>
      <c r="E1781" s="188" t="s">
        <v>15193</v>
      </c>
      <c r="F1781" s="186">
        <v>0</v>
      </c>
      <c r="G1781" s="185" t="s">
        <v>6096</v>
      </c>
      <c r="H1781" s="110" t="s">
        <v>6396</v>
      </c>
      <c r="I1781" s="110" t="s">
        <v>6139</v>
      </c>
    </row>
    <row r="1782" spans="1:9" ht="11.25" customHeight="1" x14ac:dyDescent="0.2">
      <c r="A1782" s="181">
        <v>2289</v>
      </c>
      <c r="B1782" s="182" t="s">
        <v>552</v>
      </c>
      <c r="C1782" s="182" t="s">
        <v>178</v>
      </c>
      <c r="D1782" s="183"/>
      <c r="E1782" s="188" t="s">
        <v>15193</v>
      </c>
      <c r="F1782" s="186">
        <v>0</v>
      </c>
      <c r="G1782" s="185" t="s">
        <v>7619</v>
      </c>
      <c r="H1782" s="110" t="s">
        <v>6210</v>
      </c>
      <c r="I1782" s="110" t="s">
        <v>6139</v>
      </c>
    </row>
    <row r="1783" spans="1:9" ht="11.25" customHeight="1" x14ac:dyDescent="0.2">
      <c r="A1783" s="181">
        <v>2290</v>
      </c>
      <c r="B1783" s="182" t="s">
        <v>13153</v>
      </c>
      <c r="C1783" s="182" t="s">
        <v>178</v>
      </c>
      <c r="D1783" s="183"/>
      <c r="E1783" s="188" t="s">
        <v>15193</v>
      </c>
      <c r="F1783" s="186">
        <v>0</v>
      </c>
      <c r="G1783" s="185" t="s">
        <v>6096</v>
      </c>
      <c r="H1783" s="110" t="s">
        <v>6203</v>
      </c>
      <c r="I1783" s="110" t="s">
        <v>6139</v>
      </c>
    </row>
    <row r="1784" spans="1:9" ht="11.25" customHeight="1" x14ac:dyDescent="0.2">
      <c r="A1784" s="181">
        <v>2291</v>
      </c>
      <c r="B1784" s="182" t="s">
        <v>13151</v>
      </c>
      <c r="C1784" s="182" t="s">
        <v>178</v>
      </c>
      <c r="D1784" s="183"/>
      <c r="E1784" s="188" t="s">
        <v>15193</v>
      </c>
      <c r="F1784" s="186">
        <v>0</v>
      </c>
      <c r="G1784" s="185" t="s">
        <v>6096</v>
      </c>
      <c r="H1784" s="110" t="s">
        <v>6203</v>
      </c>
      <c r="I1784" s="110" t="s">
        <v>6139</v>
      </c>
    </row>
    <row r="1785" spans="1:9" ht="11.25" customHeight="1" x14ac:dyDescent="0.2">
      <c r="A1785" s="181">
        <v>2292</v>
      </c>
      <c r="B1785" s="182" t="s">
        <v>13149</v>
      </c>
      <c r="C1785" s="182" t="s">
        <v>178</v>
      </c>
      <c r="D1785" s="183"/>
      <c r="E1785" s="188" t="s">
        <v>15193</v>
      </c>
      <c r="F1785" s="186">
        <v>0</v>
      </c>
      <c r="G1785" s="185" t="s">
        <v>7622</v>
      </c>
      <c r="H1785" s="110" t="s">
        <v>6257</v>
      </c>
      <c r="I1785" s="110" t="s">
        <v>6139</v>
      </c>
    </row>
    <row r="1786" spans="1:9" ht="11.25" customHeight="1" x14ac:dyDescent="0.2">
      <c r="A1786" s="181">
        <v>2293</v>
      </c>
      <c r="B1786" s="182" t="s">
        <v>13147</v>
      </c>
      <c r="C1786" s="182" t="s">
        <v>178</v>
      </c>
      <c r="D1786" s="184"/>
      <c r="E1786" s="188" t="s">
        <v>15193</v>
      </c>
      <c r="F1786" s="186">
        <v>0</v>
      </c>
      <c r="G1786" s="185" t="s">
        <v>7624</v>
      </c>
      <c r="H1786" s="110" t="s">
        <v>6130</v>
      </c>
      <c r="I1786" s="110" t="s">
        <v>6139</v>
      </c>
    </row>
    <row r="1787" spans="1:9" ht="11.25" customHeight="1" x14ac:dyDescent="0.2">
      <c r="A1787" s="181">
        <v>2294</v>
      </c>
      <c r="B1787" s="182" t="s">
        <v>13145</v>
      </c>
      <c r="C1787" s="182" t="s">
        <v>178</v>
      </c>
      <c r="D1787" s="183"/>
      <c r="E1787" s="188" t="s">
        <v>15193</v>
      </c>
      <c r="F1787" s="186">
        <v>0</v>
      </c>
      <c r="G1787" s="185" t="s">
        <v>7626</v>
      </c>
      <c r="H1787" s="110" t="s">
        <v>6257</v>
      </c>
      <c r="I1787" s="110" t="s">
        <v>6139</v>
      </c>
    </row>
    <row r="1788" spans="1:9" ht="11.25" customHeight="1" x14ac:dyDescent="0.2">
      <c r="A1788" s="181">
        <v>2295</v>
      </c>
      <c r="B1788" s="182" t="s">
        <v>13143</v>
      </c>
      <c r="C1788" s="182" t="s">
        <v>178</v>
      </c>
      <c r="D1788" s="183"/>
      <c r="E1788" s="188" t="s">
        <v>15193</v>
      </c>
      <c r="F1788" s="186">
        <v>0</v>
      </c>
      <c r="G1788" s="185" t="s">
        <v>7628</v>
      </c>
      <c r="H1788" s="110" t="s">
        <v>6257</v>
      </c>
      <c r="I1788" s="110" t="s">
        <v>6139</v>
      </c>
    </row>
    <row r="1789" spans="1:9" ht="11.25" customHeight="1" x14ac:dyDescent="0.2">
      <c r="A1789" s="181">
        <v>2296</v>
      </c>
      <c r="B1789" s="182" t="s">
        <v>13141</v>
      </c>
      <c r="C1789" s="182" t="s">
        <v>178</v>
      </c>
      <c r="D1789" s="183"/>
      <c r="E1789" s="188" t="s">
        <v>15193</v>
      </c>
      <c r="F1789" s="186">
        <v>0</v>
      </c>
      <c r="G1789" s="185" t="s">
        <v>7630</v>
      </c>
      <c r="H1789" s="110" t="s">
        <v>6319</v>
      </c>
      <c r="I1789" s="110" t="s">
        <v>6139</v>
      </c>
    </row>
    <row r="1790" spans="1:9" ht="11.25" customHeight="1" x14ac:dyDescent="0.2">
      <c r="A1790" s="181">
        <v>2297</v>
      </c>
      <c r="B1790" s="182" t="s">
        <v>13139</v>
      </c>
      <c r="C1790" s="182" t="s">
        <v>178</v>
      </c>
      <c r="D1790" s="183"/>
      <c r="E1790" s="188" t="s">
        <v>15193</v>
      </c>
      <c r="F1790" s="186">
        <v>0</v>
      </c>
      <c r="G1790" s="185" t="s">
        <v>7632</v>
      </c>
      <c r="H1790" s="110" t="s">
        <v>6485</v>
      </c>
      <c r="I1790" s="110" t="s">
        <v>6139</v>
      </c>
    </row>
    <row r="1791" spans="1:9" ht="11.25" customHeight="1" x14ac:dyDescent="0.2">
      <c r="A1791" s="181">
        <v>2298</v>
      </c>
      <c r="B1791" s="182" t="s">
        <v>13137</v>
      </c>
      <c r="C1791" s="182" t="s">
        <v>178</v>
      </c>
      <c r="D1791" s="184"/>
      <c r="E1791" s="188" t="s">
        <v>15193</v>
      </c>
      <c r="F1791" s="186">
        <v>0</v>
      </c>
      <c r="G1791" s="185" t="s">
        <v>6096</v>
      </c>
      <c r="H1791" s="110" t="s">
        <v>6949</v>
      </c>
      <c r="I1791" s="110" t="s">
        <v>6211</v>
      </c>
    </row>
    <row r="1792" spans="1:9" ht="11.25" customHeight="1" x14ac:dyDescent="0.2">
      <c r="A1792" s="181">
        <v>2299</v>
      </c>
      <c r="B1792" s="182" t="s">
        <v>573</v>
      </c>
      <c r="C1792" s="182" t="s">
        <v>178</v>
      </c>
      <c r="D1792" s="183"/>
      <c r="E1792" s="188" t="s">
        <v>15193</v>
      </c>
      <c r="F1792" s="186">
        <v>0</v>
      </c>
      <c r="G1792" s="185" t="s">
        <v>6096</v>
      </c>
      <c r="H1792" s="110" t="s">
        <v>6191</v>
      </c>
      <c r="I1792" s="110" t="s">
        <v>6139</v>
      </c>
    </row>
    <row r="1793" spans="1:9" ht="11.25" customHeight="1" x14ac:dyDescent="0.2">
      <c r="A1793" s="181">
        <v>2300</v>
      </c>
      <c r="B1793" s="182" t="s">
        <v>526</v>
      </c>
      <c r="C1793" s="182" t="s">
        <v>178</v>
      </c>
      <c r="D1793" s="183"/>
      <c r="E1793" s="188" t="s">
        <v>15193</v>
      </c>
      <c r="F1793" s="186">
        <v>0</v>
      </c>
      <c r="G1793" s="185" t="s">
        <v>6096</v>
      </c>
      <c r="H1793" s="110" t="s">
        <v>6191</v>
      </c>
      <c r="I1793" s="110" t="s">
        <v>6139</v>
      </c>
    </row>
    <row r="1794" spans="1:9" ht="11.25" customHeight="1" x14ac:dyDescent="0.2">
      <c r="A1794" s="181">
        <v>2301</v>
      </c>
      <c r="B1794" s="182" t="s">
        <v>13133</v>
      </c>
      <c r="C1794" s="182" t="s">
        <v>178</v>
      </c>
      <c r="D1794" s="183"/>
      <c r="E1794" s="188" t="s">
        <v>15193</v>
      </c>
      <c r="F1794" s="186">
        <v>0</v>
      </c>
      <c r="G1794" s="185" t="s">
        <v>6096</v>
      </c>
      <c r="H1794" s="110" t="s">
        <v>6191</v>
      </c>
      <c r="I1794" s="110" t="s">
        <v>6139</v>
      </c>
    </row>
    <row r="1795" spans="1:9" ht="11.25" customHeight="1" x14ac:dyDescent="0.2">
      <c r="A1795" s="181">
        <v>2302</v>
      </c>
      <c r="B1795" s="182" t="s">
        <v>13131</v>
      </c>
      <c r="C1795" s="182" t="s">
        <v>178</v>
      </c>
      <c r="D1795" s="183"/>
      <c r="E1795" s="188" t="s">
        <v>15193</v>
      </c>
      <c r="F1795" s="186">
        <v>0</v>
      </c>
      <c r="G1795" s="185" t="s">
        <v>6096</v>
      </c>
      <c r="H1795" s="110" t="s">
        <v>6434</v>
      </c>
      <c r="I1795" s="110" t="s">
        <v>6139</v>
      </c>
    </row>
    <row r="1796" spans="1:9" ht="11.25" customHeight="1" x14ac:dyDescent="0.2">
      <c r="A1796" s="181">
        <v>2303</v>
      </c>
      <c r="B1796" s="182" t="s">
        <v>597</v>
      </c>
      <c r="C1796" s="182" t="s">
        <v>178</v>
      </c>
      <c r="D1796" s="183"/>
      <c r="E1796" s="188" t="s">
        <v>15193</v>
      </c>
      <c r="F1796" s="186">
        <v>0</v>
      </c>
      <c r="G1796" s="185" t="s">
        <v>6096</v>
      </c>
      <c r="H1796" s="110" t="s">
        <v>6194</v>
      </c>
      <c r="I1796" s="110" t="s">
        <v>6139</v>
      </c>
    </row>
    <row r="1797" spans="1:9" ht="11.25" customHeight="1" x14ac:dyDescent="0.2">
      <c r="A1797" s="181">
        <v>2304</v>
      </c>
      <c r="B1797" s="182" t="s">
        <v>596</v>
      </c>
      <c r="C1797" s="182" t="s">
        <v>178</v>
      </c>
      <c r="D1797" s="183"/>
      <c r="E1797" s="188" t="s">
        <v>15193</v>
      </c>
      <c r="F1797" s="186">
        <v>0</v>
      </c>
      <c r="G1797" s="185" t="s">
        <v>7639</v>
      </c>
      <c r="H1797" s="110" t="s">
        <v>6350</v>
      </c>
      <c r="I1797" s="110" t="s">
        <v>6139</v>
      </c>
    </row>
    <row r="1798" spans="1:9" ht="11.25" customHeight="1" x14ac:dyDescent="0.2">
      <c r="A1798" s="181">
        <v>2305</v>
      </c>
      <c r="B1798" s="182" t="s">
        <v>530</v>
      </c>
      <c r="C1798" s="182" t="s">
        <v>178</v>
      </c>
      <c r="D1798" s="183"/>
      <c r="E1798" s="188" t="s">
        <v>15193</v>
      </c>
      <c r="F1798" s="186">
        <v>0</v>
      </c>
      <c r="G1798" s="185" t="s">
        <v>6096</v>
      </c>
      <c r="H1798" s="110" t="s">
        <v>6396</v>
      </c>
      <c r="I1798" s="110" t="s">
        <v>6139</v>
      </c>
    </row>
    <row r="1799" spans="1:9" ht="11.25" customHeight="1" x14ac:dyDescent="0.2">
      <c r="A1799" s="181">
        <v>2306</v>
      </c>
      <c r="B1799" s="182" t="s">
        <v>13127</v>
      </c>
      <c r="C1799" s="182" t="s">
        <v>178</v>
      </c>
      <c r="D1799" s="183"/>
      <c r="E1799" s="188" t="s">
        <v>15193</v>
      </c>
      <c r="F1799" s="186">
        <v>0</v>
      </c>
      <c r="G1799" s="185" t="s">
        <v>7641</v>
      </c>
      <c r="H1799" s="110" t="s">
        <v>6137</v>
      </c>
      <c r="I1799" s="110" t="s">
        <v>6139</v>
      </c>
    </row>
    <row r="1800" spans="1:9" ht="11.25" customHeight="1" x14ac:dyDescent="0.2">
      <c r="A1800" s="181">
        <v>2307</v>
      </c>
      <c r="B1800" s="182" t="s">
        <v>13125</v>
      </c>
      <c r="C1800" s="182" t="s">
        <v>178</v>
      </c>
      <c r="D1800" s="183"/>
      <c r="E1800" s="188" t="s">
        <v>15193</v>
      </c>
      <c r="F1800" s="186">
        <v>0</v>
      </c>
      <c r="G1800" s="185" t="s">
        <v>7642</v>
      </c>
      <c r="H1800" s="110" t="s">
        <v>6201</v>
      </c>
      <c r="I1800" s="110" t="s">
        <v>6114</v>
      </c>
    </row>
    <row r="1801" spans="1:9" ht="11.25" customHeight="1" x14ac:dyDescent="0.2">
      <c r="A1801" s="181">
        <v>2308</v>
      </c>
      <c r="B1801" s="182" t="s">
        <v>13124</v>
      </c>
      <c r="C1801" s="182" t="s">
        <v>171</v>
      </c>
      <c r="D1801" s="183"/>
      <c r="E1801" s="188" t="s">
        <v>15193</v>
      </c>
      <c r="F1801" s="186">
        <v>0</v>
      </c>
      <c r="G1801" s="185" t="s">
        <v>6096</v>
      </c>
      <c r="H1801" s="110" t="s">
        <v>6434</v>
      </c>
      <c r="I1801" s="110" t="s">
        <v>6139</v>
      </c>
    </row>
    <row r="1802" spans="1:9" ht="11.25" customHeight="1" x14ac:dyDescent="0.2">
      <c r="A1802" s="181">
        <v>2309</v>
      </c>
      <c r="B1802" s="182" t="s">
        <v>13123</v>
      </c>
      <c r="C1802" s="182" t="s">
        <v>171</v>
      </c>
      <c r="D1802" s="183"/>
      <c r="E1802" s="188" t="s">
        <v>15193</v>
      </c>
      <c r="F1802" s="186">
        <v>0</v>
      </c>
      <c r="G1802" s="185" t="s">
        <v>6096</v>
      </c>
      <c r="H1802" s="110" t="s">
        <v>6573</v>
      </c>
      <c r="I1802" s="110" t="s">
        <v>6139</v>
      </c>
    </row>
    <row r="1803" spans="1:9" ht="11.25" customHeight="1" x14ac:dyDescent="0.2">
      <c r="A1803" s="181">
        <v>2310</v>
      </c>
      <c r="B1803" s="182" t="s">
        <v>13122</v>
      </c>
      <c r="C1803" s="182" t="s">
        <v>171</v>
      </c>
      <c r="D1803" s="183"/>
      <c r="E1803" s="188" t="s">
        <v>15193</v>
      </c>
      <c r="F1803" s="186">
        <v>0</v>
      </c>
      <c r="G1803" s="185" t="s">
        <v>7644</v>
      </c>
      <c r="H1803" s="110" t="s">
        <v>6321</v>
      </c>
      <c r="I1803" s="110" t="s">
        <v>6139</v>
      </c>
    </row>
    <row r="1804" spans="1:9" ht="11.25" customHeight="1" x14ac:dyDescent="0.2">
      <c r="A1804" s="181">
        <v>2311</v>
      </c>
      <c r="B1804" s="182" t="s">
        <v>13121</v>
      </c>
      <c r="C1804" s="182" t="s">
        <v>171</v>
      </c>
      <c r="D1804" s="183"/>
      <c r="E1804" s="188" t="s">
        <v>15193</v>
      </c>
      <c r="F1804" s="186">
        <v>0</v>
      </c>
      <c r="G1804" s="185" t="s">
        <v>6096</v>
      </c>
      <c r="H1804" s="110" t="s">
        <v>6240</v>
      </c>
      <c r="I1804" s="110" t="s">
        <v>6139</v>
      </c>
    </row>
    <row r="1805" spans="1:9" ht="11.25" customHeight="1" x14ac:dyDescent="0.2">
      <c r="A1805" s="181">
        <v>2312</v>
      </c>
      <c r="B1805" s="182" t="s">
        <v>13120</v>
      </c>
      <c r="C1805" s="182" t="s">
        <v>171</v>
      </c>
      <c r="D1805" s="183"/>
      <c r="E1805" s="188" t="s">
        <v>15193</v>
      </c>
      <c r="F1805" s="186">
        <v>0</v>
      </c>
      <c r="G1805" s="185" t="s">
        <v>7647</v>
      </c>
      <c r="H1805" s="110" t="s">
        <v>6177</v>
      </c>
      <c r="I1805" s="110" t="s">
        <v>6139</v>
      </c>
    </row>
    <row r="1806" spans="1:9" ht="11.25" customHeight="1" x14ac:dyDescent="0.2">
      <c r="A1806" s="181">
        <v>2313</v>
      </c>
      <c r="B1806" s="182" t="s">
        <v>13119</v>
      </c>
      <c r="C1806" s="182" t="s">
        <v>171</v>
      </c>
      <c r="D1806" s="183"/>
      <c r="E1806" s="188" t="s">
        <v>15193</v>
      </c>
      <c r="F1806" s="186">
        <v>0</v>
      </c>
      <c r="G1806" s="185" t="s">
        <v>6096</v>
      </c>
      <c r="H1806" s="110" t="s">
        <v>6166</v>
      </c>
      <c r="I1806" s="110" t="s">
        <v>6139</v>
      </c>
    </row>
    <row r="1807" spans="1:9" ht="11.25" customHeight="1" x14ac:dyDescent="0.2">
      <c r="A1807" s="181">
        <v>2314</v>
      </c>
      <c r="B1807" s="182" t="s">
        <v>13118</v>
      </c>
      <c r="C1807" s="182" t="s">
        <v>171</v>
      </c>
      <c r="D1807" s="183"/>
      <c r="E1807" s="188" t="s">
        <v>15193</v>
      </c>
      <c r="F1807" s="186">
        <v>0</v>
      </c>
      <c r="G1807" s="185" t="s">
        <v>6096</v>
      </c>
      <c r="H1807" s="110" t="s">
        <v>6194</v>
      </c>
      <c r="I1807" s="110" t="s">
        <v>6139</v>
      </c>
    </row>
    <row r="1808" spans="1:9" ht="11.25" customHeight="1" x14ac:dyDescent="0.2">
      <c r="A1808" s="181">
        <v>2315</v>
      </c>
      <c r="B1808" s="182" t="s">
        <v>13117</v>
      </c>
      <c r="C1808" s="182" t="s">
        <v>171</v>
      </c>
      <c r="D1808" s="183"/>
      <c r="E1808" s="188" t="s">
        <v>15193</v>
      </c>
      <c r="F1808" s="186">
        <v>0</v>
      </c>
      <c r="G1808" s="185" t="s">
        <v>6096</v>
      </c>
      <c r="H1808" s="110" t="s">
        <v>6194</v>
      </c>
      <c r="I1808" s="110" t="s">
        <v>6139</v>
      </c>
    </row>
    <row r="1809" spans="1:9" ht="11.25" customHeight="1" x14ac:dyDescent="0.2">
      <c r="A1809" s="181">
        <v>2316</v>
      </c>
      <c r="B1809" s="182" t="s">
        <v>13116</v>
      </c>
      <c r="C1809" s="182" t="s">
        <v>171</v>
      </c>
      <c r="D1809" s="183"/>
      <c r="E1809" s="188" t="s">
        <v>15193</v>
      </c>
      <c r="F1809" s="186">
        <v>0</v>
      </c>
      <c r="G1809" s="185" t="s">
        <v>6096</v>
      </c>
      <c r="H1809" s="110" t="s">
        <v>7185</v>
      </c>
      <c r="I1809" s="110" t="s">
        <v>6118</v>
      </c>
    </row>
    <row r="1810" spans="1:9" ht="11.25" customHeight="1" x14ac:dyDescent="0.2">
      <c r="A1810" s="181">
        <v>2317</v>
      </c>
      <c r="B1810" s="182" t="s">
        <v>13115</v>
      </c>
      <c r="C1810" s="182" t="s">
        <v>171</v>
      </c>
      <c r="D1810" s="183"/>
      <c r="E1810" s="188" t="s">
        <v>15193</v>
      </c>
      <c r="F1810" s="186">
        <v>0</v>
      </c>
      <c r="G1810" s="185" t="s">
        <v>6096</v>
      </c>
      <c r="H1810" s="110" t="s">
        <v>6573</v>
      </c>
      <c r="I1810" s="110" t="s">
        <v>6139</v>
      </c>
    </row>
    <row r="1811" spans="1:9" ht="11.25" customHeight="1" x14ac:dyDescent="0.2">
      <c r="A1811" s="181">
        <v>2318</v>
      </c>
      <c r="B1811" s="182" t="s">
        <v>13114</v>
      </c>
      <c r="C1811" s="182" t="s">
        <v>171</v>
      </c>
      <c r="D1811" s="184"/>
      <c r="E1811" s="188" t="s">
        <v>15193</v>
      </c>
      <c r="F1811" s="186">
        <v>0</v>
      </c>
      <c r="G1811" s="185" t="s">
        <v>7650</v>
      </c>
      <c r="H1811" s="110" t="s">
        <v>6150</v>
      </c>
      <c r="I1811" s="110" t="s">
        <v>6139</v>
      </c>
    </row>
    <row r="1812" spans="1:9" ht="11.25" customHeight="1" x14ac:dyDescent="0.2">
      <c r="A1812" s="181">
        <v>2319</v>
      </c>
      <c r="B1812" s="182" t="s">
        <v>13112</v>
      </c>
      <c r="C1812" s="182" t="s">
        <v>171</v>
      </c>
      <c r="D1812" s="184"/>
      <c r="E1812" s="188" t="s">
        <v>15193</v>
      </c>
      <c r="F1812" s="186">
        <v>0</v>
      </c>
      <c r="G1812" s="185" t="s">
        <v>7651</v>
      </c>
      <c r="H1812" s="110" t="s">
        <v>6150</v>
      </c>
      <c r="I1812" s="110" t="s">
        <v>6139</v>
      </c>
    </row>
    <row r="1813" spans="1:9" ht="11.25" customHeight="1" x14ac:dyDescent="0.2">
      <c r="A1813" s="181">
        <v>2320</v>
      </c>
      <c r="B1813" s="182" t="s">
        <v>13110</v>
      </c>
      <c r="C1813" s="182" t="s">
        <v>178</v>
      </c>
      <c r="D1813" s="184"/>
      <c r="E1813" s="188" t="s">
        <v>15193</v>
      </c>
      <c r="F1813" s="186">
        <v>0</v>
      </c>
      <c r="G1813" s="185" t="s">
        <v>6096</v>
      </c>
      <c r="H1813" s="110" t="s">
        <v>6201</v>
      </c>
      <c r="I1813" s="110" t="s">
        <v>6139</v>
      </c>
    </row>
    <row r="1814" spans="1:9" ht="11.25" customHeight="1" x14ac:dyDescent="0.2">
      <c r="A1814" s="181">
        <v>2321</v>
      </c>
      <c r="B1814" s="182" t="s">
        <v>13108</v>
      </c>
      <c r="C1814" s="182" t="s">
        <v>178</v>
      </c>
      <c r="D1814" s="183"/>
      <c r="E1814" s="188" t="s">
        <v>15193</v>
      </c>
      <c r="F1814" s="186">
        <v>0</v>
      </c>
      <c r="G1814" s="185" t="s">
        <v>6096</v>
      </c>
      <c r="H1814" s="110" t="s">
        <v>6201</v>
      </c>
      <c r="I1814" s="110" t="s">
        <v>6139</v>
      </c>
    </row>
    <row r="1815" spans="1:9" ht="11.25" customHeight="1" x14ac:dyDescent="0.2">
      <c r="A1815" s="181">
        <v>2322</v>
      </c>
      <c r="B1815" s="182" t="s">
        <v>13106</v>
      </c>
      <c r="C1815" s="182" t="s">
        <v>178</v>
      </c>
      <c r="D1815" s="183"/>
      <c r="E1815" s="188" t="s">
        <v>15193</v>
      </c>
      <c r="F1815" s="186">
        <v>0</v>
      </c>
      <c r="G1815" s="185" t="s">
        <v>6096</v>
      </c>
      <c r="H1815" s="110" t="s">
        <v>6201</v>
      </c>
      <c r="I1815" s="110" t="s">
        <v>6139</v>
      </c>
    </row>
    <row r="1816" spans="1:9" ht="11.25" customHeight="1" x14ac:dyDescent="0.2">
      <c r="A1816" s="181">
        <v>2323</v>
      </c>
      <c r="B1816" s="182" t="s">
        <v>758</v>
      </c>
      <c r="C1816" s="182" t="s">
        <v>178</v>
      </c>
      <c r="D1816" s="183"/>
      <c r="E1816" s="188" t="s">
        <v>15193</v>
      </c>
      <c r="F1816" s="186">
        <v>0</v>
      </c>
      <c r="G1816" s="185" t="s">
        <v>7654</v>
      </c>
      <c r="H1816" s="110" t="s">
        <v>6155</v>
      </c>
      <c r="I1816" s="110" t="s">
        <v>6139</v>
      </c>
    </row>
    <row r="1817" spans="1:9" ht="11.25" customHeight="1" x14ac:dyDescent="0.2">
      <c r="A1817" s="181">
        <v>2331</v>
      </c>
      <c r="B1817" s="182" t="s">
        <v>13103</v>
      </c>
      <c r="C1817" s="182" t="s">
        <v>178</v>
      </c>
      <c r="D1817" s="183"/>
      <c r="E1817" s="188" t="s">
        <v>15193</v>
      </c>
      <c r="F1817" s="186">
        <v>0</v>
      </c>
      <c r="G1817" s="185" t="s">
        <v>6497</v>
      </c>
      <c r="H1817" s="110" t="s">
        <v>6116</v>
      </c>
      <c r="I1817" s="110" t="s">
        <v>6139</v>
      </c>
    </row>
    <row r="1818" spans="1:9" ht="11.25" customHeight="1" x14ac:dyDescent="0.2">
      <c r="A1818" s="181">
        <v>2335</v>
      </c>
      <c r="B1818" s="182" t="s">
        <v>3351</v>
      </c>
      <c r="C1818" s="182" t="s">
        <v>183</v>
      </c>
      <c r="D1818" s="183"/>
      <c r="E1818" s="188" t="s">
        <v>15193</v>
      </c>
      <c r="F1818" s="186">
        <v>0</v>
      </c>
      <c r="G1818" s="185" t="s">
        <v>6096</v>
      </c>
      <c r="H1818" s="110" t="s">
        <v>7414</v>
      </c>
      <c r="I1818" s="110" t="s">
        <v>6139</v>
      </c>
    </row>
    <row r="1819" spans="1:9" ht="11.25" customHeight="1" x14ac:dyDescent="0.2">
      <c r="A1819" s="181">
        <v>2336</v>
      </c>
      <c r="B1819" s="182" t="s">
        <v>3354</v>
      </c>
      <c r="C1819" s="182" t="s">
        <v>178</v>
      </c>
      <c r="D1819" s="183"/>
      <c r="E1819" s="188" t="s">
        <v>15193</v>
      </c>
      <c r="F1819" s="186">
        <v>0</v>
      </c>
      <c r="G1819" s="185" t="s">
        <v>6096</v>
      </c>
      <c r="H1819" s="110" t="s">
        <v>6203</v>
      </c>
      <c r="I1819" s="110" t="s">
        <v>6139</v>
      </c>
    </row>
    <row r="1820" spans="1:9" ht="11.25" customHeight="1" x14ac:dyDescent="0.2">
      <c r="A1820" s="181">
        <v>2337</v>
      </c>
      <c r="B1820" s="182" t="s">
        <v>3355</v>
      </c>
      <c r="C1820" s="182" t="s">
        <v>178</v>
      </c>
      <c r="D1820" s="183"/>
      <c r="E1820" s="188" t="s">
        <v>15193</v>
      </c>
      <c r="F1820" s="186">
        <v>0</v>
      </c>
      <c r="G1820" s="185" t="s">
        <v>7554</v>
      </c>
      <c r="H1820" s="110" t="s">
        <v>6521</v>
      </c>
      <c r="I1820" s="110" t="s">
        <v>6139</v>
      </c>
    </row>
    <row r="1821" spans="1:9" ht="11.25" customHeight="1" x14ac:dyDescent="0.2">
      <c r="A1821" s="181">
        <v>2338</v>
      </c>
      <c r="B1821" s="182" t="s">
        <v>3363</v>
      </c>
      <c r="C1821" s="182" t="s">
        <v>178</v>
      </c>
      <c r="D1821" s="183"/>
      <c r="E1821" s="188" t="s">
        <v>15193</v>
      </c>
      <c r="F1821" s="186">
        <v>0</v>
      </c>
      <c r="G1821" s="185" t="s">
        <v>7658</v>
      </c>
      <c r="H1821" s="110" t="s">
        <v>6521</v>
      </c>
      <c r="I1821" s="110" t="s">
        <v>6139</v>
      </c>
    </row>
    <row r="1822" spans="1:9" ht="11.25" customHeight="1" x14ac:dyDescent="0.2">
      <c r="A1822" s="181">
        <v>2339</v>
      </c>
      <c r="B1822" s="182" t="s">
        <v>3364</v>
      </c>
      <c r="C1822" s="182" t="s">
        <v>178</v>
      </c>
      <c r="D1822" s="183"/>
      <c r="E1822" s="188" t="s">
        <v>15193</v>
      </c>
      <c r="F1822" s="186">
        <v>0</v>
      </c>
      <c r="G1822" s="185" t="s">
        <v>7660</v>
      </c>
      <c r="H1822" s="110" t="s">
        <v>6521</v>
      </c>
      <c r="I1822" s="110" t="s">
        <v>6139</v>
      </c>
    </row>
    <row r="1823" spans="1:9" ht="11.25" customHeight="1" x14ac:dyDescent="0.2">
      <c r="A1823" s="181">
        <v>2340</v>
      </c>
      <c r="B1823" s="182" t="s">
        <v>3362</v>
      </c>
      <c r="C1823" s="182" t="s">
        <v>178</v>
      </c>
      <c r="D1823" s="183"/>
      <c r="E1823" s="188" t="s">
        <v>15193</v>
      </c>
      <c r="F1823" s="186">
        <v>0</v>
      </c>
      <c r="G1823" s="185" t="s">
        <v>6096</v>
      </c>
      <c r="H1823" s="110" t="s">
        <v>6201</v>
      </c>
      <c r="I1823" s="110" t="s">
        <v>6139</v>
      </c>
    </row>
    <row r="1824" spans="1:9" ht="11.25" customHeight="1" x14ac:dyDescent="0.2">
      <c r="A1824" s="181">
        <v>2341</v>
      </c>
      <c r="B1824" s="182" t="s">
        <v>3367</v>
      </c>
      <c r="C1824" s="182" t="s">
        <v>178</v>
      </c>
      <c r="D1824" s="183"/>
      <c r="E1824" s="188" t="s">
        <v>15193</v>
      </c>
      <c r="F1824" s="186">
        <v>0</v>
      </c>
      <c r="G1824" s="185" t="s">
        <v>6096</v>
      </c>
      <c r="H1824" s="110" t="s">
        <v>6370</v>
      </c>
      <c r="I1824" s="110" t="s">
        <v>6139</v>
      </c>
    </row>
    <row r="1825" spans="1:9" ht="11.25" customHeight="1" x14ac:dyDescent="0.2">
      <c r="A1825" s="181">
        <v>2342</v>
      </c>
      <c r="B1825" s="182" t="s">
        <v>3366</v>
      </c>
      <c r="C1825" s="182" t="s">
        <v>178</v>
      </c>
      <c r="D1825" s="183"/>
      <c r="E1825" s="188" t="s">
        <v>15193</v>
      </c>
      <c r="F1825" s="186">
        <v>0</v>
      </c>
      <c r="G1825" s="185" t="s">
        <v>6096</v>
      </c>
      <c r="H1825" s="110" t="s">
        <v>6203</v>
      </c>
      <c r="I1825" s="110" t="s">
        <v>6117</v>
      </c>
    </row>
    <row r="1826" spans="1:9" ht="11.25" customHeight="1" x14ac:dyDescent="0.2">
      <c r="A1826" s="181">
        <v>2343</v>
      </c>
      <c r="B1826" s="182" t="s">
        <v>3365</v>
      </c>
      <c r="C1826" s="182" t="s">
        <v>178</v>
      </c>
      <c r="D1826" s="184"/>
      <c r="E1826" s="188" t="s">
        <v>15193</v>
      </c>
      <c r="F1826" s="186">
        <v>0</v>
      </c>
      <c r="G1826" s="185" t="s">
        <v>6096</v>
      </c>
      <c r="H1826" s="110" t="s">
        <v>6203</v>
      </c>
      <c r="I1826" s="110" t="s">
        <v>6139</v>
      </c>
    </row>
    <row r="1827" spans="1:9" ht="11.25" customHeight="1" x14ac:dyDescent="0.2">
      <c r="A1827" s="181">
        <v>2344</v>
      </c>
      <c r="B1827" s="182" t="s">
        <v>3361</v>
      </c>
      <c r="C1827" s="182" t="s">
        <v>178</v>
      </c>
      <c r="D1827" s="183"/>
      <c r="E1827" s="188" t="s">
        <v>15193</v>
      </c>
      <c r="F1827" s="186">
        <v>0</v>
      </c>
      <c r="G1827" s="185" t="s">
        <v>6096</v>
      </c>
      <c r="H1827" s="110" t="s">
        <v>6203</v>
      </c>
      <c r="I1827" s="110" t="s">
        <v>6139</v>
      </c>
    </row>
    <row r="1828" spans="1:9" ht="11.25" customHeight="1" x14ac:dyDescent="0.2">
      <c r="A1828" s="181">
        <v>2345</v>
      </c>
      <c r="B1828" s="182" t="s">
        <v>6651</v>
      </c>
      <c r="C1828" s="182" t="s">
        <v>178</v>
      </c>
      <c r="D1828" s="184">
        <v>45013</v>
      </c>
      <c r="E1828" s="188" t="s">
        <v>15194</v>
      </c>
      <c r="F1828" s="186">
        <v>3075</v>
      </c>
      <c r="G1828" s="185" t="s">
        <v>6096</v>
      </c>
      <c r="H1828" s="110" t="s">
        <v>6194</v>
      </c>
      <c r="I1828" s="110" t="s">
        <v>6139</v>
      </c>
    </row>
    <row r="1829" spans="1:9" ht="11.25" customHeight="1" x14ac:dyDescent="0.2">
      <c r="A1829" s="181">
        <v>2346</v>
      </c>
      <c r="B1829" s="182" t="s">
        <v>7187</v>
      </c>
      <c r="C1829" s="182" t="s">
        <v>183</v>
      </c>
      <c r="D1829" s="183">
        <v>45015</v>
      </c>
      <c r="E1829" s="188" t="s">
        <v>15194</v>
      </c>
      <c r="F1829" s="186">
        <v>16646.009999999998</v>
      </c>
      <c r="G1829" s="185" t="s">
        <v>7662</v>
      </c>
      <c r="H1829" s="110" t="s">
        <v>6194</v>
      </c>
      <c r="I1829" s="110" t="s">
        <v>6139</v>
      </c>
    </row>
    <row r="1830" spans="1:9" ht="11.25" customHeight="1" x14ac:dyDescent="0.2">
      <c r="A1830" s="181">
        <v>2347</v>
      </c>
      <c r="B1830" s="182" t="s">
        <v>463</v>
      </c>
      <c r="C1830" s="182" t="s">
        <v>178</v>
      </c>
      <c r="D1830" s="184">
        <v>43839</v>
      </c>
      <c r="E1830" s="188" t="s">
        <v>15196</v>
      </c>
      <c r="F1830" s="186">
        <v>4359.01</v>
      </c>
      <c r="G1830" s="185" t="s">
        <v>6096</v>
      </c>
      <c r="H1830" s="110" t="s">
        <v>6560</v>
      </c>
      <c r="I1830" s="110" t="s">
        <v>6139</v>
      </c>
    </row>
    <row r="1831" spans="1:9" ht="11.25" customHeight="1" x14ac:dyDescent="0.2">
      <c r="A1831" s="181">
        <v>2348</v>
      </c>
      <c r="B1831" s="182" t="s">
        <v>1009</v>
      </c>
      <c r="C1831" s="182" t="s">
        <v>178</v>
      </c>
      <c r="D1831" s="183"/>
      <c r="E1831" s="188" t="s">
        <v>15193</v>
      </c>
      <c r="F1831" s="186">
        <v>0</v>
      </c>
      <c r="G1831" s="185" t="s">
        <v>6096</v>
      </c>
      <c r="H1831" s="110" t="s">
        <v>6194</v>
      </c>
      <c r="I1831" s="110" t="s">
        <v>6139</v>
      </c>
    </row>
    <row r="1832" spans="1:9" ht="11.25" customHeight="1" x14ac:dyDescent="0.2">
      <c r="A1832" s="181">
        <v>2349</v>
      </c>
      <c r="B1832" s="182" t="s">
        <v>13101</v>
      </c>
      <c r="C1832" s="182" t="s">
        <v>178</v>
      </c>
      <c r="D1832" s="183"/>
      <c r="E1832" s="188" t="s">
        <v>15193</v>
      </c>
      <c r="F1832" s="186">
        <v>0</v>
      </c>
      <c r="G1832" s="185" t="s">
        <v>6096</v>
      </c>
      <c r="H1832" s="110" t="s">
        <v>6370</v>
      </c>
      <c r="I1832" s="110" t="s">
        <v>6139</v>
      </c>
    </row>
    <row r="1833" spans="1:9" ht="11.25" customHeight="1" x14ac:dyDescent="0.2">
      <c r="A1833" s="181">
        <v>2350</v>
      </c>
      <c r="B1833" s="182" t="s">
        <v>3350</v>
      </c>
      <c r="C1833" s="182" t="s">
        <v>178</v>
      </c>
      <c r="D1833" s="184"/>
      <c r="E1833" s="188" t="s">
        <v>15193</v>
      </c>
      <c r="F1833" s="186">
        <v>0</v>
      </c>
      <c r="G1833" s="185" t="s">
        <v>7665</v>
      </c>
      <c r="H1833" s="110" t="s">
        <v>6152</v>
      </c>
      <c r="I1833" s="110" t="s">
        <v>6139</v>
      </c>
    </row>
    <row r="1834" spans="1:9" ht="11.25" customHeight="1" x14ac:dyDescent="0.2">
      <c r="A1834" s="181">
        <v>2351</v>
      </c>
      <c r="B1834" s="182" t="s">
        <v>602</v>
      </c>
      <c r="C1834" s="182" t="s">
        <v>178</v>
      </c>
      <c r="D1834" s="183"/>
      <c r="E1834" s="188" t="s">
        <v>15193</v>
      </c>
      <c r="F1834" s="186">
        <v>0</v>
      </c>
      <c r="G1834" s="185" t="s">
        <v>7667</v>
      </c>
      <c r="H1834" s="110" t="s">
        <v>6152</v>
      </c>
      <c r="I1834" s="110" t="s">
        <v>6139</v>
      </c>
    </row>
    <row r="1835" spans="1:9" ht="11.25" customHeight="1" x14ac:dyDescent="0.2">
      <c r="A1835" s="181">
        <v>2352</v>
      </c>
      <c r="B1835" s="182" t="s">
        <v>13100</v>
      </c>
      <c r="C1835" s="182" t="s">
        <v>178</v>
      </c>
      <c r="D1835" s="184"/>
      <c r="E1835" s="188" t="s">
        <v>15193</v>
      </c>
      <c r="F1835" s="186">
        <v>0</v>
      </c>
      <c r="G1835" s="185" t="s">
        <v>7668</v>
      </c>
      <c r="H1835" s="110" t="s">
        <v>6152</v>
      </c>
      <c r="I1835" s="110" t="s">
        <v>6139</v>
      </c>
    </row>
    <row r="1836" spans="1:9" ht="11.25" customHeight="1" x14ac:dyDescent="0.2">
      <c r="A1836" s="181">
        <v>2354</v>
      </c>
      <c r="B1836" s="182" t="s">
        <v>3061</v>
      </c>
      <c r="C1836" s="182" t="s">
        <v>178</v>
      </c>
      <c r="D1836" s="183"/>
      <c r="E1836" s="188" t="s">
        <v>15193</v>
      </c>
      <c r="F1836" s="186">
        <v>0</v>
      </c>
      <c r="G1836" s="185" t="s">
        <v>7670</v>
      </c>
      <c r="H1836" s="110" t="s">
        <v>6485</v>
      </c>
      <c r="I1836" s="110" t="s">
        <v>6139</v>
      </c>
    </row>
    <row r="1837" spans="1:9" ht="11.25" customHeight="1" x14ac:dyDescent="0.2">
      <c r="A1837" s="181">
        <v>2355</v>
      </c>
      <c r="B1837" s="182" t="s">
        <v>2653</v>
      </c>
      <c r="C1837" s="182" t="s">
        <v>178</v>
      </c>
      <c r="D1837" s="184"/>
      <c r="E1837" s="188" t="s">
        <v>15193</v>
      </c>
      <c r="F1837" s="186">
        <v>0</v>
      </c>
      <c r="G1837" s="185" t="s">
        <v>7511</v>
      </c>
      <c r="H1837" s="110" t="s">
        <v>6152</v>
      </c>
      <c r="I1837" s="110" t="s">
        <v>6139</v>
      </c>
    </row>
    <row r="1838" spans="1:9" ht="11.25" customHeight="1" x14ac:dyDescent="0.2">
      <c r="A1838" s="181">
        <v>2357</v>
      </c>
      <c r="B1838" s="182" t="s">
        <v>3058</v>
      </c>
      <c r="C1838" s="182" t="s">
        <v>178</v>
      </c>
      <c r="D1838" s="184"/>
      <c r="E1838" s="188" t="s">
        <v>15193</v>
      </c>
      <c r="F1838" s="186">
        <v>0</v>
      </c>
      <c r="G1838" s="185" t="s">
        <v>7673</v>
      </c>
      <c r="H1838" s="110" t="s">
        <v>6152</v>
      </c>
      <c r="I1838" s="110" t="s">
        <v>6139</v>
      </c>
    </row>
    <row r="1839" spans="1:9" ht="11.25" customHeight="1" x14ac:dyDescent="0.2">
      <c r="A1839" s="181">
        <v>2358</v>
      </c>
      <c r="B1839" s="182" t="s">
        <v>3054</v>
      </c>
      <c r="C1839" s="182" t="s">
        <v>178</v>
      </c>
      <c r="D1839" s="183"/>
      <c r="E1839" s="188" t="s">
        <v>15193</v>
      </c>
      <c r="F1839" s="186">
        <v>0</v>
      </c>
      <c r="G1839" s="185" t="s">
        <v>7675</v>
      </c>
      <c r="H1839" s="110" t="s">
        <v>6152</v>
      </c>
      <c r="I1839" s="110" t="s">
        <v>6139</v>
      </c>
    </row>
    <row r="1840" spans="1:9" ht="11.25" customHeight="1" x14ac:dyDescent="0.2">
      <c r="A1840" s="181">
        <v>2359</v>
      </c>
      <c r="B1840" s="182" t="s">
        <v>2654</v>
      </c>
      <c r="C1840" s="182" t="s">
        <v>178</v>
      </c>
      <c r="D1840" s="183"/>
      <c r="E1840" s="188" t="s">
        <v>15193</v>
      </c>
      <c r="F1840" s="186">
        <v>0</v>
      </c>
      <c r="G1840" s="185" t="s">
        <v>6412</v>
      </c>
      <c r="H1840" s="110" t="s">
        <v>6152</v>
      </c>
      <c r="I1840" s="110" t="s">
        <v>6139</v>
      </c>
    </row>
    <row r="1841" spans="1:9" ht="11.25" customHeight="1" x14ac:dyDescent="0.2">
      <c r="A1841" s="181">
        <v>2361</v>
      </c>
      <c r="B1841" s="182" t="s">
        <v>13096</v>
      </c>
      <c r="C1841" s="182" t="s">
        <v>171</v>
      </c>
      <c r="D1841" s="184"/>
      <c r="E1841" s="188" t="s">
        <v>15193</v>
      </c>
      <c r="F1841" s="186">
        <v>0</v>
      </c>
      <c r="G1841" s="185" t="s">
        <v>7678</v>
      </c>
      <c r="H1841" s="110" t="s">
        <v>6152</v>
      </c>
      <c r="I1841" s="110" t="s">
        <v>6139</v>
      </c>
    </row>
    <row r="1842" spans="1:9" ht="11.25" customHeight="1" x14ac:dyDescent="0.2">
      <c r="A1842" s="181">
        <v>2362</v>
      </c>
      <c r="B1842" s="182" t="s">
        <v>13094</v>
      </c>
      <c r="C1842" s="182" t="s">
        <v>178</v>
      </c>
      <c r="D1842" s="184"/>
      <c r="E1842" s="188" t="s">
        <v>15193</v>
      </c>
      <c r="F1842" s="186">
        <v>0</v>
      </c>
      <c r="G1842" s="185" t="s">
        <v>7679</v>
      </c>
      <c r="H1842" s="110" t="s">
        <v>6451</v>
      </c>
      <c r="I1842" s="110" t="s">
        <v>6139</v>
      </c>
    </row>
    <row r="1843" spans="1:9" ht="11.25" customHeight="1" x14ac:dyDescent="0.2">
      <c r="A1843" s="181">
        <v>2363</v>
      </c>
      <c r="B1843" s="182" t="s">
        <v>3100</v>
      </c>
      <c r="C1843" s="182" t="s">
        <v>178</v>
      </c>
      <c r="D1843" s="184"/>
      <c r="E1843" s="188" t="s">
        <v>15193</v>
      </c>
      <c r="F1843" s="186">
        <v>0</v>
      </c>
      <c r="G1843" s="185" t="s">
        <v>6096</v>
      </c>
      <c r="H1843" s="110" t="s">
        <v>6315</v>
      </c>
      <c r="I1843" s="110" t="s">
        <v>6139</v>
      </c>
    </row>
    <row r="1844" spans="1:9" ht="11.25" customHeight="1" x14ac:dyDescent="0.2">
      <c r="A1844" s="181">
        <v>2364</v>
      </c>
      <c r="B1844" s="182" t="s">
        <v>13091</v>
      </c>
      <c r="C1844" s="182" t="s">
        <v>178</v>
      </c>
      <c r="D1844" s="184"/>
      <c r="E1844" s="188" t="s">
        <v>15193</v>
      </c>
      <c r="F1844" s="186">
        <v>0</v>
      </c>
      <c r="G1844" s="185" t="s">
        <v>6096</v>
      </c>
      <c r="H1844" s="110" t="s">
        <v>6168</v>
      </c>
      <c r="I1844" s="110" t="s">
        <v>6139</v>
      </c>
    </row>
    <row r="1845" spans="1:9" ht="11.25" customHeight="1" x14ac:dyDescent="0.2">
      <c r="A1845" s="181">
        <v>2365</v>
      </c>
      <c r="B1845" s="182" t="s">
        <v>13090</v>
      </c>
      <c r="C1845" s="182" t="s">
        <v>178</v>
      </c>
      <c r="D1845" s="184"/>
      <c r="E1845" s="188" t="s">
        <v>15193</v>
      </c>
      <c r="F1845" s="186">
        <v>0</v>
      </c>
      <c r="G1845" s="185" t="s">
        <v>6096</v>
      </c>
      <c r="H1845" s="110" t="s">
        <v>6280</v>
      </c>
      <c r="I1845" s="110" t="s">
        <v>6139</v>
      </c>
    </row>
    <row r="1846" spans="1:9" ht="11.25" customHeight="1" x14ac:dyDescent="0.2">
      <c r="A1846" s="181">
        <v>2366</v>
      </c>
      <c r="B1846" s="182" t="s">
        <v>3101</v>
      </c>
      <c r="C1846" s="182" t="s">
        <v>178</v>
      </c>
      <c r="D1846" s="184">
        <v>44596</v>
      </c>
      <c r="E1846" s="188" t="s">
        <v>7328</v>
      </c>
      <c r="F1846" s="186">
        <v>5809</v>
      </c>
      <c r="G1846" s="185" t="s">
        <v>6096</v>
      </c>
      <c r="H1846" s="110" t="s">
        <v>6280</v>
      </c>
      <c r="I1846" s="110" t="s">
        <v>6139</v>
      </c>
    </row>
    <row r="1847" spans="1:9" ht="11.25" customHeight="1" x14ac:dyDescent="0.2">
      <c r="A1847" s="181">
        <v>2372</v>
      </c>
      <c r="B1847" s="182" t="s">
        <v>3139</v>
      </c>
      <c r="C1847" s="182" t="s">
        <v>178</v>
      </c>
      <c r="D1847" s="183"/>
      <c r="E1847" s="188" t="s">
        <v>15193</v>
      </c>
      <c r="F1847" s="186">
        <v>0</v>
      </c>
      <c r="G1847" s="185" t="s">
        <v>6096</v>
      </c>
      <c r="H1847" s="110" t="s">
        <v>6168</v>
      </c>
      <c r="I1847" s="110" t="s">
        <v>6139</v>
      </c>
    </row>
    <row r="1848" spans="1:9" ht="11.25" customHeight="1" x14ac:dyDescent="0.2">
      <c r="A1848" s="181">
        <v>2373</v>
      </c>
      <c r="B1848" s="182" t="s">
        <v>13088</v>
      </c>
      <c r="C1848" s="182" t="s">
        <v>178</v>
      </c>
      <c r="D1848" s="183"/>
      <c r="E1848" s="188" t="s">
        <v>15193</v>
      </c>
      <c r="F1848" s="186">
        <v>0</v>
      </c>
      <c r="G1848" s="185" t="s">
        <v>7681</v>
      </c>
      <c r="H1848" s="110" t="s">
        <v>6362</v>
      </c>
      <c r="I1848" s="110" t="s">
        <v>6139</v>
      </c>
    </row>
    <row r="1849" spans="1:9" ht="11.25" customHeight="1" x14ac:dyDescent="0.2">
      <c r="A1849" s="181">
        <v>2374</v>
      </c>
      <c r="B1849" s="182" t="s">
        <v>432</v>
      </c>
      <c r="C1849" s="182" t="s">
        <v>178</v>
      </c>
      <c r="D1849" s="183"/>
      <c r="E1849" s="188" t="s">
        <v>15193</v>
      </c>
      <c r="F1849" s="186">
        <v>0</v>
      </c>
      <c r="G1849" s="185" t="s">
        <v>7486</v>
      </c>
      <c r="H1849" s="110" t="s">
        <v>6362</v>
      </c>
      <c r="I1849" s="110" t="s">
        <v>6139</v>
      </c>
    </row>
    <row r="1850" spans="1:9" ht="11.25" customHeight="1" x14ac:dyDescent="0.2">
      <c r="A1850" s="181">
        <v>2375</v>
      </c>
      <c r="B1850" s="182" t="s">
        <v>13085</v>
      </c>
      <c r="C1850" s="182" t="s">
        <v>178</v>
      </c>
      <c r="D1850" s="183"/>
      <c r="E1850" s="188" t="s">
        <v>15193</v>
      </c>
      <c r="F1850" s="186">
        <v>0</v>
      </c>
      <c r="G1850" s="185" t="s">
        <v>6096</v>
      </c>
      <c r="H1850" s="110" t="s">
        <v>6323</v>
      </c>
      <c r="I1850" s="110" t="s">
        <v>6139</v>
      </c>
    </row>
    <row r="1851" spans="1:9" ht="11.25" customHeight="1" x14ac:dyDescent="0.2">
      <c r="A1851" s="181">
        <v>2376</v>
      </c>
      <c r="B1851" s="182" t="s">
        <v>646</v>
      </c>
      <c r="C1851" s="182" t="s">
        <v>178</v>
      </c>
      <c r="D1851" s="183"/>
      <c r="E1851" s="188" t="s">
        <v>15193</v>
      </c>
      <c r="F1851" s="186">
        <v>0</v>
      </c>
      <c r="G1851" s="185" t="s">
        <v>7685</v>
      </c>
      <c r="H1851" s="110" t="s">
        <v>6257</v>
      </c>
      <c r="I1851" s="110" t="s">
        <v>6139</v>
      </c>
    </row>
    <row r="1852" spans="1:9" ht="11.25" customHeight="1" x14ac:dyDescent="0.2">
      <c r="A1852" s="181">
        <v>2377</v>
      </c>
      <c r="B1852" s="182" t="s">
        <v>645</v>
      </c>
      <c r="C1852" s="182" t="s">
        <v>178</v>
      </c>
      <c r="D1852" s="183"/>
      <c r="E1852" s="188" t="s">
        <v>15193</v>
      </c>
      <c r="F1852" s="186">
        <v>0</v>
      </c>
      <c r="G1852" s="185" t="s">
        <v>6096</v>
      </c>
      <c r="H1852" s="110" t="s">
        <v>6194</v>
      </c>
      <c r="I1852" s="110" t="s">
        <v>6139</v>
      </c>
    </row>
    <row r="1853" spans="1:9" ht="11.25" customHeight="1" x14ac:dyDescent="0.2">
      <c r="A1853" s="181">
        <v>2378</v>
      </c>
      <c r="B1853" s="182" t="s">
        <v>644</v>
      </c>
      <c r="C1853" s="182" t="s">
        <v>178</v>
      </c>
      <c r="D1853" s="183"/>
      <c r="E1853" s="188" t="s">
        <v>15193</v>
      </c>
      <c r="F1853" s="186">
        <v>0</v>
      </c>
      <c r="G1853" s="185" t="s">
        <v>6096</v>
      </c>
      <c r="H1853" s="110" t="s">
        <v>6194</v>
      </c>
      <c r="I1853" s="110" t="s">
        <v>6139</v>
      </c>
    </row>
    <row r="1854" spans="1:9" ht="11.25" customHeight="1" x14ac:dyDescent="0.2">
      <c r="A1854" s="181">
        <v>2380</v>
      </c>
      <c r="B1854" s="182" t="s">
        <v>13080</v>
      </c>
      <c r="C1854" s="182" t="s">
        <v>178</v>
      </c>
      <c r="D1854" s="183"/>
      <c r="E1854" s="188" t="s">
        <v>15193</v>
      </c>
      <c r="F1854" s="186">
        <v>0</v>
      </c>
      <c r="G1854" s="185" t="s">
        <v>7688</v>
      </c>
      <c r="H1854" s="110" t="s">
        <v>6152</v>
      </c>
      <c r="I1854" s="110" t="s">
        <v>6139</v>
      </c>
    </row>
    <row r="1855" spans="1:9" ht="11.25" customHeight="1" x14ac:dyDescent="0.2">
      <c r="A1855" s="181">
        <v>2382</v>
      </c>
      <c r="B1855" s="182" t="s">
        <v>802</v>
      </c>
      <c r="C1855" s="182" t="s">
        <v>183</v>
      </c>
      <c r="D1855" s="183"/>
      <c r="E1855" s="188" t="s">
        <v>15193</v>
      </c>
      <c r="F1855" s="186">
        <v>0</v>
      </c>
      <c r="G1855" s="185" t="s">
        <v>7690</v>
      </c>
      <c r="H1855" s="110" t="s">
        <v>6152</v>
      </c>
      <c r="I1855" s="110" t="s">
        <v>6139</v>
      </c>
    </row>
    <row r="1856" spans="1:9" ht="11.25" customHeight="1" x14ac:dyDescent="0.2">
      <c r="A1856" s="181">
        <v>2384</v>
      </c>
      <c r="B1856" s="182" t="s">
        <v>13078</v>
      </c>
      <c r="C1856" s="182" t="s">
        <v>171</v>
      </c>
      <c r="D1856" s="183"/>
      <c r="E1856" s="188" t="s">
        <v>15193</v>
      </c>
      <c r="F1856" s="186">
        <v>0</v>
      </c>
      <c r="G1856" s="185" t="s">
        <v>6096</v>
      </c>
      <c r="H1856" s="110" t="s">
        <v>6130</v>
      </c>
      <c r="I1856" s="110" t="s">
        <v>6139</v>
      </c>
    </row>
    <row r="1857" spans="1:9" ht="11.25" customHeight="1" x14ac:dyDescent="0.2">
      <c r="A1857" s="181">
        <v>2386</v>
      </c>
      <c r="B1857" s="182" t="s">
        <v>13077</v>
      </c>
      <c r="C1857" s="182" t="s">
        <v>171</v>
      </c>
      <c r="D1857" s="184"/>
      <c r="E1857" s="188" t="s">
        <v>15193</v>
      </c>
      <c r="F1857" s="186">
        <v>0</v>
      </c>
      <c r="G1857" s="185" t="s">
        <v>6096</v>
      </c>
      <c r="H1857" s="110" t="s">
        <v>6130</v>
      </c>
      <c r="I1857" s="110" t="s">
        <v>6139</v>
      </c>
    </row>
    <row r="1858" spans="1:9" ht="11.25" customHeight="1" x14ac:dyDescent="0.2">
      <c r="A1858" s="181">
        <v>2387</v>
      </c>
      <c r="B1858" s="182" t="s">
        <v>13075</v>
      </c>
      <c r="C1858" s="182" t="s">
        <v>178</v>
      </c>
      <c r="D1858" s="184"/>
      <c r="E1858" s="188" t="s">
        <v>15193</v>
      </c>
      <c r="F1858" s="186">
        <v>0</v>
      </c>
      <c r="G1858" s="185" t="s">
        <v>6096</v>
      </c>
      <c r="H1858" s="110" t="s">
        <v>6130</v>
      </c>
      <c r="I1858" s="110" t="s">
        <v>6139</v>
      </c>
    </row>
    <row r="1859" spans="1:9" ht="11.25" customHeight="1" x14ac:dyDescent="0.2">
      <c r="A1859" s="181">
        <v>2388</v>
      </c>
      <c r="B1859" s="182" t="s">
        <v>1016</v>
      </c>
      <c r="C1859" s="182" t="s">
        <v>178</v>
      </c>
      <c r="D1859" s="183"/>
      <c r="E1859" s="188" t="s">
        <v>15193</v>
      </c>
      <c r="F1859" s="186">
        <v>0</v>
      </c>
      <c r="G1859" s="185" t="s">
        <v>6096</v>
      </c>
      <c r="H1859" s="110" t="s">
        <v>6130</v>
      </c>
      <c r="I1859" s="110" t="s">
        <v>6139</v>
      </c>
    </row>
    <row r="1860" spans="1:9" ht="11.25" customHeight="1" x14ac:dyDescent="0.2">
      <c r="A1860" s="181">
        <v>2389</v>
      </c>
      <c r="B1860" s="182" t="s">
        <v>3342</v>
      </c>
      <c r="C1860" s="182" t="s">
        <v>178</v>
      </c>
      <c r="D1860" s="183"/>
      <c r="E1860" s="188" t="s">
        <v>15193</v>
      </c>
      <c r="F1860" s="186">
        <v>0</v>
      </c>
      <c r="G1860" s="185" t="s">
        <v>7696</v>
      </c>
      <c r="H1860" s="110" t="s">
        <v>6257</v>
      </c>
      <c r="I1860" s="110" t="s">
        <v>6139</v>
      </c>
    </row>
    <row r="1861" spans="1:9" ht="11.25" customHeight="1" x14ac:dyDescent="0.2">
      <c r="A1861" s="181">
        <v>2390</v>
      </c>
      <c r="B1861" s="182" t="s">
        <v>3328</v>
      </c>
      <c r="C1861" s="182" t="s">
        <v>178</v>
      </c>
      <c r="D1861" s="183"/>
      <c r="E1861" s="188" t="s">
        <v>15193</v>
      </c>
      <c r="F1861" s="186">
        <v>0</v>
      </c>
      <c r="G1861" s="185" t="s">
        <v>7698</v>
      </c>
      <c r="H1861" s="110" t="s">
        <v>6152</v>
      </c>
      <c r="I1861" s="110" t="s">
        <v>6139</v>
      </c>
    </row>
    <row r="1862" spans="1:9" ht="11.25" customHeight="1" x14ac:dyDescent="0.2">
      <c r="A1862" s="181" t="s">
        <v>14562</v>
      </c>
      <c r="B1862" s="182" t="s">
        <v>14563</v>
      </c>
      <c r="C1862" s="182" t="s">
        <v>178</v>
      </c>
      <c r="D1862" s="183">
        <v>44449</v>
      </c>
      <c r="E1862" s="188" t="s">
        <v>15199</v>
      </c>
      <c r="F1862" s="186">
        <v>42200.01</v>
      </c>
      <c r="G1862" s="185" t="s">
        <v>6096</v>
      </c>
      <c r="H1862" s="110" t="s">
        <v>6342</v>
      </c>
      <c r="I1862" s="110" t="s">
        <v>6139</v>
      </c>
    </row>
    <row r="1863" spans="1:9" ht="11.25" customHeight="1" x14ac:dyDescent="0.2">
      <c r="A1863" s="181">
        <v>2391</v>
      </c>
      <c r="B1863" s="182" t="s">
        <v>3327</v>
      </c>
      <c r="C1863" s="182" t="s">
        <v>178</v>
      </c>
      <c r="D1863" s="183"/>
      <c r="E1863" s="188" t="s">
        <v>15193</v>
      </c>
      <c r="F1863" s="186">
        <v>0</v>
      </c>
      <c r="G1863" s="185" t="s">
        <v>6096</v>
      </c>
      <c r="H1863" s="110" t="s">
        <v>6434</v>
      </c>
      <c r="I1863" s="110" t="s">
        <v>6139</v>
      </c>
    </row>
    <row r="1864" spans="1:9" ht="11.25" customHeight="1" x14ac:dyDescent="0.2">
      <c r="A1864" s="181">
        <v>2392</v>
      </c>
      <c r="B1864" s="182" t="s">
        <v>6969</v>
      </c>
      <c r="C1864" s="182" t="s">
        <v>178</v>
      </c>
      <c r="D1864" s="183">
        <v>44585</v>
      </c>
      <c r="E1864" s="188" t="s">
        <v>7328</v>
      </c>
      <c r="F1864" s="186">
        <v>6586</v>
      </c>
      <c r="G1864" s="185" t="s">
        <v>6096</v>
      </c>
      <c r="H1864" s="110" t="s">
        <v>6434</v>
      </c>
      <c r="I1864" s="110" t="s">
        <v>6139</v>
      </c>
    </row>
    <row r="1865" spans="1:9" ht="11.25" customHeight="1" x14ac:dyDescent="0.2">
      <c r="A1865" s="181">
        <v>2393</v>
      </c>
      <c r="B1865" s="182" t="s">
        <v>3329</v>
      </c>
      <c r="C1865" s="182" t="s">
        <v>178</v>
      </c>
      <c r="D1865" s="183">
        <v>44585</v>
      </c>
      <c r="E1865" s="188" t="s">
        <v>7328</v>
      </c>
      <c r="F1865" s="186">
        <v>88721</v>
      </c>
      <c r="G1865" s="185" t="s">
        <v>6096</v>
      </c>
      <c r="H1865" s="110" t="s">
        <v>6434</v>
      </c>
      <c r="I1865" s="110" t="s">
        <v>6139</v>
      </c>
    </row>
    <row r="1866" spans="1:9" ht="11.25" customHeight="1" x14ac:dyDescent="0.2">
      <c r="A1866" s="181">
        <v>2394</v>
      </c>
      <c r="B1866" s="182" t="s">
        <v>9300</v>
      </c>
      <c r="C1866" s="182" t="s">
        <v>178</v>
      </c>
      <c r="D1866" s="183">
        <v>45009</v>
      </c>
      <c r="E1866" s="188" t="s">
        <v>15194</v>
      </c>
      <c r="F1866" s="186">
        <v>54527</v>
      </c>
      <c r="G1866" s="185" t="s">
        <v>7700</v>
      </c>
      <c r="H1866" s="110" t="s">
        <v>6152</v>
      </c>
      <c r="I1866" s="110" t="s">
        <v>6139</v>
      </c>
    </row>
    <row r="1867" spans="1:9" ht="11.25" customHeight="1" x14ac:dyDescent="0.2">
      <c r="A1867" s="181">
        <v>2395</v>
      </c>
      <c r="B1867" s="182" t="s">
        <v>3138</v>
      </c>
      <c r="C1867" s="182" t="s">
        <v>178</v>
      </c>
      <c r="D1867" s="184"/>
      <c r="E1867" s="188" t="s">
        <v>15193</v>
      </c>
      <c r="F1867" s="186">
        <v>0</v>
      </c>
      <c r="G1867" s="185" t="s">
        <v>7702</v>
      </c>
      <c r="H1867" s="110" t="s">
        <v>6257</v>
      </c>
      <c r="I1867" s="110" t="s">
        <v>6139</v>
      </c>
    </row>
    <row r="1868" spans="1:9" ht="11.25" customHeight="1" x14ac:dyDescent="0.2">
      <c r="A1868" s="181">
        <v>2399</v>
      </c>
      <c r="B1868" s="182" t="s">
        <v>2289</v>
      </c>
      <c r="C1868" s="182" t="s">
        <v>178</v>
      </c>
      <c r="D1868" s="184"/>
      <c r="E1868" s="188" t="s">
        <v>15193</v>
      </c>
      <c r="F1868" s="186">
        <v>0</v>
      </c>
      <c r="G1868" s="185" t="s">
        <v>7704</v>
      </c>
      <c r="H1868" s="110" t="s">
        <v>6257</v>
      </c>
      <c r="I1868" s="110" t="s">
        <v>6139</v>
      </c>
    </row>
    <row r="1869" spans="1:9" ht="11.25" customHeight="1" x14ac:dyDescent="0.2">
      <c r="A1869" s="181">
        <v>2401</v>
      </c>
      <c r="B1869" s="182" t="s">
        <v>1007</v>
      </c>
      <c r="C1869" s="182" t="s">
        <v>178</v>
      </c>
      <c r="D1869" s="183"/>
      <c r="E1869" s="188" t="s">
        <v>15193</v>
      </c>
      <c r="F1869" s="186">
        <v>0</v>
      </c>
      <c r="G1869" s="185" t="s">
        <v>6514</v>
      </c>
      <c r="H1869" s="110" t="s">
        <v>6236</v>
      </c>
      <c r="I1869" s="110" t="s">
        <v>6139</v>
      </c>
    </row>
    <row r="1870" spans="1:9" ht="11.25" customHeight="1" x14ac:dyDescent="0.2">
      <c r="A1870" s="181">
        <v>2402</v>
      </c>
      <c r="B1870" s="182" t="s">
        <v>1116</v>
      </c>
      <c r="C1870" s="182" t="s">
        <v>178</v>
      </c>
      <c r="D1870" s="183"/>
      <c r="E1870" s="188" t="s">
        <v>15193</v>
      </c>
      <c r="F1870" s="186">
        <v>0</v>
      </c>
      <c r="G1870" s="185" t="s">
        <v>7706</v>
      </c>
      <c r="H1870" s="110" t="s">
        <v>6152</v>
      </c>
      <c r="I1870" s="110" t="s">
        <v>6114</v>
      </c>
    </row>
    <row r="1871" spans="1:9" ht="11.25" customHeight="1" x14ac:dyDescent="0.2">
      <c r="A1871" s="181">
        <v>2403</v>
      </c>
      <c r="B1871" s="182" t="s">
        <v>3120</v>
      </c>
      <c r="C1871" s="182" t="s">
        <v>178</v>
      </c>
      <c r="D1871" s="183"/>
      <c r="E1871" s="188" t="s">
        <v>15193</v>
      </c>
      <c r="F1871" s="186">
        <v>0</v>
      </c>
      <c r="G1871" s="185" t="s">
        <v>7708</v>
      </c>
      <c r="H1871" s="110" t="s">
        <v>6152</v>
      </c>
      <c r="I1871" s="110" t="s">
        <v>6139</v>
      </c>
    </row>
    <row r="1872" spans="1:9" ht="11.25" customHeight="1" x14ac:dyDescent="0.2">
      <c r="A1872" s="181">
        <v>2404</v>
      </c>
      <c r="B1872" s="182" t="s">
        <v>3030</v>
      </c>
      <c r="C1872" s="182" t="s">
        <v>178</v>
      </c>
      <c r="D1872" s="184"/>
      <c r="E1872" s="188" t="s">
        <v>15193</v>
      </c>
      <c r="F1872" s="186">
        <v>0</v>
      </c>
      <c r="G1872" s="185" t="s">
        <v>7710</v>
      </c>
      <c r="H1872" s="110" t="s">
        <v>6152</v>
      </c>
      <c r="I1872" s="110" t="s">
        <v>6139</v>
      </c>
    </row>
    <row r="1873" spans="1:9" ht="11.25" customHeight="1" x14ac:dyDescent="0.2">
      <c r="A1873" s="181">
        <v>2406</v>
      </c>
      <c r="B1873" s="182" t="s">
        <v>9303</v>
      </c>
      <c r="C1873" s="182" t="s">
        <v>401</v>
      </c>
      <c r="D1873" s="183"/>
      <c r="E1873" s="188" t="s">
        <v>15193</v>
      </c>
      <c r="F1873" s="186">
        <v>0</v>
      </c>
      <c r="G1873" s="185" t="s">
        <v>7711</v>
      </c>
      <c r="H1873" s="110" t="s">
        <v>6434</v>
      </c>
      <c r="I1873" s="110" t="s">
        <v>6139</v>
      </c>
    </row>
    <row r="1874" spans="1:9" ht="11.25" customHeight="1" x14ac:dyDescent="0.2">
      <c r="A1874" s="181">
        <v>2407</v>
      </c>
      <c r="B1874" s="182" t="s">
        <v>3123</v>
      </c>
      <c r="C1874" s="182" t="s">
        <v>178</v>
      </c>
      <c r="D1874" s="184"/>
      <c r="E1874" s="188" t="s">
        <v>15193</v>
      </c>
      <c r="F1874" s="186">
        <v>0</v>
      </c>
      <c r="G1874" s="185" t="s">
        <v>7712</v>
      </c>
      <c r="H1874" s="110" t="s">
        <v>6158</v>
      </c>
      <c r="I1874" s="110" t="s">
        <v>6139</v>
      </c>
    </row>
    <row r="1875" spans="1:9" ht="11.25" customHeight="1" x14ac:dyDescent="0.2">
      <c r="A1875" s="181">
        <v>2408</v>
      </c>
      <c r="B1875" s="182" t="s">
        <v>13066</v>
      </c>
      <c r="C1875" s="182" t="s">
        <v>178</v>
      </c>
      <c r="D1875" s="183"/>
      <c r="E1875" s="188" t="s">
        <v>15193</v>
      </c>
      <c r="F1875" s="186">
        <v>0</v>
      </c>
      <c r="G1875" s="185" t="s">
        <v>7713</v>
      </c>
      <c r="H1875" s="110" t="s">
        <v>6362</v>
      </c>
      <c r="I1875" s="110" t="s">
        <v>6139</v>
      </c>
    </row>
    <row r="1876" spans="1:9" ht="11.25" customHeight="1" x14ac:dyDescent="0.2">
      <c r="A1876" s="181">
        <v>2409</v>
      </c>
      <c r="B1876" s="182" t="s">
        <v>422</v>
      </c>
      <c r="C1876" s="182" t="s">
        <v>178</v>
      </c>
      <c r="D1876" s="183"/>
      <c r="E1876" s="188" t="s">
        <v>15193</v>
      </c>
      <c r="F1876" s="186">
        <v>0</v>
      </c>
      <c r="G1876" s="185" t="s">
        <v>7715</v>
      </c>
      <c r="H1876" s="110" t="s">
        <v>6362</v>
      </c>
      <c r="I1876" s="110" t="s">
        <v>6139</v>
      </c>
    </row>
    <row r="1877" spans="1:9" ht="11.25" customHeight="1" x14ac:dyDescent="0.2">
      <c r="A1877" s="181">
        <v>2410</v>
      </c>
      <c r="B1877" s="182" t="s">
        <v>13064</v>
      </c>
      <c r="C1877" s="182" t="s">
        <v>183</v>
      </c>
      <c r="D1877" s="184"/>
      <c r="E1877" s="188" t="s">
        <v>15193</v>
      </c>
      <c r="F1877" s="186">
        <v>0</v>
      </c>
      <c r="G1877" s="185" t="s">
        <v>6096</v>
      </c>
      <c r="H1877" s="110" t="s">
        <v>6362</v>
      </c>
      <c r="I1877" s="110" t="s">
        <v>6139</v>
      </c>
    </row>
    <row r="1878" spans="1:9" ht="11.25" customHeight="1" x14ac:dyDescent="0.2">
      <c r="A1878" s="181">
        <v>2411</v>
      </c>
      <c r="B1878" s="182" t="s">
        <v>13063</v>
      </c>
      <c r="C1878" s="182" t="s">
        <v>171</v>
      </c>
      <c r="D1878" s="183"/>
      <c r="E1878" s="188" t="s">
        <v>15193</v>
      </c>
      <c r="F1878" s="186">
        <v>0</v>
      </c>
      <c r="G1878" s="185" t="s">
        <v>7716</v>
      </c>
      <c r="H1878" s="110" t="s">
        <v>6362</v>
      </c>
      <c r="I1878" s="110" t="s">
        <v>6139</v>
      </c>
    </row>
    <row r="1879" spans="1:9" ht="11.25" customHeight="1" x14ac:dyDescent="0.2">
      <c r="A1879" s="181">
        <v>2412</v>
      </c>
      <c r="B1879" s="182" t="s">
        <v>13062</v>
      </c>
      <c r="C1879" s="182" t="s">
        <v>178</v>
      </c>
      <c r="D1879" s="183"/>
      <c r="E1879" s="188" t="s">
        <v>15193</v>
      </c>
      <c r="F1879" s="186">
        <v>0</v>
      </c>
      <c r="G1879" s="185" t="s">
        <v>7717</v>
      </c>
      <c r="H1879" s="110" t="s">
        <v>6323</v>
      </c>
      <c r="I1879" s="110" t="s">
        <v>6139</v>
      </c>
    </row>
    <row r="1880" spans="1:9" ht="11.25" customHeight="1" x14ac:dyDescent="0.2">
      <c r="A1880" s="181">
        <v>2413</v>
      </c>
      <c r="B1880" s="182" t="s">
        <v>13061</v>
      </c>
      <c r="C1880" s="182" t="s">
        <v>178</v>
      </c>
      <c r="D1880" s="184"/>
      <c r="E1880" s="188" t="s">
        <v>15193</v>
      </c>
      <c r="F1880" s="186">
        <v>0</v>
      </c>
      <c r="G1880" s="185" t="s">
        <v>6096</v>
      </c>
      <c r="H1880" s="110" t="s">
        <v>6323</v>
      </c>
      <c r="I1880" s="110" t="s">
        <v>6139</v>
      </c>
    </row>
    <row r="1881" spans="1:9" ht="11.25" customHeight="1" x14ac:dyDescent="0.2">
      <c r="A1881" s="181">
        <v>2414</v>
      </c>
      <c r="B1881" s="182" t="s">
        <v>3106</v>
      </c>
      <c r="C1881" s="182" t="s">
        <v>178</v>
      </c>
      <c r="D1881" s="184"/>
      <c r="E1881" s="188" t="s">
        <v>15193</v>
      </c>
      <c r="F1881" s="186">
        <v>0</v>
      </c>
      <c r="G1881" s="185" t="s">
        <v>7719</v>
      </c>
      <c r="H1881" s="110" t="s">
        <v>6362</v>
      </c>
      <c r="I1881" s="110" t="s">
        <v>6139</v>
      </c>
    </row>
    <row r="1882" spans="1:9" ht="11.25" customHeight="1" x14ac:dyDescent="0.2">
      <c r="A1882" s="181">
        <v>2416</v>
      </c>
      <c r="B1882" s="182" t="s">
        <v>13060</v>
      </c>
      <c r="C1882" s="182" t="s">
        <v>178</v>
      </c>
      <c r="D1882" s="183"/>
      <c r="E1882" s="188" t="s">
        <v>15193</v>
      </c>
      <c r="F1882" s="186">
        <v>0</v>
      </c>
      <c r="G1882" s="185" t="s">
        <v>6096</v>
      </c>
      <c r="H1882" s="110" t="s">
        <v>6362</v>
      </c>
      <c r="I1882" s="110" t="s">
        <v>6139</v>
      </c>
    </row>
    <row r="1883" spans="1:9" ht="11.25" customHeight="1" x14ac:dyDescent="0.2">
      <c r="A1883" s="181">
        <v>2417</v>
      </c>
      <c r="B1883" s="182" t="s">
        <v>803</v>
      </c>
      <c r="C1883" s="182" t="s">
        <v>178</v>
      </c>
      <c r="D1883" s="183"/>
      <c r="E1883" s="188" t="s">
        <v>15193</v>
      </c>
      <c r="F1883" s="186">
        <v>0</v>
      </c>
      <c r="G1883" s="185" t="s">
        <v>7720</v>
      </c>
      <c r="H1883" s="110" t="s">
        <v>6692</v>
      </c>
      <c r="I1883" s="110" t="s">
        <v>6139</v>
      </c>
    </row>
    <row r="1884" spans="1:9" ht="11.25" customHeight="1" x14ac:dyDescent="0.2">
      <c r="A1884" s="181">
        <v>2418</v>
      </c>
      <c r="B1884" s="182" t="s">
        <v>762</v>
      </c>
      <c r="C1884" s="182" t="s">
        <v>178</v>
      </c>
      <c r="D1884" s="183"/>
      <c r="E1884" s="188" t="s">
        <v>15193</v>
      </c>
      <c r="F1884" s="186">
        <v>0</v>
      </c>
      <c r="G1884" s="185" t="s">
        <v>7721</v>
      </c>
      <c r="H1884" s="110" t="s">
        <v>6362</v>
      </c>
      <c r="I1884" s="110" t="s">
        <v>6139</v>
      </c>
    </row>
    <row r="1885" spans="1:9" ht="11.25" customHeight="1" x14ac:dyDescent="0.2">
      <c r="A1885" s="181">
        <v>2419</v>
      </c>
      <c r="B1885" s="182" t="s">
        <v>1974</v>
      </c>
      <c r="C1885" s="182" t="s">
        <v>178</v>
      </c>
      <c r="D1885" s="183"/>
      <c r="E1885" s="188" t="s">
        <v>15193</v>
      </c>
      <c r="F1885" s="186">
        <v>0</v>
      </c>
      <c r="G1885" s="185" t="s">
        <v>6096</v>
      </c>
      <c r="H1885" s="110" t="s">
        <v>7462</v>
      </c>
      <c r="I1885" s="110" t="s">
        <v>6139</v>
      </c>
    </row>
    <row r="1886" spans="1:9" ht="11.25" customHeight="1" x14ac:dyDescent="0.2">
      <c r="A1886" s="181">
        <v>2420</v>
      </c>
      <c r="B1886" s="182" t="s">
        <v>13057</v>
      </c>
      <c r="C1886" s="182" t="s">
        <v>178</v>
      </c>
      <c r="D1886" s="183"/>
      <c r="E1886" s="188" t="s">
        <v>15193</v>
      </c>
      <c r="F1886" s="186">
        <v>0</v>
      </c>
      <c r="G1886" s="185" t="s">
        <v>7723</v>
      </c>
      <c r="H1886" s="110" t="s">
        <v>6485</v>
      </c>
      <c r="I1886" s="110" t="s">
        <v>6139</v>
      </c>
    </row>
    <row r="1887" spans="1:9" ht="11.25" customHeight="1" x14ac:dyDescent="0.2">
      <c r="A1887" s="181">
        <v>2421</v>
      </c>
      <c r="B1887" s="182" t="s">
        <v>13055</v>
      </c>
      <c r="C1887" s="182" t="s">
        <v>183</v>
      </c>
      <c r="D1887" s="183"/>
      <c r="E1887" s="188" t="s">
        <v>15193</v>
      </c>
      <c r="F1887" s="186">
        <v>0</v>
      </c>
      <c r="G1887" s="185" t="s">
        <v>6096</v>
      </c>
      <c r="H1887" s="110" t="s">
        <v>6194</v>
      </c>
      <c r="I1887" s="110" t="s">
        <v>6139</v>
      </c>
    </row>
    <row r="1888" spans="1:9" ht="11.25" customHeight="1" x14ac:dyDescent="0.2">
      <c r="A1888" s="181">
        <v>2422</v>
      </c>
      <c r="B1888" s="182" t="s">
        <v>13054</v>
      </c>
      <c r="C1888" s="182" t="s">
        <v>178</v>
      </c>
      <c r="D1888" s="184"/>
      <c r="E1888" s="188" t="s">
        <v>15193</v>
      </c>
      <c r="F1888" s="186">
        <v>0</v>
      </c>
      <c r="G1888" s="185" t="s">
        <v>6096</v>
      </c>
      <c r="H1888" s="110" t="s">
        <v>6370</v>
      </c>
      <c r="I1888" s="110" t="s">
        <v>6139</v>
      </c>
    </row>
    <row r="1889" spans="1:9" ht="11.25" customHeight="1" x14ac:dyDescent="0.2">
      <c r="A1889" s="181">
        <v>2424</v>
      </c>
      <c r="B1889" s="182" t="s">
        <v>13052</v>
      </c>
      <c r="C1889" s="182" t="s">
        <v>183</v>
      </c>
      <c r="D1889" s="183"/>
      <c r="E1889" s="188" t="s">
        <v>15193</v>
      </c>
      <c r="F1889" s="186">
        <v>0</v>
      </c>
      <c r="G1889" s="185" t="s">
        <v>6096</v>
      </c>
      <c r="H1889" s="110" t="s">
        <v>6370</v>
      </c>
      <c r="I1889" s="110" t="s">
        <v>6139</v>
      </c>
    </row>
    <row r="1890" spans="1:9" ht="11.25" customHeight="1" x14ac:dyDescent="0.2">
      <c r="A1890" s="181">
        <v>2425</v>
      </c>
      <c r="B1890" s="182" t="s">
        <v>670</v>
      </c>
      <c r="C1890" s="182" t="s">
        <v>183</v>
      </c>
      <c r="D1890" s="183"/>
      <c r="E1890" s="188" t="s">
        <v>15193</v>
      </c>
      <c r="F1890" s="186">
        <v>0</v>
      </c>
      <c r="G1890" s="185" t="s">
        <v>6096</v>
      </c>
      <c r="H1890" s="110" t="s">
        <v>6370</v>
      </c>
      <c r="I1890" s="110" t="s">
        <v>6139</v>
      </c>
    </row>
    <row r="1891" spans="1:9" ht="11.25" customHeight="1" x14ac:dyDescent="0.2">
      <c r="A1891" s="181">
        <v>2426</v>
      </c>
      <c r="B1891" s="182" t="s">
        <v>13050</v>
      </c>
      <c r="C1891" s="182" t="s">
        <v>178</v>
      </c>
      <c r="D1891" s="183"/>
      <c r="E1891" s="188" t="s">
        <v>15193</v>
      </c>
      <c r="F1891" s="186">
        <v>0</v>
      </c>
      <c r="G1891" s="185" t="s">
        <v>6096</v>
      </c>
      <c r="H1891" s="110" t="s">
        <v>6370</v>
      </c>
      <c r="I1891" s="110" t="s">
        <v>6139</v>
      </c>
    </row>
    <row r="1892" spans="1:9" ht="11.25" customHeight="1" x14ac:dyDescent="0.2">
      <c r="A1892" s="181">
        <v>2430</v>
      </c>
      <c r="B1892" s="182" t="s">
        <v>13049</v>
      </c>
      <c r="C1892" s="182" t="s">
        <v>183</v>
      </c>
      <c r="D1892" s="184"/>
      <c r="E1892" s="188" t="s">
        <v>15193</v>
      </c>
      <c r="F1892" s="186">
        <v>0</v>
      </c>
      <c r="G1892" s="185" t="s">
        <v>7725</v>
      </c>
      <c r="H1892" s="110" t="s">
        <v>6370</v>
      </c>
      <c r="I1892" s="110" t="s">
        <v>6139</v>
      </c>
    </row>
    <row r="1893" spans="1:9" ht="11.25" customHeight="1" x14ac:dyDescent="0.2">
      <c r="A1893" s="181">
        <v>2431</v>
      </c>
      <c r="B1893" s="182" t="s">
        <v>2741</v>
      </c>
      <c r="C1893" s="182" t="s">
        <v>178</v>
      </c>
      <c r="D1893" s="184"/>
      <c r="E1893" s="188" t="s">
        <v>15193</v>
      </c>
      <c r="F1893" s="186">
        <v>0</v>
      </c>
      <c r="G1893" s="185" t="s">
        <v>6096</v>
      </c>
      <c r="H1893" s="110" t="s">
        <v>6370</v>
      </c>
      <c r="I1893" s="110" t="s">
        <v>6139</v>
      </c>
    </row>
    <row r="1894" spans="1:9" ht="11.25" customHeight="1" x14ac:dyDescent="0.2">
      <c r="A1894" s="181">
        <v>2432</v>
      </c>
      <c r="B1894" s="182" t="s">
        <v>13047</v>
      </c>
      <c r="C1894" s="182" t="s">
        <v>178</v>
      </c>
      <c r="D1894" s="183"/>
      <c r="E1894" s="188" t="s">
        <v>15193</v>
      </c>
      <c r="F1894" s="186">
        <v>0</v>
      </c>
      <c r="G1894" s="185" t="s">
        <v>6096</v>
      </c>
      <c r="H1894" s="110" t="s">
        <v>6370</v>
      </c>
      <c r="I1894" s="110" t="s">
        <v>6139</v>
      </c>
    </row>
    <row r="1895" spans="1:9" ht="11.25" customHeight="1" x14ac:dyDescent="0.2">
      <c r="A1895" s="181">
        <v>2436</v>
      </c>
      <c r="B1895" s="182" t="s">
        <v>13046</v>
      </c>
      <c r="C1895" s="182" t="s">
        <v>178</v>
      </c>
      <c r="D1895" s="183"/>
      <c r="E1895" s="188" t="s">
        <v>15193</v>
      </c>
      <c r="F1895" s="186">
        <v>0</v>
      </c>
      <c r="G1895" s="185" t="s">
        <v>6096</v>
      </c>
      <c r="H1895" s="110" t="s">
        <v>6370</v>
      </c>
      <c r="I1895" s="110" t="s">
        <v>6139</v>
      </c>
    </row>
    <row r="1896" spans="1:9" ht="11.25" customHeight="1" x14ac:dyDescent="0.2">
      <c r="A1896" s="181">
        <v>2437</v>
      </c>
      <c r="B1896" s="182" t="s">
        <v>13045</v>
      </c>
      <c r="C1896" s="182" t="s">
        <v>178</v>
      </c>
      <c r="D1896" s="183"/>
      <c r="E1896" s="188" t="s">
        <v>15193</v>
      </c>
      <c r="F1896" s="186">
        <v>0</v>
      </c>
      <c r="G1896" s="185" t="s">
        <v>6096</v>
      </c>
      <c r="H1896" s="110" t="s">
        <v>6370</v>
      </c>
      <c r="I1896" s="110" t="s">
        <v>6139</v>
      </c>
    </row>
    <row r="1897" spans="1:9" ht="11.25" customHeight="1" x14ac:dyDescent="0.2">
      <c r="A1897" s="181">
        <v>2438</v>
      </c>
      <c r="B1897" s="182" t="s">
        <v>1204</v>
      </c>
      <c r="C1897" s="182" t="s">
        <v>178</v>
      </c>
      <c r="D1897" s="183"/>
      <c r="E1897" s="188" t="s">
        <v>15193</v>
      </c>
      <c r="F1897" s="186">
        <v>0</v>
      </c>
      <c r="G1897" s="185" t="s">
        <v>7501</v>
      </c>
      <c r="H1897" s="110" t="s">
        <v>6152</v>
      </c>
      <c r="I1897" s="110" t="s">
        <v>6139</v>
      </c>
    </row>
    <row r="1898" spans="1:9" ht="11.25" customHeight="1" x14ac:dyDescent="0.2">
      <c r="A1898" s="181">
        <v>2439</v>
      </c>
      <c r="B1898" s="182" t="s">
        <v>1201</v>
      </c>
      <c r="C1898" s="182" t="s">
        <v>178</v>
      </c>
      <c r="D1898" s="183">
        <v>44659</v>
      </c>
      <c r="E1898" s="188" t="s">
        <v>7328</v>
      </c>
      <c r="F1898" s="186">
        <v>4757</v>
      </c>
      <c r="G1898" s="185" t="s">
        <v>6096</v>
      </c>
      <c r="H1898" s="110" t="s">
        <v>6130</v>
      </c>
      <c r="I1898" s="110" t="s">
        <v>6139</v>
      </c>
    </row>
    <row r="1899" spans="1:9" ht="11.25" customHeight="1" x14ac:dyDescent="0.2">
      <c r="A1899" s="181">
        <v>2440</v>
      </c>
      <c r="B1899" s="182" t="s">
        <v>1205</v>
      </c>
      <c r="C1899" s="182" t="s">
        <v>178</v>
      </c>
      <c r="D1899" s="183"/>
      <c r="E1899" s="188" t="s">
        <v>15193</v>
      </c>
      <c r="F1899" s="186">
        <v>0</v>
      </c>
      <c r="G1899" s="185" t="s">
        <v>6096</v>
      </c>
      <c r="H1899" s="110" t="s">
        <v>6130</v>
      </c>
      <c r="I1899" s="110" t="s">
        <v>6139</v>
      </c>
    </row>
    <row r="1900" spans="1:9" ht="11.25" customHeight="1" x14ac:dyDescent="0.2">
      <c r="A1900" s="181">
        <v>2441</v>
      </c>
      <c r="B1900" s="182" t="s">
        <v>1202</v>
      </c>
      <c r="C1900" s="182" t="s">
        <v>178</v>
      </c>
      <c r="D1900" s="183">
        <v>45009</v>
      </c>
      <c r="E1900" s="188" t="s">
        <v>15194</v>
      </c>
      <c r="F1900" s="186">
        <v>7519</v>
      </c>
      <c r="G1900" s="185" t="s">
        <v>6096</v>
      </c>
      <c r="H1900" s="110" t="s">
        <v>6130</v>
      </c>
      <c r="I1900" s="110" t="s">
        <v>6139</v>
      </c>
    </row>
    <row r="1901" spans="1:9" ht="11.25" customHeight="1" x14ac:dyDescent="0.2">
      <c r="A1901" s="181">
        <v>2442</v>
      </c>
      <c r="B1901" s="182" t="s">
        <v>13044</v>
      </c>
      <c r="C1901" s="182" t="s">
        <v>178</v>
      </c>
      <c r="D1901" s="183"/>
      <c r="E1901" s="188" t="s">
        <v>15193</v>
      </c>
      <c r="F1901" s="186">
        <v>0</v>
      </c>
      <c r="G1901" s="185" t="s">
        <v>6096</v>
      </c>
      <c r="H1901" s="110" t="s">
        <v>6130</v>
      </c>
      <c r="I1901" s="110" t="s">
        <v>6139</v>
      </c>
    </row>
    <row r="1902" spans="1:9" ht="11.25" customHeight="1" x14ac:dyDescent="0.2">
      <c r="A1902" s="181">
        <v>2443</v>
      </c>
      <c r="B1902" s="182" t="s">
        <v>13043</v>
      </c>
      <c r="C1902" s="182" t="s">
        <v>178</v>
      </c>
      <c r="D1902" s="183"/>
      <c r="E1902" s="188" t="s">
        <v>15193</v>
      </c>
      <c r="F1902" s="186">
        <v>0</v>
      </c>
      <c r="G1902" s="185" t="s">
        <v>7734</v>
      </c>
      <c r="H1902" s="110" t="s">
        <v>6130</v>
      </c>
      <c r="I1902" s="110" t="s">
        <v>6139</v>
      </c>
    </row>
    <row r="1903" spans="1:9" ht="11.25" customHeight="1" x14ac:dyDescent="0.2">
      <c r="A1903" s="181">
        <v>2445</v>
      </c>
      <c r="B1903" s="182" t="s">
        <v>7661</v>
      </c>
      <c r="C1903" s="182" t="s">
        <v>401</v>
      </c>
      <c r="D1903" s="183">
        <v>45009</v>
      </c>
      <c r="E1903" s="188" t="s">
        <v>15194</v>
      </c>
      <c r="F1903" s="186">
        <v>840814</v>
      </c>
      <c r="G1903" s="185" t="s">
        <v>7736</v>
      </c>
      <c r="H1903" s="110" t="s">
        <v>6130</v>
      </c>
      <c r="I1903" s="110" t="s">
        <v>6139</v>
      </c>
    </row>
    <row r="1904" spans="1:9" ht="11.25" customHeight="1" x14ac:dyDescent="0.2">
      <c r="A1904" s="181">
        <v>2446</v>
      </c>
      <c r="B1904" s="182" t="s">
        <v>889</v>
      </c>
      <c r="C1904" s="182" t="s">
        <v>887</v>
      </c>
      <c r="D1904" s="183">
        <v>43815</v>
      </c>
      <c r="E1904" s="188" t="s">
        <v>15195</v>
      </c>
      <c r="F1904" s="186">
        <v>198202</v>
      </c>
      <c r="G1904" s="185" t="s">
        <v>7738</v>
      </c>
      <c r="H1904" s="110" t="s">
        <v>6130</v>
      </c>
      <c r="I1904" s="110" t="s">
        <v>6139</v>
      </c>
    </row>
    <row r="1905" spans="1:9" ht="11.25" customHeight="1" x14ac:dyDescent="0.2">
      <c r="A1905" s="181">
        <v>2447</v>
      </c>
      <c r="B1905" s="182" t="s">
        <v>888</v>
      </c>
      <c r="C1905" s="182" t="s">
        <v>887</v>
      </c>
      <c r="D1905" s="184">
        <v>45013</v>
      </c>
      <c r="E1905" s="188" t="s">
        <v>15194</v>
      </c>
      <c r="F1905" s="186">
        <v>198402</v>
      </c>
      <c r="G1905" s="185" t="s">
        <v>7740</v>
      </c>
      <c r="H1905" s="110" t="s">
        <v>6130</v>
      </c>
      <c r="I1905" s="110" t="s">
        <v>6139</v>
      </c>
    </row>
    <row r="1906" spans="1:9" ht="11.25" customHeight="1" x14ac:dyDescent="0.2">
      <c r="A1906" s="181">
        <v>2449</v>
      </c>
      <c r="B1906" s="182" t="s">
        <v>687</v>
      </c>
      <c r="C1906" s="182" t="s">
        <v>168</v>
      </c>
      <c r="D1906" s="183"/>
      <c r="E1906" s="188" t="s">
        <v>15193</v>
      </c>
      <c r="F1906" s="186">
        <v>0</v>
      </c>
      <c r="G1906" s="185" t="s">
        <v>7742</v>
      </c>
      <c r="H1906" s="110" t="s">
        <v>6130</v>
      </c>
      <c r="I1906" s="110" t="s">
        <v>6139</v>
      </c>
    </row>
    <row r="1907" spans="1:9" ht="11.25" customHeight="1" x14ac:dyDescent="0.2">
      <c r="A1907" s="181">
        <v>2450</v>
      </c>
      <c r="B1907" s="182" t="s">
        <v>13040</v>
      </c>
      <c r="C1907" s="182" t="s">
        <v>168</v>
      </c>
      <c r="D1907" s="183"/>
      <c r="E1907" s="188" t="s">
        <v>15193</v>
      </c>
      <c r="F1907" s="186">
        <v>0</v>
      </c>
      <c r="G1907" s="185" t="s">
        <v>7744</v>
      </c>
      <c r="H1907" s="110" t="s">
        <v>6344</v>
      </c>
      <c r="I1907" s="110" t="s">
        <v>6139</v>
      </c>
    </row>
    <row r="1908" spans="1:9" ht="11.25" customHeight="1" x14ac:dyDescent="0.2">
      <c r="A1908" s="181">
        <v>2453</v>
      </c>
      <c r="B1908" s="182" t="s">
        <v>13038</v>
      </c>
      <c r="C1908" s="182" t="s">
        <v>178</v>
      </c>
      <c r="D1908" s="183"/>
      <c r="E1908" s="188" t="s">
        <v>15193</v>
      </c>
      <c r="F1908" s="186">
        <v>0</v>
      </c>
      <c r="G1908" s="185" t="s">
        <v>6517</v>
      </c>
      <c r="H1908" s="110" t="s">
        <v>6344</v>
      </c>
      <c r="I1908" s="110" t="s">
        <v>6139</v>
      </c>
    </row>
    <row r="1909" spans="1:9" ht="11.25" customHeight="1" x14ac:dyDescent="0.2">
      <c r="A1909" s="181">
        <v>2454</v>
      </c>
      <c r="B1909" s="182" t="s">
        <v>13036</v>
      </c>
      <c r="C1909" s="182" t="s">
        <v>178</v>
      </c>
      <c r="D1909" s="184"/>
      <c r="E1909" s="188" t="s">
        <v>15193</v>
      </c>
      <c r="F1909" s="186">
        <v>0</v>
      </c>
      <c r="G1909" s="185" t="s">
        <v>7747</v>
      </c>
      <c r="H1909" s="110" t="s">
        <v>6344</v>
      </c>
      <c r="I1909" s="110" t="s">
        <v>6139</v>
      </c>
    </row>
    <row r="1910" spans="1:9" ht="11.25" customHeight="1" x14ac:dyDescent="0.2">
      <c r="A1910" s="181">
        <v>2455</v>
      </c>
      <c r="B1910" s="182" t="s">
        <v>13034</v>
      </c>
      <c r="C1910" s="182" t="s">
        <v>178</v>
      </c>
      <c r="D1910" s="183"/>
      <c r="E1910" s="188" t="s">
        <v>15193</v>
      </c>
      <c r="F1910" s="186">
        <v>0</v>
      </c>
      <c r="G1910" s="185" t="s">
        <v>7748</v>
      </c>
      <c r="H1910" s="110" t="s">
        <v>6344</v>
      </c>
      <c r="I1910" s="110" t="s">
        <v>6139</v>
      </c>
    </row>
    <row r="1911" spans="1:9" ht="11.25" customHeight="1" x14ac:dyDescent="0.2">
      <c r="A1911" s="181">
        <v>2456</v>
      </c>
      <c r="B1911" s="182" t="s">
        <v>13032</v>
      </c>
      <c r="C1911" s="182" t="s">
        <v>178</v>
      </c>
      <c r="D1911" s="183"/>
      <c r="E1911" s="188" t="s">
        <v>15193</v>
      </c>
      <c r="F1911" s="186">
        <v>0</v>
      </c>
      <c r="G1911" s="185" t="s">
        <v>7750</v>
      </c>
      <c r="H1911" s="110" t="s">
        <v>6152</v>
      </c>
      <c r="I1911" s="110" t="s">
        <v>6139</v>
      </c>
    </row>
    <row r="1912" spans="1:9" ht="11.25" customHeight="1" x14ac:dyDescent="0.2">
      <c r="A1912" s="181">
        <v>2459</v>
      </c>
      <c r="B1912" s="182" t="s">
        <v>2701</v>
      </c>
      <c r="C1912" s="182" t="s">
        <v>183</v>
      </c>
      <c r="D1912" s="183"/>
      <c r="E1912" s="188" t="s">
        <v>15193</v>
      </c>
      <c r="F1912" s="186">
        <v>0</v>
      </c>
      <c r="G1912" s="185" t="s">
        <v>7503</v>
      </c>
      <c r="H1912" s="110" t="s">
        <v>6152</v>
      </c>
      <c r="I1912" s="110" t="s">
        <v>6139</v>
      </c>
    </row>
    <row r="1913" spans="1:9" ht="11.25" customHeight="1" x14ac:dyDescent="0.2">
      <c r="A1913" s="181">
        <v>2461</v>
      </c>
      <c r="B1913" s="182" t="s">
        <v>13029</v>
      </c>
      <c r="C1913" s="182" t="s">
        <v>178</v>
      </c>
      <c r="D1913" s="183"/>
      <c r="E1913" s="188" t="s">
        <v>15193</v>
      </c>
      <c r="F1913" s="186">
        <v>0</v>
      </c>
      <c r="G1913" s="185" t="s">
        <v>7322</v>
      </c>
      <c r="H1913" s="110" t="s">
        <v>6152</v>
      </c>
      <c r="I1913" s="110" t="s">
        <v>6139</v>
      </c>
    </row>
    <row r="1914" spans="1:9" ht="11.25" customHeight="1" x14ac:dyDescent="0.2">
      <c r="A1914" s="181">
        <v>2462</v>
      </c>
      <c r="B1914" s="182" t="s">
        <v>2919</v>
      </c>
      <c r="C1914" s="182" t="s">
        <v>751</v>
      </c>
      <c r="D1914" s="183"/>
      <c r="E1914" s="188" t="s">
        <v>15193</v>
      </c>
      <c r="F1914" s="186">
        <v>0</v>
      </c>
      <c r="G1914" s="185" t="s">
        <v>7754</v>
      </c>
      <c r="H1914" s="110" t="s">
        <v>6152</v>
      </c>
      <c r="I1914" s="110" t="s">
        <v>6139</v>
      </c>
    </row>
    <row r="1915" spans="1:9" ht="11.25" customHeight="1" x14ac:dyDescent="0.2">
      <c r="A1915" s="181">
        <v>2463</v>
      </c>
      <c r="B1915" s="182" t="s">
        <v>2889</v>
      </c>
      <c r="C1915" s="182" t="s">
        <v>751</v>
      </c>
      <c r="D1915" s="183"/>
      <c r="E1915" s="188" t="s">
        <v>15193</v>
      </c>
      <c r="F1915" s="186">
        <v>0</v>
      </c>
      <c r="G1915" s="185" t="s">
        <v>7756</v>
      </c>
      <c r="H1915" s="110" t="s">
        <v>6121</v>
      </c>
      <c r="I1915" s="110" t="s">
        <v>6139</v>
      </c>
    </row>
    <row r="1916" spans="1:9" ht="11.25" customHeight="1" x14ac:dyDescent="0.2">
      <c r="A1916" s="181">
        <v>2464</v>
      </c>
      <c r="B1916" s="182" t="s">
        <v>2888</v>
      </c>
      <c r="C1916" s="182" t="s">
        <v>751</v>
      </c>
      <c r="D1916" s="183"/>
      <c r="E1916" s="188" t="s">
        <v>15193</v>
      </c>
      <c r="F1916" s="186">
        <v>0</v>
      </c>
      <c r="G1916" s="185" t="s">
        <v>7757</v>
      </c>
      <c r="H1916" s="110" t="s">
        <v>6116</v>
      </c>
      <c r="I1916" s="110" t="s">
        <v>6139</v>
      </c>
    </row>
    <row r="1917" spans="1:9" ht="11.25" customHeight="1" x14ac:dyDescent="0.2">
      <c r="A1917" s="181">
        <v>2465</v>
      </c>
      <c r="B1917" s="182" t="s">
        <v>1036</v>
      </c>
      <c r="C1917" s="182" t="s">
        <v>178</v>
      </c>
      <c r="D1917" s="183"/>
      <c r="E1917" s="188" t="s">
        <v>15193</v>
      </c>
      <c r="F1917" s="186">
        <v>0</v>
      </c>
      <c r="G1917" s="185" t="s">
        <v>7759</v>
      </c>
      <c r="H1917" s="110" t="s">
        <v>6149</v>
      </c>
      <c r="I1917" s="110" t="s">
        <v>6139</v>
      </c>
    </row>
    <row r="1918" spans="1:9" ht="11.25" customHeight="1" x14ac:dyDescent="0.2">
      <c r="A1918" s="181">
        <v>2466</v>
      </c>
      <c r="B1918" s="182" t="s">
        <v>13023</v>
      </c>
      <c r="C1918" s="182" t="s">
        <v>178</v>
      </c>
      <c r="D1918" s="183"/>
      <c r="E1918" s="188" t="s">
        <v>15193</v>
      </c>
      <c r="F1918" s="186">
        <v>0</v>
      </c>
      <c r="G1918" s="185" t="s">
        <v>7538</v>
      </c>
      <c r="H1918" s="110" t="s">
        <v>6149</v>
      </c>
      <c r="I1918" s="110" t="s">
        <v>6139</v>
      </c>
    </row>
    <row r="1919" spans="1:9" ht="11.25" customHeight="1" x14ac:dyDescent="0.2">
      <c r="A1919" s="181">
        <v>2468</v>
      </c>
      <c r="B1919" s="182" t="s">
        <v>898</v>
      </c>
      <c r="C1919" s="182" t="s">
        <v>868</v>
      </c>
      <c r="D1919" s="184"/>
      <c r="E1919" s="188" t="s">
        <v>15193</v>
      </c>
      <c r="F1919" s="186">
        <v>0</v>
      </c>
      <c r="G1919" s="185" t="s">
        <v>7760</v>
      </c>
      <c r="H1919" s="110" t="s">
        <v>6240</v>
      </c>
      <c r="I1919" s="110" t="s">
        <v>6139</v>
      </c>
    </row>
    <row r="1920" spans="1:9" ht="11.25" customHeight="1" x14ac:dyDescent="0.2">
      <c r="A1920" s="181">
        <v>2469</v>
      </c>
      <c r="B1920" s="182" t="s">
        <v>3303</v>
      </c>
      <c r="C1920" s="182" t="s">
        <v>178</v>
      </c>
      <c r="D1920" s="183"/>
      <c r="E1920" s="188" t="s">
        <v>15193</v>
      </c>
      <c r="F1920" s="186">
        <v>0</v>
      </c>
      <c r="G1920" s="185" t="s">
        <v>7762</v>
      </c>
      <c r="H1920" s="110" t="s">
        <v>6257</v>
      </c>
      <c r="I1920" s="110" t="s">
        <v>6139</v>
      </c>
    </row>
    <row r="1921" spans="1:9" ht="11.25" customHeight="1" x14ac:dyDescent="0.2">
      <c r="A1921" s="181">
        <v>2470</v>
      </c>
      <c r="B1921" s="182" t="s">
        <v>3300</v>
      </c>
      <c r="C1921" s="182" t="s">
        <v>178</v>
      </c>
      <c r="D1921" s="183"/>
      <c r="E1921" s="188" t="s">
        <v>15193</v>
      </c>
      <c r="F1921" s="186">
        <v>0</v>
      </c>
      <c r="G1921" s="185" t="s">
        <v>7764</v>
      </c>
      <c r="H1921" s="110" t="s">
        <v>6152</v>
      </c>
      <c r="I1921" s="110" t="s">
        <v>6139</v>
      </c>
    </row>
    <row r="1922" spans="1:9" ht="11.25" customHeight="1" x14ac:dyDescent="0.2">
      <c r="A1922" s="181">
        <v>2471</v>
      </c>
      <c r="B1922" s="182" t="s">
        <v>3301</v>
      </c>
      <c r="C1922" s="182" t="s">
        <v>178</v>
      </c>
      <c r="D1922" s="183"/>
      <c r="E1922" s="188" t="s">
        <v>15193</v>
      </c>
      <c r="F1922" s="186">
        <v>0</v>
      </c>
      <c r="G1922" s="185" t="s">
        <v>7765</v>
      </c>
      <c r="H1922" s="110" t="s">
        <v>6152</v>
      </c>
      <c r="I1922" s="110" t="s">
        <v>6139</v>
      </c>
    </row>
    <row r="1923" spans="1:9" ht="11.25" customHeight="1" x14ac:dyDescent="0.2">
      <c r="A1923" s="181">
        <v>2472</v>
      </c>
      <c r="B1923" s="182" t="s">
        <v>2902</v>
      </c>
      <c r="C1923" s="182" t="s">
        <v>751</v>
      </c>
      <c r="D1923" s="184"/>
      <c r="E1923" s="188" t="s">
        <v>15193</v>
      </c>
      <c r="F1923" s="186">
        <v>0</v>
      </c>
      <c r="G1923" s="185" t="s">
        <v>6096</v>
      </c>
      <c r="H1923" s="110" t="s">
        <v>6240</v>
      </c>
      <c r="I1923" s="110" t="s">
        <v>6139</v>
      </c>
    </row>
    <row r="1924" spans="1:9" ht="11.25" customHeight="1" x14ac:dyDescent="0.2">
      <c r="A1924" s="181">
        <v>2473</v>
      </c>
      <c r="B1924" s="182" t="s">
        <v>395</v>
      </c>
      <c r="C1924" s="182" t="s">
        <v>273</v>
      </c>
      <c r="D1924" s="183">
        <v>44690</v>
      </c>
      <c r="E1924" s="188" t="s">
        <v>7328</v>
      </c>
      <c r="F1924" s="186">
        <v>38571.01</v>
      </c>
      <c r="G1924" s="185" t="s">
        <v>7767</v>
      </c>
      <c r="H1924" s="110" t="s">
        <v>6258</v>
      </c>
      <c r="I1924" s="110" t="s">
        <v>6139</v>
      </c>
    </row>
    <row r="1925" spans="1:9" ht="11.25" customHeight="1" x14ac:dyDescent="0.2">
      <c r="A1925" s="181">
        <v>2474</v>
      </c>
      <c r="B1925" s="182" t="s">
        <v>589</v>
      </c>
      <c r="C1925" s="182" t="s">
        <v>183</v>
      </c>
      <c r="D1925" s="184">
        <v>45434</v>
      </c>
      <c r="E1925" s="188" t="s">
        <v>10909</v>
      </c>
      <c r="F1925" s="186">
        <v>48382</v>
      </c>
      <c r="G1925" s="185" t="s">
        <v>7769</v>
      </c>
      <c r="H1925" s="110" t="s">
        <v>6521</v>
      </c>
      <c r="I1925" s="110" t="s">
        <v>6139</v>
      </c>
    </row>
    <row r="1926" spans="1:9" ht="11.25" customHeight="1" x14ac:dyDescent="0.2">
      <c r="A1926" s="181">
        <v>2475</v>
      </c>
      <c r="B1926" s="182" t="s">
        <v>932</v>
      </c>
      <c r="C1926" s="182" t="s">
        <v>4512</v>
      </c>
      <c r="D1926" s="183"/>
      <c r="E1926" s="188" t="s">
        <v>15193</v>
      </c>
      <c r="F1926" s="186">
        <v>0</v>
      </c>
      <c r="G1926" s="185" t="s">
        <v>7770</v>
      </c>
      <c r="H1926" s="110" t="s">
        <v>6152</v>
      </c>
      <c r="I1926" s="110" t="s">
        <v>6139</v>
      </c>
    </row>
    <row r="1927" spans="1:9" ht="11.25" customHeight="1" x14ac:dyDescent="0.2">
      <c r="A1927" s="110">
        <v>2476</v>
      </c>
      <c r="B1927" s="110" t="s">
        <v>875</v>
      </c>
      <c r="C1927" s="110" t="s">
        <v>401</v>
      </c>
      <c r="D1927" s="183"/>
      <c r="E1927" s="110" t="s">
        <v>15193</v>
      </c>
      <c r="F1927" s="110">
        <v>0</v>
      </c>
      <c r="G1927" s="185" t="s">
        <v>6096</v>
      </c>
      <c r="H1927" s="110" t="s">
        <v>6573</v>
      </c>
      <c r="I1927" s="110" t="s">
        <v>6139</v>
      </c>
    </row>
    <row r="1928" spans="1:9" ht="11.25" customHeight="1" x14ac:dyDescent="0.2">
      <c r="A1928" s="181">
        <v>2477</v>
      </c>
      <c r="B1928" s="182" t="s">
        <v>13021</v>
      </c>
      <c r="C1928" s="182" t="s">
        <v>183</v>
      </c>
      <c r="D1928" s="183"/>
      <c r="E1928" s="188" t="s">
        <v>15193</v>
      </c>
      <c r="F1928" s="186">
        <v>0</v>
      </c>
      <c r="G1928" s="185" t="s">
        <v>7772</v>
      </c>
      <c r="H1928" s="110" t="s">
        <v>6257</v>
      </c>
      <c r="I1928" s="110" t="s">
        <v>6139</v>
      </c>
    </row>
    <row r="1929" spans="1:9" ht="11.25" customHeight="1" x14ac:dyDescent="0.2">
      <c r="A1929" s="110">
        <v>2478</v>
      </c>
      <c r="B1929" s="110" t="s">
        <v>1281</v>
      </c>
      <c r="C1929" s="110" t="s">
        <v>822</v>
      </c>
      <c r="D1929" s="183"/>
      <c r="E1929" s="110" t="s">
        <v>15193</v>
      </c>
      <c r="F1929" s="110">
        <v>0</v>
      </c>
      <c r="G1929" s="185" t="s">
        <v>7774</v>
      </c>
      <c r="H1929" s="110" t="s">
        <v>6257</v>
      </c>
      <c r="I1929" s="110" t="s">
        <v>6139</v>
      </c>
    </row>
    <row r="1930" spans="1:9" ht="11.25" customHeight="1" x14ac:dyDescent="0.2">
      <c r="A1930" s="110">
        <v>2479</v>
      </c>
      <c r="B1930" s="110" t="s">
        <v>1659</v>
      </c>
      <c r="C1930" s="110" t="s">
        <v>168</v>
      </c>
      <c r="D1930" s="183">
        <v>43553</v>
      </c>
      <c r="E1930" s="110" t="s">
        <v>15195</v>
      </c>
      <c r="F1930" s="110">
        <v>16070</v>
      </c>
      <c r="G1930" s="185" t="s">
        <v>7776</v>
      </c>
      <c r="H1930" s="110" t="s">
        <v>6258</v>
      </c>
      <c r="I1930" s="110" t="s">
        <v>6139</v>
      </c>
    </row>
    <row r="1931" spans="1:9" ht="11.25" customHeight="1" x14ac:dyDescent="0.2">
      <c r="A1931" s="181">
        <v>2480</v>
      </c>
      <c r="B1931" s="182" t="s">
        <v>9254</v>
      </c>
      <c r="C1931" s="182" t="s">
        <v>183</v>
      </c>
      <c r="D1931" s="183">
        <v>44589</v>
      </c>
      <c r="E1931" s="188" t="s">
        <v>7328</v>
      </c>
      <c r="F1931" s="186">
        <v>34504</v>
      </c>
      <c r="G1931" s="185" t="s">
        <v>7778</v>
      </c>
      <c r="H1931" s="110" t="s">
        <v>6280</v>
      </c>
      <c r="I1931" s="110" t="s">
        <v>6139</v>
      </c>
    </row>
    <row r="1932" spans="1:9" ht="11.25" customHeight="1" x14ac:dyDescent="0.2">
      <c r="A1932" s="181">
        <v>2481</v>
      </c>
      <c r="B1932" s="182" t="s">
        <v>583</v>
      </c>
      <c r="C1932" s="182" t="s">
        <v>178</v>
      </c>
      <c r="D1932" s="183"/>
      <c r="E1932" s="188" t="s">
        <v>15193</v>
      </c>
      <c r="F1932" s="186">
        <v>0</v>
      </c>
      <c r="G1932" s="185" t="s">
        <v>6096</v>
      </c>
      <c r="H1932" s="110" t="s">
        <v>6280</v>
      </c>
      <c r="I1932" s="110" t="s">
        <v>6139</v>
      </c>
    </row>
    <row r="1933" spans="1:9" ht="11.25" customHeight="1" x14ac:dyDescent="0.2">
      <c r="A1933" s="110">
        <v>2484</v>
      </c>
      <c r="B1933" s="110" t="s">
        <v>13017</v>
      </c>
      <c r="C1933" s="110" t="s">
        <v>178</v>
      </c>
      <c r="D1933" s="183"/>
      <c r="E1933" s="110" t="s">
        <v>15193</v>
      </c>
      <c r="F1933" s="110">
        <v>0</v>
      </c>
      <c r="G1933" s="185" t="s">
        <v>6096</v>
      </c>
      <c r="H1933" s="110" t="s">
        <v>6280</v>
      </c>
      <c r="I1933" s="110" t="s">
        <v>6139</v>
      </c>
    </row>
    <row r="1934" spans="1:9" ht="11.25" customHeight="1" x14ac:dyDescent="0.2">
      <c r="A1934" s="110">
        <v>2485</v>
      </c>
      <c r="B1934" s="110" t="s">
        <v>13015</v>
      </c>
      <c r="C1934" s="110" t="s">
        <v>178</v>
      </c>
      <c r="D1934" s="183"/>
      <c r="E1934" s="110" t="s">
        <v>15193</v>
      </c>
      <c r="F1934" s="110">
        <v>0</v>
      </c>
      <c r="G1934" s="185" t="s">
        <v>6096</v>
      </c>
      <c r="H1934" s="110" t="s">
        <v>6280</v>
      </c>
      <c r="I1934" s="110" t="s">
        <v>6139</v>
      </c>
    </row>
    <row r="1935" spans="1:9" ht="11.25" customHeight="1" x14ac:dyDescent="0.2">
      <c r="A1935" s="181">
        <v>2486</v>
      </c>
      <c r="B1935" s="182" t="s">
        <v>3142</v>
      </c>
      <c r="C1935" s="182" t="s">
        <v>178</v>
      </c>
      <c r="D1935" s="183"/>
      <c r="E1935" s="188" t="s">
        <v>15193</v>
      </c>
      <c r="F1935" s="186">
        <v>0</v>
      </c>
      <c r="G1935" s="185" t="s">
        <v>7780</v>
      </c>
      <c r="H1935" s="110" t="s">
        <v>6152</v>
      </c>
      <c r="I1935" s="110" t="s">
        <v>6139</v>
      </c>
    </row>
    <row r="1936" spans="1:9" ht="11.25" customHeight="1" x14ac:dyDescent="0.2">
      <c r="A1936" s="110">
        <v>2487</v>
      </c>
      <c r="B1936" s="110" t="s">
        <v>13012</v>
      </c>
      <c r="C1936" s="110" t="s">
        <v>178</v>
      </c>
      <c r="D1936" s="183"/>
      <c r="E1936" s="110" t="s">
        <v>15193</v>
      </c>
      <c r="F1936" s="110">
        <v>0</v>
      </c>
      <c r="G1936" s="185" t="s">
        <v>6493</v>
      </c>
      <c r="H1936" s="110" t="s">
        <v>6191</v>
      </c>
      <c r="I1936" s="110" t="s">
        <v>6139</v>
      </c>
    </row>
    <row r="1937" spans="1:9" ht="11.25" customHeight="1" x14ac:dyDescent="0.2">
      <c r="A1937" s="181">
        <v>2488</v>
      </c>
      <c r="B1937" s="182" t="s">
        <v>13010</v>
      </c>
      <c r="C1937" s="182" t="s">
        <v>178</v>
      </c>
      <c r="D1937" s="183"/>
      <c r="E1937" s="188" t="s">
        <v>15193</v>
      </c>
      <c r="F1937" s="186">
        <v>0</v>
      </c>
      <c r="G1937" s="185" t="s">
        <v>7496</v>
      </c>
      <c r="H1937" s="110" t="s">
        <v>6280</v>
      </c>
      <c r="I1937" s="110" t="s">
        <v>6139</v>
      </c>
    </row>
    <row r="1938" spans="1:9" ht="11.25" customHeight="1" x14ac:dyDescent="0.2">
      <c r="A1938" s="181">
        <v>2489</v>
      </c>
      <c r="B1938" s="182" t="s">
        <v>13008</v>
      </c>
      <c r="C1938" s="182" t="s">
        <v>178</v>
      </c>
      <c r="D1938" s="183"/>
      <c r="E1938" s="188" t="s">
        <v>15193</v>
      </c>
      <c r="F1938" s="186">
        <v>0</v>
      </c>
      <c r="G1938" s="185" t="s">
        <v>6096</v>
      </c>
      <c r="H1938" s="110" t="s">
        <v>6434</v>
      </c>
      <c r="I1938" s="110" t="s">
        <v>6139</v>
      </c>
    </row>
    <row r="1939" spans="1:9" ht="11.25" customHeight="1" x14ac:dyDescent="0.2">
      <c r="A1939" s="181">
        <v>2490</v>
      </c>
      <c r="B1939" s="182" t="s">
        <v>13006</v>
      </c>
      <c r="C1939" s="182" t="s">
        <v>178</v>
      </c>
      <c r="D1939" s="183"/>
      <c r="E1939" s="188" t="s">
        <v>15193</v>
      </c>
      <c r="F1939" s="186">
        <v>0</v>
      </c>
      <c r="G1939" s="185" t="s">
        <v>6553</v>
      </c>
      <c r="H1939" s="110" t="s">
        <v>6280</v>
      </c>
      <c r="I1939" s="110" t="s">
        <v>6139</v>
      </c>
    </row>
    <row r="1940" spans="1:9" ht="11.25" customHeight="1" x14ac:dyDescent="0.2">
      <c r="A1940" s="181">
        <v>2491</v>
      </c>
      <c r="B1940" s="182" t="s">
        <v>13004</v>
      </c>
      <c r="C1940" s="182" t="s">
        <v>178</v>
      </c>
      <c r="D1940" s="183"/>
      <c r="E1940" s="188" t="s">
        <v>15193</v>
      </c>
      <c r="F1940" s="186">
        <v>0</v>
      </c>
      <c r="G1940" s="185" t="s">
        <v>7783</v>
      </c>
      <c r="H1940" s="110" t="s">
        <v>6280</v>
      </c>
      <c r="I1940" s="110" t="s">
        <v>6139</v>
      </c>
    </row>
    <row r="1941" spans="1:9" ht="11.25" customHeight="1" x14ac:dyDescent="0.2">
      <c r="A1941" s="181">
        <v>2492</v>
      </c>
      <c r="B1941" s="182" t="s">
        <v>3143</v>
      </c>
      <c r="C1941" s="182" t="s">
        <v>178</v>
      </c>
      <c r="D1941" s="183"/>
      <c r="E1941" s="188" t="s">
        <v>15193</v>
      </c>
      <c r="F1941" s="186">
        <v>0</v>
      </c>
      <c r="G1941" s="185" t="s">
        <v>7785</v>
      </c>
      <c r="H1941" s="110" t="s">
        <v>6152</v>
      </c>
      <c r="I1941" s="110" t="s">
        <v>6139</v>
      </c>
    </row>
    <row r="1942" spans="1:9" ht="11.25" customHeight="1" x14ac:dyDescent="0.2">
      <c r="A1942" s="181">
        <v>2493</v>
      </c>
      <c r="B1942" s="182" t="s">
        <v>3144</v>
      </c>
      <c r="C1942" s="182" t="s">
        <v>178</v>
      </c>
      <c r="D1942" s="183"/>
      <c r="E1942" s="188" t="s">
        <v>15193</v>
      </c>
      <c r="F1942" s="186">
        <v>0</v>
      </c>
      <c r="G1942" s="185" t="s">
        <v>7787</v>
      </c>
      <c r="H1942" s="110" t="s">
        <v>6152</v>
      </c>
      <c r="I1942" s="110" t="s">
        <v>6139</v>
      </c>
    </row>
    <row r="1943" spans="1:9" ht="11.25" customHeight="1" x14ac:dyDescent="0.2">
      <c r="A1943" s="181">
        <v>2494</v>
      </c>
      <c r="B1943" s="182" t="s">
        <v>13000</v>
      </c>
      <c r="C1943" s="182" t="s">
        <v>178</v>
      </c>
      <c r="D1943" s="183"/>
      <c r="E1943" s="188" t="s">
        <v>15193</v>
      </c>
      <c r="F1943" s="186">
        <v>0</v>
      </c>
      <c r="G1943" s="185" t="s">
        <v>7788</v>
      </c>
      <c r="H1943" s="110" t="s">
        <v>6152</v>
      </c>
      <c r="I1943" s="110" t="s">
        <v>6139</v>
      </c>
    </row>
    <row r="1944" spans="1:9" ht="11.25" customHeight="1" x14ac:dyDescent="0.2">
      <c r="A1944" s="181">
        <v>2495</v>
      </c>
      <c r="B1944" s="182" t="s">
        <v>3145</v>
      </c>
      <c r="C1944" s="182" t="s">
        <v>178</v>
      </c>
      <c r="D1944" s="183"/>
      <c r="E1944" s="188" t="s">
        <v>15193</v>
      </c>
      <c r="F1944" s="186">
        <v>0</v>
      </c>
      <c r="G1944" s="185" t="s">
        <v>7790</v>
      </c>
      <c r="H1944" s="110" t="s">
        <v>6152</v>
      </c>
      <c r="I1944" s="110" t="s">
        <v>6139</v>
      </c>
    </row>
    <row r="1945" spans="1:9" ht="11.25" customHeight="1" x14ac:dyDescent="0.2">
      <c r="A1945" s="181">
        <v>2497</v>
      </c>
      <c r="B1945" s="182" t="s">
        <v>956</v>
      </c>
      <c r="C1945" s="182" t="s">
        <v>868</v>
      </c>
      <c r="D1945" s="183"/>
      <c r="E1945" s="188" t="s">
        <v>15193</v>
      </c>
      <c r="F1945" s="186">
        <v>0</v>
      </c>
      <c r="G1945" s="185" t="s">
        <v>7792</v>
      </c>
      <c r="H1945" s="110" t="s">
        <v>6152</v>
      </c>
      <c r="I1945" s="110" t="s">
        <v>6139</v>
      </c>
    </row>
    <row r="1946" spans="1:9" ht="11.25" customHeight="1" x14ac:dyDescent="0.2">
      <c r="A1946" s="181">
        <v>2498</v>
      </c>
      <c r="B1946" s="182" t="s">
        <v>3302</v>
      </c>
      <c r="C1946" s="182" t="s">
        <v>178</v>
      </c>
      <c r="D1946" s="183"/>
      <c r="E1946" s="188" t="s">
        <v>15193</v>
      </c>
      <c r="F1946" s="186">
        <v>0</v>
      </c>
      <c r="G1946" s="185" t="s">
        <v>6096</v>
      </c>
      <c r="H1946" s="110" t="s">
        <v>6194</v>
      </c>
      <c r="I1946" s="110" t="s">
        <v>6139</v>
      </c>
    </row>
    <row r="1947" spans="1:9" ht="11.25" customHeight="1" x14ac:dyDescent="0.2">
      <c r="A1947" s="181">
        <v>2501</v>
      </c>
      <c r="B1947" s="182" t="s">
        <v>476</v>
      </c>
      <c r="C1947" s="182" t="s">
        <v>477</v>
      </c>
      <c r="D1947" s="183"/>
      <c r="E1947" s="188" t="s">
        <v>15193</v>
      </c>
      <c r="F1947" s="186">
        <v>0</v>
      </c>
      <c r="G1947" s="185" t="s">
        <v>6096</v>
      </c>
      <c r="H1947" s="110" t="s">
        <v>6194</v>
      </c>
      <c r="I1947" s="110" t="s">
        <v>6139</v>
      </c>
    </row>
    <row r="1948" spans="1:9" ht="11.25" customHeight="1" x14ac:dyDescent="0.2">
      <c r="A1948" s="181">
        <v>2504</v>
      </c>
      <c r="B1948" s="182" t="s">
        <v>928</v>
      </c>
      <c r="C1948" s="182" t="s">
        <v>401</v>
      </c>
      <c r="D1948" s="183"/>
      <c r="E1948" s="188" t="s">
        <v>15193</v>
      </c>
      <c r="F1948" s="186">
        <v>0</v>
      </c>
      <c r="G1948" s="185" t="s">
        <v>7793</v>
      </c>
      <c r="H1948" s="110" t="s">
        <v>6194</v>
      </c>
      <c r="I1948" s="110" t="s">
        <v>6139</v>
      </c>
    </row>
    <row r="1949" spans="1:9" ht="11.25" customHeight="1" x14ac:dyDescent="0.2">
      <c r="A1949" s="181">
        <v>2505</v>
      </c>
      <c r="B1949" s="182" t="s">
        <v>12997</v>
      </c>
      <c r="C1949" s="182" t="s">
        <v>183</v>
      </c>
      <c r="D1949" s="183"/>
      <c r="E1949" s="188" t="s">
        <v>15193</v>
      </c>
      <c r="F1949" s="186">
        <v>0</v>
      </c>
      <c r="G1949" s="185" t="s">
        <v>6096</v>
      </c>
      <c r="H1949" s="110" t="s">
        <v>6194</v>
      </c>
      <c r="I1949" s="110" t="s">
        <v>6139</v>
      </c>
    </row>
    <row r="1950" spans="1:9" ht="11.25" customHeight="1" x14ac:dyDescent="0.2">
      <c r="A1950" s="181">
        <v>2506</v>
      </c>
      <c r="B1950" s="182" t="s">
        <v>6649</v>
      </c>
      <c r="C1950" s="182" t="s">
        <v>171</v>
      </c>
      <c r="D1950" s="183">
        <v>44998</v>
      </c>
      <c r="E1950" s="188" t="s">
        <v>15194</v>
      </c>
      <c r="F1950" s="186">
        <v>1765</v>
      </c>
      <c r="G1950" s="185" t="s">
        <v>6096</v>
      </c>
      <c r="H1950" s="110" t="s">
        <v>6194</v>
      </c>
      <c r="I1950" s="110" t="s">
        <v>6139</v>
      </c>
    </row>
    <row r="1951" spans="1:9" ht="11.25" customHeight="1" x14ac:dyDescent="0.2">
      <c r="A1951" s="181">
        <v>2516</v>
      </c>
      <c r="B1951" s="182" t="s">
        <v>382</v>
      </c>
      <c r="C1951" s="182" t="s">
        <v>273</v>
      </c>
      <c r="D1951" s="184"/>
      <c r="E1951" s="188" t="s">
        <v>15193</v>
      </c>
      <c r="F1951" s="186">
        <v>0</v>
      </c>
      <c r="G1951" s="185" t="s">
        <v>6096</v>
      </c>
      <c r="H1951" s="110" t="s">
        <v>6194</v>
      </c>
      <c r="I1951" s="110" t="s">
        <v>6139</v>
      </c>
    </row>
    <row r="1952" spans="1:9" ht="11.25" customHeight="1" x14ac:dyDescent="0.2">
      <c r="A1952" s="181">
        <v>2518</v>
      </c>
      <c r="B1952" s="182" t="s">
        <v>1305</v>
      </c>
      <c r="C1952" s="182" t="s">
        <v>171</v>
      </c>
      <c r="D1952" s="183">
        <v>44683</v>
      </c>
      <c r="E1952" s="188" t="s">
        <v>7328</v>
      </c>
      <c r="F1952" s="186">
        <v>3666</v>
      </c>
      <c r="G1952" s="185" t="s">
        <v>6096</v>
      </c>
      <c r="H1952" s="110" t="s">
        <v>6194</v>
      </c>
      <c r="I1952" s="110" t="s">
        <v>6139</v>
      </c>
    </row>
    <row r="1953" spans="1:9" ht="11.25" customHeight="1" x14ac:dyDescent="0.2">
      <c r="A1953" s="181">
        <v>2519</v>
      </c>
      <c r="B1953" s="182" t="s">
        <v>3356</v>
      </c>
      <c r="C1953" s="182" t="s">
        <v>178</v>
      </c>
      <c r="D1953" s="183"/>
      <c r="E1953" s="188" t="s">
        <v>15193</v>
      </c>
      <c r="F1953" s="186">
        <v>0</v>
      </c>
      <c r="G1953" s="185" t="s">
        <v>6096</v>
      </c>
      <c r="H1953" s="110" t="s">
        <v>6194</v>
      </c>
      <c r="I1953" s="110" t="s">
        <v>6139</v>
      </c>
    </row>
    <row r="1954" spans="1:9" ht="11.25" customHeight="1" x14ac:dyDescent="0.2">
      <c r="A1954" s="181">
        <v>2520</v>
      </c>
      <c r="B1954" s="182" t="s">
        <v>12996</v>
      </c>
      <c r="C1954" s="182" t="s">
        <v>178</v>
      </c>
      <c r="D1954" s="183"/>
      <c r="E1954" s="188" t="s">
        <v>15193</v>
      </c>
      <c r="F1954" s="186">
        <v>0</v>
      </c>
      <c r="G1954" s="185" t="s">
        <v>6096</v>
      </c>
      <c r="H1954" s="110" t="s">
        <v>6194</v>
      </c>
      <c r="I1954" s="110" t="s">
        <v>6139</v>
      </c>
    </row>
    <row r="1955" spans="1:9" ht="11.25" customHeight="1" x14ac:dyDescent="0.2">
      <c r="A1955" s="181">
        <v>2521</v>
      </c>
      <c r="B1955" s="182" t="s">
        <v>12995</v>
      </c>
      <c r="C1955" s="182" t="s">
        <v>178</v>
      </c>
      <c r="D1955" s="184"/>
      <c r="E1955" s="188" t="s">
        <v>15193</v>
      </c>
      <c r="F1955" s="186">
        <v>0</v>
      </c>
      <c r="G1955" s="185" t="s">
        <v>7563</v>
      </c>
      <c r="H1955" s="110" t="s">
        <v>6194</v>
      </c>
      <c r="I1955" s="110" t="s">
        <v>6139</v>
      </c>
    </row>
    <row r="1956" spans="1:9" ht="11.25" customHeight="1" x14ac:dyDescent="0.2">
      <c r="A1956" s="181">
        <v>2522</v>
      </c>
      <c r="B1956" s="182" t="s">
        <v>9227</v>
      </c>
      <c r="C1956" s="182" t="s">
        <v>178</v>
      </c>
      <c r="D1956" s="184">
        <v>44589</v>
      </c>
      <c r="E1956" s="188" t="s">
        <v>7328</v>
      </c>
      <c r="F1956" s="186">
        <v>684206.01</v>
      </c>
      <c r="G1956" s="185" t="s">
        <v>6096</v>
      </c>
      <c r="H1956" s="110" t="s">
        <v>7185</v>
      </c>
      <c r="I1956" s="110" t="s">
        <v>6139</v>
      </c>
    </row>
    <row r="1957" spans="1:9" ht="11.25" customHeight="1" x14ac:dyDescent="0.2">
      <c r="A1957" s="181">
        <v>2523</v>
      </c>
      <c r="B1957" s="182" t="s">
        <v>12994</v>
      </c>
      <c r="C1957" s="182" t="s">
        <v>171</v>
      </c>
      <c r="D1957" s="183"/>
      <c r="E1957" s="188" t="s">
        <v>15193</v>
      </c>
      <c r="F1957" s="186">
        <v>0</v>
      </c>
      <c r="G1957" s="185" t="s">
        <v>6096</v>
      </c>
      <c r="H1957" s="110" t="s">
        <v>6194</v>
      </c>
      <c r="I1957" s="110" t="s">
        <v>6139</v>
      </c>
    </row>
    <row r="1958" spans="1:9" ht="11.25" customHeight="1" x14ac:dyDescent="0.2">
      <c r="A1958" s="181">
        <v>2524</v>
      </c>
      <c r="B1958" s="182" t="s">
        <v>1591</v>
      </c>
      <c r="C1958" s="182" t="s">
        <v>751</v>
      </c>
      <c r="D1958" s="183">
        <v>43704</v>
      </c>
      <c r="E1958" s="188" t="s">
        <v>15195</v>
      </c>
      <c r="F1958" s="186">
        <v>77350</v>
      </c>
      <c r="G1958" s="185" t="s">
        <v>7799</v>
      </c>
      <c r="H1958" s="110" t="s">
        <v>6194</v>
      </c>
      <c r="I1958" s="110" t="s">
        <v>6139</v>
      </c>
    </row>
    <row r="1959" spans="1:9" ht="11.25" customHeight="1" x14ac:dyDescent="0.2">
      <c r="A1959" s="181">
        <v>2526</v>
      </c>
      <c r="B1959" s="182" t="s">
        <v>12992</v>
      </c>
      <c r="C1959" s="182" t="s">
        <v>183</v>
      </c>
      <c r="D1959" s="183"/>
      <c r="E1959" s="188" t="s">
        <v>15193</v>
      </c>
      <c r="F1959" s="186">
        <v>0</v>
      </c>
      <c r="G1959" s="185" t="s">
        <v>6096</v>
      </c>
      <c r="H1959" s="110" t="s">
        <v>6194</v>
      </c>
      <c r="I1959" s="110" t="s">
        <v>6139</v>
      </c>
    </row>
    <row r="1960" spans="1:9" ht="11.25" customHeight="1" x14ac:dyDescent="0.2">
      <c r="A1960" s="181">
        <v>2528</v>
      </c>
      <c r="B1960" s="182" t="s">
        <v>1552</v>
      </c>
      <c r="C1960" s="182" t="s">
        <v>178</v>
      </c>
      <c r="D1960" s="183"/>
      <c r="E1960" s="188" t="s">
        <v>15193</v>
      </c>
      <c r="F1960" s="186">
        <v>0</v>
      </c>
      <c r="G1960" s="185" t="s">
        <v>7801</v>
      </c>
      <c r="H1960" s="110" t="s">
        <v>6152</v>
      </c>
      <c r="I1960" s="110" t="s">
        <v>6139</v>
      </c>
    </row>
    <row r="1961" spans="1:9" ht="11.25" customHeight="1" x14ac:dyDescent="0.2">
      <c r="A1961" s="181">
        <v>2529</v>
      </c>
      <c r="B1961" s="182" t="s">
        <v>6648</v>
      </c>
      <c r="C1961" s="182" t="s">
        <v>171</v>
      </c>
      <c r="D1961" s="184">
        <v>45016</v>
      </c>
      <c r="E1961" s="188" t="s">
        <v>15194</v>
      </c>
      <c r="F1961" s="186">
        <v>35427</v>
      </c>
      <c r="G1961" s="185" t="s">
        <v>7802</v>
      </c>
      <c r="H1961" s="110" t="s">
        <v>6152</v>
      </c>
      <c r="I1961" s="110" t="s">
        <v>6139</v>
      </c>
    </row>
    <row r="1962" spans="1:9" ht="11.25" customHeight="1" x14ac:dyDescent="0.2">
      <c r="A1962" s="181">
        <v>2531</v>
      </c>
      <c r="B1962" s="182" t="s">
        <v>1471</v>
      </c>
      <c r="C1962" s="182" t="s">
        <v>178</v>
      </c>
      <c r="D1962" s="184"/>
      <c r="E1962" s="188" t="s">
        <v>15193</v>
      </c>
      <c r="F1962" s="186">
        <v>0</v>
      </c>
      <c r="G1962" s="185" t="s">
        <v>7804</v>
      </c>
      <c r="H1962" s="110" t="s">
        <v>6152</v>
      </c>
      <c r="I1962" s="110" t="s">
        <v>6139</v>
      </c>
    </row>
    <row r="1963" spans="1:9" ht="11.25" customHeight="1" x14ac:dyDescent="0.2">
      <c r="A1963" s="181">
        <v>2532</v>
      </c>
      <c r="B1963" s="182" t="s">
        <v>179</v>
      </c>
      <c r="C1963" s="182" t="s">
        <v>178</v>
      </c>
      <c r="D1963" s="183"/>
      <c r="E1963" s="188" t="s">
        <v>15193</v>
      </c>
      <c r="F1963" s="186">
        <v>0</v>
      </c>
      <c r="G1963" s="185" t="s">
        <v>6096</v>
      </c>
      <c r="H1963" s="110" t="s">
        <v>6406</v>
      </c>
      <c r="I1963" s="110" t="s">
        <v>6139</v>
      </c>
    </row>
    <row r="1964" spans="1:9" ht="11.25" customHeight="1" x14ac:dyDescent="0.2">
      <c r="A1964" s="181">
        <v>2533</v>
      </c>
      <c r="B1964" s="182" t="s">
        <v>12989</v>
      </c>
      <c r="C1964" s="182" t="s">
        <v>171</v>
      </c>
      <c r="D1964" s="184">
        <v>45016</v>
      </c>
      <c r="E1964" s="188" t="s">
        <v>15194</v>
      </c>
      <c r="F1964" s="186">
        <v>21522.01</v>
      </c>
      <c r="G1964" s="185" t="s">
        <v>7806</v>
      </c>
      <c r="H1964" s="110" t="s">
        <v>6257</v>
      </c>
      <c r="I1964" s="110" t="s">
        <v>6139</v>
      </c>
    </row>
    <row r="1965" spans="1:9" ht="11.25" customHeight="1" x14ac:dyDescent="0.2">
      <c r="A1965" s="181">
        <v>2534</v>
      </c>
      <c r="B1965" s="182" t="s">
        <v>12988</v>
      </c>
      <c r="C1965" s="182" t="s">
        <v>171</v>
      </c>
      <c r="D1965" s="183"/>
      <c r="E1965" s="188" t="s">
        <v>15193</v>
      </c>
      <c r="F1965" s="186">
        <v>0</v>
      </c>
      <c r="G1965" s="185" t="s">
        <v>6096</v>
      </c>
      <c r="H1965" s="110" t="s">
        <v>6370</v>
      </c>
      <c r="I1965" s="110" t="s">
        <v>6139</v>
      </c>
    </row>
    <row r="1966" spans="1:9" ht="11.25" customHeight="1" x14ac:dyDescent="0.2">
      <c r="A1966" s="181">
        <v>2535</v>
      </c>
      <c r="B1966" s="182" t="s">
        <v>7911</v>
      </c>
      <c r="C1966" s="182" t="s">
        <v>171</v>
      </c>
      <c r="D1966" s="183">
        <v>43839</v>
      </c>
      <c r="E1966" s="188" t="s">
        <v>15196</v>
      </c>
      <c r="F1966" s="186">
        <v>16305</v>
      </c>
      <c r="G1966" s="185" t="s">
        <v>6096</v>
      </c>
      <c r="H1966" s="110" t="s">
        <v>6949</v>
      </c>
      <c r="I1966" s="110" t="s">
        <v>6139</v>
      </c>
    </row>
    <row r="1967" spans="1:9" ht="11.25" customHeight="1" x14ac:dyDescent="0.2">
      <c r="A1967" s="181">
        <v>2536</v>
      </c>
      <c r="B1967" s="182" t="s">
        <v>8540</v>
      </c>
      <c r="C1967" s="182" t="s">
        <v>171</v>
      </c>
      <c r="D1967" s="184">
        <v>45016</v>
      </c>
      <c r="E1967" s="188" t="s">
        <v>15194</v>
      </c>
      <c r="F1967" s="186">
        <v>50575</v>
      </c>
      <c r="G1967" s="185" t="s">
        <v>6096</v>
      </c>
      <c r="H1967" s="110" t="s">
        <v>6194</v>
      </c>
      <c r="I1967" s="110" t="s">
        <v>6139</v>
      </c>
    </row>
    <row r="1968" spans="1:9" ht="11.25" customHeight="1" x14ac:dyDescent="0.2">
      <c r="A1968" s="181">
        <v>2538</v>
      </c>
      <c r="B1968" s="182" t="s">
        <v>12987</v>
      </c>
      <c r="C1968" s="182" t="s">
        <v>171</v>
      </c>
      <c r="D1968" s="183"/>
      <c r="E1968" s="188" t="s">
        <v>15193</v>
      </c>
      <c r="F1968" s="186">
        <v>0</v>
      </c>
      <c r="G1968" s="185" t="s">
        <v>6096</v>
      </c>
      <c r="H1968" s="110" t="s">
        <v>6201</v>
      </c>
      <c r="I1968" s="110" t="s">
        <v>6139</v>
      </c>
    </row>
    <row r="1969" spans="1:9" ht="11.25" customHeight="1" x14ac:dyDescent="0.2">
      <c r="A1969" s="181">
        <v>2539</v>
      </c>
      <c r="B1969" s="182" t="s">
        <v>12986</v>
      </c>
      <c r="C1969" s="182" t="s">
        <v>171</v>
      </c>
      <c r="D1969" s="183"/>
      <c r="E1969" s="188" t="s">
        <v>15193</v>
      </c>
      <c r="F1969" s="186">
        <v>0</v>
      </c>
      <c r="G1969" s="185" t="s">
        <v>6663</v>
      </c>
      <c r="H1969" s="110" t="s">
        <v>6347</v>
      </c>
      <c r="I1969" s="110" t="s">
        <v>6114</v>
      </c>
    </row>
    <row r="1970" spans="1:9" ht="11.25" customHeight="1" x14ac:dyDescent="0.2">
      <c r="A1970" s="181">
        <v>2540</v>
      </c>
      <c r="B1970" s="182" t="s">
        <v>12985</v>
      </c>
      <c r="C1970" s="182" t="s">
        <v>178</v>
      </c>
      <c r="D1970" s="183"/>
      <c r="E1970" s="188" t="s">
        <v>15193</v>
      </c>
      <c r="F1970" s="186">
        <v>0</v>
      </c>
      <c r="G1970" s="185" t="s">
        <v>7809</v>
      </c>
      <c r="H1970" s="110" t="s">
        <v>6347</v>
      </c>
      <c r="I1970" s="110" t="s">
        <v>6139</v>
      </c>
    </row>
    <row r="1971" spans="1:9" ht="11.25" customHeight="1" x14ac:dyDescent="0.2">
      <c r="A1971" s="181">
        <v>2541</v>
      </c>
      <c r="B1971" s="182" t="s">
        <v>3304</v>
      </c>
      <c r="C1971" s="182" t="s">
        <v>178</v>
      </c>
      <c r="D1971" s="184"/>
      <c r="E1971" s="188" t="s">
        <v>15193</v>
      </c>
      <c r="F1971" s="186">
        <v>0</v>
      </c>
      <c r="G1971" s="185" t="s">
        <v>6096</v>
      </c>
      <c r="H1971" s="110" t="s">
        <v>6573</v>
      </c>
      <c r="I1971" s="110" t="s">
        <v>6139</v>
      </c>
    </row>
    <row r="1972" spans="1:9" ht="11.25" customHeight="1" x14ac:dyDescent="0.2">
      <c r="A1972" s="181">
        <v>2543</v>
      </c>
      <c r="B1972" s="182" t="s">
        <v>7186</v>
      </c>
      <c r="C1972" s="182" t="s">
        <v>171</v>
      </c>
      <c r="D1972" s="184">
        <v>45016</v>
      </c>
      <c r="E1972" s="188" t="s">
        <v>15194</v>
      </c>
      <c r="F1972" s="186">
        <v>10648</v>
      </c>
      <c r="G1972" s="185" t="s">
        <v>6096</v>
      </c>
      <c r="H1972" s="110" t="s">
        <v>6573</v>
      </c>
      <c r="I1972" s="110" t="s">
        <v>6139</v>
      </c>
    </row>
    <row r="1973" spans="1:9" ht="11.25" customHeight="1" x14ac:dyDescent="0.2">
      <c r="A1973" s="181">
        <v>2544</v>
      </c>
      <c r="B1973" s="182" t="s">
        <v>12984</v>
      </c>
      <c r="C1973" s="182" t="s">
        <v>168</v>
      </c>
      <c r="D1973" s="184"/>
      <c r="E1973" s="188" t="s">
        <v>15193</v>
      </c>
      <c r="F1973" s="186">
        <v>0</v>
      </c>
      <c r="G1973" s="185" t="s">
        <v>6096</v>
      </c>
      <c r="H1973" s="110" t="s">
        <v>6573</v>
      </c>
      <c r="I1973" s="110" t="s">
        <v>6139</v>
      </c>
    </row>
    <row r="1974" spans="1:9" ht="11.25" customHeight="1" x14ac:dyDescent="0.2">
      <c r="A1974" s="181">
        <v>2545</v>
      </c>
      <c r="B1974" s="182" t="s">
        <v>12983</v>
      </c>
      <c r="C1974" s="182" t="s">
        <v>168</v>
      </c>
      <c r="D1974" s="183"/>
      <c r="E1974" s="188" t="s">
        <v>15193</v>
      </c>
      <c r="F1974" s="186">
        <v>0</v>
      </c>
      <c r="G1974" s="185" t="s">
        <v>6096</v>
      </c>
      <c r="H1974" s="110" t="s">
        <v>6113</v>
      </c>
      <c r="I1974" s="110" t="s">
        <v>6139</v>
      </c>
    </row>
    <row r="1975" spans="1:9" ht="11.25" customHeight="1" x14ac:dyDescent="0.2">
      <c r="A1975" s="181">
        <v>2546</v>
      </c>
      <c r="B1975" s="182" t="s">
        <v>3270</v>
      </c>
      <c r="C1975" s="182" t="s">
        <v>178</v>
      </c>
      <c r="D1975" s="184"/>
      <c r="E1975" s="188" t="s">
        <v>15193</v>
      </c>
      <c r="F1975" s="186">
        <v>0</v>
      </c>
      <c r="G1975" s="185" t="s">
        <v>6096</v>
      </c>
      <c r="H1975" s="110" t="s">
        <v>6573</v>
      </c>
      <c r="I1975" s="110" t="s">
        <v>6139</v>
      </c>
    </row>
    <row r="1976" spans="1:9" ht="11.25" customHeight="1" x14ac:dyDescent="0.2">
      <c r="A1976" s="181">
        <v>2547</v>
      </c>
      <c r="B1976" s="182" t="s">
        <v>12981</v>
      </c>
      <c r="C1976" s="182" t="s">
        <v>178</v>
      </c>
      <c r="D1976" s="183"/>
      <c r="E1976" s="188" t="s">
        <v>15193</v>
      </c>
      <c r="F1976" s="186">
        <v>0</v>
      </c>
      <c r="G1976" s="185" t="s">
        <v>7812</v>
      </c>
      <c r="H1976" s="110" t="s">
        <v>6152</v>
      </c>
      <c r="I1976" s="110" t="s">
        <v>6139</v>
      </c>
    </row>
    <row r="1977" spans="1:9" ht="11.25" customHeight="1" x14ac:dyDescent="0.2">
      <c r="A1977" s="181">
        <v>2548</v>
      </c>
      <c r="B1977" s="182" t="s">
        <v>12979</v>
      </c>
      <c r="C1977" s="182" t="s">
        <v>178</v>
      </c>
      <c r="D1977" s="183"/>
      <c r="E1977" s="188" t="s">
        <v>15193</v>
      </c>
      <c r="F1977" s="186">
        <v>0</v>
      </c>
      <c r="G1977" s="185" t="s">
        <v>6096</v>
      </c>
      <c r="H1977" s="110" t="s">
        <v>6315</v>
      </c>
      <c r="I1977" s="110" t="s">
        <v>6139</v>
      </c>
    </row>
    <row r="1978" spans="1:9" ht="11.25" customHeight="1" x14ac:dyDescent="0.2">
      <c r="A1978" s="181">
        <v>2550</v>
      </c>
      <c r="B1978" s="182" t="s">
        <v>811</v>
      </c>
      <c r="C1978" s="182" t="s">
        <v>183</v>
      </c>
      <c r="D1978" s="183"/>
      <c r="E1978" s="188" t="s">
        <v>15193</v>
      </c>
      <c r="F1978" s="186">
        <v>0</v>
      </c>
      <c r="G1978" s="185" t="s">
        <v>6096</v>
      </c>
      <c r="H1978" s="110" t="s">
        <v>6315</v>
      </c>
      <c r="I1978" s="110" t="s">
        <v>6139</v>
      </c>
    </row>
    <row r="1979" spans="1:9" ht="11.25" customHeight="1" x14ac:dyDescent="0.2">
      <c r="A1979" s="181">
        <v>2551</v>
      </c>
      <c r="B1979" s="182" t="s">
        <v>3271</v>
      </c>
      <c r="C1979" s="182" t="s">
        <v>178</v>
      </c>
      <c r="D1979" s="184"/>
      <c r="E1979" s="188" t="s">
        <v>15193</v>
      </c>
      <c r="F1979" s="186">
        <v>0</v>
      </c>
      <c r="G1979" s="185" t="s">
        <v>6096</v>
      </c>
      <c r="H1979" s="110" t="s">
        <v>6168</v>
      </c>
      <c r="I1979" s="110" t="s">
        <v>6139</v>
      </c>
    </row>
    <row r="1980" spans="1:9" ht="11.25" customHeight="1" x14ac:dyDescent="0.2">
      <c r="A1980" s="181">
        <v>2552</v>
      </c>
      <c r="B1980" s="182" t="s">
        <v>3273</v>
      </c>
      <c r="C1980" s="182" t="s">
        <v>178</v>
      </c>
      <c r="D1980" s="183"/>
      <c r="E1980" s="188" t="s">
        <v>15193</v>
      </c>
      <c r="F1980" s="186">
        <v>0</v>
      </c>
      <c r="G1980" s="185" t="s">
        <v>6096</v>
      </c>
      <c r="H1980" s="110" t="s">
        <v>6168</v>
      </c>
      <c r="I1980" s="110" t="s">
        <v>6139</v>
      </c>
    </row>
    <row r="1981" spans="1:9" ht="11.25" customHeight="1" x14ac:dyDescent="0.2">
      <c r="A1981" s="181">
        <v>2553</v>
      </c>
      <c r="B1981" s="182" t="s">
        <v>12977</v>
      </c>
      <c r="C1981" s="182" t="s">
        <v>178</v>
      </c>
      <c r="D1981" s="183"/>
      <c r="E1981" s="188" t="s">
        <v>15193</v>
      </c>
      <c r="F1981" s="186">
        <v>0</v>
      </c>
      <c r="G1981" s="185" t="s">
        <v>6096</v>
      </c>
      <c r="H1981" s="110" t="s">
        <v>6201</v>
      </c>
      <c r="I1981" s="110" t="s">
        <v>6139</v>
      </c>
    </row>
    <row r="1982" spans="1:9" ht="11.25" customHeight="1" x14ac:dyDescent="0.2">
      <c r="A1982" s="181">
        <v>2555</v>
      </c>
      <c r="B1982" s="182" t="s">
        <v>1472</v>
      </c>
      <c r="C1982" s="182" t="s">
        <v>178</v>
      </c>
      <c r="D1982" s="183"/>
      <c r="E1982" s="188" t="s">
        <v>15193</v>
      </c>
      <c r="F1982" s="186">
        <v>0</v>
      </c>
      <c r="G1982" s="185" t="s">
        <v>6096</v>
      </c>
      <c r="H1982" s="110" t="s">
        <v>6201</v>
      </c>
      <c r="I1982" s="110" t="s">
        <v>6139</v>
      </c>
    </row>
    <row r="1983" spans="1:9" ht="11.25" customHeight="1" x14ac:dyDescent="0.2">
      <c r="A1983" s="181">
        <v>2558</v>
      </c>
      <c r="B1983" s="182" t="s">
        <v>1438</v>
      </c>
      <c r="C1983" s="182" t="s">
        <v>178</v>
      </c>
      <c r="D1983" s="183"/>
      <c r="E1983" s="188" t="s">
        <v>15193</v>
      </c>
      <c r="F1983" s="186">
        <v>0</v>
      </c>
      <c r="G1983" s="185" t="s">
        <v>6096</v>
      </c>
      <c r="H1983" s="110" t="s">
        <v>6201</v>
      </c>
      <c r="I1983" s="110" t="s">
        <v>6139</v>
      </c>
    </row>
    <row r="1984" spans="1:9" ht="11.25" customHeight="1" x14ac:dyDescent="0.2">
      <c r="A1984" s="181">
        <v>2560</v>
      </c>
      <c r="B1984" s="182" t="s">
        <v>6646</v>
      </c>
      <c r="C1984" s="182" t="s">
        <v>178</v>
      </c>
      <c r="D1984" s="183">
        <v>45013</v>
      </c>
      <c r="E1984" s="188" t="s">
        <v>15194</v>
      </c>
      <c r="F1984" s="186">
        <v>103365.01</v>
      </c>
      <c r="G1984" s="185" t="s">
        <v>6096</v>
      </c>
      <c r="H1984" s="110" t="s">
        <v>6201</v>
      </c>
      <c r="I1984" s="110" t="s">
        <v>6139</v>
      </c>
    </row>
    <row r="1985" spans="1:9" ht="11.25" customHeight="1" x14ac:dyDescent="0.2">
      <c r="A1985" s="181">
        <v>2561</v>
      </c>
      <c r="B1985" s="182" t="s">
        <v>854</v>
      </c>
      <c r="C1985" s="182" t="s">
        <v>183</v>
      </c>
      <c r="D1985" s="183"/>
      <c r="E1985" s="188" t="s">
        <v>15193</v>
      </c>
      <c r="F1985" s="186">
        <v>0</v>
      </c>
      <c r="G1985" s="185" t="s">
        <v>6096</v>
      </c>
      <c r="H1985" s="110" t="s">
        <v>6361</v>
      </c>
      <c r="I1985" s="110" t="s">
        <v>6139</v>
      </c>
    </row>
    <row r="1986" spans="1:9" ht="11.25" customHeight="1" x14ac:dyDescent="0.2">
      <c r="A1986" s="181">
        <v>2563</v>
      </c>
      <c r="B1986" s="182" t="s">
        <v>12974</v>
      </c>
      <c r="C1986" s="182" t="s">
        <v>183</v>
      </c>
      <c r="D1986" s="184"/>
      <c r="E1986" s="188" t="s">
        <v>15193</v>
      </c>
      <c r="F1986" s="186">
        <v>0</v>
      </c>
      <c r="G1986" s="185" t="s">
        <v>6096</v>
      </c>
      <c r="H1986" s="110" t="s">
        <v>6152</v>
      </c>
      <c r="I1986" s="110" t="s">
        <v>6139</v>
      </c>
    </row>
    <row r="1987" spans="1:9" ht="11.25" customHeight="1" x14ac:dyDescent="0.2">
      <c r="A1987" s="181">
        <v>2564</v>
      </c>
      <c r="B1987" s="182" t="s">
        <v>2863</v>
      </c>
      <c r="C1987" s="182" t="s">
        <v>183</v>
      </c>
      <c r="D1987" s="183"/>
      <c r="E1987" s="188" t="s">
        <v>15193</v>
      </c>
      <c r="F1987" s="186">
        <v>0</v>
      </c>
      <c r="G1987" s="185" t="s">
        <v>6096</v>
      </c>
      <c r="H1987" s="110" t="s">
        <v>7087</v>
      </c>
      <c r="I1987" s="110" t="s">
        <v>6117</v>
      </c>
    </row>
    <row r="1988" spans="1:9" ht="11.25" customHeight="1" x14ac:dyDescent="0.2">
      <c r="A1988" s="181">
        <v>2572</v>
      </c>
      <c r="B1988" s="182" t="s">
        <v>12971</v>
      </c>
      <c r="C1988" s="182" t="s">
        <v>178</v>
      </c>
      <c r="D1988" s="184"/>
      <c r="E1988" s="188" t="s">
        <v>15193</v>
      </c>
      <c r="F1988" s="186">
        <v>0</v>
      </c>
      <c r="G1988" s="185" t="s">
        <v>6096</v>
      </c>
      <c r="H1988" s="110" t="s">
        <v>7087</v>
      </c>
      <c r="I1988" s="110" t="s">
        <v>6122</v>
      </c>
    </row>
    <row r="1989" spans="1:9" ht="11.25" customHeight="1" x14ac:dyDescent="0.2">
      <c r="A1989" s="181">
        <v>2575</v>
      </c>
      <c r="B1989" s="182" t="s">
        <v>12969</v>
      </c>
      <c r="C1989" s="182" t="s">
        <v>178</v>
      </c>
      <c r="D1989" s="183"/>
      <c r="E1989" s="188" t="s">
        <v>15193</v>
      </c>
      <c r="F1989" s="186">
        <v>0</v>
      </c>
      <c r="G1989" s="185" t="s">
        <v>6096</v>
      </c>
      <c r="H1989" s="110" t="s">
        <v>7087</v>
      </c>
      <c r="I1989" s="110" t="s">
        <v>6122</v>
      </c>
    </row>
    <row r="1990" spans="1:9" ht="11.25" customHeight="1" x14ac:dyDescent="0.2">
      <c r="A1990" s="181">
        <v>2576</v>
      </c>
      <c r="B1990" s="182" t="s">
        <v>12968</v>
      </c>
      <c r="C1990" s="182" t="s">
        <v>178</v>
      </c>
      <c r="D1990" s="183"/>
      <c r="E1990" s="188" t="s">
        <v>15193</v>
      </c>
      <c r="F1990" s="186">
        <v>0</v>
      </c>
      <c r="G1990" s="185" t="s">
        <v>6096</v>
      </c>
      <c r="H1990" s="110" t="s">
        <v>7087</v>
      </c>
      <c r="I1990" s="110" t="s">
        <v>6117</v>
      </c>
    </row>
    <row r="1991" spans="1:9" ht="11.25" customHeight="1" x14ac:dyDescent="0.2">
      <c r="A1991" s="181">
        <v>2577</v>
      </c>
      <c r="B1991" s="182" t="s">
        <v>12966</v>
      </c>
      <c r="C1991" s="182" t="s">
        <v>178</v>
      </c>
      <c r="D1991" s="183"/>
      <c r="E1991" s="188" t="s">
        <v>15193</v>
      </c>
      <c r="F1991" s="186">
        <v>0</v>
      </c>
      <c r="G1991" s="185" t="s">
        <v>6096</v>
      </c>
      <c r="H1991" s="110" t="s">
        <v>7087</v>
      </c>
      <c r="I1991" s="110" t="s">
        <v>6117</v>
      </c>
    </row>
    <row r="1992" spans="1:9" ht="11.25" customHeight="1" x14ac:dyDescent="0.2">
      <c r="A1992" s="181">
        <v>2581</v>
      </c>
      <c r="B1992" s="182" t="s">
        <v>12964</v>
      </c>
      <c r="C1992" s="182" t="s">
        <v>178</v>
      </c>
      <c r="D1992" s="183"/>
      <c r="E1992" s="188" t="s">
        <v>15193</v>
      </c>
      <c r="F1992" s="186">
        <v>0</v>
      </c>
      <c r="G1992" s="185" t="s">
        <v>6096</v>
      </c>
      <c r="H1992" s="110" t="s">
        <v>6221</v>
      </c>
      <c r="I1992" s="110" t="s">
        <v>6139</v>
      </c>
    </row>
    <row r="1993" spans="1:9" ht="11.25" customHeight="1" x14ac:dyDescent="0.2">
      <c r="A1993" s="181">
        <v>2590</v>
      </c>
      <c r="B1993" s="182" t="s">
        <v>3357</v>
      </c>
      <c r="C1993" s="182" t="s">
        <v>178</v>
      </c>
      <c r="D1993" s="184"/>
      <c r="E1993" s="188" t="s">
        <v>15193</v>
      </c>
      <c r="F1993" s="186">
        <v>0</v>
      </c>
      <c r="G1993" s="185" t="s">
        <v>6096</v>
      </c>
      <c r="H1993" s="110" t="s">
        <v>6155</v>
      </c>
      <c r="I1993" s="110" t="s">
        <v>6139</v>
      </c>
    </row>
    <row r="1994" spans="1:9" ht="11.25" customHeight="1" x14ac:dyDescent="0.2">
      <c r="A1994" s="181">
        <v>2591</v>
      </c>
      <c r="B1994" s="182" t="s">
        <v>12961</v>
      </c>
      <c r="C1994" s="182" t="s">
        <v>178</v>
      </c>
      <c r="D1994" s="183"/>
      <c r="E1994" s="188" t="s">
        <v>15193</v>
      </c>
      <c r="F1994" s="186">
        <v>0</v>
      </c>
      <c r="G1994" s="185" t="s">
        <v>6096</v>
      </c>
      <c r="H1994" s="110" t="s">
        <v>6130</v>
      </c>
      <c r="I1994" s="110" t="s">
        <v>6139</v>
      </c>
    </row>
    <row r="1995" spans="1:9" ht="11.25" customHeight="1" x14ac:dyDescent="0.2">
      <c r="A1995" s="181">
        <v>2593</v>
      </c>
      <c r="B1995" s="182" t="s">
        <v>3359</v>
      </c>
      <c r="C1995" s="182" t="s">
        <v>178</v>
      </c>
      <c r="D1995" s="183"/>
      <c r="E1995" s="188" t="s">
        <v>15193</v>
      </c>
      <c r="F1995" s="186">
        <v>0</v>
      </c>
      <c r="G1995" s="185" t="s">
        <v>6096</v>
      </c>
      <c r="H1995" s="110" t="s">
        <v>6280</v>
      </c>
      <c r="I1995" s="110" t="s">
        <v>6117</v>
      </c>
    </row>
    <row r="1996" spans="1:9" ht="11.25" customHeight="1" x14ac:dyDescent="0.2">
      <c r="A1996" s="181">
        <v>2595</v>
      </c>
      <c r="B1996" s="182" t="s">
        <v>12959</v>
      </c>
      <c r="C1996" s="182" t="s">
        <v>178</v>
      </c>
      <c r="D1996" s="184"/>
      <c r="E1996" s="188" t="s">
        <v>15193</v>
      </c>
      <c r="F1996" s="186">
        <v>0</v>
      </c>
      <c r="G1996" s="185" t="s">
        <v>6096</v>
      </c>
      <c r="H1996" s="110" t="s">
        <v>6155</v>
      </c>
      <c r="I1996" s="110" t="s">
        <v>6139</v>
      </c>
    </row>
    <row r="1997" spans="1:9" ht="11.25" customHeight="1" x14ac:dyDescent="0.2">
      <c r="A1997" s="181">
        <v>2596</v>
      </c>
      <c r="B1997" s="182" t="s">
        <v>407</v>
      </c>
      <c r="C1997" s="182" t="s">
        <v>178</v>
      </c>
      <c r="D1997" s="183"/>
      <c r="E1997" s="188" t="s">
        <v>15193</v>
      </c>
      <c r="F1997" s="186">
        <v>0</v>
      </c>
      <c r="G1997" s="185" t="s">
        <v>6096</v>
      </c>
      <c r="H1997" s="110" t="s">
        <v>6130</v>
      </c>
      <c r="I1997" s="110" t="s">
        <v>6139</v>
      </c>
    </row>
    <row r="1998" spans="1:9" ht="11.25" customHeight="1" x14ac:dyDescent="0.2">
      <c r="A1998" s="181">
        <v>2598</v>
      </c>
      <c r="B1998" s="182" t="s">
        <v>12957</v>
      </c>
      <c r="C1998" s="182" t="s">
        <v>178</v>
      </c>
      <c r="D1998" s="183"/>
      <c r="E1998" s="188" t="s">
        <v>15193</v>
      </c>
      <c r="F1998" s="186">
        <v>0</v>
      </c>
      <c r="G1998" s="185" t="s">
        <v>6096</v>
      </c>
      <c r="H1998" s="110" t="s">
        <v>6116</v>
      </c>
      <c r="I1998" s="110" t="s">
        <v>6139</v>
      </c>
    </row>
    <row r="1999" spans="1:9" ht="11.25" customHeight="1" x14ac:dyDescent="0.2">
      <c r="A1999" s="181">
        <v>2602</v>
      </c>
      <c r="B1999" s="182" t="s">
        <v>1470</v>
      </c>
      <c r="C1999" s="182" t="s">
        <v>178</v>
      </c>
      <c r="D1999" s="183"/>
      <c r="E1999" s="188" t="s">
        <v>15193</v>
      </c>
      <c r="F1999" s="186">
        <v>0</v>
      </c>
      <c r="G1999" s="185" t="s">
        <v>6096</v>
      </c>
      <c r="H1999" s="110" t="s">
        <v>6257</v>
      </c>
      <c r="I1999" s="110" t="s">
        <v>6117</v>
      </c>
    </row>
    <row r="2000" spans="1:9" ht="11.25" customHeight="1" x14ac:dyDescent="0.2">
      <c r="A2000" s="181">
        <v>2603</v>
      </c>
      <c r="B2000" s="182" t="s">
        <v>3358</v>
      </c>
      <c r="C2000" s="182" t="s">
        <v>178</v>
      </c>
      <c r="D2000" s="183"/>
      <c r="E2000" s="188" t="s">
        <v>15193</v>
      </c>
      <c r="F2000" s="186">
        <v>0</v>
      </c>
      <c r="G2000" s="185" t="s">
        <v>6096</v>
      </c>
      <c r="H2000" s="110" t="s">
        <v>6257</v>
      </c>
      <c r="I2000" s="110" t="s">
        <v>6118</v>
      </c>
    </row>
    <row r="2001" spans="1:9" ht="11.25" customHeight="1" x14ac:dyDescent="0.2">
      <c r="A2001" s="181">
        <v>2604</v>
      </c>
      <c r="B2001" s="182" t="s">
        <v>1436</v>
      </c>
      <c r="C2001" s="182" t="s">
        <v>178</v>
      </c>
      <c r="D2001" s="183"/>
      <c r="E2001" s="188" t="s">
        <v>15193</v>
      </c>
      <c r="F2001" s="186">
        <v>0</v>
      </c>
      <c r="G2001" s="185" t="s">
        <v>6096</v>
      </c>
      <c r="H2001" s="110" t="s">
        <v>6257</v>
      </c>
      <c r="I2001" s="110" t="s">
        <v>6122</v>
      </c>
    </row>
    <row r="2002" spans="1:9" ht="11.25" customHeight="1" x14ac:dyDescent="0.2">
      <c r="A2002" s="181">
        <v>2605</v>
      </c>
      <c r="B2002" s="182" t="s">
        <v>3360</v>
      </c>
      <c r="C2002" s="182" t="s">
        <v>178</v>
      </c>
      <c r="D2002" s="184"/>
      <c r="E2002" s="188" t="s">
        <v>15193</v>
      </c>
      <c r="F2002" s="186">
        <v>0</v>
      </c>
      <c r="G2002" s="185" t="s">
        <v>6096</v>
      </c>
      <c r="H2002" s="110" t="s">
        <v>6257</v>
      </c>
      <c r="I2002" s="110" t="s">
        <v>6117</v>
      </c>
    </row>
    <row r="2003" spans="1:9" ht="11.25" customHeight="1" x14ac:dyDescent="0.2">
      <c r="A2003" s="181">
        <v>2606</v>
      </c>
      <c r="B2003" s="182" t="s">
        <v>1155</v>
      </c>
      <c r="C2003" s="182" t="s">
        <v>178</v>
      </c>
      <c r="D2003" s="183"/>
      <c r="E2003" s="188" t="s">
        <v>15193</v>
      </c>
      <c r="F2003" s="186">
        <v>0</v>
      </c>
      <c r="G2003" s="185" t="s">
        <v>6096</v>
      </c>
      <c r="H2003" s="110" t="s">
        <v>6257</v>
      </c>
      <c r="I2003" s="110" t="s">
        <v>6118</v>
      </c>
    </row>
    <row r="2004" spans="1:9" ht="11.25" customHeight="1" x14ac:dyDescent="0.2">
      <c r="A2004" s="181">
        <v>2607</v>
      </c>
      <c r="B2004" s="182" t="s">
        <v>1437</v>
      </c>
      <c r="C2004" s="182" t="s">
        <v>178</v>
      </c>
      <c r="D2004" s="183"/>
      <c r="E2004" s="188" t="s">
        <v>15193</v>
      </c>
      <c r="F2004" s="186">
        <v>0</v>
      </c>
      <c r="G2004" s="185" t="s">
        <v>6096</v>
      </c>
      <c r="H2004" s="110" t="s">
        <v>6257</v>
      </c>
      <c r="I2004" s="110" t="s">
        <v>6117</v>
      </c>
    </row>
    <row r="2005" spans="1:9" ht="11.25" customHeight="1" x14ac:dyDescent="0.2">
      <c r="A2005" s="181">
        <v>2608</v>
      </c>
      <c r="B2005" s="182" t="s">
        <v>6645</v>
      </c>
      <c r="C2005" s="182" t="s">
        <v>178</v>
      </c>
      <c r="D2005" s="184">
        <v>45062</v>
      </c>
      <c r="E2005" s="188" t="s">
        <v>15194</v>
      </c>
      <c r="F2005" s="186">
        <v>37279</v>
      </c>
      <c r="G2005" s="185" t="s">
        <v>6096</v>
      </c>
      <c r="H2005" s="110" t="s">
        <v>6262</v>
      </c>
      <c r="I2005" s="110" t="s">
        <v>6122</v>
      </c>
    </row>
    <row r="2006" spans="1:9" ht="11.25" customHeight="1" x14ac:dyDescent="0.2">
      <c r="A2006" s="181">
        <v>2610</v>
      </c>
      <c r="B2006" s="182" t="s">
        <v>12950</v>
      </c>
      <c r="C2006" s="182" t="s">
        <v>178</v>
      </c>
      <c r="D2006" s="183"/>
      <c r="E2006" s="188" t="s">
        <v>15193</v>
      </c>
      <c r="F2006" s="186">
        <v>0</v>
      </c>
      <c r="G2006" s="185" t="s">
        <v>6096</v>
      </c>
      <c r="H2006" s="110" t="s">
        <v>6451</v>
      </c>
      <c r="I2006" s="110" t="s">
        <v>6139</v>
      </c>
    </row>
    <row r="2007" spans="1:9" ht="11.25" customHeight="1" x14ac:dyDescent="0.2">
      <c r="A2007" s="181">
        <v>2615</v>
      </c>
      <c r="B2007" s="182" t="s">
        <v>12948</v>
      </c>
      <c r="C2007" s="182" t="s">
        <v>178</v>
      </c>
      <c r="D2007" s="184"/>
      <c r="E2007" s="188" t="s">
        <v>15193</v>
      </c>
      <c r="F2007" s="186">
        <v>0</v>
      </c>
      <c r="G2007" s="185" t="s">
        <v>6096</v>
      </c>
      <c r="H2007" s="110" t="s">
        <v>6121</v>
      </c>
      <c r="I2007" s="110" t="s">
        <v>6139</v>
      </c>
    </row>
    <row r="2008" spans="1:9" ht="11.25" customHeight="1" x14ac:dyDescent="0.2">
      <c r="A2008" s="181">
        <v>2618</v>
      </c>
      <c r="B2008" s="182" t="s">
        <v>2080</v>
      </c>
      <c r="C2008" s="182" t="s">
        <v>178</v>
      </c>
      <c r="D2008" s="184"/>
      <c r="E2008" s="188" t="s">
        <v>15193</v>
      </c>
      <c r="F2008" s="186">
        <v>0</v>
      </c>
      <c r="G2008" s="185" t="s">
        <v>6096</v>
      </c>
      <c r="H2008" s="110" t="s">
        <v>6116</v>
      </c>
      <c r="I2008" s="110" t="s">
        <v>6139</v>
      </c>
    </row>
    <row r="2009" spans="1:9" ht="11.25" customHeight="1" x14ac:dyDescent="0.2">
      <c r="A2009" s="181">
        <v>2623</v>
      </c>
      <c r="B2009" s="182" t="s">
        <v>3051</v>
      </c>
      <c r="C2009" s="182" t="s">
        <v>178</v>
      </c>
      <c r="D2009" s="183"/>
      <c r="E2009" s="188" t="s">
        <v>15193</v>
      </c>
      <c r="F2009" s="186">
        <v>0</v>
      </c>
      <c r="G2009" s="185" t="s">
        <v>6096</v>
      </c>
      <c r="H2009" s="110" t="s">
        <v>6121</v>
      </c>
      <c r="I2009" s="110" t="s">
        <v>6139</v>
      </c>
    </row>
    <row r="2010" spans="1:9" ht="11.25" customHeight="1" x14ac:dyDescent="0.2">
      <c r="A2010" s="181">
        <v>2624</v>
      </c>
      <c r="B2010" s="182" t="s">
        <v>431</v>
      </c>
      <c r="C2010" s="182" t="s">
        <v>178</v>
      </c>
      <c r="D2010" s="183"/>
      <c r="E2010" s="188" t="s">
        <v>15193</v>
      </c>
      <c r="F2010" s="186">
        <v>0</v>
      </c>
      <c r="G2010" s="185" t="s">
        <v>6096</v>
      </c>
      <c r="H2010" s="110" t="s">
        <v>6723</v>
      </c>
      <c r="I2010" s="110" t="s">
        <v>6122</v>
      </c>
    </row>
    <row r="2011" spans="1:9" ht="11.25" customHeight="1" x14ac:dyDescent="0.2">
      <c r="A2011" s="181">
        <v>2626</v>
      </c>
      <c r="B2011" s="182" t="s">
        <v>3052</v>
      </c>
      <c r="C2011" s="182" t="s">
        <v>178</v>
      </c>
      <c r="D2011" s="183"/>
      <c r="E2011" s="188" t="s">
        <v>15193</v>
      </c>
      <c r="F2011" s="186">
        <v>0</v>
      </c>
      <c r="G2011" s="185" t="s">
        <v>6096</v>
      </c>
      <c r="H2011" s="110" t="s">
        <v>6240</v>
      </c>
      <c r="I2011" s="110" t="s">
        <v>6122</v>
      </c>
    </row>
    <row r="2012" spans="1:9" ht="11.25" customHeight="1" x14ac:dyDescent="0.2">
      <c r="A2012" s="181">
        <v>2627</v>
      </c>
      <c r="B2012" s="182" t="s">
        <v>12945</v>
      </c>
      <c r="C2012" s="182" t="s">
        <v>171</v>
      </c>
      <c r="D2012" s="184"/>
      <c r="E2012" s="188" t="s">
        <v>15193</v>
      </c>
      <c r="F2012" s="186">
        <v>0</v>
      </c>
      <c r="G2012" s="185" t="s">
        <v>6096</v>
      </c>
      <c r="H2012" s="110" t="s">
        <v>6723</v>
      </c>
      <c r="I2012" s="110" t="s">
        <v>6117</v>
      </c>
    </row>
    <row r="2013" spans="1:9" ht="11.25" customHeight="1" x14ac:dyDescent="0.2">
      <c r="A2013" s="181">
        <v>2630</v>
      </c>
      <c r="B2013" s="182" t="s">
        <v>12943</v>
      </c>
      <c r="C2013" s="182" t="s">
        <v>178</v>
      </c>
      <c r="D2013" s="183"/>
      <c r="E2013" s="188" t="s">
        <v>15193</v>
      </c>
      <c r="F2013" s="186">
        <v>0</v>
      </c>
      <c r="G2013" s="185" t="s">
        <v>6096</v>
      </c>
      <c r="H2013" s="110" t="s">
        <v>6149</v>
      </c>
      <c r="I2013" s="110" t="s">
        <v>6139</v>
      </c>
    </row>
    <row r="2014" spans="1:9" ht="11.25" customHeight="1" x14ac:dyDescent="0.2">
      <c r="A2014" s="181">
        <v>2631</v>
      </c>
      <c r="B2014" s="182" t="s">
        <v>12942</v>
      </c>
      <c r="C2014" s="182" t="s">
        <v>171</v>
      </c>
      <c r="D2014" s="184"/>
      <c r="E2014" s="188" t="s">
        <v>15193</v>
      </c>
      <c r="F2014" s="186">
        <v>0</v>
      </c>
      <c r="G2014" s="185" t="s">
        <v>6096</v>
      </c>
      <c r="H2014" s="110" t="s">
        <v>6116</v>
      </c>
      <c r="I2014" s="110" t="s">
        <v>6139</v>
      </c>
    </row>
    <row r="2015" spans="1:9" ht="11.25" customHeight="1" x14ac:dyDescent="0.2">
      <c r="A2015" s="181">
        <v>2632</v>
      </c>
      <c r="B2015" s="182" t="s">
        <v>12941</v>
      </c>
      <c r="C2015" s="182" t="s">
        <v>401</v>
      </c>
      <c r="D2015" s="183"/>
      <c r="E2015" s="188" t="s">
        <v>15193</v>
      </c>
      <c r="F2015" s="186">
        <v>0</v>
      </c>
      <c r="G2015" s="185" t="s">
        <v>7841</v>
      </c>
      <c r="H2015" s="110" t="s">
        <v>6149</v>
      </c>
      <c r="I2015" s="110" t="s">
        <v>6139</v>
      </c>
    </row>
    <row r="2016" spans="1:9" ht="11.25" customHeight="1" x14ac:dyDescent="0.2">
      <c r="A2016" s="181">
        <v>2633</v>
      </c>
      <c r="B2016" s="182" t="s">
        <v>12939</v>
      </c>
      <c r="C2016" s="182" t="s">
        <v>168</v>
      </c>
      <c r="D2016" s="183"/>
      <c r="E2016" s="188" t="s">
        <v>15193</v>
      </c>
      <c r="F2016" s="186">
        <v>0</v>
      </c>
      <c r="G2016" s="185" t="s">
        <v>7841</v>
      </c>
      <c r="H2016" s="110" t="s">
        <v>6149</v>
      </c>
      <c r="I2016" s="110" t="s">
        <v>6139</v>
      </c>
    </row>
    <row r="2017" spans="1:9" ht="11.25" customHeight="1" x14ac:dyDescent="0.2">
      <c r="A2017" s="181">
        <v>2634</v>
      </c>
      <c r="B2017" s="182" t="s">
        <v>943</v>
      </c>
      <c r="C2017" s="182" t="s">
        <v>868</v>
      </c>
      <c r="D2017" s="183">
        <v>45007</v>
      </c>
      <c r="E2017" s="188" t="s">
        <v>15194</v>
      </c>
      <c r="F2017" s="186">
        <v>77098.009999999995</v>
      </c>
      <c r="G2017" s="185" t="s">
        <v>7313</v>
      </c>
      <c r="H2017" s="110" t="s">
        <v>6149</v>
      </c>
      <c r="I2017" s="110" t="s">
        <v>6139</v>
      </c>
    </row>
    <row r="2018" spans="1:9" ht="11.25" customHeight="1" x14ac:dyDescent="0.2">
      <c r="A2018" s="181">
        <v>2636</v>
      </c>
      <c r="B2018" s="182" t="s">
        <v>916</v>
      </c>
      <c r="C2018" s="182" t="s">
        <v>868</v>
      </c>
      <c r="D2018" s="184"/>
      <c r="E2018" s="188" t="s">
        <v>15193</v>
      </c>
      <c r="F2018" s="186">
        <v>0</v>
      </c>
      <c r="G2018" s="185" t="s">
        <v>7843</v>
      </c>
      <c r="H2018" s="110" t="s">
        <v>6451</v>
      </c>
      <c r="I2018" s="110" t="s">
        <v>6122</v>
      </c>
    </row>
    <row r="2019" spans="1:9" ht="11.25" customHeight="1" x14ac:dyDescent="0.2">
      <c r="A2019" s="181">
        <v>2638</v>
      </c>
      <c r="B2019" s="182" t="s">
        <v>12936</v>
      </c>
      <c r="C2019" s="182" t="s">
        <v>171</v>
      </c>
      <c r="D2019" s="183"/>
      <c r="E2019" s="188" t="s">
        <v>15193</v>
      </c>
      <c r="F2019" s="186">
        <v>0</v>
      </c>
      <c r="G2019" s="185" t="s">
        <v>7844</v>
      </c>
      <c r="H2019" s="110" t="s">
        <v>6451</v>
      </c>
      <c r="I2019" s="110" t="s">
        <v>6117</v>
      </c>
    </row>
    <row r="2020" spans="1:9" ht="11.25" customHeight="1" x14ac:dyDescent="0.2">
      <c r="A2020" s="181">
        <v>2639</v>
      </c>
      <c r="B2020" s="182" t="s">
        <v>668</v>
      </c>
      <c r="C2020" s="182" t="s">
        <v>183</v>
      </c>
      <c r="D2020" s="184"/>
      <c r="E2020" s="188" t="s">
        <v>15193</v>
      </c>
      <c r="F2020" s="186">
        <v>0</v>
      </c>
      <c r="G2020" s="185" t="s">
        <v>7845</v>
      </c>
      <c r="H2020" s="110" t="s">
        <v>6451</v>
      </c>
      <c r="I2020" s="110" t="s">
        <v>6122</v>
      </c>
    </row>
    <row r="2021" spans="1:9" ht="11.25" customHeight="1" x14ac:dyDescent="0.2">
      <c r="A2021" s="181">
        <v>2641</v>
      </c>
      <c r="B2021" s="182" t="s">
        <v>12934</v>
      </c>
      <c r="C2021" s="182" t="s">
        <v>183</v>
      </c>
      <c r="D2021" s="183"/>
      <c r="E2021" s="188" t="s">
        <v>15193</v>
      </c>
      <c r="F2021" s="186">
        <v>0</v>
      </c>
      <c r="G2021" s="185" t="s">
        <v>7846</v>
      </c>
      <c r="H2021" s="110" t="s">
        <v>6312</v>
      </c>
      <c r="I2021" s="110" t="s">
        <v>6139</v>
      </c>
    </row>
    <row r="2022" spans="1:9" ht="11.25" customHeight="1" x14ac:dyDescent="0.2">
      <c r="A2022" s="181">
        <v>2647</v>
      </c>
      <c r="B2022" s="182" t="s">
        <v>12932</v>
      </c>
      <c r="C2022" s="182" t="s">
        <v>171</v>
      </c>
      <c r="D2022" s="184"/>
      <c r="E2022" s="188" t="s">
        <v>15193</v>
      </c>
      <c r="F2022" s="186">
        <v>0</v>
      </c>
      <c r="G2022" s="185" t="s">
        <v>7848</v>
      </c>
      <c r="H2022" s="110" t="s">
        <v>7192</v>
      </c>
      <c r="I2022" s="110" t="s">
        <v>6122</v>
      </c>
    </row>
    <row r="2023" spans="1:9" ht="11.25" customHeight="1" x14ac:dyDescent="0.2">
      <c r="A2023" s="181">
        <v>2648</v>
      </c>
      <c r="B2023" s="182" t="s">
        <v>3353</v>
      </c>
      <c r="C2023" s="182" t="s">
        <v>183</v>
      </c>
      <c r="D2023" s="184"/>
      <c r="E2023" s="188" t="s">
        <v>15193</v>
      </c>
      <c r="F2023" s="186">
        <v>0</v>
      </c>
      <c r="G2023" s="185" t="s">
        <v>6096</v>
      </c>
      <c r="H2023" s="110" t="s">
        <v>7414</v>
      </c>
      <c r="I2023" s="110" t="s">
        <v>6139</v>
      </c>
    </row>
    <row r="2024" spans="1:9" ht="11.25" customHeight="1" x14ac:dyDescent="0.2">
      <c r="A2024" s="181">
        <v>2649</v>
      </c>
      <c r="B2024" s="182" t="s">
        <v>3368</v>
      </c>
      <c r="C2024" s="182" t="s">
        <v>4481</v>
      </c>
      <c r="D2024" s="183"/>
      <c r="E2024" s="188" t="s">
        <v>15193</v>
      </c>
      <c r="F2024" s="186">
        <v>0</v>
      </c>
      <c r="G2024" s="185" t="s">
        <v>6096</v>
      </c>
      <c r="H2024" s="110" t="s">
        <v>7414</v>
      </c>
      <c r="I2024" s="110" t="s">
        <v>6139</v>
      </c>
    </row>
    <row r="2025" spans="1:9" ht="11.25" customHeight="1" x14ac:dyDescent="0.2">
      <c r="A2025" s="181">
        <v>2651</v>
      </c>
      <c r="B2025" s="182" t="s">
        <v>292</v>
      </c>
      <c r="C2025" s="182" t="s">
        <v>273</v>
      </c>
      <c r="D2025" s="184">
        <v>45434</v>
      </c>
      <c r="E2025" s="188" t="s">
        <v>10909</v>
      </c>
      <c r="F2025" s="186">
        <v>440384</v>
      </c>
      <c r="G2025" s="185" t="s">
        <v>6138</v>
      </c>
      <c r="H2025" s="110" t="s">
        <v>6121</v>
      </c>
      <c r="I2025" s="110" t="s">
        <v>6139</v>
      </c>
    </row>
    <row r="2026" spans="1:9" ht="11.25" customHeight="1" x14ac:dyDescent="0.2">
      <c r="A2026" s="181">
        <v>2652</v>
      </c>
      <c r="B2026" s="182" t="s">
        <v>295</v>
      </c>
      <c r="C2026" s="182" t="s">
        <v>273</v>
      </c>
      <c r="D2026" s="183">
        <v>45433</v>
      </c>
      <c r="E2026" s="188" t="s">
        <v>10909</v>
      </c>
      <c r="F2026" s="186">
        <v>458518</v>
      </c>
      <c r="G2026" s="185" t="s">
        <v>6096</v>
      </c>
      <c r="H2026" s="110" t="s">
        <v>6152</v>
      </c>
      <c r="I2026" s="110" t="s">
        <v>6139</v>
      </c>
    </row>
    <row r="2027" spans="1:9" ht="11.25" customHeight="1" x14ac:dyDescent="0.2">
      <c r="A2027" s="181">
        <v>2654</v>
      </c>
      <c r="B2027" s="182" t="s">
        <v>298</v>
      </c>
      <c r="C2027" s="182" t="s">
        <v>273</v>
      </c>
      <c r="D2027" s="184">
        <v>45433</v>
      </c>
      <c r="E2027" s="188" t="s">
        <v>10909</v>
      </c>
      <c r="F2027" s="186">
        <v>483973</v>
      </c>
      <c r="G2027" s="185" t="s">
        <v>6096</v>
      </c>
      <c r="H2027" s="110" t="s">
        <v>6344</v>
      </c>
      <c r="I2027" s="110" t="s">
        <v>6139</v>
      </c>
    </row>
    <row r="2028" spans="1:9" ht="11.25" customHeight="1" x14ac:dyDescent="0.2">
      <c r="A2028" s="181">
        <v>2656</v>
      </c>
      <c r="B2028" s="182" t="s">
        <v>303</v>
      </c>
      <c r="C2028" s="182" t="s">
        <v>273</v>
      </c>
      <c r="D2028" s="184">
        <v>45433</v>
      </c>
      <c r="E2028" s="188" t="s">
        <v>10909</v>
      </c>
      <c r="F2028" s="186">
        <v>572997</v>
      </c>
      <c r="G2028" s="185" t="s">
        <v>6096</v>
      </c>
      <c r="H2028" s="110" t="s">
        <v>6344</v>
      </c>
      <c r="I2028" s="110" t="s">
        <v>6139</v>
      </c>
    </row>
    <row r="2029" spans="1:9" ht="11.25" customHeight="1" x14ac:dyDescent="0.2">
      <c r="A2029" s="181">
        <v>2657</v>
      </c>
      <c r="B2029" s="182" t="s">
        <v>304</v>
      </c>
      <c r="C2029" s="182" t="s">
        <v>273</v>
      </c>
      <c r="D2029" s="184"/>
      <c r="E2029" s="188" t="s">
        <v>15193</v>
      </c>
      <c r="F2029" s="186">
        <v>0</v>
      </c>
      <c r="G2029" s="185" t="s">
        <v>6096</v>
      </c>
      <c r="H2029" s="110" t="s">
        <v>6257</v>
      </c>
      <c r="I2029" s="110" t="s">
        <v>6139</v>
      </c>
    </row>
    <row r="2030" spans="1:9" ht="11.25" customHeight="1" x14ac:dyDescent="0.2">
      <c r="A2030" s="181">
        <v>2658</v>
      </c>
      <c r="B2030" s="182" t="s">
        <v>306</v>
      </c>
      <c r="C2030" s="182" t="s">
        <v>273</v>
      </c>
      <c r="D2030" s="184"/>
      <c r="E2030" s="188" t="s">
        <v>15193</v>
      </c>
      <c r="F2030" s="186">
        <v>0</v>
      </c>
      <c r="G2030" s="185" t="s">
        <v>6096</v>
      </c>
      <c r="H2030" s="110" t="s">
        <v>6257</v>
      </c>
      <c r="I2030" s="110" t="s">
        <v>6139</v>
      </c>
    </row>
    <row r="2031" spans="1:9" ht="11.25" customHeight="1" x14ac:dyDescent="0.2">
      <c r="A2031" s="181">
        <v>2659</v>
      </c>
      <c r="B2031" s="182" t="s">
        <v>308</v>
      </c>
      <c r="C2031" s="182" t="s">
        <v>273</v>
      </c>
      <c r="D2031" s="183"/>
      <c r="E2031" s="188" t="s">
        <v>15193</v>
      </c>
      <c r="F2031" s="186">
        <v>0</v>
      </c>
      <c r="G2031" s="185" t="s">
        <v>6096</v>
      </c>
      <c r="H2031" s="110" t="s">
        <v>6155</v>
      </c>
      <c r="I2031" s="110" t="s">
        <v>6139</v>
      </c>
    </row>
    <row r="2032" spans="1:9" ht="11.25" customHeight="1" x14ac:dyDescent="0.2">
      <c r="A2032" s="181">
        <v>2660</v>
      </c>
      <c r="B2032" s="182" t="s">
        <v>12930</v>
      </c>
      <c r="C2032" s="182" t="s">
        <v>273</v>
      </c>
      <c r="D2032" s="183"/>
      <c r="E2032" s="188" t="s">
        <v>15193</v>
      </c>
      <c r="F2032" s="186">
        <v>0</v>
      </c>
      <c r="G2032" s="185" t="s">
        <v>6096</v>
      </c>
      <c r="H2032" s="110" t="s">
        <v>6152</v>
      </c>
      <c r="I2032" s="110" t="s">
        <v>6139</v>
      </c>
    </row>
    <row r="2033" spans="1:9" ht="11.25" customHeight="1" x14ac:dyDescent="0.2">
      <c r="A2033" s="181">
        <v>2661</v>
      </c>
      <c r="B2033" s="182" t="s">
        <v>12929</v>
      </c>
      <c r="C2033" s="182" t="s">
        <v>273</v>
      </c>
      <c r="D2033" s="183"/>
      <c r="E2033" s="188" t="s">
        <v>15193</v>
      </c>
      <c r="F2033" s="186">
        <v>0</v>
      </c>
      <c r="G2033" s="185" t="s">
        <v>6096</v>
      </c>
      <c r="H2033" s="110" t="s">
        <v>6152</v>
      </c>
      <c r="I2033" s="110" t="s">
        <v>6139</v>
      </c>
    </row>
    <row r="2034" spans="1:9" ht="11.25" customHeight="1" x14ac:dyDescent="0.2">
      <c r="A2034" s="181">
        <v>2662</v>
      </c>
      <c r="B2034" s="182" t="s">
        <v>12928</v>
      </c>
      <c r="C2034" s="182" t="s">
        <v>273</v>
      </c>
      <c r="D2034" s="183"/>
      <c r="E2034" s="188" t="s">
        <v>15193</v>
      </c>
      <c r="F2034" s="186">
        <v>0</v>
      </c>
      <c r="G2034" s="185" t="s">
        <v>6096</v>
      </c>
      <c r="H2034" s="110" t="s">
        <v>7087</v>
      </c>
      <c r="I2034" s="110" t="s">
        <v>6139</v>
      </c>
    </row>
    <row r="2035" spans="1:9" ht="11.25" customHeight="1" x14ac:dyDescent="0.2">
      <c r="A2035" s="181">
        <v>2663</v>
      </c>
      <c r="B2035" s="182" t="s">
        <v>12927</v>
      </c>
      <c r="C2035" s="182" t="s">
        <v>273</v>
      </c>
      <c r="D2035" s="183"/>
      <c r="E2035" s="188" t="s">
        <v>15193</v>
      </c>
      <c r="F2035" s="186">
        <v>0</v>
      </c>
      <c r="G2035" s="185" t="s">
        <v>6096</v>
      </c>
      <c r="H2035" s="110" t="s">
        <v>7087</v>
      </c>
      <c r="I2035" s="110" t="s">
        <v>6139</v>
      </c>
    </row>
    <row r="2036" spans="1:9" ht="11.25" customHeight="1" x14ac:dyDescent="0.2">
      <c r="A2036" s="181">
        <v>2664</v>
      </c>
      <c r="B2036" s="182" t="s">
        <v>6202</v>
      </c>
      <c r="C2036" s="182" t="s">
        <v>273</v>
      </c>
      <c r="D2036" s="183">
        <v>44720</v>
      </c>
      <c r="E2036" s="188" t="s">
        <v>7328</v>
      </c>
      <c r="F2036" s="186">
        <v>442118</v>
      </c>
      <c r="G2036" s="185" t="s">
        <v>6096</v>
      </c>
      <c r="H2036" s="110" t="s">
        <v>7087</v>
      </c>
      <c r="I2036" s="110" t="s">
        <v>6139</v>
      </c>
    </row>
    <row r="2037" spans="1:9" ht="11.25" customHeight="1" x14ac:dyDescent="0.2">
      <c r="A2037" s="181">
        <v>2665</v>
      </c>
      <c r="B2037" s="182" t="s">
        <v>12926</v>
      </c>
      <c r="C2037" s="182" t="s">
        <v>171</v>
      </c>
      <c r="D2037" s="183"/>
      <c r="E2037" s="188" t="s">
        <v>15193</v>
      </c>
      <c r="F2037" s="186">
        <v>0</v>
      </c>
      <c r="G2037" s="185" t="s">
        <v>6096</v>
      </c>
      <c r="H2037" s="110" t="s">
        <v>7087</v>
      </c>
      <c r="I2037" s="110" t="s">
        <v>6139</v>
      </c>
    </row>
    <row r="2038" spans="1:9" ht="11.25" customHeight="1" x14ac:dyDescent="0.2">
      <c r="A2038" s="181">
        <v>2666</v>
      </c>
      <c r="B2038" s="182" t="s">
        <v>2668</v>
      </c>
      <c r="C2038" s="182" t="s">
        <v>171</v>
      </c>
      <c r="D2038" s="183">
        <v>45002</v>
      </c>
      <c r="E2038" s="188" t="s">
        <v>15194</v>
      </c>
      <c r="F2038" s="186">
        <v>5910</v>
      </c>
      <c r="G2038" s="185" t="s">
        <v>6096</v>
      </c>
      <c r="H2038" s="110" t="s">
        <v>7087</v>
      </c>
      <c r="I2038" s="110" t="s">
        <v>6139</v>
      </c>
    </row>
    <row r="2039" spans="1:9" ht="11.25" customHeight="1" x14ac:dyDescent="0.2">
      <c r="A2039" s="181">
        <v>2667</v>
      </c>
      <c r="B2039" s="182" t="s">
        <v>2732</v>
      </c>
      <c r="C2039" s="182" t="s">
        <v>171</v>
      </c>
      <c r="D2039" s="183">
        <v>44602</v>
      </c>
      <c r="E2039" s="188" t="s">
        <v>7328</v>
      </c>
      <c r="F2039" s="186">
        <v>43991</v>
      </c>
      <c r="G2039" s="185" t="s">
        <v>6096</v>
      </c>
      <c r="H2039" s="110" t="s">
        <v>6119</v>
      </c>
      <c r="I2039" s="110" t="s">
        <v>6139</v>
      </c>
    </row>
    <row r="2040" spans="1:9" ht="11.25" customHeight="1" x14ac:dyDescent="0.2">
      <c r="A2040" s="181">
        <v>2668</v>
      </c>
      <c r="B2040" s="182" t="s">
        <v>2757</v>
      </c>
      <c r="C2040" s="182" t="s">
        <v>178</v>
      </c>
      <c r="D2040" s="184"/>
      <c r="E2040" s="188" t="s">
        <v>15193</v>
      </c>
      <c r="F2040" s="186">
        <v>0</v>
      </c>
      <c r="G2040" s="185" t="s">
        <v>6096</v>
      </c>
      <c r="H2040" s="110" t="s">
        <v>6221</v>
      </c>
      <c r="I2040" s="110" t="s">
        <v>6139</v>
      </c>
    </row>
    <row r="2041" spans="1:9" ht="11.25" customHeight="1" x14ac:dyDescent="0.2">
      <c r="A2041" s="181">
        <v>2671</v>
      </c>
      <c r="B2041" s="182" t="s">
        <v>2716</v>
      </c>
      <c r="C2041" s="182" t="s">
        <v>171</v>
      </c>
      <c r="D2041" s="184"/>
      <c r="E2041" s="188" t="s">
        <v>15193</v>
      </c>
      <c r="F2041" s="186">
        <v>0</v>
      </c>
      <c r="G2041" s="185" t="s">
        <v>6096</v>
      </c>
      <c r="H2041" s="110" t="s">
        <v>6121</v>
      </c>
      <c r="I2041" s="110" t="s">
        <v>6139</v>
      </c>
    </row>
    <row r="2042" spans="1:9" ht="11.25" customHeight="1" x14ac:dyDescent="0.2">
      <c r="A2042" s="181">
        <v>2672</v>
      </c>
      <c r="B2042" s="182" t="s">
        <v>2751</v>
      </c>
      <c r="C2042" s="182" t="s">
        <v>171</v>
      </c>
      <c r="D2042" s="183">
        <v>45009</v>
      </c>
      <c r="E2042" s="188" t="s">
        <v>15194</v>
      </c>
      <c r="F2042" s="186">
        <v>2150</v>
      </c>
      <c r="G2042" s="185" t="s">
        <v>6096</v>
      </c>
      <c r="H2042" s="110" t="s">
        <v>6257</v>
      </c>
      <c r="I2042" s="110" t="s">
        <v>6139</v>
      </c>
    </row>
    <row r="2043" spans="1:9" ht="11.25" customHeight="1" x14ac:dyDescent="0.2">
      <c r="A2043" s="181">
        <v>2673</v>
      </c>
      <c r="B2043" s="182" t="s">
        <v>12925</v>
      </c>
      <c r="C2043" s="182" t="s">
        <v>178</v>
      </c>
      <c r="D2043" s="183"/>
      <c r="E2043" s="188" t="s">
        <v>15193</v>
      </c>
      <c r="F2043" s="186">
        <v>0</v>
      </c>
      <c r="G2043" s="185" t="s">
        <v>6096</v>
      </c>
      <c r="H2043" s="110" t="s">
        <v>6257</v>
      </c>
      <c r="I2043" s="110" t="s">
        <v>6139</v>
      </c>
    </row>
    <row r="2044" spans="1:9" ht="11.25" customHeight="1" x14ac:dyDescent="0.2">
      <c r="A2044" s="181">
        <v>2674</v>
      </c>
      <c r="B2044" s="182" t="s">
        <v>2753</v>
      </c>
      <c r="C2044" s="182" t="s">
        <v>887</v>
      </c>
      <c r="D2044" s="183"/>
      <c r="E2044" s="188" t="s">
        <v>15193</v>
      </c>
      <c r="F2044" s="186">
        <v>0</v>
      </c>
      <c r="G2044" s="185" t="s">
        <v>6096</v>
      </c>
      <c r="H2044" s="110" t="s">
        <v>6257</v>
      </c>
      <c r="I2044" s="110" t="s">
        <v>6139</v>
      </c>
    </row>
    <row r="2045" spans="1:9" ht="11.25" customHeight="1" x14ac:dyDescent="0.2">
      <c r="A2045" s="181">
        <v>2675</v>
      </c>
      <c r="B2045" s="182" t="s">
        <v>2711</v>
      </c>
      <c r="C2045" s="182" t="s">
        <v>178</v>
      </c>
      <c r="D2045" s="184"/>
      <c r="E2045" s="188" t="s">
        <v>15193</v>
      </c>
      <c r="F2045" s="186">
        <v>0</v>
      </c>
      <c r="G2045" s="185" t="s">
        <v>6096</v>
      </c>
      <c r="H2045" s="110" t="s">
        <v>6152</v>
      </c>
      <c r="I2045" s="110" t="s">
        <v>6139</v>
      </c>
    </row>
    <row r="2046" spans="1:9" ht="11.25" customHeight="1" x14ac:dyDescent="0.2">
      <c r="A2046" s="181">
        <v>2676</v>
      </c>
      <c r="B2046" s="182" t="s">
        <v>2712</v>
      </c>
      <c r="C2046" s="182" t="s">
        <v>178</v>
      </c>
      <c r="D2046" s="184"/>
      <c r="E2046" s="188" t="s">
        <v>15193</v>
      </c>
      <c r="F2046" s="186">
        <v>0</v>
      </c>
      <c r="G2046" s="185" t="s">
        <v>6096</v>
      </c>
      <c r="H2046" s="110" t="s">
        <v>6152</v>
      </c>
      <c r="I2046" s="110" t="s">
        <v>6139</v>
      </c>
    </row>
    <row r="2047" spans="1:9" ht="11.25" customHeight="1" x14ac:dyDescent="0.2">
      <c r="A2047" s="181">
        <v>2677</v>
      </c>
      <c r="B2047" s="182" t="s">
        <v>12924</v>
      </c>
      <c r="C2047" s="182" t="s">
        <v>171</v>
      </c>
      <c r="D2047" s="184"/>
      <c r="E2047" s="188" t="s">
        <v>15193</v>
      </c>
      <c r="F2047" s="186">
        <v>0</v>
      </c>
      <c r="G2047" s="185" t="s">
        <v>6096</v>
      </c>
      <c r="H2047" s="110" t="s">
        <v>6257</v>
      </c>
      <c r="I2047" s="110" t="s">
        <v>6139</v>
      </c>
    </row>
    <row r="2048" spans="1:9" ht="11.25" customHeight="1" x14ac:dyDescent="0.2">
      <c r="A2048" s="181">
        <v>2679</v>
      </c>
      <c r="B2048" s="182" t="s">
        <v>674</v>
      </c>
      <c r="C2048" s="182" t="s">
        <v>183</v>
      </c>
      <c r="D2048" s="183"/>
      <c r="E2048" s="188" t="s">
        <v>15193</v>
      </c>
      <c r="F2048" s="186">
        <v>0</v>
      </c>
      <c r="G2048" s="185" t="s">
        <v>6096</v>
      </c>
      <c r="H2048" s="110" t="s">
        <v>6257</v>
      </c>
      <c r="I2048" s="110" t="s">
        <v>6139</v>
      </c>
    </row>
    <row r="2049" spans="1:9" ht="11.25" customHeight="1" x14ac:dyDescent="0.2">
      <c r="A2049" s="181">
        <v>2681</v>
      </c>
      <c r="B2049" s="182" t="s">
        <v>12922</v>
      </c>
      <c r="C2049" s="182" t="s">
        <v>168</v>
      </c>
      <c r="D2049" s="183"/>
      <c r="E2049" s="188" t="s">
        <v>15193</v>
      </c>
      <c r="F2049" s="186">
        <v>0</v>
      </c>
      <c r="G2049" s="185" t="s">
        <v>6096</v>
      </c>
      <c r="H2049" s="110" t="s">
        <v>6121</v>
      </c>
      <c r="I2049" s="110" t="s">
        <v>6139</v>
      </c>
    </row>
    <row r="2050" spans="1:9" ht="11.25" customHeight="1" x14ac:dyDescent="0.2">
      <c r="A2050" s="181">
        <v>2682</v>
      </c>
      <c r="B2050" s="182" t="s">
        <v>800</v>
      </c>
      <c r="C2050" s="182" t="s">
        <v>183</v>
      </c>
      <c r="D2050" s="183"/>
      <c r="E2050" s="188" t="s">
        <v>15193</v>
      </c>
      <c r="F2050" s="186">
        <v>0</v>
      </c>
      <c r="G2050" s="185" t="s">
        <v>6096</v>
      </c>
      <c r="H2050" s="110" t="s">
        <v>6121</v>
      </c>
      <c r="I2050" s="110" t="s">
        <v>6139</v>
      </c>
    </row>
    <row r="2051" spans="1:9" ht="11.25" customHeight="1" x14ac:dyDescent="0.2">
      <c r="A2051" s="181">
        <v>2683</v>
      </c>
      <c r="B2051" s="182" t="s">
        <v>7029</v>
      </c>
      <c r="C2051" s="182" t="s">
        <v>183</v>
      </c>
      <c r="D2051" s="183">
        <v>45013</v>
      </c>
      <c r="E2051" s="188" t="s">
        <v>15194</v>
      </c>
      <c r="F2051" s="186">
        <v>46458</v>
      </c>
      <c r="G2051" s="185" t="s">
        <v>6096</v>
      </c>
      <c r="H2051" s="110" t="s">
        <v>6152</v>
      </c>
      <c r="I2051" s="110" t="s">
        <v>6139</v>
      </c>
    </row>
    <row r="2052" spans="1:9" ht="11.25" customHeight="1" x14ac:dyDescent="0.2">
      <c r="A2052" s="181">
        <v>2684</v>
      </c>
      <c r="B2052" s="182" t="s">
        <v>12920</v>
      </c>
      <c r="C2052" s="182" t="s">
        <v>183</v>
      </c>
      <c r="D2052" s="183"/>
      <c r="E2052" s="188" t="s">
        <v>15193</v>
      </c>
      <c r="F2052" s="186">
        <v>0</v>
      </c>
      <c r="G2052" s="185" t="s">
        <v>6096</v>
      </c>
      <c r="H2052" s="110" t="s">
        <v>6130</v>
      </c>
      <c r="I2052" s="110" t="s">
        <v>6139</v>
      </c>
    </row>
    <row r="2053" spans="1:9" ht="11.25" customHeight="1" x14ac:dyDescent="0.2">
      <c r="A2053" s="181">
        <v>2685</v>
      </c>
      <c r="B2053" s="182" t="s">
        <v>4460</v>
      </c>
      <c r="C2053" s="182" t="s">
        <v>273</v>
      </c>
      <c r="D2053" s="183">
        <v>44988</v>
      </c>
      <c r="E2053" s="188" t="s">
        <v>15194</v>
      </c>
      <c r="F2053" s="186">
        <v>500700</v>
      </c>
      <c r="G2053" s="185" t="s">
        <v>6096</v>
      </c>
      <c r="H2053" s="110" t="s">
        <v>6152</v>
      </c>
      <c r="I2053" s="110" t="s">
        <v>6139</v>
      </c>
    </row>
    <row r="2054" spans="1:9" ht="11.25" customHeight="1" x14ac:dyDescent="0.2">
      <c r="A2054" s="181">
        <v>2691</v>
      </c>
      <c r="B2054" s="182" t="s">
        <v>12919</v>
      </c>
      <c r="C2054" s="182" t="s">
        <v>273</v>
      </c>
      <c r="D2054" s="183"/>
      <c r="E2054" s="188" t="s">
        <v>15193</v>
      </c>
      <c r="F2054" s="186">
        <v>0</v>
      </c>
      <c r="G2054" s="185" t="s">
        <v>6096</v>
      </c>
      <c r="H2054" s="110" t="s">
        <v>6130</v>
      </c>
      <c r="I2054" s="110" t="s">
        <v>6139</v>
      </c>
    </row>
    <row r="2055" spans="1:9" ht="11.25" customHeight="1" x14ac:dyDescent="0.2">
      <c r="A2055" s="181">
        <v>2692</v>
      </c>
      <c r="B2055" s="182" t="s">
        <v>12918</v>
      </c>
      <c r="C2055" s="182" t="s">
        <v>273</v>
      </c>
      <c r="D2055" s="183"/>
      <c r="E2055" s="188" t="s">
        <v>15193</v>
      </c>
      <c r="F2055" s="186">
        <v>0</v>
      </c>
      <c r="G2055" s="185" t="s">
        <v>6096</v>
      </c>
      <c r="H2055" s="110" t="s">
        <v>6130</v>
      </c>
      <c r="I2055" s="110" t="s">
        <v>6139</v>
      </c>
    </row>
    <row r="2056" spans="1:9" ht="11.25" customHeight="1" x14ac:dyDescent="0.2">
      <c r="A2056" s="181">
        <v>2693</v>
      </c>
      <c r="B2056" s="182" t="s">
        <v>12916</v>
      </c>
      <c r="C2056" s="182" t="s">
        <v>183</v>
      </c>
      <c r="D2056" s="183"/>
      <c r="E2056" s="188" t="s">
        <v>15193</v>
      </c>
      <c r="F2056" s="186">
        <v>0</v>
      </c>
      <c r="G2056" s="185" t="s">
        <v>6096</v>
      </c>
      <c r="H2056" s="110" t="s">
        <v>6152</v>
      </c>
      <c r="I2056" s="110" t="s">
        <v>6139</v>
      </c>
    </row>
    <row r="2057" spans="1:9" ht="11.25" customHeight="1" x14ac:dyDescent="0.2">
      <c r="A2057" s="181">
        <v>2694</v>
      </c>
      <c r="B2057" s="182" t="s">
        <v>12914</v>
      </c>
      <c r="C2057" s="182" t="s">
        <v>178</v>
      </c>
      <c r="D2057" s="183"/>
      <c r="E2057" s="188" t="s">
        <v>15193</v>
      </c>
      <c r="F2057" s="186">
        <v>0</v>
      </c>
      <c r="G2057" s="185" t="s">
        <v>6096</v>
      </c>
      <c r="H2057" s="110" t="s">
        <v>6130</v>
      </c>
      <c r="I2057" s="110" t="s">
        <v>6139</v>
      </c>
    </row>
    <row r="2058" spans="1:9" ht="11.25" customHeight="1" x14ac:dyDescent="0.2">
      <c r="A2058" s="181">
        <v>2695</v>
      </c>
      <c r="B2058" s="182" t="s">
        <v>12912</v>
      </c>
      <c r="C2058" s="182" t="s">
        <v>178</v>
      </c>
      <c r="D2058" s="183"/>
      <c r="E2058" s="188" t="s">
        <v>15193</v>
      </c>
      <c r="F2058" s="186">
        <v>0</v>
      </c>
      <c r="G2058" s="185" t="s">
        <v>6096</v>
      </c>
      <c r="H2058" s="110" t="s">
        <v>6130</v>
      </c>
      <c r="I2058" s="110" t="s">
        <v>6139</v>
      </c>
    </row>
    <row r="2059" spans="1:9" ht="11.25" customHeight="1" x14ac:dyDescent="0.2">
      <c r="A2059" s="181">
        <v>2696</v>
      </c>
      <c r="B2059" s="182" t="s">
        <v>12910</v>
      </c>
      <c r="C2059" s="182" t="s">
        <v>178</v>
      </c>
      <c r="D2059" s="183"/>
      <c r="E2059" s="188" t="s">
        <v>15193</v>
      </c>
      <c r="F2059" s="186">
        <v>0</v>
      </c>
      <c r="G2059" s="185" t="s">
        <v>6096</v>
      </c>
      <c r="H2059" s="110" t="s">
        <v>6130</v>
      </c>
      <c r="I2059" s="110" t="s">
        <v>6139</v>
      </c>
    </row>
    <row r="2060" spans="1:9" ht="11.25" customHeight="1" x14ac:dyDescent="0.2">
      <c r="A2060" s="181">
        <v>2697</v>
      </c>
      <c r="B2060" s="182" t="s">
        <v>12909</v>
      </c>
      <c r="C2060" s="182" t="s">
        <v>178</v>
      </c>
      <c r="D2060" s="183"/>
      <c r="E2060" s="188" t="s">
        <v>15193</v>
      </c>
      <c r="F2060" s="186">
        <v>0</v>
      </c>
      <c r="G2060" s="185" t="s">
        <v>6096</v>
      </c>
      <c r="H2060" s="110" t="s">
        <v>6152</v>
      </c>
      <c r="I2060" s="110" t="s">
        <v>6139</v>
      </c>
    </row>
    <row r="2061" spans="1:9" ht="11.25" customHeight="1" x14ac:dyDescent="0.2">
      <c r="A2061" s="181">
        <v>2698</v>
      </c>
      <c r="B2061" s="182" t="s">
        <v>12907</v>
      </c>
      <c r="C2061" s="182" t="s">
        <v>178</v>
      </c>
      <c r="D2061" s="183"/>
      <c r="E2061" s="188" t="s">
        <v>15193</v>
      </c>
      <c r="F2061" s="186">
        <v>0</v>
      </c>
      <c r="G2061" s="185" t="s">
        <v>6096</v>
      </c>
      <c r="H2061" s="110" t="s">
        <v>7083</v>
      </c>
      <c r="I2061" s="110" t="s">
        <v>6139</v>
      </c>
    </row>
    <row r="2062" spans="1:9" ht="11.25" customHeight="1" x14ac:dyDescent="0.2">
      <c r="A2062" s="181">
        <v>2699</v>
      </c>
      <c r="B2062" s="182" t="s">
        <v>12906</v>
      </c>
      <c r="C2062" s="182" t="s">
        <v>178</v>
      </c>
      <c r="D2062" s="183"/>
      <c r="E2062" s="188" t="s">
        <v>15193</v>
      </c>
      <c r="F2062" s="186">
        <v>0</v>
      </c>
      <c r="G2062" s="185" t="s">
        <v>6096</v>
      </c>
      <c r="H2062" s="110" t="s">
        <v>6155</v>
      </c>
      <c r="I2062" s="110" t="s">
        <v>6139</v>
      </c>
    </row>
    <row r="2063" spans="1:9" ht="11.25" customHeight="1" x14ac:dyDescent="0.2">
      <c r="A2063" s="181">
        <v>2700</v>
      </c>
      <c r="B2063" s="182" t="s">
        <v>12904</v>
      </c>
      <c r="C2063" s="182" t="s">
        <v>178</v>
      </c>
      <c r="D2063" s="184"/>
      <c r="E2063" s="188" t="s">
        <v>15193</v>
      </c>
      <c r="F2063" s="186">
        <v>0</v>
      </c>
      <c r="G2063" s="185" t="s">
        <v>6096</v>
      </c>
      <c r="H2063" s="110" t="s">
        <v>6280</v>
      </c>
      <c r="I2063" s="110" t="s">
        <v>6139</v>
      </c>
    </row>
    <row r="2064" spans="1:9" ht="11.25" customHeight="1" x14ac:dyDescent="0.2">
      <c r="A2064" s="181">
        <v>2701</v>
      </c>
      <c r="B2064" s="182" t="s">
        <v>12902</v>
      </c>
      <c r="C2064" s="182" t="s">
        <v>178</v>
      </c>
      <c r="D2064" s="183"/>
      <c r="E2064" s="188" t="s">
        <v>15193</v>
      </c>
      <c r="F2064" s="186">
        <v>0</v>
      </c>
      <c r="G2064" s="185" t="s">
        <v>6096</v>
      </c>
      <c r="H2064" s="110" t="s">
        <v>6130</v>
      </c>
      <c r="I2064" s="110" t="s">
        <v>6139</v>
      </c>
    </row>
    <row r="2065" spans="1:9" ht="11.25" customHeight="1" x14ac:dyDescent="0.2">
      <c r="A2065" s="181">
        <v>2702</v>
      </c>
      <c r="B2065" s="182" t="s">
        <v>12900</v>
      </c>
      <c r="C2065" s="182" t="s">
        <v>178</v>
      </c>
      <c r="D2065" s="183"/>
      <c r="E2065" s="188" t="s">
        <v>15193</v>
      </c>
      <c r="F2065" s="186">
        <v>0</v>
      </c>
      <c r="G2065" s="185" t="s">
        <v>6096</v>
      </c>
      <c r="H2065" s="110" t="s">
        <v>6116</v>
      </c>
      <c r="I2065" s="110" t="s">
        <v>6139</v>
      </c>
    </row>
    <row r="2066" spans="1:9" ht="11.25" customHeight="1" x14ac:dyDescent="0.2">
      <c r="A2066" s="181">
        <v>2703</v>
      </c>
      <c r="B2066" s="182" t="s">
        <v>12899</v>
      </c>
      <c r="C2066" s="182" t="s">
        <v>178</v>
      </c>
      <c r="D2066" s="183"/>
      <c r="E2066" s="188" t="s">
        <v>15193</v>
      </c>
      <c r="F2066" s="186">
        <v>0</v>
      </c>
      <c r="G2066" s="185" t="s">
        <v>7875</v>
      </c>
      <c r="H2066" s="110" t="s">
        <v>6347</v>
      </c>
      <c r="I2066" s="110" t="s">
        <v>7876</v>
      </c>
    </row>
    <row r="2067" spans="1:9" ht="11.25" customHeight="1" x14ac:dyDescent="0.2">
      <c r="A2067" s="181">
        <v>2704</v>
      </c>
      <c r="B2067" s="182" t="s">
        <v>1489</v>
      </c>
      <c r="C2067" s="182" t="s">
        <v>178</v>
      </c>
      <c r="D2067" s="183"/>
      <c r="E2067" s="188" t="s">
        <v>15193</v>
      </c>
      <c r="F2067" s="186">
        <v>0</v>
      </c>
      <c r="G2067" s="185" t="s">
        <v>6096</v>
      </c>
      <c r="H2067" s="110" t="s">
        <v>6347</v>
      </c>
      <c r="I2067" s="110" t="s">
        <v>6139</v>
      </c>
    </row>
    <row r="2068" spans="1:9" ht="11.25" customHeight="1" x14ac:dyDescent="0.2">
      <c r="A2068" s="181">
        <v>2705</v>
      </c>
      <c r="B2068" s="182" t="s">
        <v>12896</v>
      </c>
      <c r="C2068" s="182" t="s">
        <v>178</v>
      </c>
      <c r="D2068" s="183"/>
      <c r="E2068" s="188" t="s">
        <v>15193</v>
      </c>
      <c r="F2068" s="186">
        <v>0</v>
      </c>
      <c r="G2068" s="185" t="s">
        <v>6096</v>
      </c>
      <c r="H2068" s="110" t="s">
        <v>6121</v>
      </c>
      <c r="I2068" s="110" t="s">
        <v>6139</v>
      </c>
    </row>
    <row r="2069" spans="1:9" ht="11.25" customHeight="1" x14ac:dyDescent="0.2">
      <c r="A2069" s="181">
        <v>2706</v>
      </c>
      <c r="B2069" s="182" t="s">
        <v>12894</v>
      </c>
      <c r="C2069" s="182" t="s">
        <v>178</v>
      </c>
      <c r="D2069" s="183"/>
      <c r="E2069" s="188" t="s">
        <v>15193</v>
      </c>
      <c r="F2069" s="186">
        <v>0</v>
      </c>
      <c r="G2069" s="185" t="s">
        <v>6096</v>
      </c>
      <c r="H2069" s="110" t="s">
        <v>6191</v>
      </c>
      <c r="I2069" s="110" t="s">
        <v>6139</v>
      </c>
    </row>
    <row r="2070" spans="1:9" ht="11.25" customHeight="1" x14ac:dyDescent="0.2">
      <c r="A2070" s="181">
        <v>2708</v>
      </c>
      <c r="B2070" s="182" t="s">
        <v>3314</v>
      </c>
      <c r="C2070" s="182" t="s">
        <v>178</v>
      </c>
      <c r="D2070" s="183"/>
      <c r="E2070" s="188" t="s">
        <v>15193</v>
      </c>
      <c r="F2070" s="186">
        <v>0</v>
      </c>
      <c r="G2070" s="185" t="s">
        <v>6096</v>
      </c>
      <c r="H2070" s="110" t="s">
        <v>6191</v>
      </c>
      <c r="I2070" s="110" t="s">
        <v>6139</v>
      </c>
    </row>
    <row r="2071" spans="1:9" ht="11.25" customHeight="1" x14ac:dyDescent="0.2">
      <c r="A2071" s="181">
        <v>2711</v>
      </c>
      <c r="B2071" s="182" t="s">
        <v>12892</v>
      </c>
      <c r="C2071" s="182" t="s">
        <v>183</v>
      </c>
      <c r="D2071" s="183"/>
      <c r="E2071" s="188" t="s">
        <v>15193</v>
      </c>
      <c r="F2071" s="186">
        <v>0</v>
      </c>
      <c r="G2071" s="185" t="s">
        <v>6096</v>
      </c>
      <c r="H2071" s="110" t="s">
        <v>6191</v>
      </c>
      <c r="I2071" s="110" t="s">
        <v>6139</v>
      </c>
    </row>
    <row r="2072" spans="1:9" ht="11.25" customHeight="1" x14ac:dyDescent="0.2">
      <c r="A2072" s="181">
        <v>2712</v>
      </c>
      <c r="B2072" s="182" t="s">
        <v>12891</v>
      </c>
      <c r="C2072" s="182" t="s">
        <v>168</v>
      </c>
      <c r="D2072" s="183">
        <v>44589</v>
      </c>
      <c r="E2072" s="188" t="s">
        <v>7328</v>
      </c>
      <c r="F2072" s="186">
        <v>5343</v>
      </c>
      <c r="G2072" s="185" t="s">
        <v>6096</v>
      </c>
      <c r="H2072" s="110" t="s">
        <v>6191</v>
      </c>
      <c r="I2072" s="110" t="s">
        <v>6139</v>
      </c>
    </row>
    <row r="2073" spans="1:9" ht="11.25" customHeight="1" x14ac:dyDescent="0.2">
      <c r="A2073" s="181">
        <v>2717</v>
      </c>
      <c r="B2073" s="182" t="s">
        <v>6643</v>
      </c>
      <c r="C2073" s="182" t="s">
        <v>168</v>
      </c>
      <c r="D2073" s="184">
        <v>45013</v>
      </c>
      <c r="E2073" s="188" t="s">
        <v>15194</v>
      </c>
      <c r="F2073" s="186">
        <v>13101</v>
      </c>
      <c r="G2073" s="185" t="s">
        <v>6096</v>
      </c>
      <c r="H2073" s="110" t="s">
        <v>6261</v>
      </c>
      <c r="I2073" s="110" t="s">
        <v>6139</v>
      </c>
    </row>
    <row r="2074" spans="1:9" ht="11.25" customHeight="1" x14ac:dyDescent="0.2">
      <c r="A2074" s="181">
        <v>2718</v>
      </c>
      <c r="B2074" s="182" t="s">
        <v>2079</v>
      </c>
      <c r="C2074" s="182" t="s">
        <v>178</v>
      </c>
      <c r="D2074" s="183">
        <v>45439</v>
      </c>
      <c r="E2074" s="188" t="s">
        <v>10909</v>
      </c>
      <c r="F2074" s="186">
        <v>7493</v>
      </c>
      <c r="G2074" s="185" t="s">
        <v>6096</v>
      </c>
      <c r="H2074" s="110" t="s">
        <v>6340</v>
      </c>
      <c r="I2074" s="110" t="s">
        <v>6139</v>
      </c>
    </row>
    <row r="2075" spans="1:9" ht="11.25" customHeight="1" x14ac:dyDescent="0.2">
      <c r="A2075" s="181">
        <v>2719</v>
      </c>
      <c r="B2075" s="182" t="s">
        <v>193</v>
      </c>
      <c r="C2075" s="182" t="s">
        <v>171</v>
      </c>
      <c r="D2075" s="183">
        <v>44683</v>
      </c>
      <c r="E2075" s="188" t="s">
        <v>7328</v>
      </c>
      <c r="F2075" s="186">
        <v>2564</v>
      </c>
      <c r="G2075" s="185" t="s">
        <v>6096</v>
      </c>
      <c r="H2075" s="110" t="s">
        <v>6116</v>
      </c>
      <c r="I2075" s="110" t="s">
        <v>6139</v>
      </c>
    </row>
    <row r="2076" spans="1:9" ht="11.25" customHeight="1" x14ac:dyDescent="0.2">
      <c r="A2076" s="181">
        <v>2720</v>
      </c>
      <c r="B2076" s="182" t="s">
        <v>4511</v>
      </c>
      <c r="C2076" s="182" t="s">
        <v>401</v>
      </c>
      <c r="D2076" s="183">
        <v>44655</v>
      </c>
      <c r="E2076" s="188" t="s">
        <v>7328</v>
      </c>
      <c r="F2076" s="186">
        <v>1214141.01</v>
      </c>
      <c r="G2076" s="185" t="s">
        <v>6096</v>
      </c>
      <c r="H2076" s="110" t="s">
        <v>6116</v>
      </c>
      <c r="I2076" s="110" t="s">
        <v>6139</v>
      </c>
    </row>
    <row r="2077" spans="1:9" ht="11.25" customHeight="1" x14ac:dyDescent="0.2">
      <c r="A2077" s="181">
        <v>2721</v>
      </c>
      <c r="B2077" s="182" t="s">
        <v>952</v>
      </c>
      <c r="C2077" s="182" t="s">
        <v>401</v>
      </c>
      <c r="D2077" s="183"/>
      <c r="E2077" s="188" t="s">
        <v>15193</v>
      </c>
      <c r="F2077" s="186">
        <v>0</v>
      </c>
      <c r="G2077" s="185" t="s">
        <v>6096</v>
      </c>
      <c r="H2077" s="110" t="s">
        <v>6116</v>
      </c>
      <c r="I2077" s="110" t="s">
        <v>6139</v>
      </c>
    </row>
    <row r="2078" spans="1:9" ht="11.25" customHeight="1" x14ac:dyDescent="0.2">
      <c r="A2078" s="181">
        <v>2722</v>
      </c>
      <c r="B2078" s="182" t="s">
        <v>12889</v>
      </c>
      <c r="C2078" s="182" t="s">
        <v>178</v>
      </c>
      <c r="D2078" s="183"/>
      <c r="E2078" s="188" t="s">
        <v>15193</v>
      </c>
      <c r="F2078" s="186">
        <v>0</v>
      </c>
      <c r="G2078" s="185" t="s">
        <v>6096</v>
      </c>
      <c r="H2078" s="110" t="s">
        <v>6121</v>
      </c>
      <c r="I2078" s="110" t="s">
        <v>6139</v>
      </c>
    </row>
    <row r="2079" spans="1:9" ht="11.25" customHeight="1" x14ac:dyDescent="0.2">
      <c r="A2079" s="181">
        <v>2723</v>
      </c>
      <c r="B2079" s="182" t="s">
        <v>805</v>
      </c>
      <c r="C2079" s="182" t="s">
        <v>183</v>
      </c>
      <c r="D2079" s="183"/>
      <c r="E2079" s="188" t="s">
        <v>15193</v>
      </c>
      <c r="F2079" s="186">
        <v>0</v>
      </c>
      <c r="G2079" s="185" t="s">
        <v>6096</v>
      </c>
      <c r="H2079" s="110" t="s">
        <v>6168</v>
      </c>
      <c r="I2079" s="110" t="s">
        <v>6139</v>
      </c>
    </row>
    <row r="2080" spans="1:9" ht="11.25" customHeight="1" x14ac:dyDescent="0.2">
      <c r="A2080" s="181">
        <v>2724</v>
      </c>
      <c r="B2080" s="182" t="s">
        <v>749</v>
      </c>
      <c r="C2080" s="182" t="s">
        <v>168</v>
      </c>
      <c r="D2080" s="183">
        <v>43528</v>
      </c>
      <c r="E2080" s="188" t="s">
        <v>15195</v>
      </c>
      <c r="F2080" s="186">
        <v>1054.99</v>
      </c>
      <c r="G2080" s="185" t="s">
        <v>7506</v>
      </c>
      <c r="H2080" s="110" t="s">
        <v>6451</v>
      </c>
      <c r="I2080" s="110" t="s">
        <v>6139</v>
      </c>
    </row>
    <row r="2081" spans="1:9" ht="11.25" customHeight="1" x14ac:dyDescent="0.2">
      <c r="A2081" s="181">
        <v>2725</v>
      </c>
      <c r="B2081" s="182" t="s">
        <v>12886</v>
      </c>
      <c r="C2081" s="182" t="s">
        <v>168</v>
      </c>
      <c r="D2081" s="183"/>
      <c r="E2081" s="188" t="s">
        <v>15193</v>
      </c>
      <c r="F2081" s="186">
        <v>0</v>
      </c>
      <c r="G2081" s="185" t="s">
        <v>6096</v>
      </c>
      <c r="H2081" s="110" t="s">
        <v>6152</v>
      </c>
      <c r="I2081" s="110" t="s">
        <v>6139</v>
      </c>
    </row>
    <row r="2082" spans="1:9" ht="11.25" customHeight="1" x14ac:dyDescent="0.2">
      <c r="A2082" s="181">
        <v>2726</v>
      </c>
      <c r="B2082" s="182" t="s">
        <v>686</v>
      </c>
      <c r="C2082" s="182" t="s">
        <v>168</v>
      </c>
      <c r="D2082" s="183"/>
      <c r="E2082" s="188" t="s">
        <v>15193</v>
      </c>
      <c r="F2082" s="186">
        <v>0</v>
      </c>
      <c r="G2082" s="185" t="s">
        <v>6096</v>
      </c>
      <c r="H2082" s="110" t="s">
        <v>6347</v>
      </c>
      <c r="I2082" s="110" t="s">
        <v>6139</v>
      </c>
    </row>
    <row r="2083" spans="1:9" ht="11.25" customHeight="1" x14ac:dyDescent="0.2">
      <c r="A2083" s="181">
        <v>2727</v>
      </c>
      <c r="B2083" s="182" t="s">
        <v>735</v>
      </c>
      <c r="C2083" s="182" t="s">
        <v>183</v>
      </c>
      <c r="D2083" s="183"/>
      <c r="E2083" s="188" t="s">
        <v>15193</v>
      </c>
      <c r="F2083" s="186">
        <v>0</v>
      </c>
      <c r="G2083" s="185" t="s">
        <v>7413</v>
      </c>
      <c r="H2083" s="110" t="s">
        <v>6280</v>
      </c>
      <c r="I2083" s="110" t="s">
        <v>6139</v>
      </c>
    </row>
    <row r="2084" spans="1:9" ht="11.25" customHeight="1" x14ac:dyDescent="0.2">
      <c r="A2084" s="181">
        <v>2728</v>
      </c>
      <c r="B2084" s="182" t="s">
        <v>736</v>
      </c>
      <c r="C2084" s="182" t="s">
        <v>183</v>
      </c>
      <c r="D2084" s="183"/>
      <c r="E2084" s="188" t="s">
        <v>15193</v>
      </c>
      <c r="F2084" s="186">
        <v>0</v>
      </c>
      <c r="G2084" s="185" t="s">
        <v>6096</v>
      </c>
      <c r="H2084" s="110" t="s">
        <v>6406</v>
      </c>
      <c r="I2084" s="110" t="s">
        <v>6139</v>
      </c>
    </row>
    <row r="2085" spans="1:9" ht="11.25" customHeight="1" x14ac:dyDescent="0.2">
      <c r="A2085" s="181">
        <v>2729</v>
      </c>
      <c r="B2085" s="182" t="s">
        <v>12885</v>
      </c>
      <c r="C2085" s="182" t="s">
        <v>183</v>
      </c>
      <c r="D2085" s="183"/>
      <c r="E2085" s="188" t="s">
        <v>15193</v>
      </c>
      <c r="F2085" s="186">
        <v>0</v>
      </c>
      <c r="G2085" s="185" t="s">
        <v>6096</v>
      </c>
      <c r="H2085" s="110" t="s">
        <v>7888</v>
      </c>
      <c r="I2085" s="110" t="s">
        <v>6139</v>
      </c>
    </row>
    <row r="2086" spans="1:9" ht="11.25" customHeight="1" x14ac:dyDescent="0.2">
      <c r="A2086" s="181">
        <v>2730</v>
      </c>
      <c r="B2086" s="182" t="s">
        <v>12884</v>
      </c>
      <c r="C2086" s="182" t="s">
        <v>171</v>
      </c>
      <c r="D2086" s="183"/>
      <c r="E2086" s="188" t="s">
        <v>15193</v>
      </c>
      <c r="F2086" s="186">
        <v>0</v>
      </c>
      <c r="G2086" s="185" t="s">
        <v>6096</v>
      </c>
      <c r="H2086" s="110" t="s">
        <v>7888</v>
      </c>
      <c r="I2086" s="110" t="s">
        <v>6139</v>
      </c>
    </row>
    <row r="2087" spans="1:9" ht="11.25" customHeight="1" x14ac:dyDescent="0.2">
      <c r="A2087" s="181">
        <v>2731</v>
      </c>
      <c r="B2087" s="182" t="s">
        <v>739</v>
      </c>
      <c r="C2087" s="182" t="s">
        <v>183</v>
      </c>
      <c r="D2087" s="183"/>
      <c r="E2087" s="188" t="s">
        <v>15193</v>
      </c>
      <c r="F2087" s="186">
        <v>0</v>
      </c>
      <c r="G2087" s="185" t="s">
        <v>6096</v>
      </c>
      <c r="H2087" s="110" t="s">
        <v>6240</v>
      </c>
      <c r="I2087" s="110" t="s">
        <v>6139</v>
      </c>
    </row>
    <row r="2088" spans="1:9" ht="11.25" customHeight="1" x14ac:dyDescent="0.2">
      <c r="A2088" s="181">
        <v>2732</v>
      </c>
      <c r="B2088" s="182" t="s">
        <v>737</v>
      </c>
      <c r="C2088" s="182" t="s">
        <v>183</v>
      </c>
      <c r="D2088" s="183"/>
      <c r="E2088" s="188" t="s">
        <v>15193</v>
      </c>
      <c r="F2088" s="186">
        <v>0</v>
      </c>
      <c r="G2088" s="185" t="s">
        <v>6171</v>
      </c>
      <c r="H2088" s="110" t="s">
        <v>6149</v>
      </c>
      <c r="I2088" s="110" t="s">
        <v>6139</v>
      </c>
    </row>
    <row r="2089" spans="1:9" ht="11.25" customHeight="1" x14ac:dyDescent="0.2">
      <c r="A2089" s="181">
        <v>2733</v>
      </c>
      <c r="B2089" s="182" t="s">
        <v>12882</v>
      </c>
      <c r="C2089" s="182" t="s">
        <v>183</v>
      </c>
      <c r="D2089" s="183"/>
      <c r="E2089" s="188" t="s">
        <v>15193</v>
      </c>
      <c r="F2089" s="186">
        <v>0</v>
      </c>
      <c r="G2089" s="185" t="s">
        <v>6096</v>
      </c>
      <c r="H2089" s="110" t="s">
        <v>6178</v>
      </c>
      <c r="I2089" s="110" t="s">
        <v>6139</v>
      </c>
    </row>
    <row r="2090" spans="1:9" ht="11.25" customHeight="1" x14ac:dyDescent="0.2">
      <c r="A2090" s="181">
        <v>2734</v>
      </c>
      <c r="B2090" s="182" t="s">
        <v>798</v>
      </c>
      <c r="C2090" s="182" t="s">
        <v>183</v>
      </c>
      <c r="D2090" s="183"/>
      <c r="E2090" s="188" t="s">
        <v>15193</v>
      </c>
      <c r="F2090" s="186">
        <v>0</v>
      </c>
      <c r="G2090" s="185" t="s">
        <v>7891</v>
      </c>
      <c r="H2090" s="110" t="s">
        <v>6451</v>
      </c>
      <c r="I2090" s="110" t="s">
        <v>6139</v>
      </c>
    </row>
    <row r="2091" spans="1:9" ht="11.25" customHeight="1" x14ac:dyDescent="0.2">
      <c r="A2091" s="181">
        <v>2735</v>
      </c>
      <c r="B2091" s="182" t="s">
        <v>796</v>
      </c>
      <c r="C2091" s="182" t="s">
        <v>183</v>
      </c>
      <c r="D2091" s="183"/>
      <c r="E2091" s="188" t="s">
        <v>15193</v>
      </c>
      <c r="F2091" s="186">
        <v>0</v>
      </c>
      <c r="G2091" s="185" t="s">
        <v>7891</v>
      </c>
      <c r="H2091" s="110" t="s">
        <v>6451</v>
      </c>
      <c r="I2091" s="110" t="s">
        <v>6139</v>
      </c>
    </row>
    <row r="2092" spans="1:9" ht="11.25" customHeight="1" x14ac:dyDescent="0.2">
      <c r="A2092" s="181">
        <v>2736</v>
      </c>
      <c r="B2092" s="182" t="s">
        <v>12878</v>
      </c>
      <c r="C2092" s="182" t="s">
        <v>183</v>
      </c>
      <c r="D2092" s="183"/>
      <c r="E2092" s="188" t="s">
        <v>15193</v>
      </c>
      <c r="F2092" s="186">
        <v>0</v>
      </c>
      <c r="G2092" s="185" t="s">
        <v>7891</v>
      </c>
      <c r="H2092" s="110" t="s">
        <v>6451</v>
      </c>
      <c r="I2092" s="110" t="s">
        <v>6139</v>
      </c>
    </row>
    <row r="2093" spans="1:9" ht="11.25" customHeight="1" x14ac:dyDescent="0.2">
      <c r="A2093" s="181">
        <v>2737</v>
      </c>
      <c r="B2093" s="182" t="s">
        <v>797</v>
      </c>
      <c r="C2093" s="182" t="s">
        <v>183</v>
      </c>
      <c r="D2093" s="183"/>
      <c r="E2093" s="188" t="s">
        <v>15193</v>
      </c>
      <c r="F2093" s="186">
        <v>0</v>
      </c>
      <c r="G2093" s="185" t="s">
        <v>7892</v>
      </c>
      <c r="H2093" s="110" t="s">
        <v>6119</v>
      </c>
      <c r="I2093" s="110" t="s">
        <v>6139</v>
      </c>
    </row>
    <row r="2094" spans="1:9" ht="11.25" customHeight="1" x14ac:dyDescent="0.2">
      <c r="A2094" s="181">
        <v>2739</v>
      </c>
      <c r="B2094" s="182" t="s">
        <v>6641</v>
      </c>
      <c r="C2094" s="182" t="s">
        <v>178</v>
      </c>
      <c r="D2094" s="183">
        <v>44991</v>
      </c>
      <c r="E2094" s="188" t="s">
        <v>15194</v>
      </c>
      <c r="F2094" s="186">
        <v>196217.01</v>
      </c>
      <c r="G2094" s="185" t="s">
        <v>6096</v>
      </c>
      <c r="H2094" s="110" t="s">
        <v>7414</v>
      </c>
      <c r="I2094" s="110" t="s">
        <v>6139</v>
      </c>
    </row>
    <row r="2095" spans="1:9" ht="11.25" customHeight="1" x14ac:dyDescent="0.2">
      <c r="A2095" s="181">
        <v>2740</v>
      </c>
      <c r="B2095" s="182" t="s">
        <v>779</v>
      </c>
      <c r="C2095" s="182" t="s">
        <v>183</v>
      </c>
      <c r="D2095" s="184"/>
      <c r="E2095" s="188" t="s">
        <v>15193</v>
      </c>
      <c r="F2095" s="186">
        <v>0</v>
      </c>
      <c r="G2095" s="185" t="s">
        <v>6096</v>
      </c>
      <c r="H2095" s="110" t="s">
        <v>7385</v>
      </c>
      <c r="I2095" s="110" t="s">
        <v>6139</v>
      </c>
    </row>
    <row r="2096" spans="1:9" ht="11.25" customHeight="1" x14ac:dyDescent="0.2">
      <c r="A2096" s="181">
        <v>2743</v>
      </c>
      <c r="B2096" s="182" t="s">
        <v>12874</v>
      </c>
      <c r="C2096" s="182" t="s">
        <v>171</v>
      </c>
      <c r="D2096" s="183"/>
      <c r="E2096" s="188" t="s">
        <v>15193</v>
      </c>
      <c r="F2096" s="186">
        <v>0</v>
      </c>
      <c r="G2096" s="185" t="s">
        <v>6096</v>
      </c>
      <c r="H2096" s="110" t="s">
        <v>7414</v>
      </c>
      <c r="I2096" s="110" t="s">
        <v>6139</v>
      </c>
    </row>
    <row r="2097" spans="1:9" ht="11.25" customHeight="1" x14ac:dyDescent="0.2">
      <c r="A2097" s="181">
        <v>2744</v>
      </c>
      <c r="B2097" s="182" t="s">
        <v>677</v>
      </c>
      <c r="C2097" s="182" t="s">
        <v>183</v>
      </c>
      <c r="D2097" s="183"/>
      <c r="E2097" s="188" t="s">
        <v>15193</v>
      </c>
      <c r="F2097" s="186">
        <v>0</v>
      </c>
      <c r="G2097" s="185" t="s">
        <v>7891</v>
      </c>
      <c r="H2097" s="110" t="s">
        <v>6451</v>
      </c>
      <c r="I2097" s="110" t="s">
        <v>6139</v>
      </c>
    </row>
    <row r="2098" spans="1:9" ht="11.25" customHeight="1" x14ac:dyDescent="0.2">
      <c r="A2098" s="181">
        <v>2745</v>
      </c>
      <c r="B2098" s="182" t="s">
        <v>926</v>
      </c>
      <c r="C2098" s="182" t="s">
        <v>868</v>
      </c>
      <c r="D2098" s="184">
        <v>45007</v>
      </c>
      <c r="E2098" s="188" t="s">
        <v>15194</v>
      </c>
      <c r="F2098" s="186">
        <v>139716</v>
      </c>
      <c r="G2098" s="185" t="s">
        <v>6096</v>
      </c>
      <c r="H2098" s="110" t="s">
        <v>6319</v>
      </c>
      <c r="I2098" s="110" t="s">
        <v>6139</v>
      </c>
    </row>
    <row r="2099" spans="1:9" ht="11.25" customHeight="1" x14ac:dyDescent="0.2">
      <c r="A2099" s="181">
        <v>2746</v>
      </c>
      <c r="B2099" s="182" t="s">
        <v>7415</v>
      </c>
      <c r="C2099" s="182" t="s">
        <v>178</v>
      </c>
      <c r="D2099" s="183">
        <v>44991</v>
      </c>
      <c r="E2099" s="188" t="s">
        <v>15194</v>
      </c>
      <c r="F2099" s="186">
        <v>66094</v>
      </c>
      <c r="G2099" s="185" t="s">
        <v>6096</v>
      </c>
      <c r="H2099" s="110" t="s">
        <v>7414</v>
      </c>
      <c r="I2099" s="110" t="s">
        <v>6139</v>
      </c>
    </row>
    <row r="2100" spans="1:9" ht="11.25" customHeight="1" x14ac:dyDescent="0.2">
      <c r="A2100" s="181">
        <v>2747</v>
      </c>
      <c r="B2100" s="182" t="s">
        <v>12872</v>
      </c>
      <c r="C2100" s="182" t="s">
        <v>168</v>
      </c>
      <c r="D2100" s="183"/>
      <c r="E2100" s="188" t="s">
        <v>15193</v>
      </c>
      <c r="F2100" s="186">
        <v>0</v>
      </c>
      <c r="G2100" s="185" t="s">
        <v>6096</v>
      </c>
      <c r="H2100" s="110" t="s">
        <v>6221</v>
      </c>
      <c r="I2100" s="110" t="s">
        <v>6139</v>
      </c>
    </row>
    <row r="2101" spans="1:9" ht="11.25" customHeight="1" x14ac:dyDescent="0.2">
      <c r="A2101" s="181">
        <v>2748</v>
      </c>
      <c r="B2101" s="182" t="s">
        <v>12871</v>
      </c>
      <c r="C2101" s="182" t="s">
        <v>168</v>
      </c>
      <c r="D2101" s="183"/>
      <c r="E2101" s="188" t="s">
        <v>15193</v>
      </c>
      <c r="F2101" s="186">
        <v>0</v>
      </c>
      <c r="G2101" s="185" t="s">
        <v>7897</v>
      </c>
      <c r="H2101" s="110" t="s">
        <v>6152</v>
      </c>
      <c r="I2101" s="110" t="s">
        <v>6139</v>
      </c>
    </row>
    <row r="2102" spans="1:9" ht="11.25" customHeight="1" x14ac:dyDescent="0.2">
      <c r="A2102" s="181">
        <v>2750</v>
      </c>
      <c r="B2102" s="182" t="s">
        <v>12870</v>
      </c>
      <c r="C2102" s="182" t="s">
        <v>171</v>
      </c>
      <c r="D2102" s="183"/>
      <c r="E2102" s="188" t="s">
        <v>15193</v>
      </c>
      <c r="F2102" s="186">
        <v>0</v>
      </c>
      <c r="G2102" s="185" t="s">
        <v>7898</v>
      </c>
      <c r="H2102" s="110" t="s">
        <v>6130</v>
      </c>
      <c r="I2102" s="110" t="s">
        <v>6139</v>
      </c>
    </row>
    <row r="2103" spans="1:9" ht="11.25" customHeight="1" x14ac:dyDescent="0.2">
      <c r="A2103" s="181">
        <v>2751</v>
      </c>
      <c r="B2103" s="182" t="s">
        <v>12868</v>
      </c>
      <c r="C2103" s="182" t="s">
        <v>183</v>
      </c>
      <c r="D2103" s="183"/>
      <c r="E2103" s="188" t="s">
        <v>15193</v>
      </c>
      <c r="F2103" s="186">
        <v>0</v>
      </c>
      <c r="G2103" s="185" t="s">
        <v>6550</v>
      </c>
      <c r="H2103" s="110" t="s">
        <v>6121</v>
      </c>
      <c r="I2103" s="110" t="s">
        <v>6139</v>
      </c>
    </row>
    <row r="2104" spans="1:9" ht="11.25" customHeight="1" x14ac:dyDescent="0.2">
      <c r="A2104" s="181">
        <v>2752</v>
      </c>
      <c r="B2104" s="182" t="s">
        <v>12866</v>
      </c>
      <c r="C2104" s="182" t="s">
        <v>178</v>
      </c>
      <c r="D2104" s="184"/>
      <c r="E2104" s="188" t="s">
        <v>15193</v>
      </c>
      <c r="F2104" s="186">
        <v>0</v>
      </c>
      <c r="G2104" s="185" t="s">
        <v>7901</v>
      </c>
      <c r="H2104" s="110" t="s">
        <v>7462</v>
      </c>
      <c r="I2104" s="110" t="s">
        <v>6139</v>
      </c>
    </row>
    <row r="2105" spans="1:9" ht="11.25" customHeight="1" x14ac:dyDescent="0.2">
      <c r="A2105" s="181">
        <v>2754</v>
      </c>
      <c r="B2105" s="182" t="s">
        <v>12864</v>
      </c>
      <c r="C2105" s="182" t="s">
        <v>178</v>
      </c>
      <c r="D2105" s="183"/>
      <c r="E2105" s="188" t="s">
        <v>15193</v>
      </c>
      <c r="F2105" s="186">
        <v>0</v>
      </c>
      <c r="G2105" s="185" t="s">
        <v>6096</v>
      </c>
      <c r="H2105" s="110" t="s">
        <v>6266</v>
      </c>
      <c r="I2105" s="110" t="s">
        <v>6139</v>
      </c>
    </row>
    <row r="2106" spans="1:9" ht="11.25" customHeight="1" x14ac:dyDescent="0.2">
      <c r="A2106" s="181">
        <v>2755</v>
      </c>
      <c r="B2106" s="182" t="s">
        <v>1894</v>
      </c>
      <c r="C2106" s="182" t="s">
        <v>171</v>
      </c>
      <c r="D2106" s="184"/>
      <c r="E2106" s="188" t="s">
        <v>15193</v>
      </c>
      <c r="F2106" s="186">
        <v>0</v>
      </c>
      <c r="G2106" s="185" t="s">
        <v>6096</v>
      </c>
      <c r="H2106" s="110" t="s">
        <v>6356</v>
      </c>
      <c r="I2106" s="110" t="s">
        <v>7904</v>
      </c>
    </row>
    <row r="2107" spans="1:9" ht="11.25" customHeight="1" x14ac:dyDescent="0.2">
      <c r="A2107" s="181">
        <v>2756</v>
      </c>
      <c r="B2107" s="182" t="s">
        <v>1896</v>
      </c>
      <c r="C2107" s="182" t="s">
        <v>171</v>
      </c>
      <c r="D2107" s="183"/>
      <c r="E2107" s="188" t="s">
        <v>15193</v>
      </c>
      <c r="F2107" s="186">
        <v>0</v>
      </c>
      <c r="G2107" s="185" t="s">
        <v>6096</v>
      </c>
      <c r="H2107" s="110" t="s">
        <v>6370</v>
      </c>
      <c r="I2107" s="110" t="s">
        <v>6139</v>
      </c>
    </row>
    <row r="2108" spans="1:9" ht="11.25" customHeight="1" x14ac:dyDescent="0.2">
      <c r="A2108" s="181">
        <v>2757</v>
      </c>
      <c r="B2108" s="182" t="s">
        <v>1921</v>
      </c>
      <c r="C2108" s="182" t="s">
        <v>171</v>
      </c>
      <c r="D2108" s="183"/>
      <c r="E2108" s="188" t="s">
        <v>15193</v>
      </c>
      <c r="F2108" s="186">
        <v>0</v>
      </c>
      <c r="G2108" s="185" t="s">
        <v>6096</v>
      </c>
      <c r="H2108" s="110" t="s">
        <v>6119</v>
      </c>
      <c r="I2108" s="110" t="s">
        <v>6139</v>
      </c>
    </row>
    <row r="2109" spans="1:9" ht="11.25" customHeight="1" x14ac:dyDescent="0.2">
      <c r="A2109" s="181">
        <v>2759</v>
      </c>
      <c r="B2109" s="182" t="s">
        <v>1920</v>
      </c>
      <c r="C2109" s="182" t="s">
        <v>171</v>
      </c>
      <c r="D2109" s="183">
        <v>43840</v>
      </c>
      <c r="E2109" s="188" t="s">
        <v>15196</v>
      </c>
      <c r="F2109" s="186">
        <v>1609</v>
      </c>
      <c r="G2109" s="185" t="s">
        <v>6096</v>
      </c>
      <c r="H2109" s="110" t="s">
        <v>6195</v>
      </c>
      <c r="I2109" s="110" t="s">
        <v>6139</v>
      </c>
    </row>
    <row r="2110" spans="1:9" ht="11.25" customHeight="1" x14ac:dyDescent="0.2">
      <c r="A2110" s="181">
        <v>2760</v>
      </c>
      <c r="B2110" s="182" t="s">
        <v>3186</v>
      </c>
      <c r="C2110" s="182" t="s">
        <v>178</v>
      </c>
      <c r="D2110" s="183"/>
      <c r="E2110" s="188" t="s">
        <v>15193</v>
      </c>
      <c r="F2110" s="186">
        <v>0</v>
      </c>
      <c r="G2110" s="185" t="s">
        <v>7135</v>
      </c>
      <c r="H2110" s="110" t="s">
        <v>6344</v>
      </c>
      <c r="I2110" s="110" t="s">
        <v>6139</v>
      </c>
    </row>
    <row r="2111" spans="1:9" ht="11.25" customHeight="1" x14ac:dyDescent="0.2">
      <c r="A2111" s="181">
        <v>2761</v>
      </c>
      <c r="B2111" s="182" t="s">
        <v>3187</v>
      </c>
      <c r="C2111" s="182" t="s">
        <v>178</v>
      </c>
      <c r="D2111" s="184"/>
      <c r="E2111" s="188" t="s">
        <v>15193</v>
      </c>
      <c r="F2111" s="186">
        <v>0</v>
      </c>
      <c r="G2111" s="185" t="s">
        <v>6096</v>
      </c>
      <c r="H2111" s="110" t="s">
        <v>7414</v>
      </c>
      <c r="I2111" s="110" t="s">
        <v>6139</v>
      </c>
    </row>
    <row r="2112" spans="1:9" ht="11.25" customHeight="1" x14ac:dyDescent="0.2">
      <c r="A2112" s="181">
        <v>2763</v>
      </c>
      <c r="B2112" s="182" t="s">
        <v>1771</v>
      </c>
      <c r="C2112" s="182" t="s">
        <v>171</v>
      </c>
      <c r="D2112" s="183"/>
      <c r="E2112" s="188" t="s">
        <v>15193</v>
      </c>
      <c r="F2112" s="186">
        <v>0</v>
      </c>
      <c r="G2112" s="185" t="s">
        <v>6096</v>
      </c>
      <c r="H2112" s="110" t="s">
        <v>6203</v>
      </c>
      <c r="I2112" s="110" t="s">
        <v>6139</v>
      </c>
    </row>
    <row r="2113" spans="1:9" ht="11.25" customHeight="1" x14ac:dyDescent="0.2">
      <c r="A2113" s="181">
        <v>2764</v>
      </c>
      <c r="B2113" s="182" t="s">
        <v>4642</v>
      </c>
      <c r="C2113" s="182" t="s">
        <v>171</v>
      </c>
      <c r="D2113" s="184">
        <v>43537</v>
      </c>
      <c r="E2113" s="188" t="s">
        <v>15195</v>
      </c>
      <c r="F2113" s="186">
        <v>1512</v>
      </c>
      <c r="G2113" s="185" t="s">
        <v>6096</v>
      </c>
      <c r="H2113" s="110" t="s">
        <v>6149</v>
      </c>
      <c r="I2113" s="110" t="s">
        <v>6139</v>
      </c>
    </row>
    <row r="2114" spans="1:9" ht="11.25" customHeight="1" x14ac:dyDescent="0.2">
      <c r="A2114" s="181">
        <v>2765</v>
      </c>
      <c r="B2114" s="182" t="s">
        <v>1772</v>
      </c>
      <c r="C2114" s="182" t="s">
        <v>171</v>
      </c>
      <c r="D2114" s="184"/>
      <c r="E2114" s="188" t="s">
        <v>15193</v>
      </c>
      <c r="F2114" s="186">
        <v>0</v>
      </c>
      <c r="G2114" s="185" t="s">
        <v>6096</v>
      </c>
      <c r="H2114" s="110" t="s">
        <v>7414</v>
      </c>
      <c r="I2114" s="110" t="s">
        <v>6139</v>
      </c>
    </row>
    <row r="2115" spans="1:9" ht="11.25" customHeight="1" x14ac:dyDescent="0.2">
      <c r="A2115" s="181">
        <v>2766</v>
      </c>
      <c r="B2115" s="182" t="s">
        <v>1770</v>
      </c>
      <c r="C2115" s="182" t="s">
        <v>171</v>
      </c>
      <c r="D2115" s="183"/>
      <c r="E2115" s="188" t="s">
        <v>15193</v>
      </c>
      <c r="F2115" s="186">
        <v>0</v>
      </c>
      <c r="G2115" s="185" t="s">
        <v>7127</v>
      </c>
      <c r="H2115" s="110" t="s">
        <v>7128</v>
      </c>
      <c r="I2115" s="110" t="s">
        <v>6139</v>
      </c>
    </row>
    <row r="2116" spans="1:9" ht="11.25" customHeight="1" x14ac:dyDescent="0.2">
      <c r="A2116" s="181">
        <v>2767</v>
      </c>
      <c r="B2116" s="182" t="s">
        <v>12856</v>
      </c>
      <c r="C2116" s="182" t="s">
        <v>178</v>
      </c>
      <c r="D2116" s="184"/>
      <c r="E2116" s="188" t="s">
        <v>15193</v>
      </c>
      <c r="F2116" s="186">
        <v>0</v>
      </c>
      <c r="G2116" s="185" t="s">
        <v>6096</v>
      </c>
      <c r="H2116" s="110" t="s">
        <v>6370</v>
      </c>
      <c r="I2116" s="110" t="s">
        <v>6139</v>
      </c>
    </row>
    <row r="2117" spans="1:9" ht="11.25" customHeight="1" x14ac:dyDescent="0.2">
      <c r="A2117" s="181">
        <v>2768</v>
      </c>
      <c r="B2117" s="182" t="s">
        <v>1527</v>
      </c>
      <c r="C2117" s="182" t="s">
        <v>178</v>
      </c>
      <c r="D2117" s="184"/>
      <c r="E2117" s="188" t="s">
        <v>15193</v>
      </c>
      <c r="F2117" s="186">
        <v>0</v>
      </c>
      <c r="G2117" s="185" t="s">
        <v>6096</v>
      </c>
      <c r="H2117" s="110" t="s">
        <v>6166</v>
      </c>
      <c r="I2117" s="110" t="s">
        <v>6139</v>
      </c>
    </row>
    <row r="2118" spans="1:9" ht="11.25" customHeight="1" x14ac:dyDescent="0.2">
      <c r="A2118" s="181">
        <v>2769</v>
      </c>
      <c r="B2118" s="182" t="s">
        <v>12855</v>
      </c>
      <c r="C2118" s="182" t="s">
        <v>171</v>
      </c>
      <c r="D2118" s="184"/>
      <c r="E2118" s="188" t="s">
        <v>15193</v>
      </c>
      <c r="F2118" s="186">
        <v>0</v>
      </c>
      <c r="G2118" s="185" t="s">
        <v>7912</v>
      </c>
      <c r="H2118" s="110" t="s">
        <v>7913</v>
      </c>
      <c r="I2118" s="110" t="s">
        <v>6139</v>
      </c>
    </row>
    <row r="2119" spans="1:9" ht="11.25" customHeight="1" x14ac:dyDescent="0.2">
      <c r="A2119" s="181">
        <v>2770</v>
      </c>
      <c r="B2119" s="182" t="s">
        <v>12853</v>
      </c>
      <c r="C2119" s="182" t="s">
        <v>178</v>
      </c>
      <c r="D2119" s="183"/>
      <c r="E2119" s="188" t="s">
        <v>15193</v>
      </c>
      <c r="F2119" s="186">
        <v>0</v>
      </c>
      <c r="G2119" s="185" t="s">
        <v>7915</v>
      </c>
      <c r="H2119" s="110" t="s">
        <v>6347</v>
      </c>
      <c r="I2119" s="110" t="s">
        <v>6139</v>
      </c>
    </row>
    <row r="2120" spans="1:9" ht="11.25" customHeight="1" x14ac:dyDescent="0.2">
      <c r="A2120" s="181">
        <v>2771</v>
      </c>
      <c r="B2120" s="182" t="s">
        <v>1469</v>
      </c>
      <c r="C2120" s="182" t="s">
        <v>178</v>
      </c>
      <c r="D2120" s="183"/>
      <c r="E2120" s="188" t="s">
        <v>15193</v>
      </c>
      <c r="F2120" s="186">
        <v>0</v>
      </c>
      <c r="G2120" s="185" t="s">
        <v>6096</v>
      </c>
      <c r="H2120" s="110" t="s">
        <v>6141</v>
      </c>
      <c r="I2120" s="110" t="s">
        <v>6117</v>
      </c>
    </row>
    <row r="2121" spans="1:9" ht="11.25" customHeight="1" x14ac:dyDescent="0.2">
      <c r="A2121" s="181">
        <v>2773</v>
      </c>
      <c r="B2121" s="182" t="s">
        <v>12850</v>
      </c>
      <c r="C2121" s="182" t="s">
        <v>178</v>
      </c>
      <c r="D2121" s="183"/>
      <c r="E2121" s="188" t="s">
        <v>15193</v>
      </c>
      <c r="F2121" s="186">
        <v>0</v>
      </c>
      <c r="G2121" s="185" t="s">
        <v>7916</v>
      </c>
      <c r="H2121" s="110" t="s">
        <v>6166</v>
      </c>
      <c r="I2121" s="110" t="s">
        <v>6139</v>
      </c>
    </row>
    <row r="2122" spans="1:9" ht="11.25" customHeight="1" x14ac:dyDescent="0.2">
      <c r="A2122" s="181">
        <v>2774</v>
      </c>
      <c r="B2122" s="182" t="s">
        <v>12847</v>
      </c>
      <c r="C2122" s="182" t="s">
        <v>178</v>
      </c>
      <c r="D2122" s="183"/>
      <c r="E2122" s="188" t="s">
        <v>15193</v>
      </c>
      <c r="F2122" s="186">
        <v>0</v>
      </c>
      <c r="G2122" s="185" t="s">
        <v>7918</v>
      </c>
      <c r="H2122" s="110" t="s">
        <v>6121</v>
      </c>
      <c r="I2122" s="110" t="s">
        <v>6139</v>
      </c>
    </row>
    <row r="2123" spans="1:9" ht="11.25" customHeight="1" x14ac:dyDescent="0.2">
      <c r="A2123" s="181">
        <v>2776</v>
      </c>
      <c r="B2123" s="182" t="s">
        <v>12846</v>
      </c>
      <c r="C2123" s="182" t="s">
        <v>178</v>
      </c>
      <c r="D2123" s="183"/>
      <c r="E2123" s="188" t="s">
        <v>15193</v>
      </c>
      <c r="F2123" s="186">
        <v>0</v>
      </c>
      <c r="G2123" s="185" t="s">
        <v>7919</v>
      </c>
      <c r="H2123" s="110" t="s">
        <v>6236</v>
      </c>
      <c r="I2123" s="110" t="s">
        <v>6139</v>
      </c>
    </row>
    <row r="2124" spans="1:9" ht="11.25" customHeight="1" x14ac:dyDescent="0.2">
      <c r="A2124" s="181">
        <v>2778</v>
      </c>
      <c r="B2124" s="182" t="s">
        <v>12844</v>
      </c>
      <c r="C2124" s="182" t="s">
        <v>178</v>
      </c>
      <c r="D2124" s="183"/>
      <c r="E2124" s="188" t="s">
        <v>15193</v>
      </c>
      <c r="F2124" s="186">
        <v>0</v>
      </c>
      <c r="G2124" s="185" t="s">
        <v>6096</v>
      </c>
      <c r="H2124" s="110" t="s">
        <v>6261</v>
      </c>
      <c r="I2124" s="110" t="s">
        <v>6139</v>
      </c>
    </row>
    <row r="2125" spans="1:9" ht="11.25" customHeight="1" x14ac:dyDescent="0.2">
      <c r="A2125" s="181">
        <v>2779</v>
      </c>
      <c r="B2125" s="182" t="s">
        <v>12842</v>
      </c>
      <c r="C2125" s="182" t="s">
        <v>178</v>
      </c>
      <c r="D2125" s="183"/>
      <c r="E2125" s="188" t="s">
        <v>15193</v>
      </c>
      <c r="F2125" s="186">
        <v>0</v>
      </c>
      <c r="G2125" s="185" t="s">
        <v>6096</v>
      </c>
      <c r="H2125" s="110" t="s">
        <v>6194</v>
      </c>
      <c r="I2125" s="110" t="s">
        <v>6139</v>
      </c>
    </row>
    <row r="2126" spans="1:9" ht="11.25" customHeight="1" x14ac:dyDescent="0.2">
      <c r="A2126" s="181">
        <v>2780</v>
      </c>
      <c r="B2126" s="182" t="s">
        <v>1119</v>
      </c>
      <c r="C2126" s="182" t="s">
        <v>178</v>
      </c>
      <c r="D2126" s="183"/>
      <c r="E2126" s="188" t="s">
        <v>15193</v>
      </c>
      <c r="F2126" s="186">
        <v>0</v>
      </c>
      <c r="G2126" s="185" t="s">
        <v>6490</v>
      </c>
      <c r="H2126" s="110" t="s">
        <v>6344</v>
      </c>
      <c r="I2126" s="110" t="s">
        <v>6139</v>
      </c>
    </row>
    <row r="2127" spans="1:9" ht="11.25" customHeight="1" x14ac:dyDescent="0.2">
      <c r="A2127" s="181">
        <v>2781</v>
      </c>
      <c r="B2127" s="182" t="s">
        <v>12840</v>
      </c>
      <c r="C2127" s="182" t="s">
        <v>178</v>
      </c>
      <c r="D2127" s="183"/>
      <c r="E2127" s="188" t="s">
        <v>15193</v>
      </c>
      <c r="F2127" s="186">
        <v>0</v>
      </c>
      <c r="G2127" s="185" t="s">
        <v>6096</v>
      </c>
      <c r="H2127" s="110" t="s">
        <v>7151</v>
      </c>
      <c r="I2127" s="110" t="s">
        <v>7152</v>
      </c>
    </row>
    <row r="2128" spans="1:9" ht="11.25" customHeight="1" x14ac:dyDescent="0.2">
      <c r="A2128" s="181">
        <v>2782</v>
      </c>
      <c r="B2128" s="182" t="s">
        <v>12834</v>
      </c>
      <c r="C2128" s="182" t="s">
        <v>178</v>
      </c>
      <c r="D2128" s="183"/>
      <c r="E2128" s="188" t="s">
        <v>15193</v>
      </c>
      <c r="F2128" s="186">
        <v>0</v>
      </c>
      <c r="G2128" s="185" t="s">
        <v>6096</v>
      </c>
      <c r="H2128" s="110" t="s">
        <v>6573</v>
      </c>
      <c r="I2128" s="110" t="s">
        <v>6139</v>
      </c>
    </row>
    <row r="2129" spans="1:9" ht="11.25" customHeight="1" x14ac:dyDescent="0.2">
      <c r="A2129" s="181">
        <v>2783</v>
      </c>
      <c r="B2129" s="182" t="s">
        <v>7659</v>
      </c>
      <c r="C2129" s="182" t="s">
        <v>178</v>
      </c>
      <c r="D2129" s="183">
        <v>45006</v>
      </c>
      <c r="E2129" s="188" t="s">
        <v>15194</v>
      </c>
      <c r="F2129" s="186">
        <v>174027</v>
      </c>
      <c r="G2129" s="185" t="s">
        <v>6096</v>
      </c>
      <c r="H2129" s="110" t="s">
        <v>6255</v>
      </c>
      <c r="I2129" s="110" t="s">
        <v>7924</v>
      </c>
    </row>
    <row r="2130" spans="1:9" ht="11.25" customHeight="1" x14ac:dyDescent="0.2">
      <c r="A2130" s="181">
        <v>2784</v>
      </c>
      <c r="B2130" s="182" t="s">
        <v>12837</v>
      </c>
      <c r="C2130" s="182" t="s">
        <v>178</v>
      </c>
      <c r="D2130" s="183"/>
      <c r="E2130" s="188" t="s">
        <v>15193</v>
      </c>
      <c r="F2130" s="186">
        <v>0</v>
      </c>
      <c r="G2130" s="185" t="s">
        <v>6096</v>
      </c>
      <c r="H2130" s="110" t="s">
        <v>7087</v>
      </c>
      <c r="I2130" s="110" t="s">
        <v>7925</v>
      </c>
    </row>
    <row r="2131" spans="1:9" ht="11.25" customHeight="1" x14ac:dyDescent="0.2">
      <c r="A2131" s="181">
        <v>2785</v>
      </c>
      <c r="B2131" s="182" t="s">
        <v>1493</v>
      </c>
      <c r="C2131" s="182" t="s">
        <v>178</v>
      </c>
      <c r="D2131" s="183"/>
      <c r="E2131" s="188" t="s">
        <v>15193</v>
      </c>
      <c r="F2131" s="186">
        <v>0</v>
      </c>
      <c r="G2131" s="185" t="s">
        <v>6096</v>
      </c>
      <c r="H2131" s="110" t="s">
        <v>6261</v>
      </c>
      <c r="I2131" s="110" t="s">
        <v>7925</v>
      </c>
    </row>
    <row r="2132" spans="1:9" ht="11.25" customHeight="1" x14ac:dyDescent="0.2">
      <c r="A2132" s="181">
        <v>2786</v>
      </c>
      <c r="B2132" s="182" t="s">
        <v>12834</v>
      </c>
      <c r="C2132" s="182" t="s">
        <v>178</v>
      </c>
      <c r="D2132" s="183"/>
      <c r="E2132" s="188" t="s">
        <v>15193</v>
      </c>
      <c r="F2132" s="186">
        <v>0</v>
      </c>
      <c r="G2132" s="185" t="s">
        <v>6096</v>
      </c>
      <c r="H2132" s="110" t="s">
        <v>7162</v>
      </c>
      <c r="I2132" s="110" t="s">
        <v>6211</v>
      </c>
    </row>
    <row r="2133" spans="1:9" ht="11.25" customHeight="1" x14ac:dyDescent="0.2">
      <c r="A2133" s="181">
        <v>2787</v>
      </c>
      <c r="B2133" s="182" t="s">
        <v>12833</v>
      </c>
      <c r="C2133" s="182" t="s">
        <v>178</v>
      </c>
      <c r="D2133" s="183"/>
      <c r="E2133" s="188" t="s">
        <v>15193</v>
      </c>
      <c r="F2133" s="186">
        <v>0</v>
      </c>
      <c r="G2133" s="185" t="s">
        <v>6096</v>
      </c>
      <c r="H2133" s="110" t="s">
        <v>6267</v>
      </c>
      <c r="I2133" s="110" t="s">
        <v>6211</v>
      </c>
    </row>
    <row r="2134" spans="1:9" ht="11.25" customHeight="1" x14ac:dyDescent="0.2">
      <c r="A2134" s="181">
        <v>2788</v>
      </c>
      <c r="B2134" s="182" t="s">
        <v>12831</v>
      </c>
      <c r="C2134" s="182" t="s">
        <v>178</v>
      </c>
      <c r="D2134" s="183"/>
      <c r="E2134" s="188" t="s">
        <v>15193</v>
      </c>
      <c r="F2134" s="186">
        <v>0</v>
      </c>
      <c r="G2134" s="185" t="s">
        <v>6096</v>
      </c>
      <c r="H2134" s="110" t="s">
        <v>6262</v>
      </c>
      <c r="I2134" s="110" t="s">
        <v>6118</v>
      </c>
    </row>
    <row r="2135" spans="1:9" ht="11.25" customHeight="1" x14ac:dyDescent="0.2">
      <c r="A2135" s="181">
        <v>2789</v>
      </c>
      <c r="B2135" s="182" t="s">
        <v>12829</v>
      </c>
      <c r="C2135" s="182" t="s">
        <v>178</v>
      </c>
      <c r="D2135" s="183"/>
      <c r="E2135" s="188" t="s">
        <v>15193</v>
      </c>
      <c r="F2135" s="186">
        <v>0</v>
      </c>
      <c r="G2135" s="185" t="s">
        <v>6096</v>
      </c>
      <c r="H2135" s="110" t="s">
        <v>6267</v>
      </c>
      <c r="I2135" s="110" t="s">
        <v>6211</v>
      </c>
    </row>
    <row r="2136" spans="1:9" ht="11.25" customHeight="1" x14ac:dyDescent="0.2">
      <c r="A2136" s="181">
        <v>2790</v>
      </c>
      <c r="B2136" s="182" t="s">
        <v>1465</v>
      </c>
      <c r="C2136" s="182" t="s">
        <v>178</v>
      </c>
      <c r="D2136" s="183"/>
      <c r="E2136" s="188" t="s">
        <v>15193</v>
      </c>
      <c r="F2136" s="186">
        <v>0</v>
      </c>
      <c r="G2136" s="185" t="s">
        <v>6096</v>
      </c>
      <c r="H2136" s="110" t="s">
        <v>6267</v>
      </c>
      <c r="I2136" s="110" t="s">
        <v>6211</v>
      </c>
    </row>
    <row r="2137" spans="1:9" ht="11.25" customHeight="1" x14ac:dyDescent="0.2">
      <c r="A2137" s="181">
        <v>2791</v>
      </c>
      <c r="B2137" s="182" t="s">
        <v>12827</v>
      </c>
      <c r="C2137" s="182" t="s">
        <v>178</v>
      </c>
      <c r="D2137" s="183"/>
      <c r="E2137" s="188" t="s">
        <v>15193</v>
      </c>
      <c r="F2137" s="186">
        <v>0</v>
      </c>
      <c r="G2137" s="185" t="s">
        <v>6096</v>
      </c>
      <c r="H2137" s="110" t="s">
        <v>6267</v>
      </c>
      <c r="I2137" s="110" t="s">
        <v>6211</v>
      </c>
    </row>
    <row r="2138" spans="1:9" ht="11.25" customHeight="1" x14ac:dyDescent="0.2">
      <c r="A2138" s="181">
        <v>2792</v>
      </c>
      <c r="B2138" s="182" t="s">
        <v>12825</v>
      </c>
      <c r="C2138" s="182" t="s">
        <v>178</v>
      </c>
      <c r="D2138" s="184"/>
      <c r="E2138" s="188" t="s">
        <v>15193</v>
      </c>
      <c r="F2138" s="186">
        <v>0</v>
      </c>
      <c r="G2138" s="185" t="s">
        <v>6096</v>
      </c>
      <c r="H2138" s="110" t="s">
        <v>6267</v>
      </c>
      <c r="I2138" s="110" t="s">
        <v>6211</v>
      </c>
    </row>
    <row r="2139" spans="1:9" ht="11.25" customHeight="1" x14ac:dyDescent="0.2">
      <c r="A2139" s="181">
        <v>2794</v>
      </c>
      <c r="B2139" s="182" t="s">
        <v>7657</v>
      </c>
      <c r="C2139" s="182" t="s">
        <v>178</v>
      </c>
      <c r="D2139" s="183">
        <v>44589</v>
      </c>
      <c r="E2139" s="188" t="s">
        <v>7328</v>
      </c>
      <c r="F2139" s="186">
        <v>106888</v>
      </c>
      <c r="G2139" s="185" t="s">
        <v>6096</v>
      </c>
      <c r="H2139" s="110" t="s">
        <v>7934</v>
      </c>
      <c r="I2139" s="110" t="s">
        <v>6211</v>
      </c>
    </row>
    <row r="2140" spans="1:9" ht="11.25" customHeight="1" x14ac:dyDescent="0.2">
      <c r="A2140" s="181">
        <v>2795</v>
      </c>
      <c r="B2140" s="182" t="s">
        <v>12823</v>
      </c>
      <c r="C2140" s="182" t="s">
        <v>178</v>
      </c>
      <c r="D2140" s="183"/>
      <c r="E2140" s="188" t="s">
        <v>15193</v>
      </c>
      <c r="F2140" s="186">
        <v>0</v>
      </c>
      <c r="G2140" s="185" t="s">
        <v>6096</v>
      </c>
      <c r="H2140" s="110" t="s">
        <v>7162</v>
      </c>
      <c r="I2140" s="110" t="s">
        <v>6211</v>
      </c>
    </row>
    <row r="2141" spans="1:9" ht="11.25" customHeight="1" x14ac:dyDescent="0.2">
      <c r="A2141" s="181">
        <v>2796</v>
      </c>
      <c r="B2141" s="182" t="s">
        <v>7656</v>
      </c>
      <c r="C2141" s="182" t="s">
        <v>178</v>
      </c>
      <c r="D2141" s="183">
        <v>44589</v>
      </c>
      <c r="E2141" s="188" t="s">
        <v>7328</v>
      </c>
      <c r="F2141" s="186">
        <v>626467</v>
      </c>
      <c r="G2141" s="185" t="s">
        <v>6096</v>
      </c>
      <c r="H2141" s="110" t="s">
        <v>7162</v>
      </c>
      <c r="I2141" s="110" t="s">
        <v>6211</v>
      </c>
    </row>
    <row r="2142" spans="1:9" ht="11.25" customHeight="1" x14ac:dyDescent="0.2">
      <c r="A2142" s="181">
        <v>2797</v>
      </c>
      <c r="B2142" s="182" t="s">
        <v>12821</v>
      </c>
      <c r="C2142" s="182" t="s">
        <v>178</v>
      </c>
      <c r="D2142" s="183"/>
      <c r="E2142" s="188" t="s">
        <v>15193</v>
      </c>
      <c r="F2142" s="186">
        <v>0</v>
      </c>
      <c r="G2142" s="185" t="s">
        <v>6096</v>
      </c>
      <c r="H2142" s="110" t="s">
        <v>7162</v>
      </c>
      <c r="I2142" s="110" t="s">
        <v>6211</v>
      </c>
    </row>
    <row r="2143" spans="1:9" ht="11.25" customHeight="1" x14ac:dyDescent="0.2">
      <c r="A2143" s="181">
        <v>2799</v>
      </c>
      <c r="B2143" s="182" t="s">
        <v>12819</v>
      </c>
      <c r="C2143" s="182" t="s">
        <v>178</v>
      </c>
      <c r="D2143" s="183"/>
      <c r="E2143" s="188" t="s">
        <v>15193</v>
      </c>
      <c r="F2143" s="186">
        <v>0</v>
      </c>
      <c r="G2143" s="185" t="s">
        <v>6096</v>
      </c>
      <c r="H2143" s="110" t="s">
        <v>6267</v>
      </c>
      <c r="I2143" s="110" t="s">
        <v>6211</v>
      </c>
    </row>
    <row r="2144" spans="1:9" ht="11.25" customHeight="1" x14ac:dyDescent="0.2">
      <c r="A2144" s="181">
        <v>2800</v>
      </c>
      <c r="B2144" s="182" t="s">
        <v>12817</v>
      </c>
      <c r="C2144" s="182" t="s">
        <v>178</v>
      </c>
      <c r="D2144" s="183"/>
      <c r="E2144" s="188" t="s">
        <v>15193</v>
      </c>
      <c r="F2144" s="186">
        <v>0</v>
      </c>
      <c r="G2144" s="185" t="s">
        <v>6096</v>
      </c>
      <c r="H2144" s="110" t="s">
        <v>6267</v>
      </c>
      <c r="I2144" s="110" t="s">
        <v>6211</v>
      </c>
    </row>
    <row r="2145" spans="1:9" ht="11.25" customHeight="1" x14ac:dyDescent="0.2">
      <c r="A2145" s="181">
        <v>2801</v>
      </c>
      <c r="B2145" s="182" t="s">
        <v>12815</v>
      </c>
      <c r="C2145" s="182" t="s">
        <v>178</v>
      </c>
      <c r="D2145" s="183"/>
      <c r="E2145" s="188" t="s">
        <v>15193</v>
      </c>
      <c r="F2145" s="186">
        <v>0</v>
      </c>
      <c r="G2145" s="185" t="s">
        <v>6096</v>
      </c>
      <c r="H2145" s="110" t="s">
        <v>6267</v>
      </c>
      <c r="I2145" s="110" t="s">
        <v>6211</v>
      </c>
    </row>
    <row r="2146" spans="1:9" ht="11.25" customHeight="1" x14ac:dyDescent="0.2">
      <c r="A2146" s="181">
        <v>2802</v>
      </c>
      <c r="B2146" s="182" t="s">
        <v>3685</v>
      </c>
      <c r="C2146" s="182" t="s">
        <v>178</v>
      </c>
      <c r="D2146" s="183">
        <v>43844</v>
      </c>
      <c r="E2146" s="188" t="s">
        <v>15196</v>
      </c>
      <c r="F2146" s="186">
        <v>1477.98</v>
      </c>
      <c r="G2146" s="185" t="s">
        <v>6096</v>
      </c>
      <c r="H2146" s="110" t="s">
        <v>7162</v>
      </c>
      <c r="I2146" s="110" t="s">
        <v>6211</v>
      </c>
    </row>
    <row r="2147" spans="1:9" ht="11.25" customHeight="1" x14ac:dyDescent="0.2">
      <c r="A2147" s="181">
        <v>2803</v>
      </c>
      <c r="B2147" s="182" t="s">
        <v>1529</v>
      </c>
      <c r="C2147" s="182" t="s">
        <v>178</v>
      </c>
      <c r="D2147" s="183"/>
      <c r="E2147" s="188" t="s">
        <v>15193</v>
      </c>
      <c r="F2147" s="186">
        <v>0</v>
      </c>
      <c r="G2147" s="185" t="s">
        <v>6096</v>
      </c>
      <c r="H2147" s="110" t="s">
        <v>7162</v>
      </c>
      <c r="I2147" s="110" t="s">
        <v>6211</v>
      </c>
    </row>
    <row r="2148" spans="1:9" ht="11.25" customHeight="1" x14ac:dyDescent="0.2">
      <c r="A2148" s="181">
        <v>2804</v>
      </c>
      <c r="B2148" s="182" t="s">
        <v>7987</v>
      </c>
      <c r="C2148" s="182" t="s">
        <v>5199</v>
      </c>
      <c r="D2148" s="183">
        <v>45329</v>
      </c>
      <c r="E2148" s="188" t="s">
        <v>10909</v>
      </c>
      <c r="F2148" s="186">
        <v>81200</v>
      </c>
      <c r="G2148" s="185" t="s">
        <v>6096</v>
      </c>
      <c r="H2148" s="110" t="s">
        <v>7934</v>
      </c>
      <c r="I2148" s="110" t="s">
        <v>6211</v>
      </c>
    </row>
    <row r="2149" spans="1:9" ht="11.25" customHeight="1" x14ac:dyDescent="0.2">
      <c r="A2149" s="181">
        <v>2806</v>
      </c>
      <c r="B2149" s="182" t="s">
        <v>12812</v>
      </c>
      <c r="C2149" s="182" t="s">
        <v>178</v>
      </c>
      <c r="D2149" s="183"/>
      <c r="E2149" s="188" t="s">
        <v>15193</v>
      </c>
      <c r="F2149" s="186">
        <v>0</v>
      </c>
      <c r="G2149" s="185" t="s">
        <v>6096</v>
      </c>
      <c r="H2149" s="110" t="s">
        <v>7934</v>
      </c>
      <c r="I2149" s="110" t="s">
        <v>6211</v>
      </c>
    </row>
    <row r="2150" spans="1:9" ht="11.25" customHeight="1" x14ac:dyDescent="0.2">
      <c r="A2150" s="181">
        <v>2807</v>
      </c>
      <c r="B2150" s="182" t="s">
        <v>12810</v>
      </c>
      <c r="C2150" s="182" t="s">
        <v>178</v>
      </c>
      <c r="D2150" s="183"/>
      <c r="E2150" s="188" t="s">
        <v>15193</v>
      </c>
      <c r="F2150" s="186">
        <v>0</v>
      </c>
      <c r="G2150" s="185" t="s">
        <v>6096</v>
      </c>
      <c r="H2150" s="110" t="s">
        <v>7934</v>
      </c>
      <c r="I2150" s="110" t="s">
        <v>6211</v>
      </c>
    </row>
    <row r="2151" spans="1:9" ht="11.25" customHeight="1" x14ac:dyDescent="0.2">
      <c r="A2151" s="181">
        <v>2808</v>
      </c>
      <c r="B2151" s="182" t="s">
        <v>6639</v>
      </c>
      <c r="C2151" s="182" t="s">
        <v>178</v>
      </c>
      <c r="D2151" s="184">
        <v>45013</v>
      </c>
      <c r="E2151" s="188" t="s">
        <v>15194</v>
      </c>
      <c r="F2151" s="186">
        <v>129427.01</v>
      </c>
      <c r="G2151" s="185" t="s">
        <v>6096</v>
      </c>
      <c r="H2151" s="110" t="s">
        <v>6267</v>
      </c>
      <c r="I2151" s="110" t="s">
        <v>6211</v>
      </c>
    </row>
    <row r="2152" spans="1:9" ht="11.25" customHeight="1" x14ac:dyDescent="0.2">
      <c r="A2152" s="181">
        <v>2809</v>
      </c>
      <c r="B2152" s="182" t="s">
        <v>1477</v>
      </c>
      <c r="C2152" s="182" t="s">
        <v>178</v>
      </c>
      <c r="D2152" s="183"/>
      <c r="E2152" s="188" t="s">
        <v>15193</v>
      </c>
      <c r="F2152" s="186">
        <v>0</v>
      </c>
      <c r="G2152" s="185" t="s">
        <v>6096</v>
      </c>
      <c r="H2152" s="110" t="s">
        <v>6267</v>
      </c>
      <c r="I2152" s="110" t="s">
        <v>6211</v>
      </c>
    </row>
    <row r="2153" spans="1:9" ht="11.25" customHeight="1" x14ac:dyDescent="0.2">
      <c r="A2153" s="181">
        <v>2810</v>
      </c>
      <c r="B2153" s="182" t="s">
        <v>3679</v>
      </c>
      <c r="C2153" s="182" t="s">
        <v>178</v>
      </c>
      <c r="D2153" s="184">
        <v>43844</v>
      </c>
      <c r="E2153" s="188" t="s">
        <v>15196</v>
      </c>
      <c r="F2153" s="186">
        <v>61622.96</v>
      </c>
      <c r="G2153" s="185" t="s">
        <v>6096</v>
      </c>
      <c r="H2153" s="110" t="s">
        <v>6267</v>
      </c>
      <c r="I2153" s="110" t="s">
        <v>6211</v>
      </c>
    </row>
    <row r="2154" spans="1:9" ht="11.25" customHeight="1" x14ac:dyDescent="0.2">
      <c r="A2154" s="181">
        <v>2811</v>
      </c>
      <c r="B2154" s="182" t="s">
        <v>4615</v>
      </c>
      <c r="C2154" s="182" t="s">
        <v>178</v>
      </c>
      <c r="D2154" s="183">
        <v>43515</v>
      </c>
      <c r="E2154" s="188" t="s">
        <v>15195</v>
      </c>
      <c r="F2154" s="186">
        <v>97498</v>
      </c>
      <c r="G2154" s="185" t="s">
        <v>6096</v>
      </c>
      <c r="H2154" s="110" t="s">
        <v>6267</v>
      </c>
      <c r="I2154" s="110" t="s">
        <v>6211</v>
      </c>
    </row>
    <row r="2155" spans="1:9" ht="11.25" customHeight="1" x14ac:dyDescent="0.2">
      <c r="A2155" s="181">
        <v>2812</v>
      </c>
      <c r="B2155" s="182" t="s">
        <v>12808</v>
      </c>
      <c r="C2155" s="182" t="s">
        <v>183</v>
      </c>
      <c r="D2155" s="183"/>
      <c r="E2155" s="188" t="s">
        <v>15193</v>
      </c>
      <c r="F2155" s="186">
        <v>0</v>
      </c>
      <c r="G2155" s="185" t="s">
        <v>7949</v>
      </c>
      <c r="H2155" s="110" t="s">
        <v>6451</v>
      </c>
      <c r="I2155" s="110" t="s">
        <v>6118</v>
      </c>
    </row>
    <row r="2156" spans="1:9" ht="11.25" customHeight="1" x14ac:dyDescent="0.2">
      <c r="A2156" s="181">
        <v>2813</v>
      </c>
      <c r="B2156" s="182" t="s">
        <v>12807</v>
      </c>
      <c r="C2156" s="182" t="s">
        <v>183</v>
      </c>
      <c r="D2156" s="183"/>
      <c r="E2156" s="188" t="s">
        <v>15193</v>
      </c>
      <c r="F2156" s="186">
        <v>0</v>
      </c>
      <c r="G2156" s="185" t="s">
        <v>6096</v>
      </c>
      <c r="H2156" s="110" t="s">
        <v>7162</v>
      </c>
      <c r="I2156" s="110" t="s">
        <v>6211</v>
      </c>
    </row>
    <row r="2157" spans="1:9" ht="11.25" customHeight="1" x14ac:dyDescent="0.2">
      <c r="A2157" s="181">
        <v>2814</v>
      </c>
      <c r="B2157" s="182" t="s">
        <v>12806</v>
      </c>
      <c r="C2157" s="182" t="s">
        <v>183</v>
      </c>
      <c r="D2157" s="184"/>
      <c r="E2157" s="188" t="s">
        <v>15193</v>
      </c>
      <c r="F2157" s="186">
        <v>0</v>
      </c>
      <c r="G2157" s="185" t="s">
        <v>6096</v>
      </c>
      <c r="H2157" s="110" t="s">
        <v>7162</v>
      </c>
      <c r="I2157" s="110" t="s">
        <v>6211</v>
      </c>
    </row>
    <row r="2158" spans="1:9" ht="11.25" customHeight="1" x14ac:dyDescent="0.2">
      <c r="A2158" s="181">
        <v>2815</v>
      </c>
      <c r="B2158" s="182" t="s">
        <v>2794</v>
      </c>
      <c r="C2158" s="182" t="s">
        <v>183</v>
      </c>
      <c r="D2158" s="184"/>
      <c r="E2158" s="188" t="s">
        <v>15193</v>
      </c>
      <c r="F2158" s="186">
        <v>0</v>
      </c>
      <c r="G2158" s="185" t="s">
        <v>6096</v>
      </c>
      <c r="H2158" s="110" t="s">
        <v>7162</v>
      </c>
      <c r="I2158" s="110" t="s">
        <v>6211</v>
      </c>
    </row>
    <row r="2159" spans="1:9" ht="11.25" customHeight="1" x14ac:dyDescent="0.2">
      <c r="A2159" s="181">
        <v>2816</v>
      </c>
      <c r="B2159" s="182" t="s">
        <v>1774</v>
      </c>
      <c r="C2159" s="182" t="s">
        <v>171</v>
      </c>
      <c r="D2159" s="184"/>
      <c r="E2159" s="188" t="s">
        <v>15193</v>
      </c>
      <c r="F2159" s="186">
        <v>0</v>
      </c>
      <c r="G2159" s="185" t="s">
        <v>6096</v>
      </c>
      <c r="H2159" s="110" t="s">
        <v>7162</v>
      </c>
      <c r="I2159" s="110" t="s">
        <v>6211</v>
      </c>
    </row>
    <row r="2160" spans="1:9" ht="11.25" customHeight="1" x14ac:dyDescent="0.2">
      <c r="A2160" s="181">
        <v>2817</v>
      </c>
      <c r="B2160" s="182" t="s">
        <v>293</v>
      </c>
      <c r="C2160" s="182" t="s">
        <v>273</v>
      </c>
      <c r="D2160" s="183"/>
      <c r="E2160" s="188" t="s">
        <v>15193</v>
      </c>
      <c r="F2160" s="186">
        <v>0</v>
      </c>
      <c r="G2160" s="185" t="s">
        <v>6096</v>
      </c>
      <c r="H2160" s="110" t="s">
        <v>7162</v>
      </c>
      <c r="I2160" s="110" t="s">
        <v>6211</v>
      </c>
    </row>
    <row r="2161" spans="1:9" ht="11.25" customHeight="1" x14ac:dyDescent="0.2">
      <c r="A2161" s="181">
        <v>2818</v>
      </c>
      <c r="B2161" s="182" t="s">
        <v>296</v>
      </c>
      <c r="C2161" s="182" t="s">
        <v>273</v>
      </c>
      <c r="D2161" s="183"/>
      <c r="E2161" s="188" t="s">
        <v>15193</v>
      </c>
      <c r="F2161" s="186">
        <v>0</v>
      </c>
      <c r="G2161" s="185" t="s">
        <v>6096</v>
      </c>
      <c r="H2161" s="110" t="s">
        <v>7162</v>
      </c>
      <c r="I2161" s="110" t="s">
        <v>6211</v>
      </c>
    </row>
    <row r="2162" spans="1:9" ht="11.25" customHeight="1" x14ac:dyDescent="0.2">
      <c r="A2162" s="181">
        <v>2819</v>
      </c>
      <c r="B2162" s="182" t="s">
        <v>297</v>
      </c>
      <c r="C2162" s="182" t="s">
        <v>273</v>
      </c>
      <c r="D2162" s="183">
        <v>44592</v>
      </c>
      <c r="E2162" s="188" t="s">
        <v>7328</v>
      </c>
      <c r="F2162" s="186">
        <v>406166</v>
      </c>
      <c r="G2162" s="185" t="s">
        <v>6096</v>
      </c>
      <c r="H2162" s="110" t="s">
        <v>7162</v>
      </c>
      <c r="I2162" s="110" t="s">
        <v>6211</v>
      </c>
    </row>
    <row r="2163" spans="1:9" ht="11.25" customHeight="1" x14ac:dyDescent="0.2">
      <c r="A2163" s="181">
        <v>2820</v>
      </c>
      <c r="B2163" s="182" t="s">
        <v>7655</v>
      </c>
      <c r="C2163" s="182" t="s">
        <v>273</v>
      </c>
      <c r="D2163" s="184">
        <v>44988</v>
      </c>
      <c r="E2163" s="188" t="s">
        <v>15194</v>
      </c>
      <c r="F2163" s="186">
        <v>500121</v>
      </c>
      <c r="G2163" s="185" t="s">
        <v>6096</v>
      </c>
      <c r="H2163" s="110" t="s">
        <v>7162</v>
      </c>
      <c r="I2163" s="110" t="s">
        <v>6211</v>
      </c>
    </row>
    <row r="2164" spans="1:9" ht="11.25" customHeight="1" x14ac:dyDescent="0.2">
      <c r="A2164" s="181">
        <v>2821</v>
      </c>
      <c r="B2164" s="182" t="s">
        <v>301</v>
      </c>
      <c r="C2164" s="182" t="s">
        <v>273</v>
      </c>
      <c r="D2164" s="183"/>
      <c r="E2164" s="188" t="s">
        <v>15193</v>
      </c>
      <c r="F2164" s="186">
        <v>0</v>
      </c>
      <c r="G2164" s="185" t="s">
        <v>6096</v>
      </c>
      <c r="H2164" s="110" t="s">
        <v>7162</v>
      </c>
      <c r="I2164" s="110" t="s">
        <v>6211</v>
      </c>
    </row>
    <row r="2165" spans="1:9" ht="11.25" customHeight="1" x14ac:dyDescent="0.2">
      <c r="A2165" s="181">
        <v>2822</v>
      </c>
      <c r="B2165" s="182" t="s">
        <v>6638</v>
      </c>
      <c r="C2165" s="182" t="s">
        <v>273</v>
      </c>
      <c r="D2165" s="183">
        <v>45069</v>
      </c>
      <c r="E2165" s="188" t="s">
        <v>15194</v>
      </c>
      <c r="F2165" s="186">
        <v>395790</v>
      </c>
      <c r="G2165" s="185" t="s">
        <v>6096</v>
      </c>
      <c r="H2165" s="110" t="s">
        <v>7162</v>
      </c>
      <c r="I2165" s="110" t="s">
        <v>6211</v>
      </c>
    </row>
    <row r="2166" spans="1:9" ht="11.25" customHeight="1" x14ac:dyDescent="0.2">
      <c r="A2166" s="181">
        <v>2823</v>
      </c>
      <c r="B2166" s="182" t="s">
        <v>12804</v>
      </c>
      <c r="C2166" s="182" t="s">
        <v>273</v>
      </c>
      <c r="D2166" s="184"/>
      <c r="E2166" s="188" t="s">
        <v>15193</v>
      </c>
      <c r="F2166" s="186">
        <v>0</v>
      </c>
      <c r="G2166" s="185" t="s">
        <v>6096</v>
      </c>
      <c r="H2166" s="110" t="s">
        <v>7162</v>
      </c>
      <c r="I2166" s="110" t="s">
        <v>6211</v>
      </c>
    </row>
    <row r="2167" spans="1:9" ht="11.25" customHeight="1" x14ac:dyDescent="0.2">
      <c r="A2167" s="181">
        <v>2824</v>
      </c>
      <c r="B2167" s="182" t="s">
        <v>307</v>
      </c>
      <c r="C2167" s="182" t="s">
        <v>273</v>
      </c>
      <c r="D2167" s="184"/>
      <c r="E2167" s="188" t="s">
        <v>15193</v>
      </c>
      <c r="F2167" s="186">
        <v>0</v>
      </c>
      <c r="G2167" s="185" t="s">
        <v>6096</v>
      </c>
      <c r="H2167" s="110" t="s">
        <v>6267</v>
      </c>
      <c r="I2167" s="110" t="s">
        <v>6211</v>
      </c>
    </row>
    <row r="2168" spans="1:9" ht="11.25" customHeight="1" x14ac:dyDescent="0.2">
      <c r="A2168" s="181">
        <v>2825</v>
      </c>
      <c r="B2168" s="182" t="s">
        <v>309</v>
      </c>
      <c r="C2168" s="182" t="s">
        <v>273</v>
      </c>
      <c r="D2168" s="184"/>
      <c r="E2168" s="188" t="s">
        <v>15193</v>
      </c>
      <c r="F2168" s="186">
        <v>0</v>
      </c>
      <c r="G2168" s="185" t="s">
        <v>6096</v>
      </c>
      <c r="H2168" s="110" t="s">
        <v>6267</v>
      </c>
      <c r="I2168" s="110" t="s">
        <v>6211</v>
      </c>
    </row>
    <row r="2169" spans="1:9" ht="11.25" customHeight="1" x14ac:dyDescent="0.2">
      <c r="A2169" s="181">
        <v>2827</v>
      </c>
      <c r="B2169" s="182" t="s">
        <v>778</v>
      </c>
      <c r="C2169" s="182" t="s">
        <v>183</v>
      </c>
      <c r="D2169" s="184"/>
      <c r="E2169" s="188" t="s">
        <v>15193</v>
      </c>
      <c r="F2169" s="186">
        <v>0</v>
      </c>
      <c r="G2169" s="185" t="s">
        <v>6096</v>
      </c>
      <c r="H2169" s="110" t="s">
        <v>6267</v>
      </c>
      <c r="I2169" s="110" t="s">
        <v>6211</v>
      </c>
    </row>
    <row r="2170" spans="1:9" ht="11.25" customHeight="1" x14ac:dyDescent="0.2">
      <c r="A2170" s="181">
        <v>2828</v>
      </c>
      <c r="B2170" s="182" t="s">
        <v>806</v>
      </c>
      <c r="C2170" s="182" t="s">
        <v>183</v>
      </c>
      <c r="D2170" s="183"/>
      <c r="E2170" s="188" t="s">
        <v>15193</v>
      </c>
      <c r="F2170" s="186">
        <v>0</v>
      </c>
      <c r="G2170" s="185" t="s">
        <v>6096</v>
      </c>
      <c r="H2170" s="110" t="s">
        <v>6267</v>
      </c>
      <c r="I2170" s="110" t="s">
        <v>6211</v>
      </c>
    </row>
    <row r="2171" spans="1:9" ht="11.25" customHeight="1" x14ac:dyDescent="0.2">
      <c r="A2171" s="181">
        <v>2829</v>
      </c>
      <c r="B2171" s="182" t="s">
        <v>661</v>
      </c>
      <c r="C2171" s="182" t="s">
        <v>183</v>
      </c>
      <c r="D2171" s="183"/>
      <c r="E2171" s="188" t="s">
        <v>15193</v>
      </c>
      <c r="F2171" s="186">
        <v>0</v>
      </c>
      <c r="G2171" s="185" t="s">
        <v>6096</v>
      </c>
      <c r="H2171" s="110" t="s">
        <v>6267</v>
      </c>
      <c r="I2171" s="110" t="s">
        <v>6211</v>
      </c>
    </row>
    <row r="2172" spans="1:9" ht="11.25" customHeight="1" x14ac:dyDescent="0.2">
      <c r="A2172" s="181">
        <v>2830</v>
      </c>
      <c r="B2172" s="182" t="s">
        <v>776</v>
      </c>
      <c r="C2172" s="182" t="s">
        <v>183</v>
      </c>
      <c r="D2172" s="184"/>
      <c r="E2172" s="188" t="s">
        <v>15193</v>
      </c>
      <c r="F2172" s="186">
        <v>0</v>
      </c>
      <c r="G2172" s="185" t="s">
        <v>6096</v>
      </c>
      <c r="H2172" s="110" t="s">
        <v>6267</v>
      </c>
      <c r="I2172" s="110" t="s">
        <v>6211</v>
      </c>
    </row>
    <row r="2173" spans="1:9" ht="11.25" customHeight="1" x14ac:dyDescent="0.2">
      <c r="A2173" s="181">
        <v>2831</v>
      </c>
      <c r="B2173" s="182" t="s">
        <v>1776</v>
      </c>
      <c r="C2173" s="182" t="s">
        <v>171</v>
      </c>
      <c r="D2173" s="184"/>
      <c r="E2173" s="188" t="s">
        <v>15193</v>
      </c>
      <c r="F2173" s="186">
        <v>0</v>
      </c>
      <c r="G2173" s="185" t="s">
        <v>6096</v>
      </c>
      <c r="H2173" s="110" t="s">
        <v>6267</v>
      </c>
      <c r="I2173" s="110" t="s">
        <v>6211</v>
      </c>
    </row>
    <row r="2174" spans="1:9" ht="11.25" customHeight="1" x14ac:dyDescent="0.2">
      <c r="A2174" s="181">
        <v>2832</v>
      </c>
      <c r="B2174" s="182" t="s">
        <v>1773</v>
      </c>
      <c r="C2174" s="182" t="s">
        <v>171</v>
      </c>
      <c r="D2174" s="184"/>
      <c r="E2174" s="188" t="s">
        <v>15193</v>
      </c>
      <c r="F2174" s="186">
        <v>0</v>
      </c>
      <c r="G2174" s="185" t="s">
        <v>6096</v>
      </c>
      <c r="H2174" s="110" t="s">
        <v>6267</v>
      </c>
      <c r="I2174" s="110" t="s">
        <v>6211</v>
      </c>
    </row>
    <row r="2175" spans="1:9" ht="11.25" customHeight="1" x14ac:dyDescent="0.2">
      <c r="A2175" s="181">
        <v>2833</v>
      </c>
      <c r="B2175" s="182" t="s">
        <v>7071</v>
      </c>
      <c r="C2175" s="182" t="s">
        <v>171</v>
      </c>
      <c r="D2175" s="183">
        <v>44126</v>
      </c>
      <c r="E2175" s="188" t="s">
        <v>15196</v>
      </c>
      <c r="F2175" s="186">
        <v>1425</v>
      </c>
      <c r="G2175" s="185" t="s">
        <v>6096</v>
      </c>
      <c r="H2175" s="110" t="s">
        <v>6267</v>
      </c>
      <c r="I2175" s="110" t="s">
        <v>6211</v>
      </c>
    </row>
    <row r="2176" spans="1:9" ht="11.25" customHeight="1" x14ac:dyDescent="0.2">
      <c r="A2176" s="181">
        <v>2834</v>
      </c>
      <c r="B2176" s="182" t="s">
        <v>1057</v>
      </c>
      <c r="C2176" s="182" t="s">
        <v>178</v>
      </c>
      <c r="D2176" s="183"/>
      <c r="E2176" s="188" t="s">
        <v>15193</v>
      </c>
      <c r="F2176" s="186">
        <v>0</v>
      </c>
      <c r="G2176" s="185" t="s">
        <v>6096</v>
      </c>
      <c r="H2176" s="110" t="s">
        <v>6267</v>
      </c>
      <c r="I2176" s="110" t="s">
        <v>6211</v>
      </c>
    </row>
    <row r="2177" spans="1:9" ht="11.25" customHeight="1" x14ac:dyDescent="0.2">
      <c r="A2177" s="181">
        <v>2835</v>
      </c>
      <c r="B2177" s="182" t="s">
        <v>1008</v>
      </c>
      <c r="C2177" s="182" t="s">
        <v>178</v>
      </c>
      <c r="D2177" s="183"/>
      <c r="E2177" s="188" t="s">
        <v>15193</v>
      </c>
      <c r="F2177" s="186">
        <v>0</v>
      </c>
      <c r="G2177" s="185" t="s">
        <v>6096</v>
      </c>
      <c r="H2177" s="110" t="s">
        <v>7934</v>
      </c>
      <c r="I2177" s="110" t="s">
        <v>6211</v>
      </c>
    </row>
    <row r="2178" spans="1:9" ht="11.25" customHeight="1" x14ac:dyDescent="0.2">
      <c r="A2178" s="181">
        <v>2836</v>
      </c>
      <c r="B2178" s="182" t="s">
        <v>12795</v>
      </c>
      <c r="C2178" s="182" t="s">
        <v>178</v>
      </c>
      <c r="D2178" s="183"/>
      <c r="E2178" s="188" t="s">
        <v>15193</v>
      </c>
      <c r="F2178" s="186">
        <v>0</v>
      </c>
      <c r="G2178" s="185" t="s">
        <v>6096</v>
      </c>
      <c r="H2178" s="110" t="s">
        <v>6267</v>
      </c>
      <c r="I2178" s="110" t="s">
        <v>6211</v>
      </c>
    </row>
    <row r="2179" spans="1:9" ht="11.25" customHeight="1" x14ac:dyDescent="0.2">
      <c r="A2179" s="181">
        <v>2837</v>
      </c>
      <c r="B2179" s="182" t="s">
        <v>12794</v>
      </c>
      <c r="C2179" s="182" t="s">
        <v>4484</v>
      </c>
      <c r="D2179" s="183"/>
      <c r="E2179" s="188" t="s">
        <v>15193</v>
      </c>
      <c r="F2179" s="186">
        <v>0</v>
      </c>
      <c r="G2179" s="185" t="s">
        <v>6096</v>
      </c>
      <c r="H2179" s="110" t="s">
        <v>6267</v>
      </c>
      <c r="I2179" s="110" t="s">
        <v>6211</v>
      </c>
    </row>
    <row r="2180" spans="1:9" ht="11.25" customHeight="1" x14ac:dyDescent="0.2">
      <c r="A2180" s="181">
        <v>2838</v>
      </c>
      <c r="B2180" s="182" t="s">
        <v>12792</v>
      </c>
      <c r="C2180" s="182" t="s">
        <v>183</v>
      </c>
      <c r="D2180" s="184"/>
      <c r="E2180" s="188" t="s">
        <v>15193</v>
      </c>
      <c r="F2180" s="186">
        <v>0</v>
      </c>
      <c r="G2180" s="185" t="s">
        <v>6096</v>
      </c>
      <c r="H2180" s="110" t="s">
        <v>6267</v>
      </c>
      <c r="I2180" s="110" t="s">
        <v>6211</v>
      </c>
    </row>
    <row r="2181" spans="1:9" ht="11.25" customHeight="1" x14ac:dyDescent="0.2">
      <c r="A2181" s="181">
        <v>2839</v>
      </c>
      <c r="B2181" s="182" t="s">
        <v>12790</v>
      </c>
      <c r="C2181" s="182" t="s">
        <v>183</v>
      </c>
      <c r="D2181" s="183"/>
      <c r="E2181" s="188" t="s">
        <v>15193</v>
      </c>
      <c r="F2181" s="186">
        <v>0</v>
      </c>
      <c r="G2181" s="185" t="s">
        <v>6096</v>
      </c>
      <c r="H2181" s="110" t="s">
        <v>6267</v>
      </c>
      <c r="I2181" s="110" t="s">
        <v>6211</v>
      </c>
    </row>
    <row r="2182" spans="1:9" ht="11.25" customHeight="1" x14ac:dyDescent="0.2">
      <c r="A2182" s="181">
        <v>2843</v>
      </c>
      <c r="B2182" s="182" t="s">
        <v>12789</v>
      </c>
      <c r="C2182" s="182" t="s">
        <v>168</v>
      </c>
      <c r="D2182" s="184"/>
      <c r="E2182" s="188" t="s">
        <v>15193</v>
      </c>
      <c r="F2182" s="186">
        <v>0</v>
      </c>
      <c r="G2182" s="185" t="s">
        <v>6096</v>
      </c>
      <c r="H2182" s="110" t="s">
        <v>6267</v>
      </c>
      <c r="I2182" s="110" t="s">
        <v>6211</v>
      </c>
    </row>
    <row r="2183" spans="1:9" ht="11.25" customHeight="1" x14ac:dyDescent="0.2">
      <c r="A2183" s="181">
        <v>2847</v>
      </c>
      <c r="B2183" s="182" t="s">
        <v>3690</v>
      </c>
      <c r="C2183" s="182" t="s">
        <v>178</v>
      </c>
      <c r="D2183" s="184">
        <v>43840</v>
      </c>
      <c r="E2183" s="188" t="s">
        <v>15196</v>
      </c>
      <c r="F2183" s="186">
        <v>71513</v>
      </c>
      <c r="G2183" s="185" t="s">
        <v>6096</v>
      </c>
      <c r="H2183" s="110" t="s">
        <v>6267</v>
      </c>
      <c r="I2183" s="110" t="s">
        <v>6211</v>
      </c>
    </row>
    <row r="2184" spans="1:9" ht="11.25" customHeight="1" x14ac:dyDescent="0.2">
      <c r="A2184" s="181">
        <v>2848</v>
      </c>
      <c r="B2184" s="182" t="s">
        <v>12787</v>
      </c>
      <c r="C2184" s="182" t="s">
        <v>183</v>
      </c>
      <c r="D2184" s="183"/>
      <c r="E2184" s="188" t="s">
        <v>15193</v>
      </c>
      <c r="F2184" s="186">
        <v>0</v>
      </c>
      <c r="G2184" s="185" t="s">
        <v>6096</v>
      </c>
      <c r="H2184" s="110" t="s">
        <v>6267</v>
      </c>
      <c r="I2184" s="110" t="s">
        <v>6211</v>
      </c>
    </row>
    <row r="2185" spans="1:9" ht="11.25" customHeight="1" x14ac:dyDescent="0.2">
      <c r="A2185" s="181">
        <v>2849</v>
      </c>
      <c r="B2185" s="182" t="s">
        <v>1683</v>
      </c>
      <c r="C2185" s="182" t="s">
        <v>168</v>
      </c>
      <c r="D2185" s="183"/>
      <c r="E2185" s="188" t="s">
        <v>15193</v>
      </c>
      <c r="F2185" s="186">
        <v>0</v>
      </c>
      <c r="G2185" s="185" t="s">
        <v>6096</v>
      </c>
      <c r="H2185" s="110" t="s">
        <v>6267</v>
      </c>
      <c r="I2185" s="110" t="s">
        <v>6211</v>
      </c>
    </row>
    <row r="2186" spans="1:9" ht="11.25" customHeight="1" x14ac:dyDescent="0.2">
      <c r="A2186" s="181">
        <v>2850</v>
      </c>
      <c r="B2186" s="182" t="s">
        <v>15008</v>
      </c>
      <c r="C2186" s="182" t="s">
        <v>168</v>
      </c>
      <c r="D2186" s="183">
        <v>45062</v>
      </c>
      <c r="E2186" s="188" t="s">
        <v>15194</v>
      </c>
      <c r="F2186" s="186">
        <v>24905</v>
      </c>
      <c r="G2186" s="185" t="s">
        <v>6096</v>
      </c>
      <c r="H2186" s="110" t="s">
        <v>6267</v>
      </c>
      <c r="I2186" s="110" t="s">
        <v>6211</v>
      </c>
    </row>
    <row r="2187" spans="1:9" ht="11.25" customHeight="1" x14ac:dyDescent="0.2">
      <c r="A2187" s="181">
        <v>2851</v>
      </c>
      <c r="B2187" s="182" t="s">
        <v>1530</v>
      </c>
      <c r="C2187" s="182" t="s">
        <v>178</v>
      </c>
      <c r="D2187" s="183"/>
      <c r="E2187" s="188" t="s">
        <v>15193</v>
      </c>
      <c r="F2187" s="186">
        <v>0</v>
      </c>
      <c r="G2187" s="185" t="s">
        <v>6096</v>
      </c>
      <c r="H2187" s="110" t="s">
        <v>6267</v>
      </c>
      <c r="I2187" s="110" t="s">
        <v>6211</v>
      </c>
    </row>
    <row r="2188" spans="1:9" ht="11.25" customHeight="1" x14ac:dyDescent="0.2">
      <c r="A2188" s="181">
        <v>2852</v>
      </c>
      <c r="B2188" s="182" t="s">
        <v>12784</v>
      </c>
      <c r="C2188" s="182" t="s">
        <v>168</v>
      </c>
      <c r="D2188" s="183"/>
      <c r="E2188" s="188" t="s">
        <v>15193</v>
      </c>
      <c r="F2188" s="186">
        <v>0</v>
      </c>
      <c r="G2188" s="185" t="s">
        <v>6096</v>
      </c>
      <c r="H2188" s="110" t="s">
        <v>6267</v>
      </c>
      <c r="I2188" s="110" t="s">
        <v>6211</v>
      </c>
    </row>
    <row r="2189" spans="1:9" ht="11.25" customHeight="1" x14ac:dyDescent="0.2">
      <c r="A2189" s="181">
        <v>2857</v>
      </c>
      <c r="B2189" s="182" t="s">
        <v>3743</v>
      </c>
      <c r="C2189" s="182" t="s">
        <v>178</v>
      </c>
      <c r="D2189" s="183">
        <v>44589</v>
      </c>
      <c r="E2189" s="188" t="s">
        <v>7328</v>
      </c>
      <c r="F2189" s="186">
        <v>116543</v>
      </c>
      <c r="G2189" s="185" t="s">
        <v>6096</v>
      </c>
      <c r="H2189" s="110" t="s">
        <v>6267</v>
      </c>
      <c r="I2189" s="110" t="s">
        <v>6211</v>
      </c>
    </row>
    <row r="2190" spans="1:9" ht="11.25" customHeight="1" x14ac:dyDescent="0.2">
      <c r="A2190" s="181">
        <v>2859</v>
      </c>
      <c r="B2190" s="182" t="s">
        <v>672</v>
      </c>
      <c r="C2190" s="182" t="s">
        <v>183</v>
      </c>
      <c r="D2190" s="183"/>
      <c r="E2190" s="188" t="s">
        <v>15193</v>
      </c>
      <c r="F2190" s="186">
        <v>0</v>
      </c>
      <c r="G2190" s="185" t="s">
        <v>6096</v>
      </c>
      <c r="H2190" s="110" t="s">
        <v>6267</v>
      </c>
      <c r="I2190" s="110" t="s">
        <v>6211</v>
      </c>
    </row>
    <row r="2191" spans="1:9" ht="11.25" customHeight="1" x14ac:dyDescent="0.2">
      <c r="A2191" s="181">
        <v>2861</v>
      </c>
      <c r="B2191" s="182" t="s">
        <v>12781</v>
      </c>
      <c r="C2191" s="182" t="s">
        <v>183</v>
      </c>
      <c r="D2191" s="183"/>
      <c r="E2191" s="188" t="s">
        <v>15193</v>
      </c>
      <c r="F2191" s="186">
        <v>0</v>
      </c>
      <c r="G2191" s="185" t="s">
        <v>6455</v>
      </c>
      <c r="H2191" s="110" t="s">
        <v>6152</v>
      </c>
      <c r="I2191" s="110" t="s">
        <v>6118</v>
      </c>
    </row>
    <row r="2192" spans="1:9" ht="11.25" customHeight="1" x14ac:dyDescent="0.2">
      <c r="A2192" s="181">
        <v>2863</v>
      </c>
      <c r="B2192" s="182" t="s">
        <v>3675</v>
      </c>
      <c r="C2192" s="182" t="s">
        <v>289</v>
      </c>
      <c r="D2192" s="183"/>
      <c r="E2192" s="188" t="s">
        <v>15193</v>
      </c>
      <c r="F2192" s="186">
        <v>0</v>
      </c>
      <c r="G2192" s="185" t="s">
        <v>6096</v>
      </c>
      <c r="H2192" s="110" t="s">
        <v>6267</v>
      </c>
      <c r="I2192" s="110" t="s">
        <v>6211</v>
      </c>
    </row>
    <row r="2193" spans="1:9" ht="11.25" customHeight="1" x14ac:dyDescent="0.2">
      <c r="A2193" s="181">
        <v>2869</v>
      </c>
      <c r="B2193" s="182" t="s">
        <v>3676</v>
      </c>
      <c r="C2193" s="182" t="s">
        <v>289</v>
      </c>
      <c r="D2193" s="183"/>
      <c r="E2193" s="188" t="s">
        <v>15193</v>
      </c>
      <c r="F2193" s="186">
        <v>0</v>
      </c>
      <c r="G2193" s="185" t="s">
        <v>6096</v>
      </c>
      <c r="H2193" s="110" t="s">
        <v>6267</v>
      </c>
      <c r="I2193" s="110" t="s">
        <v>6211</v>
      </c>
    </row>
    <row r="2194" spans="1:9" ht="11.25" customHeight="1" x14ac:dyDescent="0.2">
      <c r="A2194" s="181">
        <v>2876</v>
      </c>
      <c r="B2194" s="182" t="s">
        <v>1878</v>
      </c>
      <c r="C2194" s="182" t="s">
        <v>171</v>
      </c>
      <c r="D2194" s="183">
        <v>45013</v>
      </c>
      <c r="E2194" s="188" t="s">
        <v>15194</v>
      </c>
      <c r="F2194" s="186">
        <v>6964</v>
      </c>
      <c r="G2194" s="185" t="s">
        <v>6096</v>
      </c>
      <c r="H2194" s="110" t="s">
        <v>6267</v>
      </c>
      <c r="I2194" s="110" t="s">
        <v>6211</v>
      </c>
    </row>
    <row r="2195" spans="1:9" ht="11.25" customHeight="1" x14ac:dyDescent="0.2">
      <c r="A2195" s="181">
        <v>2877</v>
      </c>
      <c r="B2195" s="182" t="s">
        <v>1879</v>
      </c>
      <c r="C2195" s="182" t="s">
        <v>171</v>
      </c>
      <c r="D2195" s="183">
        <v>44592</v>
      </c>
      <c r="E2195" s="188" t="s">
        <v>7328</v>
      </c>
      <c r="F2195" s="186">
        <v>5807</v>
      </c>
      <c r="G2195" s="185" t="s">
        <v>6096</v>
      </c>
      <c r="H2195" s="110" t="s">
        <v>7934</v>
      </c>
      <c r="I2195" s="110" t="s">
        <v>6211</v>
      </c>
    </row>
    <row r="2196" spans="1:9" ht="11.25" customHeight="1" x14ac:dyDescent="0.2">
      <c r="A2196" s="181">
        <v>2878</v>
      </c>
      <c r="B2196" s="182" t="s">
        <v>12780</v>
      </c>
      <c r="C2196" s="182" t="s">
        <v>171</v>
      </c>
      <c r="D2196" s="183"/>
      <c r="E2196" s="188" t="s">
        <v>15193</v>
      </c>
      <c r="F2196" s="186">
        <v>0</v>
      </c>
      <c r="G2196" s="185" t="s">
        <v>6096</v>
      </c>
      <c r="H2196" s="110" t="s">
        <v>6267</v>
      </c>
      <c r="I2196" s="110" t="s">
        <v>6211</v>
      </c>
    </row>
    <row r="2197" spans="1:9" ht="11.25" customHeight="1" x14ac:dyDescent="0.2">
      <c r="A2197" s="181">
        <v>2879</v>
      </c>
      <c r="B2197" s="182" t="s">
        <v>12779</v>
      </c>
      <c r="C2197" s="182" t="s">
        <v>171</v>
      </c>
      <c r="D2197" s="183"/>
      <c r="E2197" s="188" t="s">
        <v>15193</v>
      </c>
      <c r="F2197" s="186">
        <v>0</v>
      </c>
      <c r="G2197" s="185" t="s">
        <v>6096</v>
      </c>
      <c r="H2197" s="110" t="s">
        <v>6267</v>
      </c>
      <c r="I2197" s="110" t="s">
        <v>6211</v>
      </c>
    </row>
    <row r="2198" spans="1:9" ht="11.25" customHeight="1" x14ac:dyDescent="0.2">
      <c r="A2198" s="181">
        <v>2880</v>
      </c>
      <c r="B2198" s="182" t="s">
        <v>12778</v>
      </c>
      <c r="C2198" s="182" t="s">
        <v>171</v>
      </c>
      <c r="D2198" s="183"/>
      <c r="E2198" s="188" t="s">
        <v>15193</v>
      </c>
      <c r="F2198" s="186">
        <v>0</v>
      </c>
      <c r="G2198" s="185" t="s">
        <v>6096</v>
      </c>
      <c r="H2198" s="110" t="s">
        <v>7934</v>
      </c>
      <c r="I2198" s="110" t="s">
        <v>6211</v>
      </c>
    </row>
    <row r="2199" spans="1:9" ht="11.25" customHeight="1" x14ac:dyDescent="0.2">
      <c r="A2199" s="181">
        <v>2885</v>
      </c>
      <c r="B2199" s="182" t="s">
        <v>3677</v>
      </c>
      <c r="C2199" s="182" t="s">
        <v>289</v>
      </c>
      <c r="D2199" s="183"/>
      <c r="E2199" s="188" t="s">
        <v>15193</v>
      </c>
      <c r="F2199" s="186">
        <v>0</v>
      </c>
      <c r="G2199" s="185" t="s">
        <v>6096</v>
      </c>
      <c r="H2199" s="110" t="s">
        <v>6267</v>
      </c>
      <c r="I2199" s="110" t="s">
        <v>6211</v>
      </c>
    </row>
    <row r="2200" spans="1:9" ht="11.25" customHeight="1" x14ac:dyDescent="0.2">
      <c r="A2200" s="181">
        <v>2887</v>
      </c>
      <c r="B2200" s="182" t="s">
        <v>3227</v>
      </c>
      <c r="C2200" s="182" t="s">
        <v>183</v>
      </c>
      <c r="D2200" s="183"/>
      <c r="E2200" s="188" t="s">
        <v>15193</v>
      </c>
      <c r="F2200" s="186">
        <v>0</v>
      </c>
      <c r="G2200" s="185" t="s">
        <v>6096</v>
      </c>
      <c r="H2200" s="110" t="s">
        <v>6267</v>
      </c>
      <c r="I2200" s="110" t="s">
        <v>6211</v>
      </c>
    </row>
    <row r="2201" spans="1:9" ht="11.25" customHeight="1" x14ac:dyDescent="0.2">
      <c r="A2201" s="181">
        <v>2888</v>
      </c>
      <c r="B2201" s="182" t="s">
        <v>12777</v>
      </c>
      <c r="C2201" s="182" t="s">
        <v>183</v>
      </c>
      <c r="D2201" s="183"/>
      <c r="E2201" s="188" t="s">
        <v>15193</v>
      </c>
      <c r="F2201" s="186">
        <v>0</v>
      </c>
      <c r="G2201" s="185" t="s">
        <v>6096</v>
      </c>
      <c r="H2201" s="110" t="s">
        <v>6267</v>
      </c>
      <c r="I2201" s="110" t="s">
        <v>6211</v>
      </c>
    </row>
    <row r="2202" spans="1:9" ht="11.25" customHeight="1" x14ac:dyDescent="0.2">
      <c r="A2202" s="181">
        <v>2892</v>
      </c>
      <c r="B2202" s="182" t="s">
        <v>12776</v>
      </c>
      <c r="C2202" s="182" t="s">
        <v>183</v>
      </c>
      <c r="D2202" s="183"/>
      <c r="E2202" s="188" t="s">
        <v>15193</v>
      </c>
      <c r="F2202" s="186">
        <v>0</v>
      </c>
      <c r="G2202" s="185" t="s">
        <v>6096</v>
      </c>
      <c r="H2202" s="110" t="s">
        <v>6267</v>
      </c>
      <c r="I2202" s="110" t="s">
        <v>6211</v>
      </c>
    </row>
    <row r="2203" spans="1:9" ht="11.25" customHeight="1" x14ac:dyDescent="0.2">
      <c r="A2203" s="181">
        <v>2898</v>
      </c>
      <c r="B2203" s="182" t="s">
        <v>12775</v>
      </c>
      <c r="C2203" s="182" t="s">
        <v>178</v>
      </c>
      <c r="D2203" s="183"/>
      <c r="E2203" s="188" t="s">
        <v>15193</v>
      </c>
      <c r="F2203" s="186">
        <v>0</v>
      </c>
      <c r="G2203" s="185" t="s">
        <v>6096</v>
      </c>
      <c r="H2203" s="110" t="s">
        <v>6267</v>
      </c>
      <c r="I2203" s="110" t="s">
        <v>6211</v>
      </c>
    </row>
    <row r="2204" spans="1:9" ht="11.25" customHeight="1" x14ac:dyDescent="0.2">
      <c r="A2204" s="181">
        <v>2903</v>
      </c>
      <c r="B2204" s="182" t="s">
        <v>12774</v>
      </c>
      <c r="C2204" s="182" t="s">
        <v>178</v>
      </c>
      <c r="D2204" s="183"/>
      <c r="E2204" s="188" t="s">
        <v>15193</v>
      </c>
      <c r="F2204" s="186">
        <v>0</v>
      </c>
      <c r="G2204" s="185" t="s">
        <v>6096</v>
      </c>
      <c r="H2204" s="110" t="s">
        <v>6267</v>
      </c>
      <c r="I2204" s="110" t="s">
        <v>6211</v>
      </c>
    </row>
    <row r="2205" spans="1:9" ht="11.25" customHeight="1" x14ac:dyDescent="0.2">
      <c r="A2205" s="181">
        <v>2909</v>
      </c>
      <c r="B2205" s="182" t="s">
        <v>12773</v>
      </c>
      <c r="C2205" s="182" t="s">
        <v>178</v>
      </c>
      <c r="D2205" s="183"/>
      <c r="E2205" s="188" t="s">
        <v>15193</v>
      </c>
      <c r="F2205" s="186">
        <v>0</v>
      </c>
      <c r="G2205" s="185" t="s">
        <v>6096</v>
      </c>
      <c r="H2205" s="110" t="s">
        <v>6267</v>
      </c>
      <c r="I2205" s="110" t="s">
        <v>6211</v>
      </c>
    </row>
    <row r="2206" spans="1:9" ht="11.25" customHeight="1" x14ac:dyDescent="0.2">
      <c r="A2206" s="181">
        <v>2910</v>
      </c>
      <c r="B2206" s="182" t="s">
        <v>8793</v>
      </c>
      <c r="C2206" s="182" t="s">
        <v>178</v>
      </c>
      <c r="D2206" s="183">
        <v>45014</v>
      </c>
      <c r="E2206" s="188" t="s">
        <v>15194</v>
      </c>
      <c r="F2206" s="186">
        <v>819</v>
      </c>
      <c r="G2206" s="185" t="s">
        <v>6096</v>
      </c>
      <c r="H2206" s="110" t="s">
        <v>6267</v>
      </c>
      <c r="I2206" s="110" t="s">
        <v>6211</v>
      </c>
    </row>
    <row r="2207" spans="1:9" ht="11.25" customHeight="1" x14ac:dyDescent="0.2">
      <c r="A2207" s="181">
        <v>2914</v>
      </c>
      <c r="B2207" s="182" t="s">
        <v>7964</v>
      </c>
      <c r="C2207" s="182" t="s">
        <v>5199</v>
      </c>
      <c r="D2207" s="183">
        <v>45329</v>
      </c>
      <c r="E2207" s="188" t="s">
        <v>10909</v>
      </c>
      <c r="F2207" s="186">
        <v>42533</v>
      </c>
      <c r="G2207" s="185" t="s">
        <v>6096</v>
      </c>
      <c r="H2207" s="110" t="s">
        <v>6267</v>
      </c>
      <c r="I2207" s="110" t="s">
        <v>6211</v>
      </c>
    </row>
    <row r="2208" spans="1:9" ht="11.25" customHeight="1" x14ac:dyDescent="0.2">
      <c r="A2208" s="181">
        <v>2915</v>
      </c>
      <c r="B2208" s="182" t="s">
        <v>3242</v>
      </c>
      <c r="C2208" s="182" t="s">
        <v>5199</v>
      </c>
      <c r="D2208" s="183">
        <v>45329</v>
      </c>
      <c r="E2208" s="188" t="s">
        <v>10909</v>
      </c>
      <c r="F2208" s="186">
        <v>40600</v>
      </c>
      <c r="G2208" s="185" t="s">
        <v>6096</v>
      </c>
      <c r="H2208" s="110" t="s">
        <v>6267</v>
      </c>
      <c r="I2208" s="110" t="s">
        <v>6211</v>
      </c>
    </row>
    <row r="2209" spans="1:9" ht="11.25" customHeight="1" x14ac:dyDescent="0.2">
      <c r="A2209" s="181">
        <v>2917</v>
      </c>
      <c r="B2209" s="182" t="s">
        <v>7653</v>
      </c>
      <c r="C2209" s="182" t="s">
        <v>168</v>
      </c>
      <c r="D2209" s="183">
        <v>44987</v>
      </c>
      <c r="E2209" s="188" t="s">
        <v>15194</v>
      </c>
      <c r="F2209" s="186">
        <v>4701</v>
      </c>
      <c r="G2209" s="185" t="s">
        <v>6096</v>
      </c>
      <c r="H2209" s="110" t="s">
        <v>6267</v>
      </c>
      <c r="I2209" s="110" t="s">
        <v>6211</v>
      </c>
    </row>
    <row r="2210" spans="1:9" ht="11.25" customHeight="1" x14ac:dyDescent="0.2">
      <c r="A2210" s="181">
        <v>2918</v>
      </c>
      <c r="B2210" s="182" t="s">
        <v>7542</v>
      </c>
      <c r="C2210" s="182" t="s">
        <v>168</v>
      </c>
      <c r="D2210" s="183">
        <v>44987</v>
      </c>
      <c r="E2210" s="188" t="s">
        <v>15194</v>
      </c>
      <c r="F2210" s="186">
        <v>4701</v>
      </c>
      <c r="G2210" s="185" t="s">
        <v>6096</v>
      </c>
      <c r="H2210" s="110" t="s">
        <v>7934</v>
      </c>
      <c r="I2210" s="110" t="s">
        <v>6211</v>
      </c>
    </row>
    <row r="2211" spans="1:9" ht="11.25" customHeight="1" x14ac:dyDescent="0.2">
      <c r="A2211" s="181">
        <v>2919</v>
      </c>
      <c r="B2211" s="182" t="s">
        <v>9072</v>
      </c>
      <c r="C2211" s="182" t="s">
        <v>168</v>
      </c>
      <c r="D2211" s="183">
        <v>43532</v>
      </c>
      <c r="E2211" s="188" t="s">
        <v>15195</v>
      </c>
      <c r="F2211" s="186">
        <v>2760</v>
      </c>
      <c r="G2211" s="185" t="s">
        <v>6096</v>
      </c>
      <c r="H2211" s="110" t="s">
        <v>6267</v>
      </c>
      <c r="I2211" s="110" t="s">
        <v>6211</v>
      </c>
    </row>
    <row r="2212" spans="1:9" ht="11.25" customHeight="1" x14ac:dyDescent="0.2">
      <c r="A2212" s="181">
        <v>2920</v>
      </c>
      <c r="B2212" s="182" t="s">
        <v>7652</v>
      </c>
      <c r="C2212" s="182" t="s">
        <v>171</v>
      </c>
      <c r="D2212" s="183">
        <v>43843</v>
      </c>
      <c r="E2212" s="188" t="s">
        <v>15196</v>
      </c>
      <c r="F2212" s="186">
        <v>8682</v>
      </c>
      <c r="G2212" s="185" t="s">
        <v>6096</v>
      </c>
      <c r="H2212" s="110" t="s">
        <v>6267</v>
      </c>
      <c r="I2212" s="110" t="s">
        <v>6211</v>
      </c>
    </row>
    <row r="2213" spans="1:9" ht="11.25" customHeight="1" x14ac:dyDescent="0.2">
      <c r="A2213" s="181">
        <v>2921</v>
      </c>
      <c r="B2213" s="182" t="s">
        <v>9071</v>
      </c>
      <c r="C2213" s="182" t="s">
        <v>168</v>
      </c>
      <c r="D2213" s="183">
        <v>43532</v>
      </c>
      <c r="E2213" s="188" t="s">
        <v>15195</v>
      </c>
      <c r="F2213" s="186">
        <v>2760</v>
      </c>
      <c r="G2213" s="185" t="s">
        <v>6096</v>
      </c>
      <c r="H2213" s="110" t="s">
        <v>6267</v>
      </c>
      <c r="I2213" s="110" t="s">
        <v>6211</v>
      </c>
    </row>
    <row r="2214" spans="1:9" ht="11.25" customHeight="1" x14ac:dyDescent="0.2">
      <c r="A2214" s="181">
        <v>2924</v>
      </c>
      <c r="B2214" s="182" t="s">
        <v>3333</v>
      </c>
      <c r="C2214" s="182" t="s">
        <v>178</v>
      </c>
      <c r="D2214" s="183"/>
      <c r="E2214" s="188" t="s">
        <v>15193</v>
      </c>
      <c r="F2214" s="186">
        <v>0</v>
      </c>
      <c r="G2214" s="185" t="s">
        <v>6096</v>
      </c>
      <c r="H2214" s="110" t="s">
        <v>7934</v>
      </c>
      <c r="I2214" s="110" t="s">
        <v>6211</v>
      </c>
    </row>
    <row r="2215" spans="1:9" ht="11.25" customHeight="1" x14ac:dyDescent="0.2">
      <c r="A2215" s="181">
        <v>2925</v>
      </c>
      <c r="B2215" s="182" t="s">
        <v>3348</v>
      </c>
      <c r="C2215" s="182" t="s">
        <v>178</v>
      </c>
      <c r="D2215" s="183"/>
      <c r="E2215" s="188" t="s">
        <v>15193</v>
      </c>
      <c r="F2215" s="186">
        <v>0</v>
      </c>
      <c r="G2215" s="185" t="s">
        <v>6096</v>
      </c>
      <c r="H2215" s="110" t="s">
        <v>7934</v>
      </c>
      <c r="I2215" s="110" t="s">
        <v>6211</v>
      </c>
    </row>
    <row r="2216" spans="1:9" ht="11.25" customHeight="1" x14ac:dyDescent="0.2">
      <c r="A2216" s="181">
        <v>2926</v>
      </c>
      <c r="B2216" s="182" t="s">
        <v>14665</v>
      </c>
      <c r="C2216" s="182" t="s">
        <v>178</v>
      </c>
      <c r="D2216" s="183"/>
      <c r="E2216" s="188" t="s">
        <v>15193</v>
      </c>
      <c r="F2216" s="186">
        <v>0</v>
      </c>
      <c r="G2216" s="185" t="s">
        <v>6096</v>
      </c>
      <c r="H2216" s="110" t="s">
        <v>6267</v>
      </c>
      <c r="I2216" s="110" t="s">
        <v>6211</v>
      </c>
    </row>
    <row r="2217" spans="1:9" ht="11.25" customHeight="1" x14ac:dyDescent="0.2">
      <c r="A2217" s="181">
        <v>2927</v>
      </c>
      <c r="B2217" s="182" t="s">
        <v>1532</v>
      </c>
      <c r="C2217" s="182" t="s">
        <v>178</v>
      </c>
      <c r="D2217" s="183"/>
      <c r="E2217" s="188" t="s">
        <v>15193</v>
      </c>
      <c r="F2217" s="186">
        <v>0</v>
      </c>
      <c r="G2217" s="185" t="s">
        <v>6096</v>
      </c>
      <c r="H2217" s="110" t="s">
        <v>7934</v>
      </c>
      <c r="I2217" s="110" t="s">
        <v>6211</v>
      </c>
    </row>
    <row r="2218" spans="1:9" ht="11.25" customHeight="1" x14ac:dyDescent="0.2">
      <c r="A2218" s="181">
        <v>2929</v>
      </c>
      <c r="B2218" s="182" t="s">
        <v>12772</v>
      </c>
      <c r="C2218" s="182" t="s">
        <v>178</v>
      </c>
      <c r="D2218" s="183"/>
      <c r="E2218" s="188" t="s">
        <v>15193</v>
      </c>
      <c r="F2218" s="186">
        <v>0</v>
      </c>
      <c r="G2218" s="185" t="s">
        <v>6096</v>
      </c>
      <c r="H2218" s="110" t="s">
        <v>6267</v>
      </c>
      <c r="I2218" s="110" t="s">
        <v>6211</v>
      </c>
    </row>
    <row r="2219" spans="1:9" ht="11.25" customHeight="1" x14ac:dyDescent="0.2">
      <c r="A2219" s="181">
        <v>2930</v>
      </c>
      <c r="B2219" s="182" t="s">
        <v>12771</v>
      </c>
      <c r="C2219" s="182" t="s">
        <v>178</v>
      </c>
      <c r="D2219" s="183"/>
      <c r="E2219" s="188" t="s">
        <v>15193</v>
      </c>
      <c r="F2219" s="186">
        <v>0</v>
      </c>
      <c r="G2219" s="185" t="s">
        <v>6096</v>
      </c>
      <c r="H2219" s="110" t="s">
        <v>6267</v>
      </c>
      <c r="I2219" s="110" t="s">
        <v>6211</v>
      </c>
    </row>
    <row r="2220" spans="1:9" ht="11.25" customHeight="1" x14ac:dyDescent="0.2">
      <c r="A2220" s="181">
        <v>2931</v>
      </c>
      <c r="B2220" s="182" t="s">
        <v>12770</v>
      </c>
      <c r="C2220" s="182" t="s">
        <v>178</v>
      </c>
      <c r="D2220" s="183"/>
      <c r="E2220" s="188" t="s">
        <v>15193</v>
      </c>
      <c r="F2220" s="186">
        <v>0</v>
      </c>
      <c r="G2220" s="185" t="s">
        <v>6096</v>
      </c>
      <c r="H2220" s="110" t="s">
        <v>6267</v>
      </c>
      <c r="I2220" s="110" t="s">
        <v>6211</v>
      </c>
    </row>
    <row r="2221" spans="1:9" ht="11.25" customHeight="1" x14ac:dyDescent="0.2">
      <c r="A2221" s="181">
        <v>2934</v>
      </c>
      <c r="B2221" s="182" t="s">
        <v>572</v>
      </c>
      <c r="C2221" s="182" t="s">
        <v>178</v>
      </c>
      <c r="D2221" s="183">
        <v>45434</v>
      </c>
      <c r="E2221" s="188" t="s">
        <v>10909</v>
      </c>
      <c r="F2221" s="186">
        <v>2981</v>
      </c>
      <c r="G2221" s="185" t="s">
        <v>6096</v>
      </c>
      <c r="H2221" s="110" t="s">
        <v>6267</v>
      </c>
      <c r="I2221" s="110" t="s">
        <v>6211</v>
      </c>
    </row>
    <row r="2222" spans="1:9" ht="11.25" customHeight="1" x14ac:dyDescent="0.2">
      <c r="A2222" s="181">
        <v>2935</v>
      </c>
      <c r="B2222" s="182" t="s">
        <v>1670</v>
      </c>
      <c r="C2222" s="182" t="s">
        <v>168</v>
      </c>
      <c r="D2222" s="184">
        <v>44592</v>
      </c>
      <c r="E2222" s="188" t="s">
        <v>7328</v>
      </c>
      <c r="F2222" s="186">
        <v>7866</v>
      </c>
      <c r="G2222" s="185" t="s">
        <v>6096</v>
      </c>
      <c r="H2222" s="110" t="s">
        <v>6267</v>
      </c>
      <c r="I2222" s="110" t="s">
        <v>6211</v>
      </c>
    </row>
    <row r="2223" spans="1:9" ht="11.25" customHeight="1" x14ac:dyDescent="0.2">
      <c r="A2223" s="181">
        <v>2937</v>
      </c>
      <c r="B2223" s="182" t="s">
        <v>3259</v>
      </c>
      <c r="C2223" s="182" t="s">
        <v>5199</v>
      </c>
      <c r="D2223" s="183">
        <v>45329</v>
      </c>
      <c r="E2223" s="188" t="s">
        <v>10909</v>
      </c>
      <c r="F2223" s="186">
        <v>77333</v>
      </c>
      <c r="G2223" s="185" t="s">
        <v>6096</v>
      </c>
      <c r="H2223" s="110" t="s">
        <v>6267</v>
      </c>
      <c r="I2223" s="110" t="s">
        <v>6211</v>
      </c>
    </row>
    <row r="2224" spans="1:9" ht="11.25" customHeight="1" x14ac:dyDescent="0.2">
      <c r="A2224" s="181">
        <v>2938</v>
      </c>
      <c r="B2224" s="182" t="s">
        <v>12769</v>
      </c>
      <c r="C2224" s="182" t="s">
        <v>183</v>
      </c>
      <c r="D2224" s="183"/>
      <c r="E2224" s="188" t="s">
        <v>15193</v>
      </c>
      <c r="F2224" s="186">
        <v>0</v>
      </c>
      <c r="G2224" s="185" t="s">
        <v>6096</v>
      </c>
      <c r="H2224" s="110" t="s">
        <v>6267</v>
      </c>
      <c r="I2224" s="110" t="s">
        <v>6211</v>
      </c>
    </row>
    <row r="2225" spans="1:9" ht="11.25" customHeight="1" x14ac:dyDescent="0.2">
      <c r="A2225" s="181">
        <v>2939</v>
      </c>
      <c r="B2225" s="182" t="s">
        <v>698</v>
      </c>
      <c r="C2225" s="182" t="s">
        <v>183</v>
      </c>
      <c r="D2225" s="183"/>
      <c r="E2225" s="188" t="s">
        <v>15193</v>
      </c>
      <c r="F2225" s="186">
        <v>0</v>
      </c>
      <c r="G2225" s="185" t="s">
        <v>6096</v>
      </c>
      <c r="H2225" s="110" t="s">
        <v>6267</v>
      </c>
      <c r="I2225" s="110" t="s">
        <v>6211</v>
      </c>
    </row>
    <row r="2226" spans="1:9" ht="11.25" customHeight="1" x14ac:dyDescent="0.2">
      <c r="A2226" s="181">
        <v>2940</v>
      </c>
      <c r="B2226" s="182" t="s">
        <v>12768</v>
      </c>
      <c r="C2226" s="182" t="s">
        <v>183</v>
      </c>
      <c r="D2226" s="184"/>
      <c r="E2226" s="188" t="s">
        <v>15193</v>
      </c>
      <c r="F2226" s="186">
        <v>0</v>
      </c>
      <c r="G2226" s="185" t="s">
        <v>6096</v>
      </c>
      <c r="H2226" s="110" t="s">
        <v>6267</v>
      </c>
      <c r="I2226" s="110" t="s">
        <v>6211</v>
      </c>
    </row>
    <row r="2227" spans="1:9" ht="11.25" customHeight="1" x14ac:dyDescent="0.2">
      <c r="A2227" s="181">
        <v>2941</v>
      </c>
      <c r="B2227" s="182" t="s">
        <v>738</v>
      </c>
      <c r="C2227" s="182" t="s">
        <v>183</v>
      </c>
      <c r="D2227" s="183"/>
      <c r="E2227" s="188" t="s">
        <v>15193</v>
      </c>
      <c r="F2227" s="186">
        <v>0</v>
      </c>
      <c r="G2227" s="185" t="s">
        <v>6096</v>
      </c>
      <c r="H2227" s="110" t="s">
        <v>6267</v>
      </c>
      <c r="I2227" s="110" t="s">
        <v>6211</v>
      </c>
    </row>
    <row r="2228" spans="1:9" ht="11.25" customHeight="1" x14ac:dyDescent="0.2">
      <c r="A2228" s="181">
        <v>2943</v>
      </c>
      <c r="B2228" s="182" t="s">
        <v>6200</v>
      </c>
      <c r="C2228" s="182" t="s">
        <v>168</v>
      </c>
      <c r="D2228" s="184">
        <v>44182</v>
      </c>
      <c r="E2228" s="188" t="s">
        <v>15196</v>
      </c>
      <c r="F2228" s="186">
        <v>2877</v>
      </c>
      <c r="G2228" s="185" t="s">
        <v>6096</v>
      </c>
      <c r="H2228" s="110" t="s">
        <v>6267</v>
      </c>
      <c r="I2228" s="110" t="s">
        <v>6211</v>
      </c>
    </row>
    <row r="2229" spans="1:9" ht="11.25" customHeight="1" x14ac:dyDescent="0.2">
      <c r="A2229" s="181">
        <v>2944</v>
      </c>
      <c r="B2229" s="182" t="s">
        <v>12767</v>
      </c>
      <c r="C2229" s="182" t="s">
        <v>178</v>
      </c>
      <c r="D2229" s="184"/>
      <c r="E2229" s="188" t="s">
        <v>15193</v>
      </c>
      <c r="F2229" s="186">
        <v>0</v>
      </c>
      <c r="G2229" s="185" t="s">
        <v>7990</v>
      </c>
      <c r="H2229" s="110" t="s">
        <v>6152</v>
      </c>
      <c r="I2229" s="110" t="s">
        <v>6118</v>
      </c>
    </row>
    <row r="2230" spans="1:9" ht="11.25" customHeight="1" x14ac:dyDescent="0.2">
      <c r="A2230" s="181">
        <v>2946</v>
      </c>
      <c r="B2230" s="182" t="s">
        <v>12766</v>
      </c>
      <c r="C2230" s="182" t="s">
        <v>183</v>
      </c>
      <c r="D2230" s="184"/>
      <c r="E2230" s="188" t="s">
        <v>15193</v>
      </c>
      <c r="F2230" s="186">
        <v>0</v>
      </c>
      <c r="G2230" s="185" t="s">
        <v>6096</v>
      </c>
      <c r="H2230" s="110" t="s">
        <v>7934</v>
      </c>
      <c r="I2230" s="110" t="s">
        <v>6211</v>
      </c>
    </row>
    <row r="2231" spans="1:9" ht="11.25" customHeight="1" x14ac:dyDescent="0.2">
      <c r="A2231" s="181">
        <v>2947</v>
      </c>
      <c r="B2231" s="182" t="s">
        <v>14992</v>
      </c>
      <c r="C2231" s="182" t="s">
        <v>178</v>
      </c>
      <c r="D2231" s="184">
        <v>45006</v>
      </c>
      <c r="E2231" s="188" t="s">
        <v>15194</v>
      </c>
      <c r="F2231" s="186">
        <v>214900.01</v>
      </c>
      <c r="G2231" s="185" t="s">
        <v>6096</v>
      </c>
      <c r="H2231" s="110" t="s">
        <v>7934</v>
      </c>
      <c r="I2231" s="110" t="s">
        <v>6211</v>
      </c>
    </row>
    <row r="2232" spans="1:9" ht="11.25" customHeight="1" x14ac:dyDescent="0.2">
      <c r="A2232" s="181">
        <v>2957</v>
      </c>
      <c r="B2232" s="182" t="s">
        <v>1660</v>
      </c>
      <c r="C2232" s="182" t="s">
        <v>751</v>
      </c>
      <c r="D2232" s="183">
        <v>45062</v>
      </c>
      <c r="E2232" s="188" t="s">
        <v>15194</v>
      </c>
      <c r="F2232" s="186">
        <v>85828</v>
      </c>
      <c r="G2232" s="185" t="s">
        <v>6096</v>
      </c>
      <c r="H2232" s="110" t="s">
        <v>7934</v>
      </c>
      <c r="I2232" s="110" t="s">
        <v>7992</v>
      </c>
    </row>
    <row r="2233" spans="1:9" ht="11.25" customHeight="1" x14ac:dyDescent="0.2">
      <c r="A2233" s="181">
        <v>2958</v>
      </c>
      <c r="B2233" s="182" t="s">
        <v>1494</v>
      </c>
      <c r="C2233" s="182" t="s">
        <v>178</v>
      </c>
      <c r="D2233" s="183"/>
      <c r="E2233" s="188" t="s">
        <v>15193</v>
      </c>
      <c r="F2233" s="186">
        <v>0</v>
      </c>
      <c r="G2233" s="185" t="s">
        <v>6096</v>
      </c>
      <c r="H2233" s="110" t="s">
        <v>6267</v>
      </c>
      <c r="I2233" s="110" t="s">
        <v>6211</v>
      </c>
    </row>
    <row r="2234" spans="1:9" ht="11.25" customHeight="1" x14ac:dyDescent="0.2">
      <c r="A2234" s="181">
        <v>2959</v>
      </c>
      <c r="B2234" s="182" t="s">
        <v>6632</v>
      </c>
      <c r="C2234" s="182" t="s">
        <v>178</v>
      </c>
      <c r="D2234" s="183">
        <v>45013</v>
      </c>
      <c r="E2234" s="188" t="s">
        <v>15194</v>
      </c>
      <c r="F2234" s="186">
        <v>39935</v>
      </c>
      <c r="G2234" s="185" t="s">
        <v>6096</v>
      </c>
      <c r="H2234" s="110" t="s">
        <v>6203</v>
      </c>
      <c r="I2234" s="110" t="s">
        <v>6122</v>
      </c>
    </row>
    <row r="2235" spans="1:9" ht="11.25" customHeight="1" x14ac:dyDescent="0.2">
      <c r="A2235" s="181">
        <v>2961</v>
      </c>
      <c r="B2235" s="182" t="s">
        <v>12763</v>
      </c>
      <c r="C2235" s="182" t="s">
        <v>178</v>
      </c>
      <c r="D2235" s="183"/>
      <c r="E2235" s="188" t="s">
        <v>15193</v>
      </c>
      <c r="F2235" s="186">
        <v>0</v>
      </c>
      <c r="G2235" s="185" t="s">
        <v>6096</v>
      </c>
      <c r="H2235" s="110" t="s">
        <v>6207</v>
      </c>
      <c r="I2235" s="110" t="s">
        <v>6122</v>
      </c>
    </row>
    <row r="2236" spans="1:9" ht="11.25" customHeight="1" x14ac:dyDescent="0.2">
      <c r="A2236" s="181">
        <v>2962</v>
      </c>
      <c r="B2236" s="182" t="s">
        <v>8914</v>
      </c>
      <c r="C2236" s="182" t="s">
        <v>178</v>
      </c>
      <c r="D2236" s="183">
        <v>45014</v>
      </c>
      <c r="E2236" s="188" t="s">
        <v>15194</v>
      </c>
      <c r="F2236" s="186">
        <v>37986</v>
      </c>
      <c r="G2236" s="185" t="s">
        <v>6096</v>
      </c>
      <c r="H2236" s="110" t="s">
        <v>6769</v>
      </c>
      <c r="I2236" s="110" t="s">
        <v>7925</v>
      </c>
    </row>
    <row r="2237" spans="1:9" ht="11.25" customHeight="1" x14ac:dyDescent="0.2">
      <c r="A2237" s="181">
        <v>2963</v>
      </c>
      <c r="B2237" s="182" t="s">
        <v>12761</v>
      </c>
      <c r="C2237" s="182" t="s">
        <v>178</v>
      </c>
      <c r="D2237" s="183"/>
      <c r="E2237" s="188" t="s">
        <v>15193</v>
      </c>
      <c r="F2237" s="186">
        <v>0</v>
      </c>
      <c r="G2237" s="185" t="s">
        <v>6096</v>
      </c>
      <c r="H2237" s="110" t="s">
        <v>6769</v>
      </c>
      <c r="I2237" s="110" t="s">
        <v>7925</v>
      </c>
    </row>
    <row r="2238" spans="1:9" ht="11.25" customHeight="1" x14ac:dyDescent="0.2">
      <c r="A2238" s="181">
        <v>2964</v>
      </c>
      <c r="B2238" s="182" t="s">
        <v>11153</v>
      </c>
      <c r="C2238" s="182" t="s">
        <v>178</v>
      </c>
      <c r="D2238" s="183"/>
      <c r="E2238" s="188" t="s">
        <v>15193</v>
      </c>
      <c r="F2238" s="186">
        <v>0</v>
      </c>
      <c r="G2238" s="185" t="s">
        <v>6096</v>
      </c>
      <c r="H2238" s="110" t="s">
        <v>6195</v>
      </c>
      <c r="I2238" s="110" t="s">
        <v>6114</v>
      </c>
    </row>
    <row r="2239" spans="1:9" ht="11.25" customHeight="1" x14ac:dyDescent="0.2">
      <c r="A2239" s="181">
        <v>2965</v>
      </c>
      <c r="B2239" s="182" t="s">
        <v>3180</v>
      </c>
      <c r="C2239" s="182" t="s">
        <v>183</v>
      </c>
      <c r="D2239" s="183">
        <v>44596</v>
      </c>
      <c r="E2239" s="188" t="s">
        <v>7328</v>
      </c>
      <c r="F2239" s="186">
        <v>133081</v>
      </c>
      <c r="G2239" s="185" t="s">
        <v>6096</v>
      </c>
      <c r="H2239" s="110" t="s">
        <v>6155</v>
      </c>
      <c r="I2239" s="110" t="s">
        <v>6122</v>
      </c>
    </row>
    <row r="2240" spans="1:9" ht="11.25" customHeight="1" x14ac:dyDescent="0.2">
      <c r="A2240" s="181">
        <v>2966</v>
      </c>
      <c r="B2240" s="182" t="s">
        <v>12760</v>
      </c>
      <c r="C2240" s="182" t="s">
        <v>171</v>
      </c>
      <c r="D2240" s="183"/>
      <c r="E2240" s="188" t="s">
        <v>15193</v>
      </c>
      <c r="F2240" s="186">
        <v>0</v>
      </c>
      <c r="G2240" s="185" t="s">
        <v>6096</v>
      </c>
      <c r="H2240" s="110" t="s">
        <v>6152</v>
      </c>
      <c r="I2240" s="110" t="s">
        <v>6117</v>
      </c>
    </row>
    <row r="2241" spans="1:9" ht="11.25" customHeight="1" x14ac:dyDescent="0.2">
      <c r="A2241" s="181">
        <v>2967</v>
      </c>
      <c r="B2241" s="182" t="s">
        <v>2523</v>
      </c>
      <c r="C2241" s="182" t="s">
        <v>171</v>
      </c>
      <c r="D2241" s="183"/>
      <c r="E2241" s="188" t="s">
        <v>15193</v>
      </c>
      <c r="F2241" s="186">
        <v>0</v>
      </c>
      <c r="G2241" s="185" t="s">
        <v>6096</v>
      </c>
      <c r="H2241" s="110" t="s">
        <v>6340</v>
      </c>
      <c r="I2241" s="110" t="s">
        <v>7998</v>
      </c>
    </row>
    <row r="2242" spans="1:9" ht="11.25" customHeight="1" x14ac:dyDescent="0.2">
      <c r="A2242" s="181">
        <v>2968</v>
      </c>
      <c r="B2242" s="182" t="s">
        <v>2529</v>
      </c>
      <c r="C2242" s="182" t="s">
        <v>171</v>
      </c>
      <c r="D2242" s="183"/>
      <c r="E2242" s="188" t="s">
        <v>15193</v>
      </c>
      <c r="F2242" s="186">
        <v>0</v>
      </c>
      <c r="G2242" s="185"/>
      <c r="H2242" s="110" t="s">
        <v>6149</v>
      </c>
      <c r="I2242" s="110" t="s">
        <v>6114</v>
      </c>
    </row>
    <row r="2243" spans="1:9" ht="11.25" customHeight="1" x14ac:dyDescent="0.2">
      <c r="A2243" s="181">
        <v>2969</v>
      </c>
      <c r="B2243" s="182" t="s">
        <v>2528</v>
      </c>
      <c r="C2243" s="182" t="s">
        <v>171</v>
      </c>
      <c r="D2243" s="184"/>
      <c r="E2243" s="188" t="s">
        <v>15193</v>
      </c>
      <c r="F2243" s="186">
        <v>0</v>
      </c>
      <c r="G2243" s="185"/>
      <c r="H2243" s="110" t="s">
        <v>6221</v>
      </c>
      <c r="I2243" s="110" t="s">
        <v>6114</v>
      </c>
    </row>
    <row r="2244" spans="1:9" ht="11.25" customHeight="1" x14ac:dyDescent="0.2">
      <c r="A2244" s="181">
        <v>2970</v>
      </c>
      <c r="B2244" s="182" t="s">
        <v>12758</v>
      </c>
      <c r="C2244" s="182" t="s">
        <v>178</v>
      </c>
      <c r="D2244" s="184"/>
      <c r="E2244" s="188" t="s">
        <v>15193</v>
      </c>
      <c r="F2244" s="186">
        <v>0</v>
      </c>
      <c r="G2244" s="185" t="s">
        <v>6096</v>
      </c>
      <c r="H2244" s="110" t="s">
        <v>6121</v>
      </c>
      <c r="I2244" s="110" t="s">
        <v>6118</v>
      </c>
    </row>
    <row r="2245" spans="1:9" ht="11.25" customHeight="1" x14ac:dyDescent="0.2">
      <c r="A2245" s="181">
        <v>2971</v>
      </c>
      <c r="B2245" s="182" t="s">
        <v>12756</v>
      </c>
      <c r="C2245" s="182" t="s">
        <v>178</v>
      </c>
      <c r="D2245" s="184"/>
      <c r="E2245" s="188" t="s">
        <v>15193</v>
      </c>
      <c r="F2245" s="186">
        <v>0</v>
      </c>
      <c r="G2245" s="185" t="s">
        <v>6352</v>
      </c>
      <c r="H2245" s="110" t="s">
        <v>6194</v>
      </c>
      <c r="I2245" s="110" t="s">
        <v>8002</v>
      </c>
    </row>
    <row r="2246" spans="1:9" ht="11.25" customHeight="1" x14ac:dyDescent="0.2">
      <c r="A2246" s="181">
        <v>2972</v>
      </c>
      <c r="B2246" s="182" t="s">
        <v>12754</v>
      </c>
      <c r="C2246" s="182" t="s">
        <v>178</v>
      </c>
      <c r="D2246" s="184"/>
      <c r="E2246" s="188" t="s">
        <v>15193</v>
      </c>
      <c r="F2246" s="186">
        <v>0</v>
      </c>
      <c r="G2246" s="185" t="s">
        <v>6636</v>
      </c>
      <c r="H2246" s="110" t="s">
        <v>6664</v>
      </c>
      <c r="I2246" s="110" t="s">
        <v>8004</v>
      </c>
    </row>
    <row r="2247" spans="1:9" ht="11.25" customHeight="1" x14ac:dyDescent="0.2">
      <c r="A2247" s="181">
        <v>2975</v>
      </c>
      <c r="B2247" s="182" t="s">
        <v>1496</v>
      </c>
      <c r="C2247" s="182" t="s">
        <v>178</v>
      </c>
      <c r="D2247" s="184"/>
      <c r="E2247" s="188" t="s">
        <v>15193</v>
      </c>
      <c r="F2247" s="186">
        <v>0</v>
      </c>
      <c r="G2247" s="185"/>
      <c r="H2247" s="110" t="s">
        <v>6203</v>
      </c>
      <c r="I2247" s="110" t="s">
        <v>8006</v>
      </c>
    </row>
    <row r="2248" spans="1:9" ht="11.25" customHeight="1" x14ac:dyDescent="0.2">
      <c r="A2248" s="181">
        <v>2976</v>
      </c>
      <c r="B2248" s="182" t="s">
        <v>220</v>
      </c>
      <c r="C2248" s="182" t="s">
        <v>178</v>
      </c>
      <c r="D2248" s="184"/>
      <c r="E2248" s="188" t="s">
        <v>15193</v>
      </c>
      <c r="F2248" s="186">
        <v>0</v>
      </c>
      <c r="G2248" s="185"/>
      <c r="H2248" s="110" t="s">
        <v>7414</v>
      </c>
      <c r="I2248" s="110" t="s">
        <v>8008</v>
      </c>
    </row>
    <row r="2249" spans="1:9" ht="11.25" customHeight="1" x14ac:dyDescent="0.2">
      <c r="A2249" s="181">
        <v>2977</v>
      </c>
      <c r="B2249" s="182" t="s">
        <v>1541</v>
      </c>
      <c r="C2249" s="182" t="s">
        <v>178</v>
      </c>
      <c r="D2249" s="184"/>
      <c r="E2249" s="188" t="s">
        <v>15193</v>
      </c>
      <c r="F2249" s="186">
        <v>0</v>
      </c>
      <c r="G2249" s="185"/>
      <c r="H2249" s="110" t="s">
        <v>6280</v>
      </c>
      <c r="I2249" s="110" t="s">
        <v>6118</v>
      </c>
    </row>
    <row r="2250" spans="1:9" ht="11.25" customHeight="1" x14ac:dyDescent="0.2">
      <c r="A2250" s="181">
        <v>2979</v>
      </c>
      <c r="B2250" s="182" t="s">
        <v>12750</v>
      </c>
      <c r="C2250" s="182" t="s">
        <v>178</v>
      </c>
      <c r="D2250" s="184"/>
      <c r="E2250" s="188" t="s">
        <v>15193</v>
      </c>
      <c r="F2250" s="186">
        <v>0</v>
      </c>
      <c r="G2250" s="185"/>
      <c r="H2250" s="110" t="s">
        <v>7414</v>
      </c>
      <c r="I2250" s="110" t="s">
        <v>6117</v>
      </c>
    </row>
    <row r="2251" spans="1:9" ht="11.25" customHeight="1" x14ac:dyDescent="0.2">
      <c r="A2251" s="181">
        <v>2980</v>
      </c>
      <c r="B2251" s="182" t="s">
        <v>2023</v>
      </c>
      <c r="C2251" s="182" t="s">
        <v>178</v>
      </c>
      <c r="D2251" s="183">
        <v>45013</v>
      </c>
      <c r="E2251" s="188" t="s">
        <v>15194</v>
      </c>
      <c r="F2251" s="186">
        <v>14392</v>
      </c>
      <c r="G2251" s="185"/>
      <c r="H2251" s="110" t="s">
        <v>7414</v>
      </c>
      <c r="I2251" s="110" t="s">
        <v>6118</v>
      </c>
    </row>
    <row r="2252" spans="1:9" ht="11.25" customHeight="1" x14ac:dyDescent="0.2">
      <c r="A2252" s="181">
        <v>2981</v>
      </c>
      <c r="B2252" s="182" t="s">
        <v>2024</v>
      </c>
      <c r="C2252" s="182" t="s">
        <v>178</v>
      </c>
      <c r="D2252" s="183"/>
      <c r="E2252" s="188" t="s">
        <v>15193</v>
      </c>
      <c r="F2252" s="186">
        <v>0</v>
      </c>
      <c r="G2252" s="185"/>
      <c r="H2252" s="110" t="s">
        <v>7414</v>
      </c>
      <c r="I2252" s="110" t="s">
        <v>6118</v>
      </c>
    </row>
    <row r="2253" spans="1:9" ht="11.25" customHeight="1" x14ac:dyDescent="0.2">
      <c r="A2253" s="181">
        <v>2982</v>
      </c>
      <c r="B2253" s="182" t="s">
        <v>2025</v>
      </c>
      <c r="C2253" s="182" t="s">
        <v>178</v>
      </c>
      <c r="D2253" s="183"/>
      <c r="E2253" s="188" t="s">
        <v>15193</v>
      </c>
      <c r="F2253" s="186">
        <v>0</v>
      </c>
      <c r="G2253" s="185" t="s">
        <v>6096</v>
      </c>
      <c r="H2253" s="110" t="s">
        <v>6116</v>
      </c>
      <c r="I2253" s="110" t="s">
        <v>6114</v>
      </c>
    </row>
    <row r="2254" spans="1:9" ht="11.25" customHeight="1" x14ac:dyDescent="0.2">
      <c r="A2254" s="181">
        <v>2983</v>
      </c>
      <c r="B2254" s="182" t="s">
        <v>2026</v>
      </c>
      <c r="C2254" s="182" t="s">
        <v>178</v>
      </c>
      <c r="D2254" s="184"/>
      <c r="E2254" s="188" t="s">
        <v>15193</v>
      </c>
      <c r="F2254" s="186">
        <v>0</v>
      </c>
      <c r="G2254" s="185" t="s">
        <v>6096</v>
      </c>
      <c r="H2254" s="110" t="s">
        <v>6116</v>
      </c>
      <c r="I2254" s="110" t="s">
        <v>6118</v>
      </c>
    </row>
    <row r="2255" spans="1:9" ht="11.25" customHeight="1" x14ac:dyDescent="0.2">
      <c r="A2255" s="181">
        <v>2984</v>
      </c>
      <c r="B2255" s="182" t="s">
        <v>2027</v>
      </c>
      <c r="C2255" s="182" t="s">
        <v>178</v>
      </c>
      <c r="D2255" s="183"/>
      <c r="E2255" s="188" t="s">
        <v>15193</v>
      </c>
      <c r="F2255" s="186">
        <v>0</v>
      </c>
      <c r="G2255" s="185" t="s">
        <v>6096</v>
      </c>
      <c r="H2255" s="110" t="s">
        <v>6116</v>
      </c>
      <c r="I2255" s="110" t="s">
        <v>6118</v>
      </c>
    </row>
    <row r="2256" spans="1:9" ht="11.25" customHeight="1" x14ac:dyDescent="0.2">
      <c r="A2256" s="181">
        <v>2985</v>
      </c>
      <c r="B2256" s="182" t="s">
        <v>2028</v>
      </c>
      <c r="C2256" s="182" t="s">
        <v>178</v>
      </c>
      <c r="D2256" s="184"/>
      <c r="E2256" s="188" t="s">
        <v>15193</v>
      </c>
      <c r="F2256" s="186">
        <v>0</v>
      </c>
      <c r="G2256" s="185" t="s">
        <v>6096</v>
      </c>
      <c r="H2256" s="110" t="s">
        <v>6155</v>
      </c>
      <c r="I2256" s="110" t="s">
        <v>6118</v>
      </c>
    </row>
    <row r="2257" spans="1:9" ht="11.25" customHeight="1" x14ac:dyDescent="0.2">
      <c r="A2257" s="181">
        <v>2986</v>
      </c>
      <c r="B2257" s="182" t="s">
        <v>2029</v>
      </c>
      <c r="C2257" s="182" t="s">
        <v>178</v>
      </c>
      <c r="D2257" s="184"/>
      <c r="E2257" s="188" t="s">
        <v>15193</v>
      </c>
      <c r="F2257" s="186">
        <v>0</v>
      </c>
      <c r="G2257" s="185" t="s">
        <v>6096</v>
      </c>
      <c r="H2257" s="110" t="s">
        <v>6155</v>
      </c>
      <c r="I2257" s="110" t="s">
        <v>8008</v>
      </c>
    </row>
    <row r="2258" spans="1:9" ht="11.25" customHeight="1" x14ac:dyDescent="0.2">
      <c r="A2258" s="181">
        <v>2987</v>
      </c>
      <c r="B2258" s="182" t="s">
        <v>2030</v>
      </c>
      <c r="C2258" s="182" t="s">
        <v>178</v>
      </c>
      <c r="D2258" s="184"/>
      <c r="E2258" s="188" t="s">
        <v>15193</v>
      </c>
      <c r="F2258" s="186">
        <v>0</v>
      </c>
      <c r="G2258" s="185" t="s">
        <v>6096</v>
      </c>
      <c r="H2258" s="110" t="s">
        <v>6119</v>
      </c>
      <c r="I2258" s="110" t="s">
        <v>6118</v>
      </c>
    </row>
    <row r="2259" spans="1:9" ht="11.25" customHeight="1" x14ac:dyDescent="0.2">
      <c r="A2259" s="181">
        <v>2988</v>
      </c>
      <c r="B2259" s="182" t="s">
        <v>2031</v>
      </c>
      <c r="C2259" s="182" t="s">
        <v>178</v>
      </c>
      <c r="D2259" s="184"/>
      <c r="E2259" s="188" t="s">
        <v>15193</v>
      </c>
      <c r="F2259" s="186">
        <v>0</v>
      </c>
      <c r="G2259" s="185" t="s">
        <v>7412</v>
      </c>
      <c r="H2259" s="110" t="s">
        <v>6361</v>
      </c>
      <c r="I2259" s="110" t="s">
        <v>6118</v>
      </c>
    </row>
    <row r="2260" spans="1:9" ht="11.25" customHeight="1" x14ac:dyDescent="0.2">
      <c r="A2260" s="181">
        <v>2989</v>
      </c>
      <c r="B2260" s="182" t="s">
        <v>1839</v>
      </c>
      <c r="C2260" s="182" t="s">
        <v>178</v>
      </c>
      <c r="D2260" s="184">
        <v>45014</v>
      </c>
      <c r="E2260" s="188" t="s">
        <v>15194</v>
      </c>
      <c r="F2260" s="186">
        <v>22567.01</v>
      </c>
      <c r="G2260" s="185" t="s">
        <v>6096</v>
      </c>
      <c r="H2260" s="110" t="s">
        <v>6207</v>
      </c>
      <c r="I2260" s="110" t="s">
        <v>6117</v>
      </c>
    </row>
    <row r="2261" spans="1:9" ht="11.25" customHeight="1" x14ac:dyDescent="0.2">
      <c r="A2261" s="181">
        <v>2990</v>
      </c>
      <c r="B2261" s="182" t="s">
        <v>1838</v>
      </c>
      <c r="C2261" s="182" t="s">
        <v>178</v>
      </c>
      <c r="D2261" s="183">
        <v>44592</v>
      </c>
      <c r="E2261" s="188" t="s">
        <v>7328</v>
      </c>
      <c r="F2261" s="186">
        <v>22032.01</v>
      </c>
      <c r="G2261" s="185" t="s">
        <v>6096</v>
      </c>
      <c r="H2261" s="110" t="s">
        <v>6194</v>
      </c>
      <c r="I2261" s="110" t="s">
        <v>6127</v>
      </c>
    </row>
    <row r="2262" spans="1:9" ht="11.25" customHeight="1" x14ac:dyDescent="0.2">
      <c r="A2262" s="181">
        <v>2991</v>
      </c>
      <c r="B2262" s="182" t="s">
        <v>2017</v>
      </c>
      <c r="C2262" s="182" t="s">
        <v>178</v>
      </c>
      <c r="D2262" s="183"/>
      <c r="E2262" s="188" t="s">
        <v>15193</v>
      </c>
      <c r="F2262" s="186">
        <v>0</v>
      </c>
      <c r="G2262" s="185" t="s">
        <v>6096</v>
      </c>
      <c r="H2262" s="110" t="s">
        <v>6178</v>
      </c>
      <c r="I2262" s="110" t="s">
        <v>8018</v>
      </c>
    </row>
    <row r="2263" spans="1:9" ht="11.25" customHeight="1" x14ac:dyDescent="0.2">
      <c r="A2263" s="181">
        <v>2992</v>
      </c>
      <c r="B2263" s="182" t="s">
        <v>2018</v>
      </c>
      <c r="C2263" s="182" t="s">
        <v>178</v>
      </c>
      <c r="D2263" s="183"/>
      <c r="E2263" s="188" t="s">
        <v>15193</v>
      </c>
      <c r="F2263" s="186">
        <v>0</v>
      </c>
      <c r="G2263" s="185" t="s">
        <v>6096</v>
      </c>
      <c r="H2263" s="110" t="s">
        <v>6350</v>
      </c>
      <c r="I2263" s="110" t="s">
        <v>8020</v>
      </c>
    </row>
    <row r="2264" spans="1:9" ht="11.25" customHeight="1" x14ac:dyDescent="0.2">
      <c r="A2264" s="181">
        <v>2993</v>
      </c>
      <c r="B2264" s="182" t="s">
        <v>2032</v>
      </c>
      <c r="C2264" s="182" t="s">
        <v>178</v>
      </c>
      <c r="D2264" s="183"/>
      <c r="E2264" s="188" t="s">
        <v>15193</v>
      </c>
      <c r="F2264" s="186">
        <v>0</v>
      </c>
      <c r="G2264" s="185" t="s">
        <v>8022</v>
      </c>
      <c r="H2264" s="110" t="s">
        <v>6280</v>
      </c>
      <c r="I2264" s="110" t="s">
        <v>6118</v>
      </c>
    </row>
    <row r="2265" spans="1:9" ht="11.25" customHeight="1" x14ac:dyDescent="0.2">
      <c r="A2265" s="181">
        <v>2994</v>
      </c>
      <c r="B2265" s="182" t="s">
        <v>2019</v>
      </c>
      <c r="C2265" s="182" t="s">
        <v>178</v>
      </c>
      <c r="D2265" s="183"/>
      <c r="E2265" s="188" t="s">
        <v>15193</v>
      </c>
      <c r="F2265" s="186">
        <v>0</v>
      </c>
      <c r="G2265" s="185" t="s">
        <v>6096</v>
      </c>
      <c r="H2265" s="110" t="s">
        <v>6119</v>
      </c>
      <c r="I2265" s="110" t="s">
        <v>7925</v>
      </c>
    </row>
    <row r="2266" spans="1:9" ht="11.25" customHeight="1" x14ac:dyDescent="0.2">
      <c r="A2266" s="181">
        <v>2995</v>
      </c>
      <c r="B2266" s="182" t="s">
        <v>2020</v>
      </c>
      <c r="C2266" s="182" t="s">
        <v>178</v>
      </c>
      <c r="D2266" s="184"/>
      <c r="E2266" s="188" t="s">
        <v>15193</v>
      </c>
      <c r="F2266" s="186">
        <v>0</v>
      </c>
      <c r="G2266" s="185" t="s">
        <v>6096</v>
      </c>
      <c r="H2266" s="110" t="s">
        <v>6119</v>
      </c>
      <c r="I2266" s="110" t="s">
        <v>7925</v>
      </c>
    </row>
    <row r="2267" spans="1:9" ht="11.25" customHeight="1" x14ac:dyDescent="0.2">
      <c r="A2267" s="181">
        <v>2996</v>
      </c>
      <c r="B2267" s="182" t="s">
        <v>2021</v>
      </c>
      <c r="C2267" s="182" t="s">
        <v>178</v>
      </c>
      <c r="D2267" s="183"/>
      <c r="E2267" s="188" t="s">
        <v>15193</v>
      </c>
      <c r="F2267" s="186">
        <v>0</v>
      </c>
      <c r="G2267" s="185" t="s">
        <v>6096</v>
      </c>
      <c r="H2267" s="110" t="s">
        <v>7151</v>
      </c>
      <c r="I2267" s="110" t="s">
        <v>8023</v>
      </c>
    </row>
    <row r="2268" spans="1:9" ht="11.25" customHeight="1" x14ac:dyDescent="0.2">
      <c r="A2268" s="181">
        <v>2997</v>
      </c>
      <c r="B2268" s="182" t="s">
        <v>2022</v>
      </c>
      <c r="C2268" s="182" t="s">
        <v>178</v>
      </c>
      <c r="D2268" s="183"/>
      <c r="E2268" s="188" t="s">
        <v>15193</v>
      </c>
      <c r="F2268" s="186">
        <v>0</v>
      </c>
      <c r="G2268" s="185" t="s">
        <v>6096</v>
      </c>
      <c r="H2268" s="110" t="s">
        <v>6119</v>
      </c>
      <c r="I2268" s="110" t="s">
        <v>6117</v>
      </c>
    </row>
    <row r="2269" spans="1:9" ht="11.25" customHeight="1" x14ac:dyDescent="0.2">
      <c r="A2269" s="181">
        <v>2998</v>
      </c>
      <c r="B2269" s="182" t="s">
        <v>12733</v>
      </c>
      <c r="C2269" s="182" t="s">
        <v>178</v>
      </c>
      <c r="D2269" s="183"/>
      <c r="E2269" s="188" t="s">
        <v>15193</v>
      </c>
      <c r="F2269" s="186">
        <v>0</v>
      </c>
      <c r="G2269" s="185" t="s">
        <v>6096</v>
      </c>
      <c r="H2269" s="110" t="s">
        <v>6100</v>
      </c>
      <c r="I2269" s="110" t="s">
        <v>6098</v>
      </c>
    </row>
    <row r="2270" spans="1:9" ht="11.25" customHeight="1" x14ac:dyDescent="0.2">
      <c r="A2270" s="110">
        <v>2999</v>
      </c>
      <c r="B2270" s="110" t="s">
        <v>12731</v>
      </c>
      <c r="C2270" s="110" t="s">
        <v>178</v>
      </c>
      <c r="D2270" s="183"/>
      <c r="E2270" s="110" t="s">
        <v>15193</v>
      </c>
      <c r="F2270" s="110">
        <v>0</v>
      </c>
      <c r="G2270" s="185" t="s">
        <v>6096</v>
      </c>
      <c r="H2270" s="110" t="s">
        <v>6233</v>
      </c>
      <c r="I2270" s="110" t="s">
        <v>8026</v>
      </c>
    </row>
    <row r="2271" spans="1:9" ht="11.25" customHeight="1" x14ac:dyDescent="0.2">
      <c r="A2271" s="181">
        <v>3000</v>
      </c>
      <c r="B2271" s="182" t="s">
        <v>2242</v>
      </c>
      <c r="C2271" s="182" t="s">
        <v>178</v>
      </c>
      <c r="D2271" s="183"/>
      <c r="E2271" s="188" t="s">
        <v>15193</v>
      </c>
      <c r="F2271" s="186">
        <v>0</v>
      </c>
      <c r="G2271" s="185" t="s">
        <v>6096</v>
      </c>
      <c r="H2271" s="110" t="s">
        <v>6233</v>
      </c>
      <c r="I2271" s="110" t="s">
        <v>8026</v>
      </c>
    </row>
    <row r="2272" spans="1:9" ht="11.25" customHeight="1" x14ac:dyDescent="0.2">
      <c r="A2272" s="181">
        <v>3001</v>
      </c>
      <c r="B2272" s="182" t="s">
        <v>12729</v>
      </c>
      <c r="C2272" s="182" t="s">
        <v>178</v>
      </c>
      <c r="D2272" s="183"/>
      <c r="E2272" s="188" t="s">
        <v>15193</v>
      </c>
      <c r="F2272" s="186">
        <v>0</v>
      </c>
      <c r="G2272" s="185" t="s">
        <v>6096</v>
      </c>
      <c r="H2272" s="110" t="s">
        <v>6233</v>
      </c>
      <c r="I2272" s="110" t="s">
        <v>8026</v>
      </c>
    </row>
    <row r="2273" spans="1:9" ht="11.25" customHeight="1" x14ac:dyDescent="0.2">
      <c r="A2273" s="181">
        <v>3002</v>
      </c>
      <c r="B2273" s="182" t="s">
        <v>2094</v>
      </c>
      <c r="C2273" s="182" t="s">
        <v>178</v>
      </c>
      <c r="D2273" s="183">
        <v>44589</v>
      </c>
      <c r="E2273" s="188" t="s">
        <v>7328</v>
      </c>
      <c r="F2273" s="186">
        <v>3011</v>
      </c>
      <c r="G2273" s="185" t="s">
        <v>6096</v>
      </c>
      <c r="H2273" s="110" t="s">
        <v>6233</v>
      </c>
      <c r="I2273" s="110" t="s">
        <v>8026</v>
      </c>
    </row>
    <row r="2274" spans="1:9" ht="11.25" customHeight="1" x14ac:dyDescent="0.2">
      <c r="A2274" s="181">
        <v>3003</v>
      </c>
      <c r="B2274" s="182" t="s">
        <v>1832</v>
      </c>
      <c r="C2274" s="182" t="s">
        <v>178</v>
      </c>
      <c r="D2274" s="184"/>
      <c r="E2274" s="188" t="s">
        <v>15193</v>
      </c>
      <c r="F2274" s="186">
        <v>0</v>
      </c>
      <c r="G2274" s="185" t="s">
        <v>6096</v>
      </c>
      <c r="H2274" s="110" t="s">
        <v>6233</v>
      </c>
      <c r="I2274" s="110" t="s">
        <v>8026</v>
      </c>
    </row>
    <row r="2275" spans="1:9" ht="11.25" customHeight="1" x14ac:dyDescent="0.2">
      <c r="A2275" s="181">
        <v>3004</v>
      </c>
      <c r="B2275" s="182" t="s">
        <v>12726</v>
      </c>
      <c r="C2275" s="182" t="s">
        <v>178</v>
      </c>
      <c r="D2275" s="183"/>
      <c r="E2275" s="188" t="s">
        <v>15193</v>
      </c>
      <c r="F2275" s="186">
        <v>0</v>
      </c>
      <c r="G2275" s="185" t="s">
        <v>6096</v>
      </c>
      <c r="H2275" s="110" t="s">
        <v>7083</v>
      </c>
      <c r="I2275" s="110" t="s">
        <v>8032</v>
      </c>
    </row>
    <row r="2276" spans="1:9" ht="11.25" customHeight="1" x14ac:dyDescent="0.2">
      <c r="A2276" s="181">
        <v>3005</v>
      </c>
      <c r="B2276" s="182" t="s">
        <v>2254</v>
      </c>
      <c r="C2276" s="182" t="s">
        <v>178</v>
      </c>
      <c r="D2276" s="183"/>
      <c r="E2276" s="188" t="s">
        <v>15193</v>
      </c>
      <c r="F2276" s="186">
        <v>0</v>
      </c>
      <c r="G2276" s="185" t="s">
        <v>6096</v>
      </c>
      <c r="H2276" s="110" t="s">
        <v>8033</v>
      </c>
      <c r="I2276" s="110" t="s">
        <v>7924</v>
      </c>
    </row>
    <row r="2277" spans="1:9" ht="11.25" customHeight="1" x14ac:dyDescent="0.2">
      <c r="A2277" s="181">
        <v>3006</v>
      </c>
      <c r="B2277" s="182" t="s">
        <v>12723</v>
      </c>
      <c r="C2277" s="182" t="s">
        <v>178</v>
      </c>
      <c r="D2277" s="183"/>
      <c r="E2277" s="188" t="s">
        <v>15193</v>
      </c>
      <c r="F2277" s="186">
        <v>0</v>
      </c>
      <c r="G2277" s="185" t="s">
        <v>6096</v>
      </c>
      <c r="H2277" s="110" t="s">
        <v>6100</v>
      </c>
      <c r="I2277" s="110" t="s">
        <v>8034</v>
      </c>
    </row>
    <row r="2278" spans="1:9" ht="11.25" customHeight="1" x14ac:dyDescent="0.2">
      <c r="A2278" s="181">
        <v>3007</v>
      </c>
      <c r="B2278" s="182" t="s">
        <v>2330</v>
      </c>
      <c r="C2278" s="182" t="s">
        <v>178</v>
      </c>
      <c r="D2278" s="184"/>
      <c r="E2278" s="188" t="s">
        <v>15193</v>
      </c>
      <c r="F2278" s="186">
        <v>0</v>
      </c>
      <c r="G2278" s="185" t="s">
        <v>6096</v>
      </c>
      <c r="H2278" s="110" t="s">
        <v>6257</v>
      </c>
      <c r="I2278" s="110" t="s">
        <v>7925</v>
      </c>
    </row>
    <row r="2279" spans="1:9" ht="11.25" customHeight="1" x14ac:dyDescent="0.2">
      <c r="A2279" s="181">
        <v>3008</v>
      </c>
      <c r="B2279" s="182" t="s">
        <v>2085</v>
      </c>
      <c r="C2279" s="182" t="s">
        <v>178</v>
      </c>
      <c r="D2279" s="183"/>
      <c r="E2279" s="188" t="s">
        <v>15193</v>
      </c>
      <c r="F2279" s="186">
        <v>0</v>
      </c>
      <c r="G2279" s="185" t="s">
        <v>6096</v>
      </c>
      <c r="H2279" s="110" t="s">
        <v>7087</v>
      </c>
      <c r="I2279" s="110" t="s">
        <v>7925</v>
      </c>
    </row>
    <row r="2280" spans="1:9" ht="11.25" customHeight="1" x14ac:dyDescent="0.2">
      <c r="A2280" s="181">
        <v>3009</v>
      </c>
      <c r="B2280" s="182" t="s">
        <v>12719</v>
      </c>
      <c r="C2280" s="182" t="s">
        <v>178</v>
      </c>
      <c r="D2280" s="183"/>
      <c r="E2280" s="188" t="s">
        <v>15193</v>
      </c>
      <c r="F2280" s="186">
        <v>0</v>
      </c>
      <c r="G2280" s="185" t="s">
        <v>6096</v>
      </c>
      <c r="H2280" s="110" t="s">
        <v>6119</v>
      </c>
      <c r="I2280" s="110" t="s">
        <v>8036</v>
      </c>
    </row>
    <row r="2281" spans="1:9" ht="11.25" customHeight="1" x14ac:dyDescent="0.2">
      <c r="A2281" s="181">
        <v>3010</v>
      </c>
      <c r="B2281" s="182" t="s">
        <v>12718</v>
      </c>
      <c r="C2281" s="182" t="s">
        <v>178</v>
      </c>
      <c r="D2281" s="183"/>
      <c r="E2281" s="188" t="s">
        <v>15193</v>
      </c>
      <c r="F2281" s="186">
        <v>0</v>
      </c>
      <c r="G2281" s="185" t="s">
        <v>6096</v>
      </c>
      <c r="H2281" s="110" t="s">
        <v>6440</v>
      </c>
      <c r="I2281" s="110" t="s">
        <v>8038</v>
      </c>
    </row>
    <row r="2282" spans="1:9" ht="11.25" customHeight="1" x14ac:dyDescent="0.2">
      <c r="A2282" s="181">
        <v>3011</v>
      </c>
      <c r="B2282" s="182" t="s">
        <v>12716</v>
      </c>
      <c r="C2282" s="182" t="s">
        <v>178</v>
      </c>
      <c r="D2282" s="183"/>
      <c r="E2282" s="188" t="s">
        <v>15193</v>
      </c>
      <c r="F2282" s="186">
        <v>0</v>
      </c>
      <c r="G2282" s="185" t="s">
        <v>6096</v>
      </c>
      <c r="H2282" s="110" t="s">
        <v>7083</v>
      </c>
      <c r="I2282" s="110" t="s">
        <v>8038</v>
      </c>
    </row>
    <row r="2283" spans="1:9" ht="11.25" customHeight="1" x14ac:dyDescent="0.2">
      <c r="A2283" s="181">
        <v>3012</v>
      </c>
      <c r="B2283" s="182" t="s">
        <v>2263</v>
      </c>
      <c r="C2283" s="182" t="s">
        <v>178</v>
      </c>
      <c r="D2283" s="183"/>
      <c r="E2283" s="188" t="s">
        <v>15193</v>
      </c>
      <c r="F2283" s="186">
        <v>0</v>
      </c>
      <c r="G2283" s="185" t="s">
        <v>6096</v>
      </c>
      <c r="H2283" s="110" t="s">
        <v>7083</v>
      </c>
      <c r="I2283" s="110" t="s">
        <v>8038</v>
      </c>
    </row>
    <row r="2284" spans="1:9" ht="11.25" customHeight="1" x14ac:dyDescent="0.2">
      <c r="A2284" s="181">
        <v>3013</v>
      </c>
      <c r="B2284" s="182" t="s">
        <v>12713</v>
      </c>
      <c r="C2284" s="182" t="s">
        <v>178</v>
      </c>
      <c r="D2284" s="183"/>
      <c r="E2284" s="188" t="s">
        <v>15193</v>
      </c>
      <c r="F2284" s="186">
        <v>0</v>
      </c>
      <c r="G2284" s="185" t="s">
        <v>6096</v>
      </c>
      <c r="H2284" s="110" t="s">
        <v>6303</v>
      </c>
      <c r="I2284" s="110" t="s">
        <v>6114</v>
      </c>
    </row>
    <row r="2285" spans="1:9" ht="11.25" customHeight="1" x14ac:dyDescent="0.2">
      <c r="A2285" s="181">
        <v>3014</v>
      </c>
      <c r="B2285" s="182" t="s">
        <v>2182</v>
      </c>
      <c r="C2285" s="182" t="s">
        <v>178</v>
      </c>
      <c r="D2285" s="183"/>
      <c r="E2285" s="188" t="s">
        <v>15193</v>
      </c>
      <c r="F2285" s="186">
        <v>0</v>
      </c>
      <c r="G2285" s="185" t="s">
        <v>6096</v>
      </c>
      <c r="H2285" s="110" t="s">
        <v>6119</v>
      </c>
      <c r="I2285" s="110" t="s">
        <v>6114</v>
      </c>
    </row>
    <row r="2286" spans="1:9" ht="11.25" customHeight="1" x14ac:dyDescent="0.2">
      <c r="A2286" s="181">
        <v>3015</v>
      </c>
      <c r="B2286" s="182" t="s">
        <v>1985</v>
      </c>
      <c r="C2286" s="182" t="s">
        <v>178</v>
      </c>
      <c r="D2286" s="183"/>
      <c r="E2286" s="188" t="s">
        <v>15193</v>
      </c>
      <c r="F2286" s="186">
        <v>0</v>
      </c>
      <c r="G2286" s="185" t="s">
        <v>6096</v>
      </c>
      <c r="H2286" s="110" t="s">
        <v>6119</v>
      </c>
      <c r="I2286" s="110" t="s">
        <v>8043</v>
      </c>
    </row>
    <row r="2287" spans="1:9" ht="11.25" customHeight="1" x14ac:dyDescent="0.2">
      <c r="A2287" s="110">
        <v>3016</v>
      </c>
      <c r="B2287" s="110" t="s">
        <v>2235</v>
      </c>
      <c r="C2287" s="110" t="s">
        <v>178</v>
      </c>
      <c r="D2287" s="183"/>
      <c r="E2287" s="110" t="s">
        <v>15193</v>
      </c>
      <c r="F2287" s="110">
        <v>0</v>
      </c>
      <c r="G2287" s="185" t="s">
        <v>6096</v>
      </c>
      <c r="H2287" s="110" t="s">
        <v>6119</v>
      </c>
      <c r="I2287" s="110" t="s">
        <v>8044</v>
      </c>
    </row>
    <row r="2288" spans="1:9" ht="11.25" customHeight="1" x14ac:dyDescent="0.2">
      <c r="A2288" s="181">
        <v>3017</v>
      </c>
      <c r="B2288" s="182" t="s">
        <v>1984</v>
      </c>
      <c r="C2288" s="182" t="s">
        <v>178</v>
      </c>
      <c r="D2288" s="183"/>
      <c r="E2288" s="188" t="s">
        <v>15193</v>
      </c>
      <c r="F2288" s="186">
        <v>0</v>
      </c>
      <c r="G2288" s="185" t="s">
        <v>6096</v>
      </c>
      <c r="H2288" s="110" t="s">
        <v>6124</v>
      </c>
      <c r="I2288" s="110" t="s">
        <v>8032</v>
      </c>
    </row>
    <row r="2289" spans="1:9" ht="11.25" customHeight="1" x14ac:dyDescent="0.2">
      <c r="A2289" s="181">
        <v>3018</v>
      </c>
      <c r="B2289" s="182" t="s">
        <v>2239</v>
      </c>
      <c r="C2289" s="182" t="s">
        <v>178</v>
      </c>
      <c r="D2289" s="183"/>
      <c r="E2289" s="188" t="s">
        <v>15193</v>
      </c>
      <c r="F2289" s="186">
        <v>0</v>
      </c>
      <c r="G2289" s="185" t="s">
        <v>6096</v>
      </c>
      <c r="H2289" s="110" t="s">
        <v>6119</v>
      </c>
      <c r="I2289" s="110" t="s">
        <v>8046</v>
      </c>
    </row>
    <row r="2290" spans="1:9" ht="11.25" customHeight="1" x14ac:dyDescent="0.2">
      <c r="A2290" s="181">
        <v>3019</v>
      </c>
      <c r="B2290" s="182" t="s">
        <v>2082</v>
      </c>
      <c r="C2290" s="182" t="s">
        <v>178</v>
      </c>
      <c r="D2290" s="183"/>
      <c r="E2290" s="188" t="s">
        <v>15193</v>
      </c>
      <c r="F2290" s="186">
        <v>0</v>
      </c>
      <c r="G2290" s="185" t="s">
        <v>6096</v>
      </c>
      <c r="H2290" s="110" t="s">
        <v>6149</v>
      </c>
      <c r="I2290" s="110" t="s">
        <v>6153</v>
      </c>
    </row>
    <row r="2291" spans="1:9" ht="11.25" customHeight="1" x14ac:dyDescent="0.2">
      <c r="A2291" s="181">
        <v>3020</v>
      </c>
      <c r="B2291" s="182" t="s">
        <v>2095</v>
      </c>
      <c r="C2291" s="182" t="s">
        <v>178</v>
      </c>
      <c r="D2291" s="183"/>
      <c r="E2291" s="188" t="s">
        <v>15193</v>
      </c>
      <c r="F2291" s="186">
        <v>0</v>
      </c>
      <c r="G2291" s="185" t="s">
        <v>6096</v>
      </c>
      <c r="H2291" s="110" t="s">
        <v>6195</v>
      </c>
      <c r="I2291" s="110" t="s">
        <v>7925</v>
      </c>
    </row>
    <row r="2292" spans="1:9" ht="11.25" customHeight="1" x14ac:dyDescent="0.2">
      <c r="A2292" s="181">
        <v>3021</v>
      </c>
      <c r="B2292" s="182" t="s">
        <v>2097</v>
      </c>
      <c r="C2292" s="182" t="s">
        <v>178</v>
      </c>
      <c r="D2292" s="183"/>
      <c r="E2292" s="188" t="s">
        <v>15193</v>
      </c>
      <c r="F2292" s="186">
        <v>0</v>
      </c>
      <c r="G2292" s="185" t="s">
        <v>6096</v>
      </c>
      <c r="H2292" s="110" t="s">
        <v>6119</v>
      </c>
      <c r="I2292" s="110" t="s">
        <v>7925</v>
      </c>
    </row>
    <row r="2293" spans="1:9" ht="11.25" customHeight="1" x14ac:dyDescent="0.2">
      <c r="A2293" s="181">
        <v>3022</v>
      </c>
      <c r="B2293" s="182" t="s">
        <v>12705</v>
      </c>
      <c r="C2293" s="182" t="s">
        <v>178</v>
      </c>
      <c r="D2293" s="183"/>
      <c r="E2293" s="188" t="s">
        <v>15193</v>
      </c>
      <c r="F2293" s="186">
        <v>0</v>
      </c>
      <c r="G2293" s="185" t="s">
        <v>6096</v>
      </c>
      <c r="H2293" s="110" t="s">
        <v>6119</v>
      </c>
      <c r="I2293" s="110" t="s">
        <v>8047</v>
      </c>
    </row>
    <row r="2294" spans="1:9" ht="11.25" customHeight="1" x14ac:dyDescent="0.2">
      <c r="A2294" s="181">
        <v>3023</v>
      </c>
      <c r="B2294" s="182" t="s">
        <v>2255</v>
      </c>
      <c r="C2294" s="182" t="s">
        <v>178</v>
      </c>
      <c r="D2294" s="183"/>
      <c r="E2294" s="188" t="s">
        <v>15193</v>
      </c>
      <c r="F2294" s="186">
        <v>0</v>
      </c>
      <c r="G2294" s="185" t="s">
        <v>6096</v>
      </c>
      <c r="H2294" s="110" t="s">
        <v>6119</v>
      </c>
      <c r="I2294" s="110" t="s">
        <v>8047</v>
      </c>
    </row>
    <row r="2295" spans="1:9" ht="11.25" customHeight="1" x14ac:dyDescent="0.2">
      <c r="A2295" s="181">
        <v>3025</v>
      </c>
      <c r="B2295" s="182" t="s">
        <v>2332</v>
      </c>
      <c r="C2295" s="182" t="s">
        <v>178</v>
      </c>
      <c r="D2295" s="184"/>
      <c r="E2295" s="188" t="s">
        <v>15193</v>
      </c>
      <c r="F2295" s="186">
        <v>0</v>
      </c>
      <c r="G2295" s="185" t="s">
        <v>6096</v>
      </c>
      <c r="H2295" s="110" t="s">
        <v>6257</v>
      </c>
      <c r="I2295" s="110" t="s">
        <v>8046</v>
      </c>
    </row>
    <row r="2296" spans="1:9" ht="11.25" customHeight="1" x14ac:dyDescent="0.2">
      <c r="A2296" s="181">
        <v>3026</v>
      </c>
      <c r="B2296" s="182" t="s">
        <v>2088</v>
      </c>
      <c r="C2296" s="182" t="s">
        <v>178</v>
      </c>
      <c r="D2296" s="183"/>
      <c r="E2296" s="188" t="s">
        <v>15193</v>
      </c>
      <c r="F2296" s="186">
        <v>0</v>
      </c>
      <c r="G2296" s="185" t="s">
        <v>6096</v>
      </c>
      <c r="H2296" s="110" t="s">
        <v>6257</v>
      </c>
      <c r="I2296" s="110" t="s">
        <v>8046</v>
      </c>
    </row>
    <row r="2297" spans="1:9" ht="11.25" customHeight="1" x14ac:dyDescent="0.2">
      <c r="A2297" s="181">
        <v>3027</v>
      </c>
      <c r="B2297" s="182" t="s">
        <v>2107</v>
      </c>
      <c r="C2297" s="182" t="s">
        <v>178</v>
      </c>
      <c r="D2297" s="183"/>
      <c r="E2297" s="188" t="s">
        <v>15193</v>
      </c>
      <c r="F2297" s="186">
        <v>0</v>
      </c>
      <c r="G2297" s="185" t="s">
        <v>6096</v>
      </c>
      <c r="H2297" s="110" t="s">
        <v>6257</v>
      </c>
      <c r="I2297" s="110" t="s">
        <v>8046</v>
      </c>
    </row>
    <row r="2298" spans="1:9" ht="11.25" customHeight="1" x14ac:dyDescent="0.2">
      <c r="A2298" s="181">
        <v>3028</v>
      </c>
      <c r="B2298" s="182" t="s">
        <v>12699</v>
      </c>
      <c r="C2298" s="182" t="s">
        <v>178</v>
      </c>
      <c r="D2298" s="183"/>
      <c r="E2298" s="188" t="s">
        <v>15193</v>
      </c>
      <c r="F2298" s="186">
        <v>0</v>
      </c>
      <c r="G2298" s="185" t="s">
        <v>6096</v>
      </c>
      <c r="H2298" s="110" t="s">
        <v>6257</v>
      </c>
      <c r="I2298" s="110" t="s">
        <v>8052</v>
      </c>
    </row>
    <row r="2299" spans="1:9" ht="11.25" customHeight="1" x14ac:dyDescent="0.2">
      <c r="A2299" s="181">
        <v>3029</v>
      </c>
      <c r="B2299" s="182" t="s">
        <v>12697</v>
      </c>
      <c r="C2299" s="182" t="s">
        <v>178</v>
      </c>
      <c r="D2299" s="183"/>
      <c r="E2299" s="188" t="s">
        <v>15193</v>
      </c>
      <c r="F2299" s="186">
        <v>0</v>
      </c>
      <c r="G2299" s="185" t="s">
        <v>6096</v>
      </c>
      <c r="H2299" s="110" t="s">
        <v>6119</v>
      </c>
      <c r="I2299" s="110" t="s">
        <v>8046</v>
      </c>
    </row>
    <row r="2300" spans="1:9" ht="11.25" customHeight="1" x14ac:dyDescent="0.2">
      <c r="A2300" s="181">
        <v>3030</v>
      </c>
      <c r="B2300" s="182" t="s">
        <v>2087</v>
      </c>
      <c r="C2300" s="182" t="s">
        <v>178</v>
      </c>
      <c r="D2300" s="183"/>
      <c r="E2300" s="188" t="s">
        <v>15193</v>
      </c>
      <c r="F2300" s="186">
        <v>0</v>
      </c>
      <c r="G2300" s="185" t="s">
        <v>6096</v>
      </c>
      <c r="H2300" s="110" t="s">
        <v>6257</v>
      </c>
      <c r="I2300" s="110" t="s">
        <v>8046</v>
      </c>
    </row>
    <row r="2301" spans="1:9" ht="11.25" customHeight="1" x14ac:dyDescent="0.2">
      <c r="A2301" s="181">
        <v>3031</v>
      </c>
      <c r="B2301" s="182" t="s">
        <v>2243</v>
      </c>
      <c r="C2301" s="182" t="s">
        <v>178</v>
      </c>
      <c r="D2301" s="183"/>
      <c r="E2301" s="188" t="s">
        <v>15193</v>
      </c>
      <c r="F2301" s="186">
        <v>0</v>
      </c>
      <c r="G2301" s="185" t="s">
        <v>8055</v>
      </c>
      <c r="H2301" s="110" t="s">
        <v>6451</v>
      </c>
      <c r="I2301" s="110" t="s">
        <v>8056</v>
      </c>
    </row>
    <row r="2302" spans="1:9" ht="11.25" customHeight="1" x14ac:dyDescent="0.2">
      <c r="A2302" s="181">
        <v>3032</v>
      </c>
      <c r="B2302" s="182" t="s">
        <v>2101</v>
      </c>
      <c r="C2302" s="182" t="s">
        <v>178</v>
      </c>
      <c r="D2302" s="183"/>
      <c r="E2302" s="188" t="s">
        <v>15193</v>
      </c>
      <c r="F2302" s="186">
        <v>0</v>
      </c>
      <c r="G2302" s="185" t="s">
        <v>6096</v>
      </c>
      <c r="H2302" s="110" t="s">
        <v>6344</v>
      </c>
      <c r="I2302" s="110" t="s">
        <v>8057</v>
      </c>
    </row>
    <row r="2303" spans="1:9" ht="11.25" customHeight="1" x14ac:dyDescent="0.2">
      <c r="A2303" s="181">
        <v>3033</v>
      </c>
      <c r="B2303" s="182" t="s">
        <v>1835</v>
      </c>
      <c r="C2303" s="182" t="s">
        <v>178</v>
      </c>
      <c r="D2303" s="184"/>
      <c r="E2303" s="188" t="s">
        <v>15193</v>
      </c>
      <c r="F2303" s="186">
        <v>0</v>
      </c>
      <c r="G2303" s="185" t="s">
        <v>6559</v>
      </c>
      <c r="H2303" s="110" t="s">
        <v>6560</v>
      </c>
      <c r="I2303" s="110" t="s">
        <v>6114</v>
      </c>
    </row>
    <row r="2304" spans="1:9" ht="11.25" customHeight="1" x14ac:dyDescent="0.2">
      <c r="A2304" s="181">
        <v>3034</v>
      </c>
      <c r="B2304" s="182" t="s">
        <v>12691</v>
      </c>
      <c r="C2304" s="182" t="s">
        <v>178</v>
      </c>
      <c r="D2304" s="183"/>
      <c r="E2304" s="188" t="s">
        <v>15193</v>
      </c>
      <c r="F2304" s="186">
        <v>0</v>
      </c>
      <c r="G2304" s="185" t="s">
        <v>6096</v>
      </c>
      <c r="H2304" s="110" t="s">
        <v>6342</v>
      </c>
      <c r="I2304" s="110" t="s">
        <v>6114</v>
      </c>
    </row>
    <row r="2305" spans="1:9" ht="11.25" customHeight="1" x14ac:dyDescent="0.2">
      <c r="A2305" s="181">
        <v>3035</v>
      </c>
      <c r="B2305" s="182" t="s">
        <v>12690</v>
      </c>
      <c r="C2305" s="182" t="s">
        <v>183</v>
      </c>
      <c r="D2305" s="183"/>
      <c r="E2305" s="188" t="s">
        <v>15193</v>
      </c>
      <c r="F2305" s="186">
        <v>0</v>
      </c>
      <c r="G2305" s="185" t="s">
        <v>6514</v>
      </c>
      <c r="H2305" s="110" t="s">
        <v>6236</v>
      </c>
      <c r="I2305" s="110" t="s">
        <v>6117</v>
      </c>
    </row>
    <row r="2306" spans="1:9" ht="11.25" customHeight="1" x14ac:dyDescent="0.2">
      <c r="A2306" s="181">
        <v>3036</v>
      </c>
      <c r="B2306" s="182" t="s">
        <v>12688</v>
      </c>
      <c r="C2306" s="182" t="s">
        <v>178</v>
      </c>
      <c r="D2306" s="183"/>
      <c r="E2306" s="188" t="s">
        <v>15193</v>
      </c>
      <c r="F2306" s="186">
        <v>0</v>
      </c>
      <c r="G2306" s="185" t="s">
        <v>6096</v>
      </c>
      <c r="H2306" s="110" t="s">
        <v>6119</v>
      </c>
      <c r="I2306" s="110" t="s">
        <v>8060</v>
      </c>
    </row>
    <row r="2307" spans="1:9" ht="11.25" customHeight="1" x14ac:dyDescent="0.2">
      <c r="A2307" s="181">
        <v>3037</v>
      </c>
      <c r="B2307" s="182" t="s">
        <v>12686</v>
      </c>
      <c r="C2307" s="182" t="s">
        <v>178</v>
      </c>
      <c r="D2307" s="183"/>
      <c r="E2307" s="188" t="s">
        <v>15193</v>
      </c>
      <c r="F2307" s="186">
        <v>0</v>
      </c>
      <c r="G2307" s="185" t="s">
        <v>6096</v>
      </c>
      <c r="H2307" s="110" t="s">
        <v>6255</v>
      </c>
      <c r="I2307" s="110" t="s">
        <v>7925</v>
      </c>
    </row>
    <row r="2308" spans="1:9" ht="11.25" customHeight="1" x14ac:dyDescent="0.2">
      <c r="A2308" s="181">
        <v>3038</v>
      </c>
      <c r="B2308" s="182" t="s">
        <v>12684</v>
      </c>
      <c r="C2308" s="182" t="s">
        <v>178</v>
      </c>
      <c r="D2308" s="183"/>
      <c r="E2308" s="188" t="s">
        <v>15193</v>
      </c>
      <c r="F2308" s="186">
        <v>0</v>
      </c>
      <c r="G2308" s="185" t="s">
        <v>7161</v>
      </c>
      <c r="H2308" s="110" t="s">
        <v>6312</v>
      </c>
      <c r="I2308" s="110" t="s">
        <v>8063</v>
      </c>
    </row>
    <row r="2309" spans="1:9" ht="11.25" customHeight="1" x14ac:dyDescent="0.2">
      <c r="A2309" s="181">
        <v>3039</v>
      </c>
      <c r="B2309" s="182" t="s">
        <v>12683</v>
      </c>
      <c r="C2309" s="182" t="s">
        <v>183</v>
      </c>
      <c r="D2309" s="183"/>
      <c r="E2309" s="188" t="s">
        <v>15193</v>
      </c>
      <c r="F2309" s="186">
        <v>0</v>
      </c>
      <c r="G2309" s="185"/>
      <c r="H2309" s="110" t="s">
        <v>6152</v>
      </c>
      <c r="I2309" s="110" t="s">
        <v>6117</v>
      </c>
    </row>
    <row r="2310" spans="1:9" ht="11.25" customHeight="1" x14ac:dyDescent="0.2">
      <c r="A2310" s="181">
        <v>3040</v>
      </c>
      <c r="B2310" s="182" t="s">
        <v>12682</v>
      </c>
      <c r="C2310" s="182" t="s">
        <v>183</v>
      </c>
      <c r="D2310" s="183"/>
      <c r="E2310" s="188" t="s">
        <v>15193</v>
      </c>
      <c r="F2310" s="186">
        <v>0</v>
      </c>
      <c r="G2310" s="185" t="s">
        <v>6096</v>
      </c>
      <c r="H2310" s="110" t="s">
        <v>6257</v>
      </c>
      <c r="I2310" s="110" t="s">
        <v>6117</v>
      </c>
    </row>
    <row r="2311" spans="1:9" ht="11.25" customHeight="1" x14ac:dyDescent="0.2">
      <c r="A2311" s="181">
        <v>3041</v>
      </c>
      <c r="B2311" s="182" t="s">
        <v>467</v>
      </c>
      <c r="C2311" s="182" t="s">
        <v>183</v>
      </c>
      <c r="D2311" s="183"/>
      <c r="E2311" s="188" t="s">
        <v>15193</v>
      </c>
      <c r="F2311" s="186">
        <v>0</v>
      </c>
      <c r="G2311" s="185" t="s">
        <v>6096</v>
      </c>
      <c r="H2311" s="110" t="s">
        <v>6451</v>
      </c>
      <c r="I2311" s="110" t="s">
        <v>7925</v>
      </c>
    </row>
    <row r="2312" spans="1:9" ht="11.25" customHeight="1" x14ac:dyDescent="0.2">
      <c r="A2312" s="181">
        <v>3042</v>
      </c>
      <c r="B2312" s="182" t="s">
        <v>12679</v>
      </c>
      <c r="C2312" s="182" t="s">
        <v>183</v>
      </c>
      <c r="D2312" s="183"/>
      <c r="E2312" s="188" t="s">
        <v>15193</v>
      </c>
      <c r="F2312" s="186">
        <v>0</v>
      </c>
      <c r="G2312" s="185"/>
      <c r="H2312" s="110" t="s">
        <v>6116</v>
      </c>
      <c r="I2312" s="110"/>
    </row>
    <row r="2313" spans="1:9" ht="11.25" customHeight="1" x14ac:dyDescent="0.2">
      <c r="A2313" s="181">
        <v>3043</v>
      </c>
      <c r="B2313" s="182" t="s">
        <v>478</v>
      </c>
      <c r="C2313" s="182" t="s">
        <v>183</v>
      </c>
      <c r="D2313" s="184"/>
      <c r="E2313" s="188" t="s">
        <v>15193</v>
      </c>
      <c r="F2313" s="186">
        <v>0</v>
      </c>
      <c r="G2313" s="185" t="s">
        <v>6096</v>
      </c>
      <c r="H2313" s="110" t="s">
        <v>6152</v>
      </c>
      <c r="I2313" s="110" t="s">
        <v>6114</v>
      </c>
    </row>
    <row r="2314" spans="1:9" ht="11.25" customHeight="1" x14ac:dyDescent="0.2">
      <c r="A2314" s="181">
        <v>3044</v>
      </c>
      <c r="B2314" s="182" t="s">
        <v>7649</v>
      </c>
      <c r="C2314" s="182" t="s">
        <v>171</v>
      </c>
      <c r="D2314" s="183">
        <v>44589</v>
      </c>
      <c r="E2314" s="188" t="s">
        <v>7328</v>
      </c>
      <c r="F2314" s="186">
        <v>25784</v>
      </c>
      <c r="G2314" s="185" t="s">
        <v>6096</v>
      </c>
      <c r="H2314" s="110" t="s">
        <v>6155</v>
      </c>
      <c r="I2314" s="110" t="s">
        <v>7925</v>
      </c>
    </row>
    <row r="2315" spans="1:9" ht="11.25" customHeight="1" x14ac:dyDescent="0.2">
      <c r="A2315" s="181">
        <v>3045</v>
      </c>
      <c r="B2315" s="182" t="s">
        <v>12677</v>
      </c>
      <c r="C2315" s="182" t="s">
        <v>178</v>
      </c>
      <c r="D2315" s="183"/>
      <c r="E2315" s="188" t="s">
        <v>15193</v>
      </c>
      <c r="F2315" s="186">
        <v>0</v>
      </c>
      <c r="G2315" s="185" t="s">
        <v>6096</v>
      </c>
      <c r="H2315" s="110" t="s">
        <v>6152</v>
      </c>
      <c r="I2315" s="110" t="s">
        <v>6122</v>
      </c>
    </row>
    <row r="2316" spans="1:9" ht="11.25" customHeight="1" x14ac:dyDescent="0.2">
      <c r="A2316" s="181">
        <v>3046</v>
      </c>
      <c r="B2316" s="182" t="s">
        <v>1103</v>
      </c>
      <c r="C2316" s="182" t="s">
        <v>178</v>
      </c>
      <c r="D2316" s="183"/>
      <c r="E2316" s="188" t="s">
        <v>15193</v>
      </c>
      <c r="F2316" s="186">
        <v>0</v>
      </c>
      <c r="G2316" s="185" t="s">
        <v>6096</v>
      </c>
      <c r="H2316" s="110" t="s">
        <v>6152</v>
      </c>
      <c r="I2316" s="110" t="s">
        <v>6153</v>
      </c>
    </row>
    <row r="2317" spans="1:9" ht="11.25" customHeight="1" x14ac:dyDescent="0.2">
      <c r="A2317" s="181">
        <v>3047</v>
      </c>
      <c r="B2317" s="182" t="s">
        <v>2266</v>
      </c>
      <c r="C2317" s="182" t="s">
        <v>178</v>
      </c>
      <c r="D2317" s="183"/>
      <c r="E2317" s="188" t="s">
        <v>15193</v>
      </c>
      <c r="F2317" s="186">
        <v>0</v>
      </c>
      <c r="G2317" s="185" t="s">
        <v>6096</v>
      </c>
      <c r="H2317" s="110" t="s">
        <v>6124</v>
      </c>
      <c r="I2317" s="110" t="s">
        <v>7925</v>
      </c>
    </row>
    <row r="2318" spans="1:9" ht="11.25" customHeight="1" x14ac:dyDescent="0.2">
      <c r="A2318" s="181">
        <v>3050</v>
      </c>
      <c r="B2318" s="182" t="s">
        <v>12675</v>
      </c>
      <c r="C2318" s="182" t="s">
        <v>178</v>
      </c>
      <c r="D2318" s="183"/>
      <c r="E2318" s="188" t="s">
        <v>15193</v>
      </c>
      <c r="F2318" s="186">
        <v>0</v>
      </c>
      <c r="G2318" s="185" t="s">
        <v>8068</v>
      </c>
      <c r="H2318" s="110" t="s">
        <v>8069</v>
      </c>
      <c r="I2318" s="110" t="s">
        <v>8070</v>
      </c>
    </row>
    <row r="2319" spans="1:9" ht="11.25" customHeight="1" x14ac:dyDescent="0.2">
      <c r="A2319" s="181">
        <v>3051</v>
      </c>
      <c r="B2319" s="182" t="s">
        <v>12673</v>
      </c>
      <c r="C2319" s="182" t="s">
        <v>178</v>
      </c>
      <c r="D2319" s="183"/>
      <c r="E2319" s="188" t="s">
        <v>15193</v>
      </c>
      <c r="F2319" s="186">
        <v>0</v>
      </c>
      <c r="G2319" s="185" t="s">
        <v>8072</v>
      </c>
      <c r="H2319" s="110" t="s">
        <v>8069</v>
      </c>
      <c r="I2319" s="110" t="s">
        <v>8070</v>
      </c>
    </row>
    <row r="2320" spans="1:9" ht="11.25" customHeight="1" x14ac:dyDescent="0.2">
      <c r="A2320" s="181">
        <v>3052</v>
      </c>
      <c r="B2320" s="182" t="s">
        <v>2252</v>
      </c>
      <c r="C2320" s="182" t="s">
        <v>178</v>
      </c>
      <c r="D2320" s="183"/>
      <c r="E2320" s="188" t="s">
        <v>15193</v>
      </c>
      <c r="F2320" s="186">
        <v>0</v>
      </c>
      <c r="G2320" s="185" t="s">
        <v>8074</v>
      </c>
      <c r="H2320" s="110" t="s">
        <v>8069</v>
      </c>
      <c r="I2320" s="110" t="s">
        <v>8070</v>
      </c>
    </row>
    <row r="2321" spans="1:9" ht="11.25" customHeight="1" x14ac:dyDescent="0.2">
      <c r="A2321" s="181">
        <v>3053</v>
      </c>
      <c r="B2321" s="182" t="s">
        <v>651</v>
      </c>
      <c r="C2321" s="182" t="s">
        <v>168</v>
      </c>
      <c r="D2321" s="183">
        <v>45013</v>
      </c>
      <c r="E2321" s="188" t="s">
        <v>15194</v>
      </c>
      <c r="F2321" s="186">
        <v>6517</v>
      </c>
      <c r="G2321" s="185" t="s">
        <v>6096</v>
      </c>
      <c r="H2321" s="110" t="s">
        <v>6155</v>
      </c>
      <c r="I2321" s="110" t="s">
        <v>7925</v>
      </c>
    </row>
    <row r="2322" spans="1:9" ht="11.25" customHeight="1" x14ac:dyDescent="0.2">
      <c r="A2322" s="181">
        <v>3054</v>
      </c>
      <c r="B2322" s="182" t="s">
        <v>824</v>
      </c>
      <c r="C2322" s="182" t="s">
        <v>183</v>
      </c>
      <c r="D2322" s="184"/>
      <c r="E2322" s="188" t="s">
        <v>15193</v>
      </c>
      <c r="F2322" s="186">
        <v>0</v>
      </c>
      <c r="G2322" s="185" t="s">
        <v>6096</v>
      </c>
      <c r="H2322" s="110" t="s">
        <v>6119</v>
      </c>
      <c r="I2322" s="110" t="s">
        <v>6118</v>
      </c>
    </row>
    <row r="2323" spans="1:9" ht="11.25" customHeight="1" x14ac:dyDescent="0.2">
      <c r="A2323" s="181">
        <v>3055</v>
      </c>
      <c r="B2323" s="182" t="s">
        <v>2251</v>
      </c>
      <c r="C2323" s="182" t="s">
        <v>178</v>
      </c>
      <c r="D2323" s="183"/>
      <c r="E2323" s="188" t="s">
        <v>15193</v>
      </c>
      <c r="F2323" s="186">
        <v>0</v>
      </c>
      <c r="G2323" s="185"/>
      <c r="H2323" s="110" t="s">
        <v>6221</v>
      </c>
      <c r="I2323" s="110" t="s">
        <v>6122</v>
      </c>
    </row>
    <row r="2324" spans="1:9" ht="11.25" customHeight="1" x14ac:dyDescent="0.2">
      <c r="A2324" s="181">
        <v>3056</v>
      </c>
      <c r="B2324" s="182" t="s">
        <v>12671</v>
      </c>
      <c r="C2324" s="182" t="s">
        <v>178</v>
      </c>
      <c r="D2324" s="183"/>
      <c r="E2324" s="188" t="s">
        <v>15193</v>
      </c>
      <c r="F2324" s="186">
        <v>0</v>
      </c>
      <c r="G2324" s="185"/>
      <c r="H2324" s="110" t="s">
        <v>6221</v>
      </c>
      <c r="I2324" s="110" t="s">
        <v>6122</v>
      </c>
    </row>
    <row r="2325" spans="1:9" ht="11.25" customHeight="1" x14ac:dyDescent="0.2">
      <c r="A2325" s="181">
        <v>3057</v>
      </c>
      <c r="B2325" s="182" t="s">
        <v>2220</v>
      </c>
      <c r="C2325" s="182" t="s">
        <v>178</v>
      </c>
      <c r="D2325" s="183"/>
      <c r="E2325" s="188" t="s">
        <v>15193</v>
      </c>
      <c r="F2325" s="186">
        <v>0</v>
      </c>
      <c r="G2325" s="185"/>
      <c r="H2325" s="110" t="s">
        <v>6221</v>
      </c>
      <c r="I2325" s="110" t="s">
        <v>6122</v>
      </c>
    </row>
    <row r="2326" spans="1:9" ht="11.25" customHeight="1" x14ac:dyDescent="0.2">
      <c r="A2326" s="181">
        <v>3058</v>
      </c>
      <c r="B2326" s="182" t="s">
        <v>12670</v>
      </c>
      <c r="C2326" s="182" t="s">
        <v>171</v>
      </c>
      <c r="D2326" s="183"/>
      <c r="E2326" s="188" t="s">
        <v>15193</v>
      </c>
      <c r="F2326" s="186">
        <v>0</v>
      </c>
      <c r="G2326" s="185"/>
      <c r="H2326" s="110" t="s">
        <v>6221</v>
      </c>
      <c r="I2326" s="110" t="s">
        <v>6122</v>
      </c>
    </row>
    <row r="2327" spans="1:9" ht="11.25" customHeight="1" x14ac:dyDescent="0.2">
      <c r="A2327" s="181">
        <v>3059</v>
      </c>
      <c r="B2327" s="182" t="s">
        <v>9003</v>
      </c>
      <c r="C2327" s="182" t="s">
        <v>183</v>
      </c>
      <c r="D2327" s="183">
        <v>45014</v>
      </c>
      <c r="E2327" s="188" t="s">
        <v>15194</v>
      </c>
      <c r="F2327" s="186">
        <v>109454</v>
      </c>
      <c r="G2327" s="185" t="s">
        <v>6096</v>
      </c>
      <c r="H2327" s="110" t="s">
        <v>6257</v>
      </c>
      <c r="I2327" s="110" t="s">
        <v>6153</v>
      </c>
    </row>
    <row r="2328" spans="1:9" ht="11.25" customHeight="1" x14ac:dyDescent="0.2">
      <c r="A2328" s="181">
        <v>3060</v>
      </c>
      <c r="B2328" s="182" t="s">
        <v>12668</v>
      </c>
      <c r="C2328" s="182" t="s">
        <v>1588</v>
      </c>
      <c r="D2328" s="183"/>
      <c r="E2328" s="188" t="s">
        <v>15193</v>
      </c>
      <c r="F2328" s="186">
        <v>0</v>
      </c>
      <c r="G2328" s="185" t="s">
        <v>6096</v>
      </c>
      <c r="H2328" s="110" t="s">
        <v>6257</v>
      </c>
      <c r="I2328" s="110" t="s">
        <v>6153</v>
      </c>
    </row>
    <row r="2329" spans="1:9" ht="11.25" customHeight="1" x14ac:dyDescent="0.2">
      <c r="A2329" s="181">
        <v>3061</v>
      </c>
      <c r="B2329" s="182" t="s">
        <v>12666</v>
      </c>
      <c r="C2329" s="182" t="s">
        <v>183</v>
      </c>
      <c r="D2329" s="183"/>
      <c r="E2329" s="188" t="s">
        <v>15193</v>
      </c>
      <c r="F2329" s="186">
        <v>0</v>
      </c>
      <c r="G2329" s="185" t="s">
        <v>6096</v>
      </c>
      <c r="H2329" s="110" t="s">
        <v>6257</v>
      </c>
      <c r="I2329" s="110" t="s">
        <v>6153</v>
      </c>
    </row>
    <row r="2330" spans="1:9" ht="11.25" customHeight="1" x14ac:dyDescent="0.2">
      <c r="A2330" s="181">
        <v>3062</v>
      </c>
      <c r="B2330" s="182" t="s">
        <v>12664</v>
      </c>
      <c r="C2330" s="182" t="s">
        <v>1588</v>
      </c>
      <c r="D2330" s="183"/>
      <c r="E2330" s="188" t="s">
        <v>15193</v>
      </c>
      <c r="F2330" s="186">
        <v>0</v>
      </c>
      <c r="G2330" s="185" t="s">
        <v>8080</v>
      </c>
      <c r="H2330" s="110" t="s">
        <v>6152</v>
      </c>
      <c r="I2330" s="110" t="s">
        <v>6153</v>
      </c>
    </row>
    <row r="2331" spans="1:9" ht="11.25" customHeight="1" x14ac:dyDescent="0.2">
      <c r="A2331" s="181">
        <v>3063</v>
      </c>
      <c r="B2331" s="182" t="s">
        <v>1741</v>
      </c>
      <c r="C2331" s="182" t="s">
        <v>183</v>
      </c>
      <c r="D2331" s="183"/>
      <c r="E2331" s="188" t="s">
        <v>15193</v>
      </c>
      <c r="F2331" s="186">
        <v>0</v>
      </c>
      <c r="G2331" s="185" t="s">
        <v>8080</v>
      </c>
      <c r="H2331" s="110" t="s">
        <v>6152</v>
      </c>
      <c r="I2331" s="110" t="s">
        <v>6153</v>
      </c>
    </row>
    <row r="2332" spans="1:9" ht="11.25" customHeight="1" x14ac:dyDescent="0.2">
      <c r="A2332" s="181">
        <v>3064</v>
      </c>
      <c r="B2332" s="182" t="s">
        <v>1743</v>
      </c>
      <c r="C2332" s="182" t="s">
        <v>183</v>
      </c>
      <c r="D2332" s="183"/>
      <c r="E2332" s="188" t="s">
        <v>15193</v>
      </c>
      <c r="F2332" s="186">
        <v>0</v>
      </c>
      <c r="G2332" s="185" t="s">
        <v>6096</v>
      </c>
      <c r="H2332" s="110" t="s">
        <v>6323</v>
      </c>
      <c r="I2332" s="110" t="s">
        <v>6118</v>
      </c>
    </row>
    <row r="2333" spans="1:9" ht="11.25" customHeight="1" x14ac:dyDescent="0.2">
      <c r="A2333" s="181">
        <v>3065</v>
      </c>
      <c r="B2333" s="182" t="s">
        <v>12661</v>
      </c>
      <c r="C2333" s="182" t="s">
        <v>1588</v>
      </c>
      <c r="D2333" s="183"/>
      <c r="E2333" s="188" t="s">
        <v>15193</v>
      </c>
      <c r="F2333" s="186">
        <v>0</v>
      </c>
      <c r="G2333" s="185"/>
      <c r="H2333" s="110" t="s">
        <v>6121</v>
      </c>
      <c r="I2333" s="110" t="s">
        <v>8044</v>
      </c>
    </row>
    <row r="2334" spans="1:9" ht="11.25" customHeight="1" x14ac:dyDescent="0.2">
      <c r="A2334" s="181">
        <v>3066</v>
      </c>
      <c r="B2334" s="182" t="s">
        <v>12659</v>
      </c>
      <c r="C2334" s="182" t="s">
        <v>1588</v>
      </c>
      <c r="D2334" s="183"/>
      <c r="E2334" s="188" t="s">
        <v>15193</v>
      </c>
      <c r="F2334" s="186">
        <v>0</v>
      </c>
      <c r="G2334" s="185" t="s">
        <v>8084</v>
      </c>
      <c r="H2334" s="110" t="s">
        <v>8085</v>
      </c>
      <c r="I2334" s="110" t="s">
        <v>8070</v>
      </c>
    </row>
    <row r="2335" spans="1:9" ht="11.25" customHeight="1" x14ac:dyDescent="0.2">
      <c r="A2335" s="181">
        <v>3067</v>
      </c>
      <c r="B2335" s="182" t="s">
        <v>590</v>
      </c>
      <c r="C2335" s="182" t="s">
        <v>183</v>
      </c>
      <c r="D2335" s="183"/>
      <c r="E2335" s="188" t="s">
        <v>15193</v>
      </c>
      <c r="F2335" s="186">
        <v>0</v>
      </c>
      <c r="G2335" s="185" t="s">
        <v>8084</v>
      </c>
      <c r="H2335" s="110" t="s">
        <v>8085</v>
      </c>
      <c r="I2335" s="110" t="s">
        <v>8070</v>
      </c>
    </row>
    <row r="2336" spans="1:9" ht="11.25" customHeight="1" x14ac:dyDescent="0.2">
      <c r="A2336" s="181">
        <v>3068</v>
      </c>
      <c r="B2336" s="182" t="s">
        <v>2040</v>
      </c>
      <c r="C2336" s="182" t="s">
        <v>178</v>
      </c>
      <c r="D2336" s="184"/>
      <c r="E2336" s="188" t="s">
        <v>15193</v>
      </c>
      <c r="F2336" s="186">
        <v>0</v>
      </c>
      <c r="G2336" s="185" t="s">
        <v>8088</v>
      </c>
      <c r="H2336" s="110" t="s">
        <v>8085</v>
      </c>
      <c r="I2336" s="110" t="s">
        <v>8070</v>
      </c>
    </row>
    <row r="2337" spans="1:9" ht="11.25" customHeight="1" x14ac:dyDescent="0.2">
      <c r="A2337" s="181">
        <v>3069</v>
      </c>
      <c r="B2337" s="182" t="s">
        <v>823</v>
      </c>
      <c r="C2337" s="182" t="s">
        <v>183</v>
      </c>
      <c r="D2337" s="183"/>
      <c r="E2337" s="188" t="s">
        <v>15193</v>
      </c>
      <c r="F2337" s="186">
        <v>0</v>
      </c>
      <c r="G2337" s="185" t="s">
        <v>8090</v>
      </c>
      <c r="H2337" s="110" t="s">
        <v>8069</v>
      </c>
      <c r="I2337" s="110" t="s">
        <v>8070</v>
      </c>
    </row>
    <row r="2338" spans="1:9" ht="11.25" customHeight="1" x14ac:dyDescent="0.2">
      <c r="A2338" s="181">
        <v>3070</v>
      </c>
      <c r="B2338" s="182" t="s">
        <v>1098</v>
      </c>
      <c r="C2338" s="182" t="s">
        <v>178</v>
      </c>
      <c r="D2338" s="183"/>
      <c r="E2338" s="188" t="s">
        <v>15193</v>
      </c>
      <c r="F2338" s="186">
        <v>0</v>
      </c>
      <c r="G2338" s="185" t="s">
        <v>8092</v>
      </c>
      <c r="H2338" s="110" t="s">
        <v>8069</v>
      </c>
      <c r="I2338" s="110" t="s">
        <v>8070</v>
      </c>
    </row>
    <row r="2339" spans="1:9" ht="11.25" customHeight="1" x14ac:dyDescent="0.2">
      <c r="A2339" s="181">
        <v>3071</v>
      </c>
      <c r="B2339" s="182" t="s">
        <v>1645</v>
      </c>
      <c r="C2339" s="182" t="s">
        <v>168</v>
      </c>
      <c r="D2339" s="183"/>
      <c r="E2339" s="188" t="s">
        <v>15193</v>
      </c>
      <c r="F2339" s="186">
        <v>0</v>
      </c>
      <c r="G2339" s="185" t="s">
        <v>8094</v>
      </c>
      <c r="H2339" s="110" t="s">
        <v>8069</v>
      </c>
      <c r="I2339" s="110" t="s">
        <v>8070</v>
      </c>
    </row>
    <row r="2340" spans="1:9" ht="11.25" customHeight="1" x14ac:dyDescent="0.2">
      <c r="A2340" s="181">
        <v>3072</v>
      </c>
      <c r="B2340" s="182" t="s">
        <v>12655</v>
      </c>
      <c r="C2340" s="182" t="s">
        <v>168</v>
      </c>
      <c r="D2340" s="184"/>
      <c r="E2340" s="188" t="s">
        <v>15193</v>
      </c>
      <c r="F2340" s="186">
        <v>0</v>
      </c>
      <c r="G2340" s="185" t="s">
        <v>8094</v>
      </c>
      <c r="H2340" s="110" t="s">
        <v>8069</v>
      </c>
      <c r="I2340" s="110" t="s">
        <v>8070</v>
      </c>
    </row>
    <row r="2341" spans="1:9" ht="11.25" customHeight="1" x14ac:dyDescent="0.2">
      <c r="A2341" s="181">
        <v>3073</v>
      </c>
      <c r="B2341" s="182" t="s">
        <v>1582</v>
      </c>
      <c r="C2341" s="182" t="s">
        <v>1583</v>
      </c>
      <c r="D2341" s="184"/>
      <c r="E2341" s="188" t="s">
        <v>15193</v>
      </c>
      <c r="F2341" s="186">
        <v>0</v>
      </c>
      <c r="G2341" s="185" t="s">
        <v>8097</v>
      </c>
      <c r="H2341" s="110" t="s">
        <v>8085</v>
      </c>
      <c r="I2341" s="110" t="s">
        <v>8070</v>
      </c>
    </row>
    <row r="2342" spans="1:9" ht="11.25" customHeight="1" x14ac:dyDescent="0.2">
      <c r="A2342" s="181">
        <v>3074</v>
      </c>
      <c r="B2342" s="182" t="s">
        <v>12654</v>
      </c>
      <c r="C2342" s="182" t="s">
        <v>168</v>
      </c>
      <c r="D2342" s="184"/>
      <c r="E2342" s="188" t="s">
        <v>15193</v>
      </c>
      <c r="F2342" s="186">
        <v>0</v>
      </c>
      <c r="G2342" s="185" t="s">
        <v>8099</v>
      </c>
      <c r="H2342" s="110" t="s">
        <v>8069</v>
      </c>
      <c r="I2342" s="110" t="s">
        <v>8070</v>
      </c>
    </row>
    <row r="2343" spans="1:9" ht="11.25" customHeight="1" x14ac:dyDescent="0.2">
      <c r="A2343" s="181">
        <v>3075</v>
      </c>
      <c r="B2343" s="182" t="s">
        <v>1633</v>
      </c>
      <c r="C2343" s="182" t="s">
        <v>168</v>
      </c>
      <c r="D2343" s="184"/>
      <c r="E2343" s="188" t="s">
        <v>15193</v>
      </c>
      <c r="F2343" s="186">
        <v>0</v>
      </c>
      <c r="G2343" s="185" t="s">
        <v>8101</v>
      </c>
      <c r="H2343" s="110" t="s">
        <v>8085</v>
      </c>
      <c r="I2343" s="110" t="s">
        <v>8070</v>
      </c>
    </row>
    <row r="2344" spans="1:9" ht="11.25" customHeight="1" x14ac:dyDescent="0.2">
      <c r="A2344" s="181">
        <v>3076</v>
      </c>
      <c r="B2344" s="182" t="s">
        <v>12653</v>
      </c>
      <c r="C2344" s="182" t="s">
        <v>168</v>
      </c>
      <c r="D2344" s="184"/>
      <c r="E2344" s="188" t="s">
        <v>15193</v>
      </c>
      <c r="F2344" s="186">
        <v>0</v>
      </c>
      <c r="G2344" s="185" t="s">
        <v>8103</v>
      </c>
      <c r="H2344" s="110" t="s">
        <v>8069</v>
      </c>
      <c r="I2344" s="110" t="s">
        <v>8070</v>
      </c>
    </row>
    <row r="2345" spans="1:9" ht="11.25" customHeight="1" x14ac:dyDescent="0.2">
      <c r="A2345" s="181">
        <v>3077</v>
      </c>
      <c r="B2345" s="182" t="s">
        <v>1686</v>
      </c>
      <c r="C2345" s="182" t="s">
        <v>168</v>
      </c>
      <c r="D2345" s="183"/>
      <c r="E2345" s="188" t="s">
        <v>15193</v>
      </c>
      <c r="F2345" s="186">
        <v>0</v>
      </c>
      <c r="G2345" s="185" t="s">
        <v>8105</v>
      </c>
      <c r="H2345" s="110" t="s">
        <v>8085</v>
      </c>
      <c r="I2345" s="110" t="s">
        <v>8070</v>
      </c>
    </row>
    <row r="2346" spans="1:9" ht="11.25" customHeight="1" x14ac:dyDescent="0.2">
      <c r="A2346" s="181">
        <v>3078</v>
      </c>
      <c r="B2346" s="182" t="s">
        <v>1746</v>
      </c>
      <c r="C2346" s="182" t="s">
        <v>168</v>
      </c>
      <c r="D2346" s="183"/>
      <c r="E2346" s="188" t="s">
        <v>15193</v>
      </c>
      <c r="F2346" s="186">
        <v>0</v>
      </c>
      <c r="G2346" s="185" t="s">
        <v>8107</v>
      </c>
      <c r="H2346" s="110" t="s">
        <v>8085</v>
      </c>
      <c r="I2346" s="110" t="s">
        <v>8070</v>
      </c>
    </row>
    <row r="2347" spans="1:9" ht="11.25" customHeight="1" x14ac:dyDescent="0.2">
      <c r="A2347" s="181">
        <v>3080</v>
      </c>
      <c r="B2347" s="182" t="s">
        <v>12651</v>
      </c>
      <c r="C2347" s="182" t="s">
        <v>178</v>
      </c>
      <c r="D2347" s="183"/>
      <c r="E2347" s="188" t="s">
        <v>15193</v>
      </c>
      <c r="F2347" s="186">
        <v>0</v>
      </c>
      <c r="G2347" s="185" t="s">
        <v>8109</v>
      </c>
      <c r="H2347" s="110" t="s">
        <v>8069</v>
      </c>
      <c r="I2347" s="110" t="s">
        <v>8070</v>
      </c>
    </row>
    <row r="2348" spans="1:9" ht="11.25" customHeight="1" x14ac:dyDescent="0.2">
      <c r="A2348" s="181">
        <v>3081</v>
      </c>
      <c r="B2348" s="182" t="s">
        <v>1054</v>
      </c>
      <c r="C2348" s="182" t="s">
        <v>178</v>
      </c>
      <c r="D2348" s="183"/>
      <c r="E2348" s="188" t="s">
        <v>15193</v>
      </c>
      <c r="F2348" s="186">
        <v>0</v>
      </c>
      <c r="G2348" s="185" t="s">
        <v>8111</v>
      </c>
      <c r="H2348" s="110" t="s">
        <v>8069</v>
      </c>
      <c r="I2348" s="110" t="s">
        <v>8070</v>
      </c>
    </row>
    <row r="2349" spans="1:9" ht="11.25" customHeight="1" x14ac:dyDescent="0.2">
      <c r="A2349" s="181">
        <v>3082</v>
      </c>
      <c r="B2349" s="182" t="s">
        <v>1055</v>
      </c>
      <c r="C2349" s="182" t="s">
        <v>178</v>
      </c>
      <c r="D2349" s="183"/>
      <c r="E2349" s="188" t="s">
        <v>15193</v>
      </c>
      <c r="F2349" s="186">
        <v>0</v>
      </c>
      <c r="G2349" s="185" t="s">
        <v>8113</v>
      </c>
      <c r="H2349" s="110" t="s">
        <v>8085</v>
      </c>
      <c r="I2349" s="110" t="s">
        <v>8070</v>
      </c>
    </row>
    <row r="2350" spans="1:9" ht="11.25" customHeight="1" x14ac:dyDescent="0.2">
      <c r="A2350" s="181">
        <v>3083</v>
      </c>
      <c r="B2350" s="182" t="s">
        <v>1053</v>
      </c>
      <c r="C2350" s="182" t="s">
        <v>178</v>
      </c>
      <c r="D2350" s="183"/>
      <c r="E2350" s="188" t="s">
        <v>15193</v>
      </c>
      <c r="F2350" s="186">
        <v>0</v>
      </c>
      <c r="G2350" s="185" t="s">
        <v>8072</v>
      </c>
      <c r="H2350" s="110" t="s">
        <v>8069</v>
      </c>
      <c r="I2350" s="110" t="s">
        <v>8070</v>
      </c>
    </row>
    <row r="2351" spans="1:9" ht="11.25" customHeight="1" x14ac:dyDescent="0.2">
      <c r="A2351" s="181">
        <v>3084</v>
      </c>
      <c r="B2351" s="182" t="s">
        <v>12646</v>
      </c>
      <c r="C2351" s="182" t="s">
        <v>178</v>
      </c>
      <c r="D2351" s="183"/>
      <c r="E2351" s="188" t="s">
        <v>15193</v>
      </c>
      <c r="F2351" s="186">
        <v>0</v>
      </c>
      <c r="G2351" s="185" t="s">
        <v>6096</v>
      </c>
      <c r="H2351" s="110" t="s">
        <v>6100</v>
      </c>
      <c r="I2351" s="110" t="s">
        <v>6122</v>
      </c>
    </row>
    <row r="2352" spans="1:9" ht="11.25" customHeight="1" x14ac:dyDescent="0.2">
      <c r="A2352" s="181">
        <v>3085</v>
      </c>
      <c r="B2352" s="182" t="s">
        <v>1052</v>
      </c>
      <c r="C2352" s="182" t="s">
        <v>178</v>
      </c>
      <c r="D2352" s="183"/>
      <c r="E2352" s="188" t="s">
        <v>15193</v>
      </c>
      <c r="F2352" s="186">
        <v>0</v>
      </c>
      <c r="G2352" s="185" t="s">
        <v>6096</v>
      </c>
      <c r="H2352" s="110" t="s">
        <v>6221</v>
      </c>
      <c r="I2352" s="110" t="s">
        <v>6118</v>
      </c>
    </row>
    <row r="2353" spans="1:9" ht="11.25" customHeight="1" x14ac:dyDescent="0.2">
      <c r="A2353" s="181">
        <v>3086</v>
      </c>
      <c r="B2353" s="182" t="s">
        <v>12643</v>
      </c>
      <c r="C2353" s="182" t="s">
        <v>178</v>
      </c>
      <c r="D2353" s="183"/>
      <c r="E2353" s="188" t="s">
        <v>15193</v>
      </c>
      <c r="F2353" s="186">
        <v>0</v>
      </c>
      <c r="G2353" s="185" t="s">
        <v>6096</v>
      </c>
      <c r="H2353" s="110" t="s">
        <v>6258</v>
      </c>
      <c r="I2353" s="110" t="s">
        <v>6122</v>
      </c>
    </row>
    <row r="2354" spans="1:9" ht="11.25" customHeight="1" x14ac:dyDescent="0.2">
      <c r="A2354" s="181">
        <v>3087</v>
      </c>
      <c r="B2354" s="182" t="s">
        <v>1099</v>
      </c>
      <c r="C2354" s="182" t="s">
        <v>178</v>
      </c>
      <c r="D2354" s="183"/>
      <c r="E2354" s="188" t="s">
        <v>15193</v>
      </c>
      <c r="F2354" s="186">
        <v>0</v>
      </c>
      <c r="G2354" s="185" t="s">
        <v>8117</v>
      </c>
      <c r="H2354" s="110" t="s">
        <v>8069</v>
      </c>
      <c r="I2354" s="110" t="s">
        <v>8070</v>
      </c>
    </row>
    <row r="2355" spans="1:9" ht="11.25" customHeight="1" x14ac:dyDescent="0.2">
      <c r="A2355" s="181">
        <v>3088</v>
      </c>
      <c r="B2355" s="182" t="s">
        <v>12640</v>
      </c>
      <c r="C2355" s="182" t="s">
        <v>178</v>
      </c>
      <c r="D2355" s="183"/>
      <c r="E2355" s="188" t="s">
        <v>15193</v>
      </c>
      <c r="F2355" s="186">
        <v>0</v>
      </c>
      <c r="G2355" s="185" t="s">
        <v>8119</v>
      </c>
      <c r="H2355" s="110" t="s">
        <v>8085</v>
      </c>
      <c r="I2355" s="110" t="s">
        <v>8070</v>
      </c>
    </row>
    <row r="2356" spans="1:9" ht="11.25" customHeight="1" x14ac:dyDescent="0.2">
      <c r="A2356" s="181">
        <v>3089</v>
      </c>
      <c r="B2356" s="182" t="s">
        <v>12638</v>
      </c>
      <c r="C2356" s="182" t="s">
        <v>178</v>
      </c>
      <c r="D2356" s="184"/>
      <c r="E2356" s="188" t="s">
        <v>15193</v>
      </c>
      <c r="F2356" s="186">
        <v>0</v>
      </c>
      <c r="G2356" s="185" t="s">
        <v>8121</v>
      </c>
      <c r="H2356" s="110" t="s">
        <v>8085</v>
      </c>
      <c r="I2356" s="110" t="s">
        <v>8070</v>
      </c>
    </row>
    <row r="2357" spans="1:9" ht="11.25" customHeight="1" x14ac:dyDescent="0.2">
      <c r="A2357" s="181">
        <v>3090</v>
      </c>
      <c r="B2357" s="182" t="s">
        <v>3228</v>
      </c>
      <c r="C2357" s="182" t="s">
        <v>183</v>
      </c>
      <c r="D2357" s="183"/>
      <c r="E2357" s="188" t="s">
        <v>15193</v>
      </c>
      <c r="F2357" s="186">
        <v>0</v>
      </c>
      <c r="G2357" s="185" t="s">
        <v>8103</v>
      </c>
      <c r="H2357" s="110" t="s">
        <v>8069</v>
      </c>
      <c r="I2357" s="110" t="s">
        <v>8070</v>
      </c>
    </row>
    <row r="2358" spans="1:9" ht="11.25" customHeight="1" x14ac:dyDescent="0.2">
      <c r="A2358" s="181">
        <v>3091</v>
      </c>
      <c r="B2358" s="182" t="s">
        <v>1102</v>
      </c>
      <c r="C2358" s="182" t="s">
        <v>178</v>
      </c>
      <c r="D2358" s="184"/>
      <c r="E2358" s="188" t="s">
        <v>15193</v>
      </c>
      <c r="F2358" s="186">
        <v>0</v>
      </c>
      <c r="G2358" s="185"/>
      <c r="H2358" s="110" t="s">
        <v>8069</v>
      </c>
      <c r="I2358" s="110" t="s">
        <v>8070</v>
      </c>
    </row>
    <row r="2359" spans="1:9" ht="11.25" customHeight="1" x14ac:dyDescent="0.2">
      <c r="A2359" s="181">
        <v>3092</v>
      </c>
      <c r="B2359" s="182" t="s">
        <v>12636</v>
      </c>
      <c r="C2359" s="182" t="s">
        <v>183</v>
      </c>
      <c r="D2359" s="184"/>
      <c r="E2359" s="188" t="s">
        <v>15193</v>
      </c>
      <c r="F2359" s="186">
        <v>0</v>
      </c>
      <c r="G2359" s="185" t="s">
        <v>8068</v>
      </c>
      <c r="H2359" s="110" t="s">
        <v>8069</v>
      </c>
      <c r="I2359" s="110" t="s">
        <v>8070</v>
      </c>
    </row>
    <row r="2360" spans="1:9" ht="11.25" customHeight="1" x14ac:dyDescent="0.2">
      <c r="A2360" s="181">
        <v>3093</v>
      </c>
      <c r="B2360" s="182" t="s">
        <v>12634</v>
      </c>
      <c r="C2360" s="182" t="s">
        <v>178</v>
      </c>
      <c r="D2360" s="183"/>
      <c r="E2360" s="188" t="s">
        <v>15193</v>
      </c>
      <c r="F2360" s="186">
        <v>0</v>
      </c>
      <c r="G2360" s="185" t="s">
        <v>8072</v>
      </c>
      <c r="H2360" s="110" t="s">
        <v>8069</v>
      </c>
      <c r="I2360" s="110" t="s">
        <v>8070</v>
      </c>
    </row>
    <row r="2361" spans="1:9" ht="11.25" customHeight="1" x14ac:dyDescent="0.2">
      <c r="A2361" s="181">
        <v>3095</v>
      </c>
      <c r="B2361" s="182" t="s">
        <v>12632</v>
      </c>
      <c r="C2361" s="182" t="s">
        <v>178</v>
      </c>
      <c r="D2361" s="184"/>
      <c r="E2361" s="188" t="s">
        <v>15193</v>
      </c>
      <c r="F2361" s="186">
        <v>0</v>
      </c>
      <c r="G2361" s="185" t="s">
        <v>8127</v>
      </c>
      <c r="H2361" s="110" t="s">
        <v>8069</v>
      </c>
      <c r="I2361" s="110" t="s">
        <v>8070</v>
      </c>
    </row>
    <row r="2362" spans="1:9" ht="11.25" customHeight="1" x14ac:dyDescent="0.2">
      <c r="A2362" s="181">
        <v>3096</v>
      </c>
      <c r="B2362" s="182" t="s">
        <v>12630</v>
      </c>
      <c r="C2362" s="182" t="s">
        <v>178</v>
      </c>
      <c r="D2362" s="184"/>
      <c r="E2362" s="188" t="s">
        <v>15193</v>
      </c>
      <c r="F2362" s="186">
        <v>0</v>
      </c>
      <c r="G2362" s="185" t="s">
        <v>8103</v>
      </c>
      <c r="H2362" s="110" t="s">
        <v>8069</v>
      </c>
      <c r="I2362" s="110" t="s">
        <v>8070</v>
      </c>
    </row>
    <row r="2363" spans="1:9" ht="11.25" customHeight="1" x14ac:dyDescent="0.2">
      <c r="A2363" s="181">
        <v>3101</v>
      </c>
      <c r="B2363" s="182" t="s">
        <v>12628</v>
      </c>
      <c r="C2363" s="182" t="s">
        <v>178</v>
      </c>
      <c r="D2363" s="184"/>
      <c r="E2363" s="188" t="s">
        <v>15193</v>
      </c>
      <c r="F2363" s="186">
        <v>0</v>
      </c>
      <c r="G2363" s="185" t="s">
        <v>8130</v>
      </c>
      <c r="H2363" s="110" t="s">
        <v>8069</v>
      </c>
      <c r="I2363" s="110" t="s">
        <v>8070</v>
      </c>
    </row>
    <row r="2364" spans="1:9" ht="11.25" customHeight="1" x14ac:dyDescent="0.2">
      <c r="A2364" s="181">
        <v>3104</v>
      </c>
      <c r="B2364" s="182" t="s">
        <v>12626</v>
      </c>
      <c r="C2364" s="182" t="s">
        <v>178</v>
      </c>
      <c r="D2364" s="184"/>
      <c r="E2364" s="188" t="s">
        <v>15193</v>
      </c>
      <c r="F2364" s="186">
        <v>0</v>
      </c>
      <c r="G2364" s="185" t="s">
        <v>8132</v>
      </c>
      <c r="H2364" s="110" t="s">
        <v>8133</v>
      </c>
      <c r="I2364" s="110" t="s">
        <v>8070</v>
      </c>
    </row>
    <row r="2365" spans="1:9" ht="11.25" customHeight="1" x14ac:dyDescent="0.2">
      <c r="A2365" s="181">
        <v>3106</v>
      </c>
      <c r="B2365" s="182" t="s">
        <v>12625</v>
      </c>
      <c r="C2365" s="182" t="s">
        <v>183</v>
      </c>
      <c r="D2365" s="184"/>
      <c r="E2365" s="188" t="s">
        <v>15193</v>
      </c>
      <c r="F2365" s="186">
        <v>0</v>
      </c>
      <c r="G2365" s="185" t="s">
        <v>8132</v>
      </c>
      <c r="H2365" s="110" t="s">
        <v>8069</v>
      </c>
      <c r="I2365" s="110" t="s">
        <v>8070</v>
      </c>
    </row>
    <row r="2366" spans="1:9" ht="11.25" customHeight="1" x14ac:dyDescent="0.2">
      <c r="A2366" s="181">
        <v>3108</v>
      </c>
      <c r="B2366" s="182" t="s">
        <v>12623</v>
      </c>
      <c r="C2366" s="182" t="s">
        <v>178</v>
      </c>
      <c r="D2366" s="184"/>
      <c r="E2366" s="188" t="s">
        <v>15193</v>
      </c>
      <c r="F2366" s="186">
        <v>0</v>
      </c>
      <c r="G2366" s="185" t="s">
        <v>8132</v>
      </c>
      <c r="H2366" s="110" t="s">
        <v>8069</v>
      </c>
      <c r="I2366" s="110" t="s">
        <v>8070</v>
      </c>
    </row>
    <row r="2367" spans="1:9" ht="11.25" customHeight="1" x14ac:dyDescent="0.2">
      <c r="A2367" s="181">
        <v>3110</v>
      </c>
      <c r="B2367" s="182" t="s">
        <v>12621</v>
      </c>
      <c r="C2367" s="182" t="s">
        <v>178</v>
      </c>
      <c r="D2367" s="183"/>
      <c r="E2367" s="188" t="s">
        <v>15193</v>
      </c>
      <c r="F2367" s="186">
        <v>0</v>
      </c>
      <c r="G2367" s="185" t="s">
        <v>6096</v>
      </c>
      <c r="H2367" s="110" t="s">
        <v>6258</v>
      </c>
      <c r="I2367" s="110" t="s">
        <v>6118</v>
      </c>
    </row>
    <row r="2368" spans="1:9" ht="11.25" customHeight="1" x14ac:dyDescent="0.2">
      <c r="A2368" s="181">
        <v>3111</v>
      </c>
      <c r="B2368" s="182" t="s">
        <v>12619</v>
      </c>
      <c r="C2368" s="182" t="s">
        <v>178</v>
      </c>
      <c r="D2368" s="184"/>
      <c r="E2368" s="188" t="s">
        <v>15193</v>
      </c>
      <c r="F2368" s="186">
        <v>0</v>
      </c>
      <c r="G2368" s="185" t="s">
        <v>8132</v>
      </c>
      <c r="H2368" s="110" t="s">
        <v>8069</v>
      </c>
      <c r="I2368" s="110" t="s">
        <v>8070</v>
      </c>
    </row>
    <row r="2369" spans="1:9" ht="11.25" customHeight="1" x14ac:dyDescent="0.2">
      <c r="A2369" s="181">
        <v>3112</v>
      </c>
      <c r="B2369" s="182" t="s">
        <v>12617</v>
      </c>
      <c r="C2369" s="182" t="s">
        <v>178</v>
      </c>
      <c r="D2369" s="184"/>
      <c r="E2369" s="188" t="s">
        <v>15193</v>
      </c>
      <c r="F2369" s="186">
        <v>0</v>
      </c>
      <c r="G2369" s="185" t="s">
        <v>8139</v>
      </c>
      <c r="H2369" s="110" t="s">
        <v>8133</v>
      </c>
      <c r="I2369" s="110" t="s">
        <v>8070</v>
      </c>
    </row>
    <row r="2370" spans="1:9" ht="11.25" customHeight="1" x14ac:dyDescent="0.2">
      <c r="A2370" s="181">
        <v>3113</v>
      </c>
      <c r="B2370" s="182" t="s">
        <v>12615</v>
      </c>
      <c r="C2370" s="182" t="s">
        <v>178</v>
      </c>
      <c r="D2370" s="184"/>
      <c r="E2370" s="188" t="s">
        <v>15193</v>
      </c>
      <c r="F2370" s="186">
        <v>0</v>
      </c>
      <c r="G2370" s="185" t="s">
        <v>8141</v>
      </c>
      <c r="H2370" s="110" t="s">
        <v>7291</v>
      </c>
      <c r="I2370" s="110" t="s">
        <v>6153</v>
      </c>
    </row>
    <row r="2371" spans="1:9" ht="11.25" customHeight="1" x14ac:dyDescent="0.2">
      <c r="A2371" s="181">
        <v>3114</v>
      </c>
      <c r="B2371" s="182" t="s">
        <v>12613</v>
      </c>
      <c r="C2371" s="182" t="s">
        <v>178</v>
      </c>
      <c r="D2371" s="183"/>
      <c r="E2371" s="188" t="s">
        <v>15193</v>
      </c>
      <c r="F2371" s="186">
        <v>0</v>
      </c>
      <c r="G2371" s="185" t="s">
        <v>8143</v>
      </c>
      <c r="H2371" s="110" t="s">
        <v>7291</v>
      </c>
      <c r="I2371" s="110" t="s">
        <v>6153</v>
      </c>
    </row>
    <row r="2372" spans="1:9" ht="11.25" customHeight="1" x14ac:dyDescent="0.2">
      <c r="A2372" s="181">
        <v>3115</v>
      </c>
      <c r="B2372" s="182" t="s">
        <v>1024</v>
      </c>
      <c r="C2372" s="182" t="s">
        <v>178</v>
      </c>
      <c r="D2372" s="183"/>
      <c r="E2372" s="188" t="s">
        <v>15193</v>
      </c>
      <c r="F2372" s="186">
        <v>0</v>
      </c>
      <c r="G2372" s="185" t="s">
        <v>8145</v>
      </c>
      <c r="H2372" s="110" t="s">
        <v>7291</v>
      </c>
      <c r="I2372" s="110" t="s">
        <v>6153</v>
      </c>
    </row>
    <row r="2373" spans="1:9" ht="11.25" customHeight="1" x14ac:dyDescent="0.2">
      <c r="A2373" s="181">
        <v>3116</v>
      </c>
      <c r="B2373" s="182" t="s">
        <v>1023</v>
      </c>
      <c r="C2373" s="182" t="s">
        <v>178</v>
      </c>
      <c r="D2373" s="183"/>
      <c r="E2373" s="188" t="s">
        <v>15193</v>
      </c>
      <c r="F2373" s="186">
        <v>0</v>
      </c>
      <c r="G2373" s="185" t="s">
        <v>8147</v>
      </c>
      <c r="H2373" s="110" t="s">
        <v>7291</v>
      </c>
      <c r="I2373" s="110" t="s">
        <v>8148</v>
      </c>
    </row>
    <row r="2374" spans="1:9" ht="11.25" customHeight="1" x14ac:dyDescent="0.2">
      <c r="A2374" s="181">
        <v>3117</v>
      </c>
      <c r="B2374" s="182" t="s">
        <v>1025</v>
      </c>
      <c r="C2374" s="182" t="s">
        <v>178</v>
      </c>
      <c r="D2374" s="183"/>
      <c r="E2374" s="188" t="s">
        <v>15193</v>
      </c>
      <c r="F2374" s="186">
        <v>0</v>
      </c>
      <c r="G2374" s="185"/>
      <c r="H2374" s="110" t="s">
        <v>7083</v>
      </c>
      <c r="I2374" s="110"/>
    </row>
    <row r="2375" spans="1:9" ht="11.25" customHeight="1" x14ac:dyDescent="0.2">
      <c r="A2375" s="181">
        <v>3118</v>
      </c>
      <c r="B2375" s="182" t="s">
        <v>1020</v>
      </c>
      <c r="C2375" s="182" t="s">
        <v>178</v>
      </c>
      <c r="D2375" s="183"/>
      <c r="E2375" s="188" t="s">
        <v>15193</v>
      </c>
      <c r="F2375" s="186">
        <v>0</v>
      </c>
      <c r="G2375" s="185" t="s">
        <v>6096</v>
      </c>
      <c r="H2375" s="110" t="s">
        <v>6257</v>
      </c>
      <c r="I2375" s="110" t="s">
        <v>7924</v>
      </c>
    </row>
    <row r="2376" spans="1:9" ht="11.25" customHeight="1" x14ac:dyDescent="0.2">
      <c r="A2376" s="181">
        <v>3119</v>
      </c>
      <c r="B2376" s="182" t="s">
        <v>1021</v>
      </c>
      <c r="C2376" s="182" t="s">
        <v>178</v>
      </c>
      <c r="D2376" s="183"/>
      <c r="E2376" s="188" t="s">
        <v>15193</v>
      </c>
      <c r="F2376" s="186">
        <v>0</v>
      </c>
      <c r="G2376" s="185" t="s">
        <v>6096</v>
      </c>
      <c r="H2376" s="110" t="s">
        <v>6155</v>
      </c>
      <c r="I2376" s="110" t="s">
        <v>8032</v>
      </c>
    </row>
    <row r="2377" spans="1:9" ht="11.25" customHeight="1" x14ac:dyDescent="0.2">
      <c r="A2377" s="181">
        <v>3120</v>
      </c>
      <c r="B2377" s="182" t="s">
        <v>1022</v>
      </c>
      <c r="C2377" s="182" t="s">
        <v>178</v>
      </c>
      <c r="D2377" s="183">
        <v>44585</v>
      </c>
      <c r="E2377" s="188" t="s">
        <v>7328</v>
      </c>
      <c r="F2377" s="186">
        <v>2708258</v>
      </c>
      <c r="G2377" s="185" t="s">
        <v>6096</v>
      </c>
      <c r="H2377" s="110" t="s">
        <v>6221</v>
      </c>
      <c r="I2377" s="110" t="s">
        <v>8032</v>
      </c>
    </row>
    <row r="2378" spans="1:9" ht="11.25" customHeight="1" x14ac:dyDescent="0.2">
      <c r="A2378" s="181">
        <v>3122</v>
      </c>
      <c r="B2378" s="182" t="s">
        <v>7182</v>
      </c>
      <c r="C2378" s="182" t="s">
        <v>178</v>
      </c>
      <c r="D2378" s="183">
        <v>45016</v>
      </c>
      <c r="E2378" s="188" t="s">
        <v>15194</v>
      </c>
      <c r="F2378" s="186">
        <v>4109398</v>
      </c>
      <c r="G2378" s="185" t="s">
        <v>6096</v>
      </c>
      <c r="H2378" s="110" t="s">
        <v>6191</v>
      </c>
      <c r="I2378" s="110" t="s">
        <v>6118</v>
      </c>
    </row>
    <row r="2379" spans="1:9" ht="11.25" customHeight="1" x14ac:dyDescent="0.2">
      <c r="A2379" s="181">
        <v>3124</v>
      </c>
      <c r="B2379" s="182" t="s">
        <v>1062</v>
      </c>
      <c r="C2379" s="182" t="s">
        <v>178</v>
      </c>
      <c r="D2379" s="183"/>
      <c r="E2379" s="188" t="s">
        <v>15193</v>
      </c>
      <c r="F2379" s="186">
        <v>0</v>
      </c>
      <c r="G2379" s="185"/>
      <c r="H2379" s="110" t="s">
        <v>6221</v>
      </c>
      <c r="I2379" s="110" t="s">
        <v>8032</v>
      </c>
    </row>
    <row r="2380" spans="1:9" ht="11.25" customHeight="1" x14ac:dyDescent="0.2">
      <c r="A2380" s="181">
        <v>3125</v>
      </c>
      <c r="B2380" s="182" t="s">
        <v>1066</v>
      </c>
      <c r="C2380" s="182" t="s">
        <v>178</v>
      </c>
      <c r="D2380" s="183"/>
      <c r="E2380" s="188" t="s">
        <v>15193</v>
      </c>
      <c r="F2380" s="186">
        <v>0</v>
      </c>
      <c r="G2380" s="185"/>
      <c r="H2380" s="110" t="s">
        <v>6221</v>
      </c>
      <c r="I2380" s="110" t="s">
        <v>8032</v>
      </c>
    </row>
    <row r="2381" spans="1:9" ht="11.25" customHeight="1" x14ac:dyDescent="0.2">
      <c r="A2381" s="181">
        <v>3129</v>
      </c>
      <c r="B2381" s="182" t="s">
        <v>1064</v>
      </c>
      <c r="C2381" s="182" t="s">
        <v>178</v>
      </c>
      <c r="D2381" s="183"/>
      <c r="E2381" s="188" t="s">
        <v>15193</v>
      </c>
      <c r="F2381" s="186">
        <v>0</v>
      </c>
      <c r="G2381" s="185"/>
      <c r="H2381" s="110" t="s">
        <v>6221</v>
      </c>
      <c r="I2381" s="110" t="s">
        <v>8032</v>
      </c>
    </row>
    <row r="2382" spans="1:9" ht="11.25" customHeight="1" x14ac:dyDescent="0.2">
      <c r="A2382" s="181">
        <v>3130</v>
      </c>
      <c r="B2382" s="182" t="s">
        <v>1067</v>
      </c>
      <c r="C2382" s="182" t="s">
        <v>178</v>
      </c>
      <c r="D2382" s="183"/>
      <c r="E2382" s="188" t="s">
        <v>15193</v>
      </c>
      <c r="F2382" s="186">
        <v>0</v>
      </c>
      <c r="G2382" s="185"/>
      <c r="H2382" s="110" t="s">
        <v>6130</v>
      </c>
      <c r="I2382" s="110" t="s">
        <v>8156</v>
      </c>
    </row>
    <row r="2383" spans="1:9" ht="11.25" customHeight="1" x14ac:dyDescent="0.2">
      <c r="A2383" s="181">
        <v>3132</v>
      </c>
      <c r="B2383" s="182" t="s">
        <v>1065</v>
      </c>
      <c r="C2383" s="182" t="s">
        <v>178</v>
      </c>
      <c r="D2383" s="183"/>
      <c r="E2383" s="188" t="s">
        <v>15193</v>
      </c>
      <c r="F2383" s="186">
        <v>0</v>
      </c>
      <c r="G2383" s="185"/>
      <c r="H2383" s="110" t="s">
        <v>6255</v>
      </c>
      <c r="I2383" s="110" t="s">
        <v>8032</v>
      </c>
    </row>
    <row r="2384" spans="1:9" ht="11.25" customHeight="1" x14ac:dyDescent="0.2">
      <c r="A2384" s="181">
        <v>3134</v>
      </c>
      <c r="B2384" s="182" t="s">
        <v>1068</v>
      </c>
      <c r="C2384" s="182" t="s">
        <v>178</v>
      </c>
      <c r="D2384" s="183"/>
      <c r="E2384" s="188" t="s">
        <v>15193</v>
      </c>
      <c r="F2384" s="186">
        <v>0</v>
      </c>
      <c r="G2384" s="185"/>
      <c r="H2384" s="110" t="s">
        <v>6255</v>
      </c>
      <c r="I2384" s="110" t="s">
        <v>8032</v>
      </c>
    </row>
    <row r="2385" spans="1:9" ht="11.25" customHeight="1" x14ac:dyDescent="0.2">
      <c r="A2385" s="181">
        <v>3135</v>
      </c>
      <c r="B2385" s="182" t="s">
        <v>1069</v>
      </c>
      <c r="C2385" s="182" t="s">
        <v>178</v>
      </c>
      <c r="D2385" s="183"/>
      <c r="E2385" s="188" t="s">
        <v>15193</v>
      </c>
      <c r="F2385" s="186">
        <v>0</v>
      </c>
      <c r="G2385" s="185" t="s">
        <v>6096</v>
      </c>
      <c r="H2385" s="110" t="s">
        <v>6119</v>
      </c>
      <c r="I2385" s="110" t="s">
        <v>8032</v>
      </c>
    </row>
    <row r="2386" spans="1:9" ht="11.25" customHeight="1" x14ac:dyDescent="0.2">
      <c r="A2386" s="181">
        <v>3136</v>
      </c>
      <c r="B2386" s="182" t="s">
        <v>692</v>
      </c>
      <c r="C2386" s="182" t="s">
        <v>183</v>
      </c>
      <c r="D2386" s="183"/>
      <c r="E2386" s="188" t="s">
        <v>15193</v>
      </c>
      <c r="F2386" s="186">
        <v>0</v>
      </c>
      <c r="G2386" s="185" t="s">
        <v>6096</v>
      </c>
      <c r="H2386" s="110" t="s">
        <v>7184</v>
      </c>
      <c r="I2386" s="110" t="s">
        <v>8032</v>
      </c>
    </row>
    <row r="2387" spans="1:9" ht="11.25" customHeight="1" x14ac:dyDescent="0.2">
      <c r="A2387" s="181">
        <v>3137</v>
      </c>
      <c r="B2387" s="182" t="s">
        <v>12600</v>
      </c>
      <c r="C2387" s="182" t="s">
        <v>183</v>
      </c>
      <c r="D2387" s="183"/>
      <c r="E2387" s="188" t="s">
        <v>15193</v>
      </c>
      <c r="F2387" s="186">
        <v>0</v>
      </c>
      <c r="G2387" s="185" t="s">
        <v>6096</v>
      </c>
      <c r="H2387" s="110" t="s">
        <v>6221</v>
      </c>
      <c r="I2387" s="110" t="s">
        <v>8032</v>
      </c>
    </row>
    <row r="2388" spans="1:9" ht="11.25" customHeight="1" x14ac:dyDescent="0.2">
      <c r="A2388" s="181">
        <v>3138</v>
      </c>
      <c r="B2388" s="182" t="s">
        <v>12599</v>
      </c>
      <c r="C2388" s="182" t="s">
        <v>183</v>
      </c>
      <c r="D2388" s="183"/>
      <c r="E2388" s="188" t="s">
        <v>15193</v>
      </c>
      <c r="F2388" s="186">
        <v>0</v>
      </c>
      <c r="G2388" s="185" t="s">
        <v>6096</v>
      </c>
      <c r="H2388" s="110" t="s">
        <v>6221</v>
      </c>
      <c r="I2388" s="110" t="s">
        <v>8032</v>
      </c>
    </row>
    <row r="2389" spans="1:9" ht="11.25" customHeight="1" x14ac:dyDescent="0.2">
      <c r="A2389" s="181">
        <v>3139</v>
      </c>
      <c r="B2389" s="182" t="s">
        <v>689</v>
      </c>
      <c r="C2389" s="182" t="s">
        <v>183</v>
      </c>
      <c r="D2389" s="183"/>
      <c r="E2389" s="188" t="s">
        <v>15193</v>
      </c>
      <c r="F2389" s="186">
        <v>0</v>
      </c>
      <c r="G2389" s="185" t="s">
        <v>6096</v>
      </c>
      <c r="H2389" s="110" t="s">
        <v>6221</v>
      </c>
      <c r="I2389" s="110" t="s">
        <v>8032</v>
      </c>
    </row>
    <row r="2390" spans="1:9" ht="11.25" customHeight="1" x14ac:dyDescent="0.2">
      <c r="A2390" s="181">
        <v>3140</v>
      </c>
      <c r="B2390" s="182" t="s">
        <v>690</v>
      </c>
      <c r="C2390" s="182" t="s">
        <v>183</v>
      </c>
      <c r="D2390" s="183"/>
      <c r="E2390" s="188" t="s">
        <v>15193</v>
      </c>
      <c r="F2390" s="186">
        <v>0</v>
      </c>
      <c r="G2390" s="185" t="s">
        <v>6096</v>
      </c>
      <c r="H2390" s="110" t="s">
        <v>6155</v>
      </c>
      <c r="I2390" s="110" t="s">
        <v>8032</v>
      </c>
    </row>
    <row r="2391" spans="1:9" ht="11.25" customHeight="1" x14ac:dyDescent="0.2">
      <c r="A2391" s="181">
        <v>3141</v>
      </c>
      <c r="B2391" s="182" t="s">
        <v>691</v>
      </c>
      <c r="C2391" s="182" t="s">
        <v>183</v>
      </c>
      <c r="D2391" s="183"/>
      <c r="E2391" s="188" t="s">
        <v>15193</v>
      </c>
      <c r="F2391" s="186">
        <v>0</v>
      </c>
      <c r="G2391" s="185" t="s">
        <v>6096</v>
      </c>
      <c r="H2391" s="110" t="s">
        <v>6221</v>
      </c>
      <c r="I2391" s="110" t="s">
        <v>8032</v>
      </c>
    </row>
    <row r="2392" spans="1:9" ht="11.25" customHeight="1" x14ac:dyDescent="0.2">
      <c r="A2392" s="181">
        <v>3142</v>
      </c>
      <c r="B2392" s="182" t="s">
        <v>693</v>
      </c>
      <c r="C2392" s="182" t="s">
        <v>183</v>
      </c>
      <c r="D2392" s="183"/>
      <c r="E2392" s="188" t="s">
        <v>15193</v>
      </c>
      <c r="F2392" s="186">
        <v>0</v>
      </c>
      <c r="G2392" s="185" t="s">
        <v>6096</v>
      </c>
      <c r="H2392" s="110" t="s">
        <v>7184</v>
      </c>
      <c r="I2392" s="110" t="s">
        <v>8032</v>
      </c>
    </row>
    <row r="2393" spans="1:9" ht="11.25" customHeight="1" x14ac:dyDescent="0.2">
      <c r="A2393" s="181">
        <v>3143</v>
      </c>
      <c r="B2393" s="182" t="s">
        <v>12598</v>
      </c>
      <c r="C2393" s="182" t="s">
        <v>183</v>
      </c>
      <c r="D2393" s="183"/>
      <c r="E2393" s="188" t="s">
        <v>15193</v>
      </c>
      <c r="F2393" s="186">
        <v>0</v>
      </c>
      <c r="G2393" s="185" t="s">
        <v>6096</v>
      </c>
      <c r="H2393" s="110" t="s">
        <v>6152</v>
      </c>
      <c r="I2393" s="110" t="s">
        <v>6117</v>
      </c>
    </row>
    <row r="2394" spans="1:9" ht="11.25" customHeight="1" x14ac:dyDescent="0.2">
      <c r="A2394" s="181">
        <v>3144</v>
      </c>
      <c r="B2394" s="182" t="s">
        <v>694</v>
      </c>
      <c r="C2394" s="182" t="s">
        <v>183</v>
      </c>
      <c r="D2394" s="183"/>
      <c r="E2394" s="188" t="s">
        <v>15193</v>
      </c>
      <c r="F2394" s="186">
        <v>0</v>
      </c>
      <c r="G2394" s="185" t="s">
        <v>6096</v>
      </c>
      <c r="H2394" s="110" t="s">
        <v>6280</v>
      </c>
      <c r="I2394" s="110" t="s">
        <v>6118</v>
      </c>
    </row>
    <row r="2395" spans="1:9" ht="11.25" customHeight="1" x14ac:dyDescent="0.2">
      <c r="A2395" s="181">
        <v>3145</v>
      </c>
      <c r="B2395" s="182" t="s">
        <v>12597</v>
      </c>
      <c r="C2395" s="182" t="s">
        <v>183</v>
      </c>
      <c r="D2395" s="183"/>
      <c r="E2395" s="188" t="s">
        <v>15193</v>
      </c>
      <c r="F2395" s="186">
        <v>0</v>
      </c>
      <c r="G2395" s="185" t="s">
        <v>6096</v>
      </c>
      <c r="H2395" s="110" t="s">
        <v>6303</v>
      </c>
      <c r="I2395" s="110" t="s">
        <v>6122</v>
      </c>
    </row>
    <row r="2396" spans="1:9" ht="11.25" customHeight="1" x14ac:dyDescent="0.2">
      <c r="A2396" s="181">
        <v>3146</v>
      </c>
      <c r="B2396" s="182" t="s">
        <v>695</v>
      </c>
      <c r="C2396" s="182" t="s">
        <v>183</v>
      </c>
      <c r="D2396" s="183"/>
      <c r="E2396" s="188" t="s">
        <v>15193</v>
      </c>
      <c r="F2396" s="186">
        <v>0</v>
      </c>
      <c r="G2396" s="185" t="s">
        <v>6096</v>
      </c>
      <c r="H2396" s="110" t="s">
        <v>6303</v>
      </c>
      <c r="I2396" s="110" t="s">
        <v>8168</v>
      </c>
    </row>
    <row r="2397" spans="1:9" ht="11.25" customHeight="1" x14ac:dyDescent="0.2">
      <c r="A2397" s="181">
        <v>3147</v>
      </c>
      <c r="B2397" s="182" t="s">
        <v>12596</v>
      </c>
      <c r="C2397" s="182" t="s">
        <v>183</v>
      </c>
      <c r="D2397" s="183"/>
      <c r="E2397" s="188" t="s">
        <v>15193</v>
      </c>
      <c r="F2397" s="186">
        <v>0</v>
      </c>
      <c r="G2397" s="185" t="s">
        <v>6096</v>
      </c>
      <c r="H2397" s="110" t="s">
        <v>6130</v>
      </c>
      <c r="I2397" s="110" t="s">
        <v>6122</v>
      </c>
    </row>
    <row r="2398" spans="1:9" ht="11.25" customHeight="1" x14ac:dyDescent="0.2">
      <c r="A2398" s="181">
        <v>3148</v>
      </c>
      <c r="B2398" s="182" t="s">
        <v>697</v>
      </c>
      <c r="C2398" s="182" t="s">
        <v>183</v>
      </c>
      <c r="D2398" s="183"/>
      <c r="E2398" s="188" t="s">
        <v>15193</v>
      </c>
      <c r="F2398" s="186">
        <v>0</v>
      </c>
      <c r="G2398" s="185" t="s">
        <v>6096</v>
      </c>
      <c r="H2398" s="110" t="s">
        <v>6130</v>
      </c>
      <c r="I2398" s="110" t="s">
        <v>6114</v>
      </c>
    </row>
    <row r="2399" spans="1:9" ht="11.25" customHeight="1" x14ac:dyDescent="0.2">
      <c r="A2399" s="181">
        <v>3149</v>
      </c>
      <c r="B2399" s="182" t="s">
        <v>696</v>
      </c>
      <c r="C2399" s="182" t="s">
        <v>183</v>
      </c>
      <c r="D2399" s="183"/>
      <c r="E2399" s="188" t="s">
        <v>15193</v>
      </c>
      <c r="F2399" s="186">
        <v>0</v>
      </c>
      <c r="G2399" s="185" t="s">
        <v>6096</v>
      </c>
      <c r="H2399" s="110" t="s">
        <v>6258</v>
      </c>
      <c r="I2399" s="110" t="s">
        <v>6122</v>
      </c>
    </row>
    <row r="2400" spans="1:9" ht="11.25" customHeight="1" x14ac:dyDescent="0.2">
      <c r="A2400" s="181">
        <v>3151</v>
      </c>
      <c r="B2400" s="182" t="s">
        <v>720</v>
      </c>
      <c r="C2400" s="182" t="s">
        <v>183</v>
      </c>
      <c r="D2400" s="183"/>
      <c r="E2400" s="188" t="s">
        <v>15193</v>
      </c>
      <c r="F2400" s="186">
        <v>0</v>
      </c>
      <c r="G2400" s="185" t="s">
        <v>8171</v>
      </c>
      <c r="H2400" s="110" t="s">
        <v>6344</v>
      </c>
      <c r="I2400" s="110" t="s">
        <v>6117</v>
      </c>
    </row>
    <row r="2401" spans="1:9" ht="11.25" customHeight="1" x14ac:dyDescent="0.2">
      <c r="A2401" s="181">
        <v>3152</v>
      </c>
      <c r="B2401" s="182" t="s">
        <v>721</v>
      </c>
      <c r="C2401" s="182" t="s">
        <v>178</v>
      </c>
      <c r="D2401" s="183"/>
      <c r="E2401" s="188" t="s">
        <v>15193</v>
      </c>
      <c r="F2401" s="186">
        <v>0</v>
      </c>
      <c r="G2401" s="185" t="s">
        <v>6500</v>
      </c>
      <c r="H2401" s="110" t="s">
        <v>6440</v>
      </c>
      <c r="I2401" s="110" t="s">
        <v>6114</v>
      </c>
    </row>
    <row r="2402" spans="1:9" ht="11.25" customHeight="1" x14ac:dyDescent="0.2">
      <c r="A2402" s="181">
        <v>3153</v>
      </c>
      <c r="B2402" s="182" t="s">
        <v>722</v>
      </c>
      <c r="C2402" s="182" t="s">
        <v>183</v>
      </c>
      <c r="D2402" s="183"/>
      <c r="E2402" s="188" t="s">
        <v>15193</v>
      </c>
      <c r="F2402" s="186">
        <v>0</v>
      </c>
      <c r="G2402" s="185" t="s">
        <v>6500</v>
      </c>
      <c r="H2402" s="110" t="s">
        <v>6440</v>
      </c>
      <c r="I2402" s="110" t="s">
        <v>6114</v>
      </c>
    </row>
    <row r="2403" spans="1:9" ht="11.25" customHeight="1" x14ac:dyDescent="0.2">
      <c r="A2403" s="181">
        <v>3154</v>
      </c>
      <c r="B2403" s="182" t="s">
        <v>729</v>
      </c>
      <c r="C2403" s="182" t="s">
        <v>183</v>
      </c>
      <c r="D2403" s="183"/>
      <c r="E2403" s="188" t="s">
        <v>15193</v>
      </c>
      <c r="F2403" s="186">
        <v>0</v>
      </c>
      <c r="G2403" s="185"/>
      <c r="H2403" s="110" t="s">
        <v>6221</v>
      </c>
      <c r="I2403" s="110" t="s">
        <v>8032</v>
      </c>
    </row>
    <row r="2404" spans="1:9" ht="11.25" customHeight="1" x14ac:dyDescent="0.2">
      <c r="A2404" s="181">
        <v>3155</v>
      </c>
      <c r="B2404" s="182" t="s">
        <v>12595</v>
      </c>
      <c r="C2404" s="182" t="s">
        <v>178</v>
      </c>
      <c r="D2404" s="183"/>
      <c r="E2404" s="188" t="s">
        <v>15193</v>
      </c>
      <c r="F2404" s="186">
        <v>0</v>
      </c>
      <c r="G2404" s="185"/>
      <c r="H2404" s="110" t="s">
        <v>6130</v>
      </c>
      <c r="I2404" s="110"/>
    </row>
    <row r="2405" spans="1:9" ht="11.25" customHeight="1" x14ac:dyDescent="0.2">
      <c r="A2405" s="181">
        <v>3156</v>
      </c>
      <c r="B2405" s="182" t="s">
        <v>728</v>
      </c>
      <c r="C2405" s="182" t="s">
        <v>183</v>
      </c>
      <c r="D2405" s="183"/>
      <c r="E2405" s="188" t="s">
        <v>15193</v>
      </c>
      <c r="F2405" s="186">
        <v>0</v>
      </c>
      <c r="G2405" s="185"/>
      <c r="H2405" s="110" t="s">
        <v>6130</v>
      </c>
      <c r="I2405" s="110" t="s">
        <v>8156</v>
      </c>
    </row>
    <row r="2406" spans="1:9" ht="11.25" customHeight="1" x14ac:dyDescent="0.2">
      <c r="A2406" s="181">
        <v>3157</v>
      </c>
      <c r="B2406" s="182" t="s">
        <v>732</v>
      </c>
      <c r="C2406" s="182" t="s">
        <v>183</v>
      </c>
      <c r="D2406" s="183"/>
      <c r="E2406" s="188" t="s">
        <v>15193</v>
      </c>
      <c r="F2406" s="186">
        <v>0</v>
      </c>
      <c r="G2406" s="185"/>
      <c r="H2406" s="110" t="s">
        <v>6121</v>
      </c>
      <c r="I2406" s="110" t="s">
        <v>8032</v>
      </c>
    </row>
    <row r="2407" spans="1:9" ht="11.25" customHeight="1" x14ac:dyDescent="0.2">
      <c r="A2407" s="181">
        <v>3158</v>
      </c>
      <c r="B2407" s="182" t="s">
        <v>12594</v>
      </c>
      <c r="C2407" s="182" t="s">
        <v>178</v>
      </c>
      <c r="D2407" s="183"/>
      <c r="E2407" s="188" t="s">
        <v>15193</v>
      </c>
      <c r="F2407" s="186">
        <v>0</v>
      </c>
      <c r="G2407" s="185"/>
      <c r="H2407" s="110" t="s">
        <v>6121</v>
      </c>
      <c r="I2407" s="110"/>
    </row>
    <row r="2408" spans="1:9" ht="11.25" customHeight="1" x14ac:dyDescent="0.2">
      <c r="A2408" s="181">
        <v>3159</v>
      </c>
      <c r="B2408" s="182" t="s">
        <v>733</v>
      </c>
      <c r="C2408" s="182" t="s">
        <v>183</v>
      </c>
      <c r="D2408" s="183"/>
      <c r="E2408" s="188" t="s">
        <v>15193</v>
      </c>
      <c r="F2408" s="186">
        <v>0</v>
      </c>
      <c r="G2408" s="185"/>
      <c r="H2408" s="110" t="s">
        <v>6194</v>
      </c>
      <c r="I2408" s="110"/>
    </row>
    <row r="2409" spans="1:9" ht="11.25" customHeight="1" x14ac:dyDescent="0.2">
      <c r="A2409" s="181">
        <v>3160</v>
      </c>
      <c r="B2409" s="182" t="s">
        <v>744</v>
      </c>
      <c r="C2409" s="182" t="s">
        <v>183</v>
      </c>
      <c r="D2409" s="183"/>
      <c r="E2409" s="188" t="s">
        <v>15193</v>
      </c>
      <c r="F2409" s="186">
        <v>0</v>
      </c>
      <c r="G2409" s="185"/>
      <c r="H2409" s="110" t="s">
        <v>6149</v>
      </c>
      <c r="I2409" s="110" t="s">
        <v>8032</v>
      </c>
    </row>
    <row r="2410" spans="1:9" ht="11.25" customHeight="1" x14ac:dyDescent="0.2">
      <c r="A2410" s="181">
        <v>3161</v>
      </c>
      <c r="B2410" s="182" t="s">
        <v>12592</v>
      </c>
      <c r="C2410" s="182" t="s">
        <v>183</v>
      </c>
      <c r="D2410" s="183"/>
      <c r="E2410" s="188" t="s">
        <v>15193</v>
      </c>
      <c r="F2410" s="186">
        <v>0</v>
      </c>
      <c r="G2410" s="185" t="s">
        <v>6096</v>
      </c>
      <c r="H2410" s="110" t="s">
        <v>6119</v>
      </c>
      <c r="I2410" s="110" t="s">
        <v>8032</v>
      </c>
    </row>
    <row r="2411" spans="1:9" ht="11.25" customHeight="1" x14ac:dyDescent="0.2">
      <c r="A2411" s="181">
        <v>3162</v>
      </c>
      <c r="B2411" s="182" t="s">
        <v>12590</v>
      </c>
      <c r="C2411" s="182" t="s">
        <v>183</v>
      </c>
      <c r="D2411" s="183"/>
      <c r="E2411" s="188" t="s">
        <v>15193</v>
      </c>
      <c r="F2411" s="186">
        <v>0</v>
      </c>
      <c r="G2411" s="185" t="s">
        <v>6096</v>
      </c>
      <c r="H2411" s="110" t="s">
        <v>6221</v>
      </c>
      <c r="I2411" s="110" t="s">
        <v>8032</v>
      </c>
    </row>
    <row r="2412" spans="1:9" ht="11.25" customHeight="1" x14ac:dyDescent="0.2">
      <c r="A2412" s="181">
        <v>3163</v>
      </c>
      <c r="B2412" s="182" t="s">
        <v>12589</v>
      </c>
      <c r="C2412" s="182" t="s">
        <v>183</v>
      </c>
      <c r="D2412" s="183"/>
      <c r="E2412" s="188" t="s">
        <v>15193</v>
      </c>
      <c r="F2412" s="186">
        <v>0</v>
      </c>
      <c r="G2412" s="185" t="s">
        <v>6096</v>
      </c>
      <c r="H2412" s="110" t="s">
        <v>6255</v>
      </c>
      <c r="I2412" s="110" t="s">
        <v>7924</v>
      </c>
    </row>
    <row r="2413" spans="1:9" ht="11.25" customHeight="1" x14ac:dyDescent="0.2">
      <c r="A2413" s="181">
        <v>3164</v>
      </c>
      <c r="B2413" s="182" t="s">
        <v>12588</v>
      </c>
      <c r="C2413" s="182" t="s">
        <v>178</v>
      </c>
      <c r="D2413" s="183"/>
      <c r="E2413" s="188" t="s">
        <v>15193</v>
      </c>
      <c r="F2413" s="186">
        <v>0</v>
      </c>
      <c r="G2413" s="185" t="s">
        <v>6096</v>
      </c>
      <c r="H2413" s="110" t="s">
        <v>6255</v>
      </c>
      <c r="I2413" s="110" t="s">
        <v>7924</v>
      </c>
    </row>
    <row r="2414" spans="1:9" ht="11.25" customHeight="1" x14ac:dyDescent="0.2">
      <c r="A2414" s="181">
        <v>3165</v>
      </c>
      <c r="B2414" s="182" t="s">
        <v>743</v>
      </c>
      <c r="C2414" s="182" t="s">
        <v>183</v>
      </c>
      <c r="D2414" s="183"/>
      <c r="E2414" s="188" t="s">
        <v>15193</v>
      </c>
      <c r="F2414" s="186">
        <v>0</v>
      </c>
      <c r="G2414" s="185" t="s">
        <v>6096</v>
      </c>
      <c r="H2414" s="110" t="s">
        <v>6255</v>
      </c>
      <c r="I2414" s="110" t="s">
        <v>7924</v>
      </c>
    </row>
    <row r="2415" spans="1:9" ht="11.25" customHeight="1" x14ac:dyDescent="0.2">
      <c r="A2415" s="181">
        <v>3166</v>
      </c>
      <c r="B2415" s="182" t="s">
        <v>12587</v>
      </c>
      <c r="C2415" s="182" t="s">
        <v>183</v>
      </c>
      <c r="D2415" s="183"/>
      <c r="E2415" s="188" t="s">
        <v>15193</v>
      </c>
      <c r="F2415" s="186">
        <v>0</v>
      </c>
      <c r="G2415" s="185" t="s">
        <v>6096</v>
      </c>
      <c r="H2415" s="110" t="s">
        <v>6255</v>
      </c>
      <c r="I2415" s="110" t="s">
        <v>7924</v>
      </c>
    </row>
    <row r="2416" spans="1:9" ht="11.25" customHeight="1" x14ac:dyDescent="0.2">
      <c r="A2416" s="181">
        <v>3167</v>
      </c>
      <c r="B2416" s="182" t="s">
        <v>727</v>
      </c>
      <c r="C2416" s="182" t="s">
        <v>183</v>
      </c>
      <c r="D2416" s="183"/>
      <c r="E2416" s="188" t="s">
        <v>15193</v>
      </c>
      <c r="F2416" s="186">
        <v>0</v>
      </c>
      <c r="G2416" s="185" t="s">
        <v>6096</v>
      </c>
      <c r="H2416" s="110" t="s">
        <v>6723</v>
      </c>
      <c r="I2416" s="110" t="s">
        <v>7925</v>
      </c>
    </row>
    <row r="2417" spans="1:9" ht="11.25" customHeight="1" x14ac:dyDescent="0.2">
      <c r="A2417" s="181">
        <v>3168</v>
      </c>
      <c r="B2417" s="182" t="s">
        <v>12584</v>
      </c>
      <c r="C2417" s="182" t="s">
        <v>183</v>
      </c>
      <c r="D2417" s="183"/>
      <c r="E2417" s="188" t="s">
        <v>15193</v>
      </c>
      <c r="F2417" s="186">
        <v>0</v>
      </c>
      <c r="G2417" s="185" t="s">
        <v>6171</v>
      </c>
      <c r="H2417" s="110" t="s">
        <v>6149</v>
      </c>
      <c r="I2417" s="110" t="s">
        <v>7925</v>
      </c>
    </row>
    <row r="2418" spans="1:9" ht="11.25" customHeight="1" x14ac:dyDescent="0.2">
      <c r="A2418" s="181">
        <v>3169</v>
      </c>
      <c r="B2418" s="182" t="s">
        <v>3260</v>
      </c>
      <c r="C2418" s="182" t="s">
        <v>5199</v>
      </c>
      <c r="D2418" s="183">
        <v>45329</v>
      </c>
      <c r="E2418" s="188" t="s">
        <v>10909</v>
      </c>
      <c r="F2418" s="186">
        <v>79267</v>
      </c>
      <c r="G2418" s="185" t="s">
        <v>6096</v>
      </c>
      <c r="H2418" s="110" t="s">
        <v>6195</v>
      </c>
      <c r="I2418" s="110" t="s">
        <v>7925</v>
      </c>
    </row>
    <row r="2419" spans="1:9" ht="11.25" customHeight="1" x14ac:dyDescent="0.2">
      <c r="A2419" s="181">
        <v>3170</v>
      </c>
      <c r="B2419" s="182" t="s">
        <v>719</v>
      </c>
      <c r="C2419" s="182" t="s">
        <v>183</v>
      </c>
      <c r="D2419" s="183"/>
      <c r="E2419" s="188" t="s">
        <v>15193</v>
      </c>
      <c r="F2419" s="186">
        <v>0</v>
      </c>
      <c r="G2419" s="185" t="s">
        <v>6096</v>
      </c>
      <c r="H2419" s="110" t="s">
        <v>6257</v>
      </c>
      <c r="I2419" s="110" t="s">
        <v>6117</v>
      </c>
    </row>
    <row r="2420" spans="1:9" ht="11.25" customHeight="1" x14ac:dyDescent="0.2">
      <c r="A2420" s="181">
        <v>3171</v>
      </c>
      <c r="B2420" s="182" t="s">
        <v>717</v>
      </c>
      <c r="C2420" s="182" t="s">
        <v>183</v>
      </c>
      <c r="D2420" s="183"/>
      <c r="E2420" s="188" t="s">
        <v>15193</v>
      </c>
      <c r="F2420" s="186">
        <v>0</v>
      </c>
      <c r="G2420" s="185" t="s">
        <v>6096</v>
      </c>
      <c r="H2420" s="110" t="s">
        <v>6155</v>
      </c>
      <c r="I2420" s="110" t="s">
        <v>8183</v>
      </c>
    </row>
    <row r="2421" spans="1:9" ht="11.25" customHeight="1" x14ac:dyDescent="0.2">
      <c r="A2421" s="181">
        <v>3172</v>
      </c>
      <c r="B2421" s="182" t="s">
        <v>718</v>
      </c>
      <c r="C2421" s="182" t="s">
        <v>183</v>
      </c>
      <c r="D2421" s="183"/>
      <c r="E2421" s="188" t="s">
        <v>15193</v>
      </c>
      <c r="F2421" s="186">
        <v>0</v>
      </c>
      <c r="G2421" s="185" t="s">
        <v>6096</v>
      </c>
      <c r="H2421" s="110" t="s">
        <v>6201</v>
      </c>
      <c r="I2421" s="110" t="s">
        <v>6122</v>
      </c>
    </row>
    <row r="2422" spans="1:9" ht="11.25" customHeight="1" x14ac:dyDescent="0.2">
      <c r="A2422" s="181">
        <v>3173</v>
      </c>
      <c r="B2422" s="182" t="s">
        <v>716</v>
      </c>
      <c r="C2422" s="182" t="s">
        <v>183</v>
      </c>
      <c r="D2422" s="183"/>
      <c r="E2422" s="188" t="s">
        <v>15193</v>
      </c>
      <c r="F2422" s="186">
        <v>0</v>
      </c>
      <c r="G2422" s="185" t="s">
        <v>6096</v>
      </c>
      <c r="H2422" s="110" t="s">
        <v>6191</v>
      </c>
      <c r="I2422" s="110" t="s">
        <v>6122</v>
      </c>
    </row>
    <row r="2423" spans="1:9" ht="11.25" customHeight="1" x14ac:dyDescent="0.2">
      <c r="A2423" s="181">
        <v>3174</v>
      </c>
      <c r="B2423" s="182" t="s">
        <v>724</v>
      </c>
      <c r="C2423" s="182" t="s">
        <v>183</v>
      </c>
      <c r="D2423" s="183"/>
      <c r="E2423" s="188" t="s">
        <v>15193</v>
      </c>
      <c r="F2423" s="186">
        <v>0</v>
      </c>
      <c r="G2423" s="185" t="s">
        <v>6096</v>
      </c>
      <c r="H2423" s="110" t="s">
        <v>8186</v>
      </c>
      <c r="I2423" s="110" t="s">
        <v>8032</v>
      </c>
    </row>
    <row r="2424" spans="1:9" ht="11.25" customHeight="1" x14ac:dyDescent="0.2">
      <c r="A2424" s="181">
        <v>3175</v>
      </c>
      <c r="B2424" s="182" t="s">
        <v>723</v>
      </c>
      <c r="C2424" s="182" t="s">
        <v>183</v>
      </c>
      <c r="D2424" s="184"/>
      <c r="E2424" s="188" t="s">
        <v>15193</v>
      </c>
      <c r="F2424" s="186">
        <v>0</v>
      </c>
      <c r="G2424" s="185" t="s">
        <v>6096</v>
      </c>
      <c r="H2424" s="110" t="s">
        <v>8186</v>
      </c>
      <c r="I2424" s="110" t="s">
        <v>8032</v>
      </c>
    </row>
    <row r="2425" spans="1:9" ht="11.25" customHeight="1" x14ac:dyDescent="0.2">
      <c r="A2425" s="181">
        <v>3176</v>
      </c>
      <c r="B2425" s="182" t="s">
        <v>726</v>
      </c>
      <c r="C2425" s="182" t="s">
        <v>183</v>
      </c>
      <c r="D2425" s="183"/>
      <c r="E2425" s="188" t="s">
        <v>15193</v>
      </c>
      <c r="F2425" s="186">
        <v>0</v>
      </c>
      <c r="G2425" s="185" t="s">
        <v>6096</v>
      </c>
      <c r="H2425" s="110" t="s">
        <v>6255</v>
      </c>
      <c r="I2425" s="110" t="s">
        <v>7924</v>
      </c>
    </row>
    <row r="2426" spans="1:9" ht="11.25" customHeight="1" x14ac:dyDescent="0.2">
      <c r="A2426" s="181">
        <v>3177</v>
      </c>
      <c r="B2426" s="182" t="s">
        <v>725</v>
      </c>
      <c r="C2426" s="182" t="s">
        <v>183</v>
      </c>
      <c r="D2426" s="183"/>
      <c r="E2426" s="188" t="s">
        <v>15193</v>
      </c>
      <c r="F2426" s="186">
        <v>0</v>
      </c>
      <c r="G2426" s="185"/>
      <c r="H2426" s="110" t="s">
        <v>7185</v>
      </c>
      <c r="I2426" s="110" t="s">
        <v>8032</v>
      </c>
    </row>
    <row r="2427" spans="1:9" ht="11.25" customHeight="1" x14ac:dyDescent="0.2">
      <c r="A2427" s="181">
        <v>3178</v>
      </c>
      <c r="B2427" s="182" t="s">
        <v>730</v>
      </c>
      <c r="C2427" s="182" t="s">
        <v>183</v>
      </c>
      <c r="D2427" s="184"/>
      <c r="E2427" s="188" t="s">
        <v>15193</v>
      </c>
      <c r="F2427" s="186">
        <v>0</v>
      </c>
      <c r="G2427" s="185"/>
      <c r="H2427" s="110" t="s">
        <v>6194</v>
      </c>
      <c r="I2427" s="110" t="s">
        <v>8032</v>
      </c>
    </row>
    <row r="2428" spans="1:9" ht="11.25" customHeight="1" x14ac:dyDescent="0.2">
      <c r="A2428" s="181">
        <v>3179</v>
      </c>
      <c r="B2428" s="182" t="s">
        <v>731</v>
      </c>
      <c r="C2428" s="182" t="s">
        <v>183</v>
      </c>
      <c r="D2428" s="184"/>
      <c r="E2428" s="188" t="s">
        <v>15193</v>
      </c>
      <c r="F2428" s="186">
        <v>0</v>
      </c>
      <c r="G2428" s="185" t="s">
        <v>6096</v>
      </c>
      <c r="H2428" s="110" t="s">
        <v>6221</v>
      </c>
      <c r="I2428" s="110" t="s">
        <v>6118</v>
      </c>
    </row>
    <row r="2429" spans="1:9" ht="11.25" customHeight="1" x14ac:dyDescent="0.2">
      <c r="A2429" s="181">
        <v>3180</v>
      </c>
      <c r="B2429" s="182" t="s">
        <v>2935</v>
      </c>
      <c r="C2429" s="182" t="s">
        <v>183</v>
      </c>
      <c r="D2429" s="184"/>
      <c r="E2429" s="188" t="s">
        <v>15193</v>
      </c>
      <c r="F2429" s="186">
        <v>0</v>
      </c>
      <c r="G2429" s="185" t="s">
        <v>6096</v>
      </c>
      <c r="H2429" s="110" t="s">
        <v>6221</v>
      </c>
      <c r="I2429" s="110" t="s">
        <v>6122</v>
      </c>
    </row>
    <row r="2430" spans="1:9" ht="11.25" customHeight="1" x14ac:dyDescent="0.2">
      <c r="A2430" s="181">
        <v>3181</v>
      </c>
      <c r="B2430" s="182" t="s">
        <v>474</v>
      </c>
      <c r="C2430" s="182" t="s">
        <v>171</v>
      </c>
      <c r="D2430" s="183">
        <v>45062</v>
      </c>
      <c r="E2430" s="188" t="s">
        <v>15194</v>
      </c>
      <c r="F2430" s="186">
        <v>11770</v>
      </c>
      <c r="G2430" s="185" t="s">
        <v>6096</v>
      </c>
      <c r="H2430" s="110" t="s">
        <v>6257</v>
      </c>
      <c r="I2430" s="110" t="s">
        <v>7925</v>
      </c>
    </row>
    <row r="2431" spans="1:9" ht="11.25" customHeight="1" x14ac:dyDescent="0.2">
      <c r="A2431" s="181">
        <v>3182</v>
      </c>
      <c r="B2431" s="182" t="s">
        <v>473</v>
      </c>
      <c r="C2431" s="182" t="s">
        <v>171</v>
      </c>
      <c r="D2431" s="184"/>
      <c r="E2431" s="188" t="s">
        <v>15193</v>
      </c>
      <c r="F2431" s="186">
        <v>0</v>
      </c>
      <c r="G2431" s="185" t="s">
        <v>6096</v>
      </c>
      <c r="H2431" s="110" t="s">
        <v>6155</v>
      </c>
      <c r="I2431" s="110" t="s">
        <v>6118</v>
      </c>
    </row>
    <row r="2432" spans="1:9" ht="11.25" customHeight="1" x14ac:dyDescent="0.2">
      <c r="A2432" s="181">
        <v>3183</v>
      </c>
      <c r="B2432" s="182" t="s">
        <v>475</v>
      </c>
      <c r="C2432" s="182" t="s">
        <v>171</v>
      </c>
      <c r="D2432" s="183"/>
      <c r="E2432" s="188" t="s">
        <v>15193</v>
      </c>
      <c r="F2432" s="186">
        <v>0</v>
      </c>
      <c r="G2432" s="185" t="s">
        <v>6096</v>
      </c>
      <c r="H2432" s="110" t="s">
        <v>6155</v>
      </c>
      <c r="I2432" s="110" t="s">
        <v>6118</v>
      </c>
    </row>
    <row r="2433" spans="1:9" ht="11.25" customHeight="1" x14ac:dyDescent="0.2">
      <c r="A2433" s="181">
        <v>3184</v>
      </c>
      <c r="B2433" s="182" t="s">
        <v>2904</v>
      </c>
      <c r="C2433" s="182" t="s">
        <v>751</v>
      </c>
      <c r="D2433" s="183"/>
      <c r="E2433" s="188" t="s">
        <v>15193</v>
      </c>
      <c r="F2433" s="186">
        <v>0</v>
      </c>
      <c r="G2433" s="185" t="s">
        <v>6096</v>
      </c>
      <c r="H2433" s="110" t="s">
        <v>6119</v>
      </c>
      <c r="I2433" s="110" t="s">
        <v>6118</v>
      </c>
    </row>
    <row r="2434" spans="1:9" ht="11.25" customHeight="1" x14ac:dyDescent="0.2">
      <c r="A2434" s="110">
        <v>3186</v>
      </c>
      <c r="B2434" s="110" t="s">
        <v>7181</v>
      </c>
      <c r="C2434" s="110" t="s">
        <v>178</v>
      </c>
      <c r="D2434" s="183">
        <v>45009</v>
      </c>
      <c r="E2434" s="110" t="s">
        <v>15194</v>
      </c>
      <c r="F2434" s="110">
        <v>49602</v>
      </c>
      <c r="G2434" s="185" t="s">
        <v>8193</v>
      </c>
      <c r="H2434" s="110" t="s">
        <v>6280</v>
      </c>
      <c r="I2434" s="110" t="s">
        <v>6118</v>
      </c>
    </row>
    <row r="2435" spans="1:9" ht="11.25" customHeight="1" x14ac:dyDescent="0.2">
      <c r="A2435" s="181">
        <v>3187</v>
      </c>
      <c r="B2435" s="182" t="s">
        <v>545</v>
      </c>
      <c r="C2435" s="182" t="s">
        <v>183</v>
      </c>
      <c r="D2435" s="183"/>
      <c r="E2435" s="188" t="s">
        <v>15193</v>
      </c>
      <c r="F2435" s="186">
        <v>0</v>
      </c>
      <c r="G2435" s="185"/>
      <c r="H2435" s="110" t="s">
        <v>6255</v>
      </c>
      <c r="I2435" s="110" t="s">
        <v>8032</v>
      </c>
    </row>
    <row r="2436" spans="1:9" ht="11.25" customHeight="1" x14ac:dyDescent="0.2">
      <c r="A2436" s="181">
        <v>3188</v>
      </c>
      <c r="B2436" s="182" t="s">
        <v>12581</v>
      </c>
      <c r="C2436" s="182" t="s">
        <v>273</v>
      </c>
      <c r="D2436" s="183"/>
      <c r="E2436" s="188" t="s">
        <v>15193</v>
      </c>
      <c r="F2436" s="186">
        <v>0</v>
      </c>
      <c r="G2436" s="185"/>
      <c r="H2436" s="110" t="s">
        <v>6191</v>
      </c>
      <c r="I2436" s="110" t="s">
        <v>8032</v>
      </c>
    </row>
    <row r="2437" spans="1:9" ht="11.25" customHeight="1" x14ac:dyDescent="0.2">
      <c r="A2437" s="181">
        <v>3189</v>
      </c>
      <c r="B2437" s="182" t="s">
        <v>472</v>
      </c>
      <c r="C2437" s="182" t="s">
        <v>171</v>
      </c>
      <c r="D2437" s="183"/>
      <c r="E2437" s="188" t="s">
        <v>15193</v>
      </c>
      <c r="F2437" s="186">
        <v>0</v>
      </c>
      <c r="G2437" s="185" t="s">
        <v>6096</v>
      </c>
      <c r="H2437" s="110" t="s">
        <v>6255</v>
      </c>
      <c r="I2437" s="110" t="s">
        <v>8032</v>
      </c>
    </row>
    <row r="2438" spans="1:9" ht="11.25" customHeight="1" x14ac:dyDescent="0.2">
      <c r="A2438" s="181">
        <v>3191</v>
      </c>
      <c r="B2438" s="182" t="s">
        <v>503</v>
      </c>
      <c r="C2438" s="182" t="s">
        <v>178</v>
      </c>
      <c r="D2438" s="183"/>
      <c r="E2438" s="188" t="s">
        <v>15193</v>
      </c>
      <c r="F2438" s="186">
        <v>0</v>
      </c>
      <c r="G2438" s="185" t="s">
        <v>6096</v>
      </c>
      <c r="H2438" s="110" t="s">
        <v>6116</v>
      </c>
      <c r="I2438" s="110" t="s">
        <v>6114</v>
      </c>
    </row>
    <row r="2439" spans="1:9" ht="11.25" customHeight="1" x14ac:dyDescent="0.2">
      <c r="A2439" s="181">
        <v>3192</v>
      </c>
      <c r="B2439" s="182" t="s">
        <v>12578</v>
      </c>
      <c r="C2439" s="182" t="s">
        <v>273</v>
      </c>
      <c r="D2439" s="183"/>
      <c r="E2439" s="188" t="s">
        <v>15193</v>
      </c>
      <c r="F2439" s="186">
        <v>0</v>
      </c>
      <c r="G2439" s="185" t="s">
        <v>6096</v>
      </c>
      <c r="H2439" s="110" t="s">
        <v>6116</v>
      </c>
      <c r="I2439" s="110" t="s">
        <v>6114</v>
      </c>
    </row>
    <row r="2440" spans="1:9" ht="11.25" customHeight="1" x14ac:dyDescent="0.2">
      <c r="A2440" s="181">
        <v>3193</v>
      </c>
      <c r="B2440" s="182" t="s">
        <v>14910</v>
      </c>
      <c r="C2440" s="182" t="s">
        <v>168</v>
      </c>
      <c r="D2440" s="184">
        <v>44591</v>
      </c>
      <c r="E2440" s="188" t="s">
        <v>7328</v>
      </c>
      <c r="F2440" s="186">
        <v>383</v>
      </c>
      <c r="G2440" s="185" t="s">
        <v>6096</v>
      </c>
      <c r="H2440" s="110" t="s">
        <v>6362</v>
      </c>
      <c r="I2440" s="110" t="s">
        <v>7924</v>
      </c>
    </row>
    <row r="2441" spans="1:9" ht="11.25" customHeight="1" x14ac:dyDescent="0.2">
      <c r="A2441" s="181">
        <v>3194</v>
      </c>
      <c r="B2441" s="182" t="s">
        <v>12576</v>
      </c>
      <c r="C2441" s="182" t="s">
        <v>273</v>
      </c>
      <c r="D2441" s="184"/>
      <c r="E2441" s="188" t="s">
        <v>15193</v>
      </c>
      <c r="F2441" s="186">
        <v>0</v>
      </c>
      <c r="G2441" s="185" t="s">
        <v>6096</v>
      </c>
      <c r="H2441" s="110" t="s">
        <v>6116</v>
      </c>
      <c r="I2441" s="110" t="s">
        <v>8197</v>
      </c>
    </row>
    <row r="2442" spans="1:9" ht="11.25" customHeight="1" x14ac:dyDescent="0.2">
      <c r="A2442" s="181">
        <v>3195</v>
      </c>
      <c r="B2442" s="182" t="s">
        <v>405</v>
      </c>
      <c r="C2442" s="182" t="s">
        <v>4459</v>
      </c>
      <c r="D2442" s="183"/>
      <c r="E2442" s="188" t="s">
        <v>15193</v>
      </c>
      <c r="F2442" s="186">
        <v>0</v>
      </c>
      <c r="G2442" s="185" t="s">
        <v>6096</v>
      </c>
      <c r="H2442" s="110" t="s">
        <v>6240</v>
      </c>
      <c r="I2442" s="110" t="s">
        <v>6117</v>
      </c>
    </row>
    <row r="2443" spans="1:9" ht="11.25" customHeight="1" x14ac:dyDescent="0.2">
      <c r="A2443" s="181">
        <v>3196</v>
      </c>
      <c r="B2443" s="182" t="s">
        <v>1638</v>
      </c>
      <c r="C2443" s="182" t="s">
        <v>183</v>
      </c>
      <c r="D2443" s="183"/>
      <c r="E2443" s="188" t="s">
        <v>15193</v>
      </c>
      <c r="F2443" s="186">
        <v>0</v>
      </c>
      <c r="G2443" s="185" t="s">
        <v>8199</v>
      </c>
      <c r="H2443" s="110" t="s">
        <v>6221</v>
      </c>
      <c r="I2443" s="110" t="s">
        <v>6122</v>
      </c>
    </row>
    <row r="2444" spans="1:9" ht="11.25" customHeight="1" x14ac:dyDescent="0.2">
      <c r="A2444" s="181">
        <v>3198</v>
      </c>
      <c r="B2444" s="182" t="s">
        <v>12574</v>
      </c>
      <c r="C2444" s="182" t="s">
        <v>751</v>
      </c>
      <c r="D2444" s="183"/>
      <c r="E2444" s="188" t="s">
        <v>15193</v>
      </c>
      <c r="F2444" s="186">
        <v>0</v>
      </c>
      <c r="G2444" s="185" t="s">
        <v>8201</v>
      </c>
      <c r="H2444" s="110" t="s">
        <v>6221</v>
      </c>
      <c r="I2444" s="110" t="s">
        <v>6122</v>
      </c>
    </row>
    <row r="2445" spans="1:9" ht="11.25" customHeight="1" x14ac:dyDescent="0.2">
      <c r="A2445" s="181">
        <v>3200</v>
      </c>
      <c r="B2445" s="182" t="s">
        <v>12572</v>
      </c>
      <c r="C2445" s="182" t="s">
        <v>273</v>
      </c>
      <c r="D2445" s="183"/>
      <c r="E2445" s="188" t="s">
        <v>15193</v>
      </c>
      <c r="F2445" s="186">
        <v>0</v>
      </c>
      <c r="G2445" s="185" t="s">
        <v>8203</v>
      </c>
      <c r="H2445" s="110" t="s">
        <v>6221</v>
      </c>
      <c r="I2445" s="110" t="s">
        <v>6122</v>
      </c>
    </row>
    <row r="2446" spans="1:9" ht="11.25" customHeight="1" x14ac:dyDescent="0.2">
      <c r="A2446" s="181">
        <v>3201</v>
      </c>
      <c r="B2446" s="182" t="s">
        <v>2102</v>
      </c>
      <c r="C2446" s="182" t="s">
        <v>178</v>
      </c>
      <c r="D2446" s="183"/>
      <c r="E2446" s="188" t="s">
        <v>15193</v>
      </c>
      <c r="F2446" s="186">
        <v>0</v>
      </c>
      <c r="G2446" s="185" t="s">
        <v>8205</v>
      </c>
      <c r="H2446" s="110" t="s">
        <v>6221</v>
      </c>
      <c r="I2446" s="110" t="s">
        <v>6122</v>
      </c>
    </row>
    <row r="2447" spans="1:9" ht="11.25" customHeight="1" x14ac:dyDescent="0.2">
      <c r="A2447" s="110">
        <v>3202</v>
      </c>
      <c r="B2447" s="110" t="s">
        <v>2098</v>
      </c>
      <c r="C2447" s="110" t="s">
        <v>178</v>
      </c>
      <c r="D2447" s="183"/>
      <c r="E2447" s="110" t="s">
        <v>15193</v>
      </c>
      <c r="F2447" s="110">
        <v>0</v>
      </c>
      <c r="G2447" s="185"/>
      <c r="H2447" s="110" t="s">
        <v>6121</v>
      </c>
      <c r="I2447" s="110"/>
    </row>
    <row r="2448" spans="1:9" ht="11.25" customHeight="1" x14ac:dyDescent="0.2">
      <c r="A2448" s="181">
        <v>3203</v>
      </c>
      <c r="B2448" s="182" t="s">
        <v>1836</v>
      </c>
      <c r="C2448" s="182" t="s">
        <v>178</v>
      </c>
      <c r="D2448" s="183"/>
      <c r="E2448" s="188" t="s">
        <v>15193</v>
      </c>
      <c r="F2448" s="186">
        <v>0</v>
      </c>
      <c r="G2448" s="185"/>
      <c r="H2448" s="110" t="s">
        <v>6255</v>
      </c>
      <c r="I2448" s="110"/>
    </row>
    <row r="2449" spans="1:9" ht="11.25" customHeight="1" x14ac:dyDescent="0.2">
      <c r="A2449" s="181">
        <v>3204</v>
      </c>
      <c r="B2449" s="182" t="s">
        <v>1831</v>
      </c>
      <c r="C2449" s="182" t="s">
        <v>178</v>
      </c>
      <c r="D2449" s="183"/>
      <c r="E2449" s="188" t="s">
        <v>15193</v>
      </c>
      <c r="F2449" s="186">
        <v>0</v>
      </c>
      <c r="G2449" s="185"/>
      <c r="H2449" s="110" t="s">
        <v>6221</v>
      </c>
      <c r="I2449" s="110" t="s">
        <v>8032</v>
      </c>
    </row>
    <row r="2450" spans="1:9" ht="11.25" customHeight="1" x14ac:dyDescent="0.2">
      <c r="A2450" s="181">
        <v>3205</v>
      </c>
      <c r="B2450" s="182" t="s">
        <v>2240</v>
      </c>
      <c r="C2450" s="182" t="s">
        <v>178</v>
      </c>
      <c r="D2450" s="183"/>
      <c r="E2450" s="188" t="s">
        <v>15193</v>
      </c>
      <c r="F2450" s="186">
        <v>0</v>
      </c>
      <c r="G2450" s="185" t="s">
        <v>6096</v>
      </c>
      <c r="H2450" s="110" t="s">
        <v>6282</v>
      </c>
      <c r="I2450" s="110" t="s">
        <v>8032</v>
      </c>
    </row>
    <row r="2451" spans="1:9" ht="11.25" customHeight="1" x14ac:dyDescent="0.2">
      <c r="A2451" s="181">
        <v>3206</v>
      </c>
      <c r="B2451" s="182" t="s">
        <v>12568</v>
      </c>
      <c r="C2451" s="182" t="s">
        <v>183</v>
      </c>
      <c r="D2451" s="184"/>
      <c r="E2451" s="188" t="s">
        <v>15193</v>
      </c>
      <c r="F2451" s="186">
        <v>0</v>
      </c>
      <c r="G2451" s="185"/>
      <c r="H2451" s="110" t="s">
        <v>6194</v>
      </c>
      <c r="I2451" s="110" t="s">
        <v>6122</v>
      </c>
    </row>
    <row r="2452" spans="1:9" ht="11.25" customHeight="1" x14ac:dyDescent="0.2">
      <c r="A2452" s="181">
        <v>3207</v>
      </c>
      <c r="B2452" s="182" t="s">
        <v>12566</v>
      </c>
      <c r="C2452" s="182" t="s">
        <v>178</v>
      </c>
      <c r="D2452" s="183"/>
      <c r="E2452" s="188" t="s">
        <v>15193</v>
      </c>
      <c r="F2452" s="186">
        <v>0</v>
      </c>
      <c r="G2452" s="185"/>
      <c r="H2452" s="110" t="s">
        <v>6097</v>
      </c>
      <c r="I2452" s="110" t="s">
        <v>6153</v>
      </c>
    </row>
    <row r="2453" spans="1:9" ht="11.25" customHeight="1" x14ac:dyDescent="0.2">
      <c r="A2453" s="181">
        <v>3208</v>
      </c>
      <c r="B2453" s="182" t="s">
        <v>2257</v>
      </c>
      <c r="C2453" s="182" t="s">
        <v>178</v>
      </c>
      <c r="D2453" s="183"/>
      <c r="E2453" s="188" t="s">
        <v>15193</v>
      </c>
      <c r="F2453" s="186">
        <v>0</v>
      </c>
      <c r="G2453" s="185"/>
      <c r="H2453" s="110" t="s">
        <v>6130</v>
      </c>
      <c r="I2453" s="110"/>
    </row>
    <row r="2454" spans="1:9" ht="11.25" customHeight="1" x14ac:dyDescent="0.2">
      <c r="A2454" s="181">
        <v>3209</v>
      </c>
      <c r="B2454" s="182" t="s">
        <v>2905</v>
      </c>
      <c r="C2454" s="182" t="s">
        <v>751</v>
      </c>
      <c r="D2454" s="183"/>
      <c r="E2454" s="188" t="s">
        <v>15193</v>
      </c>
      <c r="F2454" s="186">
        <v>0</v>
      </c>
      <c r="G2454" s="185" t="s">
        <v>6096</v>
      </c>
      <c r="H2454" s="110" t="s">
        <v>8186</v>
      </c>
      <c r="I2454" s="110" t="s">
        <v>8032</v>
      </c>
    </row>
    <row r="2455" spans="1:9" ht="11.25" customHeight="1" x14ac:dyDescent="0.2">
      <c r="A2455" s="181">
        <v>3210</v>
      </c>
      <c r="B2455" s="182" t="s">
        <v>12563</v>
      </c>
      <c r="C2455" s="182" t="s">
        <v>178</v>
      </c>
      <c r="D2455" s="183"/>
      <c r="E2455" s="188" t="s">
        <v>15193</v>
      </c>
      <c r="F2455" s="186">
        <v>0</v>
      </c>
      <c r="G2455" s="185" t="s">
        <v>6096</v>
      </c>
      <c r="H2455" s="110" t="s">
        <v>7184</v>
      </c>
      <c r="I2455" s="110" t="s">
        <v>8032</v>
      </c>
    </row>
    <row r="2456" spans="1:9" ht="11.25" customHeight="1" x14ac:dyDescent="0.2">
      <c r="A2456" s="181">
        <v>3211</v>
      </c>
      <c r="B2456" s="182" t="s">
        <v>12561</v>
      </c>
      <c r="C2456" s="182" t="s">
        <v>178</v>
      </c>
      <c r="D2456" s="183"/>
      <c r="E2456" s="188" t="s">
        <v>15193</v>
      </c>
      <c r="F2456" s="186">
        <v>0</v>
      </c>
      <c r="G2456" s="185" t="s">
        <v>6096</v>
      </c>
      <c r="H2456" s="110" t="s">
        <v>7184</v>
      </c>
      <c r="I2456" s="110" t="s">
        <v>6117</v>
      </c>
    </row>
    <row r="2457" spans="1:9" ht="11.25" customHeight="1" x14ac:dyDescent="0.2">
      <c r="A2457" s="181">
        <v>3213</v>
      </c>
      <c r="B2457" s="182" t="s">
        <v>12559</v>
      </c>
      <c r="C2457" s="182" t="s">
        <v>178</v>
      </c>
      <c r="D2457" s="184"/>
      <c r="E2457" s="188" t="s">
        <v>15193</v>
      </c>
      <c r="F2457" s="186">
        <v>0</v>
      </c>
      <c r="G2457" s="185" t="s">
        <v>6096</v>
      </c>
      <c r="H2457" s="110" t="s">
        <v>6155</v>
      </c>
      <c r="I2457" s="110" t="s">
        <v>7925</v>
      </c>
    </row>
    <row r="2458" spans="1:9" ht="11.25" customHeight="1" x14ac:dyDescent="0.2">
      <c r="A2458" s="181">
        <v>3214</v>
      </c>
      <c r="B2458" s="182" t="s">
        <v>12557</v>
      </c>
      <c r="C2458" s="182" t="s">
        <v>178</v>
      </c>
      <c r="D2458" s="183"/>
      <c r="E2458" s="188" t="s">
        <v>15193</v>
      </c>
      <c r="F2458" s="186">
        <v>0</v>
      </c>
      <c r="G2458" s="185" t="s">
        <v>6096</v>
      </c>
      <c r="H2458" s="110" t="s">
        <v>6155</v>
      </c>
      <c r="I2458" s="110" t="s">
        <v>7925</v>
      </c>
    </row>
    <row r="2459" spans="1:9" ht="11.25" customHeight="1" x14ac:dyDescent="0.2">
      <c r="A2459" s="181">
        <v>3215</v>
      </c>
      <c r="B2459" s="182" t="s">
        <v>1834</v>
      </c>
      <c r="C2459" s="182" t="s">
        <v>178</v>
      </c>
      <c r="D2459" s="183"/>
      <c r="E2459" s="188" t="s">
        <v>15193</v>
      </c>
      <c r="F2459" s="186">
        <v>0</v>
      </c>
      <c r="G2459" s="185" t="s">
        <v>6096</v>
      </c>
      <c r="H2459" s="110" t="s">
        <v>6221</v>
      </c>
      <c r="I2459" s="110" t="s">
        <v>7925</v>
      </c>
    </row>
    <row r="2460" spans="1:9" ht="11.25" customHeight="1" x14ac:dyDescent="0.2">
      <c r="A2460" s="181">
        <v>3216</v>
      </c>
      <c r="B2460" s="182" t="s">
        <v>2249</v>
      </c>
      <c r="C2460" s="182" t="s">
        <v>178</v>
      </c>
      <c r="D2460" s="183"/>
      <c r="E2460" s="188" t="s">
        <v>15193</v>
      </c>
      <c r="F2460" s="186">
        <v>0</v>
      </c>
      <c r="G2460" s="185" t="s">
        <v>6096</v>
      </c>
      <c r="H2460" s="110" t="s">
        <v>6152</v>
      </c>
      <c r="I2460" s="110" t="s">
        <v>7925</v>
      </c>
    </row>
    <row r="2461" spans="1:9" ht="11.25" customHeight="1" x14ac:dyDescent="0.2">
      <c r="A2461" s="181">
        <v>3217</v>
      </c>
      <c r="B2461" s="182" t="s">
        <v>2256</v>
      </c>
      <c r="C2461" s="182" t="s">
        <v>178</v>
      </c>
      <c r="D2461" s="184"/>
      <c r="E2461" s="188" t="s">
        <v>15193</v>
      </c>
      <c r="F2461" s="186">
        <v>0</v>
      </c>
      <c r="G2461" s="185" t="s">
        <v>6096</v>
      </c>
      <c r="H2461" s="110" t="s">
        <v>6152</v>
      </c>
      <c r="I2461" s="110" t="s">
        <v>7925</v>
      </c>
    </row>
    <row r="2462" spans="1:9" ht="11.25" customHeight="1" x14ac:dyDescent="0.2">
      <c r="A2462" s="181">
        <v>3218</v>
      </c>
      <c r="B2462" s="182" t="s">
        <v>12552</v>
      </c>
      <c r="C2462" s="182" t="s">
        <v>178</v>
      </c>
      <c r="D2462" s="183"/>
      <c r="E2462" s="188" t="s">
        <v>15193</v>
      </c>
      <c r="F2462" s="186">
        <v>0</v>
      </c>
      <c r="G2462" s="185" t="s">
        <v>6096</v>
      </c>
      <c r="H2462" s="110" t="s">
        <v>6152</v>
      </c>
      <c r="I2462" s="110" t="s">
        <v>7925</v>
      </c>
    </row>
    <row r="2463" spans="1:9" ht="11.25" customHeight="1" x14ac:dyDescent="0.2">
      <c r="A2463" s="181">
        <v>3232</v>
      </c>
      <c r="B2463" s="182" t="s">
        <v>8463</v>
      </c>
      <c r="C2463" s="182" t="s">
        <v>401</v>
      </c>
      <c r="D2463" s="183">
        <v>43655</v>
      </c>
      <c r="E2463" s="188" t="s">
        <v>15195</v>
      </c>
      <c r="F2463" s="186">
        <v>1130500</v>
      </c>
      <c r="G2463" s="185" t="s">
        <v>6096</v>
      </c>
      <c r="H2463" s="110" t="s">
        <v>6257</v>
      </c>
      <c r="I2463" s="110" t="s">
        <v>7925</v>
      </c>
    </row>
    <row r="2464" spans="1:9" ht="11.25" customHeight="1" x14ac:dyDescent="0.2">
      <c r="A2464" s="181">
        <v>3233</v>
      </c>
      <c r="B2464" s="182" t="s">
        <v>7648</v>
      </c>
      <c r="C2464" s="182" t="s">
        <v>4484</v>
      </c>
      <c r="D2464" s="183">
        <v>45009</v>
      </c>
      <c r="E2464" s="188" t="s">
        <v>15194</v>
      </c>
      <c r="F2464" s="186">
        <v>407314</v>
      </c>
      <c r="G2464" s="185" t="s">
        <v>6096</v>
      </c>
      <c r="H2464" s="110" t="s">
        <v>6116</v>
      </c>
      <c r="I2464" s="110" t="s">
        <v>6117</v>
      </c>
    </row>
    <row r="2465" spans="1:9" ht="11.25" customHeight="1" x14ac:dyDescent="0.2">
      <c r="A2465" s="181">
        <v>3235</v>
      </c>
      <c r="B2465" s="182" t="s">
        <v>899</v>
      </c>
      <c r="C2465" s="182" t="s">
        <v>401</v>
      </c>
      <c r="D2465" s="183"/>
      <c r="E2465" s="188" t="s">
        <v>15193</v>
      </c>
      <c r="F2465" s="186">
        <v>0</v>
      </c>
      <c r="G2465" s="185" t="s">
        <v>6096</v>
      </c>
      <c r="H2465" s="110" t="s">
        <v>6361</v>
      </c>
      <c r="I2465" s="110" t="s">
        <v>6117</v>
      </c>
    </row>
    <row r="2466" spans="1:9" ht="11.25" customHeight="1" x14ac:dyDescent="0.2">
      <c r="A2466" s="181">
        <v>3237</v>
      </c>
      <c r="B2466" s="182" t="s">
        <v>12551</v>
      </c>
      <c r="C2466" s="182" t="s">
        <v>4484</v>
      </c>
      <c r="D2466" s="184"/>
      <c r="E2466" s="188" t="s">
        <v>15193</v>
      </c>
      <c r="F2466" s="186">
        <v>0</v>
      </c>
      <c r="G2466" s="185" t="s">
        <v>6096</v>
      </c>
      <c r="H2466" s="110" t="s">
        <v>6344</v>
      </c>
      <c r="I2466" s="110" t="s">
        <v>6118</v>
      </c>
    </row>
    <row r="2467" spans="1:9" ht="11.25" customHeight="1" x14ac:dyDescent="0.2">
      <c r="A2467" s="181">
        <v>3238</v>
      </c>
      <c r="B2467" s="182" t="s">
        <v>12550</v>
      </c>
      <c r="C2467" s="182" t="s">
        <v>401</v>
      </c>
      <c r="D2467" s="183"/>
      <c r="E2467" s="188" t="s">
        <v>15193</v>
      </c>
      <c r="F2467" s="186">
        <v>0</v>
      </c>
      <c r="G2467" s="185" t="s">
        <v>6096</v>
      </c>
      <c r="H2467" s="110" t="s">
        <v>6344</v>
      </c>
      <c r="I2467" s="110" t="s">
        <v>6114</v>
      </c>
    </row>
    <row r="2468" spans="1:9" ht="11.25" customHeight="1" x14ac:dyDescent="0.2">
      <c r="A2468" s="181">
        <v>3239</v>
      </c>
      <c r="B2468" s="182" t="s">
        <v>904</v>
      </c>
      <c r="C2468" s="182" t="s">
        <v>4484</v>
      </c>
      <c r="D2468" s="183"/>
      <c r="E2468" s="188" t="s">
        <v>15193</v>
      </c>
      <c r="F2468" s="186">
        <v>0</v>
      </c>
      <c r="G2468" s="185" t="s">
        <v>6096</v>
      </c>
      <c r="H2468" s="110" t="s">
        <v>6280</v>
      </c>
      <c r="I2468" s="110" t="s">
        <v>6114</v>
      </c>
    </row>
    <row r="2469" spans="1:9" ht="11.25" customHeight="1" x14ac:dyDescent="0.2">
      <c r="A2469" s="181">
        <v>3240</v>
      </c>
      <c r="B2469" s="182" t="s">
        <v>904</v>
      </c>
      <c r="C2469" s="182" t="s">
        <v>401</v>
      </c>
      <c r="D2469" s="183"/>
      <c r="E2469" s="188" t="s">
        <v>15193</v>
      </c>
      <c r="F2469" s="186">
        <v>0</v>
      </c>
      <c r="G2469" s="185" t="s">
        <v>6096</v>
      </c>
      <c r="H2469" s="110" t="s">
        <v>7087</v>
      </c>
      <c r="I2469" s="110" t="s">
        <v>6211</v>
      </c>
    </row>
    <row r="2470" spans="1:9" ht="11.25" customHeight="1" x14ac:dyDescent="0.2">
      <c r="A2470" s="181">
        <v>3241</v>
      </c>
      <c r="B2470" s="182" t="s">
        <v>969</v>
      </c>
      <c r="C2470" s="182" t="s">
        <v>4484</v>
      </c>
      <c r="D2470" s="183">
        <v>45009</v>
      </c>
      <c r="E2470" s="188" t="s">
        <v>15194</v>
      </c>
      <c r="F2470" s="186">
        <v>18667.990000000002</v>
      </c>
      <c r="G2470" s="185" t="s">
        <v>6096</v>
      </c>
      <c r="H2470" s="110" t="s">
        <v>7087</v>
      </c>
      <c r="I2470" s="110" t="s">
        <v>6117</v>
      </c>
    </row>
    <row r="2471" spans="1:9" ht="11.25" customHeight="1" x14ac:dyDescent="0.2">
      <c r="A2471" s="181">
        <v>3242</v>
      </c>
      <c r="B2471" s="182" t="s">
        <v>968</v>
      </c>
      <c r="C2471" s="182" t="s">
        <v>401</v>
      </c>
      <c r="D2471" s="183"/>
      <c r="E2471" s="188" t="s">
        <v>15193</v>
      </c>
      <c r="F2471" s="186">
        <v>0</v>
      </c>
      <c r="G2471" s="185" t="s">
        <v>6096</v>
      </c>
      <c r="H2471" s="110" t="s">
        <v>7087</v>
      </c>
      <c r="I2471" s="110" t="s">
        <v>6117</v>
      </c>
    </row>
    <row r="2472" spans="1:9" ht="11.25" customHeight="1" x14ac:dyDescent="0.2">
      <c r="A2472" s="181">
        <v>3243</v>
      </c>
      <c r="B2472" s="182" t="s">
        <v>986</v>
      </c>
      <c r="C2472" s="182" t="s">
        <v>4484</v>
      </c>
      <c r="D2472" s="183">
        <v>45013</v>
      </c>
      <c r="E2472" s="188" t="s">
        <v>15194</v>
      </c>
      <c r="F2472" s="186">
        <v>53812</v>
      </c>
      <c r="G2472" s="185" t="s">
        <v>6096</v>
      </c>
      <c r="H2472" s="110" t="s">
        <v>6194</v>
      </c>
      <c r="I2472" s="110" t="s">
        <v>6114</v>
      </c>
    </row>
    <row r="2473" spans="1:9" ht="11.25" customHeight="1" x14ac:dyDescent="0.2">
      <c r="A2473" s="181">
        <v>3244</v>
      </c>
      <c r="B2473" s="182" t="s">
        <v>986</v>
      </c>
      <c r="C2473" s="182" t="s">
        <v>401</v>
      </c>
      <c r="D2473" s="183"/>
      <c r="E2473" s="188" t="s">
        <v>15193</v>
      </c>
      <c r="F2473" s="186">
        <v>0</v>
      </c>
      <c r="G2473" s="185" t="s">
        <v>6096</v>
      </c>
      <c r="H2473" s="110" t="s">
        <v>6605</v>
      </c>
      <c r="I2473" s="110" t="s">
        <v>6118</v>
      </c>
    </row>
    <row r="2474" spans="1:9" ht="11.25" customHeight="1" x14ac:dyDescent="0.2">
      <c r="A2474" s="181">
        <v>3245</v>
      </c>
      <c r="B2474" s="182" t="s">
        <v>12549</v>
      </c>
      <c r="C2474" s="182" t="s">
        <v>4484</v>
      </c>
      <c r="D2474" s="183"/>
      <c r="E2474" s="188" t="s">
        <v>15193</v>
      </c>
      <c r="F2474" s="186">
        <v>0</v>
      </c>
      <c r="G2474" s="185" t="s">
        <v>6096</v>
      </c>
      <c r="H2474" s="110" t="s">
        <v>6257</v>
      </c>
      <c r="I2474" s="110" t="s">
        <v>6118</v>
      </c>
    </row>
    <row r="2475" spans="1:9" ht="11.25" customHeight="1" x14ac:dyDescent="0.2">
      <c r="A2475" s="181">
        <v>3246</v>
      </c>
      <c r="B2475" s="182" t="s">
        <v>995</v>
      </c>
      <c r="C2475" s="182" t="s">
        <v>868</v>
      </c>
      <c r="D2475" s="183"/>
      <c r="E2475" s="188" t="s">
        <v>15193</v>
      </c>
      <c r="F2475" s="186">
        <v>0</v>
      </c>
      <c r="G2475" s="185" t="s">
        <v>6096</v>
      </c>
      <c r="H2475" s="110" t="s">
        <v>6303</v>
      </c>
      <c r="I2475" s="110" t="s">
        <v>6114</v>
      </c>
    </row>
    <row r="2476" spans="1:9" ht="11.25" customHeight="1" x14ac:dyDescent="0.2">
      <c r="A2476" s="181">
        <v>3247</v>
      </c>
      <c r="B2476" s="182" t="s">
        <v>995</v>
      </c>
      <c r="C2476" s="182" t="s">
        <v>401</v>
      </c>
      <c r="D2476" s="183"/>
      <c r="E2476" s="188" t="s">
        <v>15193</v>
      </c>
      <c r="F2476" s="186">
        <v>0</v>
      </c>
      <c r="G2476" s="185" t="s">
        <v>6096</v>
      </c>
      <c r="H2476" s="110" t="s">
        <v>6344</v>
      </c>
      <c r="I2476" s="110" t="s">
        <v>6114</v>
      </c>
    </row>
    <row r="2477" spans="1:9" ht="11.25" customHeight="1" x14ac:dyDescent="0.2">
      <c r="A2477" s="181">
        <v>3248</v>
      </c>
      <c r="B2477" s="182" t="s">
        <v>7179</v>
      </c>
      <c r="C2477" s="182" t="s">
        <v>868</v>
      </c>
      <c r="D2477" s="183">
        <v>45007</v>
      </c>
      <c r="E2477" s="188" t="s">
        <v>15194</v>
      </c>
      <c r="F2477" s="186">
        <v>58108</v>
      </c>
      <c r="G2477" s="185" t="s">
        <v>8227</v>
      </c>
      <c r="H2477" s="110" t="s">
        <v>6152</v>
      </c>
      <c r="I2477" s="110" t="s">
        <v>6117</v>
      </c>
    </row>
    <row r="2478" spans="1:9" ht="11.25" customHeight="1" x14ac:dyDescent="0.2">
      <c r="A2478" s="181">
        <v>3250</v>
      </c>
      <c r="B2478" s="182" t="s">
        <v>996</v>
      </c>
      <c r="C2478" s="182" t="s">
        <v>4484</v>
      </c>
      <c r="D2478" s="183"/>
      <c r="E2478" s="188" t="s">
        <v>15193</v>
      </c>
      <c r="F2478" s="186">
        <v>0</v>
      </c>
      <c r="G2478" s="185" t="s">
        <v>6096</v>
      </c>
      <c r="H2478" s="110" t="s">
        <v>6215</v>
      </c>
      <c r="I2478" s="110" t="s">
        <v>6114</v>
      </c>
    </row>
    <row r="2479" spans="1:9" ht="11.25" customHeight="1" x14ac:dyDescent="0.2">
      <c r="A2479" s="181">
        <v>3251</v>
      </c>
      <c r="B2479" s="182" t="s">
        <v>7357</v>
      </c>
      <c r="C2479" s="182" t="s">
        <v>4484</v>
      </c>
      <c r="D2479" s="183">
        <v>43851</v>
      </c>
      <c r="E2479" s="188" t="s">
        <v>15196</v>
      </c>
      <c r="F2479" s="186">
        <v>39612.01</v>
      </c>
      <c r="G2479" s="185" t="s">
        <v>7901</v>
      </c>
      <c r="H2479" s="110" t="s">
        <v>7462</v>
      </c>
      <c r="I2479" s="110" t="s">
        <v>8228</v>
      </c>
    </row>
    <row r="2480" spans="1:9" ht="11.25" customHeight="1" x14ac:dyDescent="0.2">
      <c r="A2480" s="181">
        <v>3252</v>
      </c>
      <c r="B2480" s="182" t="s">
        <v>938</v>
      </c>
      <c r="C2480" s="182" t="s">
        <v>4484</v>
      </c>
      <c r="D2480" s="184"/>
      <c r="E2480" s="188" t="s">
        <v>15193</v>
      </c>
      <c r="F2480" s="186">
        <v>0</v>
      </c>
      <c r="G2480" s="185" t="s">
        <v>6500</v>
      </c>
      <c r="H2480" s="110" t="s">
        <v>6440</v>
      </c>
      <c r="I2480" s="110" t="s">
        <v>6114</v>
      </c>
    </row>
    <row r="2481" spans="1:9" ht="11.25" customHeight="1" x14ac:dyDescent="0.2">
      <c r="A2481" s="181">
        <v>3253</v>
      </c>
      <c r="B2481" s="182" t="s">
        <v>7910</v>
      </c>
      <c r="C2481" s="182" t="s">
        <v>868</v>
      </c>
      <c r="D2481" s="184">
        <v>44585</v>
      </c>
      <c r="E2481" s="188" t="s">
        <v>7328</v>
      </c>
      <c r="F2481" s="186">
        <v>144027</v>
      </c>
      <c r="G2481" s="185" t="s">
        <v>6500</v>
      </c>
      <c r="H2481" s="110" t="s">
        <v>6440</v>
      </c>
      <c r="I2481" s="110" t="s">
        <v>6114</v>
      </c>
    </row>
    <row r="2482" spans="1:9" ht="11.25" customHeight="1" x14ac:dyDescent="0.2">
      <c r="A2482" s="181">
        <v>3255</v>
      </c>
      <c r="B2482" s="182" t="s">
        <v>942</v>
      </c>
      <c r="C2482" s="182" t="s">
        <v>4484</v>
      </c>
      <c r="D2482" s="184">
        <v>43542</v>
      </c>
      <c r="E2482" s="188" t="s">
        <v>15195</v>
      </c>
      <c r="F2482" s="186">
        <v>423513</v>
      </c>
      <c r="G2482" s="185" t="s">
        <v>8229</v>
      </c>
      <c r="H2482" s="110" t="s">
        <v>6168</v>
      </c>
      <c r="I2482" s="110" t="s">
        <v>6118</v>
      </c>
    </row>
    <row r="2483" spans="1:9" ht="11.25" customHeight="1" x14ac:dyDescent="0.2">
      <c r="A2483" s="181">
        <v>3256</v>
      </c>
      <c r="B2483" s="182" t="s">
        <v>6628</v>
      </c>
      <c r="C2483" s="182" t="s">
        <v>868</v>
      </c>
      <c r="D2483" s="183">
        <v>45013</v>
      </c>
      <c r="E2483" s="188" t="s">
        <v>15194</v>
      </c>
      <c r="F2483" s="186">
        <v>67217</v>
      </c>
      <c r="G2483" s="185" t="s">
        <v>6096</v>
      </c>
      <c r="H2483" s="110" t="s">
        <v>6130</v>
      </c>
      <c r="I2483" s="110" t="s">
        <v>6114</v>
      </c>
    </row>
    <row r="2484" spans="1:9" ht="11.25" customHeight="1" x14ac:dyDescent="0.2">
      <c r="A2484" s="181">
        <v>3257</v>
      </c>
      <c r="B2484" s="182" t="s">
        <v>12547</v>
      </c>
      <c r="C2484" s="182" t="s">
        <v>178</v>
      </c>
      <c r="D2484" s="183"/>
      <c r="E2484" s="188" t="s">
        <v>15193</v>
      </c>
      <c r="F2484" s="186">
        <v>0</v>
      </c>
      <c r="G2484" s="185" t="s">
        <v>8231</v>
      </c>
      <c r="H2484" s="110" t="s">
        <v>6152</v>
      </c>
      <c r="I2484" s="110" t="s">
        <v>6114</v>
      </c>
    </row>
    <row r="2485" spans="1:9" ht="11.25" customHeight="1" x14ac:dyDescent="0.2">
      <c r="A2485" s="181">
        <v>3258</v>
      </c>
      <c r="B2485" s="182" t="s">
        <v>12545</v>
      </c>
      <c r="C2485" s="182" t="s">
        <v>178</v>
      </c>
      <c r="D2485" s="183"/>
      <c r="E2485" s="188" t="s">
        <v>15193</v>
      </c>
      <c r="F2485" s="186">
        <v>0</v>
      </c>
      <c r="G2485" s="185" t="s">
        <v>6096</v>
      </c>
      <c r="H2485" s="110" t="s">
        <v>6155</v>
      </c>
      <c r="I2485" s="110" t="s">
        <v>8032</v>
      </c>
    </row>
    <row r="2486" spans="1:9" ht="11.25" customHeight="1" x14ac:dyDescent="0.2">
      <c r="A2486" s="181">
        <v>3260</v>
      </c>
      <c r="B2486" s="182" t="s">
        <v>12543</v>
      </c>
      <c r="C2486" s="182" t="s">
        <v>178</v>
      </c>
      <c r="D2486" s="183"/>
      <c r="E2486" s="188" t="s">
        <v>15193</v>
      </c>
      <c r="F2486" s="186">
        <v>0</v>
      </c>
      <c r="G2486" s="185"/>
      <c r="H2486" s="110" t="s">
        <v>6149</v>
      </c>
      <c r="I2486" s="110" t="s">
        <v>8032</v>
      </c>
    </row>
    <row r="2487" spans="1:9" ht="11.25" customHeight="1" x14ac:dyDescent="0.2">
      <c r="A2487" s="181">
        <v>3261</v>
      </c>
      <c r="B2487" s="182" t="s">
        <v>12541</v>
      </c>
      <c r="C2487" s="182" t="s">
        <v>178</v>
      </c>
      <c r="D2487" s="183"/>
      <c r="E2487" s="188" t="s">
        <v>15193</v>
      </c>
      <c r="F2487" s="186">
        <v>0</v>
      </c>
      <c r="G2487" s="185"/>
      <c r="H2487" s="110" t="s">
        <v>6255</v>
      </c>
      <c r="I2487" s="110" t="s">
        <v>8032</v>
      </c>
    </row>
    <row r="2488" spans="1:9" ht="11.25" customHeight="1" x14ac:dyDescent="0.2">
      <c r="A2488" s="181">
        <v>3262</v>
      </c>
      <c r="B2488" s="182" t="s">
        <v>12540</v>
      </c>
      <c r="C2488" s="182" t="s">
        <v>178</v>
      </c>
      <c r="D2488" s="183"/>
      <c r="E2488" s="188" t="s">
        <v>15193</v>
      </c>
      <c r="F2488" s="186">
        <v>0</v>
      </c>
      <c r="G2488" s="185" t="s">
        <v>6096</v>
      </c>
      <c r="H2488" s="110" t="s">
        <v>6121</v>
      </c>
      <c r="I2488" s="110" t="s">
        <v>6118</v>
      </c>
    </row>
    <row r="2489" spans="1:9" ht="11.25" customHeight="1" x14ac:dyDescent="0.2">
      <c r="A2489" s="181">
        <v>3263</v>
      </c>
      <c r="B2489" s="182" t="s">
        <v>12539</v>
      </c>
      <c r="C2489" s="182" t="s">
        <v>178</v>
      </c>
      <c r="D2489" s="184"/>
      <c r="E2489" s="188" t="s">
        <v>15193</v>
      </c>
      <c r="F2489" s="186">
        <v>0</v>
      </c>
      <c r="G2489" s="185" t="s">
        <v>6096</v>
      </c>
      <c r="H2489" s="110" t="s">
        <v>6121</v>
      </c>
      <c r="I2489" s="110" t="s">
        <v>8032</v>
      </c>
    </row>
    <row r="2490" spans="1:9" ht="11.25" customHeight="1" x14ac:dyDescent="0.2">
      <c r="A2490" s="181">
        <v>3264</v>
      </c>
      <c r="B2490" s="182" t="s">
        <v>12538</v>
      </c>
      <c r="C2490" s="182" t="s">
        <v>178</v>
      </c>
      <c r="D2490" s="184"/>
      <c r="E2490" s="188" t="s">
        <v>15193</v>
      </c>
      <c r="F2490" s="186">
        <v>0</v>
      </c>
      <c r="G2490" s="185" t="s">
        <v>6096</v>
      </c>
      <c r="H2490" s="110" t="s">
        <v>6149</v>
      </c>
      <c r="I2490" s="110" t="s">
        <v>8032</v>
      </c>
    </row>
    <row r="2491" spans="1:9" ht="11.25" customHeight="1" x14ac:dyDescent="0.2">
      <c r="A2491" s="181">
        <v>3266</v>
      </c>
      <c r="B2491" s="182" t="s">
        <v>12536</v>
      </c>
      <c r="C2491" s="182" t="s">
        <v>178</v>
      </c>
      <c r="D2491" s="183"/>
      <c r="E2491" s="188" t="s">
        <v>15193</v>
      </c>
      <c r="F2491" s="186">
        <v>0</v>
      </c>
      <c r="G2491" s="185" t="s">
        <v>6096</v>
      </c>
      <c r="H2491" s="110" t="s">
        <v>6255</v>
      </c>
      <c r="I2491" s="110" t="s">
        <v>7924</v>
      </c>
    </row>
    <row r="2492" spans="1:9" ht="11.25" customHeight="1" x14ac:dyDescent="0.2">
      <c r="A2492" s="181">
        <v>3267</v>
      </c>
      <c r="B2492" s="182" t="s">
        <v>3243</v>
      </c>
      <c r="C2492" s="182" t="s">
        <v>5199</v>
      </c>
      <c r="D2492" s="183">
        <v>45329</v>
      </c>
      <c r="E2492" s="188" t="s">
        <v>10909</v>
      </c>
      <c r="F2492" s="186">
        <v>42533</v>
      </c>
      <c r="G2492" s="185" t="s">
        <v>6096</v>
      </c>
      <c r="H2492" s="110" t="s">
        <v>6255</v>
      </c>
      <c r="I2492" s="110" t="s">
        <v>7924</v>
      </c>
    </row>
    <row r="2493" spans="1:9" ht="11.25" customHeight="1" x14ac:dyDescent="0.2">
      <c r="A2493" s="181">
        <v>3269</v>
      </c>
      <c r="B2493" s="182" t="s">
        <v>3262</v>
      </c>
      <c r="C2493" s="182" t="s">
        <v>5199</v>
      </c>
      <c r="D2493" s="184">
        <v>45329</v>
      </c>
      <c r="E2493" s="188" t="s">
        <v>10909</v>
      </c>
      <c r="F2493" s="186">
        <v>81200</v>
      </c>
      <c r="G2493" s="185" t="s">
        <v>6096</v>
      </c>
      <c r="H2493" s="110" t="s">
        <v>7462</v>
      </c>
      <c r="I2493" s="110" t="s">
        <v>7925</v>
      </c>
    </row>
    <row r="2494" spans="1:9" ht="11.25" customHeight="1" x14ac:dyDescent="0.2">
      <c r="A2494" s="181">
        <v>3272</v>
      </c>
      <c r="B2494" s="182" t="s">
        <v>14883</v>
      </c>
      <c r="C2494" s="182" t="s">
        <v>183</v>
      </c>
      <c r="D2494" s="184">
        <v>44589</v>
      </c>
      <c r="E2494" s="188" t="s">
        <v>7328</v>
      </c>
      <c r="F2494" s="186">
        <v>65290</v>
      </c>
      <c r="G2494" s="185" t="s">
        <v>6096</v>
      </c>
      <c r="H2494" s="110" t="s">
        <v>6255</v>
      </c>
      <c r="I2494" s="110" t="s">
        <v>7924</v>
      </c>
    </row>
    <row r="2495" spans="1:9" ht="11.25" customHeight="1" x14ac:dyDescent="0.2">
      <c r="A2495" s="181">
        <v>3273</v>
      </c>
      <c r="B2495" s="182" t="s">
        <v>14940</v>
      </c>
      <c r="C2495" s="182" t="s">
        <v>171</v>
      </c>
      <c r="D2495" s="183">
        <v>44592</v>
      </c>
      <c r="E2495" s="188" t="s">
        <v>7328</v>
      </c>
      <c r="F2495" s="186">
        <v>34707</v>
      </c>
      <c r="G2495" s="185" t="s">
        <v>6096</v>
      </c>
      <c r="H2495" s="110" t="s">
        <v>6255</v>
      </c>
      <c r="I2495" s="110" t="s">
        <v>7925</v>
      </c>
    </row>
    <row r="2496" spans="1:9" ht="11.25" customHeight="1" x14ac:dyDescent="0.2">
      <c r="A2496" s="181">
        <v>3274</v>
      </c>
      <c r="B2496" s="182" t="s">
        <v>578</v>
      </c>
      <c r="C2496" s="182" t="s">
        <v>171</v>
      </c>
      <c r="D2496" s="183"/>
      <c r="E2496" s="188" t="s">
        <v>15193</v>
      </c>
      <c r="F2496" s="186">
        <v>0</v>
      </c>
      <c r="G2496" s="185" t="s">
        <v>6096</v>
      </c>
      <c r="H2496" s="110" t="s">
        <v>6255</v>
      </c>
      <c r="I2496" s="110" t="s">
        <v>7924</v>
      </c>
    </row>
    <row r="2497" spans="1:9" ht="11.25" customHeight="1" x14ac:dyDescent="0.2">
      <c r="A2497" s="181">
        <v>3275</v>
      </c>
      <c r="B2497" s="182" t="s">
        <v>553</v>
      </c>
      <c r="C2497" s="182" t="s">
        <v>178</v>
      </c>
      <c r="D2497" s="184">
        <v>45434</v>
      </c>
      <c r="E2497" s="188" t="s">
        <v>10909</v>
      </c>
      <c r="F2497" s="186">
        <v>793</v>
      </c>
      <c r="G2497" s="185" t="s">
        <v>6096</v>
      </c>
      <c r="H2497" s="110" t="s">
        <v>6255</v>
      </c>
      <c r="I2497" s="110" t="s">
        <v>7924</v>
      </c>
    </row>
    <row r="2498" spans="1:9" ht="11.25" customHeight="1" x14ac:dyDescent="0.2">
      <c r="A2498" s="181">
        <v>3278</v>
      </c>
      <c r="B2498" s="182" t="s">
        <v>2667</v>
      </c>
      <c r="C2498" s="182" t="s">
        <v>171</v>
      </c>
      <c r="D2498" s="183"/>
      <c r="E2498" s="188" t="s">
        <v>15193</v>
      </c>
      <c r="F2498" s="186">
        <v>0</v>
      </c>
      <c r="G2498" s="185" t="s">
        <v>6096</v>
      </c>
      <c r="H2498" s="110" t="s">
        <v>6255</v>
      </c>
      <c r="I2498" s="110" t="s">
        <v>7924</v>
      </c>
    </row>
    <row r="2499" spans="1:9" ht="11.25" customHeight="1" x14ac:dyDescent="0.2">
      <c r="A2499" s="181">
        <v>3281</v>
      </c>
      <c r="B2499" s="182" t="s">
        <v>1458</v>
      </c>
      <c r="C2499" s="182" t="s">
        <v>178</v>
      </c>
      <c r="D2499" s="183"/>
      <c r="E2499" s="188" t="s">
        <v>15193</v>
      </c>
      <c r="F2499" s="186">
        <v>0</v>
      </c>
      <c r="G2499" s="185" t="s">
        <v>6096</v>
      </c>
      <c r="H2499" s="110" t="s">
        <v>6255</v>
      </c>
      <c r="I2499" s="110" t="s">
        <v>7924</v>
      </c>
    </row>
    <row r="2500" spans="1:9" ht="11.25" customHeight="1" x14ac:dyDescent="0.2">
      <c r="A2500" s="181">
        <v>3282</v>
      </c>
      <c r="B2500" s="182" t="s">
        <v>2761</v>
      </c>
      <c r="C2500" s="182" t="s">
        <v>183</v>
      </c>
      <c r="D2500" s="183"/>
      <c r="E2500" s="188" t="s">
        <v>15193</v>
      </c>
      <c r="F2500" s="186">
        <v>0</v>
      </c>
      <c r="G2500" s="185" t="s">
        <v>6096</v>
      </c>
      <c r="H2500" s="110" t="s">
        <v>6255</v>
      </c>
      <c r="I2500" s="110" t="s">
        <v>7924</v>
      </c>
    </row>
    <row r="2501" spans="1:9" ht="11.25" customHeight="1" x14ac:dyDescent="0.2">
      <c r="A2501" s="181">
        <v>3283</v>
      </c>
      <c r="B2501" s="182" t="s">
        <v>12532</v>
      </c>
      <c r="C2501" s="182" t="s">
        <v>4481</v>
      </c>
      <c r="D2501" s="183"/>
      <c r="E2501" s="188" t="s">
        <v>15193</v>
      </c>
      <c r="F2501" s="186">
        <v>0</v>
      </c>
      <c r="G2501" s="185" t="s">
        <v>6096</v>
      </c>
      <c r="H2501" s="110" t="s">
        <v>6255</v>
      </c>
      <c r="I2501" s="110" t="s">
        <v>7925</v>
      </c>
    </row>
    <row r="2502" spans="1:9" ht="11.25" customHeight="1" x14ac:dyDescent="0.2">
      <c r="A2502" s="181">
        <v>3284</v>
      </c>
      <c r="B2502" s="182" t="s">
        <v>3420</v>
      </c>
      <c r="C2502" s="182" t="s">
        <v>4481</v>
      </c>
      <c r="D2502" s="183"/>
      <c r="E2502" s="188" t="s">
        <v>15193</v>
      </c>
      <c r="F2502" s="186">
        <v>0</v>
      </c>
      <c r="G2502" s="185" t="s">
        <v>6096</v>
      </c>
      <c r="H2502" s="110" t="s">
        <v>6255</v>
      </c>
      <c r="I2502" s="110" t="s">
        <v>7924</v>
      </c>
    </row>
    <row r="2503" spans="1:9" ht="11.25" customHeight="1" x14ac:dyDescent="0.2">
      <c r="A2503" s="181">
        <v>3285</v>
      </c>
      <c r="B2503" s="182" t="s">
        <v>1547</v>
      </c>
      <c r="C2503" s="182" t="s">
        <v>178</v>
      </c>
      <c r="D2503" s="184"/>
      <c r="E2503" s="188" t="s">
        <v>15193</v>
      </c>
      <c r="F2503" s="186">
        <v>0</v>
      </c>
      <c r="G2503" s="185" t="s">
        <v>6096</v>
      </c>
      <c r="H2503" s="110" t="s">
        <v>6255</v>
      </c>
      <c r="I2503" s="110" t="s">
        <v>7924</v>
      </c>
    </row>
    <row r="2504" spans="1:9" ht="11.25" customHeight="1" x14ac:dyDescent="0.2">
      <c r="A2504" s="181">
        <v>3286</v>
      </c>
      <c r="B2504" s="182" t="s">
        <v>12529</v>
      </c>
      <c r="C2504" s="182" t="s">
        <v>178</v>
      </c>
      <c r="D2504" s="183"/>
      <c r="E2504" s="188" t="s">
        <v>15193</v>
      </c>
      <c r="F2504" s="186">
        <v>0</v>
      </c>
      <c r="G2504" s="185" t="s">
        <v>6096</v>
      </c>
      <c r="H2504" s="110" t="s">
        <v>6255</v>
      </c>
      <c r="I2504" s="110" t="s">
        <v>7924</v>
      </c>
    </row>
    <row r="2505" spans="1:9" ht="11.25" customHeight="1" x14ac:dyDescent="0.2">
      <c r="A2505" s="181">
        <v>3289</v>
      </c>
      <c r="B2505" s="182" t="s">
        <v>12528</v>
      </c>
      <c r="C2505" s="182" t="s">
        <v>183</v>
      </c>
      <c r="D2505" s="183"/>
      <c r="E2505" s="188" t="s">
        <v>15193</v>
      </c>
      <c r="F2505" s="186">
        <v>0</v>
      </c>
      <c r="G2505" s="185" t="s">
        <v>6096</v>
      </c>
      <c r="H2505" s="110" t="s">
        <v>6255</v>
      </c>
      <c r="I2505" s="110" t="s">
        <v>7924</v>
      </c>
    </row>
    <row r="2506" spans="1:9" ht="11.25" customHeight="1" x14ac:dyDescent="0.2">
      <c r="A2506" s="181">
        <v>3291</v>
      </c>
      <c r="B2506" s="182" t="s">
        <v>7646</v>
      </c>
      <c r="C2506" s="182" t="s">
        <v>178</v>
      </c>
      <c r="D2506" s="183">
        <v>44987</v>
      </c>
      <c r="E2506" s="188" t="s">
        <v>15194</v>
      </c>
      <c r="F2506" s="186">
        <v>101793</v>
      </c>
      <c r="G2506" s="185" t="s">
        <v>6096</v>
      </c>
      <c r="H2506" s="110" t="s">
        <v>6255</v>
      </c>
      <c r="I2506" s="110" t="s">
        <v>7925</v>
      </c>
    </row>
    <row r="2507" spans="1:9" ht="11.25" customHeight="1" x14ac:dyDescent="0.2">
      <c r="A2507" s="181">
        <v>3293</v>
      </c>
      <c r="B2507" s="182" t="s">
        <v>6625</v>
      </c>
      <c r="C2507" s="182" t="s">
        <v>178</v>
      </c>
      <c r="D2507" s="183">
        <v>45013</v>
      </c>
      <c r="E2507" s="188" t="s">
        <v>15194</v>
      </c>
      <c r="F2507" s="186">
        <v>995209</v>
      </c>
      <c r="G2507" s="185" t="s">
        <v>6096</v>
      </c>
      <c r="H2507" s="110" t="s">
        <v>6255</v>
      </c>
      <c r="I2507" s="110" t="s">
        <v>7924</v>
      </c>
    </row>
    <row r="2508" spans="1:9" ht="11.25" customHeight="1" x14ac:dyDescent="0.2">
      <c r="A2508" s="181">
        <v>3301</v>
      </c>
      <c r="B2508" s="182" t="s">
        <v>6624</v>
      </c>
      <c r="C2508" s="182" t="s">
        <v>178</v>
      </c>
      <c r="D2508" s="183">
        <v>45014</v>
      </c>
      <c r="E2508" s="188" t="s">
        <v>15194</v>
      </c>
      <c r="F2508" s="186">
        <v>126168</v>
      </c>
      <c r="G2508" s="185" t="s">
        <v>6096</v>
      </c>
      <c r="H2508" s="110" t="s">
        <v>6255</v>
      </c>
      <c r="I2508" s="110" t="s">
        <v>7924</v>
      </c>
    </row>
    <row r="2509" spans="1:9" ht="11.25" customHeight="1" x14ac:dyDescent="0.2">
      <c r="A2509" s="181">
        <v>3302</v>
      </c>
      <c r="B2509" s="182" t="s">
        <v>12526</v>
      </c>
      <c r="C2509" s="182" t="s">
        <v>178</v>
      </c>
      <c r="D2509" s="183"/>
      <c r="E2509" s="188" t="s">
        <v>15193</v>
      </c>
      <c r="F2509" s="186">
        <v>0</v>
      </c>
      <c r="G2509" s="185" t="s">
        <v>6096</v>
      </c>
      <c r="H2509" s="110" t="s">
        <v>6255</v>
      </c>
      <c r="I2509" s="110" t="s">
        <v>7924</v>
      </c>
    </row>
    <row r="2510" spans="1:9" ht="11.25" customHeight="1" x14ac:dyDescent="0.2">
      <c r="A2510" s="181">
        <v>3304</v>
      </c>
      <c r="B2510" s="182" t="s">
        <v>820</v>
      </c>
      <c r="C2510" s="182" t="s">
        <v>183</v>
      </c>
      <c r="D2510" s="183">
        <v>45014</v>
      </c>
      <c r="E2510" s="188" t="s">
        <v>15194</v>
      </c>
      <c r="F2510" s="186">
        <v>57478</v>
      </c>
      <c r="G2510" s="185" t="s">
        <v>6096</v>
      </c>
      <c r="H2510" s="110" t="s">
        <v>6255</v>
      </c>
      <c r="I2510" s="110" t="s">
        <v>7924</v>
      </c>
    </row>
    <row r="2511" spans="1:9" ht="11.25" customHeight="1" x14ac:dyDescent="0.2">
      <c r="A2511" s="181">
        <v>3305</v>
      </c>
      <c r="B2511" s="182" t="s">
        <v>882</v>
      </c>
      <c r="C2511" s="182" t="s">
        <v>868</v>
      </c>
      <c r="D2511" s="183"/>
      <c r="E2511" s="188" t="s">
        <v>15193</v>
      </c>
      <c r="F2511" s="186">
        <v>0</v>
      </c>
      <c r="G2511" s="185" t="s">
        <v>6096</v>
      </c>
      <c r="H2511" s="110" t="s">
        <v>6255</v>
      </c>
      <c r="I2511" s="110" t="s">
        <v>7924</v>
      </c>
    </row>
    <row r="2512" spans="1:9" ht="11.25" customHeight="1" x14ac:dyDescent="0.2">
      <c r="A2512" s="181">
        <v>3306</v>
      </c>
      <c r="B2512" s="182" t="s">
        <v>3245</v>
      </c>
      <c r="C2512" s="182" t="s">
        <v>5199</v>
      </c>
      <c r="D2512" s="183">
        <v>45329</v>
      </c>
      <c r="E2512" s="188" t="s">
        <v>10909</v>
      </c>
      <c r="F2512" s="186">
        <v>42920</v>
      </c>
      <c r="G2512" s="185" t="s">
        <v>6096</v>
      </c>
      <c r="H2512" s="110" t="s">
        <v>6255</v>
      </c>
      <c r="I2512" s="110" t="s">
        <v>7924</v>
      </c>
    </row>
    <row r="2513" spans="1:9" ht="11.25" customHeight="1" x14ac:dyDescent="0.2">
      <c r="A2513" s="181">
        <v>3307</v>
      </c>
      <c r="B2513" s="182" t="s">
        <v>7645</v>
      </c>
      <c r="C2513" s="182" t="s">
        <v>868</v>
      </c>
      <c r="D2513" s="184">
        <v>45002</v>
      </c>
      <c r="E2513" s="188" t="s">
        <v>15194</v>
      </c>
      <c r="F2513" s="186">
        <v>80355</v>
      </c>
      <c r="G2513" s="185" t="s">
        <v>6096</v>
      </c>
      <c r="H2513" s="110" t="s">
        <v>6255</v>
      </c>
      <c r="I2513" s="110" t="s">
        <v>7924</v>
      </c>
    </row>
    <row r="2514" spans="1:9" ht="11.25" customHeight="1" x14ac:dyDescent="0.2">
      <c r="A2514" s="181">
        <v>3308</v>
      </c>
      <c r="B2514" s="182" t="s">
        <v>999</v>
      </c>
      <c r="C2514" s="182" t="s">
        <v>868</v>
      </c>
      <c r="D2514" s="183">
        <v>45007</v>
      </c>
      <c r="E2514" s="188" t="s">
        <v>15194</v>
      </c>
      <c r="F2514" s="186">
        <v>44372.01</v>
      </c>
      <c r="G2514" s="185" t="s">
        <v>6096</v>
      </c>
      <c r="H2514" s="110" t="s">
        <v>6255</v>
      </c>
      <c r="I2514" s="110" t="s">
        <v>7924</v>
      </c>
    </row>
    <row r="2515" spans="1:9" ht="11.25" customHeight="1" x14ac:dyDescent="0.2">
      <c r="A2515" s="181">
        <v>3309</v>
      </c>
      <c r="B2515" s="182" t="s">
        <v>4462</v>
      </c>
      <c r="C2515" s="182" t="s">
        <v>273</v>
      </c>
      <c r="D2515" s="183">
        <v>45009</v>
      </c>
      <c r="E2515" s="188" t="s">
        <v>15194</v>
      </c>
      <c r="F2515" s="186">
        <v>10340.01</v>
      </c>
      <c r="G2515" s="185" t="s">
        <v>6096</v>
      </c>
      <c r="H2515" s="110" t="s">
        <v>6255</v>
      </c>
      <c r="I2515" s="110" t="s">
        <v>7924</v>
      </c>
    </row>
    <row r="2516" spans="1:9" ht="11.25" customHeight="1" x14ac:dyDescent="0.2">
      <c r="A2516" s="181">
        <v>3312</v>
      </c>
      <c r="B2516" s="182" t="s">
        <v>12524</v>
      </c>
      <c r="C2516" s="182" t="s">
        <v>273</v>
      </c>
      <c r="D2516" s="183"/>
      <c r="E2516" s="188" t="s">
        <v>15193</v>
      </c>
      <c r="F2516" s="186">
        <v>0</v>
      </c>
      <c r="G2516" s="185" t="s">
        <v>6096</v>
      </c>
      <c r="H2516" s="110" t="s">
        <v>6255</v>
      </c>
      <c r="I2516" s="110" t="s">
        <v>7924</v>
      </c>
    </row>
    <row r="2517" spans="1:9" ht="11.25" customHeight="1" x14ac:dyDescent="0.2">
      <c r="A2517" s="181">
        <v>3313</v>
      </c>
      <c r="B2517" s="182" t="s">
        <v>6622</v>
      </c>
      <c r="C2517" s="182" t="s">
        <v>273</v>
      </c>
      <c r="D2517" s="183">
        <v>45009</v>
      </c>
      <c r="E2517" s="188" t="s">
        <v>15194</v>
      </c>
      <c r="F2517" s="186">
        <v>726465</v>
      </c>
      <c r="G2517" s="185" t="s">
        <v>6096</v>
      </c>
      <c r="H2517" s="110" t="s">
        <v>6255</v>
      </c>
      <c r="I2517" s="110" t="s">
        <v>7924</v>
      </c>
    </row>
    <row r="2518" spans="1:9" ht="11.25" customHeight="1" x14ac:dyDescent="0.2">
      <c r="A2518" s="181">
        <v>3314</v>
      </c>
      <c r="B2518" s="182" t="s">
        <v>7643</v>
      </c>
      <c r="C2518" s="182" t="s">
        <v>178</v>
      </c>
      <c r="D2518" s="183">
        <v>45014</v>
      </c>
      <c r="E2518" s="188" t="s">
        <v>15194</v>
      </c>
      <c r="F2518" s="186">
        <v>17828</v>
      </c>
      <c r="G2518" s="185" t="s">
        <v>6096</v>
      </c>
      <c r="H2518" s="110" t="s">
        <v>6255</v>
      </c>
      <c r="I2518" s="110" t="s">
        <v>7924</v>
      </c>
    </row>
    <row r="2519" spans="1:9" ht="11.25" customHeight="1" x14ac:dyDescent="0.2">
      <c r="A2519" s="181">
        <v>3315</v>
      </c>
      <c r="B2519" s="182" t="s">
        <v>192</v>
      </c>
      <c r="C2519" s="182" t="s">
        <v>168</v>
      </c>
      <c r="D2519" s="183">
        <v>44987</v>
      </c>
      <c r="E2519" s="188" t="s">
        <v>15194</v>
      </c>
      <c r="F2519" s="186">
        <v>4701</v>
      </c>
      <c r="G2519" s="185" t="s">
        <v>6096</v>
      </c>
      <c r="H2519" s="110" t="s">
        <v>6255</v>
      </c>
      <c r="I2519" s="110" t="s">
        <v>7924</v>
      </c>
    </row>
    <row r="2520" spans="1:9" ht="11.25" customHeight="1" x14ac:dyDescent="0.2">
      <c r="A2520" s="181">
        <v>3317</v>
      </c>
      <c r="B2520" s="182" t="s">
        <v>14614</v>
      </c>
      <c r="C2520" s="182" t="s">
        <v>183</v>
      </c>
      <c r="D2520" s="184">
        <v>45014</v>
      </c>
      <c r="E2520" s="188" t="s">
        <v>15194</v>
      </c>
      <c r="F2520" s="186">
        <v>3020.01</v>
      </c>
      <c r="G2520" s="185" t="s">
        <v>6096</v>
      </c>
      <c r="H2520" s="110" t="s">
        <v>6255</v>
      </c>
      <c r="I2520" s="110" t="s">
        <v>7924</v>
      </c>
    </row>
    <row r="2521" spans="1:9" ht="11.25" customHeight="1" x14ac:dyDescent="0.2">
      <c r="A2521" s="181">
        <v>3318</v>
      </c>
      <c r="B2521" s="182" t="s">
        <v>12523</v>
      </c>
      <c r="C2521" s="182" t="s">
        <v>273</v>
      </c>
      <c r="D2521" s="184"/>
      <c r="E2521" s="188" t="s">
        <v>15193</v>
      </c>
      <c r="F2521" s="186">
        <v>0</v>
      </c>
      <c r="G2521" s="185" t="s">
        <v>6096</v>
      </c>
      <c r="H2521" s="110" t="s">
        <v>6255</v>
      </c>
      <c r="I2521" s="110" t="s">
        <v>7924</v>
      </c>
    </row>
    <row r="2522" spans="1:9" ht="11.25" customHeight="1" x14ac:dyDescent="0.2">
      <c r="A2522" s="181">
        <v>3321</v>
      </c>
      <c r="B2522" s="182" t="s">
        <v>461</v>
      </c>
      <c r="C2522" s="182" t="s">
        <v>178</v>
      </c>
      <c r="D2522" s="183"/>
      <c r="E2522" s="188" t="s">
        <v>15193</v>
      </c>
      <c r="F2522" s="186">
        <v>0</v>
      </c>
      <c r="G2522" s="185" t="s">
        <v>6096</v>
      </c>
      <c r="H2522" s="110" t="s">
        <v>6255</v>
      </c>
      <c r="I2522" s="110" t="s">
        <v>7924</v>
      </c>
    </row>
    <row r="2523" spans="1:9" ht="11.25" customHeight="1" x14ac:dyDescent="0.2">
      <c r="A2523" s="181">
        <v>3324</v>
      </c>
      <c r="B2523" s="182" t="s">
        <v>843</v>
      </c>
      <c r="C2523" s="182" t="s">
        <v>183</v>
      </c>
      <c r="D2523" s="184"/>
      <c r="E2523" s="188" t="s">
        <v>15193</v>
      </c>
      <c r="F2523" s="186">
        <v>0</v>
      </c>
      <c r="G2523" s="185" t="s">
        <v>6096</v>
      </c>
      <c r="H2523" s="110" t="s">
        <v>6255</v>
      </c>
      <c r="I2523" s="110" t="s">
        <v>7925</v>
      </c>
    </row>
    <row r="2524" spans="1:9" ht="11.25" customHeight="1" x14ac:dyDescent="0.2">
      <c r="A2524" s="181">
        <v>3325</v>
      </c>
      <c r="B2524" s="182" t="s">
        <v>12521</v>
      </c>
      <c r="C2524" s="182" t="s">
        <v>273</v>
      </c>
      <c r="D2524" s="184"/>
      <c r="E2524" s="188" t="s">
        <v>15193</v>
      </c>
      <c r="F2524" s="186">
        <v>0</v>
      </c>
      <c r="G2524" s="185" t="s">
        <v>6096</v>
      </c>
      <c r="H2524" s="110" t="s">
        <v>6255</v>
      </c>
      <c r="I2524" s="110" t="s">
        <v>7925</v>
      </c>
    </row>
    <row r="2525" spans="1:9" ht="11.25" customHeight="1" x14ac:dyDescent="0.2">
      <c r="A2525" s="181">
        <v>3326</v>
      </c>
      <c r="B2525" s="182" t="s">
        <v>12519</v>
      </c>
      <c r="C2525" s="182" t="s">
        <v>273</v>
      </c>
      <c r="D2525" s="184"/>
      <c r="E2525" s="188" t="s">
        <v>15193</v>
      </c>
      <c r="F2525" s="186">
        <v>0</v>
      </c>
      <c r="G2525" s="185" t="s">
        <v>6096</v>
      </c>
      <c r="H2525" s="110" t="s">
        <v>6255</v>
      </c>
      <c r="I2525" s="110" t="s">
        <v>7925</v>
      </c>
    </row>
    <row r="2526" spans="1:9" ht="11.25" customHeight="1" x14ac:dyDescent="0.2">
      <c r="A2526" s="181">
        <v>3327</v>
      </c>
      <c r="B2526" s="182" t="s">
        <v>386</v>
      </c>
      <c r="C2526" s="182" t="s">
        <v>171</v>
      </c>
      <c r="D2526" s="183"/>
      <c r="E2526" s="188" t="s">
        <v>15193</v>
      </c>
      <c r="F2526" s="186">
        <v>0</v>
      </c>
      <c r="G2526" s="185" t="s">
        <v>6096</v>
      </c>
      <c r="H2526" s="110" t="s">
        <v>6255</v>
      </c>
      <c r="I2526" s="110" t="s">
        <v>7925</v>
      </c>
    </row>
    <row r="2527" spans="1:9" ht="11.25" customHeight="1" x14ac:dyDescent="0.2">
      <c r="A2527" s="181">
        <v>3328</v>
      </c>
      <c r="B2527" s="182" t="s">
        <v>384</v>
      </c>
      <c r="C2527" s="182" t="s">
        <v>171</v>
      </c>
      <c r="D2527" s="183"/>
      <c r="E2527" s="188" t="s">
        <v>15193</v>
      </c>
      <c r="F2527" s="186">
        <v>0</v>
      </c>
      <c r="G2527" s="185" t="s">
        <v>6096</v>
      </c>
      <c r="H2527" s="110" t="s">
        <v>6255</v>
      </c>
      <c r="I2527" s="110" t="s">
        <v>7925</v>
      </c>
    </row>
    <row r="2528" spans="1:9" ht="11.25" customHeight="1" x14ac:dyDescent="0.2">
      <c r="A2528" s="181">
        <v>3329</v>
      </c>
      <c r="B2528" s="182" t="s">
        <v>1945</v>
      </c>
      <c r="C2528" s="182" t="s">
        <v>178</v>
      </c>
      <c r="D2528" s="183"/>
      <c r="E2528" s="188" t="s">
        <v>15193</v>
      </c>
      <c r="F2528" s="186">
        <v>0</v>
      </c>
      <c r="G2528" s="185" t="s">
        <v>6096</v>
      </c>
      <c r="H2528" s="110" t="s">
        <v>6130</v>
      </c>
      <c r="I2528" s="110" t="s">
        <v>6122</v>
      </c>
    </row>
    <row r="2529" spans="1:9" ht="11.25" customHeight="1" x14ac:dyDescent="0.2">
      <c r="A2529" s="181">
        <v>3331</v>
      </c>
      <c r="B2529" s="182" t="s">
        <v>14561</v>
      </c>
      <c r="C2529" s="182" t="s">
        <v>171</v>
      </c>
      <c r="D2529" s="183">
        <v>44592</v>
      </c>
      <c r="E2529" s="188" t="s">
        <v>7328</v>
      </c>
      <c r="F2529" s="186">
        <v>26788.01</v>
      </c>
      <c r="G2529" s="185" t="s">
        <v>6096</v>
      </c>
      <c r="H2529" s="110" t="s">
        <v>6130</v>
      </c>
      <c r="I2529" s="110" t="s">
        <v>6118</v>
      </c>
    </row>
    <row r="2530" spans="1:9" ht="11.25" customHeight="1" x14ac:dyDescent="0.2">
      <c r="A2530" s="181">
        <v>3332</v>
      </c>
      <c r="B2530" s="182" t="s">
        <v>3157</v>
      </c>
      <c r="C2530" s="182" t="s">
        <v>178</v>
      </c>
      <c r="D2530" s="183"/>
      <c r="E2530" s="188" t="s">
        <v>15193</v>
      </c>
      <c r="F2530" s="186">
        <v>0</v>
      </c>
      <c r="G2530" s="185" t="s">
        <v>6096</v>
      </c>
      <c r="H2530" s="110" t="s">
        <v>6152</v>
      </c>
      <c r="I2530" s="110" t="s">
        <v>6122</v>
      </c>
    </row>
    <row r="2531" spans="1:9" ht="11.25" customHeight="1" x14ac:dyDescent="0.2">
      <c r="A2531" s="181">
        <v>3333</v>
      </c>
      <c r="B2531" s="182" t="s">
        <v>4097</v>
      </c>
      <c r="C2531" s="182" t="s">
        <v>4484</v>
      </c>
      <c r="D2531" s="183">
        <v>45014</v>
      </c>
      <c r="E2531" s="188" t="s">
        <v>15194</v>
      </c>
      <c r="F2531" s="186">
        <v>16061</v>
      </c>
      <c r="G2531" s="185"/>
      <c r="H2531" s="110" t="s">
        <v>6121</v>
      </c>
      <c r="I2531" s="110" t="s">
        <v>8032</v>
      </c>
    </row>
    <row r="2532" spans="1:9" ht="11.25" customHeight="1" x14ac:dyDescent="0.2">
      <c r="A2532" s="181">
        <v>3334</v>
      </c>
      <c r="B2532" s="182" t="s">
        <v>7640</v>
      </c>
      <c r="C2532" s="182" t="s">
        <v>178</v>
      </c>
      <c r="D2532" s="183">
        <v>45435</v>
      </c>
      <c r="E2532" s="188" t="s">
        <v>10909</v>
      </c>
      <c r="F2532" s="186">
        <v>2951</v>
      </c>
      <c r="G2532" s="185"/>
      <c r="H2532" s="110" t="s">
        <v>6121</v>
      </c>
      <c r="I2532" s="110" t="s">
        <v>8032</v>
      </c>
    </row>
    <row r="2533" spans="1:9" ht="11.25" customHeight="1" x14ac:dyDescent="0.2">
      <c r="A2533" s="181">
        <v>3335</v>
      </c>
      <c r="B2533" s="182" t="s">
        <v>7638</v>
      </c>
      <c r="C2533" s="182" t="s">
        <v>178</v>
      </c>
      <c r="D2533" s="183">
        <v>45434</v>
      </c>
      <c r="E2533" s="188" t="s">
        <v>10909</v>
      </c>
      <c r="F2533" s="186">
        <v>593572</v>
      </c>
      <c r="G2533" s="185"/>
      <c r="H2533" s="110" t="s">
        <v>6255</v>
      </c>
      <c r="I2533" s="110" t="s">
        <v>8032</v>
      </c>
    </row>
    <row r="2534" spans="1:9" ht="11.25" customHeight="1" x14ac:dyDescent="0.2">
      <c r="A2534" s="181">
        <v>3339</v>
      </c>
      <c r="B2534" s="182" t="s">
        <v>12515</v>
      </c>
      <c r="C2534" s="182" t="s">
        <v>178</v>
      </c>
      <c r="D2534" s="183"/>
      <c r="E2534" s="188" t="s">
        <v>15193</v>
      </c>
      <c r="F2534" s="186">
        <v>0</v>
      </c>
      <c r="G2534" s="185"/>
      <c r="H2534" s="110" t="s">
        <v>6255</v>
      </c>
      <c r="I2534" s="110" t="s">
        <v>8032</v>
      </c>
    </row>
    <row r="2535" spans="1:9" ht="11.25" customHeight="1" x14ac:dyDescent="0.2">
      <c r="A2535" s="181">
        <v>3340</v>
      </c>
      <c r="B2535" s="182" t="s">
        <v>2136</v>
      </c>
      <c r="C2535" s="182" t="s">
        <v>178</v>
      </c>
      <c r="D2535" s="183"/>
      <c r="E2535" s="188" t="s">
        <v>15193</v>
      </c>
      <c r="F2535" s="186">
        <v>0</v>
      </c>
      <c r="G2535" s="185" t="s">
        <v>6096</v>
      </c>
      <c r="H2535" s="110" t="s">
        <v>6215</v>
      </c>
      <c r="I2535" s="110" t="s">
        <v>8032</v>
      </c>
    </row>
    <row r="2536" spans="1:9" ht="11.25" customHeight="1" x14ac:dyDescent="0.2">
      <c r="A2536" s="181">
        <v>3341</v>
      </c>
      <c r="B2536" s="182" t="s">
        <v>12512</v>
      </c>
      <c r="C2536" s="182" t="s">
        <v>178</v>
      </c>
      <c r="D2536" s="183"/>
      <c r="E2536" s="188" t="s">
        <v>15193</v>
      </c>
      <c r="F2536" s="186">
        <v>0</v>
      </c>
      <c r="G2536" s="185" t="s">
        <v>6096</v>
      </c>
      <c r="H2536" s="110" t="s">
        <v>6215</v>
      </c>
      <c r="I2536" s="110" t="s">
        <v>8032</v>
      </c>
    </row>
    <row r="2537" spans="1:9" ht="11.25" customHeight="1" x14ac:dyDescent="0.2">
      <c r="A2537" s="181">
        <v>3342</v>
      </c>
      <c r="B2537" s="182" t="s">
        <v>12510</v>
      </c>
      <c r="C2537" s="182" t="s">
        <v>178</v>
      </c>
      <c r="D2537" s="183"/>
      <c r="E2537" s="188" t="s">
        <v>15193</v>
      </c>
      <c r="F2537" s="186">
        <v>0</v>
      </c>
      <c r="G2537" s="185" t="s">
        <v>6096</v>
      </c>
      <c r="H2537" s="110" t="s">
        <v>6215</v>
      </c>
      <c r="I2537" s="110" t="s">
        <v>8032</v>
      </c>
    </row>
    <row r="2538" spans="1:9" ht="11.25" customHeight="1" x14ac:dyDescent="0.2">
      <c r="A2538" s="181">
        <v>3343</v>
      </c>
      <c r="B2538" s="182" t="s">
        <v>12507</v>
      </c>
      <c r="C2538" s="182" t="s">
        <v>178</v>
      </c>
      <c r="D2538" s="183"/>
      <c r="E2538" s="188" t="s">
        <v>15193</v>
      </c>
      <c r="F2538" s="186">
        <v>0</v>
      </c>
      <c r="G2538" s="185" t="s">
        <v>6096</v>
      </c>
      <c r="H2538" s="110" t="s">
        <v>6121</v>
      </c>
      <c r="I2538" s="110" t="s">
        <v>8032</v>
      </c>
    </row>
    <row r="2539" spans="1:9" ht="11.25" customHeight="1" x14ac:dyDescent="0.2">
      <c r="A2539" s="181">
        <v>3344</v>
      </c>
      <c r="B2539" s="182" t="s">
        <v>12507</v>
      </c>
      <c r="C2539" s="182" t="s">
        <v>178</v>
      </c>
      <c r="D2539" s="183"/>
      <c r="E2539" s="188" t="s">
        <v>15193</v>
      </c>
      <c r="F2539" s="186">
        <v>0</v>
      </c>
      <c r="G2539" s="185" t="s">
        <v>6096</v>
      </c>
      <c r="H2539" s="110" t="s">
        <v>6121</v>
      </c>
      <c r="I2539" s="110" t="s">
        <v>6122</v>
      </c>
    </row>
    <row r="2540" spans="1:9" ht="11.25" customHeight="1" x14ac:dyDescent="0.2">
      <c r="A2540" s="181">
        <v>3346</v>
      </c>
      <c r="B2540" s="182" t="s">
        <v>2099</v>
      </c>
      <c r="C2540" s="182" t="s">
        <v>178</v>
      </c>
      <c r="D2540" s="183"/>
      <c r="E2540" s="188" t="s">
        <v>15193</v>
      </c>
      <c r="F2540" s="186">
        <v>0</v>
      </c>
      <c r="G2540" s="185" t="s">
        <v>6096</v>
      </c>
      <c r="H2540" s="110" t="s">
        <v>7087</v>
      </c>
      <c r="I2540" s="110" t="s">
        <v>8032</v>
      </c>
    </row>
    <row r="2541" spans="1:9" ht="11.25" customHeight="1" x14ac:dyDescent="0.2">
      <c r="A2541" s="181">
        <v>3347</v>
      </c>
      <c r="B2541" s="182" t="s">
        <v>2100</v>
      </c>
      <c r="C2541" s="182" t="s">
        <v>178</v>
      </c>
      <c r="D2541" s="183"/>
      <c r="E2541" s="188" t="s">
        <v>15193</v>
      </c>
      <c r="F2541" s="186">
        <v>0</v>
      </c>
      <c r="G2541" s="185" t="s">
        <v>6096</v>
      </c>
      <c r="H2541" s="110" t="s">
        <v>6116</v>
      </c>
      <c r="I2541" s="110" t="s">
        <v>6114</v>
      </c>
    </row>
    <row r="2542" spans="1:9" ht="11.25" customHeight="1" x14ac:dyDescent="0.2">
      <c r="A2542" s="181">
        <v>3348</v>
      </c>
      <c r="B2542" s="182" t="s">
        <v>2089</v>
      </c>
      <c r="C2542" s="182" t="s">
        <v>178</v>
      </c>
      <c r="D2542" s="183"/>
      <c r="E2542" s="188" t="s">
        <v>15193</v>
      </c>
      <c r="F2542" s="186">
        <v>0</v>
      </c>
      <c r="G2542" s="185" t="s">
        <v>6096</v>
      </c>
      <c r="H2542" s="110" t="s">
        <v>6116</v>
      </c>
      <c r="I2542" s="110" t="s">
        <v>6114</v>
      </c>
    </row>
    <row r="2543" spans="1:9" ht="11.25" customHeight="1" x14ac:dyDescent="0.2">
      <c r="A2543" s="181">
        <v>3350</v>
      </c>
      <c r="B2543" s="182" t="s">
        <v>12503</v>
      </c>
      <c r="C2543" s="182" t="s">
        <v>178</v>
      </c>
      <c r="D2543" s="183"/>
      <c r="E2543" s="188" t="s">
        <v>15193</v>
      </c>
      <c r="F2543" s="186">
        <v>0</v>
      </c>
      <c r="G2543" s="185" t="s">
        <v>6096</v>
      </c>
      <c r="H2543" s="110" t="s">
        <v>6113</v>
      </c>
      <c r="I2543" s="110" t="s">
        <v>6114</v>
      </c>
    </row>
    <row r="2544" spans="1:9" ht="11.25" customHeight="1" x14ac:dyDescent="0.2">
      <c r="A2544" s="181">
        <v>3351</v>
      </c>
      <c r="B2544" s="182" t="s">
        <v>2081</v>
      </c>
      <c r="C2544" s="182" t="s">
        <v>178</v>
      </c>
      <c r="D2544" s="183"/>
      <c r="E2544" s="188" t="s">
        <v>15193</v>
      </c>
      <c r="F2544" s="186">
        <v>0</v>
      </c>
      <c r="G2544" s="185" t="s">
        <v>6096</v>
      </c>
      <c r="H2544" s="110" t="s">
        <v>6121</v>
      </c>
      <c r="I2544" s="110" t="s">
        <v>8032</v>
      </c>
    </row>
    <row r="2545" spans="1:9" ht="11.25" customHeight="1" x14ac:dyDescent="0.2">
      <c r="A2545" s="181">
        <v>3352</v>
      </c>
      <c r="B2545" s="182" t="s">
        <v>2078</v>
      </c>
      <c r="C2545" s="182" t="s">
        <v>178</v>
      </c>
      <c r="D2545" s="183"/>
      <c r="E2545" s="188" t="s">
        <v>15193</v>
      </c>
      <c r="F2545" s="186">
        <v>0</v>
      </c>
      <c r="G2545" s="185" t="s">
        <v>6096</v>
      </c>
      <c r="H2545" s="110" t="s">
        <v>7081</v>
      </c>
      <c r="I2545" s="110" t="s">
        <v>7924</v>
      </c>
    </row>
    <row r="2546" spans="1:9" ht="11.25" customHeight="1" x14ac:dyDescent="0.2">
      <c r="A2546" s="181">
        <v>3353</v>
      </c>
      <c r="B2546" s="182" t="s">
        <v>2241</v>
      </c>
      <c r="C2546" s="182" t="s">
        <v>178</v>
      </c>
      <c r="D2546" s="183"/>
      <c r="E2546" s="188" t="s">
        <v>15193</v>
      </c>
      <c r="F2546" s="186">
        <v>0</v>
      </c>
      <c r="G2546" s="185" t="s">
        <v>6096</v>
      </c>
      <c r="H2546" s="110" t="s">
        <v>6155</v>
      </c>
      <c r="I2546" s="110" t="s">
        <v>7925</v>
      </c>
    </row>
    <row r="2547" spans="1:9" ht="11.25" customHeight="1" x14ac:dyDescent="0.2">
      <c r="A2547" s="181">
        <v>3354</v>
      </c>
      <c r="B2547" s="182" t="s">
        <v>3248</v>
      </c>
      <c r="C2547" s="182" t="s">
        <v>5199</v>
      </c>
      <c r="D2547" s="184">
        <v>45329</v>
      </c>
      <c r="E2547" s="188" t="s">
        <v>10909</v>
      </c>
      <c r="F2547" s="186">
        <v>42533</v>
      </c>
      <c r="G2547" s="185" t="s">
        <v>6096</v>
      </c>
      <c r="H2547" s="110" t="s">
        <v>6141</v>
      </c>
      <c r="I2547" s="110" t="s">
        <v>7925</v>
      </c>
    </row>
    <row r="2548" spans="1:9" ht="11.25" customHeight="1" x14ac:dyDescent="0.2">
      <c r="A2548" s="181">
        <v>3355</v>
      </c>
      <c r="B2548" s="182" t="s">
        <v>12499</v>
      </c>
      <c r="C2548" s="182" t="s">
        <v>178</v>
      </c>
      <c r="D2548" s="184"/>
      <c r="E2548" s="188" t="s">
        <v>15193</v>
      </c>
      <c r="F2548" s="186">
        <v>0</v>
      </c>
      <c r="G2548" s="185" t="s">
        <v>7548</v>
      </c>
      <c r="H2548" s="110" t="s">
        <v>6280</v>
      </c>
      <c r="I2548" s="110" t="s">
        <v>6211</v>
      </c>
    </row>
    <row r="2549" spans="1:9" ht="11.25" customHeight="1" x14ac:dyDescent="0.2">
      <c r="A2549" s="181">
        <v>3356</v>
      </c>
      <c r="B2549" s="182" t="s">
        <v>7028</v>
      </c>
      <c r="C2549" s="182" t="s">
        <v>178</v>
      </c>
      <c r="D2549" s="183">
        <v>44585</v>
      </c>
      <c r="E2549" s="188" t="s">
        <v>7328</v>
      </c>
      <c r="F2549" s="186">
        <v>6183</v>
      </c>
      <c r="G2549" s="185"/>
      <c r="H2549" s="110" t="s">
        <v>6255</v>
      </c>
      <c r="I2549" s="110" t="s">
        <v>8032</v>
      </c>
    </row>
    <row r="2550" spans="1:9" ht="11.25" customHeight="1" x14ac:dyDescent="0.2">
      <c r="A2550" s="181">
        <v>3357</v>
      </c>
      <c r="B2550" s="182" t="s">
        <v>12497</v>
      </c>
      <c r="C2550" s="182" t="s">
        <v>178</v>
      </c>
      <c r="D2550" s="183"/>
      <c r="E2550" s="188" t="s">
        <v>15193</v>
      </c>
      <c r="F2550" s="186">
        <v>0</v>
      </c>
      <c r="G2550" s="185"/>
      <c r="H2550" s="110" t="s">
        <v>7185</v>
      </c>
      <c r="I2550" s="110" t="s">
        <v>8032</v>
      </c>
    </row>
    <row r="2551" spans="1:9" ht="11.25" customHeight="1" x14ac:dyDescent="0.2">
      <c r="A2551" s="181">
        <v>3358</v>
      </c>
      <c r="B2551" s="182" t="s">
        <v>2236</v>
      </c>
      <c r="C2551" s="182" t="s">
        <v>178</v>
      </c>
      <c r="D2551" s="183">
        <v>44589</v>
      </c>
      <c r="E2551" s="188" t="s">
        <v>7328</v>
      </c>
      <c r="F2551" s="186">
        <v>5263</v>
      </c>
      <c r="G2551" s="185"/>
      <c r="H2551" s="110" t="s">
        <v>7185</v>
      </c>
      <c r="I2551" s="110" t="s">
        <v>8032</v>
      </c>
    </row>
    <row r="2552" spans="1:9" ht="11.25" customHeight="1" x14ac:dyDescent="0.2">
      <c r="A2552" s="181">
        <v>3359</v>
      </c>
      <c r="B2552" s="182" t="s">
        <v>12495</v>
      </c>
      <c r="C2552" s="182" t="s">
        <v>178</v>
      </c>
      <c r="D2552" s="183"/>
      <c r="E2552" s="188" t="s">
        <v>15193</v>
      </c>
      <c r="F2552" s="186">
        <v>0</v>
      </c>
      <c r="G2552" s="185"/>
      <c r="H2552" s="110" t="s">
        <v>6255</v>
      </c>
      <c r="I2552" s="110" t="s">
        <v>8032</v>
      </c>
    </row>
    <row r="2553" spans="1:9" ht="11.25" customHeight="1" x14ac:dyDescent="0.2">
      <c r="A2553" s="181">
        <v>3360</v>
      </c>
      <c r="B2553" s="182" t="s">
        <v>2253</v>
      </c>
      <c r="C2553" s="182" t="s">
        <v>178</v>
      </c>
      <c r="D2553" s="183"/>
      <c r="E2553" s="188" t="s">
        <v>15193</v>
      </c>
      <c r="F2553" s="186">
        <v>0</v>
      </c>
      <c r="G2553" s="185"/>
      <c r="H2553" s="110" t="s">
        <v>6255</v>
      </c>
      <c r="I2553" s="110" t="s">
        <v>8032</v>
      </c>
    </row>
    <row r="2554" spans="1:9" ht="11.25" customHeight="1" x14ac:dyDescent="0.2">
      <c r="A2554" s="181">
        <v>3361</v>
      </c>
      <c r="B2554" s="182" t="s">
        <v>12492</v>
      </c>
      <c r="C2554" s="182" t="s">
        <v>178</v>
      </c>
      <c r="D2554" s="183"/>
      <c r="E2554" s="188" t="s">
        <v>15193</v>
      </c>
      <c r="F2554" s="186">
        <v>0</v>
      </c>
      <c r="G2554" s="185"/>
      <c r="H2554" s="110" t="s">
        <v>6255</v>
      </c>
      <c r="I2554" s="110" t="s">
        <v>8032</v>
      </c>
    </row>
    <row r="2555" spans="1:9" ht="11.25" customHeight="1" x14ac:dyDescent="0.2">
      <c r="A2555" s="181">
        <v>3363</v>
      </c>
      <c r="B2555" s="182" t="s">
        <v>2041</v>
      </c>
      <c r="C2555" s="182" t="s">
        <v>178</v>
      </c>
      <c r="D2555" s="183"/>
      <c r="E2555" s="188" t="s">
        <v>15193</v>
      </c>
      <c r="F2555" s="186">
        <v>0</v>
      </c>
      <c r="G2555" s="185"/>
      <c r="H2555" s="110" t="s">
        <v>6255</v>
      </c>
      <c r="I2555" s="110" t="s">
        <v>8032</v>
      </c>
    </row>
    <row r="2556" spans="1:9" ht="11.25" customHeight="1" x14ac:dyDescent="0.2">
      <c r="A2556" s="181">
        <v>3364</v>
      </c>
      <c r="B2556" s="182" t="s">
        <v>12489</v>
      </c>
      <c r="C2556" s="182" t="s">
        <v>178</v>
      </c>
      <c r="D2556" s="183"/>
      <c r="E2556" s="188" t="s">
        <v>15193</v>
      </c>
      <c r="F2556" s="186">
        <v>0</v>
      </c>
      <c r="G2556" s="185" t="s">
        <v>6096</v>
      </c>
      <c r="H2556" s="110" t="s">
        <v>6155</v>
      </c>
      <c r="I2556" s="110" t="s">
        <v>8032</v>
      </c>
    </row>
    <row r="2557" spans="1:9" ht="11.25" customHeight="1" x14ac:dyDescent="0.2">
      <c r="A2557" s="181">
        <v>3365</v>
      </c>
      <c r="B2557" s="182" t="s">
        <v>2077</v>
      </c>
      <c r="C2557" s="182" t="s">
        <v>178</v>
      </c>
      <c r="D2557" s="183"/>
      <c r="E2557" s="188" t="s">
        <v>15193</v>
      </c>
      <c r="F2557" s="186">
        <v>0</v>
      </c>
      <c r="G2557" s="185" t="s">
        <v>6096</v>
      </c>
      <c r="H2557" s="110" t="s">
        <v>6255</v>
      </c>
      <c r="I2557" s="110" t="s">
        <v>8032</v>
      </c>
    </row>
    <row r="2558" spans="1:9" ht="11.25" customHeight="1" x14ac:dyDescent="0.2">
      <c r="A2558" s="181">
        <v>3366</v>
      </c>
      <c r="B2558" s="182" t="s">
        <v>12486</v>
      </c>
      <c r="C2558" s="182" t="s">
        <v>178</v>
      </c>
      <c r="D2558" s="183"/>
      <c r="E2558" s="188" t="s">
        <v>15193</v>
      </c>
      <c r="F2558" s="186">
        <v>0</v>
      </c>
      <c r="G2558" s="185" t="s">
        <v>6096</v>
      </c>
      <c r="H2558" s="110" t="s">
        <v>6255</v>
      </c>
      <c r="I2558" s="110" t="s">
        <v>8032</v>
      </c>
    </row>
    <row r="2559" spans="1:9" ht="11.25" customHeight="1" x14ac:dyDescent="0.2">
      <c r="A2559" s="181">
        <v>3367</v>
      </c>
      <c r="B2559" s="182" t="s">
        <v>12484</v>
      </c>
      <c r="C2559" s="182" t="s">
        <v>178</v>
      </c>
      <c r="D2559" s="183"/>
      <c r="E2559" s="188" t="s">
        <v>15193</v>
      </c>
      <c r="F2559" s="186">
        <v>0</v>
      </c>
      <c r="G2559" s="185" t="s">
        <v>6096</v>
      </c>
      <c r="H2559" s="110" t="s">
        <v>6121</v>
      </c>
      <c r="I2559" s="110" t="s">
        <v>8032</v>
      </c>
    </row>
    <row r="2560" spans="1:9" ht="11.25" customHeight="1" x14ac:dyDescent="0.2">
      <c r="A2560" s="181">
        <v>3368</v>
      </c>
      <c r="B2560" s="182" t="s">
        <v>2258</v>
      </c>
      <c r="C2560" s="182" t="s">
        <v>178</v>
      </c>
      <c r="D2560" s="183"/>
      <c r="E2560" s="188" t="s">
        <v>15193</v>
      </c>
      <c r="F2560" s="186">
        <v>0</v>
      </c>
      <c r="G2560" s="185" t="s">
        <v>6096</v>
      </c>
      <c r="H2560" s="110" t="s">
        <v>6213</v>
      </c>
      <c r="I2560" s="110" t="s">
        <v>8032</v>
      </c>
    </row>
    <row r="2561" spans="1:9" ht="11.25" customHeight="1" x14ac:dyDescent="0.2">
      <c r="A2561" s="181">
        <v>3371</v>
      </c>
      <c r="B2561" s="182" t="s">
        <v>7637</v>
      </c>
      <c r="C2561" s="182" t="s">
        <v>273</v>
      </c>
      <c r="D2561" s="183">
        <v>45009</v>
      </c>
      <c r="E2561" s="188" t="s">
        <v>15194</v>
      </c>
      <c r="F2561" s="186">
        <v>59330</v>
      </c>
      <c r="G2561" s="185" t="s">
        <v>6096</v>
      </c>
      <c r="H2561" s="110" t="s">
        <v>6119</v>
      </c>
      <c r="I2561" s="110" t="s">
        <v>8032</v>
      </c>
    </row>
    <row r="2562" spans="1:9" ht="11.25" customHeight="1" x14ac:dyDescent="0.2">
      <c r="A2562" s="181">
        <v>3372</v>
      </c>
      <c r="B2562" s="182" t="s">
        <v>7636</v>
      </c>
      <c r="C2562" s="182" t="s">
        <v>178</v>
      </c>
      <c r="D2562" s="183">
        <v>45014</v>
      </c>
      <c r="E2562" s="188" t="s">
        <v>15194</v>
      </c>
      <c r="F2562" s="186">
        <v>85636.01</v>
      </c>
      <c r="G2562" s="185"/>
      <c r="H2562" s="110" t="s">
        <v>6255</v>
      </c>
      <c r="I2562" s="110" t="s">
        <v>8032</v>
      </c>
    </row>
    <row r="2563" spans="1:9" ht="11.25" customHeight="1" x14ac:dyDescent="0.2">
      <c r="A2563" s="181">
        <v>3373</v>
      </c>
      <c r="B2563" s="182" t="s">
        <v>12482</v>
      </c>
      <c r="C2563" s="182" t="s">
        <v>178</v>
      </c>
      <c r="D2563" s="183"/>
      <c r="E2563" s="188" t="s">
        <v>15193</v>
      </c>
      <c r="F2563" s="186">
        <v>0</v>
      </c>
      <c r="G2563" s="185"/>
      <c r="H2563" s="110" t="s">
        <v>6255</v>
      </c>
      <c r="I2563" s="110" t="s">
        <v>8032</v>
      </c>
    </row>
    <row r="2564" spans="1:9" ht="11.25" customHeight="1" x14ac:dyDescent="0.2">
      <c r="A2564" s="181">
        <v>3374</v>
      </c>
      <c r="B2564" s="182" t="s">
        <v>12481</v>
      </c>
      <c r="C2564" s="182" t="s">
        <v>178</v>
      </c>
      <c r="D2564" s="183"/>
      <c r="E2564" s="188" t="s">
        <v>15193</v>
      </c>
      <c r="F2564" s="186">
        <v>0</v>
      </c>
      <c r="G2564" s="185"/>
      <c r="H2564" s="110" t="s">
        <v>6255</v>
      </c>
      <c r="I2564" s="110" t="s">
        <v>8032</v>
      </c>
    </row>
    <row r="2565" spans="1:9" ht="11.25" customHeight="1" x14ac:dyDescent="0.2">
      <c r="A2565" s="181">
        <v>3375</v>
      </c>
      <c r="B2565" s="182" t="s">
        <v>456</v>
      </c>
      <c r="C2565" s="182" t="s">
        <v>178</v>
      </c>
      <c r="D2565" s="183"/>
      <c r="E2565" s="188" t="s">
        <v>15193</v>
      </c>
      <c r="F2565" s="186">
        <v>0</v>
      </c>
      <c r="G2565" s="185"/>
      <c r="H2565" s="110" t="s">
        <v>6255</v>
      </c>
      <c r="I2565" s="110" t="s">
        <v>8032</v>
      </c>
    </row>
    <row r="2566" spans="1:9" ht="11.25" customHeight="1" x14ac:dyDescent="0.2">
      <c r="A2566" s="181">
        <v>3376</v>
      </c>
      <c r="B2566" s="182" t="s">
        <v>14756</v>
      </c>
      <c r="C2566" s="182" t="s">
        <v>178</v>
      </c>
      <c r="D2566" s="183"/>
      <c r="E2566" s="188" t="s">
        <v>15193</v>
      </c>
      <c r="F2566" s="186">
        <v>0</v>
      </c>
      <c r="G2566" s="185"/>
      <c r="H2566" s="110" t="s">
        <v>6201</v>
      </c>
      <c r="I2566" s="110" t="s">
        <v>8032</v>
      </c>
    </row>
    <row r="2567" spans="1:9" ht="11.25" customHeight="1" x14ac:dyDescent="0.2">
      <c r="A2567" s="181">
        <v>3377</v>
      </c>
      <c r="B2567" s="182" t="s">
        <v>12480</v>
      </c>
      <c r="C2567" s="182" t="s">
        <v>178</v>
      </c>
      <c r="D2567" s="183"/>
      <c r="E2567" s="188" t="s">
        <v>15193</v>
      </c>
      <c r="F2567" s="186">
        <v>0</v>
      </c>
      <c r="G2567" s="185"/>
      <c r="H2567" s="110" t="s">
        <v>6255</v>
      </c>
      <c r="I2567" s="110" t="s">
        <v>8032</v>
      </c>
    </row>
    <row r="2568" spans="1:9" ht="11.25" customHeight="1" x14ac:dyDescent="0.2">
      <c r="A2568" s="181">
        <v>3378</v>
      </c>
      <c r="B2568" s="182" t="s">
        <v>4533</v>
      </c>
      <c r="C2568" s="182" t="s">
        <v>178</v>
      </c>
      <c r="D2568" s="183"/>
      <c r="E2568" s="188" t="s">
        <v>15193</v>
      </c>
      <c r="F2568" s="186">
        <v>0</v>
      </c>
      <c r="G2568" s="185"/>
      <c r="H2568" s="110" t="s">
        <v>6152</v>
      </c>
      <c r="I2568" s="110"/>
    </row>
    <row r="2569" spans="1:9" ht="11.25" customHeight="1" x14ac:dyDescent="0.2">
      <c r="A2569" s="181">
        <v>3379</v>
      </c>
      <c r="B2569" s="182" t="s">
        <v>12479</v>
      </c>
      <c r="C2569" s="182" t="s">
        <v>183</v>
      </c>
      <c r="D2569" s="183"/>
      <c r="E2569" s="188" t="s">
        <v>15193</v>
      </c>
      <c r="F2569" s="186">
        <v>0</v>
      </c>
      <c r="G2569" s="185"/>
      <c r="H2569" s="110" t="s">
        <v>6203</v>
      </c>
      <c r="I2569" s="110" t="s">
        <v>6114</v>
      </c>
    </row>
    <row r="2570" spans="1:9" ht="11.25" customHeight="1" x14ac:dyDescent="0.2">
      <c r="A2570" s="181">
        <v>3380</v>
      </c>
      <c r="B2570" s="182" t="s">
        <v>842</v>
      </c>
      <c r="C2570" s="182" t="s">
        <v>183</v>
      </c>
      <c r="D2570" s="183"/>
      <c r="E2570" s="188" t="s">
        <v>15193</v>
      </c>
      <c r="F2570" s="186">
        <v>0</v>
      </c>
      <c r="G2570" s="185" t="s">
        <v>6096</v>
      </c>
      <c r="H2570" s="110" t="s">
        <v>7296</v>
      </c>
      <c r="I2570" s="110" t="s">
        <v>8032</v>
      </c>
    </row>
    <row r="2571" spans="1:9" ht="11.25" customHeight="1" x14ac:dyDescent="0.2">
      <c r="A2571" s="181">
        <v>3381</v>
      </c>
      <c r="B2571" s="182" t="s">
        <v>12476</v>
      </c>
      <c r="C2571" s="182" t="s">
        <v>183</v>
      </c>
      <c r="D2571" s="183"/>
      <c r="E2571" s="188" t="s">
        <v>15193</v>
      </c>
      <c r="F2571" s="186">
        <v>0</v>
      </c>
      <c r="G2571" s="185" t="s">
        <v>6096</v>
      </c>
      <c r="H2571" s="110" t="s">
        <v>6255</v>
      </c>
      <c r="I2571" s="110" t="s">
        <v>7925</v>
      </c>
    </row>
    <row r="2572" spans="1:9" ht="11.25" customHeight="1" x14ac:dyDescent="0.2">
      <c r="A2572" s="181">
        <v>3382</v>
      </c>
      <c r="B2572" s="182" t="s">
        <v>841</v>
      </c>
      <c r="C2572" s="182" t="s">
        <v>183</v>
      </c>
      <c r="D2572" s="183"/>
      <c r="E2572" s="188" t="s">
        <v>15193</v>
      </c>
      <c r="F2572" s="186">
        <v>0</v>
      </c>
      <c r="G2572" s="185" t="s">
        <v>6096</v>
      </c>
      <c r="H2572" s="110" t="s">
        <v>6255</v>
      </c>
      <c r="I2572" s="110" t="s">
        <v>7925</v>
      </c>
    </row>
    <row r="2573" spans="1:9" ht="11.25" customHeight="1" x14ac:dyDescent="0.2">
      <c r="A2573" s="181">
        <v>3383</v>
      </c>
      <c r="B2573" s="182" t="s">
        <v>12473</v>
      </c>
      <c r="C2573" s="182" t="s">
        <v>183</v>
      </c>
      <c r="D2573" s="183"/>
      <c r="E2573" s="188" t="s">
        <v>15193</v>
      </c>
      <c r="F2573" s="186">
        <v>0</v>
      </c>
      <c r="G2573" s="185" t="s">
        <v>6096</v>
      </c>
      <c r="H2573" s="110" t="s">
        <v>7462</v>
      </c>
      <c r="I2573" s="110" t="s">
        <v>7925</v>
      </c>
    </row>
    <row r="2574" spans="1:9" ht="11.25" customHeight="1" x14ac:dyDescent="0.2">
      <c r="A2574" s="181">
        <v>3384</v>
      </c>
      <c r="B2574" s="182" t="s">
        <v>773</v>
      </c>
      <c r="C2574" s="182" t="s">
        <v>183</v>
      </c>
      <c r="D2574" s="183"/>
      <c r="E2574" s="188" t="s">
        <v>15193</v>
      </c>
      <c r="F2574" s="186">
        <v>0</v>
      </c>
      <c r="G2574" s="185" t="s">
        <v>6096</v>
      </c>
      <c r="H2574" s="110" t="s">
        <v>6116</v>
      </c>
      <c r="I2574" s="110" t="s">
        <v>6114</v>
      </c>
    </row>
    <row r="2575" spans="1:9" ht="11.25" customHeight="1" x14ac:dyDescent="0.2">
      <c r="A2575" s="181">
        <v>3385</v>
      </c>
      <c r="B2575" s="182" t="s">
        <v>771</v>
      </c>
      <c r="C2575" s="182" t="s">
        <v>183</v>
      </c>
      <c r="D2575" s="183"/>
      <c r="E2575" s="188" t="s">
        <v>15193</v>
      </c>
      <c r="F2575" s="186">
        <v>0</v>
      </c>
      <c r="G2575" s="185" t="s">
        <v>6096</v>
      </c>
      <c r="H2575" s="110" t="s">
        <v>6155</v>
      </c>
      <c r="I2575" s="110" t="s">
        <v>6118</v>
      </c>
    </row>
    <row r="2576" spans="1:9" ht="11.25" customHeight="1" x14ac:dyDescent="0.2">
      <c r="A2576" s="181">
        <v>3386</v>
      </c>
      <c r="B2576" s="182" t="s">
        <v>3265</v>
      </c>
      <c r="C2576" s="182" t="s">
        <v>5199</v>
      </c>
      <c r="D2576" s="183">
        <v>45329</v>
      </c>
      <c r="E2576" s="188" t="s">
        <v>10909</v>
      </c>
      <c r="F2576" s="186">
        <v>81200</v>
      </c>
      <c r="G2576" s="185" t="s">
        <v>6096</v>
      </c>
      <c r="H2576" s="110" t="s">
        <v>8276</v>
      </c>
      <c r="I2576" s="110" t="s">
        <v>7925</v>
      </c>
    </row>
    <row r="2577" spans="1:9" ht="11.25" customHeight="1" x14ac:dyDescent="0.2">
      <c r="A2577" s="181">
        <v>3387</v>
      </c>
      <c r="B2577" s="182" t="s">
        <v>12472</v>
      </c>
      <c r="C2577" s="182" t="s">
        <v>183</v>
      </c>
      <c r="D2577" s="183"/>
      <c r="E2577" s="188" t="s">
        <v>15193</v>
      </c>
      <c r="F2577" s="186">
        <v>0</v>
      </c>
      <c r="G2577" s="185"/>
      <c r="H2577" s="110" t="s">
        <v>6147</v>
      </c>
      <c r="I2577" s="110" t="s">
        <v>8032</v>
      </c>
    </row>
    <row r="2578" spans="1:9" ht="11.25" customHeight="1" x14ac:dyDescent="0.2">
      <c r="A2578" s="181">
        <v>3388</v>
      </c>
      <c r="B2578" s="182" t="s">
        <v>12471</v>
      </c>
      <c r="C2578" s="182" t="s">
        <v>183</v>
      </c>
      <c r="D2578" s="183"/>
      <c r="E2578" s="188" t="s">
        <v>15193</v>
      </c>
      <c r="F2578" s="186">
        <v>0</v>
      </c>
      <c r="G2578" s="185" t="s">
        <v>6096</v>
      </c>
      <c r="H2578" s="110" t="s">
        <v>6154</v>
      </c>
      <c r="I2578" s="110" t="s">
        <v>8032</v>
      </c>
    </row>
    <row r="2579" spans="1:9" ht="11.25" customHeight="1" x14ac:dyDescent="0.2">
      <c r="A2579" s="181">
        <v>3389</v>
      </c>
      <c r="B2579" s="182" t="s">
        <v>770</v>
      </c>
      <c r="C2579" s="182" t="s">
        <v>183</v>
      </c>
      <c r="D2579" s="183"/>
      <c r="E2579" s="188" t="s">
        <v>15193</v>
      </c>
      <c r="F2579" s="186">
        <v>0</v>
      </c>
      <c r="G2579" s="185" t="s">
        <v>6096</v>
      </c>
      <c r="H2579" s="110" t="s">
        <v>6282</v>
      </c>
      <c r="I2579" s="110" t="s">
        <v>8032</v>
      </c>
    </row>
    <row r="2580" spans="1:9" ht="11.25" customHeight="1" x14ac:dyDescent="0.2">
      <c r="A2580" s="181">
        <v>3390</v>
      </c>
      <c r="B2580" s="182" t="s">
        <v>12470</v>
      </c>
      <c r="C2580" s="182" t="s">
        <v>183</v>
      </c>
      <c r="D2580" s="183"/>
      <c r="E2580" s="188" t="s">
        <v>15193</v>
      </c>
      <c r="F2580" s="186">
        <v>0</v>
      </c>
      <c r="G2580" s="185" t="s">
        <v>6096</v>
      </c>
      <c r="H2580" s="110" t="s">
        <v>7081</v>
      </c>
      <c r="I2580" s="110" t="s">
        <v>8032</v>
      </c>
    </row>
    <row r="2581" spans="1:9" ht="11.25" customHeight="1" x14ac:dyDescent="0.2">
      <c r="A2581" s="181">
        <v>3391</v>
      </c>
      <c r="B2581" s="182" t="s">
        <v>12469</v>
      </c>
      <c r="C2581" s="182" t="s">
        <v>183</v>
      </c>
      <c r="D2581" s="183"/>
      <c r="E2581" s="188" t="s">
        <v>15193</v>
      </c>
      <c r="F2581" s="186">
        <v>0</v>
      </c>
      <c r="G2581" s="185" t="s">
        <v>6096</v>
      </c>
      <c r="H2581" s="110" t="s">
        <v>6746</v>
      </c>
      <c r="I2581" s="110" t="s">
        <v>8032</v>
      </c>
    </row>
    <row r="2582" spans="1:9" ht="11.25" customHeight="1" x14ac:dyDescent="0.2">
      <c r="A2582" s="181">
        <v>3392</v>
      </c>
      <c r="B2582" s="182" t="s">
        <v>2006</v>
      </c>
      <c r="C2582" s="182" t="s">
        <v>178</v>
      </c>
      <c r="D2582" s="183"/>
      <c r="E2582" s="188" t="s">
        <v>15193</v>
      </c>
      <c r="F2582" s="186">
        <v>0</v>
      </c>
      <c r="G2582" s="185" t="s">
        <v>6096</v>
      </c>
      <c r="H2582" s="110" t="s">
        <v>6121</v>
      </c>
      <c r="I2582" s="110" t="s">
        <v>8032</v>
      </c>
    </row>
    <row r="2583" spans="1:9" ht="11.25" customHeight="1" x14ac:dyDescent="0.2">
      <c r="A2583" s="181">
        <v>3393</v>
      </c>
      <c r="B2583" s="182" t="s">
        <v>12468</v>
      </c>
      <c r="C2583" s="182" t="s">
        <v>183</v>
      </c>
      <c r="D2583" s="183"/>
      <c r="E2583" s="188" t="s">
        <v>15193</v>
      </c>
      <c r="F2583" s="186">
        <v>0</v>
      </c>
      <c r="G2583" s="185" t="s">
        <v>6096</v>
      </c>
      <c r="H2583" s="110" t="s">
        <v>6723</v>
      </c>
      <c r="I2583" s="110" t="s">
        <v>6117</v>
      </c>
    </row>
    <row r="2584" spans="1:9" ht="11.25" customHeight="1" x14ac:dyDescent="0.2">
      <c r="A2584" s="181">
        <v>3394</v>
      </c>
      <c r="B2584" s="182" t="s">
        <v>12467</v>
      </c>
      <c r="C2584" s="182" t="s">
        <v>183</v>
      </c>
      <c r="D2584" s="183"/>
      <c r="E2584" s="188" t="s">
        <v>15193</v>
      </c>
      <c r="F2584" s="186">
        <v>0</v>
      </c>
      <c r="G2584" s="185" t="s">
        <v>6096</v>
      </c>
      <c r="H2584" s="110" t="s">
        <v>6116</v>
      </c>
      <c r="I2584" s="110" t="s">
        <v>7924</v>
      </c>
    </row>
    <row r="2585" spans="1:9" ht="11.25" customHeight="1" x14ac:dyDescent="0.2">
      <c r="A2585" s="181">
        <v>3395</v>
      </c>
      <c r="B2585" s="182" t="s">
        <v>12466</v>
      </c>
      <c r="C2585" s="182" t="s">
        <v>183</v>
      </c>
      <c r="D2585" s="183"/>
      <c r="E2585" s="188" t="s">
        <v>15193</v>
      </c>
      <c r="F2585" s="186">
        <v>0</v>
      </c>
      <c r="G2585" s="185" t="s">
        <v>6096</v>
      </c>
      <c r="H2585" s="110" t="s">
        <v>6155</v>
      </c>
      <c r="I2585" s="110" t="s">
        <v>6122</v>
      </c>
    </row>
    <row r="2586" spans="1:9" ht="11.25" customHeight="1" x14ac:dyDescent="0.2">
      <c r="A2586" s="181">
        <v>3396</v>
      </c>
      <c r="B2586" s="182" t="s">
        <v>12465</v>
      </c>
      <c r="C2586" s="182" t="s">
        <v>178</v>
      </c>
      <c r="D2586" s="183"/>
      <c r="E2586" s="188" t="s">
        <v>15193</v>
      </c>
      <c r="F2586" s="186">
        <v>0</v>
      </c>
      <c r="G2586" s="185" t="s">
        <v>6096</v>
      </c>
      <c r="H2586" s="110" t="s">
        <v>6155</v>
      </c>
      <c r="I2586" s="110" t="s">
        <v>7924</v>
      </c>
    </row>
    <row r="2587" spans="1:9" ht="11.25" customHeight="1" x14ac:dyDescent="0.2">
      <c r="A2587" s="181">
        <v>3397</v>
      </c>
      <c r="B2587" s="182" t="s">
        <v>12464</v>
      </c>
      <c r="C2587" s="182" t="s">
        <v>178</v>
      </c>
      <c r="D2587" s="183"/>
      <c r="E2587" s="188" t="s">
        <v>15193</v>
      </c>
      <c r="F2587" s="186">
        <v>0</v>
      </c>
      <c r="G2587" s="185" t="s">
        <v>6096</v>
      </c>
      <c r="H2587" s="110" t="s">
        <v>6255</v>
      </c>
      <c r="I2587" s="110" t="s">
        <v>7924</v>
      </c>
    </row>
    <row r="2588" spans="1:9" ht="11.25" customHeight="1" x14ac:dyDescent="0.2">
      <c r="A2588" s="181">
        <v>3398</v>
      </c>
      <c r="B2588" s="182" t="s">
        <v>12463</v>
      </c>
      <c r="C2588" s="182" t="s">
        <v>178</v>
      </c>
      <c r="D2588" s="183"/>
      <c r="E2588" s="188" t="s">
        <v>15193</v>
      </c>
      <c r="F2588" s="186">
        <v>0</v>
      </c>
      <c r="G2588" s="185" t="s">
        <v>6096</v>
      </c>
      <c r="H2588" s="110" t="s">
        <v>6255</v>
      </c>
      <c r="I2588" s="110" t="s">
        <v>7924</v>
      </c>
    </row>
    <row r="2589" spans="1:9" ht="11.25" customHeight="1" x14ac:dyDescent="0.2">
      <c r="A2589" s="181">
        <v>3399</v>
      </c>
      <c r="B2589" s="182" t="s">
        <v>12462</v>
      </c>
      <c r="C2589" s="182" t="s">
        <v>178</v>
      </c>
      <c r="D2589" s="183"/>
      <c r="E2589" s="188" t="s">
        <v>15193</v>
      </c>
      <c r="F2589" s="186">
        <v>0</v>
      </c>
      <c r="G2589" s="185" t="s">
        <v>6096</v>
      </c>
      <c r="H2589" s="110" t="s">
        <v>7081</v>
      </c>
      <c r="I2589" s="110" t="s">
        <v>7925</v>
      </c>
    </row>
    <row r="2590" spans="1:9" ht="11.25" customHeight="1" x14ac:dyDescent="0.2">
      <c r="A2590" s="181">
        <v>3400</v>
      </c>
      <c r="B2590" s="182" t="s">
        <v>12461</v>
      </c>
      <c r="C2590" s="182" t="s">
        <v>178</v>
      </c>
      <c r="D2590" s="183"/>
      <c r="E2590" s="188" t="s">
        <v>15193</v>
      </c>
      <c r="F2590" s="186">
        <v>0</v>
      </c>
      <c r="G2590" s="185" t="s">
        <v>6096</v>
      </c>
      <c r="H2590" s="110" t="s">
        <v>6258</v>
      </c>
      <c r="I2590" s="110" t="s">
        <v>6114</v>
      </c>
    </row>
    <row r="2591" spans="1:9" ht="11.25" customHeight="1" x14ac:dyDescent="0.2">
      <c r="A2591" s="181">
        <v>3401</v>
      </c>
      <c r="B2591" s="182" t="s">
        <v>12460</v>
      </c>
      <c r="C2591" s="182" t="s">
        <v>178</v>
      </c>
      <c r="D2591" s="183"/>
      <c r="E2591" s="188" t="s">
        <v>15193</v>
      </c>
      <c r="F2591" s="186">
        <v>0</v>
      </c>
      <c r="G2591" s="185" t="s">
        <v>6096</v>
      </c>
      <c r="H2591" s="110" t="s">
        <v>6097</v>
      </c>
      <c r="I2591" s="110" t="s">
        <v>8288</v>
      </c>
    </row>
    <row r="2592" spans="1:9" ht="11.25" customHeight="1" x14ac:dyDescent="0.2">
      <c r="A2592" s="181">
        <v>3402</v>
      </c>
      <c r="B2592" s="182" t="s">
        <v>12458</v>
      </c>
      <c r="C2592" s="182" t="s">
        <v>178</v>
      </c>
      <c r="D2592" s="183"/>
      <c r="E2592" s="188" t="s">
        <v>15193</v>
      </c>
      <c r="F2592" s="186">
        <v>0</v>
      </c>
      <c r="G2592" s="185" t="s">
        <v>6096</v>
      </c>
      <c r="H2592" s="110" t="s">
        <v>6097</v>
      </c>
      <c r="I2592" s="110" t="s">
        <v>8288</v>
      </c>
    </row>
    <row r="2593" spans="1:9" ht="11.25" customHeight="1" x14ac:dyDescent="0.2">
      <c r="A2593" s="181">
        <v>3403</v>
      </c>
      <c r="B2593" s="182" t="s">
        <v>12456</v>
      </c>
      <c r="C2593" s="182" t="s">
        <v>178</v>
      </c>
      <c r="D2593" s="183"/>
      <c r="E2593" s="188" t="s">
        <v>15193</v>
      </c>
      <c r="F2593" s="186">
        <v>0</v>
      </c>
      <c r="G2593" s="185" t="s">
        <v>6096</v>
      </c>
      <c r="H2593" s="110" t="s">
        <v>6097</v>
      </c>
      <c r="I2593" s="110" t="s">
        <v>8288</v>
      </c>
    </row>
    <row r="2594" spans="1:9" ht="11.25" customHeight="1" x14ac:dyDescent="0.2">
      <c r="A2594" s="181">
        <v>3404</v>
      </c>
      <c r="B2594" s="182" t="s">
        <v>12455</v>
      </c>
      <c r="C2594" s="182" t="s">
        <v>178</v>
      </c>
      <c r="D2594" s="183"/>
      <c r="E2594" s="188" t="s">
        <v>15193</v>
      </c>
      <c r="F2594" s="186">
        <v>0</v>
      </c>
      <c r="G2594" s="185" t="s">
        <v>6096</v>
      </c>
      <c r="H2594" s="110" t="s">
        <v>6097</v>
      </c>
      <c r="I2594" s="110" t="s">
        <v>8288</v>
      </c>
    </row>
    <row r="2595" spans="1:9" ht="11.25" customHeight="1" x14ac:dyDescent="0.2">
      <c r="A2595" s="181">
        <v>3405</v>
      </c>
      <c r="B2595" s="182" t="s">
        <v>12454</v>
      </c>
      <c r="C2595" s="182" t="s">
        <v>178</v>
      </c>
      <c r="D2595" s="183"/>
      <c r="E2595" s="188" t="s">
        <v>15193</v>
      </c>
      <c r="F2595" s="186">
        <v>0</v>
      </c>
      <c r="G2595" s="185" t="s">
        <v>6096</v>
      </c>
      <c r="H2595" s="110" t="s">
        <v>6097</v>
      </c>
      <c r="I2595" s="110" t="s">
        <v>8293</v>
      </c>
    </row>
    <row r="2596" spans="1:9" ht="11.25" customHeight="1" x14ac:dyDescent="0.2">
      <c r="A2596" s="181">
        <v>3406</v>
      </c>
      <c r="B2596" s="182" t="s">
        <v>12453</v>
      </c>
      <c r="C2596" s="182" t="s">
        <v>178</v>
      </c>
      <c r="D2596" s="184"/>
      <c r="E2596" s="188" t="s">
        <v>15193</v>
      </c>
      <c r="F2596" s="186">
        <v>0</v>
      </c>
      <c r="G2596" s="185" t="s">
        <v>6096</v>
      </c>
      <c r="H2596" s="110" t="s">
        <v>6097</v>
      </c>
      <c r="I2596" s="110" t="s">
        <v>8293</v>
      </c>
    </row>
    <row r="2597" spans="1:9" ht="11.25" customHeight="1" x14ac:dyDescent="0.2">
      <c r="A2597" s="181">
        <v>3407</v>
      </c>
      <c r="B2597" s="182" t="s">
        <v>2728</v>
      </c>
      <c r="C2597" s="182" t="s">
        <v>178</v>
      </c>
      <c r="D2597" s="183"/>
      <c r="E2597" s="188" t="s">
        <v>15193</v>
      </c>
      <c r="F2597" s="186">
        <v>0</v>
      </c>
      <c r="G2597" s="185" t="s">
        <v>6096</v>
      </c>
      <c r="H2597" s="110" t="s">
        <v>6097</v>
      </c>
      <c r="I2597" s="110" t="s">
        <v>8293</v>
      </c>
    </row>
    <row r="2598" spans="1:9" ht="11.25" customHeight="1" x14ac:dyDescent="0.2">
      <c r="A2598" s="181">
        <v>3408</v>
      </c>
      <c r="B2598" s="182" t="s">
        <v>12452</v>
      </c>
      <c r="C2598" s="182" t="s">
        <v>178</v>
      </c>
      <c r="D2598" s="183"/>
      <c r="E2598" s="188" t="s">
        <v>15193</v>
      </c>
      <c r="F2598" s="186">
        <v>0</v>
      </c>
      <c r="G2598" s="185" t="s">
        <v>6096</v>
      </c>
      <c r="H2598" s="110" t="s">
        <v>6097</v>
      </c>
      <c r="I2598" s="110" t="s">
        <v>8297</v>
      </c>
    </row>
    <row r="2599" spans="1:9" ht="11.25" customHeight="1" x14ac:dyDescent="0.2">
      <c r="A2599" s="181">
        <v>3409</v>
      </c>
      <c r="B2599" s="182" t="s">
        <v>12451</v>
      </c>
      <c r="C2599" s="182" t="s">
        <v>178</v>
      </c>
      <c r="D2599" s="183"/>
      <c r="E2599" s="188" t="s">
        <v>15193</v>
      </c>
      <c r="F2599" s="186">
        <v>0</v>
      </c>
      <c r="G2599" s="185" t="s">
        <v>6096</v>
      </c>
      <c r="H2599" s="110" t="s">
        <v>6155</v>
      </c>
      <c r="I2599" s="110" t="s">
        <v>7925</v>
      </c>
    </row>
    <row r="2600" spans="1:9" ht="11.25" customHeight="1" x14ac:dyDescent="0.2">
      <c r="A2600" s="181">
        <v>3410</v>
      </c>
      <c r="B2600" s="182" t="s">
        <v>12450</v>
      </c>
      <c r="C2600" s="182" t="s">
        <v>178</v>
      </c>
      <c r="D2600" s="183"/>
      <c r="E2600" s="188" t="s">
        <v>15193</v>
      </c>
      <c r="F2600" s="186">
        <v>0</v>
      </c>
      <c r="G2600" s="185" t="s">
        <v>6096</v>
      </c>
      <c r="H2600" s="110" t="s">
        <v>6097</v>
      </c>
      <c r="I2600" s="110" t="s">
        <v>8299</v>
      </c>
    </row>
    <row r="2601" spans="1:9" ht="11.25" customHeight="1" x14ac:dyDescent="0.2">
      <c r="A2601" s="181">
        <v>3411</v>
      </c>
      <c r="B2601" s="182" t="s">
        <v>12449</v>
      </c>
      <c r="C2601" s="182" t="s">
        <v>178</v>
      </c>
      <c r="D2601" s="183"/>
      <c r="E2601" s="188" t="s">
        <v>15193</v>
      </c>
      <c r="F2601" s="186">
        <v>0</v>
      </c>
      <c r="G2601" s="185" t="s">
        <v>6096</v>
      </c>
      <c r="H2601" s="110" t="s">
        <v>6097</v>
      </c>
      <c r="I2601" s="110" t="s">
        <v>8299</v>
      </c>
    </row>
    <row r="2602" spans="1:9" ht="11.25" customHeight="1" x14ac:dyDescent="0.2">
      <c r="A2602" s="181">
        <v>3412</v>
      </c>
      <c r="B2602" s="182" t="s">
        <v>12447</v>
      </c>
      <c r="C2602" s="182" t="s">
        <v>178</v>
      </c>
      <c r="D2602" s="183"/>
      <c r="E2602" s="188" t="s">
        <v>15193</v>
      </c>
      <c r="F2602" s="186">
        <v>0</v>
      </c>
      <c r="G2602" s="185" t="s">
        <v>6096</v>
      </c>
      <c r="H2602" s="110" t="s">
        <v>6097</v>
      </c>
      <c r="I2602" s="110" t="s">
        <v>8293</v>
      </c>
    </row>
    <row r="2603" spans="1:9" ht="11.25" customHeight="1" x14ac:dyDescent="0.2">
      <c r="A2603" s="181">
        <v>3413</v>
      </c>
      <c r="B2603" s="182" t="s">
        <v>12445</v>
      </c>
      <c r="C2603" s="182" t="s">
        <v>178</v>
      </c>
      <c r="D2603" s="183"/>
      <c r="E2603" s="188" t="s">
        <v>15193</v>
      </c>
      <c r="F2603" s="186">
        <v>0</v>
      </c>
      <c r="G2603" s="185" t="s">
        <v>6096</v>
      </c>
      <c r="H2603" s="110" t="s">
        <v>6097</v>
      </c>
      <c r="I2603" s="110" t="s">
        <v>8297</v>
      </c>
    </row>
    <row r="2604" spans="1:9" ht="11.25" customHeight="1" x14ac:dyDescent="0.2">
      <c r="A2604" s="181">
        <v>3415</v>
      </c>
      <c r="B2604" s="182" t="s">
        <v>3697</v>
      </c>
      <c r="C2604" s="182" t="s">
        <v>822</v>
      </c>
      <c r="D2604" s="183"/>
      <c r="E2604" s="188" t="s">
        <v>15193</v>
      </c>
      <c r="F2604" s="186">
        <v>0</v>
      </c>
      <c r="G2604" s="185" t="s">
        <v>6096</v>
      </c>
      <c r="H2604" s="110" t="s">
        <v>6097</v>
      </c>
      <c r="I2604" s="110" t="s">
        <v>8297</v>
      </c>
    </row>
    <row r="2605" spans="1:9" ht="11.25" customHeight="1" x14ac:dyDescent="0.2">
      <c r="A2605" s="181">
        <v>3416</v>
      </c>
      <c r="B2605" s="182" t="s">
        <v>12442</v>
      </c>
      <c r="C2605" s="182" t="s">
        <v>822</v>
      </c>
      <c r="D2605" s="183"/>
      <c r="E2605" s="188" t="s">
        <v>15193</v>
      </c>
      <c r="F2605" s="186">
        <v>0</v>
      </c>
      <c r="G2605" s="185" t="s">
        <v>6096</v>
      </c>
      <c r="H2605" s="110" t="s">
        <v>6097</v>
      </c>
      <c r="I2605" s="110" t="s">
        <v>8297</v>
      </c>
    </row>
    <row r="2606" spans="1:9" ht="11.25" customHeight="1" x14ac:dyDescent="0.2">
      <c r="A2606" s="181">
        <v>3417</v>
      </c>
      <c r="B2606" s="182" t="s">
        <v>3713</v>
      </c>
      <c r="C2606" s="182" t="s">
        <v>178</v>
      </c>
      <c r="D2606" s="183"/>
      <c r="E2606" s="188" t="s">
        <v>15193</v>
      </c>
      <c r="F2606" s="186">
        <v>0</v>
      </c>
      <c r="G2606" s="185" t="s">
        <v>6096</v>
      </c>
      <c r="H2606" s="110" t="s">
        <v>6097</v>
      </c>
      <c r="I2606" s="110" t="s">
        <v>8297</v>
      </c>
    </row>
    <row r="2607" spans="1:9" ht="11.25" customHeight="1" x14ac:dyDescent="0.2">
      <c r="A2607" s="181">
        <v>3418</v>
      </c>
      <c r="B2607" s="182" t="s">
        <v>3715</v>
      </c>
      <c r="C2607" s="182" t="s">
        <v>178</v>
      </c>
      <c r="D2607" s="183"/>
      <c r="E2607" s="188" t="s">
        <v>15193</v>
      </c>
      <c r="F2607" s="186">
        <v>0</v>
      </c>
      <c r="G2607" s="185" t="s">
        <v>6096</v>
      </c>
      <c r="H2607" s="110" t="s">
        <v>6097</v>
      </c>
      <c r="I2607" s="110" t="s">
        <v>8297</v>
      </c>
    </row>
    <row r="2608" spans="1:9" ht="11.25" customHeight="1" x14ac:dyDescent="0.2">
      <c r="A2608" s="181">
        <v>3419</v>
      </c>
      <c r="B2608" s="182" t="s">
        <v>3717</v>
      </c>
      <c r="C2608" s="182" t="s">
        <v>178</v>
      </c>
      <c r="D2608" s="183"/>
      <c r="E2608" s="188" t="s">
        <v>15193</v>
      </c>
      <c r="F2608" s="186">
        <v>0</v>
      </c>
      <c r="G2608" s="185" t="s">
        <v>6096</v>
      </c>
      <c r="H2608" s="110" t="s">
        <v>6097</v>
      </c>
      <c r="I2608" s="110" t="s">
        <v>8297</v>
      </c>
    </row>
    <row r="2609" spans="1:9" ht="11.25" customHeight="1" x14ac:dyDescent="0.2">
      <c r="A2609" s="181">
        <v>3420</v>
      </c>
      <c r="B2609" s="182" t="s">
        <v>3716</v>
      </c>
      <c r="C2609" s="182" t="s">
        <v>178</v>
      </c>
      <c r="D2609" s="184"/>
      <c r="E2609" s="188" t="s">
        <v>15193</v>
      </c>
      <c r="F2609" s="186">
        <v>0</v>
      </c>
      <c r="G2609" s="185" t="s">
        <v>6096</v>
      </c>
      <c r="H2609" s="110" t="s">
        <v>6097</v>
      </c>
      <c r="I2609" s="110" t="s">
        <v>8297</v>
      </c>
    </row>
    <row r="2610" spans="1:9" ht="11.25" customHeight="1" x14ac:dyDescent="0.2">
      <c r="A2610" s="181">
        <v>3421</v>
      </c>
      <c r="B2610" s="182" t="s">
        <v>3733</v>
      </c>
      <c r="C2610" s="182" t="s">
        <v>178</v>
      </c>
      <c r="D2610" s="183"/>
      <c r="E2610" s="188" t="s">
        <v>15193</v>
      </c>
      <c r="F2610" s="186">
        <v>0</v>
      </c>
      <c r="G2610" s="185" t="s">
        <v>6096</v>
      </c>
      <c r="H2610" s="110" t="s">
        <v>6097</v>
      </c>
      <c r="I2610" s="110" t="s">
        <v>8297</v>
      </c>
    </row>
    <row r="2611" spans="1:9" ht="11.25" customHeight="1" x14ac:dyDescent="0.2">
      <c r="A2611" s="181">
        <v>3422</v>
      </c>
      <c r="B2611" s="182" t="s">
        <v>3720</v>
      </c>
      <c r="C2611" s="182" t="s">
        <v>178</v>
      </c>
      <c r="D2611" s="183"/>
      <c r="E2611" s="188" t="s">
        <v>15193</v>
      </c>
      <c r="F2611" s="186">
        <v>0</v>
      </c>
      <c r="G2611" s="185" t="s">
        <v>6096</v>
      </c>
      <c r="H2611" s="110" t="s">
        <v>6119</v>
      </c>
      <c r="I2611" s="110" t="s">
        <v>6118</v>
      </c>
    </row>
    <row r="2612" spans="1:9" ht="11.25" customHeight="1" x14ac:dyDescent="0.2">
      <c r="A2612" s="181">
        <v>3423</v>
      </c>
      <c r="B2612" s="182" t="s">
        <v>3721</v>
      </c>
      <c r="C2612" s="182" t="s">
        <v>178</v>
      </c>
      <c r="D2612" s="183"/>
      <c r="E2612" s="188" t="s">
        <v>15193</v>
      </c>
      <c r="F2612" s="186">
        <v>0</v>
      </c>
      <c r="G2612" s="185" t="s">
        <v>6096</v>
      </c>
      <c r="H2612" s="110" t="s">
        <v>6121</v>
      </c>
      <c r="I2612" s="110" t="s">
        <v>6114</v>
      </c>
    </row>
    <row r="2613" spans="1:9" ht="11.25" customHeight="1" x14ac:dyDescent="0.2">
      <c r="A2613" s="181">
        <v>3424</v>
      </c>
      <c r="B2613" s="182" t="s">
        <v>3734</v>
      </c>
      <c r="C2613" s="182" t="s">
        <v>178</v>
      </c>
      <c r="D2613" s="183"/>
      <c r="E2613" s="188" t="s">
        <v>15193</v>
      </c>
      <c r="F2613" s="186">
        <v>0</v>
      </c>
      <c r="G2613" s="185" t="s">
        <v>6096</v>
      </c>
      <c r="H2613" s="110" t="s">
        <v>6262</v>
      </c>
      <c r="I2613" s="110" t="s">
        <v>6118</v>
      </c>
    </row>
    <row r="2614" spans="1:9" ht="11.25" customHeight="1" x14ac:dyDescent="0.2">
      <c r="A2614" s="181">
        <v>3425</v>
      </c>
      <c r="B2614" s="182" t="s">
        <v>3736</v>
      </c>
      <c r="C2614" s="182" t="s">
        <v>178</v>
      </c>
      <c r="D2614" s="183"/>
      <c r="E2614" s="188" t="s">
        <v>15193</v>
      </c>
      <c r="F2614" s="186">
        <v>0</v>
      </c>
      <c r="G2614" s="185" t="s">
        <v>6096</v>
      </c>
      <c r="H2614" s="110" t="s">
        <v>6257</v>
      </c>
      <c r="I2614" s="110" t="s">
        <v>6118</v>
      </c>
    </row>
    <row r="2615" spans="1:9" ht="11.25" customHeight="1" x14ac:dyDescent="0.2">
      <c r="A2615" s="181">
        <v>3426</v>
      </c>
      <c r="B2615" s="182" t="s">
        <v>3735</v>
      </c>
      <c r="C2615" s="182" t="s">
        <v>178</v>
      </c>
      <c r="D2615" s="184"/>
      <c r="E2615" s="188" t="s">
        <v>15193</v>
      </c>
      <c r="F2615" s="186">
        <v>0</v>
      </c>
      <c r="G2615" s="185" t="s">
        <v>6096</v>
      </c>
      <c r="H2615" s="110" t="s">
        <v>6119</v>
      </c>
      <c r="I2615" s="110" t="s">
        <v>6118</v>
      </c>
    </row>
    <row r="2616" spans="1:9" ht="11.25" customHeight="1" x14ac:dyDescent="0.2">
      <c r="A2616" s="181">
        <v>3427</v>
      </c>
      <c r="B2616" s="182" t="s">
        <v>3737</v>
      </c>
      <c r="C2616" s="182" t="s">
        <v>178</v>
      </c>
      <c r="D2616" s="183"/>
      <c r="E2616" s="188" t="s">
        <v>15193</v>
      </c>
      <c r="F2616" s="186">
        <v>0</v>
      </c>
      <c r="G2616" s="185" t="s">
        <v>8312</v>
      </c>
      <c r="H2616" s="110" t="s">
        <v>6451</v>
      </c>
      <c r="I2616" s="110" t="s">
        <v>8313</v>
      </c>
    </row>
    <row r="2617" spans="1:9" ht="11.25" customHeight="1" x14ac:dyDescent="0.2">
      <c r="A2617" s="181">
        <v>3428</v>
      </c>
      <c r="B2617" s="182" t="s">
        <v>12430</v>
      </c>
      <c r="C2617" s="182" t="s">
        <v>178</v>
      </c>
      <c r="D2617" s="184"/>
      <c r="E2617" s="188" t="s">
        <v>15193</v>
      </c>
      <c r="F2617" s="186">
        <v>0</v>
      </c>
      <c r="G2617" s="185" t="s">
        <v>8315</v>
      </c>
      <c r="H2617" s="110" t="s">
        <v>6451</v>
      </c>
      <c r="I2617" s="110" t="s">
        <v>8313</v>
      </c>
    </row>
    <row r="2618" spans="1:9" ht="11.25" customHeight="1" x14ac:dyDescent="0.2">
      <c r="A2618" s="181">
        <v>3429</v>
      </c>
      <c r="B2618" s="182" t="s">
        <v>12428</v>
      </c>
      <c r="C2618" s="182" t="s">
        <v>178</v>
      </c>
      <c r="D2618" s="184"/>
      <c r="E2618" s="188" t="s">
        <v>15193</v>
      </c>
      <c r="F2618" s="186">
        <v>0</v>
      </c>
      <c r="G2618" s="185" t="s">
        <v>6096</v>
      </c>
      <c r="H2618" s="110" t="s">
        <v>6221</v>
      </c>
      <c r="I2618" s="110" t="s">
        <v>8317</v>
      </c>
    </row>
    <row r="2619" spans="1:9" ht="11.25" customHeight="1" x14ac:dyDescent="0.2">
      <c r="A2619" s="181">
        <v>3430</v>
      </c>
      <c r="B2619" s="182" t="s">
        <v>12427</v>
      </c>
      <c r="C2619" s="182" t="s">
        <v>178</v>
      </c>
      <c r="D2619" s="184"/>
      <c r="E2619" s="188" t="s">
        <v>15193</v>
      </c>
      <c r="F2619" s="186">
        <v>0</v>
      </c>
      <c r="G2619" s="185" t="s">
        <v>6096</v>
      </c>
      <c r="H2619" s="110" t="s">
        <v>6664</v>
      </c>
      <c r="I2619" s="110" t="s">
        <v>6118</v>
      </c>
    </row>
    <row r="2620" spans="1:9" ht="11.25" customHeight="1" x14ac:dyDescent="0.2">
      <c r="A2620" s="181">
        <v>3431</v>
      </c>
      <c r="B2620" s="182" t="s">
        <v>11060</v>
      </c>
      <c r="C2620" s="182" t="s">
        <v>178</v>
      </c>
      <c r="D2620" s="184"/>
      <c r="E2620" s="188" t="s">
        <v>15193</v>
      </c>
      <c r="F2620" s="186">
        <v>0</v>
      </c>
      <c r="G2620" s="185" t="s">
        <v>6096</v>
      </c>
      <c r="H2620" s="110" t="s">
        <v>6191</v>
      </c>
      <c r="I2620" s="110" t="s">
        <v>6122</v>
      </c>
    </row>
    <row r="2621" spans="1:9" ht="11.25" customHeight="1" x14ac:dyDescent="0.2">
      <c r="A2621" s="181">
        <v>3432</v>
      </c>
      <c r="B2621" s="182" t="s">
        <v>12424</v>
      </c>
      <c r="C2621" s="182" t="s">
        <v>178</v>
      </c>
      <c r="D2621" s="183"/>
      <c r="E2621" s="188" t="s">
        <v>15193</v>
      </c>
      <c r="F2621" s="186">
        <v>0</v>
      </c>
      <c r="G2621" s="185" t="s">
        <v>8319</v>
      </c>
      <c r="H2621" s="110" t="s">
        <v>7192</v>
      </c>
      <c r="I2621" s="110" t="s">
        <v>8313</v>
      </c>
    </row>
    <row r="2622" spans="1:9" ht="11.25" customHeight="1" x14ac:dyDescent="0.2">
      <c r="A2622" s="181">
        <v>3433</v>
      </c>
      <c r="B2622" s="182" t="s">
        <v>3723</v>
      </c>
      <c r="C2622" s="182" t="s">
        <v>178</v>
      </c>
      <c r="D2622" s="184"/>
      <c r="E2622" s="188" t="s">
        <v>15193</v>
      </c>
      <c r="F2622" s="186">
        <v>0</v>
      </c>
      <c r="G2622" s="185" t="s">
        <v>6096</v>
      </c>
      <c r="H2622" s="110" t="s">
        <v>6236</v>
      </c>
      <c r="I2622" s="110" t="s">
        <v>6118</v>
      </c>
    </row>
    <row r="2623" spans="1:9" ht="11.25" customHeight="1" x14ac:dyDescent="0.2">
      <c r="A2623" s="181">
        <v>3434</v>
      </c>
      <c r="B2623" s="182" t="s">
        <v>3694</v>
      </c>
      <c r="C2623" s="182" t="s">
        <v>178</v>
      </c>
      <c r="D2623" s="184"/>
      <c r="E2623" s="188" t="s">
        <v>15193</v>
      </c>
      <c r="F2623" s="186">
        <v>0</v>
      </c>
      <c r="G2623" s="185" t="s">
        <v>6514</v>
      </c>
      <c r="H2623" s="110" t="s">
        <v>6236</v>
      </c>
      <c r="I2623" s="110" t="s">
        <v>6114</v>
      </c>
    </row>
    <row r="2624" spans="1:9" ht="11.25" customHeight="1" x14ac:dyDescent="0.2">
      <c r="A2624" s="181">
        <v>3435</v>
      </c>
      <c r="B2624" s="182" t="s">
        <v>3741</v>
      </c>
      <c r="C2624" s="182" t="s">
        <v>178</v>
      </c>
      <c r="D2624" s="183"/>
      <c r="E2624" s="188" t="s">
        <v>15193</v>
      </c>
      <c r="F2624" s="186">
        <v>0</v>
      </c>
      <c r="G2624" s="185" t="s">
        <v>6514</v>
      </c>
      <c r="H2624" s="110" t="s">
        <v>6236</v>
      </c>
      <c r="I2624" s="110" t="s">
        <v>6118</v>
      </c>
    </row>
    <row r="2625" spans="1:9" ht="11.25" customHeight="1" x14ac:dyDescent="0.2">
      <c r="A2625" s="181">
        <v>3441</v>
      </c>
      <c r="B2625" s="182" t="s">
        <v>3706</v>
      </c>
      <c r="C2625" s="182" t="s">
        <v>178</v>
      </c>
      <c r="D2625" s="183"/>
      <c r="E2625" s="188" t="s">
        <v>15193</v>
      </c>
      <c r="F2625" s="186">
        <v>0</v>
      </c>
      <c r="G2625" s="185" t="s">
        <v>6514</v>
      </c>
      <c r="H2625" s="110" t="s">
        <v>6236</v>
      </c>
      <c r="I2625" s="110" t="s">
        <v>6114</v>
      </c>
    </row>
    <row r="2626" spans="1:9" ht="11.25" customHeight="1" x14ac:dyDescent="0.2">
      <c r="A2626" s="181">
        <v>3442</v>
      </c>
      <c r="B2626" s="182" t="s">
        <v>3705</v>
      </c>
      <c r="C2626" s="182" t="s">
        <v>178</v>
      </c>
      <c r="D2626" s="183"/>
      <c r="E2626" s="188" t="s">
        <v>15193</v>
      </c>
      <c r="F2626" s="186">
        <v>0</v>
      </c>
      <c r="G2626" s="185" t="s">
        <v>6514</v>
      </c>
      <c r="H2626" s="110" t="s">
        <v>6236</v>
      </c>
      <c r="I2626" s="110" t="s">
        <v>6114</v>
      </c>
    </row>
    <row r="2627" spans="1:9" ht="11.25" customHeight="1" x14ac:dyDescent="0.2">
      <c r="A2627" s="181">
        <v>3443</v>
      </c>
      <c r="B2627" s="182" t="s">
        <v>3707</v>
      </c>
      <c r="C2627" s="182" t="s">
        <v>178</v>
      </c>
      <c r="D2627" s="183"/>
      <c r="E2627" s="188" t="s">
        <v>15193</v>
      </c>
      <c r="F2627" s="186">
        <v>0</v>
      </c>
      <c r="G2627" s="185" t="s">
        <v>6096</v>
      </c>
      <c r="H2627" s="110" t="s">
        <v>6258</v>
      </c>
      <c r="I2627" s="110" t="s">
        <v>6122</v>
      </c>
    </row>
    <row r="2628" spans="1:9" ht="11.25" customHeight="1" x14ac:dyDescent="0.2">
      <c r="A2628" s="181">
        <v>3444</v>
      </c>
      <c r="B2628" s="182" t="s">
        <v>3703</v>
      </c>
      <c r="C2628" s="182" t="s">
        <v>178</v>
      </c>
      <c r="D2628" s="184"/>
      <c r="E2628" s="188" t="s">
        <v>15193</v>
      </c>
      <c r="F2628" s="186">
        <v>0</v>
      </c>
      <c r="G2628" s="185" t="s">
        <v>6096</v>
      </c>
      <c r="H2628" s="110" t="s">
        <v>6258</v>
      </c>
      <c r="I2628" s="110" t="s">
        <v>6122</v>
      </c>
    </row>
    <row r="2629" spans="1:9" ht="11.25" customHeight="1" x14ac:dyDescent="0.2">
      <c r="A2629" s="181">
        <v>3445</v>
      </c>
      <c r="B2629" s="182" t="s">
        <v>3704</v>
      </c>
      <c r="C2629" s="182" t="s">
        <v>178</v>
      </c>
      <c r="D2629" s="183"/>
      <c r="E2629" s="188" t="s">
        <v>15193</v>
      </c>
      <c r="F2629" s="186">
        <v>0</v>
      </c>
      <c r="G2629" s="185" t="s">
        <v>6096</v>
      </c>
      <c r="H2629" s="110" t="s">
        <v>6258</v>
      </c>
      <c r="I2629" s="110" t="s">
        <v>6122</v>
      </c>
    </row>
    <row r="2630" spans="1:9" ht="11.25" customHeight="1" x14ac:dyDescent="0.2">
      <c r="A2630" s="181">
        <v>3446</v>
      </c>
      <c r="B2630" s="182" t="s">
        <v>3687</v>
      </c>
      <c r="C2630" s="182" t="s">
        <v>178</v>
      </c>
      <c r="D2630" s="183"/>
      <c r="E2630" s="188" t="s">
        <v>15193</v>
      </c>
      <c r="F2630" s="186">
        <v>0</v>
      </c>
      <c r="G2630" s="185" t="s">
        <v>6096</v>
      </c>
      <c r="H2630" s="110" t="s">
        <v>6362</v>
      </c>
      <c r="I2630" s="110" t="s">
        <v>6118</v>
      </c>
    </row>
    <row r="2631" spans="1:9" ht="11.25" customHeight="1" x14ac:dyDescent="0.2">
      <c r="A2631" s="181">
        <v>3447</v>
      </c>
      <c r="B2631" s="182" t="s">
        <v>3688</v>
      </c>
      <c r="C2631" s="182" t="s">
        <v>178</v>
      </c>
      <c r="D2631" s="183"/>
      <c r="E2631" s="188" t="s">
        <v>15193</v>
      </c>
      <c r="F2631" s="186">
        <v>0</v>
      </c>
      <c r="G2631" s="185" t="s">
        <v>6514</v>
      </c>
      <c r="H2631" s="110" t="s">
        <v>6236</v>
      </c>
      <c r="I2631" s="110" t="s">
        <v>6118</v>
      </c>
    </row>
    <row r="2632" spans="1:9" ht="11.25" customHeight="1" x14ac:dyDescent="0.2">
      <c r="A2632" s="181">
        <v>3448</v>
      </c>
      <c r="B2632" s="182" t="s">
        <v>3727</v>
      </c>
      <c r="C2632" s="182" t="s">
        <v>178</v>
      </c>
      <c r="D2632" s="183"/>
      <c r="E2632" s="188" t="s">
        <v>15193</v>
      </c>
      <c r="F2632" s="186">
        <v>0</v>
      </c>
      <c r="G2632" s="185" t="s">
        <v>6096</v>
      </c>
      <c r="H2632" s="110" t="s">
        <v>6155</v>
      </c>
      <c r="I2632" s="110" t="s">
        <v>7925</v>
      </c>
    </row>
    <row r="2633" spans="1:9" ht="11.25" customHeight="1" x14ac:dyDescent="0.2">
      <c r="A2633" s="181">
        <v>3450</v>
      </c>
      <c r="B2633" s="182" t="s">
        <v>3726</v>
      </c>
      <c r="C2633" s="182" t="s">
        <v>178</v>
      </c>
      <c r="D2633" s="183"/>
      <c r="E2633" s="188" t="s">
        <v>15193</v>
      </c>
      <c r="F2633" s="186">
        <v>0</v>
      </c>
      <c r="G2633" s="185" t="s">
        <v>6096</v>
      </c>
      <c r="H2633" s="110" t="s">
        <v>7414</v>
      </c>
      <c r="I2633" s="110" t="s">
        <v>6127</v>
      </c>
    </row>
    <row r="2634" spans="1:9" ht="11.25" customHeight="1" x14ac:dyDescent="0.2">
      <c r="A2634" s="181">
        <v>3451</v>
      </c>
      <c r="B2634" s="182" t="s">
        <v>3725</v>
      </c>
      <c r="C2634" s="182" t="s">
        <v>178</v>
      </c>
      <c r="D2634" s="183"/>
      <c r="E2634" s="188" t="s">
        <v>15193</v>
      </c>
      <c r="F2634" s="186">
        <v>0</v>
      </c>
      <c r="G2634" s="185" t="s">
        <v>6096</v>
      </c>
      <c r="H2634" s="110" t="s">
        <v>7414</v>
      </c>
      <c r="I2634" s="110" t="s">
        <v>6122</v>
      </c>
    </row>
    <row r="2635" spans="1:9" ht="11.25" customHeight="1" x14ac:dyDescent="0.2">
      <c r="A2635" s="181">
        <v>3452</v>
      </c>
      <c r="B2635" s="182" t="s">
        <v>3267</v>
      </c>
      <c r="C2635" s="182" t="s">
        <v>5199</v>
      </c>
      <c r="D2635" s="183">
        <v>45329</v>
      </c>
      <c r="E2635" s="188" t="s">
        <v>10909</v>
      </c>
      <c r="F2635" s="186">
        <v>81200</v>
      </c>
      <c r="G2635" s="185" t="s">
        <v>6096</v>
      </c>
      <c r="H2635" s="110" t="s">
        <v>6116</v>
      </c>
      <c r="I2635" s="110" t="s">
        <v>8323</v>
      </c>
    </row>
    <row r="2636" spans="1:9" ht="11.25" customHeight="1" x14ac:dyDescent="0.2">
      <c r="A2636" s="181">
        <v>3453</v>
      </c>
      <c r="B2636" s="182" t="s">
        <v>3681</v>
      </c>
      <c r="C2636" s="182" t="s">
        <v>178</v>
      </c>
      <c r="D2636" s="183"/>
      <c r="E2636" s="188" t="s">
        <v>15193</v>
      </c>
      <c r="F2636" s="186">
        <v>0</v>
      </c>
      <c r="G2636" s="185" t="s">
        <v>6096</v>
      </c>
      <c r="H2636" s="110" t="s">
        <v>6282</v>
      </c>
      <c r="I2636" s="110" t="s">
        <v>8032</v>
      </c>
    </row>
    <row r="2637" spans="1:9" ht="11.25" customHeight="1" x14ac:dyDescent="0.2">
      <c r="A2637" s="181">
        <v>3454</v>
      </c>
      <c r="B2637" s="182" t="s">
        <v>12408</v>
      </c>
      <c r="C2637" s="182" t="s">
        <v>183</v>
      </c>
      <c r="D2637" s="183"/>
      <c r="E2637" s="188" t="s">
        <v>15193</v>
      </c>
      <c r="F2637" s="186">
        <v>0</v>
      </c>
      <c r="G2637" s="185" t="s">
        <v>6096</v>
      </c>
      <c r="H2637" s="110" t="s">
        <v>6155</v>
      </c>
      <c r="I2637" s="110" t="s">
        <v>8032</v>
      </c>
    </row>
    <row r="2638" spans="1:9" ht="11.25" customHeight="1" x14ac:dyDescent="0.2">
      <c r="A2638" s="181">
        <v>3455</v>
      </c>
      <c r="B2638" s="182" t="s">
        <v>7027</v>
      </c>
      <c r="C2638" s="182" t="s">
        <v>178</v>
      </c>
      <c r="D2638" s="183">
        <v>45014</v>
      </c>
      <c r="E2638" s="188" t="s">
        <v>15194</v>
      </c>
      <c r="F2638" s="186">
        <v>35362</v>
      </c>
      <c r="G2638" s="185" t="s">
        <v>6096</v>
      </c>
      <c r="H2638" s="110" t="s">
        <v>7081</v>
      </c>
      <c r="I2638" s="110" t="s">
        <v>6114</v>
      </c>
    </row>
    <row r="2639" spans="1:9" ht="11.25" customHeight="1" x14ac:dyDescent="0.2">
      <c r="A2639" s="181">
        <v>3456</v>
      </c>
      <c r="B2639" s="182" t="s">
        <v>7635</v>
      </c>
      <c r="C2639" s="182" t="s">
        <v>178</v>
      </c>
      <c r="D2639" s="183">
        <v>45007</v>
      </c>
      <c r="E2639" s="188" t="s">
        <v>15194</v>
      </c>
      <c r="F2639" s="186">
        <v>1272</v>
      </c>
      <c r="G2639" s="185" t="s">
        <v>6096</v>
      </c>
      <c r="H2639" s="110" t="s">
        <v>6121</v>
      </c>
      <c r="I2639" s="110" t="s">
        <v>7924</v>
      </c>
    </row>
    <row r="2640" spans="1:9" ht="11.25" customHeight="1" x14ac:dyDescent="0.2">
      <c r="A2640" s="181">
        <v>3457</v>
      </c>
      <c r="B2640" s="182" t="s">
        <v>12406</v>
      </c>
      <c r="C2640" s="182" t="s">
        <v>183</v>
      </c>
      <c r="D2640" s="183"/>
      <c r="E2640" s="188" t="s">
        <v>15193</v>
      </c>
      <c r="F2640" s="186">
        <v>0</v>
      </c>
      <c r="G2640" s="185" t="s">
        <v>6096</v>
      </c>
      <c r="H2640" s="110" t="s">
        <v>6130</v>
      </c>
      <c r="I2640" s="110" t="s">
        <v>6118</v>
      </c>
    </row>
    <row r="2641" spans="1:9" ht="11.25" customHeight="1" x14ac:dyDescent="0.2">
      <c r="A2641" s="181">
        <v>3458</v>
      </c>
      <c r="B2641" s="182" t="s">
        <v>12404</v>
      </c>
      <c r="C2641" s="182" t="s">
        <v>183</v>
      </c>
      <c r="D2641" s="183"/>
      <c r="E2641" s="188" t="s">
        <v>15193</v>
      </c>
      <c r="F2641" s="186">
        <v>0</v>
      </c>
      <c r="G2641" s="185" t="s">
        <v>6096</v>
      </c>
      <c r="H2641" s="110" t="s">
        <v>7081</v>
      </c>
      <c r="I2641" s="110" t="s">
        <v>7924</v>
      </c>
    </row>
    <row r="2642" spans="1:9" ht="11.25" customHeight="1" x14ac:dyDescent="0.2">
      <c r="A2642" s="181">
        <v>3459</v>
      </c>
      <c r="B2642" s="182" t="s">
        <v>3859</v>
      </c>
      <c r="C2642" s="182" t="s">
        <v>178</v>
      </c>
      <c r="D2642" s="183">
        <v>45435</v>
      </c>
      <c r="E2642" s="188" t="s">
        <v>10909</v>
      </c>
      <c r="F2642" s="186">
        <v>60052.01</v>
      </c>
      <c r="G2642" s="185" t="s">
        <v>6096</v>
      </c>
      <c r="H2642" s="110" t="s">
        <v>6155</v>
      </c>
      <c r="I2642" s="110" t="s">
        <v>6122</v>
      </c>
    </row>
    <row r="2643" spans="1:9" ht="11.25" customHeight="1" x14ac:dyDescent="0.2">
      <c r="A2643" s="181">
        <v>3460</v>
      </c>
      <c r="B2643" s="182" t="s">
        <v>12402</v>
      </c>
      <c r="C2643" s="182" t="s">
        <v>183</v>
      </c>
      <c r="D2643" s="183"/>
      <c r="E2643" s="188" t="s">
        <v>15193</v>
      </c>
      <c r="F2643" s="186">
        <v>0</v>
      </c>
      <c r="G2643" s="185" t="s">
        <v>6096</v>
      </c>
      <c r="H2643" s="110" t="s">
        <v>6255</v>
      </c>
      <c r="I2643" s="110" t="s">
        <v>7925</v>
      </c>
    </row>
    <row r="2644" spans="1:9" ht="11.25" customHeight="1" x14ac:dyDescent="0.2">
      <c r="A2644" s="181">
        <v>3461</v>
      </c>
      <c r="B2644" s="182" t="s">
        <v>496</v>
      </c>
      <c r="C2644" s="182" t="s">
        <v>183</v>
      </c>
      <c r="D2644" s="183"/>
      <c r="E2644" s="188" t="s">
        <v>15193</v>
      </c>
      <c r="F2644" s="186">
        <v>0</v>
      </c>
      <c r="G2644" s="185" t="s">
        <v>6096</v>
      </c>
      <c r="H2644" s="110" t="s">
        <v>6116</v>
      </c>
      <c r="I2644" s="110" t="s">
        <v>6122</v>
      </c>
    </row>
    <row r="2645" spans="1:9" ht="11.25" customHeight="1" x14ac:dyDescent="0.2">
      <c r="A2645" s="181">
        <v>3462</v>
      </c>
      <c r="B2645" s="182" t="s">
        <v>12400</v>
      </c>
      <c r="C2645" s="182" t="s">
        <v>178</v>
      </c>
      <c r="D2645" s="183"/>
      <c r="E2645" s="188" t="s">
        <v>15193</v>
      </c>
      <c r="F2645" s="186">
        <v>0</v>
      </c>
      <c r="G2645" s="185" t="s">
        <v>6096</v>
      </c>
      <c r="H2645" s="110" t="s">
        <v>6257</v>
      </c>
      <c r="I2645" s="110" t="s">
        <v>7925</v>
      </c>
    </row>
    <row r="2646" spans="1:9" ht="11.25" customHeight="1" x14ac:dyDescent="0.2">
      <c r="A2646" s="181">
        <v>3463</v>
      </c>
      <c r="B2646" s="182" t="s">
        <v>495</v>
      </c>
      <c r="C2646" s="182" t="s">
        <v>183</v>
      </c>
      <c r="D2646" s="183"/>
      <c r="E2646" s="188" t="s">
        <v>15193</v>
      </c>
      <c r="F2646" s="186">
        <v>0</v>
      </c>
      <c r="G2646" s="185" t="s">
        <v>6096</v>
      </c>
      <c r="H2646" s="110" t="s">
        <v>6257</v>
      </c>
      <c r="I2646" s="110" t="s">
        <v>7925</v>
      </c>
    </row>
    <row r="2647" spans="1:9" ht="11.25" customHeight="1" x14ac:dyDescent="0.2">
      <c r="A2647" s="181">
        <v>3464</v>
      </c>
      <c r="B2647" s="182" t="s">
        <v>12397</v>
      </c>
      <c r="C2647" s="182" t="s">
        <v>183</v>
      </c>
      <c r="D2647" s="183"/>
      <c r="E2647" s="188" t="s">
        <v>15193</v>
      </c>
      <c r="F2647" s="186">
        <v>0</v>
      </c>
      <c r="G2647" s="185" t="s">
        <v>6096</v>
      </c>
      <c r="H2647" s="110" t="s">
        <v>6257</v>
      </c>
      <c r="I2647" s="110" t="s">
        <v>7925</v>
      </c>
    </row>
    <row r="2648" spans="1:9" ht="11.25" customHeight="1" x14ac:dyDescent="0.2">
      <c r="A2648" s="181">
        <v>3465</v>
      </c>
      <c r="B2648" s="182" t="s">
        <v>12395</v>
      </c>
      <c r="C2648" s="182" t="s">
        <v>183</v>
      </c>
      <c r="D2648" s="183"/>
      <c r="E2648" s="188" t="s">
        <v>15193</v>
      </c>
      <c r="F2648" s="186">
        <v>0</v>
      </c>
      <c r="G2648" s="185" t="s">
        <v>6096</v>
      </c>
      <c r="H2648" s="110" t="s">
        <v>6257</v>
      </c>
      <c r="I2648" s="110" t="s">
        <v>7925</v>
      </c>
    </row>
    <row r="2649" spans="1:9" ht="11.25" customHeight="1" x14ac:dyDescent="0.2">
      <c r="A2649" s="181">
        <v>3466</v>
      </c>
      <c r="B2649" s="182" t="s">
        <v>12393</v>
      </c>
      <c r="C2649" s="182" t="s">
        <v>183</v>
      </c>
      <c r="D2649" s="183"/>
      <c r="E2649" s="188" t="s">
        <v>15193</v>
      </c>
      <c r="F2649" s="186">
        <v>0</v>
      </c>
      <c r="G2649" s="185" t="s">
        <v>6096</v>
      </c>
      <c r="H2649" s="110" t="s">
        <v>6221</v>
      </c>
      <c r="I2649" s="110" t="s">
        <v>8317</v>
      </c>
    </row>
    <row r="2650" spans="1:9" ht="11.25" customHeight="1" x14ac:dyDescent="0.2">
      <c r="A2650" s="181">
        <v>3467</v>
      </c>
      <c r="B2650" s="182" t="s">
        <v>12391</v>
      </c>
      <c r="C2650" s="182" t="s">
        <v>183</v>
      </c>
      <c r="D2650" s="183"/>
      <c r="E2650" s="188" t="s">
        <v>15193</v>
      </c>
      <c r="F2650" s="186">
        <v>0</v>
      </c>
      <c r="G2650" s="185" t="s">
        <v>6096</v>
      </c>
      <c r="H2650" s="110" t="s">
        <v>6221</v>
      </c>
      <c r="I2650" s="110" t="s">
        <v>8317</v>
      </c>
    </row>
    <row r="2651" spans="1:9" ht="11.25" customHeight="1" x14ac:dyDescent="0.2">
      <c r="A2651" s="181">
        <v>3468</v>
      </c>
      <c r="B2651" s="182" t="s">
        <v>7634</v>
      </c>
      <c r="C2651" s="182" t="s">
        <v>178</v>
      </c>
      <c r="D2651" s="183">
        <v>45007</v>
      </c>
      <c r="E2651" s="188" t="s">
        <v>15194</v>
      </c>
      <c r="F2651" s="186">
        <v>43.01</v>
      </c>
      <c r="G2651" s="185" t="s">
        <v>6096</v>
      </c>
      <c r="H2651" s="110" t="s">
        <v>6221</v>
      </c>
      <c r="I2651" s="110" t="s">
        <v>8317</v>
      </c>
    </row>
    <row r="2652" spans="1:9" ht="11.25" customHeight="1" x14ac:dyDescent="0.2">
      <c r="A2652" s="181">
        <v>3469</v>
      </c>
      <c r="B2652" s="182" t="s">
        <v>7633</v>
      </c>
      <c r="C2652" s="182" t="s">
        <v>178</v>
      </c>
      <c r="D2652" s="183">
        <v>45007</v>
      </c>
      <c r="E2652" s="188" t="s">
        <v>15194</v>
      </c>
      <c r="F2652" s="186">
        <v>25</v>
      </c>
      <c r="G2652" s="185" t="s">
        <v>6096</v>
      </c>
      <c r="H2652" s="110" t="s">
        <v>6221</v>
      </c>
      <c r="I2652" s="110" t="s">
        <v>8317</v>
      </c>
    </row>
    <row r="2653" spans="1:9" ht="11.25" customHeight="1" x14ac:dyDescent="0.2">
      <c r="A2653" s="181">
        <v>3470</v>
      </c>
      <c r="B2653" s="182" t="s">
        <v>514</v>
      </c>
      <c r="C2653" s="182" t="s">
        <v>178</v>
      </c>
      <c r="D2653" s="183">
        <v>45433</v>
      </c>
      <c r="E2653" s="188" t="s">
        <v>10909</v>
      </c>
      <c r="F2653" s="186">
        <v>7146</v>
      </c>
      <c r="G2653" s="185" t="s">
        <v>6096</v>
      </c>
      <c r="H2653" s="110" t="s">
        <v>6221</v>
      </c>
      <c r="I2653" s="110" t="s">
        <v>8317</v>
      </c>
    </row>
    <row r="2654" spans="1:9" ht="11.25" customHeight="1" x14ac:dyDescent="0.2">
      <c r="A2654" s="181">
        <v>3471</v>
      </c>
      <c r="B2654" s="182" t="s">
        <v>490</v>
      </c>
      <c r="C2654" s="182" t="s">
        <v>183</v>
      </c>
      <c r="D2654" s="183"/>
      <c r="E2654" s="188" t="s">
        <v>15193</v>
      </c>
      <c r="F2654" s="186">
        <v>0</v>
      </c>
      <c r="G2654" s="185" t="s">
        <v>6096</v>
      </c>
      <c r="H2654" s="110" t="s">
        <v>6221</v>
      </c>
      <c r="I2654" s="110" t="s">
        <v>8317</v>
      </c>
    </row>
    <row r="2655" spans="1:9" ht="11.25" customHeight="1" x14ac:dyDescent="0.2">
      <c r="A2655" s="181">
        <v>3472</v>
      </c>
      <c r="B2655" s="182" t="s">
        <v>7963</v>
      </c>
      <c r="C2655" s="182" t="s">
        <v>868</v>
      </c>
      <c r="D2655" s="183">
        <v>45329</v>
      </c>
      <c r="E2655" s="188" t="s">
        <v>10909</v>
      </c>
      <c r="F2655" s="186">
        <v>5317</v>
      </c>
      <c r="G2655" s="185" t="s">
        <v>6096</v>
      </c>
      <c r="H2655" s="110" t="s">
        <v>6194</v>
      </c>
      <c r="I2655" s="110" t="s">
        <v>7925</v>
      </c>
    </row>
    <row r="2656" spans="1:9" ht="11.25" customHeight="1" x14ac:dyDescent="0.2">
      <c r="A2656" s="181">
        <v>3473</v>
      </c>
      <c r="B2656" s="182" t="s">
        <v>793</v>
      </c>
      <c r="C2656" s="182" t="s">
        <v>183</v>
      </c>
      <c r="D2656" s="183"/>
      <c r="E2656" s="188" t="s">
        <v>15193</v>
      </c>
      <c r="F2656" s="186">
        <v>0</v>
      </c>
      <c r="G2656" s="185" t="s">
        <v>6096</v>
      </c>
      <c r="H2656" s="110" t="s">
        <v>6221</v>
      </c>
      <c r="I2656" s="110" t="s">
        <v>8317</v>
      </c>
    </row>
    <row r="2657" spans="1:9" ht="11.25" customHeight="1" x14ac:dyDescent="0.2">
      <c r="A2657" s="181">
        <v>3474</v>
      </c>
      <c r="B2657" s="182" t="s">
        <v>789</v>
      </c>
      <c r="C2657" s="182" t="s">
        <v>183</v>
      </c>
      <c r="D2657" s="184"/>
      <c r="E2657" s="188" t="s">
        <v>15193</v>
      </c>
      <c r="F2657" s="186">
        <v>0</v>
      </c>
      <c r="G2657" s="185" t="s">
        <v>6096</v>
      </c>
      <c r="H2657" s="110" t="s">
        <v>6221</v>
      </c>
      <c r="I2657" s="110" t="s">
        <v>8317</v>
      </c>
    </row>
    <row r="2658" spans="1:9" ht="11.25" customHeight="1" x14ac:dyDescent="0.2">
      <c r="A2658" s="181">
        <v>3475</v>
      </c>
      <c r="B2658" s="182" t="s">
        <v>807</v>
      </c>
      <c r="C2658" s="182" t="s">
        <v>183</v>
      </c>
      <c r="D2658" s="184"/>
      <c r="E2658" s="188" t="s">
        <v>15193</v>
      </c>
      <c r="F2658" s="186">
        <v>0</v>
      </c>
      <c r="G2658" s="185" t="s">
        <v>6096</v>
      </c>
      <c r="H2658" s="110" t="s">
        <v>6257</v>
      </c>
      <c r="I2658" s="110" t="s">
        <v>7925</v>
      </c>
    </row>
    <row r="2659" spans="1:9" ht="11.25" customHeight="1" x14ac:dyDescent="0.2">
      <c r="A2659" s="181">
        <v>3476</v>
      </c>
      <c r="B2659" s="182" t="s">
        <v>782</v>
      </c>
      <c r="C2659" s="182" t="s">
        <v>183</v>
      </c>
      <c r="D2659" s="183"/>
      <c r="E2659" s="188" t="s">
        <v>15193</v>
      </c>
      <c r="F2659" s="186">
        <v>0</v>
      </c>
      <c r="G2659" s="185" t="s">
        <v>6096</v>
      </c>
      <c r="H2659" s="110" t="s">
        <v>7087</v>
      </c>
      <c r="I2659" s="110" t="s">
        <v>7925</v>
      </c>
    </row>
    <row r="2660" spans="1:9" ht="11.25" customHeight="1" x14ac:dyDescent="0.2">
      <c r="A2660" s="181">
        <v>3477</v>
      </c>
      <c r="B2660" s="182" t="s">
        <v>812</v>
      </c>
      <c r="C2660" s="182" t="s">
        <v>183</v>
      </c>
      <c r="D2660" s="183"/>
      <c r="E2660" s="188" t="s">
        <v>15193</v>
      </c>
      <c r="F2660" s="186">
        <v>0</v>
      </c>
      <c r="G2660" s="185" t="s">
        <v>6096</v>
      </c>
      <c r="H2660" s="110" t="s">
        <v>6152</v>
      </c>
      <c r="I2660" s="110" t="s">
        <v>7925</v>
      </c>
    </row>
    <row r="2661" spans="1:9" ht="11.25" customHeight="1" x14ac:dyDescent="0.2">
      <c r="A2661" s="181">
        <v>3478</v>
      </c>
      <c r="B2661" s="182" t="s">
        <v>12389</v>
      </c>
      <c r="C2661" s="182" t="s">
        <v>183</v>
      </c>
      <c r="D2661" s="183"/>
      <c r="E2661" s="188" t="s">
        <v>15193</v>
      </c>
      <c r="F2661" s="186">
        <v>0</v>
      </c>
      <c r="G2661" s="185" t="s">
        <v>6096</v>
      </c>
      <c r="H2661" s="110" t="s">
        <v>6152</v>
      </c>
      <c r="I2661" s="110" t="s">
        <v>7925</v>
      </c>
    </row>
    <row r="2662" spans="1:9" ht="11.25" customHeight="1" x14ac:dyDescent="0.2">
      <c r="A2662" s="181">
        <v>3479</v>
      </c>
      <c r="B2662" s="182" t="s">
        <v>12388</v>
      </c>
      <c r="C2662" s="182" t="s">
        <v>183</v>
      </c>
      <c r="D2662" s="183"/>
      <c r="E2662" s="188" t="s">
        <v>15193</v>
      </c>
      <c r="F2662" s="186">
        <v>0</v>
      </c>
      <c r="G2662" s="185" t="s">
        <v>6096</v>
      </c>
      <c r="H2662" s="110" t="s">
        <v>6152</v>
      </c>
      <c r="I2662" s="110" t="s">
        <v>7925</v>
      </c>
    </row>
    <row r="2663" spans="1:9" ht="11.25" customHeight="1" x14ac:dyDescent="0.2">
      <c r="A2663" s="181">
        <v>3480</v>
      </c>
      <c r="B2663" s="182" t="s">
        <v>792</v>
      </c>
      <c r="C2663" s="182" t="s">
        <v>183</v>
      </c>
      <c r="D2663" s="183"/>
      <c r="E2663" s="188" t="s">
        <v>15193</v>
      </c>
      <c r="F2663" s="186">
        <v>0</v>
      </c>
      <c r="G2663" s="185" t="s">
        <v>6096</v>
      </c>
      <c r="H2663" s="110" t="s">
        <v>6152</v>
      </c>
      <c r="I2663" s="110" t="s">
        <v>7925</v>
      </c>
    </row>
    <row r="2664" spans="1:9" ht="11.25" customHeight="1" x14ac:dyDescent="0.2">
      <c r="A2664" s="181">
        <v>3481</v>
      </c>
      <c r="B2664" s="182" t="s">
        <v>2792</v>
      </c>
      <c r="C2664" s="182" t="s">
        <v>183</v>
      </c>
      <c r="D2664" s="184"/>
      <c r="E2664" s="188" t="s">
        <v>15193</v>
      </c>
      <c r="F2664" s="186">
        <v>0</v>
      </c>
      <c r="G2664" s="185" t="s">
        <v>6096</v>
      </c>
      <c r="H2664" s="110" t="s">
        <v>6130</v>
      </c>
      <c r="I2664" s="110" t="s">
        <v>7925</v>
      </c>
    </row>
    <row r="2665" spans="1:9" ht="11.25" customHeight="1" x14ac:dyDescent="0.2">
      <c r="A2665" s="181">
        <v>3482</v>
      </c>
      <c r="B2665" s="182" t="s">
        <v>604</v>
      </c>
      <c r="C2665" s="182" t="s">
        <v>183</v>
      </c>
      <c r="D2665" s="183"/>
      <c r="E2665" s="188" t="s">
        <v>15193</v>
      </c>
      <c r="F2665" s="186">
        <v>0</v>
      </c>
      <c r="G2665" s="185" t="s">
        <v>6096</v>
      </c>
      <c r="H2665" s="110" t="s">
        <v>6152</v>
      </c>
      <c r="I2665" s="110" t="s">
        <v>7925</v>
      </c>
    </row>
    <row r="2666" spans="1:9" ht="11.25" customHeight="1" x14ac:dyDescent="0.2">
      <c r="A2666" s="181">
        <v>3483</v>
      </c>
      <c r="B2666" s="182" t="s">
        <v>543</v>
      </c>
      <c r="C2666" s="182" t="s">
        <v>183</v>
      </c>
      <c r="D2666" s="183"/>
      <c r="E2666" s="188" t="s">
        <v>15193</v>
      </c>
      <c r="F2666" s="186">
        <v>0</v>
      </c>
      <c r="G2666" s="185" t="s">
        <v>6096</v>
      </c>
      <c r="H2666" s="110" t="s">
        <v>6130</v>
      </c>
      <c r="I2666" s="110" t="s">
        <v>7925</v>
      </c>
    </row>
    <row r="2667" spans="1:9" ht="11.25" customHeight="1" x14ac:dyDescent="0.2">
      <c r="A2667" s="181">
        <v>3484</v>
      </c>
      <c r="B2667" s="182" t="s">
        <v>585</v>
      </c>
      <c r="C2667" s="182" t="s">
        <v>183</v>
      </c>
      <c r="D2667" s="183"/>
      <c r="E2667" s="188" t="s">
        <v>15193</v>
      </c>
      <c r="F2667" s="186">
        <v>0</v>
      </c>
      <c r="G2667" s="185" t="s">
        <v>6096</v>
      </c>
      <c r="H2667" s="110" t="s">
        <v>6097</v>
      </c>
      <c r="I2667" s="110" t="s">
        <v>6122</v>
      </c>
    </row>
    <row r="2668" spans="1:9" ht="11.25" customHeight="1" x14ac:dyDescent="0.2">
      <c r="A2668" s="181">
        <v>3485</v>
      </c>
      <c r="B2668" s="182" t="s">
        <v>6621</v>
      </c>
      <c r="C2668" s="182" t="s">
        <v>178</v>
      </c>
      <c r="D2668" s="183">
        <v>45001</v>
      </c>
      <c r="E2668" s="188" t="s">
        <v>15194</v>
      </c>
      <c r="F2668" s="186">
        <v>2039.01</v>
      </c>
      <c r="G2668" s="185" t="s">
        <v>6096</v>
      </c>
      <c r="H2668" s="110" t="s">
        <v>6097</v>
      </c>
      <c r="I2668" s="110" t="s">
        <v>6122</v>
      </c>
    </row>
    <row r="2669" spans="1:9" ht="11.25" customHeight="1" x14ac:dyDescent="0.2">
      <c r="A2669" s="181">
        <v>3486</v>
      </c>
      <c r="B2669" s="182" t="s">
        <v>12387</v>
      </c>
      <c r="C2669" s="182" t="s">
        <v>171</v>
      </c>
      <c r="D2669" s="183"/>
      <c r="E2669" s="188" t="s">
        <v>15193</v>
      </c>
      <c r="F2669" s="186">
        <v>0</v>
      </c>
      <c r="G2669" s="185" t="s">
        <v>6096</v>
      </c>
      <c r="H2669" s="110" t="s">
        <v>6097</v>
      </c>
      <c r="I2669" s="110" t="s">
        <v>8339</v>
      </c>
    </row>
    <row r="2670" spans="1:9" ht="11.25" customHeight="1" x14ac:dyDescent="0.2">
      <c r="A2670" s="181">
        <v>3487</v>
      </c>
      <c r="B2670" s="182" t="s">
        <v>699</v>
      </c>
      <c r="C2670" s="182" t="s">
        <v>171</v>
      </c>
      <c r="D2670" s="183"/>
      <c r="E2670" s="188" t="s">
        <v>15193</v>
      </c>
      <c r="F2670" s="186">
        <v>0</v>
      </c>
      <c r="G2670" s="185" t="s">
        <v>6096</v>
      </c>
      <c r="H2670" s="110" t="s">
        <v>6119</v>
      </c>
      <c r="I2670" s="110" t="s">
        <v>6114</v>
      </c>
    </row>
    <row r="2671" spans="1:9" ht="11.25" customHeight="1" x14ac:dyDescent="0.2">
      <c r="A2671" s="181">
        <v>3488</v>
      </c>
      <c r="B2671" s="182" t="s">
        <v>266</v>
      </c>
      <c r="C2671" s="182" t="s">
        <v>171</v>
      </c>
      <c r="D2671" s="183"/>
      <c r="E2671" s="188" t="s">
        <v>15193</v>
      </c>
      <c r="F2671" s="186">
        <v>0</v>
      </c>
      <c r="G2671" s="185" t="s">
        <v>6096</v>
      </c>
      <c r="H2671" s="110" t="s">
        <v>6119</v>
      </c>
      <c r="I2671" s="110" t="s">
        <v>6114</v>
      </c>
    </row>
    <row r="2672" spans="1:9" ht="11.25" customHeight="1" x14ac:dyDescent="0.2">
      <c r="A2672" s="181">
        <v>3489</v>
      </c>
      <c r="B2672" s="182" t="s">
        <v>1005</v>
      </c>
      <c r="C2672" s="182" t="s">
        <v>178</v>
      </c>
      <c r="D2672" s="183"/>
      <c r="E2672" s="188" t="s">
        <v>15193</v>
      </c>
      <c r="F2672" s="186">
        <v>0</v>
      </c>
      <c r="G2672" s="185" t="s">
        <v>6096</v>
      </c>
      <c r="H2672" s="110" t="s">
        <v>6203</v>
      </c>
      <c r="I2672" s="110" t="s">
        <v>6118</v>
      </c>
    </row>
    <row r="2673" spans="1:9" ht="11.25" customHeight="1" x14ac:dyDescent="0.2">
      <c r="A2673" s="181">
        <v>3490</v>
      </c>
      <c r="B2673" s="182" t="s">
        <v>2760</v>
      </c>
      <c r="C2673" s="182" t="s">
        <v>183</v>
      </c>
      <c r="D2673" s="183"/>
      <c r="E2673" s="188" t="s">
        <v>15193</v>
      </c>
      <c r="F2673" s="186">
        <v>0</v>
      </c>
      <c r="G2673" s="185" t="s">
        <v>6096</v>
      </c>
      <c r="H2673" s="110" t="s">
        <v>6155</v>
      </c>
      <c r="I2673" s="110" t="s">
        <v>6118</v>
      </c>
    </row>
    <row r="2674" spans="1:9" ht="11.25" customHeight="1" x14ac:dyDescent="0.2">
      <c r="A2674" s="181">
        <v>3493</v>
      </c>
      <c r="B2674" s="182" t="s">
        <v>12385</v>
      </c>
      <c r="C2674" s="182" t="s">
        <v>178</v>
      </c>
      <c r="D2674" s="183"/>
      <c r="E2674" s="188" t="s">
        <v>15193</v>
      </c>
      <c r="F2674" s="186">
        <v>0</v>
      </c>
      <c r="G2674" s="185" t="s">
        <v>6096</v>
      </c>
      <c r="H2674" s="110" t="s">
        <v>6155</v>
      </c>
      <c r="I2674" s="110" t="s">
        <v>6117</v>
      </c>
    </row>
    <row r="2675" spans="1:9" ht="11.25" customHeight="1" x14ac:dyDescent="0.2">
      <c r="A2675" s="181">
        <v>3494</v>
      </c>
      <c r="B2675" s="182" t="s">
        <v>12383</v>
      </c>
      <c r="C2675" s="182" t="s">
        <v>178</v>
      </c>
      <c r="D2675" s="183"/>
      <c r="E2675" s="188" t="s">
        <v>15193</v>
      </c>
      <c r="F2675" s="186">
        <v>0</v>
      </c>
      <c r="G2675" s="185" t="s">
        <v>6096</v>
      </c>
      <c r="H2675" s="110" t="s">
        <v>6303</v>
      </c>
      <c r="I2675" s="110" t="s">
        <v>6118</v>
      </c>
    </row>
    <row r="2676" spans="1:9" ht="11.25" customHeight="1" x14ac:dyDescent="0.2">
      <c r="A2676" s="181">
        <v>3496</v>
      </c>
      <c r="B2676" s="182" t="s">
        <v>12381</v>
      </c>
      <c r="C2676" s="182" t="s">
        <v>178</v>
      </c>
      <c r="D2676" s="183"/>
      <c r="E2676" s="188" t="s">
        <v>15193</v>
      </c>
      <c r="F2676" s="186">
        <v>0</v>
      </c>
      <c r="G2676" s="185" t="s">
        <v>6096</v>
      </c>
      <c r="H2676" s="110" t="s">
        <v>6230</v>
      </c>
      <c r="I2676" s="110" t="s">
        <v>6114</v>
      </c>
    </row>
    <row r="2677" spans="1:9" ht="11.25" customHeight="1" x14ac:dyDescent="0.2">
      <c r="A2677" s="181">
        <v>3497</v>
      </c>
      <c r="B2677" s="182" t="s">
        <v>12381</v>
      </c>
      <c r="C2677" s="182" t="s">
        <v>178</v>
      </c>
      <c r="D2677" s="183"/>
      <c r="E2677" s="188" t="s">
        <v>15193</v>
      </c>
      <c r="F2677" s="186">
        <v>0</v>
      </c>
      <c r="G2677" s="185" t="s">
        <v>6096</v>
      </c>
      <c r="H2677" s="110" t="s">
        <v>6207</v>
      </c>
      <c r="I2677" s="110" t="s">
        <v>6153</v>
      </c>
    </row>
    <row r="2678" spans="1:9" ht="11.25" customHeight="1" x14ac:dyDescent="0.2">
      <c r="A2678" s="181">
        <v>3498</v>
      </c>
      <c r="B2678" s="182" t="s">
        <v>12378</v>
      </c>
      <c r="C2678" s="182" t="s">
        <v>178</v>
      </c>
      <c r="D2678" s="184"/>
      <c r="E2678" s="188" t="s">
        <v>15193</v>
      </c>
      <c r="F2678" s="186">
        <v>0</v>
      </c>
      <c r="G2678" s="185" t="s">
        <v>6096</v>
      </c>
      <c r="H2678" s="110" t="s">
        <v>6155</v>
      </c>
      <c r="I2678" s="110" t="s">
        <v>6114</v>
      </c>
    </row>
    <row r="2679" spans="1:9" ht="11.25" customHeight="1" x14ac:dyDescent="0.2">
      <c r="A2679" s="181">
        <v>3499</v>
      </c>
      <c r="B2679" s="182" t="s">
        <v>12378</v>
      </c>
      <c r="C2679" s="182" t="s">
        <v>178</v>
      </c>
      <c r="D2679" s="184"/>
      <c r="E2679" s="188" t="s">
        <v>15193</v>
      </c>
      <c r="F2679" s="186">
        <v>0</v>
      </c>
      <c r="G2679" s="185" t="s">
        <v>6096</v>
      </c>
      <c r="H2679" s="110" t="s">
        <v>6155</v>
      </c>
      <c r="I2679" s="110" t="s">
        <v>6114</v>
      </c>
    </row>
    <row r="2680" spans="1:9" ht="11.25" customHeight="1" x14ac:dyDescent="0.2">
      <c r="A2680" s="181">
        <v>3500</v>
      </c>
      <c r="B2680" s="182" t="s">
        <v>12376</v>
      </c>
      <c r="C2680" s="182" t="s">
        <v>178</v>
      </c>
      <c r="D2680" s="183"/>
      <c r="E2680" s="188" t="s">
        <v>15193</v>
      </c>
      <c r="F2680" s="186">
        <v>0</v>
      </c>
      <c r="G2680" s="185" t="s">
        <v>6096</v>
      </c>
      <c r="H2680" s="110" t="s">
        <v>6155</v>
      </c>
      <c r="I2680" s="110" t="s">
        <v>6114</v>
      </c>
    </row>
    <row r="2681" spans="1:9" ht="11.25" customHeight="1" x14ac:dyDescent="0.2">
      <c r="A2681" s="181">
        <v>3501</v>
      </c>
      <c r="B2681" s="182" t="s">
        <v>12374</v>
      </c>
      <c r="C2681" s="182" t="s">
        <v>178</v>
      </c>
      <c r="D2681" s="183"/>
      <c r="E2681" s="188" t="s">
        <v>15193</v>
      </c>
      <c r="F2681" s="186">
        <v>0</v>
      </c>
      <c r="G2681" s="185" t="s">
        <v>6096</v>
      </c>
      <c r="H2681" s="110" t="s">
        <v>6155</v>
      </c>
      <c r="I2681" s="110" t="s">
        <v>6114</v>
      </c>
    </row>
    <row r="2682" spans="1:9" ht="11.25" customHeight="1" x14ac:dyDescent="0.2">
      <c r="A2682" s="181">
        <v>3502</v>
      </c>
      <c r="B2682" s="182" t="s">
        <v>12372</v>
      </c>
      <c r="C2682" s="182" t="s">
        <v>178</v>
      </c>
      <c r="D2682" s="184"/>
      <c r="E2682" s="188" t="s">
        <v>15193</v>
      </c>
      <c r="F2682" s="186">
        <v>0</v>
      </c>
      <c r="G2682" s="185" t="s">
        <v>6096</v>
      </c>
      <c r="H2682" s="110" t="s">
        <v>6155</v>
      </c>
      <c r="I2682" s="110" t="s">
        <v>6114</v>
      </c>
    </row>
    <row r="2683" spans="1:9" ht="11.25" customHeight="1" x14ac:dyDescent="0.2">
      <c r="A2683" s="181">
        <v>3503</v>
      </c>
      <c r="B2683" s="182" t="s">
        <v>12372</v>
      </c>
      <c r="C2683" s="182" t="s">
        <v>178</v>
      </c>
      <c r="D2683" s="184"/>
      <c r="E2683" s="188" t="s">
        <v>15193</v>
      </c>
      <c r="F2683" s="186">
        <v>0</v>
      </c>
      <c r="G2683" s="185" t="s">
        <v>6096</v>
      </c>
      <c r="H2683" s="110" t="s">
        <v>6195</v>
      </c>
      <c r="I2683" s="110" t="s">
        <v>6114</v>
      </c>
    </row>
    <row r="2684" spans="1:9" ht="11.25" customHeight="1" x14ac:dyDescent="0.2">
      <c r="A2684" s="181">
        <v>3504</v>
      </c>
      <c r="B2684" s="182" t="s">
        <v>12371</v>
      </c>
      <c r="C2684" s="182" t="s">
        <v>178</v>
      </c>
      <c r="D2684" s="183"/>
      <c r="E2684" s="188" t="s">
        <v>15193</v>
      </c>
      <c r="F2684" s="186">
        <v>0</v>
      </c>
      <c r="G2684" s="185" t="s">
        <v>6096</v>
      </c>
      <c r="H2684" s="110" t="s">
        <v>6121</v>
      </c>
      <c r="I2684" s="110" t="s">
        <v>6118</v>
      </c>
    </row>
    <row r="2685" spans="1:9" ht="11.25" customHeight="1" x14ac:dyDescent="0.2">
      <c r="A2685" s="181">
        <v>3505</v>
      </c>
      <c r="B2685" s="182" t="s">
        <v>12371</v>
      </c>
      <c r="C2685" s="182" t="s">
        <v>178</v>
      </c>
      <c r="D2685" s="183"/>
      <c r="E2685" s="188" t="s">
        <v>15193</v>
      </c>
      <c r="F2685" s="186">
        <v>0</v>
      </c>
      <c r="G2685" s="185" t="s">
        <v>6096</v>
      </c>
      <c r="H2685" s="110" t="s">
        <v>6121</v>
      </c>
      <c r="I2685" s="110" t="s">
        <v>6118</v>
      </c>
    </row>
    <row r="2686" spans="1:9" ht="11.25" customHeight="1" x14ac:dyDescent="0.2">
      <c r="A2686" s="181">
        <v>3515</v>
      </c>
      <c r="B2686" s="182" t="s">
        <v>3693</v>
      </c>
      <c r="C2686" s="182" t="s">
        <v>178</v>
      </c>
      <c r="D2686" s="183">
        <v>43840</v>
      </c>
      <c r="E2686" s="188" t="s">
        <v>15196</v>
      </c>
      <c r="F2686" s="186">
        <v>328517</v>
      </c>
      <c r="G2686" s="185" t="s">
        <v>6096</v>
      </c>
      <c r="H2686" s="110" t="s">
        <v>6121</v>
      </c>
      <c r="I2686" s="110" t="s">
        <v>6118</v>
      </c>
    </row>
    <row r="2687" spans="1:9" ht="11.25" customHeight="1" x14ac:dyDescent="0.2">
      <c r="A2687" s="181">
        <v>3516</v>
      </c>
      <c r="B2687" s="182" t="s">
        <v>3709</v>
      </c>
      <c r="C2687" s="182" t="s">
        <v>178</v>
      </c>
      <c r="D2687" s="183">
        <v>43839</v>
      </c>
      <c r="E2687" s="188" t="s">
        <v>15196</v>
      </c>
      <c r="F2687" s="186">
        <v>24902</v>
      </c>
      <c r="G2687" s="185" t="s">
        <v>6096</v>
      </c>
      <c r="H2687" s="110" t="s">
        <v>6097</v>
      </c>
      <c r="I2687" s="110" t="s">
        <v>6118</v>
      </c>
    </row>
    <row r="2688" spans="1:9" ht="11.25" customHeight="1" x14ac:dyDescent="0.2">
      <c r="A2688" s="181">
        <v>3517</v>
      </c>
      <c r="B2688" s="182" t="s">
        <v>1174</v>
      </c>
      <c r="C2688" s="182" t="s">
        <v>178</v>
      </c>
      <c r="D2688" s="183">
        <v>45007</v>
      </c>
      <c r="E2688" s="188" t="s">
        <v>15194</v>
      </c>
      <c r="F2688" s="186">
        <v>1480</v>
      </c>
      <c r="G2688" s="185" t="s">
        <v>6096</v>
      </c>
      <c r="H2688" s="110" t="s">
        <v>6152</v>
      </c>
      <c r="I2688" s="110" t="s">
        <v>6114</v>
      </c>
    </row>
    <row r="2689" spans="1:9" ht="11.25" customHeight="1" x14ac:dyDescent="0.2">
      <c r="A2689" s="181">
        <v>3518</v>
      </c>
      <c r="B2689" s="182" t="s">
        <v>7909</v>
      </c>
      <c r="C2689" s="182" t="s">
        <v>178</v>
      </c>
      <c r="D2689" s="183">
        <v>43839</v>
      </c>
      <c r="E2689" s="188" t="s">
        <v>15196</v>
      </c>
      <c r="F2689" s="186">
        <v>193085</v>
      </c>
      <c r="G2689" s="185" t="s">
        <v>6096</v>
      </c>
      <c r="H2689" s="110" t="s">
        <v>6195</v>
      </c>
      <c r="I2689" s="110" t="s">
        <v>6114</v>
      </c>
    </row>
    <row r="2690" spans="1:9" ht="11.25" customHeight="1" x14ac:dyDescent="0.2">
      <c r="A2690" s="181">
        <v>3520</v>
      </c>
      <c r="B2690" s="182" t="s">
        <v>1947</v>
      </c>
      <c r="C2690" s="182" t="s">
        <v>178</v>
      </c>
      <c r="D2690" s="183">
        <v>44592</v>
      </c>
      <c r="E2690" s="188" t="s">
        <v>7328</v>
      </c>
      <c r="F2690" s="186">
        <v>2761</v>
      </c>
      <c r="G2690" s="185" t="s">
        <v>6096</v>
      </c>
      <c r="H2690" s="110" t="s">
        <v>6195</v>
      </c>
      <c r="I2690" s="110" t="s">
        <v>6114</v>
      </c>
    </row>
    <row r="2691" spans="1:9" ht="11.25" customHeight="1" x14ac:dyDescent="0.2">
      <c r="A2691" s="181">
        <v>3521</v>
      </c>
      <c r="B2691" s="182" t="s">
        <v>1791</v>
      </c>
      <c r="C2691" s="182" t="s">
        <v>178</v>
      </c>
      <c r="D2691" s="183"/>
      <c r="E2691" s="188" t="s">
        <v>15193</v>
      </c>
      <c r="F2691" s="186">
        <v>0</v>
      </c>
      <c r="G2691" s="185" t="s">
        <v>6096</v>
      </c>
      <c r="H2691" s="110" t="s">
        <v>6195</v>
      </c>
      <c r="I2691" s="110" t="s">
        <v>6114</v>
      </c>
    </row>
    <row r="2692" spans="1:9" ht="11.25" customHeight="1" x14ac:dyDescent="0.2">
      <c r="A2692" s="181">
        <v>3523</v>
      </c>
      <c r="B2692" s="182" t="s">
        <v>1795</v>
      </c>
      <c r="C2692" s="182" t="s">
        <v>178</v>
      </c>
      <c r="D2692" s="183"/>
      <c r="E2692" s="188" t="s">
        <v>15193</v>
      </c>
      <c r="F2692" s="186">
        <v>0</v>
      </c>
      <c r="G2692" s="185" t="s">
        <v>6096</v>
      </c>
      <c r="H2692" s="110" t="s">
        <v>6195</v>
      </c>
      <c r="I2692" s="110" t="s">
        <v>6114</v>
      </c>
    </row>
    <row r="2693" spans="1:9" ht="11.25" customHeight="1" x14ac:dyDescent="0.2">
      <c r="A2693" s="181">
        <v>3524</v>
      </c>
      <c r="B2693" s="182" t="s">
        <v>2049</v>
      </c>
      <c r="C2693" s="182" t="s">
        <v>178</v>
      </c>
      <c r="D2693" s="183"/>
      <c r="E2693" s="188" t="s">
        <v>15193</v>
      </c>
      <c r="F2693" s="186">
        <v>0</v>
      </c>
      <c r="G2693" s="185" t="s">
        <v>6096</v>
      </c>
      <c r="H2693" s="110" t="s">
        <v>6344</v>
      </c>
      <c r="I2693" s="110" t="s">
        <v>6118</v>
      </c>
    </row>
    <row r="2694" spans="1:9" ht="11.25" customHeight="1" x14ac:dyDescent="0.2">
      <c r="A2694" s="181">
        <v>3526</v>
      </c>
      <c r="B2694" s="182" t="s">
        <v>7631</v>
      </c>
      <c r="C2694" s="182" t="s">
        <v>171</v>
      </c>
      <c r="D2694" s="183">
        <v>44683</v>
      </c>
      <c r="E2694" s="188" t="s">
        <v>7328</v>
      </c>
      <c r="F2694" s="186">
        <v>16999</v>
      </c>
      <c r="G2694" s="185" t="s">
        <v>8355</v>
      </c>
      <c r="H2694" s="110" t="s">
        <v>6155</v>
      </c>
      <c r="I2694" s="110" t="s">
        <v>6118</v>
      </c>
    </row>
    <row r="2695" spans="1:9" ht="11.25" customHeight="1" x14ac:dyDescent="0.2">
      <c r="A2695" s="181">
        <v>3527</v>
      </c>
      <c r="B2695" s="182" t="s">
        <v>7629</v>
      </c>
      <c r="C2695" s="182" t="s">
        <v>171</v>
      </c>
      <c r="D2695" s="183">
        <v>45161</v>
      </c>
      <c r="E2695" s="188" t="s">
        <v>15194</v>
      </c>
      <c r="F2695" s="186">
        <v>34134</v>
      </c>
      <c r="G2695" s="185" t="s">
        <v>6096</v>
      </c>
      <c r="H2695" s="110" t="s">
        <v>6370</v>
      </c>
      <c r="I2695" s="110" t="s">
        <v>6114</v>
      </c>
    </row>
    <row r="2696" spans="1:9" ht="11.25" customHeight="1" x14ac:dyDescent="0.2">
      <c r="A2696" s="181">
        <v>3528</v>
      </c>
      <c r="B2696" s="182" t="s">
        <v>7627</v>
      </c>
      <c r="C2696" s="182" t="s">
        <v>171</v>
      </c>
      <c r="D2696" s="183">
        <v>45154</v>
      </c>
      <c r="E2696" s="188" t="s">
        <v>15194</v>
      </c>
      <c r="F2696" s="186">
        <v>54535</v>
      </c>
      <c r="G2696" s="185" t="s">
        <v>8358</v>
      </c>
      <c r="H2696" s="110" t="s">
        <v>6130</v>
      </c>
      <c r="I2696" s="110" t="s">
        <v>6114</v>
      </c>
    </row>
    <row r="2697" spans="1:9" ht="11.25" customHeight="1" x14ac:dyDescent="0.2">
      <c r="A2697" s="181">
        <v>3529</v>
      </c>
      <c r="B2697" s="182" t="s">
        <v>7625</v>
      </c>
      <c r="C2697" s="182" t="s">
        <v>178</v>
      </c>
      <c r="D2697" s="184">
        <v>44683</v>
      </c>
      <c r="E2697" s="188" t="s">
        <v>7328</v>
      </c>
      <c r="F2697" s="186">
        <v>11425</v>
      </c>
      <c r="G2697" s="185" t="s">
        <v>6096</v>
      </c>
      <c r="H2697" s="110" t="s">
        <v>6097</v>
      </c>
      <c r="I2697" s="110" t="s">
        <v>6118</v>
      </c>
    </row>
    <row r="2698" spans="1:9" ht="11.25" customHeight="1" x14ac:dyDescent="0.2">
      <c r="A2698" s="181">
        <v>3530</v>
      </c>
      <c r="B2698" s="182" t="s">
        <v>7623</v>
      </c>
      <c r="C2698" s="182" t="s">
        <v>178</v>
      </c>
      <c r="D2698" s="183">
        <v>44657</v>
      </c>
      <c r="E2698" s="188" t="s">
        <v>7328</v>
      </c>
      <c r="F2698" s="186">
        <v>21392</v>
      </c>
      <c r="G2698" s="185" t="s">
        <v>6096</v>
      </c>
      <c r="H2698" s="110" t="s">
        <v>6155</v>
      </c>
      <c r="I2698" s="110" t="s">
        <v>6122</v>
      </c>
    </row>
    <row r="2699" spans="1:9" ht="11.25" customHeight="1" x14ac:dyDescent="0.2">
      <c r="A2699" s="181">
        <v>3531</v>
      </c>
      <c r="B2699" s="182" t="s">
        <v>7621</v>
      </c>
      <c r="C2699" s="182" t="s">
        <v>178</v>
      </c>
      <c r="D2699" s="183">
        <v>45006</v>
      </c>
      <c r="E2699" s="188" t="s">
        <v>15194</v>
      </c>
      <c r="F2699" s="186">
        <v>53329.01</v>
      </c>
      <c r="G2699" s="185" t="s">
        <v>6096</v>
      </c>
      <c r="H2699" s="110" t="s">
        <v>6100</v>
      </c>
      <c r="I2699" s="110" t="s">
        <v>8362</v>
      </c>
    </row>
    <row r="2700" spans="1:9" ht="11.25" customHeight="1" x14ac:dyDescent="0.2">
      <c r="A2700" s="181">
        <v>3532</v>
      </c>
      <c r="B2700" s="182" t="s">
        <v>3007</v>
      </c>
      <c r="C2700" s="182" t="s">
        <v>178</v>
      </c>
      <c r="D2700" s="183">
        <v>44589</v>
      </c>
      <c r="E2700" s="188" t="s">
        <v>7328</v>
      </c>
      <c r="F2700" s="186">
        <v>17312</v>
      </c>
      <c r="G2700" s="185" t="s">
        <v>6096</v>
      </c>
      <c r="H2700" s="110" t="s">
        <v>6100</v>
      </c>
      <c r="I2700" s="110" t="s">
        <v>8362</v>
      </c>
    </row>
    <row r="2701" spans="1:9" ht="11.25" customHeight="1" x14ac:dyDescent="0.2">
      <c r="A2701" s="110">
        <v>3533</v>
      </c>
      <c r="B2701" s="110" t="s">
        <v>3008</v>
      </c>
      <c r="C2701" s="110" t="s">
        <v>178</v>
      </c>
      <c r="D2701" s="183">
        <v>44589</v>
      </c>
      <c r="E2701" s="110" t="s">
        <v>7328</v>
      </c>
      <c r="F2701" s="110">
        <v>45583</v>
      </c>
      <c r="G2701" s="185" t="s">
        <v>6096</v>
      </c>
      <c r="H2701" s="110" t="s">
        <v>6100</v>
      </c>
      <c r="I2701" s="110" t="s">
        <v>8362</v>
      </c>
    </row>
    <row r="2702" spans="1:9" ht="11.25" customHeight="1" x14ac:dyDescent="0.2">
      <c r="A2702" s="110">
        <v>3534</v>
      </c>
      <c r="B2702" s="110" t="s">
        <v>3009</v>
      </c>
      <c r="C2702" s="110" t="s">
        <v>178</v>
      </c>
      <c r="D2702" s="183">
        <v>44589</v>
      </c>
      <c r="E2702" s="110" t="s">
        <v>7328</v>
      </c>
      <c r="F2702" s="110">
        <v>64454.01</v>
      </c>
      <c r="G2702" s="185" t="s">
        <v>6096</v>
      </c>
      <c r="H2702" s="110" t="s">
        <v>6100</v>
      </c>
      <c r="I2702" s="110" t="s">
        <v>6114</v>
      </c>
    </row>
    <row r="2703" spans="1:9" ht="11.25" customHeight="1" x14ac:dyDescent="0.2">
      <c r="A2703" s="181">
        <v>3535</v>
      </c>
      <c r="B2703" s="182" t="s">
        <v>3024</v>
      </c>
      <c r="C2703" s="182" t="s">
        <v>178</v>
      </c>
      <c r="D2703" s="183">
        <v>44589</v>
      </c>
      <c r="E2703" s="188" t="s">
        <v>7328</v>
      </c>
      <c r="F2703" s="186">
        <v>58856</v>
      </c>
      <c r="G2703" s="185" t="s">
        <v>6096</v>
      </c>
      <c r="H2703" s="110" t="s">
        <v>6100</v>
      </c>
      <c r="I2703" s="110" t="s">
        <v>6114</v>
      </c>
    </row>
    <row r="2704" spans="1:9" ht="11.25" customHeight="1" x14ac:dyDescent="0.2">
      <c r="A2704" s="181">
        <v>3536</v>
      </c>
      <c r="B2704" s="182" t="s">
        <v>3025</v>
      </c>
      <c r="C2704" s="182" t="s">
        <v>178</v>
      </c>
      <c r="D2704" s="183">
        <v>44589</v>
      </c>
      <c r="E2704" s="188" t="s">
        <v>7328</v>
      </c>
      <c r="F2704" s="186">
        <v>138159</v>
      </c>
      <c r="G2704" s="185" t="s">
        <v>6096</v>
      </c>
      <c r="H2704" s="110" t="s">
        <v>6261</v>
      </c>
      <c r="I2704" s="110" t="s">
        <v>6153</v>
      </c>
    </row>
    <row r="2705" spans="1:9" ht="11.25" customHeight="1" x14ac:dyDescent="0.2">
      <c r="A2705" s="181">
        <v>3537</v>
      </c>
      <c r="B2705" s="182" t="s">
        <v>3023</v>
      </c>
      <c r="C2705" s="182" t="s">
        <v>178</v>
      </c>
      <c r="D2705" s="183">
        <v>44589</v>
      </c>
      <c r="E2705" s="188" t="s">
        <v>7328</v>
      </c>
      <c r="F2705" s="186">
        <v>29690</v>
      </c>
      <c r="G2705" s="185" t="s">
        <v>6096</v>
      </c>
      <c r="H2705" s="110" t="s">
        <v>6141</v>
      </c>
      <c r="I2705" s="110" t="s">
        <v>6117</v>
      </c>
    </row>
    <row r="2706" spans="1:9" ht="11.25" customHeight="1" x14ac:dyDescent="0.2">
      <c r="A2706" s="181">
        <v>3538</v>
      </c>
      <c r="B2706" s="182" t="s">
        <v>12364</v>
      </c>
      <c r="C2706" s="182" t="s">
        <v>178</v>
      </c>
      <c r="D2706" s="183"/>
      <c r="E2706" s="188" t="s">
        <v>15193</v>
      </c>
      <c r="F2706" s="186">
        <v>0</v>
      </c>
      <c r="G2706" s="185" t="s">
        <v>6096</v>
      </c>
      <c r="H2706" s="110" t="s">
        <v>6769</v>
      </c>
      <c r="I2706" s="110" t="s">
        <v>6114</v>
      </c>
    </row>
    <row r="2707" spans="1:9" ht="11.25" customHeight="1" x14ac:dyDescent="0.2">
      <c r="A2707" s="181">
        <v>3539</v>
      </c>
      <c r="B2707" s="182" t="s">
        <v>12362</v>
      </c>
      <c r="C2707" s="182" t="s">
        <v>178</v>
      </c>
      <c r="D2707" s="183">
        <v>44589</v>
      </c>
      <c r="E2707" s="188" t="s">
        <v>7328</v>
      </c>
      <c r="F2707" s="186">
        <v>82815</v>
      </c>
      <c r="G2707" s="185" t="s">
        <v>6096</v>
      </c>
      <c r="H2707" s="110" t="s">
        <v>6280</v>
      </c>
      <c r="I2707" s="110" t="s">
        <v>6117</v>
      </c>
    </row>
    <row r="2708" spans="1:9" ht="11.25" customHeight="1" x14ac:dyDescent="0.2">
      <c r="A2708" s="181">
        <v>3540</v>
      </c>
      <c r="B2708" s="182" t="s">
        <v>12360</v>
      </c>
      <c r="C2708" s="182" t="s">
        <v>178</v>
      </c>
      <c r="D2708" s="183"/>
      <c r="E2708" s="188" t="s">
        <v>15193</v>
      </c>
      <c r="F2708" s="186">
        <v>0</v>
      </c>
      <c r="G2708" s="185" t="s">
        <v>6096</v>
      </c>
      <c r="H2708" s="110" t="s">
        <v>6195</v>
      </c>
      <c r="I2708" s="110" t="s">
        <v>6114</v>
      </c>
    </row>
    <row r="2709" spans="1:9" ht="11.25" customHeight="1" x14ac:dyDescent="0.2">
      <c r="A2709" s="181">
        <v>3541</v>
      </c>
      <c r="B2709" s="182" t="s">
        <v>12358</v>
      </c>
      <c r="C2709" s="182" t="s">
        <v>178</v>
      </c>
      <c r="D2709" s="183">
        <v>44589</v>
      </c>
      <c r="E2709" s="188" t="s">
        <v>7328</v>
      </c>
      <c r="F2709" s="186">
        <v>113130</v>
      </c>
      <c r="G2709" s="185" t="s">
        <v>6096</v>
      </c>
      <c r="H2709" s="110" t="s">
        <v>6195</v>
      </c>
      <c r="I2709" s="110" t="s">
        <v>6117</v>
      </c>
    </row>
    <row r="2710" spans="1:9" ht="11.25" customHeight="1" x14ac:dyDescent="0.2">
      <c r="A2710" s="181">
        <v>3542</v>
      </c>
      <c r="B2710" s="182" t="s">
        <v>12356</v>
      </c>
      <c r="C2710" s="182" t="s">
        <v>178</v>
      </c>
      <c r="D2710" s="183">
        <v>44589</v>
      </c>
      <c r="E2710" s="188" t="s">
        <v>7328</v>
      </c>
      <c r="F2710" s="186">
        <v>216434</v>
      </c>
      <c r="G2710" s="185" t="s">
        <v>6096</v>
      </c>
      <c r="H2710" s="110" t="s">
        <v>8371</v>
      </c>
      <c r="I2710" s="110" t="s">
        <v>6173</v>
      </c>
    </row>
    <row r="2711" spans="1:9" ht="11.25" customHeight="1" x14ac:dyDescent="0.2">
      <c r="A2711" s="181">
        <v>3543</v>
      </c>
      <c r="B2711" s="182" t="s">
        <v>12354</v>
      </c>
      <c r="C2711" s="182" t="s">
        <v>178</v>
      </c>
      <c r="D2711" s="183">
        <v>44589</v>
      </c>
      <c r="E2711" s="188" t="s">
        <v>7328</v>
      </c>
      <c r="F2711" s="186">
        <v>164554</v>
      </c>
      <c r="G2711" s="185" t="s">
        <v>6096</v>
      </c>
      <c r="H2711" s="110" t="s">
        <v>8371</v>
      </c>
      <c r="I2711" s="110" t="s">
        <v>8373</v>
      </c>
    </row>
    <row r="2712" spans="1:9" ht="11.25" customHeight="1" x14ac:dyDescent="0.2">
      <c r="A2712" s="181">
        <v>3544</v>
      </c>
      <c r="B2712" s="182" t="s">
        <v>12352</v>
      </c>
      <c r="C2712" s="182" t="s">
        <v>178</v>
      </c>
      <c r="D2712" s="184">
        <v>44589</v>
      </c>
      <c r="E2712" s="188" t="s">
        <v>7328</v>
      </c>
      <c r="F2712" s="186">
        <v>190205.01</v>
      </c>
      <c r="G2712" s="185" t="s">
        <v>6096</v>
      </c>
      <c r="H2712" s="110" t="s">
        <v>6605</v>
      </c>
      <c r="I2712" s="110" t="s">
        <v>8375</v>
      </c>
    </row>
    <row r="2713" spans="1:9" ht="11.25" customHeight="1" x14ac:dyDescent="0.2">
      <c r="A2713" s="181">
        <v>3545</v>
      </c>
      <c r="B2713" s="182" t="s">
        <v>12350</v>
      </c>
      <c r="C2713" s="182" t="s">
        <v>178</v>
      </c>
      <c r="D2713" s="183">
        <v>44585</v>
      </c>
      <c r="E2713" s="188" t="s">
        <v>7328</v>
      </c>
      <c r="F2713" s="186">
        <v>190204.72</v>
      </c>
      <c r="G2713" s="185" t="s">
        <v>6096</v>
      </c>
      <c r="H2713" s="110" t="s">
        <v>6664</v>
      </c>
      <c r="I2713" s="110" t="s">
        <v>6114</v>
      </c>
    </row>
    <row r="2714" spans="1:9" ht="11.25" customHeight="1" x14ac:dyDescent="0.2">
      <c r="A2714" s="181">
        <v>3546</v>
      </c>
      <c r="B2714" s="182" t="s">
        <v>12348</v>
      </c>
      <c r="C2714" s="182" t="s">
        <v>178</v>
      </c>
      <c r="D2714" s="183">
        <v>44589</v>
      </c>
      <c r="E2714" s="188" t="s">
        <v>7328</v>
      </c>
      <c r="F2714" s="186">
        <v>164554</v>
      </c>
      <c r="G2714" s="185" t="s">
        <v>6096</v>
      </c>
      <c r="H2714" s="110" t="s">
        <v>6664</v>
      </c>
      <c r="I2714" s="110" t="s">
        <v>6114</v>
      </c>
    </row>
    <row r="2715" spans="1:9" ht="11.25" customHeight="1" x14ac:dyDescent="0.2">
      <c r="A2715" s="181">
        <v>3547</v>
      </c>
      <c r="B2715" s="182" t="s">
        <v>12346</v>
      </c>
      <c r="C2715" s="182" t="s">
        <v>178</v>
      </c>
      <c r="D2715" s="184">
        <v>44589</v>
      </c>
      <c r="E2715" s="188" t="s">
        <v>7328</v>
      </c>
      <c r="F2715" s="186">
        <v>190205.01</v>
      </c>
      <c r="G2715" s="185" t="s">
        <v>6096</v>
      </c>
      <c r="H2715" s="110" t="s">
        <v>6315</v>
      </c>
      <c r="I2715" s="110" t="s">
        <v>6117</v>
      </c>
    </row>
    <row r="2716" spans="1:9" ht="11.25" customHeight="1" x14ac:dyDescent="0.2">
      <c r="A2716" s="181">
        <v>3548</v>
      </c>
      <c r="B2716" s="182" t="s">
        <v>12344</v>
      </c>
      <c r="C2716" s="182" t="s">
        <v>178</v>
      </c>
      <c r="D2716" s="183">
        <v>44589</v>
      </c>
      <c r="E2716" s="188" t="s">
        <v>7328</v>
      </c>
      <c r="F2716" s="186">
        <v>190205.01</v>
      </c>
      <c r="G2716" s="185" t="s">
        <v>6096</v>
      </c>
      <c r="H2716" s="110" t="s">
        <v>6280</v>
      </c>
      <c r="I2716" s="110" t="s">
        <v>6122</v>
      </c>
    </row>
    <row r="2717" spans="1:9" ht="11.25" customHeight="1" x14ac:dyDescent="0.2">
      <c r="A2717" s="181">
        <v>3549</v>
      </c>
      <c r="B2717" s="182" t="s">
        <v>12342</v>
      </c>
      <c r="C2717" s="182" t="s">
        <v>178</v>
      </c>
      <c r="D2717" s="183">
        <v>44589</v>
      </c>
      <c r="E2717" s="188" t="s">
        <v>7328</v>
      </c>
      <c r="F2717" s="186">
        <v>3439</v>
      </c>
      <c r="G2717" s="185" t="s">
        <v>6096</v>
      </c>
      <c r="H2717" s="110" t="s">
        <v>6194</v>
      </c>
      <c r="I2717" s="110" t="s">
        <v>6122</v>
      </c>
    </row>
    <row r="2718" spans="1:9" ht="11.25" customHeight="1" x14ac:dyDescent="0.2">
      <c r="A2718" s="181">
        <v>3550</v>
      </c>
      <c r="B2718" s="182" t="s">
        <v>8146</v>
      </c>
      <c r="C2718" s="182" t="s">
        <v>178</v>
      </c>
      <c r="D2718" s="183">
        <v>44589</v>
      </c>
      <c r="E2718" s="188" t="s">
        <v>7328</v>
      </c>
      <c r="F2718" s="186">
        <v>5585</v>
      </c>
      <c r="G2718" s="185" t="s">
        <v>6096</v>
      </c>
      <c r="H2718" s="110" t="s">
        <v>6344</v>
      </c>
      <c r="I2718" s="110" t="s">
        <v>6114</v>
      </c>
    </row>
    <row r="2719" spans="1:9" ht="11.25" customHeight="1" x14ac:dyDescent="0.2">
      <c r="A2719" s="181">
        <v>3551</v>
      </c>
      <c r="B2719" s="182" t="s">
        <v>8140</v>
      </c>
      <c r="C2719" s="182" t="s">
        <v>178</v>
      </c>
      <c r="D2719" s="183">
        <v>44589</v>
      </c>
      <c r="E2719" s="188" t="s">
        <v>7328</v>
      </c>
      <c r="F2719" s="186">
        <v>10095</v>
      </c>
      <c r="G2719" s="185" t="s">
        <v>6096</v>
      </c>
      <c r="H2719" s="110" t="s">
        <v>6203</v>
      </c>
      <c r="I2719" s="110" t="s">
        <v>6117</v>
      </c>
    </row>
    <row r="2720" spans="1:9" ht="11.25" customHeight="1" x14ac:dyDescent="0.2">
      <c r="A2720" s="181">
        <v>3552</v>
      </c>
      <c r="B2720" s="182" t="s">
        <v>12341</v>
      </c>
      <c r="C2720" s="182" t="s">
        <v>178</v>
      </c>
      <c r="D2720" s="183"/>
      <c r="E2720" s="188" t="s">
        <v>15193</v>
      </c>
      <c r="F2720" s="186">
        <v>0</v>
      </c>
      <c r="G2720" s="185" t="s">
        <v>6096</v>
      </c>
      <c r="H2720" s="110" t="s">
        <v>6119</v>
      </c>
      <c r="I2720" s="110" t="s">
        <v>6122</v>
      </c>
    </row>
    <row r="2721" spans="1:9" ht="11.25" customHeight="1" x14ac:dyDescent="0.2">
      <c r="A2721" s="181">
        <v>3553</v>
      </c>
      <c r="B2721" s="182" t="s">
        <v>12339</v>
      </c>
      <c r="C2721" s="182" t="s">
        <v>178</v>
      </c>
      <c r="D2721" s="184"/>
      <c r="E2721" s="188" t="s">
        <v>15193</v>
      </c>
      <c r="F2721" s="186">
        <v>0</v>
      </c>
      <c r="G2721" s="185" t="s">
        <v>6096</v>
      </c>
      <c r="H2721" s="110" t="s">
        <v>6147</v>
      </c>
      <c r="I2721" s="110" t="s">
        <v>8383</v>
      </c>
    </row>
    <row r="2722" spans="1:9" ht="11.25" customHeight="1" x14ac:dyDescent="0.2">
      <c r="A2722" s="181">
        <v>3554</v>
      </c>
      <c r="B2722" s="182" t="s">
        <v>12337</v>
      </c>
      <c r="C2722" s="182" t="s">
        <v>178</v>
      </c>
      <c r="D2722" s="184"/>
      <c r="E2722" s="188" t="s">
        <v>15193</v>
      </c>
      <c r="F2722" s="186">
        <v>0</v>
      </c>
      <c r="G2722" s="185" t="s">
        <v>6096</v>
      </c>
      <c r="H2722" s="110" t="s">
        <v>8186</v>
      </c>
      <c r="I2722" s="110" t="s">
        <v>8032</v>
      </c>
    </row>
    <row r="2723" spans="1:9" ht="11.25" customHeight="1" x14ac:dyDescent="0.2">
      <c r="A2723" s="181">
        <v>3556</v>
      </c>
      <c r="B2723" s="182" t="s">
        <v>12335</v>
      </c>
      <c r="C2723" s="182" t="s">
        <v>178</v>
      </c>
      <c r="D2723" s="184"/>
      <c r="E2723" s="188" t="s">
        <v>15193</v>
      </c>
      <c r="F2723" s="186">
        <v>0</v>
      </c>
      <c r="G2723" s="185" t="s">
        <v>6096</v>
      </c>
      <c r="H2723" s="110" t="s">
        <v>8186</v>
      </c>
      <c r="I2723" s="110" t="s">
        <v>8032</v>
      </c>
    </row>
    <row r="2724" spans="1:9" ht="11.25" customHeight="1" x14ac:dyDescent="0.2">
      <c r="A2724" s="181">
        <v>3557</v>
      </c>
      <c r="B2724" s="182" t="s">
        <v>12333</v>
      </c>
      <c r="C2724" s="182" t="s">
        <v>178</v>
      </c>
      <c r="D2724" s="183"/>
      <c r="E2724" s="188" t="s">
        <v>15193</v>
      </c>
      <c r="F2724" s="186">
        <v>0</v>
      </c>
      <c r="G2724" s="185" t="s">
        <v>6096</v>
      </c>
      <c r="H2724" s="110" t="s">
        <v>6119</v>
      </c>
      <c r="I2724" s="110" t="s">
        <v>8032</v>
      </c>
    </row>
    <row r="2725" spans="1:9" ht="11.25" customHeight="1" x14ac:dyDescent="0.2">
      <c r="A2725" s="181">
        <v>3558</v>
      </c>
      <c r="B2725" s="182" t="s">
        <v>12331</v>
      </c>
      <c r="C2725" s="182" t="s">
        <v>178</v>
      </c>
      <c r="D2725" s="183"/>
      <c r="E2725" s="188" t="s">
        <v>15193</v>
      </c>
      <c r="F2725" s="186">
        <v>0</v>
      </c>
      <c r="G2725" s="185" t="s">
        <v>6096</v>
      </c>
      <c r="H2725" s="110" t="s">
        <v>6342</v>
      </c>
      <c r="I2725" s="110" t="s">
        <v>8032</v>
      </c>
    </row>
    <row r="2726" spans="1:9" ht="11.25" customHeight="1" x14ac:dyDescent="0.2">
      <c r="A2726" s="181">
        <v>3559</v>
      </c>
      <c r="B2726" s="182" t="s">
        <v>12329</v>
      </c>
      <c r="C2726" s="182" t="s">
        <v>178</v>
      </c>
      <c r="D2726" s="183"/>
      <c r="E2726" s="188" t="s">
        <v>15193</v>
      </c>
      <c r="F2726" s="186">
        <v>0</v>
      </c>
      <c r="G2726" s="185" t="s">
        <v>6096</v>
      </c>
      <c r="H2726" s="110" t="s">
        <v>7184</v>
      </c>
      <c r="I2726" s="110" t="s">
        <v>8032</v>
      </c>
    </row>
    <row r="2727" spans="1:9" ht="11.25" customHeight="1" x14ac:dyDescent="0.2">
      <c r="A2727" s="181">
        <v>3560</v>
      </c>
      <c r="B2727" s="182" t="s">
        <v>12327</v>
      </c>
      <c r="C2727" s="182" t="s">
        <v>178</v>
      </c>
      <c r="D2727" s="184"/>
      <c r="E2727" s="188" t="s">
        <v>15193</v>
      </c>
      <c r="F2727" s="186">
        <v>0</v>
      </c>
      <c r="G2727" s="185" t="s">
        <v>6096</v>
      </c>
      <c r="H2727" s="110" t="s">
        <v>7184</v>
      </c>
      <c r="I2727" s="110" t="s">
        <v>8032</v>
      </c>
    </row>
    <row r="2728" spans="1:9" ht="11.25" customHeight="1" x14ac:dyDescent="0.2">
      <c r="A2728" s="181">
        <v>3561</v>
      </c>
      <c r="B2728" s="182" t="s">
        <v>6620</v>
      </c>
      <c r="C2728" s="182" t="s">
        <v>178</v>
      </c>
      <c r="D2728" s="183">
        <v>44998</v>
      </c>
      <c r="E2728" s="188" t="s">
        <v>15194</v>
      </c>
      <c r="F2728" s="186">
        <v>77</v>
      </c>
      <c r="G2728" s="185" t="s">
        <v>6096</v>
      </c>
      <c r="H2728" s="110" t="s">
        <v>7184</v>
      </c>
      <c r="I2728" s="110" t="s">
        <v>8032</v>
      </c>
    </row>
    <row r="2729" spans="1:9" ht="11.25" customHeight="1" x14ac:dyDescent="0.2">
      <c r="A2729" s="181">
        <v>3562</v>
      </c>
      <c r="B2729" s="182" t="s">
        <v>2005</v>
      </c>
      <c r="C2729" s="182" t="s">
        <v>178</v>
      </c>
      <c r="D2729" s="183"/>
      <c r="E2729" s="188" t="s">
        <v>15193</v>
      </c>
      <c r="F2729" s="186">
        <v>0</v>
      </c>
      <c r="G2729" s="185" t="s">
        <v>6096</v>
      </c>
      <c r="H2729" s="110" t="s">
        <v>7184</v>
      </c>
      <c r="I2729" s="110" t="s">
        <v>8032</v>
      </c>
    </row>
    <row r="2730" spans="1:9" ht="11.25" customHeight="1" x14ac:dyDescent="0.2">
      <c r="A2730" s="181">
        <v>3563</v>
      </c>
      <c r="B2730" s="182" t="s">
        <v>1957</v>
      </c>
      <c r="C2730" s="182" t="s">
        <v>178</v>
      </c>
      <c r="D2730" s="184"/>
      <c r="E2730" s="188" t="s">
        <v>15193</v>
      </c>
      <c r="F2730" s="186">
        <v>0</v>
      </c>
      <c r="G2730" s="185" t="s">
        <v>6096</v>
      </c>
      <c r="H2730" s="110" t="s">
        <v>7184</v>
      </c>
      <c r="I2730" s="110" t="s">
        <v>8032</v>
      </c>
    </row>
    <row r="2731" spans="1:9" ht="11.25" customHeight="1" x14ac:dyDescent="0.2">
      <c r="A2731" s="181">
        <v>3565</v>
      </c>
      <c r="B2731" s="182" t="s">
        <v>12325</v>
      </c>
      <c r="C2731" s="182" t="s">
        <v>401</v>
      </c>
      <c r="D2731" s="183"/>
      <c r="E2731" s="188" t="s">
        <v>15193</v>
      </c>
      <c r="F2731" s="186">
        <v>0</v>
      </c>
      <c r="G2731" s="185" t="s">
        <v>6096</v>
      </c>
      <c r="H2731" s="110" t="s">
        <v>7184</v>
      </c>
      <c r="I2731" s="110" t="s">
        <v>8032</v>
      </c>
    </row>
    <row r="2732" spans="1:9" ht="11.25" customHeight="1" x14ac:dyDescent="0.2">
      <c r="A2732" s="181">
        <v>3566</v>
      </c>
      <c r="B2732" s="182" t="s">
        <v>1451</v>
      </c>
      <c r="C2732" s="182" t="s">
        <v>178</v>
      </c>
      <c r="D2732" s="184"/>
      <c r="E2732" s="188" t="s">
        <v>15193</v>
      </c>
      <c r="F2732" s="186">
        <v>0</v>
      </c>
      <c r="G2732" s="185" t="s">
        <v>6096</v>
      </c>
      <c r="H2732" s="110" t="s">
        <v>7184</v>
      </c>
      <c r="I2732" s="110" t="s">
        <v>8032</v>
      </c>
    </row>
    <row r="2733" spans="1:9" ht="11.25" customHeight="1" x14ac:dyDescent="0.2">
      <c r="A2733" s="181">
        <v>3567</v>
      </c>
      <c r="B2733" s="182" t="s">
        <v>12322</v>
      </c>
      <c r="C2733" s="182" t="s">
        <v>178</v>
      </c>
      <c r="D2733" s="184"/>
      <c r="E2733" s="188" t="s">
        <v>15193</v>
      </c>
      <c r="F2733" s="186">
        <v>0</v>
      </c>
      <c r="G2733" s="185" t="s">
        <v>6096</v>
      </c>
      <c r="H2733" s="110" t="s">
        <v>6152</v>
      </c>
      <c r="I2733" s="110" t="s">
        <v>8032</v>
      </c>
    </row>
    <row r="2734" spans="1:9" ht="11.25" customHeight="1" x14ac:dyDescent="0.2">
      <c r="A2734" s="181">
        <v>3568</v>
      </c>
      <c r="B2734" s="182" t="s">
        <v>3650</v>
      </c>
      <c r="C2734" s="182" t="s">
        <v>178</v>
      </c>
      <c r="D2734" s="183"/>
      <c r="E2734" s="188" t="s">
        <v>15193</v>
      </c>
      <c r="F2734" s="186">
        <v>0</v>
      </c>
      <c r="G2734" s="185" t="s">
        <v>6096</v>
      </c>
      <c r="H2734" s="110" t="s">
        <v>6119</v>
      </c>
      <c r="I2734" s="110" t="s">
        <v>8032</v>
      </c>
    </row>
    <row r="2735" spans="1:9" ht="11.25" customHeight="1" x14ac:dyDescent="0.2">
      <c r="A2735" s="181">
        <v>3569</v>
      </c>
      <c r="B2735" s="182" t="s">
        <v>1445</v>
      </c>
      <c r="C2735" s="182" t="s">
        <v>178</v>
      </c>
      <c r="D2735" s="183"/>
      <c r="E2735" s="188" t="s">
        <v>15193</v>
      </c>
      <c r="F2735" s="186">
        <v>0</v>
      </c>
      <c r="G2735" s="185" t="s">
        <v>6096</v>
      </c>
      <c r="H2735" s="110" t="s">
        <v>6130</v>
      </c>
      <c r="I2735" s="110" t="s">
        <v>8032</v>
      </c>
    </row>
    <row r="2736" spans="1:9" ht="11.25" customHeight="1" x14ac:dyDescent="0.2">
      <c r="A2736" s="181">
        <v>3570</v>
      </c>
      <c r="B2736" s="182" t="s">
        <v>1468</v>
      </c>
      <c r="C2736" s="182" t="s">
        <v>178</v>
      </c>
      <c r="D2736" s="183"/>
      <c r="E2736" s="188" t="s">
        <v>15193</v>
      </c>
      <c r="F2736" s="186">
        <v>0</v>
      </c>
      <c r="G2736" s="185" t="s">
        <v>6096</v>
      </c>
      <c r="H2736" s="110" t="s">
        <v>6344</v>
      </c>
      <c r="I2736" s="110" t="s">
        <v>8032</v>
      </c>
    </row>
    <row r="2737" spans="1:9 16382:16384" ht="11.25" customHeight="1" x14ac:dyDescent="0.2">
      <c r="A2737" s="181">
        <v>3572</v>
      </c>
      <c r="B2737" s="182" t="s">
        <v>12318</v>
      </c>
      <c r="C2737" s="182" t="s">
        <v>178</v>
      </c>
      <c r="D2737" s="184"/>
      <c r="E2737" s="188" t="s">
        <v>15193</v>
      </c>
      <c r="F2737" s="186">
        <v>0</v>
      </c>
      <c r="G2737" s="185" t="s">
        <v>6096</v>
      </c>
      <c r="H2737" s="110" t="s">
        <v>6344</v>
      </c>
      <c r="I2737" s="110" t="s">
        <v>8032</v>
      </c>
    </row>
    <row r="2738" spans="1:9 16382:16384" ht="11.25" customHeight="1" x14ac:dyDescent="0.2">
      <c r="A2738" s="181">
        <v>3574</v>
      </c>
      <c r="B2738" s="182" t="s">
        <v>1441</v>
      </c>
      <c r="C2738" s="182" t="s">
        <v>178</v>
      </c>
      <c r="D2738" s="183"/>
      <c r="E2738" s="188" t="s">
        <v>15193</v>
      </c>
      <c r="F2738" s="186">
        <v>0</v>
      </c>
      <c r="G2738" s="185" t="s">
        <v>6096</v>
      </c>
      <c r="H2738" s="110" t="s">
        <v>6344</v>
      </c>
      <c r="I2738" s="110" t="s">
        <v>8032</v>
      </c>
    </row>
    <row r="2739" spans="1:9 16382:16384" ht="11.25" customHeight="1" x14ac:dyDescent="0.2">
      <c r="A2739" s="181">
        <v>3575</v>
      </c>
      <c r="B2739" s="182" t="s">
        <v>12315</v>
      </c>
      <c r="C2739" s="182" t="s">
        <v>178</v>
      </c>
      <c r="D2739" s="184"/>
      <c r="E2739" s="188" t="s">
        <v>15193</v>
      </c>
      <c r="F2739" s="186">
        <v>0</v>
      </c>
      <c r="G2739" s="185" t="s">
        <v>6096</v>
      </c>
      <c r="H2739" s="110" t="s">
        <v>6100</v>
      </c>
      <c r="I2739" s="110" t="s">
        <v>6118</v>
      </c>
    </row>
    <row r="2740" spans="1:9 16382:16384" ht="11.25" customHeight="1" x14ac:dyDescent="0.2">
      <c r="A2740" s="181">
        <v>3576</v>
      </c>
      <c r="B2740" s="182" t="s">
        <v>12313</v>
      </c>
      <c r="C2740" s="182" t="s">
        <v>178</v>
      </c>
      <c r="D2740" s="184"/>
      <c r="E2740" s="188" t="s">
        <v>15193</v>
      </c>
      <c r="F2740" s="186">
        <v>0</v>
      </c>
      <c r="G2740" s="185" t="s">
        <v>6096</v>
      </c>
      <c r="H2740" s="110" t="s">
        <v>6119</v>
      </c>
      <c r="I2740" s="110" t="s">
        <v>6114</v>
      </c>
    </row>
    <row r="2741" spans="1:9 16382:16384" ht="11.25" customHeight="1" x14ac:dyDescent="0.2">
      <c r="A2741" s="181">
        <v>3577</v>
      </c>
      <c r="B2741" s="182" t="s">
        <v>3911</v>
      </c>
      <c r="C2741" s="182" t="s">
        <v>178</v>
      </c>
      <c r="D2741" s="183">
        <v>43524</v>
      </c>
      <c r="E2741" s="188" t="s">
        <v>15195</v>
      </c>
      <c r="F2741" s="186">
        <v>9512</v>
      </c>
      <c r="G2741" s="185" t="s">
        <v>6096</v>
      </c>
      <c r="H2741" s="110" t="s">
        <v>6406</v>
      </c>
      <c r="I2741" s="110" t="s">
        <v>6118</v>
      </c>
    </row>
    <row r="2742" spans="1:9 16382:16384" ht="11.25" customHeight="1" x14ac:dyDescent="0.2">
      <c r="A2742" s="181">
        <v>3578</v>
      </c>
      <c r="B2742" s="182" t="s">
        <v>12311</v>
      </c>
      <c r="C2742" s="182" t="s">
        <v>178</v>
      </c>
      <c r="D2742" s="184"/>
      <c r="E2742" s="188" t="s">
        <v>15193</v>
      </c>
      <c r="F2742" s="186">
        <v>0</v>
      </c>
      <c r="G2742" s="185" t="s">
        <v>6096</v>
      </c>
      <c r="H2742" s="110" t="s">
        <v>6255</v>
      </c>
      <c r="I2742" s="110" t="s">
        <v>8032</v>
      </c>
    </row>
    <row r="2743" spans="1:9 16382:16384" ht="11.25" customHeight="1" x14ac:dyDescent="0.2">
      <c r="A2743" s="181">
        <v>3579</v>
      </c>
      <c r="B2743" s="182" t="s">
        <v>3913</v>
      </c>
      <c r="C2743" s="182" t="s">
        <v>178</v>
      </c>
      <c r="D2743" s="184"/>
      <c r="E2743" s="188" t="s">
        <v>15193</v>
      </c>
      <c r="F2743" s="186">
        <v>0</v>
      </c>
      <c r="G2743" s="185" t="s">
        <v>6096</v>
      </c>
      <c r="H2743" s="110" t="s">
        <v>6746</v>
      </c>
      <c r="I2743" s="110" t="s">
        <v>8032</v>
      </c>
    </row>
    <row r="2744" spans="1:9 16382:16384" ht="11.25" customHeight="1" x14ac:dyDescent="0.2">
      <c r="A2744" s="181">
        <v>3580</v>
      </c>
      <c r="B2744" s="182" t="s">
        <v>12309</v>
      </c>
      <c r="C2744" s="182" t="s">
        <v>178</v>
      </c>
      <c r="D2744" s="184"/>
      <c r="E2744" s="188" t="s">
        <v>15193</v>
      </c>
      <c r="F2744" s="186">
        <v>0</v>
      </c>
      <c r="G2744" s="185" t="s">
        <v>6096</v>
      </c>
      <c r="H2744" s="110" t="s">
        <v>6255</v>
      </c>
      <c r="I2744" s="110" t="s">
        <v>8032</v>
      </c>
    </row>
    <row r="2745" spans="1:9 16382:16384" ht="11.25" customHeight="1" x14ac:dyDescent="0.2">
      <c r="A2745" s="181">
        <v>3581</v>
      </c>
      <c r="B2745" s="182" t="s">
        <v>3909</v>
      </c>
      <c r="C2745" s="182" t="s">
        <v>178</v>
      </c>
      <c r="D2745" s="183">
        <v>43567</v>
      </c>
      <c r="E2745" s="188" t="s">
        <v>15195</v>
      </c>
      <c r="F2745" s="186">
        <v>54085</v>
      </c>
      <c r="G2745" s="185" t="s">
        <v>6096</v>
      </c>
      <c r="H2745" s="110" t="s">
        <v>6255</v>
      </c>
      <c r="I2745" s="110" t="s">
        <v>8032</v>
      </c>
    </row>
    <row r="2746" spans="1:9 16382:16384" ht="11.25" customHeight="1" x14ac:dyDescent="0.2">
      <c r="A2746" s="181">
        <v>3582</v>
      </c>
      <c r="B2746" s="182" t="s">
        <v>6002</v>
      </c>
      <c r="C2746" s="182" t="s">
        <v>178</v>
      </c>
      <c r="D2746" s="184">
        <v>45539</v>
      </c>
      <c r="E2746" s="188" t="s">
        <v>10909</v>
      </c>
      <c r="F2746" s="186">
        <v>8269</v>
      </c>
      <c r="G2746" s="185" t="s">
        <v>6096</v>
      </c>
      <c r="H2746" s="110" t="s">
        <v>6255</v>
      </c>
      <c r="I2746" s="110" t="s">
        <v>8032</v>
      </c>
      <c r="XFB2746" s="10">
        <v>8832.2371466999994</v>
      </c>
      <c r="XFC2746" s="10">
        <v>1.0441</v>
      </c>
      <c r="XFD2746" s="10">
        <v>1.0229999999999999</v>
      </c>
    </row>
    <row r="2747" spans="1:9 16382:16384" ht="11.25" customHeight="1" x14ac:dyDescent="0.2">
      <c r="A2747" s="181">
        <v>3583</v>
      </c>
      <c r="B2747" s="182" t="s">
        <v>3908</v>
      </c>
      <c r="C2747" s="182" t="s">
        <v>178</v>
      </c>
      <c r="D2747" s="183"/>
      <c r="E2747" s="188" t="s">
        <v>15193</v>
      </c>
      <c r="F2747" s="186">
        <v>0</v>
      </c>
      <c r="G2747" s="185" t="s">
        <v>6096</v>
      </c>
      <c r="H2747" s="110" t="s">
        <v>6255</v>
      </c>
      <c r="I2747" s="110" t="s">
        <v>8032</v>
      </c>
    </row>
    <row r="2748" spans="1:9 16382:16384" ht="11.25" customHeight="1" x14ac:dyDescent="0.2">
      <c r="A2748" s="181">
        <v>3584</v>
      </c>
      <c r="B2748" s="182" t="s">
        <v>3910</v>
      </c>
      <c r="C2748" s="182" t="s">
        <v>178</v>
      </c>
      <c r="D2748" s="183"/>
      <c r="E2748" s="188" t="s">
        <v>15193</v>
      </c>
      <c r="F2748" s="186">
        <v>0</v>
      </c>
      <c r="G2748" s="185" t="s">
        <v>6096</v>
      </c>
      <c r="H2748" s="110" t="s">
        <v>6255</v>
      </c>
      <c r="I2748" s="110" t="s">
        <v>8032</v>
      </c>
    </row>
    <row r="2749" spans="1:9 16382:16384" ht="11.25" customHeight="1" x14ac:dyDescent="0.2">
      <c r="A2749" s="181">
        <v>3585</v>
      </c>
      <c r="B2749" s="182" t="s">
        <v>12307</v>
      </c>
      <c r="C2749" s="182" t="s">
        <v>178</v>
      </c>
      <c r="D2749" s="183"/>
      <c r="E2749" s="188" t="s">
        <v>15193</v>
      </c>
      <c r="F2749" s="186">
        <v>0</v>
      </c>
      <c r="G2749" s="185" t="s">
        <v>6096</v>
      </c>
      <c r="H2749" s="110" t="s">
        <v>6255</v>
      </c>
      <c r="I2749" s="110" t="s">
        <v>8032</v>
      </c>
    </row>
    <row r="2750" spans="1:9 16382:16384" ht="11.25" customHeight="1" x14ac:dyDescent="0.2">
      <c r="A2750" s="181">
        <v>3586</v>
      </c>
      <c r="B2750" s="182" t="s">
        <v>3902</v>
      </c>
      <c r="C2750" s="182" t="s">
        <v>178</v>
      </c>
      <c r="D2750" s="183"/>
      <c r="E2750" s="188" t="s">
        <v>15193</v>
      </c>
      <c r="F2750" s="186">
        <v>0</v>
      </c>
      <c r="G2750" s="185" t="s">
        <v>6096</v>
      </c>
      <c r="H2750" s="110" t="s">
        <v>6255</v>
      </c>
      <c r="I2750" s="110" t="s">
        <v>8032</v>
      </c>
    </row>
    <row r="2751" spans="1:9 16382:16384" ht="11.25" customHeight="1" x14ac:dyDescent="0.2">
      <c r="A2751" s="181">
        <v>3587</v>
      </c>
      <c r="B2751" s="182" t="s">
        <v>3890</v>
      </c>
      <c r="C2751" s="182" t="s">
        <v>178</v>
      </c>
      <c r="D2751" s="183"/>
      <c r="E2751" s="188" t="s">
        <v>15193</v>
      </c>
      <c r="F2751" s="186">
        <v>0</v>
      </c>
      <c r="G2751" s="185" t="s">
        <v>6096</v>
      </c>
      <c r="H2751" s="110" t="s">
        <v>6255</v>
      </c>
      <c r="I2751" s="110" t="s">
        <v>8032</v>
      </c>
    </row>
    <row r="2752" spans="1:9 16382:16384" ht="11.25" customHeight="1" x14ac:dyDescent="0.2">
      <c r="A2752" s="181">
        <v>3588</v>
      </c>
      <c r="B2752" s="182" t="s">
        <v>342</v>
      </c>
      <c r="C2752" s="182" t="s">
        <v>178</v>
      </c>
      <c r="D2752" s="183">
        <v>44175</v>
      </c>
      <c r="E2752" s="188" t="s">
        <v>15196</v>
      </c>
      <c r="F2752" s="186">
        <v>37960.699999999997</v>
      </c>
      <c r="G2752" s="185" t="s">
        <v>6096</v>
      </c>
      <c r="H2752" s="110" t="s">
        <v>6255</v>
      </c>
      <c r="I2752" s="110" t="s">
        <v>8032</v>
      </c>
    </row>
    <row r="2753" spans="1:9 16382:16382" ht="11.25" customHeight="1" x14ac:dyDescent="0.2">
      <c r="A2753" s="181">
        <v>3589</v>
      </c>
      <c r="B2753" s="182" t="s">
        <v>330</v>
      </c>
      <c r="C2753" s="182" t="s">
        <v>178</v>
      </c>
      <c r="D2753" s="184">
        <v>45539</v>
      </c>
      <c r="E2753" s="188" t="s">
        <v>10909</v>
      </c>
      <c r="F2753" s="186">
        <v>114184.62301289999</v>
      </c>
      <c r="G2753" s="185" t="s">
        <v>6096</v>
      </c>
      <c r="H2753" s="110" t="s">
        <v>6255</v>
      </c>
      <c r="I2753" s="110" t="s">
        <v>8032</v>
      </c>
      <c r="XFB2753" s="10">
        <v>121962.22868018756</v>
      </c>
    </row>
    <row r="2754" spans="1:9 16382:16382" ht="11.25" customHeight="1" x14ac:dyDescent="0.2">
      <c r="A2754" s="181">
        <v>3590</v>
      </c>
      <c r="B2754" s="182" t="s">
        <v>6004</v>
      </c>
      <c r="C2754" s="182" t="s">
        <v>178</v>
      </c>
      <c r="D2754" s="183">
        <v>45539</v>
      </c>
      <c r="E2754" s="188" t="s">
        <v>10909</v>
      </c>
      <c r="F2754" s="186">
        <v>121962.22868018756</v>
      </c>
      <c r="G2754" s="185" t="s">
        <v>6096</v>
      </c>
      <c r="H2754" s="110" t="s">
        <v>6255</v>
      </c>
      <c r="I2754" s="110" t="s">
        <v>8032</v>
      </c>
      <c r="XFB2754" s="10">
        <v>130269.60051317845</v>
      </c>
    </row>
    <row r="2755" spans="1:9 16382:16382" ht="11.25" customHeight="1" x14ac:dyDescent="0.2">
      <c r="A2755" s="181">
        <v>3591</v>
      </c>
      <c r="B2755" s="182" t="s">
        <v>6005</v>
      </c>
      <c r="C2755" s="182" t="s">
        <v>178</v>
      </c>
      <c r="D2755" s="183">
        <v>45539</v>
      </c>
      <c r="E2755" s="188" t="s">
        <v>10909</v>
      </c>
      <c r="F2755" s="186">
        <v>160502.33151809999</v>
      </c>
      <c r="G2755" s="185" t="s">
        <v>6096</v>
      </c>
      <c r="H2755" s="110" t="s">
        <v>6255</v>
      </c>
      <c r="I2755" s="110" t="s">
        <v>8032</v>
      </c>
      <c r="XFB2755" s="10">
        <v>171434.8354778233</v>
      </c>
    </row>
    <row r="2756" spans="1:9 16382:16382" ht="11.25" customHeight="1" x14ac:dyDescent="0.2">
      <c r="A2756" s="181">
        <v>3593</v>
      </c>
      <c r="B2756" s="182" t="s">
        <v>2139</v>
      </c>
      <c r="C2756" s="182" t="s">
        <v>178</v>
      </c>
      <c r="D2756" s="183"/>
      <c r="E2756" s="188" t="s">
        <v>15193</v>
      </c>
      <c r="F2756" s="186">
        <v>0</v>
      </c>
      <c r="G2756" s="185" t="s">
        <v>6096</v>
      </c>
      <c r="H2756" s="110" t="s">
        <v>6255</v>
      </c>
      <c r="I2756" s="110" t="s">
        <v>8032</v>
      </c>
    </row>
    <row r="2757" spans="1:9 16382:16382" ht="11.25" customHeight="1" x14ac:dyDescent="0.2">
      <c r="A2757" s="181">
        <v>3594</v>
      </c>
      <c r="B2757" s="182" t="s">
        <v>2140</v>
      </c>
      <c r="C2757" s="182" t="s">
        <v>178</v>
      </c>
      <c r="D2757" s="183">
        <v>45014</v>
      </c>
      <c r="E2757" s="188" t="s">
        <v>15194</v>
      </c>
      <c r="F2757" s="186">
        <v>121355</v>
      </c>
      <c r="G2757" s="185" t="s">
        <v>6096</v>
      </c>
      <c r="H2757" s="110" t="s">
        <v>6255</v>
      </c>
      <c r="I2757" s="110" t="s">
        <v>8032</v>
      </c>
    </row>
    <row r="2758" spans="1:9 16382:16382" ht="11.25" customHeight="1" x14ac:dyDescent="0.2">
      <c r="A2758" s="181">
        <v>3595</v>
      </c>
      <c r="B2758" s="182" t="s">
        <v>2141</v>
      </c>
      <c r="C2758" s="182" t="s">
        <v>178</v>
      </c>
      <c r="D2758" s="183"/>
      <c r="E2758" s="188" t="s">
        <v>15193</v>
      </c>
      <c r="F2758" s="186">
        <v>0</v>
      </c>
      <c r="G2758" s="185" t="s">
        <v>6096</v>
      </c>
      <c r="H2758" s="110" t="s">
        <v>6255</v>
      </c>
      <c r="I2758" s="110" t="s">
        <v>8032</v>
      </c>
    </row>
    <row r="2759" spans="1:9 16382:16382" ht="11.25" customHeight="1" x14ac:dyDescent="0.2">
      <c r="A2759" s="181">
        <v>3596</v>
      </c>
      <c r="B2759" s="182" t="s">
        <v>2142</v>
      </c>
      <c r="C2759" s="182" t="s">
        <v>178</v>
      </c>
      <c r="D2759" s="183"/>
      <c r="E2759" s="188" t="s">
        <v>15193</v>
      </c>
      <c r="F2759" s="186">
        <v>0</v>
      </c>
      <c r="G2759" s="185" t="s">
        <v>6096</v>
      </c>
      <c r="H2759" s="110" t="s">
        <v>6255</v>
      </c>
      <c r="I2759" s="110" t="s">
        <v>8032</v>
      </c>
    </row>
    <row r="2760" spans="1:9 16382:16382" ht="11.25" customHeight="1" x14ac:dyDescent="0.2">
      <c r="A2760" s="181">
        <v>3600</v>
      </c>
      <c r="B2760" s="182" t="s">
        <v>302</v>
      </c>
      <c r="C2760" s="182" t="s">
        <v>273</v>
      </c>
      <c r="D2760" s="183">
        <v>44592</v>
      </c>
      <c r="E2760" s="188" t="s">
        <v>7328</v>
      </c>
      <c r="F2760" s="186">
        <v>503955</v>
      </c>
      <c r="G2760" s="185" t="s">
        <v>6096</v>
      </c>
      <c r="H2760" s="110" t="s">
        <v>6258</v>
      </c>
      <c r="I2760" s="110" t="s">
        <v>8032</v>
      </c>
    </row>
    <row r="2761" spans="1:9 16382:16382" ht="11.25" customHeight="1" x14ac:dyDescent="0.2">
      <c r="A2761" s="181">
        <v>3602</v>
      </c>
      <c r="B2761" s="182" t="s">
        <v>1768</v>
      </c>
      <c r="C2761" s="182" t="s">
        <v>171</v>
      </c>
      <c r="D2761" s="183"/>
      <c r="E2761" s="188" t="s">
        <v>15193</v>
      </c>
      <c r="F2761" s="186">
        <v>0</v>
      </c>
      <c r="G2761" s="185" t="s">
        <v>6096</v>
      </c>
      <c r="H2761" s="110" t="s">
        <v>6258</v>
      </c>
      <c r="I2761" s="110" t="s">
        <v>8032</v>
      </c>
    </row>
    <row r="2762" spans="1:9 16382:16382" ht="11.25" customHeight="1" x14ac:dyDescent="0.2">
      <c r="A2762" s="181">
        <v>3603</v>
      </c>
      <c r="B2762" s="182" t="s">
        <v>7620</v>
      </c>
      <c r="C2762" s="182" t="s">
        <v>273</v>
      </c>
      <c r="D2762" s="183">
        <v>44592</v>
      </c>
      <c r="E2762" s="188" t="s">
        <v>7328</v>
      </c>
      <c r="F2762" s="186">
        <v>494476</v>
      </c>
      <c r="G2762" s="185" t="s">
        <v>6096</v>
      </c>
      <c r="H2762" s="110" t="s">
        <v>6258</v>
      </c>
      <c r="I2762" s="110" t="s">
        <v>8032</v>
      </c>
    </row>
    <row r="2763" spans="1:9 16382:16382" ht="11.25" customHeight="1" x14ac:dyDescent="0.2">
      <c r="A2763" s="181">
        <v>3604</v>
      </c>
      <c r="B2763" s="182" t="s">
        <v>12306</v>
      </c>
      <c r="C2763" s="182" t="s">
        <v>273</v>
      </c>
      <c r="D2763" s="183">
        <v>45434</v>
      </c>
      <c r="E2763" s="188" t="s">
        <v>10909</v>
      </c>
      <c r="F2763" s="186">
        <v>539322.01</v>
      </c>
      <c r="G2763" s="185" t="s">
        <v>6096</v>
      </c>
      <c r="H2763" s="110" t="s">
        <v>6255</v>
      </c>
      <c r="I2763" s="110" t="s">
        <v>8032</v>
      </c>
    </row>
    <row r="2764" spans="1:9 16382:16382" ht="11.25" customHeight="1" x14ac:dyDescent="0.2">
      <c r="A2764" s="181">
        <v>3605</v>
      </c>
      <c r="B2764" s="182" t="s">
        <v>8380</v>
      </c>
      <c r="C2764" s="182" t="s">
        <v>273</v>
      </c>
      <c r="D2764" s="183">
        <v>44592</v>
      </c>
      <c r="E2764" s="188" t="s">
        <v>7328</v>
      </c>
      <c r="F2764" s="186">
        <v>477239</v>
      </c>
      <c r="G2764" s="185" t="s">
        <v>6096</v>
      </c>
      <c r="H2764" s="110" t="s">
        <v>6258</v>
      </c>
      <c r="I2764" s="110" t="s">
        <v>8032</v>
      </c>
    </row>
    <row r="2765" spans="1:9 16382:16382" ht="11.25" customHeight="1" x14ac:dyDescent="0.2">
      <c r="A2765" s="181">
        <v>3606</v>
      </c>
      <c r="B2765" s="182" t="s">
        <v>12305</v>
      </c>
      <c r="C2765" s="182" t="s">
        <v>273</v>
      </c>
      <c r="D2765" s="183"/>
      <c r="E2765" s="188" t="s">
        <v>15193</v>
      </c>
      <c r="F2765" s="186">
        <v>0</v>
      </c>
      <c r="G2765" s="185" t="s">
        <v>6096</v>
      </c>
      <c r="H2765" s="110" t="s">
        <v>6258</v>
      </c>
      <c r="I2765" s="110" t="s">
        <v>8032</v>
      </c>
    </row>
    <row r="2766" spans="1:9 16382:16382" ht="11.25" customHeight="1" x14ac:dyDescent="0.2">
      <c r="A2766" s="181">
        <v>3607</v>
      </c>
      <c r="B2766" s="182" t="s">
        <v>12304</v>
      </c>
      <c r="C2766" s="182" t="s">
        <v>273</v>
      </c>
      <c r="D2766" s="183"/>
      <c r="E2766" s="188" t="s">
        <v>15193</v>
      </c>
      <c r="F2766" s="186">
        <v>0</v>
      </c>
      <c r="G2766" s="185" t="s">
        <v>6096</v>
      </c>
      <c r="H2766" s="110" t="s">
        <v>6258</v>
      </c>
      <c r="I2766" s="110" t="s">
        <v>8032</v>
      </c>
    </row>
    <row r="2767" spans="1:9 16382:16382" ht="11.25" customHeight="1" x14ac:dyDescent="0.2">
      <c r="A2767" s="181">
        <v>3608</v>
      </c>
      <c r="B2767" s="182" t="s">
        <v>12303</v>
      </c>
      <c r="C2767" s="182" t="s">
        <v>273</v>
      </c>
      <c r="D2767" s="183"/>
      <c r="E2767" s="188" t="s">
        <v>15193</v>
      </c>
      <c r="F2767" s="186">
        <v>0</v>
      </c>
      <c r="G2767" s="185" t="s">
        <v>6096</v>
      </c>
      <c r="H2767" s="110" t="s">
        <v>6119</v>
      </c>
      <c r="I2767" s="110" t="s">
        <v>8046</v>
      </c>
    </row>
    <row r="2768" spans="1:9 16382:16382" ht="11.25" customHeight="1" x14ac:dyDescent="0.2">
      <c r="A2768" s="181">
        <v>3609</v>
      </c>
      <c r="B2768" s="182" t="s">
        <v>7908</v>
      </c>
      <c r="C2768" s="182" t="s">
        <v>273</v>
      </c>
      <c r="D2768" s="183">
        <v>44592</v>
      </c>
      <c r="E2768" s="188" t="s">
        <v>7328</v>
      </c>
      <c r="F2768" s="186">
        <v>498180.01</v>
      </c>
      <c r="G2768" s="185" t="s">
        <v>6096</v>
      </c>
      <c r="H2768" s="110" t="s">
        <v>6258</v>
      </c>
      <c r="I2768" s="110" t="s">
        <v>8032</v>
      </c>
    </row>
    <row r="2769" spans="1:9" ht="11.25" customHeight="1" x14ac:dyDescent="0.2">
      <c r="A2769" s="181">
        <v>3612</v>
      </c>
      <c r="B2769" s="182" t="s">
        <v>12302</v>
      </c>
      <c r="C2769" s="182" t="s">
        <v>178</v>
      </c>
      <c r="D2769" s="183"/>
      <c r="E2769" s="188" t="s">
        <v>15193</v>
      </c>
      <c r="F2769" s="186">
        <v>0</v>
      </c>
      <c r="G2769" s="185" t="s">
        <v>6096</v>
      </c>
      <c r="H2769" s="110" t="s">
        <v>6255</v>
      </c>
      <c r="I2769" s="110" t="s">
        <v>8032</v>
      </c>
    </row>
    <row r="2770" spans="1:9" ht="11.25" customHeight="1" x14ac:dyDescent="0.2">
      <c r="A2770" s="181">
        <v>3613</v>
      </c>
      <c r="B2770" s="182" t="s">
        <v>12301</v>
      </c>
      <c r="C2770" s="182" t="s">
        <v>273</v>
      </c>
      <c r="D2770" s="183"/>
      <c r="E2770" s="188" t="s">
        <v>15193</v>
      </c>
      <c r="F2770" s="186">
        <v>0</v>
      </c>
      <c r="G2770" s="185" t="s">
        <v>6096</v>
      </c>
      <c r="H2770" s="110" t="s">
        <v>6255</v>
      </c>
      <c r="I2770" s="110" t="s">
        <v>8032</v>
      </c>
    </row>
    <row r="2771" spans="1:9" ht="11.25" customHeight="1" x14ac:dyDescent="0.2">
      <c r="A2771" s="181">
        <v>3614</v>
      </c>
      <c r="B2771" s="182" t="s">
        <v>12300</v>
      </c>
      <c r="C2771" s="182" t="s">
        <v>273</v>
      </c>
      <c r="D2771" s="183"/>
      <c r="E2771" s="188" t="s">
        <v>15193</v>
      </c>
      <c r="F2771" s="186">
        <v>0</v>
      </c>
      <c r="G2771" s="185" t="s">
        <v>6096</v>
      </c>
      <c r="H2771" s="110" t="s">
        <v>6255</v>
      </c>
      <c r="I2771" s="110" t="s">
        <v>8032</v>
      </c>
    </row>
    <row r="2772" spans="1:9" ht="11.25" customHeight="1" x14ac:dyDescent="0.2">
      <c r="A2772" s="181">
        <v>3615</v>
      </c>
      <c r="B2772" s="182" t="s">
        <v>12299</v>
      </c>
      <c r="C2772" s="182" t="s">
        <v>273</v>
      </c>
      <c r="D2772" s="183"/>
      <c r="E2772" s="188" t="s">
        <v>15193</v>
      </c>
      <c r="F2772" s="186">
        <v>0</v>
      </c>
      <c r="G2772" s="185" t="s">
        <v>6096</v>
      </c>
      <c r="H2772" s="110" t="s">
        <v>6255</v>
      </c>
      <c r="I2772" s="110" t="s">
        <v>8032</v>
      </c>
    </row>
    <row r="2773" spans="1:9" ht="11.25" customHeight="1" x14ac:dyDescent="0.2">
      <c r="A2773" s="181">
        <v>3616</v>
      </c>
      <c r="B2773" s="182" t="s">
        <v>12298</v>
      </c>
      <c r="C2773" s="182" t="s">
        <v>273</v>
      </c>
      <c r="D2773" s="183"/>
      <c r="E2773" s="188" t="s">
        <v>15193</v>
      </c>
      <c r="F2773" s="186">
        <v>0</v>
      </c>
      <c r="G2773" s="185" t="s">
        <v>6096</v>
      </c>
      <c r="H2773" s="110" t="s">
        <v>6255</v>
      </c>
      <c r="I2773" s="110" t="s">
        <v>7924</v>
      </c>
    </row>
    <row r="2774" spans="1:9" ht="11.25" customHeight="1" x14ac:dyDescent="0.2">
      <c r="A2774" s="181">
        <v>3617</v>
      </c>
      <c r="B2774" s="182" t="s">
        <v>12297</v>
      </c>
      <c r="C2774" s="182" t="s">
        <v>273</v>
      </c>
      <c r="D2774" s="183"/>
      <c r="E2774" s="188" t="s">
        <v>15193</v>
      </c>
      <c r="F2774" s="186">
        <v>0</v>
      </c>
      <c r="G2774" s="185" t="s">
        <v>6096</v>
      </c>
      <c r="H2774" s="110" t="s">
        <v>6155</v>
      </c>
      <c r="I2774" s="110" t="s">
        <v>6118</v>
      </c>
    </row>
    <row r="2775" spans="1:9" ht="11.25" customHeight="1" x14ac:dyDescent="0.2">
      <c r="A2775" s="181">
        <v>3618</v>
      </c>
      <c r="B2775" s="182" t="s">
        <v>12295</v>
      </c>
      <c r="C2775" s="182" t="s">
        <v>178</v>
      </c>
      <c r="D2775" s="183"/>
      <c r="E2775" s="188" t="s">
        <v>15193</v>
      </c>
      <c r="F2775" s="186">
        <v>0</v>
      </c>
      <c r="G2775" s="185" t="s">
        <v>6096</v>
      </c>
      <c r="H2775" s="110" t="s">
        <v>6155</v>
      </c>
      <c r="I2775" s="110" t="s">
        <v>6114</v>
      </c>
    </row>
    <row r="2776" spans="1:9" ht="11.25" customHeight="1" x14ac:dyDescent="0.2">
      <c r="A2776" s="181">
        <v>3619</v>
      </c>
      <c r="B2776" s="182" t="s">
        <v>3461</v>
      </c>
      <c r="C2776" s="182" t="s">
        <v>178</v>
      </c>
      <c r="D2776" s="183"/>
      <c r="E2776" s="188" t="s">
        <v>15193</v>
      </c>
      <c r="F2776" s="186">
        <v>0</v>
      </c>
      <c r="G2776" s="185" t="s">
        <v>6096</v>
      </c>
      <c r="H2776" s="110" t="s">
        <v>6451</v>
      </c>
      <c r="I2776" s="110" t="s">
        <v>6122</v>
      </c>
    </row>
    <row r="2777" spans="1:9" ht="11.25" customHeight="1" x14ac:dyDescent="0.2">
      <c r="A2777" s="181">
        <v>3620</v>
      </c>
      <c r="B2777" s="182" t="s">
        <v>3462</v>
      </c>
      <c r="C2777" s="182" t="s">
        <v>178</v>
      </c>
      <c r="D2777" s="183"/>
      <c r="E2777" s="188" t="s">
        <v>15193</v>
      </c>
      <c r="F2777" s="186">
        <v>0</v>
      </c>
      <c r="G2777" s="185" t="s">
        <v>6096</v>
      </c>
      <c r="H2777" s="110" t="s">
        <v>6195</v>
      </c>
      <c r="I2777" s="110" t="s">
        <v>6122</v>
      </c>
    </row>
    <row r="2778" spans="1:9" ht="11.25" customHeight="1" x14ac:dyDescent="0.2">
      <c r="A2778" s="181">
        <v>3621</v>
      </c>
      <c r="B2778" s="182" t="s">
        <v>3541</v>
      </c>
      <c r="C2778" s="182" t="s">
        <v>178</v>
      </c>
      <c r="D2778" s="183"/>
      <c r="E2778" s="188" t="s">
        <v>15193</v>
      </c>
      <c r="F2778" s="186">
        <v>0</v>
      </c>
      <c r="G2778" s="185" t="s">
        <v>6096</v>
      </c>
      <c r="H2778" s="110" t="s">
        <v>6155</v>
      </c>
      <c r="I2778" s="110" t="s">
        <v>6118</v>
      </c>
    </row>
    <row r="2779" spans="1:9" ht="11.25" customHeight="1" x14ac:dyDescent="0.2">
      <c r="A2779" s="181">
        <v>3622</v>
      </c>
      <c r="B2779" s="182" t="s">
        <v>3540</v>
      </c>
      <c r="C2779" s="182" t="s">
        <v>178</v>
      </c>
      <c r="D2779" s="183"/>
      <c r="E2779" s="188" t="s">
        <v>15193</v>
      </c>
      <c r="F2779" s="186">
        <v>0</v>
      </c>
      <c r="G2779" s="185" t="s">
        <v>6096</v>
      </c>
      <c r="H2779" s="110" t="s">
        <v>6119</v>
      </c>
      <c r="I2779" s="110" t="s">
        <v>8046</v>
      </c>
    </row>
    <row r="2780" spans="1:9" ht="11.25" customHeight="1" x14ac:dyDescent="0.2">
      <c r="A2780" s="181">
        <v>3623</v>
      </c>
      <c r="B2780" s="182" t="s">
        <v>12293</v>
      </c>
      <c r="C2780" s="182" t="s">
        <v>178</v>
      </c>
      <c r="D2780" s="183"/>
      <c r="E2780" s="188" t="s">
        <v>15193</v>
      </c>
      <c r="F2780" s="186">
        <v>0</v>
      </c>
      <c r="G2780" s="185" t="s">
        <v>6096</v>
      </c>
      <c r="H2780" s="110" t="s">
        <v>6119</v>
      </c>
      <c r="I2780" s="110" t="s">
        <v>8046</v>
      </c>
    </row>
    <row r="2781" spans="1:9" ht="11.25" customHeight="1" x14ac:dyDescent="0.2">
      <c r="A2781" s="181">
        <v>3626</v>
      </c>
      <c r="B2781" s="182" t="s">
        <v>3593</v>
      </c>
      <c r="C2781" s="182" t="s">
        <v>178</v>
      </c>
      <c r="D2781" s="183">
        <v>44592</v>
      </c>
      <c r="E2781" s="188" t="s">
        <v>7328</v>
      </c>
      <c r="F2781" s="186">
        <v>337984</v>
      </c>
      <c r="G2781" s="185" t="s">
        <v>6096</v>
      </c>
      <c r="H2781" s="110" t="s">
        <v>6141</v>
      </c>
      <c r="I2781" s="110" t="s">
        <v>8032</v>
      </c>
    </row>
    <row r="2782" spans="1:9" ht="11.25" customHeight="1" x14ac:dyDescent="0.2">
      <c r="A2782" s="181">
        <v>3627</v>
      </c>
      <c r="B2782" s="182" t="s">
        <v>3594</v>
      </c>
      <c r="C2782" s="182" t="s">
        <v>178</v>
      </c>
      <c r="D2782" s="183"/>
      <c r="E2782" s="188" t="s">
        <v>15193</v>
      </c>
      <c r="F2782" s="186">
        <v>0</v>
      </c>
      <c r="G2782" s="185" t="s">
        <v>6096</v>
      </c>
      <c r="H2782" s="110" t="s">
        <v>6124</v>
      </c>
      <c r="I2782" s="110" t="s">
        <v>8032</v>
      </c>
    </row>
    <row r="2783" spans="1:9" ht="11.25" customHeight="1" x14ac:dyDescent="0.2">
      <c r="A2783" s="181">
        <v>3628</v>
      </c>
      <c r="B2783" s="182" t="s">
        <v>3552</v>
      </c>
      <c r="C2783" s="182" t="s">
        <v>178</v>
      </c>
      <c r="D2783" s="183"/>
      <c r="E2783" s="188" t="s">
        <v>15193</v>
      </c>
      <c r="F2783" s="186">
        <v>0</v>
      </c>
      <c r="G2783" s="185" t="s">
        <v>6096</v>
      </c>
      <c r="H2783" s="110" t="s">
        <v>6406</v>
      </c>
      <c r="I2783" s="110" t="s">
        <v>8032</v>
      </c>
    </row>
    <row r="2784" spans="1:9" ht="11.25" customHeight="1" x14ac:dyDescent="0.2">
      <c r="A2784" s="181">
        <v>3629</v>
      </c>
      <c r="B2784" s="182" t="s">
        <v>3553</v>
      </c>
      <c r="C2784" s="182" t="s">
        <v>178</v>
      </c>
      <c r="D2784" s="183"/>
      <c r="E2784" s="188" t="s">
        <v>15193</v>
      </c>
      <c r="F2784" s="186">
        <v>0</v>
      </c>
      <c r="G2784" s="185" t="s">
        <v>6096</v>
      </c>
      <c r="H2784" s="110" t="s">
        <v>6213</v>
      </c>
      <c r="I2784" s="110" t="s">
        <v>8032</v>
      </c>
    </row>
    <row r="2785" spans="1:9" ht="11.25" customHeight="1" x14ac:dyDescent="0.2">
      <c r="A2785" s="181">
        <v>3630</v>
      </c>
      <c r="B2785" s="182" t="s">
        <v>3605</v>
      </c>
      <c r="C2785" s="182" t="s">
        <v>178</v>
      </c>
      <c r="D2785" s="183"/>
      <c r="E2785" s="188" t="s">
        <v>15193</v>
      </c>
      <c r="F2785" s="186">
        <v>0</v>
      </c>
      <c r="G2785" s="185" t="s">
        <v>6096</v>
      </c>
      <c r="H2785" s="110" t="s">
        <v>6257</v>
      </c>
      <c r="I2785" s="110" t="s">
        <v>8032</v>
      </c>
    </row>
    <row r="2786" spans="1:9" ht="11.25" customHeight="1" x14ac:dyDescent="0.2">
      <c r="A2786" s="181">
        <v>3631</v>
      </c>
      <c r="B2786" s="182" t="s">
        <v>12289</v>
      </c>
      <c r="C2786" s="182" t="s">
        <v>183</v>
      </c>
      <c r="D2786" s="183"/>
      <c r="E2786" s="188" t="s">
        <v>15193</v>
      </c>
      <c r="F2786" s="186">
        <v>0</v>
      </c>
      <c r="G2786" s="185" t="s">
        <v>6096</v>
      </c>
      <c r="H2786" s="110" t="s">
        <v>6119</v>
      </c>
      <c r="I2786" s="110" t="s">
        <v>8032</v>
      </c>
    </row>
    <row r="2787" spans="1:9" ht="11.25" customHeight="1" x14ac:dyDescent="0.2">
      <c r="A2787" s="181">
        <v>3632</v>
      </c>
      <c r="B2787" s="182" t="s">
        <v>3606</v>
      </c>
      <c r="C2787" s="182" t="s">
        <v>178</v>
      </c>
      <c r="D2787" s="183"/>
      <c r="E2787" s="188" t="s">
        <v>15193</v>
      </c>
      <c r="F2787" s="186">
        <v>0</v>
      </c>
      <c r="G2787" s="185" t="s">
        <v>6096</v>
      </c>
      <c r="H2787" s="110" t="s">
        <v>6124</v>
      </c>
      <c r="I2787" s="110" t="s">
        <v>8032</v>
      </c>
    </row>
    <row r="2788" spans="1:9" ht="11.25" customHeight="1" x14ac:dyDescent="0.2">
      <c r="A2788" s="181">
        <v>3633</v>
      </c>
      <c r="B2788" s="182" t="s">
        <v>12288</v>
      </c>
      <c r="C2788" s="182" t="s">
        <v>178</v>
      </c>
      <c r="D2788" s="183"/>
      <c r="E2788" s="188" t="s">
        <v>15193</v>
      </c>
      <c r="F2788" s="186">
        <v>0</v>
      </c>
      <c r="G2788" s="185" t="s">
        <v>6096</v>
      </c>
      <c r="H2788" s="110" t="s">
        <v>6257</v>
      </c>
      <c r="I2788" s="110" t="s">
        <v>8032</v>
      </c>
    </row>
    <row r="2789" spans="1:9" ht="11.25" customHeight="1" x14ac:dyDescent="0.2">
      <c r="A2789" s="181">
        <v>3634</v>
      </c>
      <c r="B2789" s="182" t="s">
        <v>3533</v>
      </c>
      <c r="C2789" s="182" t="s">
        <v>183</v>
      </c>
      <c r="D2789" s="183">
        <v>44585</v>
      </c>
      <c r="E2789" s="188" t="s">
        <v>7328</v>
      </c>
      <c r="F2789" s="186">
        <v>7555</v>
      </c>
      <c r="G2789" s="185" t="s">
        <v>6096</v>
      </c>
      <c r="H2789" s="110" t="s">
        <v>6119</v>
      </c>
      <c r="I2789" s="110" t="s">
        <v>8032</v>
      </c>
    </row>
    <row r="2790" spans="1:9" ht="11.25" customHeight="1" x14ac:dyDescent="0.2">
      <c r="A2790" s="181">
        <v>3636</v>
      </c>
      <c r="B2790" s="182" t="s">
        <v>15044</v>
      </c>
      <c r="C2790" s="182" t="s">
        <v>183</v>
      </c>
      <c r="D2790" s="183">
        <v>44998</v>
      </c>
      <c r="E2790" s="188" t="s">
        <v>15194</v>
      </c>
      <c r="F2790" s="186">
        <v>1989</v>
      </c>
      <c r="G2790" s="185" t="s">
        <v>6096</v>
      </c>
      <c r="H2790" s="110" t="s">
        <v>6155</v>
      </c>
      <c r="I2790" s="110" t="s">
        <v>8032</v>
      </c>
    </row>
    <row r="2791" spans="1:9" ht="11.25" customHeight="1" x14ac:dyDescent="0.2">
      <c r="A2791" s="181">
        <v>3637</v>
      </c>
      <c r="B2791" s="182" t="s">
        <v>15045</v>
      </c>
      <c r="C2791" s="182" t="s">
        <v>171</v>
      </c>
      <c r="D2791" s="183">
        <v>45435</v>
      </c>
      <c r="E2791" s="188" t="s">
        <v>10909</v>
      </c>
      <c r="F2791" s="186">
        <v>2158.0100000000002</v>
      </c>
      <c r="G2791" s="185" t="s">
        <v>6096</v>
      </c>
      <c r="H2791" s="110" t="s">
        <v>6116</v>
      </c>
      <c r="I2791" s="110" t="s">
        <v>6153</v>
      </c>
    </row>
    <row r="2792" spans="1:9" ht="11.25" customHeight="1" x14ac:dyDescent="0.2">
      <c r="A2792" s="181">
        <v>3638</v>
      </c>
      <c r="B2792" s="182" t="s">
        <v>3454</v>
      </c>
      <c r="C2792" s="182" t="s">
        <v>178</v>
      </c>
      <c r="D2792" s="183"/>
      <c r="E2792" s="188" t="s">
        <v>15193</v>
      </c>
      <c r="F2792" s="186">
        <v>0</v>
      </c>
      <c r="G2792" s="185" t="s">
        <v>6096</v>
      </c>
      <c r="H2792" s="110" t="s">
        <v>6116</v>
      </c>
      <c r="I2792" s="110" t="s">
        <v>6153</v>
      </c>
    </row>
    <row r="2793" spans="1:9" ht="11.25" customHeight="1" x14ac:dyDescent="0.2">
      <c r="A2793" s="181">
        <v>3639</v>
      </c>
      <c r="B2793" s="182" t="s">
        <v>7986</v>
      </c>
      <c r="C2793" s="182" t="s">
        <v>868</v>
      </c>
      <c r="D2793" s="183">
        <v>45329</v>
      </c>
      <c r="E2793" s="188" t="s">
        <v>10909</v>
      </c>
      <c r="F2793" s="186">
        <v>10150</v>
      </c>
      <c r="G2793" s="185" t="s">
        <v>6096</v>
      </c>
      <c r="H2793" s="110" t="s">
        <v>6573</v>
      </c>
      <c r="I2793" s="110" t="s">
        <v>6118</v>
      </c>
    </row>
    <row r="2794" spans="1:9" ht="11.25" customHeight="1" x14ac:dyDescent="0.2">
      <c r="A2794" s="181">
        <v>3640</v>
      </c>
      <c r="B2794" s="182" t="s">
        <v>12287</v>
      </c>
      <c r="C2794" s="182" t="s">
        <v>178</v>
      </c>
      <c r="D2794" s="183"/>
      <c r="E2794" s="188" t="s">
        <v>15193</v>
      </c>
      <c r="F2794" s="186">
        <v>0</v>
      </c>
      <c r="G2794" s="185" t="s">
        <v>6096</v>
      </c>
      <c r="H2794" s="110" t="s">
        <v>6207</v>
      </c>
      <c r="I2794" s="110" t="s">
        <v>6118</v>
      </c>
    </row>
    <row r="2795" spans="1:9" ht="11.25" customHeight="1" x14ac:dyDescent="0.2">
      <c r="A2795" s="181">
        <v>3641</v>
      </c>
      <c r="B2795" s="182" t="s">
        <v>3678</v>
      </c>
      <c r="C2795" s="182" t="s">
        <v>168</v>
      </c>
      <c r="D2795" s="183">
        <v>45063</v>
      </c>
      <c r="E2795" s="188" t="s">
        <v>15194</v>
      </c>
      <c r="F2795" s="186">
        <v>29</v>
      </c>
      <c r="G2795" s="185" t="s">
        <v>8450</v>
      </c>
      <c r="H2795" s="110" t="s">
        <v>6207</v>
      </c>
      <c r="I2795" s="110" t="s">
        <v>6118</v>
      </c>
    </row>
    <row r="2796" spans="1:9" ht="11.25" customHeight="1" x14ac:dyDescent="0.2">
      <c r="A2796" s="181">
        <v>3642</v>
      </c>
      <c r="B2796" s="182" t="s">
        <v>3233</v>
      </c>
      <c r="C2796" s="182" t="s">
        <v>868</v>
      </c>
      <c r="D2796" s="183">
        <v>45329</v>
      </c>
      <c r="E2796" s="188" t="s">
        <v>10909</v>
      </c>
      <c r="F2796" s="186">
        <v>7305</v>
      </c>
      <c r="G2796" s="185" t="s">
        <v>8452</v>
      </c>
      <c r="H2796" s="110" t="s">
        <v>6240</v>
      </c>
      <c r="I2796" s="110" t="s">
        <v>6117</v>
      </c>
    </row>
    <row r="2797" spans="1:9" ht="11.25" customHeight="1" x14ac:dyDescent="0.2">
      <c r="A2797" s="181">
        <v>3643</v>
      </c>
      <c r="B2797" s="182" t="s">
        <v>7985</v>
      </c>
      <c r="C2797" s="182" t="s">
        <v>868</v>
      </c>
      <c r="D2797" s="183">
        <v>45329</v>
      </c>
      <c r="E2797" s="188" t="s">
        <v>10909</v>
      </c>
      <c r="F2797" s="186">
        <v>12491</v>
      </c>
      <c r="G2797" s="185" t="s">
        <v>6096</v>
      </c>
      <c r="H2797" s="110" t="s">
        <v>6121</v>
      </c>
      <c r="I2797" s="110" t="s">
        <v>8032</v>
      </c>
    </row>
    <row r="2798" spans="1:9" ht="11.25" customHeight="1" x14ac:dyDescent="0.2">
      <c r="A2798" s="181">
        <v>3644</v>
      </c>
      <c r="B2798" s="182" t="s">
        <v>3861</v>
      </c>
      <c r="C2798" s="182" t="s">
        <v>178</v>
      </c>
      <c r="D2798" s="184">
        <v>45435</v>
      </c>
      <c r="E2798" s="188" t="s">
        <v>10909</v>
      </c>
      <c r="F2798" s="186">
        <v>6266</v>
      </c>
      <c r="G2798" s="185" t="s">
        <v>6096</v>
      </c>
      <c r="H2798" s="110" t="s">
        <v>6116</v>
      </c>
      <c r="I2798" s="110" t="s">
        <v>8032</v>
      </c>
    </row>
    <row r="2799" spans="1:9" ht="11.25" customHeight="1" x14ac:dyDescent="0.2">
      <c r="A2799" s="181">
        <v>3646</v>
      </c>
      <c r="B2799" s="182" t="s">
        <v>390</v>
      </c>
      <c r="C2799" s="182" t="s">
        <v>273</v>
      </c>
      <c r="D2799" s="183"/>
      <c r="E2799" s="188" t="s">
        <v>15193</v>
      </c>
      <c r="F2799" s="186">
        <v>0</v>
      </c>
      <c r="G2799" s="185" t="s">
        <v>6096</v>
      </c>
      <c r="H2799" s="110" t="s">
        <v>6119</v>
      </c>
      <c r="I2799" s="110" t="s">
        <v>8032</v>
      </c>
    </row>
    <row r="2800" spans="1:9" ht="11.25" customHeight="1" x14ac:dyDescent="0.2">
      <c r="A2800" s="181">
        <v>3648</v>
      </c>
      <c r="B2800" s="182" t="s">
        <v>1159</v>
      </c>
      <c r="C2800" s="182" t="s">
        <v>178</v>
      </c>
      <c r="D2800" s="183"/>
      <c r="E2800" s="188" t="s">
        <v>15193</v>
      </c>
      <c r="F2800" s="186">
        <v>0</v>
      </c>
      <c r="G2800" s="185" t="s">
        <v>6096</v>
      </c>
      <c r="H2800" s="110" t="s">
        <v>6119</v>
      </c>
      <c r="I2800" s="110" t="s">
        <v>8032</v>
      </c>
    </row>
    <row r="2801" spans="1:9" ht="11.25" customHeight="1" x14ac:dyDescent="0.2">
      <c r="A2801" s="181">
        <v>3649</v>
      </c>
      <c r="B2801" s="182" t="s">
        <v>1156</v>
      </c>
      <c r="C2801" s="182" t="s">
        <v>178</v>
      </c>
      <c r="D2801" s="183"/>
      <c r="E2801" s="188" t="s">
        <v>15193</v>
      </c>
      <c r="F2801" s="186">
        <v>0</v>
      </c>
      <c r="G2801" s="185" t="s">
        <v>6096</v>
      </c>
      <c r="H2801" s="110" t="s">
        <v>6221</v>
      </c>
      <c r="I2801" s="110" t="s">
        <v>8032</v>
      </c>
    </row>
    <row r="2802" spans="1:9" ht="11.25" customHeight="1" x14ac:dyDescent="0.2">
      <c r="A2802" s="181">
        <v>3650</v>
      </c>
      <c r="B2802" s="182" t="s">
        <v>1147</v>
      </c>
      <c r="C2802" s="182" t="s">
        <v>178</v>
      </c>
      <c r="D2802" s="183"/>
      <c r="E2802" s="188" t="s">
        <v>15193</v>
      </c>
      <c r="F2802" s="186">
        <v>0</v>
      </c>
      <c r="G2802" s="185" t="s">
        <v>6096</v>
      </c>
      <c r="H2802" s="110" t="s">
        <v>6255</v>
      </c>
      <c r="I2802" s="110" t="s">
        <v>8032</v>
      </c>
    </row>
    <row r="2803" spans="1:9" ht="11.25" customHeight="1" x14ac:dyDescent="0.2">
      <c r="A2803" s="181">
        <v>3651</v>
      </c>
      <c r="B2803" s="182" t="s">
        <v>1158</v>
      </c>
      <c r="C2803" s="182" t="s">
        <v>178</v>
      </c>
      <c r="D2803" s="183"/>
      <c r="E2803" s="188" t="s">
        <v>15193</v>
      </c>
      <c r="F2803" s="186">
        <v>0</v>
      </c>
      <c r="G2803" s="185" t="s">
        <v>6096</v>
      </c>
      <c r="H2803" s="110" t="s">
        <v>6121</v>
      </c>
      <c r="I2803" s="110" t="s">
        <v>8032</v>
      </c>
    </row>
    <row r="2804" spans="1:9" ht="11.25" customHeight="1" x14ac:dyDescent="0.2">
      <c r="A2804" s="181">
        <v>3652</v>
      </c>
      <c r="B2804" s="182" t="s">
        <v>1161</v>
      </c>
      <c r="C2804" s="182" t="s">
        <v>178</v>
      </c>
      <c r="D2804" s="183"/>
      <c r="E2804" s="188" t="s">
        <v>15193</v>
      </c>
      <c r="F2804" s="186">
        <v>0</v>
      </c>
      <c r="G2804" s="185" t="s">
        <v>6096</v>
      </c>
      <c r="H2804" s="110" t="s">
        <v>7087</v>
      </c>
      <c r="I2804" s="110" t="s">
        <v>8032</v>
      </c>
    </row>
    <row r="2805" spans="1:9" ht="11.25" customHeight="1" x14ac:dyDescent="0.2">
      <c r="A2805" s="181">
        <v>3653</v>
      </c>
      <c r="B2805" s="182" t="s">
        <v>2130</v>
      </c>
      <c r="C2805" s="182" t="s">
        <v>178</v>
      </c>
      <c r="D2805" s="183"/>
      <c r="E2805" s="188" t="s">
        <v>15193</v>
      </c>
      <c r="F2805" s="186">
        <v>0</v>
      </c>
      <c r="G2805" s="185" t="s">
        <v>6096</v>
      </c>
      <c r="H2805" s="110" t="s">
        <v>6124</v>
      </c>
      <c r="I2805" s="110" t="s">
        <v>8032</v>
      </c>
    </row>
    <row r="2806" spans="1:9" ht="11.25" customHeight="1" x14ac:dyDescent="0.2">
      <c r="A2806" s="181">
        <v>3655</v>
      </c>
      <c r="B2806" s="182" t="s">
        <v>12286</v>
      </c>
      <c r="C2806" s="182" t="s">
        <v>178</v>
      </c>
      <c r="D2806" s="183"/>
      <c r="E2806" s="188" t="s">
        <v>15193</v>
      </c>
      <c r="F2806" s="186">
        <v>0</v>
      </c>
      <c r="G2806" s="185" t="s">
        <v>8462</v>
      </c>
      <c r="H2806" s="110" t="s">
        <v>7414</v>
      </c>
      <c r="I2806" s="110" t="s">
        <v>6114</v>
      </c>
    </row>
    <row r="2807" spans="1:9" ht="11.25" customHeight="1" x14ac:dyDescent="0.2">
      <c r="A2807" s="181">
        <v>3656</v>
      </c>
      <c r="B2807" s="182" t="s">
        <v>1120</v>
      </c>
      <c r="C2807" s="182" t="s">
        <v>178</v>
      </c>
      <c r="D2807" s="183"/>
      <c r="E2807" s="188" t="s">
        <v>15193</v>
      </c>
      <c r="F2807" s="186">
        <v>0</v>
      </c>
      <c r="G2807" s="185" t="s">
        <v>6096</v>
      </c>
      <c r="H2807" s="110" t="s">
        <v>6321</v>
      </c>
      <c r="I2807" s="110" t="s">
        <v>6118</v>
      </c>
    </row>
    <row r="2808" spans="1:9" ht="11.25" customHeight="1" x14ac:dyDescent="0.2">
      <c r="A2808" s="181">
        <v>3657</v>
      </c>
      <c r="B2808" s="182" t="s">
        <v>1149</v>
      </c>
      <c r="C2808" s="182" t="s">
        <v>178</v>
      </c>
      <c r="D2808" s="183"/>
      <c r="E2808" s="188" t="s">
        <v>15193</v>
      </c>
      <c r="F2808" s="186">
        <v>0</v>
      </c>
      <c r="G2808" s="185" t="s">
        <v>6096</v>
      </c>
      <c r="H2808" s="110" t="s">
        <v>6124</v>
      </c>
      <c r="I2808" s="110" t="s">
        <v>8032</v>
      </c>
    </row>
    <row r="2809" spans="1:9" ht="11.25" customHeight="1" x14ac:dyDescent="0.2">
      <c r="A2809" s="181">
        <v>3658</v>
      </c>
      <c r="B2809" s="182" t="s">
        <v>1157</v>
      </c>
      <c r="C2809" s="182" t="s">
        <v>178</v>
      </c>
      <c r="D2809" s="183"/>
      <c r="E2809" s="188" t="s">
        <v>15193</v>
      </c>
      <c r="F2809" s="186">
        <v>0</v>
      </c>
      <c r="G2809" s="185" t="s">
        <v>6096</v>
      </c>
      <c r="H2809" s="110" t="s">
        <v>6124</v>
      </c>
      <c r="I2809" s="110" t="s">
        <v>8032</v>
      </c>
    </row>
    <row r="2810" spans="1:9" ht="11.25" customHeight="1" x14ac:dyDescent="0.2">
      <c r="A2810" s="181">
        <v>3659</v>
      </c>
      <c r="B2810" s="182" t="s">
        <v>1146</v>
      </c>
      <c r="C2810" s="182" t="s">
        <v>178</v>
      </c>
      <c r="D2810" s="183"/>
      <c r="E2810" s="188" t="s">
        <v>15193</v>
      </c>
      <c r="F2810" s="186">
        <v>0</v>
      </c>
      <c r="G2810" s="185" t="s">
        <v>6096</v>
      </c>
      <c r="H2810" s="110" t="s">
        <v>6124</v>
      </c>
      <c r="I2810" s="110" t="s">
        <v>8032</v>
      </c>
    </row>
    <row r="2811" spans="1:9" ht="11.25" customHeight="1" x14ac:dyDescent="0.2">
      <c r="A2811" s="181">
        <v>3660</v>
      </c>
      <c r="B2811" s="182" t="s">
        <v>12285</v>
      </c>
      <c r="C2811" s="182" t="s">
        <v>178</v>
      </c>
      <c r="D2811" s="183"/>
      <c r="E2811" s="188" t="s">
        <v>15193</v>
      </c>
      <c r="F2811" s="186">
        <v>0</v>
      </c>
      <c r="G2811" s="185" t="s">
        <v>6096</v>
      </c>
      <c r="H2811" s="110" t="s">
        <v>6221</v>
      </c>
      <c r="I2811" s="110" t="s">
        <v>8032</v>
      </c>
    </row>
    <row r="2812" spans="1:9" ht="11.25" customHeight="1" x14ac:dyDescent="0.2">
      <c r="A2812" s="181">
        <v>3661</v>
      </c>
      <c r="B2812" s="182" t="s">
        <v>1160</v>
      </c>
      <c r="C2812" s="182" t="s">
        <v>178</v>
      </c>
      <c r="D2812" s="183"/>
      <c r="E2812" s="188" t="s">
        <v>15193</v>
      </c>
      <c r="F2812" s="186">
        <v>0</v>
      </c>
      <c r="G2812" s="185" t="s">
        <v>6096</v>
      </c>
      <c r="H2812" s="110" t="s">
        <v>6221</v>
      </c>
      <c r="I2812" s="110" t="s">
        <v>8032</v>
      </c>
    </row>
    <row r="2813" spans="1:9" ht="11.25" customHeight="1" x14ac:dyDescent="0.2">
      <c r="A2813" s="181">
        <v>3662</v>
      </c>
      <c r="B2813" s="182" t="s">
        <v>7984</v>
      </c>
      <c r="C2813" s="182" t="s">
        <v>5199</v>
      </c>
      <c r="D2813" s="183">
        <v>45329</v>
      </c>
      <c r="E2813" s="188" t="s">
        <v>10909</v>
      </c>
      <c r="F2813" s="186">
        <v>115914</v>
      </c>
      <c r="G2813" s="185" t="s">
        <v>6096</v>
      </c>
      <c r="H2813" s="110" t="s">
        <v>6255</v>
      </c>
      <c r="I2813" s="110" t="s">
        <v>8032</v>
      </c>
    </row>
    <row r="2814" spans="1:9" ht="11.25" customHeight="1" x14ac:dyDescent="0.2">
      <c r="A2814" s="181">
        <v>3663</v>
      </c>
      <c r="B2814" s="182" t="s">
        <v>12284</v>
      </c>
      <c r="C2814" s="182" t="s">
        <v>178</v>
      </c>
      <c r="D2814" s="183"/>
      <c r="E2814" s="188" t="s">
        <v>15193</v>
      </c>
      <c r="F2814" s="186">
        <v>0</v>
      </c>
      <c r="G2814" s="185" t="s">
        <v>6096</v>
      </c>
      <c r="H2814" s="110" t="s">
        <v>7081</v>
      </c>
      <c r="I2814" s="110" t="s">
        <v>8032</v>
      </c>
    </row>
    <row r="2815" spans="1:9" ht="11.25" customHeight="1" x14ac:dyDescent="0.2">
      <c r="A2815" s="181">
        <v>3664</v>
      </c>
      <c r="B2815" s="182" t="s">
        <v>12283</v>
      </c>
      <c r="C2815" s="182" t="s">
        <v>178</v>
      </c>
      <c r="D2815" s="183"/>
      <c r="E2815" s="188" t="s">
        <v>15193</v>
      </c>
      <c r="F2815" s="186">
        <v>0</v>
      </c>
      <c r="G2815" s="185" t="s">
        <v>6096</v>
      </c>
      <c r="H2815" s="110" t="s">
        <v>6119</v>
      </c>
      <c r="I2815" s="110" t="s">
        <v>8046</v>
      </c>
    </row>
    <row r="2816" spans="1:9" ht="11.25" customHeight="1" x14ac:dyDescent="0.2">
      <c r="A2816" s="181">
        <v>3665</v>
      </c>
      <c r="B2816" s="182" t="s">
        <v>12282</v>
      </c>
      <c r="C2816" s="182" t="s">
        <v>178</v>
      </c>
      <c r="D2816" s="183"/>
      <c r="E2816" s="188" t="s">
        <v>15193</v>
      </c>
      <c r="F2816" s="186">
        <v>0</v>
      </c>
      <c r="G2816" s="185" t="s">
        <v>6096</v>
      </c>
      <c r="H2816" s="110" t="s">
        <v>6221</v>
      </c>
      <c r="I2816" s="110" t="s">
        <v>8032</v>
      </c>
    </row>
    <row r="2817" spans="1:9" ht="11.25" customHeight="1" x14ac:dyDescent="0.2">
      <c r="A2817" s="181">
        <v>3666</v>
      </c>
      <c r="B2817" s="182" t="s">
        <v>2992</v>
      </c>
      <c r="C2817" s="182" t="s">
        <v>178</v>
      </c>
      <c r="D2817" s="183"/>
      <c r="E2817" s="188" t="s">
        <v>15193</v>
      </c>
      <c r="F2817" s="186">
        <v>0</v>
      </c>
      <c r="G2817" s="185" t="s">
        <v>6096</v>
      </c>
      <c r="H2817" s="110" t="s">
        <v>6119</v>
      </c>
      <c r="I2817" s="110" t="s">
        <v>8032</v>
      </c>
    </row>
    <row r="2818" spans="1:9" ht="11.25" customHeight="1" x14ac:dyDescent="0.2">
      <c r="A2818" s="181">
        <v>3667</v>
      </c>
      <c r="B2818" s="182" t="s">
        <v>2994</v>
      </c>
      <c r="C2818" s="182" t="s">
        <v>178</v>
      </c>
      <c r="D2818" s="183"/>
      <c r="E2818" s="188" t="s">
        <v>15193</v>
      </c>
      <c r="F2818" s="186">
        <v>0</v>
      </c>
      <c r="G2818" s="185" t="s">
        <v>6096</v>
      </c>
      <c r="H2818" s="110" t="s">
        <v>6255</v>
      </c>
      <c r="I2818" s="110" t="s">
        <v>8032</v>
      </c>
    </row>
    <row r="2819" spans="1:9" ht="11.25" customHeight="1" x14ac:dyDescent="0.2">
      <c r="A2819" s="181">
        <v>3668</v>
      </c>
      <c r="B2819" s="182" t="s">
        <v>2993</v>
      </c>
      <c r="C2819" s="182" t="s">
        <v>178</v>
      </c>
      <c r="D2819" s="183"/>
      <c r="E2819" s="188" t="s">
        <v>15193</v>
      </c>
      <c r="F2819" s="186">
        <v>0</v>
      </c>
      <c r="G2819" s="185" t="s">
        <v>6096</v>
      </c>
      <c r="H2819" s="110" t="s">
        <v>6255</v>
      </c>
      <c r="I2819" s="110" t="s">
        <v>8032</v>
      </c>
    </row>
    <row r="2820" spans="1:9" ht="11.25" customHeight="1" x14ac:dyDescent="0.2">
      <c r="A2820" s="181">
        <v>3669</v>
      </c>
      <c r="B2820" s="182" t="s">
        <v>2985</v>
      </c>
      <c r="C2820" s="182" t="s">
        <v>178</v>
      </c>
      <c r="D2820" s="183"/>
      <c r="E2820" s="188" t="s">
        <v>15193</v>
      </c>
      <c r="F2820" s="186">
        <v>0</v>
      </c>
      <c r="G2820" s="185" t="s">
        <v>6096</v>
      </c>
      <c r="H2820" s="110" t="s">
        <v>6255</v>
      </c>
      <c r="I2820" s="110" t="s">
        <v>8032</v>
      </c>
    </row>
    <row r="2821" spans="1:9" ht="11.25" customHeight="1" x14ac:dyDescent="0.2">
      <c r="A2821" s="181">
        <v>3670</v>
      </c>
      <c r="B2821" s="182" t="s">
        <v>2984</v>
      </c>
      <c r="C2821" s="182" t="s">
        <v>178</v>
      </c>
      <c r="D2821" s="183"/>
      <c r="E2821" s="188" t="s">
        <v>15193</v>
      </c>
      <c r="F2821" s="186">
        <v>0</v>
      </c>
      <c r="G2821" s="185" t="s">
        <v>6096</v>
      </c>
      <c r="H2821" s="110" t="s">
        <v>6255</v>
      </c>
      <c r="I2821" s="110" t="s">
        <v>8032</v>
      </c>
    </row>
    <row r="2822" spans="1:9" ht="11.25" customHeight="1" x14ac:dyDescent="0.2">
      <c r="A2822" s="181">
        <v>3671</v>
      </c>
      <c r="B2822" s="182" t="s">
        <v>2987</v>
      </c>
      <c r="C2822" s="182" t="s">
        <v>178</v>
      </c>
      <c r="D2822" s="183"/>
      <c r="E2822" s="188" t="s">
        <v>15193</v>
      </c>
      <c r="F2822" s="186">
        <v>0</v>
      </c>
      <c r="G2822" s="185" t="s">
        <v>6096</v>
      </c>
      <c r="H2822" s="110" t="s">
        <v>7414</v>
      </c>
      <c r="I2822" s="110" t="s">
        <v>8032</v>
      </c>
    </row>
    <row r="2823" spans="1:9" ht="11.25" customHeight="1" x14ac:dyDescent="0.2">
      <c r="A2823" s="181">
        <v>3672</v>
      </c>
      <c r="B2823" s="182" t="s">
        <v>2986</v>
      </c>
      <c r="C2823" s="182" t="s">
        <v>178</v>
      </c>
      <c r="D2823" s="183"/>
      <c r="E2823" s="188" t="s">
        <v>15193</v>
      </c>
      <c r="F2823" s="186">
        <v>0</v>
      </c>
      <c r="G2823" s="185" t="s">
        <v>6096</v>
      </c>
      <c r="H2823" s="110" t="s">
        <v>6233</v>
      </c>
      <c r="I2823" s="110" t="s">
        <v>8026</v>
      </c>
    </row>
    <row r="2824" spans="1:9" ht="11.25" customHeight="1" x14ac:dyDescent="0.2">
      <c r="A2824" s="181">
        <v>3673</v>
      </c>
      <c r="B2824" s="182" t="s">
        <v>2989</v>
      </c>
      <c r="C2824" s="182" t="s">
        <v>178</v>
      </c>
      <c r="D2824" s="183"/>
      <c r="E2824" s="188" t="s">
        <v>15193</v>
      </c>
      <c r="F2824" s="186">
        <v>0</v>
      </c>
      <c r="G2824" s="185" t="s">
        <v>6096</v>
      </c>
      <c r="H2824" s="110" t="s">
        <v>6233</v>
      </c>
      <c r="I2824" s="110" t="s">
        <v>8026</v>
      </c>
    </row>
    <row r="2825" spans="1:9" ht="11.25" customHeight="1" x14ac:dyDescent="0.2">
      <c r="A2825" s="181">
        <v>3674</v>
      </c>
      <c r="B2825" s="182" t="s">
        <v>2988</v>
      </c>
      <c r="C2825" s="182" t="s">
        <v>178</v>
      </c>
      <c r="D2825" s="183"/>
      <c r="E2825" s="188" t="s">
        <v>15193</v>
      </c>
      <c r="F2825" s="186">
        <v>0</v>
      </c>
      <c r="G2825" s="185" t="s">
        <v>6096</v>
      </c>
      <c r="H2825" s="110" t="s">
        <v>6152</v>
      </c>
      <c r="I2825" s="110" t="s">
        <v>6117</v>
      </c>
    </row>
    <row r="2826" spans="1:9" ht="11.25" customHeight="1" x14ac:dyDescent="0.2">
      <c r="A2826" s="181">
        <v>3675</v>
      </c>
      <c r="B2826" s="182" t="s">
        <v>2991</v>
      </c>
      <c r="C2826" s="182" t="s">
        <v>178</v>
      </c>
      <c r="D2826" s="183"/>
      <c r="E2826" s="188" t="s">
        <v>15193</v>
      </c>
      <c r="F2826" s="186">
        <v>0</v>
      </c>
      <c r="G2826" s="185" t="s">
        <v>6096</v>
      </c>
      <c r="H2826" s="110" t="s">
        <v>6152</v>
      </c>
      <c r="I2826" s="110" t="s">
        <v>6117</v>
      </c>
    </row>
    <row r="2827" spans="1:9" ht="11.25" customHeight="1" x14ac:dyDescent="0.2">
      <c r="A2827" s="181">
        <v>3676</v>
      </c>
      <c r="B2827" s="182" t="s">
        <v>2990</v>
      </c>
      <c r="C2827" s="182" t="s">
        <v>178</v>
      </c>
      <c r="D2827" s="183"/>
      <c r="E2827" s="188" t="s">
        <v>15193</v>
      </c>
      <c r="F2827" s="186">
        <v>0</v>
      </c>
      <c r="G2827" s="185" t="s">
        <v>6096</v>
      </c>
      <c r="H2827" s="110" t="s">
        <v>6152</v>
      </c>
      <c r="I2827" s="110" t="s">
        <v>6117</v>
      </c>
    </row>
    <row r="2828" spans="1:9" ht="11.25" customHeight="1" x14ac:dyDescent="0.2">
      <c r="A2828" s="181">
        <v>3677</v>
      </c>
      <c r="B2828" s="182" t="s">
        <v>1611</v>
      </c>
      <c r="C2828" s="182" t="s">
        <v>183</v>
      </c>
      <c r="D2828" s="183"/>
      <c r="E2828" s="188" t="s">
        <v>15193</v>
      </c>
      <c r="F2828" s="186">
        <v>0</v>
      </c>
      <c r="G2828" s="185" t="s">
        <v>6096</v>
      </c>
      <c r="H2828" s="110" t="s">
        <v>6152</v>
      </c>
      <c r="I2828" s="110" t="s">
        <v>8046</v>
      </c>
    </row>
    <row r="2829" spans="1:9" ht="11.25" customHeight="1" x14ac:dyDescent="0.2">
      <c r="A2829" s="181">
        <v>3678</v>
      </c>
      <c r="B2829" s="182" t="s">
        <v>1612</v>
      </c>
      <c r="C2829" s="182" t="s">
        <v>183</v>
      </c>
      <c r="D2829" s="184"/>
      <c r="E2829" s="188" t="s">
        <v>15193</v>
      </c>
      <c r="F2829" s="186">
        <v>0</v>
      </c>
      <c r="G2829" s="185" t="s">
        <v>6096</v>
      </c>
      <c r="H2829" s="110" t="s">
        <v>6233</v>
      </c>
      <c r="I2829" s="110" t="s">
        <v>8026</v>
      </c>
    </row>
    <row r="2830" spans="1:9" ht="11.25" customHeight="1" x14ac:dyDescent="0.2">
      <c r="A2830" s="181">
        <v>3679</v>
      </c>
      <c r="B2830" s="182" t="s">
        <v>12280</v>
      </c>
      <c r="C2830" s="182" t="s">
        <v>178</v>
      </c>
      <c r="D2830" s="183"/>
      <c r="E2830" s="188" t="s">
        <v>15193</v>
      </c>
      <c r="F2830" s="186">
        <v>0</v>
      </c>
      <c r="G2830" s="185" t="s">
        <v>6096</v>
      </c>
      <c r="H2830" s="110" t="s">
        <v>6233</v>
      </c>
      <c r="I2830" s="110" t="s">
        <v>8026</v>
      </c>
    </row>
    <row r="2831" spans="1:9" ht="11.25" customHeight="1" x14ac:dyDescent="0.2">
      <c r="A2831" s="181">
        <v>3680</v>
      </c>
      <c r="B2831" s="182" t="s">
        <v>9299</v>
      </c>
      <c r="C2831" s="182" t="s">
        <v>178</v>
      </c>
      <c r="D2831" s="183">
        <v>43508</v>
      </c>
      <c r="E2831" s="188" t="s">
        <v>15195</v>
      </c>
      <c r="F2831" s="186">
        <v>4973873</v>
      </c>
      <c r="G2831" s="185" t="s">
        <v>6096</v>
      </c>
      <c r="H2831" s="110" t="s">
        <v>6119</v>
      </c>
      <c r="I2831" s="110" t="s">
        <v>6117</v>
      </c>
    </row>
    <row r="2832" spans="1:9" ht="11.25" customHeight="1" x14ac:dyDescent="0.2">
      <c r="A2832" s="181">
        <v>3681</v>
      </c>
      <c r="B2832" s="182" t="s">
        <v>12279</v>
      </c>
      <c r="C2832" s="182" t="s">
        <v>178</v>
      </c>
      <c r="D2832" s="184">
        <v>45439</v>
      </c>
      <c r="E2832" s="188" t="s">
        <v>10909</v>
      </c>
      <c r="F2832" s="186">
        <v>17500000</v>
      </c>
      <c r="G2832" s="185" t="s">
        <v>6096</v>
      </c>
      <c r="H2832" s="110" t="s">
        <v>6119</v>
      </c>
      <c r="I2832" s="110" t="s">
        <v>6153</v>
      </c>
    </row>
    <row r="2833" spans="1:9" ht="11.25" customHeight="1" x14ac:dyDescent="0.2">
      <c r="A2833" s="181">
        <v>3682</v>
      </c>
      <c r="B2833" s="182" t="s">
        <v>2290</v>
      </c>
      <c r="C2833" s="182" t="s">
        <v>178</v>
      </c>
      <c r="D2833" s="183"/>
      <c r="E2833" s="188" t="s">
        <v>15193</v>
      </c>
      <c r="F2833" s="186">
        <v>0</v>
      </c>
      <c r="G2833" s="185" t="s">
        <v>6096</v>
      </c>
      <c r="H2833" s="110" t="s">
        <v>6119</v>
      </c>
      <c r="I2833" s="110" t="s">
        <v>6114</v>
      </c>
    </row>
    <row r="2834" spans="1:9" ht="11.25" customHeight="1" x14ac:dyDescent="0.2">
      <c r="A2834" s="181">
        <v>3683</v>
      </c>
      <c r="B2834" s="182" t="s">
        <v>2291</v>
      </c>
      <c r="C2834" s="182" t="s">
        <v>178</v>
      </c>
      <c r="D2834" s="183">
        <v>45439</v>
      </c>
      <c r="E2834" s="188" t="s">
        <v>10909</v>
      </c>
      <c r="F2834" s="186">
        <v>16136753</v>
      </c>
      <c r="G2834" s="185" t="s">
        <v>6096</v>
      </c>
      <c r="H2834" s="110" t="s">
        <v>6119</v>
      </c>
      <c r="I2834" s="110" t="s">
        <v>6114</v>
      </c>
    </row>
    <row r="2835" spans="1:9" ht="11.25" customHeight="1" x14ac:dyDescent="0.2">
      <c r="A2835" s="181">
        <v>3684</v>
      </c>
      <c r="B2835" s="182" t="s">
        <v>2292</v>
      </c>
      <c r="C2835" s="182" t="s">
        <v>178</v>
      </c>
      <c r="D2835" s="183"/>
      <c r="E2835" s="188" t="s">
        <v>15193</v>
      </c>
      <c r="F2835" s="186">
        <v>0</v>
      </c>
      <c r="G2835" s="185" t="s">
        <v>6096</v>
      </c>
      <c r="H2835" s="110" t="s">
        <v>6119</v>
      </c>
      <c r="I2835" s="110" t="s">
        <v>6117</v>
      </c>
    </row>
    <row r="2836" spans="1:9" ht="11.25" customHeight="1" x14ac:dyDescent="0.2">
      <c r="A2836" s="181">
        <v>3686</v>
      </c>
      <c r="B2836" s="182" t="s">
        <v>2150</v>
      </c>
      <c r="C2836" s="182" t="s">
        <v>178</v>
      </c>
      <c r="D2836" s="183"/>
      <c r="E2836" s="188" t="s">
        <v>15193</v>
      </c>
      <c r="F2836" s="186">
        <v>0</v>
      </c>
      <c r="G2836" s="185" t="s">
        <v>6096</v>
      </c>
      <c r="H2836" s="110" t="s">
        <v>8489</v>
      </c>
      <c r="I2836" s="110" t="s">
        <v>8032</v>
      </c>
    </row>
    <row r="2837" spans="1:9" ht="11.25" customHeight="1" x14ac:dyDescent="0.2">
      <c r="A2837" s="181">
        <v>3687</v>
      </c>
      <c r="B2837" s="182" t="s">
        <v>1969</v>
      </c>
      <c r="C2837" s="182" t="s">
        <v>178</v>
      </c>
      <c r="D2837" s="183"/>
      <c r="E2837" s="188" t="s">
        <v>15193</v>
      </c>
      <c r="F2837" s="186">
        <v>0</v>
      </c>
      <c r="G2837" s="185" t="s">
        <v>6096</v>
      </c>
      <c r="H2837" s="110" t="s">
        <v>6121</v>
      </c>
      <c r="I2837" s="110" t="s">
        <v>8032</v>
      </c>
    </row>
    <row r="2838" spans="1:9" ht="11.25" customHeight="1" x14ac:dyDescent="0.2">
      <c r="A2838" s="181">
        <v>3688</v>
      </c>
      <c r="B2838" s="182" t="s">
        <v>2119</v>
      </c>
      <c r="C2838" s="182" t="s">
        <v>178</v>
      </c>
      <c r="D2838" s="183"/>
      <c r="E2838" s="188" t="s">
        <v>15193</v>
      </c>
      <c r="F2838" s="186">
        <v>0</v>
      </c>
      <c r="G2838" s="185" t="s">
        <v>6096</v>
      </c>
      <c r="H2838" s="110" t="s">
        <v>6121</v>
      </c>
      <c r="I2838" s="110" t="s">
        <v>8032</v>
      </c>
    </row>
    <row r="2839" spans="1:9" ht="11.25" customHeight="1" x14ac:dyDescent="0.2">
      <c r="A2839" s="181">
        <v>3689</v>
      </c>
      <c r="B2839" s="182" t="s">
        <v>12277</v>
      </c>
      <c r="C2839" s="182" t="s">
        <v>178</v>
      </c>
      <c r="D2839" s="183"/>
      <c r="E2839" s="188" t="s">
        <v>15193</v>
      </c>
      <c r="F2839" s="186">
        <v>0</v>
      </c>
      <c r="G2839" s="185" t="s">
        <v>6096</v>
      </c>
      <c r="H2839" s="110" t="s">
        <v>6121</v>
      </c>
      <c r="I2839" s="110" t="s">
        <v>8032</v>
      </c>
    </row>
    <row r="2840" spans="1:9" ht="11.25" customHeight="1" x14ac:dyDescent="0.2">
      <c r="A2840" s="181">
        <v>3692</v>
      </c>
      <c r="B2840" s="182" t="s">
        <v>1994</v>
      </c>
      <c r="C2840" s="182" t="s">
        <v>171</v>
      </c>
      <c r="D2840" s="184"/>
      <c r="E2840" s="188" t="s">
        <v>15193</v>
      </c>
      <c r="F2840" s="186">
        <v>0</v>
      </c>
      <c r="G2840" s="185" t="s">
        <v>6096</v>
      </c>
      <c r="H2840" s="110" t="s">
        <v>6121</v>
      </c>
      <c r="I2840" s="110" t="s">
        <v>8032</v>
      </c>
    </row>
    <row r="2841" spans="1:9" ht="11.25" customHeight="1" x14ac:dyDescent="0.2">
      <c r="A2841" s="181">
        <v>3693</v>
      </c>
      <c r="B2841" s="182" t="s">
        <v>1763</v>
      </c>
      <c r="C2841" s="182" t="s">
        <v>178</v>
      </c>
      <c r="D2841" s="183"/>
      <c r="E2841" s="188" t="s">
        <v>15193</v>
      </c>
      <c r="F2841" s="186">
        <v>0</v>
      </c>
      <c r="G2841" s="185" t="s">
        <v>6096</v>
      </c>
      <c r="H2841" s="110" t="s">
        <v>6121</v>
      </c>
      <c r="I2841" s="110" t="s">
        <v>8032</v>
      </c>
    </row>
    <row r="2842" spans="1:9" ht="11.25" customHeight="1" x14ac:dyDescent="0.2">
      <c r="A2842" s="181">
        <v>3694</v>
      </c>
      <c r="B2842" s="182" t="s">
        <v>1389</v>
      </c>
      <c r="C2842" s="182" t="s">
        <v>178</v>
      </c>
      <c r="D2842" s="183"/>
      <c r="E2842" s="188" t="s">
        <v>15193</v>
      </c>
      <c r="F2842" s="186">
        <v>0</v>
      </c>
      <c r="G2842" s="185" t="s">
        <v>6096</v>
      </c>
      <c r="H2842" s="110" t="s">
        <v>6121</v>
      </c>
      <c r="I2842" s="110" t="s">
        <v>8032</v>
      </c>
    </row>
    <row r="2843" spans="1:9" ht="11.25" customHeight="1" x14ac:dyDescent="0.2">
      <c r="A2843" s="181">
        <v>3695</v>
      </c>
      <c r="B2843" s="182" t="s">
        <v>245</v>
      </c>
      <c r="C2843" s="182" t="s">
        <v>178</v>
      </c>
      <c r="D2843" s="183"/>
      <c r="E2843" s="188" t="s">
        <v>15193</v>
      </c>
      <c r="F2843" s="186">
        <v>0</v>
      </c>
      <c r="G2843" s="185" t="s">
        <v>6096</v>
      </c>
      <c r="H2843" s="110" t="s">
        <v>7087</v>
      </c>
      <c r="I2843" s="110" t="s">
        <v>8032</v>
      </c>
    </row>
    <row r="2844" spans="1:9" ht="11.25" customHeight="1" x14ac:dyDescent="0.2">
      <c r="A2844" s="181">
        <v>3696</v>
      </c>
      <c r="B2844" s="182" t="s">
        <v>2175</v>
      </c>
      <c r="C2844" s="182" t="s">
        <v>178</v>
      </c>
      <c r="D2844" s="183"/>
      <c r="E2844" s="188" t="s">
        <v>15193</v>
      </c>
      <c r="F2844" s="186">
        <v>0</v>
      </c>
      <c r="G2844" s="185" t="s">
        <v>6096</v>
      </c>
      <c r="H2844" s="110" t="s">
        <v>6121</v>
      </c>
      <c r="I2844" s="110" t="s">
        <v>8032</v>
      </c>
    </row>
    <row r="2845" spans="1:9" ht="11.25" customHeight="1" x14ac:dyDescent="0.2">
      <c r="A2845" s="181">
        <v>3697</v>
      </c>
      <c r="B2845" s="182" t="s">
        <v>1385</v>
      </c>
      <c r="C2845" s="182" t="s">
        <v>178</v>
      </c>
      <c r="D2845" s="184"/>
      <c r="E2845" s="188" t="s">
        <v>15193</v>
      </c>
      <c r="F2845" s="186">
        <v>0</v>
      </c>
      <c r="G2845" s="185" t="s">
        <v>6096</v>
      </c>
      <c r="H2845" s="110" t="s">
        <v>6344</v>
      </c>
      <c r="I2845" s="110" t="s">
        <v>6118</v>
      </c>
    </row>
    <row r="2846" spans="1:9" ht="11.25" customHeight="1" x14ac:dyDescent="0.2">
      <c r="A2846" s="181">
        <v>3698</v>
      </c>
      <c r="B2846" s="182" t="s">
        <v>8356</v>
      </c>
      <c r="C2846" s="182" t="s">
        <v>178</v>
      </c>
      <c r="D2846" s="184">
        <v>44602</v>
      </c>
      <c r="E2846" s="188" t="s">
        <v>7328</v>
      </c>
      <c r="F2846" s="186">
        <v>39663</v>
      </c>
      <c r="G2846" s="185" t="s">
        <v>6096</v>
      </c>
      <c r="H2846" s="110" t="s">
        <v>6221</v>
      </c>
      <c r="I2846" s="110" t="s">
        <v>6117</v>
      </c>
    </row>
    <row r="2847" spans="1:9" ht="11.25" customHeight="1" x14ac:dyDescent="0.2">
      <c r="A2847" s="181">
        <v>3699</v>
      </c>
      <c r="B2847" s="182" t="s">
        <v>2666</v>
      </c>
      <c r="C2847" s="182" t="s">
        <v>178</v>
      </c>
      <c r="D2847" s="184"/>
      <c r="E2847" s="188" t="s">
        <v>15193</v>
      </c>
      <c r="F2847" s="186">
        <v>0</v>
      </c>
      <c r="G2847" s="185" t="s">
        <v>6096</v>
      </c>
      <c r="H2847" s="110" t="s">
        <v>6255</v>
      </c>
      <c r="I2847" s="110" t="s">
        <v>8032</v>
      </c>
    </row>
    <row r="2848" spans="1:9" ht="11.25" customHeight="1" x14ac:dyDescent="0.2">
      <c r="A2848" s="181">
        <v>3700</v>
      </c>
      <c r="B2848" s="182" t="s">
        <v>1251</v>
      </c>
      <c r="C2848" s="182" t="s">
        <v>178</v>
      </c>
      <c r="D2848" s="183">
        <v>44590</v>
      </c>
      <c r="E2848" s="188" t="s">
        <v>7328</v>
      </c>
      <c r="F2848" s="186">
        <v>17163</v>
      </c>
      <c r="G2848" s="185" t="s">
        <v>6096</v>
      </c>
      <c r="H2848" s="110" t="s">
        <v>6257</v>
      </c>
      <c r="I2848" s="110" t="s">
        <v>8032</v>
      </c>
    </row>
    <row r="2849" spans="1:9" ht="11.25" customHeight="1" x14ac:dyDescent="0.2">
      <c r="A2849" s="181">
        <v>3701</v>
      </c>
      <c r="B2849" s="182" t="s">
        <v>6617</v>
      </c>
      <c r="C2849" s="182" t="s">
        <v>178</v>
      </c>
      <c r="D2849" s="183">
        <v>45014</v>
      </c>
      <c r="E2849" s="188" t="s">
        <v>15194</v>
      </c>
      <c r="F2849" s="186">
        <v>21999.01</v>
      </c>
      <c r="G2849" s="185" t="s">
        <v>6096</v>
      </c>
      <c r="H2849" s="110" t="s">
        <v>6215</v>
      </c>
      <c r="I2849" s="110" t="s">
        <v>8032</v>
      </c>
    </row>
    <row r="2850" spans="1:9" ht="11.25" customHeight="1" x14ac:dyDescent="0.2">
      <c r="A2850" s="181">
        <v>3702</v>
      </c>
      <c r="B2850" s="182" t="s">
        <v>12275</v>
      </c>
      <c r="C2850" s="182" t="s">
        <v>178</v>
      </c>
      <c r="D2850" s="183"/>
      <c r="E2850" s="188" t="s">
        <v>15193</v>
      </c>
      <c r="F2850" s="186">
        <v>0</v>
      </c>
      <c r="G2850" s="185" t="s">
        <v>6096</v>
      </c>
      <c r="H2850" s="110" t="s">
        <v>6155</v>
      </c>
      <c r="I2850" s="110" t="s">
        <v>8032</v>
      </c>
    </row>
    <row r="2851" spans="1:9" ht="11.25" customHeight="1" x14ac:dyDescent="0.2">
      <c r="A2851" s="181">
        <v>3703</v>
      </c>
      <c r="B2851" s="182" t="s">
        <v>1386</v>
      </c>
      <c r="C2851" s="182" t="s">
        <v>178</v>
      </c>
      <c r="D2851" s="183">
        <v>44998</v>
      </c>
      <c r="E2851" s="188" t="s">
        <v>15194</v>
      </c>
      <c r="F2851" s="186">
        <v>1806</v>
      </c>
      <c r="G2851" s="185" t="s">
        <v>6096</v>
      </c>
      <c r="H2851" s="110" t="s">
        <v>6215</v>
      </c>
      <c r="I2851" s="110" t="s">
        <v>8032</v>
      </c>
    </row>
    <row r="2852" spans="1:9" ht="11.25" customHeight="1" x14ac:dyDescent="0.2">
      <c r="A2852" s="181">
        <v>3704</v>
      </c>
      <c r="B2852" s="182" t="s">
        <v>1390</v>
      </c>
      <c r="C2852" s="182" t="s">
        <v>178</v>
      </c>
      <c r="D2852" s="183">
        <v>43740</v>
      </c>
      <c r="E2852" s="188" t="s">
        <v>15195</v>
      </c>
      <c r="F2852" s="186">
        <v>5062.26</v>
      </c>
      <c r="G2852" s="185" t="s">
        <v>6096</v>
      </c>
      <c r="H2852" s="110" t="s">
        <v>8501</v>
      </c>
      <c r="I2852" s="110" t="s">
        <v>8032</v>
      </c>
    </row>
    <row r="2853" spans="1:9" ht="11.25" customHeight="1" x14ac:dyDescent="0.2">
      <c r="A2853" s="181">
        <v>3705</v>
      </c>
      <c r="B2853" s="182" t="s">
        <v>184</v>
      </c>
      <c r="C2853" s="182" t="s">
        <v>178</v>
      </c>
      <c r="D2853" s="184"/>
      <c r="E2853" s="188" t="s">
        <v>15193</v>
      </c>
      <c r="F2853" s="186">
        <v>0</v>
      </c>
      <c r="G2853" s="185" t="s">
        <v>6096</v>
      </c>
      <c r="H2853" s="110" t="s">
        <v>6124</v>
      </c>
      <c r="I2853" s="110" t="s">
        <v>8032</v>
      </c>
    </row>
    <row r="2854" spans="1:9" ht="11.25" customHeight="1" x14ac:dyDescent="0.2">
      <c r="A2854" s="181">
        <v>3706</v>
      </c>
      <c r="B2854" s="182" t="s">
        <v>4513</v>
      </c>
      <c r="C2854" s="182" t="s">
        <v>4484</v>
      </c>
      <c r="D2854" s="183">
        <v>45009</v>
      </c>
      <c r="E2854" s="188" t="s">
        <v>15194</v>
      </c>
      <c r="F2854" s="186">
        <v>363330</v>
      </c>
      <c r="G2854" s="185" t="s">
        <v>6096</v>
      </c>
      <c r="H2854" s="110" t="s">
        <v>6215</v>
      </c>
      <c r="I2854" s="110" t="s">
        <v>8032</v>
      </c>
    </row>
    <row r="2855" spans="1:9" ht="11.25" customHeight="1" x14ac:dyDescent="0.2">
      <c r="A2855" s="181">
        <v>3707</v>
      </c>
      <c r="B2855" s="182" t="s">
        <v>1747</v>
      </c>
      <c r="C2855" s="182" t="s">
        <v>178</v>
      </c>
      <c r="D2855" s="183"/>
      <c r="E2855" s="188" t="s">
        <v>15193</v>
      </c>
      <c r="F2855" s="186">
        <v>0</v>
      </c>
      <c r="G2855" s="185" t="s">
        <v>6096</v>
      </c>
      <c r="H2855" s="110" t="s">
        <v>6121</v>
      </c>
      <c r="I2855" s="110" t="s">
        <v>8032</v>
      </c>
    </row>
    <row r="2856" spans="1:9" ht="11.25" customHeight="1" x14ac:dyDescent="0.2">
      <c r="A2856" s="181">
        <v>3708</v>
      </c>
      <c r="B2856" s="182" t="s">
        <v>1269</v>
      </c>
      <c r="C2856" s="182" t="s">
        <v>178</v>
      </c>
      <c r="D2856" s="183">
        <v>44590</v>
      </c>
      <c r="E2856" s="188" t="s">
        <v>7328</v>
      </c>
      <c r="F2856" s="186">
        <v>9424</v>
      </c>
      <c r="G2856" s="185" t="s">
        <v>6096</v>
      </c>
      <c r="H2856" s="110" t="s">
        <v>6280</v>
      </c>
      <c r="I2856" s="110" t="s">
        <v>6114</v>
      </c>
    </row>
    <row r="2857" spans="1:9" ht="11.25" customHeight="1" x14ac:dyDescent="0.2">
      <c r="A2857" s="181">
        <v>3709</v>
      </c>
      <c r="B2857" s="182" t="s">
        <v>2171</v>
      </c>
      <c r="C2857" s="182" t="s">
        <v>178</v>
      </c>
      <c r="D2857" s="183"/>
      <c r="E2857" s="188" t="s">
        <v>15193</v>
      </c>
      <c r="F2857" s="186">
        <v>0</v>
      </c>
      <c r="G2857" s="185" t="s">
        <v>6096</v>
      </c>
      <c r="H2857" s="110" t="s">
        <v>6280</v>
      </c>
      <c r="I2857" s="110" t="s">
        <v>6114</v>
      </c>
    </row>
    <row r="2858" spans="1:9" ht="11.25" customHeight="1" x14ac:dyDescent="0.2">
      <c r="A2858" s="181">
        <v>3710</v>
      </c>
      <c r="B2858" s="182" t="s">
        <v>2067</v>
      </c>
      <c r="C2858" s="182" t="s">
        <v>178</v>
      </c>
      <c r="D2858" s="183"/>
      <c r="E2858" s="188" t="s">
        <v>15193</v>
      </c>
      <c r="F2858" s="186">
        <v>0</v>
      </c>
      <c r="G2858" s="185" t="s">
        <v>6096</v>
      </c>
      <c r="H2858" s="110" t="s">
        <v>6155</v>
      </c>
      <c r="I2858" s="110" t="s">
        <v>6114</v>
      </c>
    </row>
    <row r="2859" spans="1:9" ht="11.25" customHeight="1" x14ac:dyDescent="0.2">
      <c r="A2859" s="181">
        <v>3711</v>
      </c>
      <c r="B2859" s="182" t="s">
        <v>2063</v>
      </c>
      <c r="C2859" s="182" t="s">
        <v>178</v>
      </c>
      <c r="D2859" s="184">
        <v>45014</v>
      </c>
      <c r="E2859" s="188" t="s">
        <v>15194</v>
      </c>
      <c r="F2859" s="186">
        <v>26080</v>
      </c>
      <c r="G2859" s="185" t="s">
        <v>6096</v>
      </c>
      <c r="H2859" s="110" t="s">
        <v>6155</v>
      </c>
      <c r="I2859" s="110" t="s">
        <v>8032</v>
      </c>
    </row>
    <row r="2860" spans="1:9" ht="11.25" customHeight="1" x14ac:dyDescent="0.2">
      <c r="A2860" s="181">
        <v>3712</v>
      </c>
      <c r="B2860" s="182" t="s">
        <v>1412</v>
      </c>
      <c r="C2860" s="182" t="s">
        <v>178</v>
      </c>
      <c r="D2860" s="183">
        <v>44998</v>
      </c>
      <c r="E2860" s="188" t="s">
        <v>15194</v>
      </c>
      <c r="F2860" s="186">
        <v>9057.99</v>
      </c>
      <c r="G2860" s="185" t="s">
        <v>6096</v>
      </c>
      <c r="H2860" s="110" t="s">
        <v>6155</v>
      </c>
      <c r="I2860" s="110" t="s">
        <v>8032</v>
      </c>
    </row>
    <row r="2861" spans="1:9" ht="11.25" customHeight="1" x14ac:dyDescent="0.2">
      <c r="A2861" s="181">
        <v>3723</v>
      </c>
      <c r="B2861" s="182" t="s">
        <v>1761</v>
      </c>
      <c r="C2861" s="182" t="s">
        <v>178</v>
      </c>
      <c r="D2861" s="183">
        <v>44592</v>
      </c>
      <c r="E2861" s="188" t="s">
        <v>7328</v>
      </c>
      <c r="F2861" s="186">
        <v>30709</v>
      </c>
      <c r="G2861" s="185" t="s">
        <v>6096</v>
      </c>
      <c r="H2861" s="110" t="s">
        <v>6116</v>
      </c>
      <c r="I2861" s="110" t="s">
        <v>8046</v>
      </c>
    </row>
    <row r="2862" spans="1:9" ht="11.25" customHeight="1" x14ac:dyDescent="0.2">
      <c r="A2862" s="181">
        <v>3725</v>
      </c>
      <c r="B2862" s="182" t="s">
        <v>1324</v>
      </c>
      <c r="C2862" s="182" t="s">
        <v>178</v>
      </c>
      <c r="D2862" s="184">
        <v>44591</v>
      </c>
      <c r="E2862" s="188" t="s">
        <v>7328</v>
      </c>
      <c r="F2862" s="186">
        <v>4510</v>
      </c>
      <c r="G2862" s="185" t="s">
        <v>6096</v>
      </c>
      <c r="H2862" s="110" t="s">
        <v>6257</v>
      </c>
      <c r="I2862" s="110" t="s">
        <v>6114</v>
      </c>
    </row>
    <row r="2863" spans="1:9" ht="11.25" customHeight="1" x14ac:dyDescent="0.2">
      <c r="A2863" s="181">
        <v>3726</v>
      </c>
      <c r="B2863" s="182" t="s">
        <v>12273</v>
      </c>
      <c r="C2863" s="182" t="s">
        <v>178</v>
      </c>
      <c r="D2863" s="183"/>
      <c r="E2863" s="188" t="s">
        <v>15193</v>
      </c>
      <c r="F2863" s="186">
        <v>0</v>
      </c>
      <c r="G2863" s="185" t="s">
        <v>6096</v>
      </c>
      <c r="H2863" s="110" t="s">
        <v>6152</v>
      </c>
      <c r="I2863" s="110" t="s">
        <v>8032</v>
      </c>
    </row>
    <row r="2864" spans="1:9" ht="11.25" customHeight="1" x14ac:dyDescent="0.2">
      <c r="A2864" s="181">
        <v>3728</v>
      </c>
      <c r="B2864" s="182" t="s">
        <v>257</v>
      </c>
      <c r="C2864" s="182" t="s">
        <v>178</v>
      </c>
      <c r="D2864" s="183"/>
      <c r="E2864" s="188" t="s">
        <v>15193</v>
      </c>
      <c r="F2864" s="186">
        <v>0</v>
      </c>
      <c r="G2864" s="185" t="s">
        <v>6096</v>
      </c>
      <c r="H2864" s="110" t="s">
        <v>6152</v>
      </c>
      <c r="I2864" s="110" t="s">
        <v>8032</v>
      </c>
    </row>
    <row r="2865" spans="1:9" ht="11.25" customHeight="1" x14ac:dyDescent="0.2">
      <c r="A2865" s="181">
        <v>3729</v>
      </c>
      <c r="B2865" s="182" t="s">
        <v>2064</v>
      </c>
      <c r="C2865" s="182" t="s">
        <v>178</v>
      </c>
      <c r="D2865" s="183"/>
      <c r="E2865" s="188" t="s">
        <v>15193</v>
      </c>
      <c r="F2865" s="186">
        <v>0</v>
      </c>
      <c r="G2865" s="185" t="s">
        <v>6096</v>
      </c>
      <c r="H2865" s="110" t="s">
        <v>8489</v>
      </c>
      <c r="I2865" s="110" t="s">
        <v>8032</v>
      </c>
    </row>
    <row r="2866" spans="1:9" ht="11.25" customHeight="1" x14ac:dyDescent="0.2">
      <c r="A2866" s="181">
        <v>3730</v>
      </c>
      <c r="B2866" s="182" t="s">
        <v>12271</v>
      </c>
      <c r="C2866" s="182" t="s">
        <v>178</v>
      </c>
      <c r="D2866" s="184"/>
      <c r="E2866" s="188" t="s">
        <v>15193</v>
      </c>
      <c r="F2866" s="186">
        <v>0</v>
      </c>
      <c r="G2866" s="185" t="s">
        <v>6096</v>
      </c>
      <c r="H2866" s="110" t="s">
        <v>6344</v>
      </c>
      <c r="I2866" s="110" t="s">
        <v>6114</v>
      </c>
    </row>
    <row r="2867" spans="1:9" ht="11.25" customHeight="1" x14ac:dyDescent="0.2">
      <c r="A2867" s="181">
        <v>3732</v>
      </c>
      <c r="B2867" s="182" t="s">
        <v>1762</v>
      </c>
      <c r="C2867" s="182" t="s">
        <v>178</v>
      </c>
      <c r="D2867" s="183"/>
      <c r="E2867" s="188" t="s">
        <v>15193</v>
      </c>
      <c r="F2867" s="186">
        <v>0</v>
      </c>
      <c r="G2867" s="185" t="s">
        <v>6096</v>
      </c>
      <c r="H2867" s="110" t="s">
        <v>6255</v>
      </c>
      <c r="I2867" s="110" t="s">
        <v>7925</v>
      </c>
    </row>
    <row r="2868" spans="1:9" ht="11.25" customHeight="1" x14ac:dyDescent="0.2">
      <c r="A2868" s="181">
        <v>3733</v>
      </c>
      <c r="B2868" s="182" t="s">
        <v>12269</v>
      </c>
      <c r="C2868" s="182" t="s">
        <v>178</v>
      </c>
      <c r="D2868" s="184"/>
      <c r="E2868" s="188" t="s">
        <v>15193</v>
      </c>
      <c r="F2868" s="186">
        <v>0</v>
      </c>
      <c r="G2868" s="185" t="s">
        <v>6096</v>
      </c>
      <c r="H2868" s="110" t="s">
        <v>6344</v>
      </c>
      <c r="I2868" s="110" t="s">
        <v>6114</v>
      </c>
    </row>
    <row r="2869" spans="1:9" ht="11.25" customHeight="1" x14ac:dyDescent="0.2">
      <c r="A2869" s="181">
        <v>3734</v>
      </c>
      <c r="B2869" s="182" t="s">
        <v>1900</v>
      </c>
      <c r="C2869" s="182" t="s">
        <v>171</v>
      </c>
      <c r="D2869" s="183">
        <v>45014</v>
      </c>
      <c r="E2869" s="188" t="s">
        <v>15194</v>
      </c>
      <c r="F2869" s="186">
        <v>38202</v>
      </c>
      <c r="G2869" s="185" t="s">
        <v>6096</v>
      </c>
      <c r="H2869" s="110" t="s">
        <v>6257</v>
      </c>
      <c r="I2869" s="110" t="s">
        <v>6114</v>
      </c>
    </row>
    <row r="2870" spans="1:9" ht="11.25" customHeight="1" x14ac:dyDescent="0.2">
      <c r="A2870" s="181">
        <v>3735</v>
      </c>
      <c r="B2870" s="182" t="s">
        <v>6613</v>
      </c>
      <c r="C2870" s="182" t="s">
        <v>178</v>
      </c>
      <c r="D2870" s="183">
        <v>45065</v>
      </c>
      <c r="E2870" s="188" t="s">
        <v>15194</v>
      </c>
      <c r="F2870" s="186">
        <v>38557</v>
      </c>
      <c r="G2870" s="185" t="s">
        <v>6096</v>
      </c>
      <c r="H2870" s="110" t="s">
        <v>6124</v>
      </c>
      <c r="I2870" s="110" t="s">
        <v>8032</v>
      </c>
    </row>
    <row r="2871" spans="1:9" ht="11.25" customHeight="1" x14ac:dyDescent="0.2">
      <c r="A2871" s="181">
        <v>3736</v>
      </c>
      <c r="B2871" s="182" t="s">
        <v>12267</v>
      </c>
      <c r="C2871" s="182" t="s">
        <v>178</v>
      </c>
      <c r="D2871" s="184"/>
      <c r="E2871" s="188" t="s">
        <v>15193</v>
      </c>
      <c r="F2871" s="186">
        <v>0</v>
      </c>
      <c r="G2871" s="185" t="s">
        <v>6096</v>
      </c>
      <c r="H2871" s="110" t="s">
        <v>6124</v>
      </c>
      <c r="I2871" s="110" t="s">
        <v>6122</v>
      </c>
    </row>
    <row r="2872" spans="1:9" ht="11.25" customHeight="1" x14ac:dyDescent="0.2">
      <c r="A2872" s="181">
        <v>3737</v>
      </c>
      <c r="B2872" s="182" t="s">
        <v>1402</v>
      </c>
      <c r="C2872" s="182" t="s">
        <v>178</v>
      </c>
      <c r="D2872" s="183">
        <v>44591</v>
      </c>
      <c r="E2872" s="188" t="s">
        <v>7328</v>
      </c>
      <c r="F2872" s="186">
        <v>1426</v>
      </c>
      <c r="G2872" s="185" t="s">
        <v>6096</v>
      </c>
      <c r="H2872" s="110" t="s">
        <v>6221</v>
      </c>
      <c r="I2872" s="110" t="s">
        <v>8032</v>
      </c>
    </row>
    <row r="2873" spans="1:9" ht="11.25" customHeight="1" x14ac:dyDescent="0.2">
      <c r="A2873" s="181">
        <v>3738</v>
      </c>
      <c r="B2873" s="182" t="s">
        <v>7617</v>
      </c>
      <c r="C2873" s="182" t="s">
        <v>178</v>
      </c>
      <c r="D2873" s="183">
        <v>45062</v>
      </c>
      <c r="E2873" s="188" t="s">
        <v>15194</v>
      </c>
      <c r="F2873" s="186">
        <v>5516</v>
      </c>
      <c r="G2873" s="185" t="s">
        <v>6096</v>
      </c>
      <c r="H2873" s="110" t="s">
        <v>6141</v>
      </c>
      <c r="I2873" s="110" t="s">
        <v>6118</v>
      </c>
    </row>
    <row r="2874" spans="1:9" ht="11.25" customHeight="1" x14ac:dyDescent="0.2">
      <c r="A2874" s="181">
        <v>3740</v>
      </c>
      <c r="B2874" s="182" t="s">
        <v>3708</v>
      </c>
      <c r="C2874" s="182" t="s">
        <v>178</v>
      </c>
      <c r="D2874" s="183"/>
      <c r="E2874" s="188" t="s">
        <v>15193</v>
      </c>
      <c r="F2874" s="186">
        <v>0</v>
      </c>
      <c r="G2874" s="185" t="s">
        <v>6096</v>
      </c>
      <c r="H2874" s="110" t="s">
        <v>6255</v>
      </c>
      <c r="I2874" s="110" t="s">
        <v>7925</v>
      </c>
    </row>
    <row r="2875" spans="1:9" ht="11.25" customHeight="1" x14ac:dyDescent="0.2">
      <c r="A2875" s="181">
        <v>3744</v>
      </c>
      <c r="B2875" s="182" t="s">
        <v>2172</v>
      </c>
      <c r="C2875" s="182" t="s">
        <v>178</v>
      </c>
      <c r="D2875" s="183"/>
      <c r="E2875" s="188" t="s">
        <v>15193</v>
      </c>
      <c r="F2875" s="186">
        <v>0</v>
      </c>
      <c r="G2875" s="185" t="s">
        <v>6096</v>
      </c>
      <c r="H2875" s="110" t="s">
        <v>6255</v>
      </c>
      <c r="I2875" s="110" t="s">
        <v>7925</v>
      </c>
    </row>
    <row r="2876" spans="1:9" ht="11.25" customHeight="1" x14ac:dyDescent="0.2">
      <c r="A2876" s="181">
        <v>3745</v>
      </c>
      <c r="B2876" s="182" t="s">
        <v>891</v>
      </c>
      <c r="C2876" s="182" t="s">
        <v>868</v>
      </c>
      <c r="D2876" s="183"/>
      <c r="E2876" s="188" t="s">
        <v>15193</v>
      </c>
      <c r="F2876" s="186">
        <v>0</v>
      </c>
      <c r="G2876" s="185" t="s">
        <v>6096</v>
      </c>
      <c r="H2876" s="110" t="s">
        <v>6255</v>
      </c>
      <c r="I2876" s="110" t="s">
        <v>7925</v>
      </c>
    </row>
    <row r="2877" spans="1:9" ht="11.25" customHeight="1" x14ac:dyDescent="0.2">
      <c r="A2877" s="181">
        <v>3746</v>
      </c>
      <c r="B2877" s="182" t="s">
        <v>12266</v>
      </c>
      <c r="C2877" s="182" t="s">
        <v>178</v>
      </c>
      <c r="D2877" s="183"/>
      <c r="E2877" s="188" t="s">
        <v>15193</v>
      </c>
      <c r="F2877" s="186">
        <v>0</v>
      </c>
      <c r="G2877" s="185" t="s">
        <v>6096</v>
      </c>
      <c r="H2877" s="110" t="s">
        <v>6255</v>
      </c>
      <c r="I2877" s="110" t="s">
        <v>7925</v>
      </c>
    </row>
    <row r="2878" spans="1:9" ht="11.25" customHeight="1" x14ac:dyDescent="0.2">
      <c r="A2878" s="181">
        <v>3747</v>
      </c>
      <c r="B2878" s="182" t="s">
        <v>6612</v>
      </c>
      <c r="C2878" s="182" t="s">
        <v>178</v>
      </c>
      <c r="D2878" s="183">
        <v>45014</v>
      </c>
      <c r="E2878" s="188" t="s">
        <v>15194</v>
      </c>
      <c r="F2878" s="186">
        <v>30136</v>
      </c>
      <c r="G2878" s="185" t="s">
        <v>6096</v>
      </c>
      <c r="H2878" s="110" t="s">
        <v>6255</v>
      </c>
      <c r="I2878" s="110" t="s">
        <v>7925</v>
      </c>
    </row>
    <row r="2879" spans="1:9" ht="11.25" customHeight="1" x14ac:dyDescent="0.2">
      <c r="A2879" s="181">
        <v>3748</v>
      </c>
      <c r="B2879" s="182" t="s">
        <v>3680</v>
      </c>
      <c r="C2879" s="182" t="s">
        <v>178</v>
      </c>
      <c r="D2879" s="183"/>
      <c r="E2879" s="188" t="s">
        <v>15193</v>
      </c>
      <c r="F2879" s="186">
        <v>0</v>
      </c>
      <c r="G2879" s="185" t="s">
        <v>6096</v>
      </c>
      <c r="H2879" s="110" t="s">
        <v>6255</v>
      </c>
      <c r="I2879" s="110" t="s">
        <v>7925</v>
      </c>
    </row>
    <row r="2880" spans="1:9" ht="11.25" customHeight="1" x14ac:dyDescent="0.2">
      <c r="A2880" s="181">
        <v>3750</v>
      </c>
      <c r="B2880" s="182" t="s">
        <v>3490</v>
      </c>
      <c r="C2880" s="182" t="s">
        <v>4532</v>
      </c>
      <c r="D2880" s="183">
        <v>45014</v>
      </c>
      <c r="E2880" s="188" t="s">
        <v>15194</v>
      </c>
      <c r="F2880" s="186">
        <v>215095</v>
      </c>
      <c r="G2880" s="185" t="s">
        <v>6096</v>
      </c>
      <c r="H2880" s="110" t="s">
        <v>6255</v>
      </c>
      <c r="I2880" s="110" t="s">
        <v>7925</v>
      </c>
    </row>
    <row r="2881" spans="1:9" ht="11.25" customHeight="1" x14ac:dyDescent="0.2">
      <c r="A2881" s="181">
        <v>3751</v>
      </c>
      <c r="B2881" s="182" t="s">
        <v>3554</v>
      </c>
      <c r="C2881" s="182" t="s">
        <v>178</v>
      </c>
      <c r="D2881" s="183"/>
      <c r="E2881" s="188" t="s">
        <v>15193</v>
      </c>
      <c r="F2881" s="186">
        <v>0</v>
      </c>
      <c r="G2881" s="185" t="s">
        <v>6096</v>
      </c>
      <c r="H2881" s="110" t="s">
        <v>6255</v>
      </c>
      <c r="I2881" s="110" t="s">
        <v>7925</v>
      </c>
    </row>
    <row r="2882" spans="1:9" ht="11.25" customHeight="1" x14ac:dyDescent="0.2">
      <c r="A2882" s="181">
        <v>3752</v>
      </c>
      <c r="B2882" s="182" t="s">
        <v>3487</v>
      </c>
      <c r="C2882" s="182" t="s">
        <v>178</v>
      </c>
      <c r="D2882" s="184">
        <v>44365</v>
      </c>
      <c r="E2882" s="188" t="s">
        <v>15199</v>
      </c>
      <c r="F2882" s="186">
        <v>33381</v>
      </c>
      <c r="G2882" s="185" t="s">
        <v>6096</v>
      </c>
      <c r="H2882" s="110" t="s">
        <v>6203</v>
      </c>
      <c r="I2882" s="110" t="s">
        <v>6117</v>
      </c>
    </row>
    <row r="2883" spans="1:9" ht="11.25" customHeight="1" x14ac:dyDescent="0.2">
      <c r="A2883" s="181">
        <v>3753</v>
      </c>
      <c r="B2883" s="182" t="s">
        <v>7178</v>
      </c>
      <c r="C2883" s="182" t="s">
        <v>4532</v>
      </c>
      <c r="D2883" s="183">
        <v>45007</v>
      </c>
      <c r="E2883" s="188" t="s">
        <v>15194</v>
      </c>
      <c r="F2883" s="186">
        <v>4794924</v>
      </c>
      <c r="G2883" s="185" t="s">
        <v>6096</v>
      </c>
      <c r="H2883" s="110" t="s">
        <v>6119</v>
      </c>
      <c r="I2883" s="110" t="s">
        <v>8032</v>
      </c>
    </row>
    <row r="2884" spans="1:9" ht="11.25" customHeight="1" x14ac:dyDescent="0.2">
      <c r="A2884" s="181">
        <v>3756</v>
      </c>
      <c r="B2884" s="182" t="s">
        <v>6610</v>
      </c>
      <c r="C2884" s="182" t="s">
        <v>178</v>
      </c>
      <c r="D2884" s="183">
        <v>44998</v>
      </c>
      <c r="E2884" s="188" t="s">
        <v>15194</v>
      </c>
      <c r="F2884" s="186">
        <v>6344</v>
      </c>
      <c r="G2884" s="185" t="s">
        <v>6096</v>
      </c>
      <c r="H2884" s="110" t="s">
        <v>6119</v>
      </c>
      <c r="I2884" s="110" t="s">
        <v>6118</v>
      </c>
    </row>
    <row r="2885" spans="1:9" ht="11.25" customHeight="1" x14ac:dyDescent="0.2">
      <c r="A2885" s="181">
        <v>3758</v>
      </c>
      <c r="B2885" s="182" t="s">
        <v>12264</v>
      </c>
      <c r="C2885" s="182" t="s">
        <v>183</v>
      </c>
      <c r="D2885" s="183"/>
      <c r="E2885" s="188" t="s">
        <v>15193</v>
      </c>
      <c r="F2885" s="186">
        <v>0</v>
      </c>
      <c r="G2885" s="185" t="s">
        <v>6096</v>
      </c>
      <c r="H2885" s="110" t="s">
        <v>6119</v>
      </c>
      <c r="I2885" s="110" t="s">
        <v>6122</v>
      </c>
    </row>
    <row r="2886" spans="1:9" ht="11.25" customHeight="1" x14ac:dyDescent="0.2">
      <c r="A2886" s="181">
        <v>3759</v>
      </c>
      <c r="B2886" s="182" t="s">
        <v>7983</v>
      </c>
      <c r="C2886" s="182" t="s">
        <v>5199</v>
      </c>
      <c r="D2886" s="184">
        <v>45329</v>
      </c>
      <c r="E2886" s="188" t="s">
        <v>10909</v>
      </c>
      <c r="F2886" s="186">
        <v>42920</v>
      </c>
      <c r="G2886" s="185" t="s">
        <v>6096</v>
      </c>
      <c r="H2886" s="110" t="s">
        <v>6119</v>
      </c>
      <c r="I2886" s="110" t="s">
        <v>6122</v>
      </c>
    </row>
    <row r="2887" spans="1:9" ht="11.25" customHeight="1" x14ac:dyDescent="0.2">
      <c r="A2887" s="181">
        <v>3760</v>
      </c>
      <c r="B2887" s="182" t="s">
        <v>3652</v>
      </c>
      <c r="C2887" s="182" t="s">
        <v>178</v>
      </c>
      <c r="D2887" s="183"/>
      <c r="E2887" s="188" t="s">
        <v>15193</v>
      </c>
      <c r="F2887" s="186">
        <v>0</v>
      </c>
      <c r="G2887" s="185" t="s">
        <v>6096</v>
      </c>
      <c r="H2887" s="110" t="s">
        <v>6119</v>
      </c>
      <c r="I2887" s="110" t="s">
        <v>6122</v>
      </c>
    </row>
    <row r="2888" spans="1:9" ht="11.25" customHeight="1" x14ac:dyDescent="0.2">
      <c r="A2888" s="181">
        <v>3761</v>
      </c>
      <c r="B2888" s="182" t="s">
        <v>3658</v>
      </c>
      <c r="C2888" s="182" t="s">
        <v>178</v>
      </c>
      <c r="D2888" s="183"/>
      <c r="E2888" s="188" t="s">
        <v>15193</v>
      </c>
      <c r="F2888" s="186">
        <v>0</v>
      </c>
      <c r="G2888" s="185" t="s">
        <v>6096</v>
      </c>
      <c r="H2888" s="110" t="s">
        <v>6119</v>
      </c>
      <c r="I2888" s="110" t="s">
        <v>6122</v>
      </c>
    </row>
    <row r="2889" spans="1:9" ht="11.25" customHeight="1" x14ac:dyDescent="0.2">
      <c r="A2889" s="181">
        <v>3762</v>
      </c>
      <c r="B2889" s="182" t="s">
        <v>12263</v>
      </c>
      <c r="C2889" s="182" t="s">
        <v>178</v>
      </c>
      <c r="D2889" s="183"/>
      <c r="E2889" s="188" t="s">
        <v>15193</v>
      </c>
      <c r="F2889" s="186">
        <v>0</v>
      </c>
      <c r="G2889" s="185" t="s">
        <v>6096</v>
      </c>
      <c r="H2889" s="110" t="s">
        <v>6119</v>
      </c>
      <c r="I2889" s="110" t="s">
        <v>6122</v>
      </c>
    </row>
    <row r="2890" spans="1:9" ht="11.25" customHeight="1" x14ac:dyDescent="0.2">
      <c r="A2890" s="181">
        <v>3765</v>
      </c>
      <c r="B2890" s="182" t="s">
        <v>3644</v>
      </c>
      <c r="C2890" s="182" t="s">
        <v>178</v>
      </c>
      <c r="D2890" s="183"/>
      <c r="E2890" s="188" t="s">
        <v>15193</v>
      </c>
      <c r="F2890" s="186">
        <v>0</v>
      </c>
      <c r="G2890" s="185" t="s">
        <v>6096</v>
      </c>
      <c r="H2890" s="110" t="s">
        <v>6119</v>
      </c>
      <c r="I2890" s="110" t="s">
        <v>8032</v>
      </c>
    </row>
    <row r="2891" spans="1:9" ht="11.25" customHeight="1" x14ac:dyDescent="0.2">
      <c r="A2891" s="181">
        <v>3766</v>
      </c>
      <c r="B2891" s="182" t="s">
        <v>12262</v>
      </c>
      <c r="C2891" s="182" t="s">
        <v>401</v>
      </c>
      <c r="D2891" s="183">
        <v>45328</v>
      </c>
      <c r="E2891" s="188" t="s">
        <v>10909</v>
      </c>
      <c r="F2891" s="186">
        <v>0</v>
      </c>
      <c r="G2891" s="185" t="s">
        <v>6096</v>
      </c>
      <c r="H2891" s="110" t="s">
        <v>6119</v>
      </c>
      <c r="I2891" s="110" t="s">
        <v>6122</v>
      </c>
    </row>
    <row r="2892" spans="1:9" ht="11.25" customHeight="1" x14ac:dyDescent="0.2">
      <c r="A2892" s="181">
        <v>3767</v>
      </c>
      <c r="B2892" s="182" t="s">
        <v>3241</v>
      </c>
      <c r="C2892" s="182" t="s">
        <v>401</v>
      </c>
      <c r="D2892" s="184">
        <v>44684</v>
      </c>
      <c r="E2892" s="188" t="s">
        <v>7328</v>
      </c>
      <c r="F2892" s="186">
        <v>1753200</v>
      </c>
      <c r="G2892" s="185" t="s">
        <v>6096</v>
      </c>
      <c r="H2892" s="110" t="s">
        <v>6119</v>
      </c>
      <c r="I2892" s="110" t="s">
        <v>6122</v>
      </c>
    </row>
    <row r="2893" spans="1:9" ht="11.25" customHeight="1" x14ac:dyDescent="0.2">
      <c r="A2893" s="181">
        <v>3768</v>
      </c>
      <c r="B2893" s="182" t="s">
        <v>3252</v>
      </c>
      <c r="C2893" s="182" t="s">
        <v>401</v>
      </c>
      <c r="D2893" s="183">
        <v>45328</v>
      </c>
      <c r="E2893" s="188" t="s">
        <v>10909</v>
      </c>
      <c r="F2893" s="186">
        <v>2969477</v>
      </c>
      <c r="G2893" s="185" t="s">
        <v>6096</v>
      </c>
      <c r="H2893" s="110" t="s">
        <v>6119</v>
      </c>
      <c r="I2893" s="110" t="s">
        <v>6118</v>
      </c>
    </row>
    <row r="2894" spans="1:9" ht="11.25" customHeight="1" x14ac:dyDescent="0.2">
      <c r="A2894" s="181">
        <v>3769</v>
      </c>
      <c r="B2894" s="182" t="s">
        <v>3253</v>
      </c>
      <c r="C2894" s="182" t="s">
        <v>401</v>
      </c>
      <c r="D2894" s="183">
        <v>45328</v>
      </c>
      <c r="E2894" s="188" t="s">
        <v>10909</v>
      </c>
      <c r="F2894" s="186">
        <v>2509474</v>
      </c>
      <c r="G2894" s="185" t="s">
        <v>6096</v>
      </c>
      <c r="H2894" s="110" t="s">
        <v>6119</v>
      </c>
      <c r="I2894" s="110" t="s">
        <v>6114</v>
      </c>
    </row>
    <row r="2895" spans="1:9" ht="11.25" customHeight="1" x14ac:dyDescent="0.2">
      <c r="A2895" s="181">
        <v>3772</v>
      </c>
      <c r="B2895" s="182" t="s">
        <v>7962</v>
      </c>
      <c r="C2895" s="182" t="s">
        <v>868</v>
      </c>
      <c r="D2895" s="183">
        <v>45329</v>
      </c>
      <c r="E2895" s="188" t="s">
        <v>10909</v>
      </c>
      <c r="F2895" s="186">
        <v>7305</v>
      </c>
      <c r="G2895" s="185" t="s">
        <v>6096</v>
      </c>
      <c r="H2895" s="110" t="s">
        <v>6573</v>
      </c>
      <c r="I2895" s="110" t="s">
        <v>6114</v>
      </c>
    </row>
    <row r="2896" spans="1:9" ht="11.25" customHeight="1" x14ac:dyDescent="0.2">
      <c r="A2896" s="181">
        <v>3773</v>
      </c>
      <c r="B2896" s="182" t="s">
        <v>7982</v>
      </c>
      <c r="C2896" s="182" t="s">
        <v>868</v>
      </c>
      <c r="D2896" s="183">
        <v>45329</v>
      </c>
      <c r="E2896" s="188" t="s">
        <v>10909</v>
      </c>
      <c r="F2896" s="186">
        <v>12491</v>
      </c>
      <c r="G2896" s="185" t="s">
        <v>6096</v>
      </c>
      <c r="H2896" s="110" t="s">
        <v>6195</v>
      </c>
      <c r="I2896" s="110" t="s">
        <v>6114</v>
      </c>
    </row>
    <row r="2897" spans="1:9" ht="11.25" customHeight="1" x14ac:dyDescent="0.2">
      <c r="A2897" s="181">
        <v>3777</v>
      </c>
      <c r="B2897" s="182" t="s">
        <v>3257</v>
      </c>
      <c r="C2897" s="182" t="s">
        <v>401</v>
      </c>
      <c r="D2897" s="183">
        <v>45328</v>
      </c>
      <c r="E2897" s="188" t="s">
        <v>10909</v>
      </c>
      <c r="F2897" s="186">
        <v>3505596</v>
      </c>
      <c r="G2897" s="185" t="s">
        <v>6096</v>
      </c>
      <c r="H2897" s="110" t="s">
        <v>6210</v>
      </c>
      <c r="I2897" s="110" t="s">
        <v>6114</v>
      </c>
    </row>
    <row r="2898" spans="1:9" ht="11.25" customHeight="1" x14ac:dyDescent="0.2">
      <c r="A2898" s="181">
        <v>3778</v>
      </c>
      <c r="B2898" s="182" t="s">
        <v>3258</v>
      </c>
      <c r="C2898" s="182" t="s">
        <v>401</v>
      </c>
      <c r="D2898" s="183">
        <v>44684</v>
      </c>
      <c r="E2898" s="188" t="s">
        <v>7328</v>
      </c>
      <c r="F2898" s="186">
        <v>2997810</v>
      </c>
      <c r="G2898" s="185" t="s">
        <v>6559</v>
      </c>
      <c r="H2898" s="110" t="s">
        <v>6560</v>
      </c>
      <c r="I2898" s="110" t="s">
        <v>6114</v>
      </c>
    </row>
    <row r="2899" spans="1:9" ht="11.25" customHeight="1" x14ac:dyDescent="0.2">
      <c r="A2899" s="181">
        <v>3780</v>
      </c>
      <c r="B2899" s="182" t="s">
        <v>7981</v>
      </c>
      <c r="C2899" s="182" t="s">
        <v>401</v>
      </c>
      <c r="D2899" s="183">
        <v>45328</v>
      </c>
      <c r="E2899" s="188" t="s">
        <v>10909</v>
      </c>
      <c r="F2899" s="186">
        <v>4191206</v>
      </c>
      <c r="G2899" s="185" t="s">
        <v>8524</v>
      </c>
      <c r="H2899" s="110" t="s">
        <v>6141</v>
      </c>
      <c r="I2899" s="110" t="s">
        <v>6122</v>
      </c>
    </row>
    <row r="2900" spans="1:9" ht="11.25" customHeight="1" x14ac:dyDescent="0.2">
      <c r="A2900" s="181">
        <v>3781</v>
      </c>
      <c r="B2900" s="182" t="s">
        <v>12260</v>
      </c>
      <c r="C2900" s="182" t="s">
        <v>178</v>
      </c>
      <c r="D2900" s="183"/>
      <c r="E2900" s="188" t="s">
        <v>15193</v>
      </c>
      <c r="F2900" s="186">
        <v>0</v>
      </c>
      <c r="G2900" s="185" t="s">
        <v>6096</v>
      </c>
      <c r="H2900" s="110" t="s">
        <v>6195</v>
      </c>
      <c r="I2900" s="110" t="s">
        <v>6114</v>
      </c>
    </row>
    <row r="2901" spans="1:9" ht="11.25" customHeight="1" x14ac:dyDescent="0.2">
      <c r="A2901" s="181">
        <v>3782</v>
      </c>
      <c r="B2901" s="182" t="s">
        <v>7411</v>
      </c>
      <c r="C2901" s="182" t="s">
        <v>171</v>
      </c>
      <c r="D2901" s="184">
        <v>44589</v>
      </c>
      <c r="E2901" s="188" t="s">
        <v>7328</v>
      </c>
      <c r="F2901" s="186">
        <v>3192</v>
      </c>
      <c r="G2901" s="185" t="s">
        <v>6096</v>
      </c>
      <c r="H2901" s="110" t="s">
        <v>6119</v>
      </c>
      <c r="I2901" s="110" t="s">
        <v>6118</v>
      </c>
    </row>
    <row r="2902" spans="1:9" ht="11.25" customHeight="1" x14ac:dyDescent="0.2">
      <c r="A2902" s="181">
        <v>3783</v>
      </c>
      <c r="B2902" s="182" t="s">
        <v>2152</v>
      </c>
      <c r="C2902" s="182" t="s">
        <v>178</v>
      </c>
      <c r="D2902" s="184"/>
      <c r="E2902" s="188" t="s">
        <v>15193</v>
      </c>
      <c r="F2902" s="186">
        <v>0</v>
      </c>
      <c r="G2902" s="185" t="s">
        <v>6096</v>
      </c>
      <c r="H2902" s="110" t="s">
        <v>6201</v>
      </c>
      <c r="I2902" s="110" t="s">
        <v>6114</v>
      </c>
    </row>
    <row r="2903" spans="1:9" ht="11.25" customHeight="1" x14ac:dyDescent="0.2">
      <c r="A2903" s="181">
        <v>3784</v>
      </c>
      <c r="B2903" s="182" t="s">
        <v>7409</v>
      </c>
      <c r="C2903" s="182" t="s">
        <v>171</v>
      </c>
      <c r="D2903" s="183">
        <v>45014</v>
      </c>
      <c r="E2903" s="188" t="s">
        <v>15194</v>
      </c>
      <c r="F2903" s="186">
        <v>2361</v>
      </c>
      <c r="G2903" s="185" t="s">
        <v>6096</v>
      </c>
      <c r="H2903" s="110" t="s">
        <v>6221</v>
      </c>
      <c r="I2903" s="110" t="s">
        <v>8032</v>
      </c>
    </row>
    <row r="2904" spans="1:9" ht="11.25" customHeight="1" x14ac:dyDescent="0.2">
      <c r="A2904" s="181">
        <v>3785</v>
      </c>
      <c r="B2904" s="182" t="s">
        <v>992</v>
      </c>
      <c r="C2904" s="182" t="s">
        <v>4484</v>
      </c>
      <c r="D2904" s="184"/>
      <c r="E2904" s="188" t="s">
        <v>15193</v>
      </c>
      <c r="F2904" s="186">
        <v>0</v>
      </c>
      <c r="G2904" s="185" t="s">
        <v>6096</v>
      </c>
      <c r="H2904" s="110" t="s">
        <v>6221</v>
      </c>
      <c r="I2904" s="110" t="s">
        <v>8032</v>
      </c>
    </row>
    <row r="2905" spans="1:9" ht="11.25" customHeight="1" x14ac:dyDescent="0.2">
      <c r="A2905" s="181">
        <v>3786</v>
      </c>
      <c r="B2905" s="182" t="s">
        <v>933</v>
      </c>
      <c r="C2905" s="182" t="s">
        <v>178</v>
      </c>
      <c r="D2905" s="183"/>
      <c r="E2905" s="188" t="s">
        <v>15193</v>
      </c>
      <c r="F2905" s="186">
        <v>0</v>
      </c>
      <c r="G2905" s="185" t="s">
        <v>6096</v>
      </c>
      <c r="H2905" s="110" t="s">
        <v>7249</v>
      </c>
      <c r="I2905" s="110" t="s">
        <v>8032</v>
      </c>
    </row>
    <row r="2906" spans="1:9" ht="11.25" customHeight="1" x14ac:dyDescent="0.2">
      <c r="A2906" s="181">
        <v>3787</v>
      </c>
      <c r="B2906" s="182" t="s">
        <v>7961</v>
      </c>
      <c r="C2906" s="182" t="s">
        <v>5199</v>
      </c>
      <c r="D2906" s="183">
        <v>45329</v>
      </c>
      <c r="E2906" s="188" t="s">
        <v>10909</v>
      </c>
      <c r="F2906" s="186">
        <v>45627</v>
      </c>
      <c r="G2906" s="185" t="s">
        <v>6096</v>
      </c>
      <c r="H2906" s="110" t="s">
        <v>7087</v>
      </c>
      <c r="I2906" s="110" t="s">
        <v>8032</v>
      </c>
    </row>
    <row r="2907" spans="1:9" ht="11.25" customHeight="1" x14ac:dyDescent="0.2">
      <c r="A2907" s="181">
        <v>3788</v>
      </c>
      <c r="B2907" s="182" t="s">
        <v>7980</v>
      </c>
      <c r="C2907" s="182" t="s">
        <v>5199</v>
      </c>
      <c r="D2907" s="183">
        <v>45329</v>
      </c>
      <c r="E2907" s="188" t="s">
        <v>10909</v>
      </c>
      <c r="F2907" s="186">
        <v>88933</v>
      </c>
      <c r="G2907" s="185" t="s">
        <v>6096</v>
      </c>
      <c r="H2907" s="110" t="s">
        <v>6121</v>
      </c>
      <c r="I2907" s="110" t="s">
        <v>8032</v>
      </c>
    </row>
    <row r="2908" spans="1:9" ht="11.25" customHeight="1" x14ac:dyDescent="0.2">
      <c r="A2908" s="181">
        <v>3789</v>
      </c>
      <c r="B2908" s="182" t="s">
        <v>3642</v>
      </c>
      <c r="C2908" s="182" t="s">
        <v>178</v>
      </c>
      <c r="D2908" s="183"/>
      <c r="E2908" s="188" t="s">
        <v>15193</v>
      </c>
      <c r="F2908" s="186">
        <v>0</v>
      </c>
      <c r="G2908" s="185" t="s">
        <v>6096</v>
      </c>
      <c r="H2908" s="110" t="s">
        <v>6221</v>
      </c>
      <c r="I2908" s="110" t="s">
        <v>8032</v>
      </c>
    </row>
    <row r="2909" spans="1:9" ht="11.25" customHeight="1" x14ac:dyDescent="0.2">
      <c r="A2909" s="181">
        <v>3790</v>
      </c>
      <c r="B2909" s="182" t="s">
        <v>1962</v>
      </c>
      <c r="C2909" s="182" t="s">
        <v>171</v>
      </c>
      <c r="D2909" s="183"/>
      <c r="E2909" s="188" t="s">
        <v>15193</v>
      </c>
      <c r="F2909" s="186">
        <v>0</v>
      </c>
      <c r="G2909" s="185" t="s">
        <v>6096</v>
      </c>
      <c r="H2909" s="110" t="s">
        <v>6221</v>
      </c>
      <c r="I2909" s="110" t="s">
        <v>8032</v>
      </c>
    </row>
    <row r="2910" spans="1:9" ht="11.25" customHeight="1" x14ac:dyDescent="0.2">
      <c r="A2910" s="181">
        <v>3791</v>
      </c>
      <c r="B2910" s="182" t="s">
        <v>1757</v>
      </c>
      <c r="C2910" s="182" t="s">
        <v>178</v>
      </c>
      <c r="D2910" s="183"/>
      <c r="E2910" s="188" t="s">
        <v>15193</v>
      </c>
      <c r="F2910" s="186">
        <v>0</v>
      </c>
      <c r="G2910" s="185" t="s">
        <v>6096</v>
      </c>
      <c r="H2910" s="110" t="s">
        <v>6221</v>
      </c>
      <c r="I2910" s="110" t="s">
        <v>8032</v>
      </c>
    </row>
    <row r="2911" spans="1:9" ht="11.25" customHeight="1" x14ac:dyDescent="0.2">
      <c r="A2911" s="181">
        <v>3792</v>
      </c>
      <c r="B2911" s="182" t="s">
        <v>927</v>
      </c>
      <c r="C2911" s="182" t="s">
        <v>401</v>
      </c>
      <c r="D2911" s="183"/>
      <c r="E2911" s="188" t="s">
        <v>15193</v>
      </c>
      <c r="F2911" s="186">
        <v>0</v>
      </c>
      <c r="G2911" s="185" t="s">
        <v>6096</v>
      </c>
      <c r="H2911" s="110" t="s">
        <v>6221</v>
      </c>
      <c r="I2911" s="110" t="s">
        <v>8032</v>
      </c>
    </row>
    <row r="2912" spans="1:9" ht="11.25" customHeight="1" x14ac:dyDescent="0.2">
      <c r="A2912" s="181">
        <v>3793</v>
      </c>
      <c r="B2912" s="182" t="s">
        <v>6189</v>
      </c>
      <c r="C2912" s="182" t="s">
        <v>178</v>
      </c>
      <c r="D2912" s="183">
        <v>44994</v>
      </c>
      <c r="E2912" s="188" t="s">
        <v>15194</v>
      </c>
      <c r="F2912" s="186">
        <v>54935.01</v>
      </c>
      <c r="G2912" s="185" t="s">
        <v>6096</v>
      </c>
      <c r="H2912" s="110" t="s">
        <v>6155</v>
      </c>
      <c r="I2912" s="110" t="s">
        <v>8032</v>
      </c>
    </row>
    <row r="2913" spans="1:9" ht="11.25" customHeight="1" x14ac:dyDescent="0.2">
      <c r="A2913" s="181">
        <v>3794</v>
      </c>
      <c r="B2913" s="182" t="s">
        <v>3326</v>
      </c>
      <c r="C2913" s="182" t="s">
        <v>178</v>
      </c>
      <c r="D2913" s="183">
        <v>45014</v>
      </c>
      <c r="E2913" s="188" t="s">
        <v>15194</v>
      </c>
      <c r="F2913" s="186">
        <v>17277</v>
      </c>
      <c r="G2913" s="185" t="s">
        <v>6096</v>
      </c>
      <c r="H2913" s="110" t="s">
        <v>6155</v>
      </c>
      <c r="I2913" s="110" t="s">
        <v>8032</v>
      </c>
    </row>
    <row r="2914" spans="1:9" ht="11.25" customHeight="1" x14ac:dyDescent="0.2">
      <c r="A2914" s="181">
        <v>3795</v>
      </c>
      <c r="B2914" s="182" t="s">
        <v>6187</v>
      </c>
      <c r="C2914" s="182" t="s">
        <v>4448</v>
      </c>
      <c r="D2914" s="183">
        <v>45014</v>
      </c>
      <c r="E2914" s="188" t="s">
        <v>15194</v>
      </c>
      <c r="F2914" s="186">
        <v>33744</v>
      </c>
      <c r="G2914" s="185" t="s">
        <v>6096</v>
      </c>
      <c r="H2914" s="110" t="s">
        <v>7296</v>
      </c>
      <c r="I2914" s="110" t="s">
        <v>8032</v>
      </c>
    </row>
    <row r="2915" spans="1:9" ht="11.25" customHeight="1" x14ac:dyDescent="0.2">
      <c r="A2915" s="181">
        <v>3796</v>
      </c>
      <c r="B2915" s="182" t="s">
        <v>6186</v>
      </c>
      <c r="C2915" s="182" t="s">
        <v>178</v>
      </c>
      <c r="D2915" s="183">
        <v>44187</v>
      </c>
      <c r="E2915" s="188" t="s">
        <v>15196</v>
      </c>
      <c r="F2915" s="186">
        <v>1954</v>
      </c>
      <c r="G2915" s="185" t="s">
        <v>8536</v>
      </c>
      <c r="H2915" s="110" t="s">
        <v>6152</v>
      </c>
      <c r="I2915" s="110" t="s">
        <v>6118</v>
      </c>
    </row>
    <row r="2916" spans="1:9" ht="11.25" customHeight="1" x14ac:dyDescent="0.2">
      <c r="A2916" s="181">
        <v>3797</v>
      </c>
      <c r="B2916" s="182" t="s">
        <v>3341</v>
      </c>
      <c r="C2916" s="182" t="s">
        <v>178</v>
      </c>
      <c r="D2916" s="183">
        <v>44187</v>
      </c>
      <c r="E2916" s="188" t="s">
        <v>15196</v>
      </c>
      <c r="F2916" s="186">
        <v>8332</v>
      </c>
      <c r="G2916" s="185" t="s">
        <v>6096</v>
      </c>
      <c r="H2916" s="110" t="s">
        <v>6207</v>
      </c>
      <c r="I2916" s="110" t="s">
        <v>6114</v>
      </c>
    </row>
    <row r="2917" spans="1:9" ht="11.25" customHeight="1" x14ac:dyDescent="0.2">
      <c r="A2917" s="181">
        <v>3798</v>
      </c>
      <c r="B2917" s="182" t="s">
        <v>12256</v>
      </c>
      <c r="C2917" s="182" t="s">
        <v>178</v>
      </c>
      <c r="D2917" s="183"/>
      <c r="E2917" s="188" t="s">
        <v>15193</v>
      </c>
      <c r="F2917" s="186">
        <v>0</v>
      </c>
      <c r="G2917" s="185" t="s">
        <v>6096</v>
      </c>
      <c r="H2917" s="110" t="s">
        <v>6203</v>
      </c>
      <c r="I2917" s="110" t="s">
        <v>6118</v>
      </c>
    </row>
    <row r="2918" spans="1:9" ht="11.25" customHeight="1" x14ac:dyDescent="0.2">
      <c r="A2918" s="181">
        <v>3799</v>
      </c>
      <c r="B2918" s="182" t="s">
        <v>12254</v>
      </c>
      <c r="C2918" s="182" t="s">
        <v>178</v>
      </c>
      <c r="D2918" s="183"/>
      <c r="E2918" s="188" t="s">
        <v>15193</v>
      </c>
      <c r="F2918" s="186">
        <v>0</v>
      </c>
      <c r="G2918" s="185" t="s">
        <v>6096</v>
      </c>
      <c r="H2918" s="110" t="s">
        <v>6280</v>
      </c>
      <c r="I2918" s="110" t="s">
        <v>6117</v>
      </c>
    </row>
    <row r="2919" spans="1:9" ht="11.25" customHeight="1" x14ac:dyDescent="0.2">
      <c r="A2919" s="181">
        <v>3800</v>
      </c>
      <c r="B2919" s="182" t="s">
        <v>6184</v>
      </c>
      <c r="C2919" s="182" t="s">
        <v>178</v>
      </c>
      <c r="D2919" s="184">
        <v>45014</v>
      </c>
      <c r="E2919" s="188" t="s">
        <v>15194</v>
      </c>
      <c r="F2919" s="186">
        <v>431378</v>
      </c>
      <c r="G2919" s="185" t="s">
        <v>6096</v>
      </c>
      <c r="H2919" s="110" t="s">
        <v>6113</v>
      </c>
      <c r="I2919" s="110" t="s">
        <v>8032</v>
      </c>
    </row>
    <row r="2920" spans="1:9" ht="11.25" customHeight="1" x14ac:dyDescent="0.2">
      <c r="A2920" s="181">
        <v>3801</v>
      </c>
      <c r="B2920" s="182" t="s">
        <v>6182</v>
      </c>
      <c r="C2920" s="182" t="s">
        <v>178</v>
      </c>
      <c r="D2920" s="183">
        <v>45014</v>
      </c>
      <c r="E2920" s="188" t="s">
        <v>15194</v>
      </c>
      <c r="F2920" s="186">
        <v>139266</v>
      </c>
      <c r="G2920" s="185" t="s">
        <v>6096</v>
      </c>
      <c r="H2920" s="110" t="s">
        <v>6166</v>
      </c>
      <c r="I2920" s="110" t="s">
        <v>6122</v>
      </c>
    </row>
    <row r="2921" spans="1:9" ht="11.25" customHeight="1" x14ac:dyDescent="0.2">
      <c r="A2921" s="181">
        <v>3802</v>
      </c>
      <c r="B2921" s="182" t="s">
        <v>991</v>
      </c>
      <c r="C2921" s="182" t="s">
        <v>4484</v>
      </c>
      <c r="D2921" s="183"/>
      <c r="E2921" s="188" t="s">
        <v>15193</v>
      </c>
      <c r="F2921" s="186">
        <v>0</v>
      </c>
      <c r="G2921" s="185" t="s">
        <v>6096</v>
      </c>
      <c r="H2921" s="110" t="s">
        <v>6195</v>
      </c>
      <c r="I2921" s="110" t="s">
        <v>6118</v>
      </c>
    </row>
    <row r="2922" spans="1:9" ht="11.25" customHeight="1" x14ac:dyDescent="0.2">
      <c r="A2922" s="181">
        <v>3803</v>
      </c>
      <c r="B2922" s="182" t="s">
        <v>972</v>
      </c>
      <c r="C2922" s="182" t="s">
        <v>4484</v>
      </c>
      <c r="D2922" s="183"/>
      <c r="E2922" s="188" t="s">
        <v>15193</v>
      </c>
      <c r="F2922" s="186">
        <v>0</v>
      </c>
      <c r="G2922" s="185" t="s">
        <v>6096</v>
      </c>
      <c r="H2922" s="110" t="s">
        <v>6280</v>
      </c>
      <c r="I2922" s="110" t="s">
        <v>6118</v>
      </c>
    </row>
    <row r="2923" spans="1:9" ht="11.25" customHeight="1" x14ac:dyDescent="0.2">
      <c r="A2923" s="181">
        <v>3804</v>
      </c>
      <c r="B2923" s="182" t="s">
        <v>6180</v>
      </c>
      <c r="C2923" s="182" t="s">
        <v>178</v>
      </c>
      <c r="D2923" s="184">
        <v>44187</v>
      </c>
      <c r="E2923" s="188" t="s">
        <v>15196</v>
      </c>
      <c r="F2923" s="186">
        <v>130226</v>
      </c>
      <c r="G2923" s="185" t="s">
        <v>6096</v>
      </c>
      <c r="H2923" s="110" t="s">
        <v>6150</v>
      </c>
      <c r="I2923" s="110" t="s">
        <v>6118</v>
      </c>
    </row>
    <row r="2924" spans="1:9" ht="11.25" customHeight="1" x14ac:dyDescent="0.2">
      <c r="A2924" s="181">
        <v>3805</v>
      </c>
      <c r="B2924" s="182" t="s">
        <v>3330</v>
      </c>
      <c r="C2924" s="182" t="s">
        <v>178</v>
      </c>
      <c r="D2924" s="183">
        <v>44187</v>
      </c>
      <c r="E2924" s="188" t="s">
        <v>15196</v>
      </c>
      <c r="F2924" s="186">
        <v>63234.01</v>
      </c>
      <c r="G2924" s="185" t="s">
        <v>6096</v>
      </c>
      <c r="H2924" s="110" t="s">
        <v>6150</v>
      </c>
      <c r="I2924" s="110" t="s">
        <v>6118</v>
      </c>
    </row>
    <row r="2925" spans="1:9" ht="11.25" customHeight="1" x14ac:dyDescent="0.2">
      <c r="A2925" s="181">
        <v>3806</v>
      </c>
      <c r="B2925" s="182" t="s">
        <v>3346</v>
      </c>
      <c r="C2925" s="182" t="s">
        <v>178</v>
      </c>
      <c r="D2925" s="183"/>
      <c r="E2925" s="188" t="s">
        <v>15193</v>
      </c>
      <c r="F2925" s="186">
        <v>0</v>
      </c>
      <c r="G2925" s="185" t="s">
        <v>6096</v>
      </c>
      <c r="H2925" s="110" t="s">
        <v>6949</v>
      </c>
      <c r="I2925" s="110" t="s">
        <v>6122</v>
      </c>
    </row>
    <row r="2926" spans="1:9" ht="11.25" customHeight="1" x14ac:dyDescent="0.2">
      <c r="A2926" s="181">
        <v>3807</v>
      </c>
      <c r="B2926" s="182" t="s">
        <v>963</v>
      </c>
      <c r="C2926" s="182" t="s">
        <v>178</v>
      </c>
      <c r="D2926" s="183"/>
      <c r="E2926" s="188" t="s">
        <v>15193</v>
      </c>
      <c r="F2926" s="186">
        <v>0</v>
      </c>
      <c r="G2926" s="185" t="s">
        <v>6096</v>
      </c>
      <c r="H2926" s="110" t="s">
        <v>6255</v>
      </c>
      <c r="I2926" s="110" t="s">
        <v>8032</v>
      </c>
    </row>
    <row r="2927" spans="1:9" ht="11.25" customHeight="1" x14ac:dyDescent="0.2">
      <c r="A2927" s="181">
        <v>3808</v>
      </c>
      <c r="B2927" s="182" t="s">
        <v>879</v>
      </c>
      <c r="C2927" s="182" t="s">
        <v>4484</v>
      </c>
      <c r="D2927" s="183"/>
      <c r="E2927" s="188" t="s">
        <v>15193</v>
      </c>
      <c r="F2927" s="186">
        <v>0</v>
      </c>
      <c r="G2927" s="185" t="s">
        <v>6096</v>
      </c>
      <c r="H2927" s="110" t="s">
        <v>6121</v>
      </c>
      <c r="I2927" s="110" t="s">
        <v>8032</v>
      </c>
    </row>
    <row r="2928" spans="1:9" ht="11.25" customHeight="1" x14ac:dyDescent="0.2">
      <c r="A2928" s="181">
        <v>3809</v>
      </c>
      <c r="B2928" s="182" t="s">
        <v>3654</v>
      </c>
      <c r="C2928" s="182" t="s">
        <v>178</v>
      </c>
      <c r="D2928" s="184"/>
      <c r="E2928" s="188" t="s">
        <v>15193</v>
      </c>
      <c r="F2928" s="186">
        <v>0</v>
      </c>
      <c r="G2928" s="185" t="s">
        <v>6096</v>
      </c>
      <c r="H2928" s="110" t="s">
        <v>6155</v>
      </c>
      <c r="I2928" s="110" t="s">
        <v>6118</v>
      </c>
    </row>
    <row r="2929" spans="1:9" ht="11.25" customHeight="1" x14ac:dyDescent="0.2">
      <c r="A2929" s="181">
        <v>3810</v>
      </c>
      <c r="B2929" s="182" t="s">
        <v>3660</v>
      </c>
      <c r="C2929" s="182" t="s">
        <v>247</v>
      </c>
      <c r="D2929" s="183">
        <v>45014</v>
      </c>
      <c r="E2929" s="188" t="s">
        <v>15194</v>
      </c>
      <c r="F2929" s="186">
        <v>120772.01</v>
      </c>
      <c r="G2929" s="185" t="s">
        <v>6096</v>
      </c>
      <c r="H2929" s="110" t="s">
        <v>6255</v>
      </c>
      <c r="I2929" s="110" t="s">
        <v>8032</v>
      </c>
    </row>
    <row r="2930" spans="1:9" ht="11.25" customHeight="1" x14ac:dyDescent="0.2">
      <c r="A2930" s="181">
        <v>3811</v>
      </c>
      <c r="B2930" s="182" t="s">
        <v>8967</v>
      </c>
      <c r="C2930" s="182" t="s">
        <v>247</v>
      </c>
      <c r="D2930" s="183">
        <v>43539</v>
      </c>
      <c r="E2930" s="188" t="s">
        <v>15195</v>
      </c>
      <c r="F2930" s="186">
        <v>12006.01</v>
      </c>
      <c r="G2930" s="185" t="s">
        <v>6096</v>
      </c>
      <c r="H2930" s="110" t="s">
        <v>6255</v>
      </c>
      <c r="I2930" s="110" t="s">
        <v>8032</v>
      </c>
    </row>
    <row r="2931" spans="1:9" ht="11.25" customHeight="1" x14ac:dyDescent="0.2">
      <c r="A2931" s="181">
        <v>3812</v>
      </c>
      <c r="B2931" s="182" t="s">
        <v>3646</v>
      </c>
      <c r="C2931" s="182" t="s">
        <v>178</v>
      </c>
      <c r="D2931" s="183"/>
      <c r="E2931" s="188" t="s">
        <v>15193</v>
      </c>
      <c r="F2931" s="186">
        <v>0</v>
      </c>
      <c r="G2931" s="185" t="s">
        <v>6096</v>
      </c>
      <c r="H2931" s="110" t="s">
        <v>6255</v>
      </c>
      <c r="I2931" s="110" t="s">
        <v>8032</v>
      </c>
    </row>
    <row r="2932" spans="1:9" ht="11.25" customHeight="1" x14ac:dyDescent="0.2">
      <c r="A2932" s="181">
        <v>3822</v>
      </c>
      <c r="B2932" s="182" t="s">
        <v>3653</v>
      </c>
      <c r="C2932" s="182" t="s">
        <v>178</v>
      </c>
      <c r="D2932" s="183"/>
      <c r="E2932" s="188" t="s">
        <v>15193</v>
      </c>
      <c r="F2932" s="186">
        <v>0</v>
      </c>
      <c r="G2932" s="185" t="s">
        <v>6096</v>
      </c>
      <c r="H2932" s="110" t="s">
        <v>6255</v>
      </c>
      <c r="I2932" s="110" t="s">
        <v>8032</v>
      </c>
    </row>
    <row r="2933" spans="1:9" ht="11.25" customHeight="1" x14ac:dyDescent="0.2">
      <c r="A2933" s="181">
        <v>3824</v>
      </c>
      <c r="B2933" s="182" t="s">
        <v>8058</v>
      </c>
      <c r="C2933" s="182" t="s">
        <v>178</v>
      </c>
      <c r="D2933" s="183">
        <v>43801</v>
      </c>
      <c r="E2933" s="188" t="s">
        <v>15195</v>
      </c>
      <c r="F2933" s="186">
        <v>7460</v>
      </c>
      <c r="G2933" s="185" t="s">
        <v>6096</v>
      </c>
      <c r="H2933" s="110" t="s">
        <v>6255</v>
      </c>
      <c r="I2933" s="110" t="s">
        <v>8032</v>
      </c>
    </row>
    <row r="2934" spans="1:9" ht="11.25" customHeight="1" x14ac:dyDescent="0.2">
      <c r="A2934" s="181">
        <v>3825</v>
      </c>
      <c r="B2934" s="182" t="s">
        <v>12253</v>
      </c>
      <c r="C2934" s="182" t="s">
        <v>178</v>
      </c>
      <c r="D2934" s="183"/>
      <c r="E2934" s="188" t="s">
        <v>15193</v>
      </c>
      <c r="F2934" s="186">
        <v>0</v>
      </c>
      <c r="G2934" s="185" t="s">
        <v>6096</v>
      </c>
      <c r="H2934" s="110" t="s">
        <v>6257</v>
      </c>
      <c r="I2934" s="110" t="s">
        <v>8032</v>
      </c>
    </row>
    <row r="2935" spans="1:9" ht="11.25" customHeight="1" x14ac:dyDescent="0.2">
      <c r="A2935" s="181">
        <v>3828</v>
      </c>
      <c r="B2935" s="182" t="s">
        <v>3672</v>
      </c>
      <c r="C2935" s="182" t="s">
        <v>178</v>
      </c>
      <c r="D2935" s="183"/>
      <c r="E2935" s="188" t="s">
        <v>15193</v>
      </c>
      <c r="F2935" s="186">
        <v>0</v>
      </c>
      <c r="G2935" s="185" t="s">
        <v>6096</v>
      </c>
      <c r="H2935" s="110" t="s">
        <v>6097</v>
      </c>
      <c r="I2935" s="110" t="s">
        <v>6122</v>
      </c>
    </row>
    <row r="2936" spans="1:9" ht="11.25" customHeight="1" x14ac:dyDescent="0.2">
      <c r="A2936" s="181">
        <v>3830</v>
      </c>
      <c r="B2936" s="182" t="s">
        <v>3645</v>
      </c>
      <c r="C2936" s="182" t="s">
        <v>178</v>
      </c>
      <c r="D2936" s="184"/>
      <c r="E2936" s="188" t="s">
        <v>15193</v>
      </c>
      <c r="F2936" s="186">
        <v>0</v>
      </c>
      <c r="G2936" s="185" t="s">
        <v>6096</v>
      </c>
      <c r="H2936" s="110" t="s">
        <v>6280</v>
      </c>
      <c r="I2936" s="110" t="s">
        <v>6173</v>
      </c>
    </row>
    <row r="2937" spans="1:9" ht="11.25" customHeight="1" x14ac:dyDescent="0.2">
      <c r="A2937" s="181">
        <v>3831</v>
      </c>
      <c r="B2937" s="182" t="s">
        <v>3667</v>
      </c>
      <c r="C2937" s="182" t="s">
        <v>171</v>
      </c>
      <c r="D2937" s="183"/>
      <c r="E2937" s="188" t="s">
        <v>15193</v>
      </c>
      <c r="F2937" s="186">
        <v>0</v>
      </c>
      <c r="G2937" s="185" t="s">
        <v>6096</v>
      </c>
      <c r="H2937" s="110" t="s">
        <v>6152</v>
      </c>
      <c r="I2937" s="110" t="s">
        <v>6117</v>
      </c>
    </row>
    <row r="2938" spans="1:9" ht="11.25" customHeight="1" x14ac:dyDescent="0.2">
      <c r="A2938" s="181">
        <v>3832</v>
      </c>
      <c r="B2938" s="182" t="s">
        <v>3663</v>
      </c>
      <c r="C2938" s="182" t="s">
        <v>178</v>
      </c>
      <c r="D2938" s="184"/>
      <c r="E2938" s="188" t="s">
        <v>15193</v>
      </c>
      <c r="F2938" s="186">
        <v>0</v>
      </c>
      <c r="G2938" s="185" t="s">
        <v>6096</v>
      </c>
      <c r="H2938" s="110" t="s">
        <v>6560</v>
      </c>
      <c r="I2938" s="110" t="s">
        <v>8297</v>
      </c>
    </row>
    <row r="2939" spans="1:9" ht="11.25" customHeight="1" x14ac:dyDescent="0.2">
      <c r="A2939" s="181">
        <v>3834</v>
      </c>
      <c r="B2939" s="182" t="s">
        <v>7616</v>
      </c>
      <c r="C2939" s="182" t="s">
        <v>178</v>
      </c>
      <c r="D2939" s="184">
        <v>45014</v>
      </c>
      <c r="E2939" s="188" t="s">
        <v>15194</v>
      </c>
      <c r="F2939" s="186">
        <v>77676</v>
      </c>
      <c r="G2939" s="185" t="s">
        <v>6096</v>
      </c>
      <c r="H2939" s="110" t="s">
        <v>6362</v>
      </c>
      <c r="I2939" s="110" t="s">
        <v>6122</v>
      </c>
    </row>
    <row r="2940" spans="1:9" ht="11.25" customHeight="1" x14ac:dyDescent="0.2">
      <c r="A2940" s="181">
        <v>3836</v>
      </c>
      <c r="B2940" s="182" t="s">
        <v>3656</v>
      </c>
      <c r="C2940" s="182" t="s">
        <v>178</v>
      </c>
      <c r="D2940" s="183"/>
      <c r="E2940" s="188" t="s">
        <v>15193</v>
      </c>
      <c r="F2940" s="186">
        <v>0</v>
      </c>
      <c r="G2940" s="185" t="s">
        <v>6096</v>
      </c>
      <c r="H2940" s="110" t="s">
        <v>6362</v>
      </c>
      <c r="I2940" s="110" t="s">
        <v>6122</v>
      </c>
    </row>
    <row r="2941" spans="1:9" ht="11.25" customHeight="1" x14ac:dyDescent="0.2">
      <c r="A2941" s="181">
        <v>3837</v>
      </c>
      <c r="B2941" s="182" t="s">
        <v>1359</v>
      </c>
      <c r="C2941" s="182" t="s">
        <v>178</v>
      </c>
      <c r="D2941" s="183">
        <v>45007</v>
      </c>
      <c r="E2941" s="188" t="s">
        <v>15194</v>
      </c>
      <c r="F2941" s="186">
        <v>14224</v>
      </c>
      <c r="G2941" s="185" t="s">
        <v>6096</v>
      </c>
      <c r="H2941" s="110" t="s">
        <v>6362</v>
      </c>
      <c r="I2941" s="110" t="s">
        <v>6122</v>
      </c>
    </row>
    <row r="2942" spans="1:9" ht="11.25" customHeight="1" x14ac:dyDescent="0.2">
      <c r="A2942" s="181">
        <v>3838</v>
      </c>
      <c r="B2942" s="182" t="s">
        <v>7177</v>
      </c>
      <c r="C2942" s="182" t="s">
        <v>178</v>
      </c>
      <c r="D2942" s="184">
        <v>44998</v>
      </c>
      <c r="E2942" s="188" t="s">
        <v>15194</v>
      </c>
      <c r="F2942" s="186">
        <v>570</v>
      </c>
      <c r="G2942" s="185" t="s">
        <v>6096</v>
      </c>
      <c r="H2942" s="110" t="s">
        <v>6362</v>
      </c>
      <c r="I2942" s="110" t="s">
        <v>6122</v>
      </c>
    </row>
    <row r="2943" spans="1:9" ht="11.25" customHeight="1" x14ac:dyDescent="0.2">
      <c r="A2943" s="181">
        <v>3840</v>
      </c>
      <c r="B2943" s="182" t="s">
        <v>206</v>
      </c>
      <c r="C2943" s="182" t="s">
        <v>178</v>
      </c>
      <c r="D2943" s="184">
        <v>45014</v>
      </c>
      <c r="E2943" s="188" t="s">
        <v>15194</v>
      </c>
      <c r="F2943" s="186">
        <v>116176</v>
      </c>
      <c r="G2943" s="185" t="s">
        <v>6096</v>
      </c>
      <c r="H2943" s="110" t="s">
        <v>6560</v>
      </c>
      <c r="I2943" s="110" t="s">
        <v>8297</v>
      </c>
    </row>
    <row r="2944" spans="1:9" ht="11.25" customHeight="1" x14ac:dyDescent="0.2">
      <c r="A2944" s="181">
        <v>3846</v>
      </c>
      <c r="B2944" s="182" t="s">
        <v>1164</v>
      </c>
      <c r="C2944" s="182" t="s">
        <v>178</v>
      </c>
      <c r="D2944" s="184"/>
      <c r="E2944" s="188" t="s">
        <v>15193</v>
      </c>
      <c r="F2944" s="186">
        <v>0</v>
      </c>
      <c r="G2944" s="185" t="s">
        <v>6096</v>
      </c>
      <c r="H2944" s="110" t="s">
        <v>6097</v>
      </c>
      <c r="I2944" s="110" t="s">
        <v>8339</v>
      </c>
    </row>
    <row r="2945" spans="1:9" ht="11.25" customHeight="1" x14ac:dyDescent="0.2">
      <c r="A2945" s="181">
        <v>3848</v>
      </c>
      <c r="B2945" s="182" t="s">
        <v>2527</v>
      </c>
      <c r="C2945" s="182" t="s">
        <v>171</v>
      </c>
      <c r="D2945" s="183"/>
      <c r="E2945" s="188" t="s">
        <v>15193</v>
      </c>
      <c r="F2945" s="186">
        <v>0</v>
      </c>
      <c r="G2945" s="185" t="s">
        <v>6096</v>
      </c>
      <c r="H2945" s="110" t="s">
        <v>6723</v>
      </c>
      <c r="I2945" s="110" t="s">
        <v>6173</v>
      </c>
    </row>
    <row r="2946" spans="1:9" ht="11.25" customHeight="1" x14ac:dyDescent="0.2">
      <c r="A2946" s="181">
        <v>3849</v>
      </c>
      <c r="B2946" s="182" t="s">
        <v>12250</v>
      </c>
      <c r="C2946" s="182" t="s">
        <v>178</v>
      </c>
      <c r="D2946" s="184"/>
      <c r="E2946" s="188" t="s">
        <v>15193</v>
      </c>
      <c r="F2946" s="186">
        <v>0</v>
      </c>
      <c r="G2946" s="185" t="s">
        <v>6096</v>
      </c>
      <c r="H2946" s="110" t="s">
        <v>6166</v>
      </c>
      <c r="I2946" s="110" t="s">
        <v>6122</v>
      </c>
    </row>
    <row r="2947" spans="1:9" ht="11.25" customHeight="1" x14ac:dyDescent="0.2">
      <c r="A2947" s="181">
        <v>3890</v>
      </c>
      <c r="B2947" s="182" t="s">
        <v>12248</v>
      </c>
      <c r="C2947" s="182" t="s">
        <v>178</v>
      </c>
      <c r="D2947" s="184"/>
      <c r="E2947" s="188" t="s">
        <v>15193</v>
      </c>
      <c r="F2947" s="186">
        <v>0</v>
      </c>
      <c r="G2947" s="185" t="s">
        <v>6096</v>
      </c>
      <c r="H2947" s="110" t="s">
        <v>6119</v>
      </c>
      <c r="I2947" s="110" t="s">
        <v>6122</v>
      </c>
    </row>
    <row r="2948" spans="1:9" ht="11.25" customHeight="1" x14ac:dyDescent="0.2">
      <c r="A2948" s="181">
        <v>3891</v>
      </c>
      <c r="B2948" s="182" t="s">
        <v>12247</v>
      </c>
      <c r="C2948" s="182" t="s">
        <v>178</v>
      </c>
      <c r="D2948" s="183"/>
      <c r="E2948" s="188" t="s">
        <v>15193</v>
      </c>
      <c r="F2948" s="186">
        <v>0</v>
      </c>
      <c r="G2948" s="185" t="s">
        <v>6096</v>
      </c>
      <c r="H2948" s="110" t="s">
        <v>6203</v>
      </c>
      <c r="I2948" s="110" t="s">
        <v>8006</v>
      </c>
    </row>
    <row r="2949" spans="1:9" ht="11.25" customHeight="1" x14ac:dyDescent="0.2">
      <c r="A2949" s="181">
        <v>3892</v>
      </c>
      <c r="B2949" s="182" t="s">
        <v>12246</v>
      </c>
      <c r="C2949" s="182" t="s">
        <v>178</v>
      </c>
      <c r="D2949" s="183"/>
      <c r="E2949" s="188" t="s">
        <v>15193</v>
      </c>
      <c r="F2949" s="186">
        <v>0</v>
      </c>
      <c r="G2949" s="185" t="s">
        <v>8559</v>
      </c>
      <c r="H2949" s="110" t="s">
        <v>6130</v>
      </c>
      <c r="I2949" s="110" t="s">
        <v>6117</v>
      </c>
    </row>
    <row r="2950" spans="1:9" ht="11.25" customHeight="1" x14ac:dyDescent="0.2">
      <c r="A2950" s="181">
        <v>3893</v>
      </c>
      <c r="B2950" s="182" t="s">
        <v>12245</v>
      </c>
      <c r="C2950" s="182" t="s">
        <v>178</v>
      </c>
      <c r="D2950" s="184"/>
      <c r="E2950" s="188" t="s">
        <v>15193</v>
      </c>
      <c r="F2950" s="186">
        <v>0</v>
      </c>
      <c r="G2950" s="185" t="s">
        <v>6136</v>
      </c>
      <c r="H2950" s="110" t="s">
        <v>6137</v>
      </c>
      <c r="I2950" s="110" t="s">
        <v>6114</v>
      </c>
    </row>
    <row r="2951" spans="1:9" ht="11.25" customHeight="1" x14ac:dyDescent="0.2">
      <c r="A2951" s="181">
        <v>3894</v>
      </c>
      <c r="B2951" s="182" t="s">
        <v>12244</v>
      </c>
      <c r="C2951" s="182" t="s">
        <v>178</v>
      </c>
      <c r="D2951" s="184"/>
      <c r="E2951" s="188" t="s">
        <v>15193</v>
      </c>
      <c r="F2951" s="186">
        <v>0</v>
      </c>
      <c r="G2951" s="185" t="s">
        <v>6096</v>
      </c>
      <c r="H2951" s="110" t="s">
        <v>6097</v>
      </c>
      <c r="I2951" s="110" t="s">
        <v>8562</v>
      </c>
    </row>
    <row r="2952" spans="1:9" ht="11.25" customHeight="1" x14ac:dyDescent="0.2">
      <c r="A2952" s="181">
        <v>3895</v>
      </c>
      <c r="B2952" s="182" t="s">
        <v>12243</v>
      </c>
      <c r="C2952" s="182" t="s">
        <v>178</v>
      </c>
      <c r="D2952" s="183"/>
      <c r="E2952" s="188" t="s">
        <v>15193</v>
      </c>
      <c r="F2952" s="186">
        <v>0</v>
      </c>
      <c r="G2952" s="185" t="s">
        <v>6096</v>
      </c>
      <c r="H2952" s="110" t="s">
        <v>6097</v>
      </c>
      <c r="I2952" s="110" t="s">
        <v>8034</v>
      </c>
    </row>
    <row r="2953" spans="1:9" ht="11.25" customHeight="1" x14ac:dyDescent="0.2">
      <c r="A2953" s="181">
        <v>3896</v>
      </c>
      <c r="B2953" s="182" t="s">
        <v>7960</v>
      </c>
      <c r="C2953" s="182" t="s">
        <v>5199</v>
      </c>
      <c r="D2953" s="184">
        <v>45329</v>
      </c>
      <c r="E2953" s="188" t="s">
        <v>10909</v>
      </c>
      <c r="F2953" s="186">
        <v>67985</v>
      </c>
      <c r="G2953" s="185" t="s">
        <v>6096</v>
      </c>
      <c r="H2953" s="110" t="s">
        <v>6440</v>
      </c>
      <c r="I2953" s="110" t="s">
        <v>6118</v>
      </c>
    </row>
    <row r="2954" spans="1:9" ht="11.25" customHeight="1" x14ac:dyDescent="0.2">
      <c r="A2954" s="181">
        <v>3897</v>
      </c>
      <c r="B2954" s="182" t="s">
        <v>546</v>
      </c>
      <c r="C2954" s="182" t="s">
        <v>183</v>
      </c>
      <c r="D2954" s="184"/>
      <c r="E2954" s="188" t="s">
        <v>15193</v>
      </c>
      <c r="F2954" s="186">
        <v>0</v>
      </c>
      <c r="G2954" s="185" t="s">
        <v>6096</v>
      </c>
      <c r="H2954" s="110" t="s">
        <v>6130</v>
      </c>
      <c r="I2954" s="110" t="s">
        <v>6153</v>
      </c>
    </row>
    <row r="2955" spans="1:9" ht="11.25" customHeight="1" x14ac:dyDescent="0.2">
      <c r="A2955" s="181">
        <v>3898</v>
      </c>
      <c r="B2955" s="182" t="s">
        <v>544</v>
      </c>
      <c r="C2955" s="182" t="s">
        <v>183</v>
      </c>
      <c r="D2955" s="184"/>
      <c r="E2955" s="188" t="s">
        <v>15193</v>
      </c>
      <c r="F2955" s="186">
        <v>0</v>
      </c>
      <c r="G2955" s="185" t="s">
        <v>6096</v>
      </c>
      <c r="H2955" s="110" t="s">
        <v>6130</v>
      </c>
      <c r="I2955" s="110" t="s">
        <v>6153</v>
      </c>
    </row>
    <row r="2956" spans="1:9" ht="11.25" customHeight="1" x14ac:dyDescent="0.2">
      <c r="A2956" s="181">
        <v>3900</v>
      </c>
      <c r="B2956" s="182" t="s">
        <v>2663</v>
      </c>
      <c r="C2956" s="182" t="s">
        <v>178</v>
      </c>
      <c r="D2956" s="183"/>
      <c r="E2956" s="188" t="s">
        <v>15193</v>
      </c>
      <c r="F2956" s="186">
        <v>0</v>
      </c>
      <c r="G2956" s="185" t="s">
        <v>6096</v>
      </c>
      <c r="H2956" s="110" t="s">
        <v>6207</v>
      </c>
      <c r="I2956" s="110" t="s">
        <v>6118</v>
      </c>
    </row>
    <row r="2957" spans="1:9" ht="11.25" customHeight="1" x14ac:dyDescent="0.2">
      <c r="A2957" s="181">
        <v>3901</v>
      </c>
      <c r="B2957" s="182" t="s">
        <v>508</v>
      </c>
      <c r="C2957" s="182" t="s">
        <v>183</v>
      </c>
      <c r="D2957" s="183"/>
      <c r="E2957" s="188" t="s">
        <v>15193</v>
      </c>
      <c r="F2957" s="186">
        <v>0</v>
      </c>
      <c r="G2957" s="185" t="s">
        <v>6096</v>
      </c>
      <c r="H2957" s="110" t="s">
        <v>6207</v>
      </c>
      <c r="I2957" s="110" t="s">
        <v>6173</v>
      </c>
    </row>
    <row r="2958" spans="1:9" ht="11.25" customHeight="1" x14ac:dyDescent="0.2">
      <c r="A2958" s="181">
        <v>3902</v>
      </c>
      <c r="B2958" s="182" t="s">
        <v>547</v>
      </c>
      <c r="C2958" s="182" t="s">
        <v>183</v>
      </c>
      <c r="D2958" s="183"/>
      <c r="E2958" s="188" t="s">
        <v>15193</v>
      </c>
      <c r="F2958" s="186">
        <v>0</v>
      </c>
      <c r="G2958" s="185" t="s">
        <v>6096</v>
      </c>
      <c r="H2958" s="110" t="s">
        <v>6207</v>
      </c>
      <c r="I2958" s="110" t="s">
        <v>6118</v>
      </c>
    </row>
    <row r="2959" spans="1:9" ht="11.25" customHeight="1" x14ac:dyDescent="0.2">
      <c r="A2959" s="181">
        <v>3903</v>
      </c>
      <c r="B2959" s="182" t="s">
        <v>12242</v>
      </c>
      <c r="C2959" s="182" t="s">
        <v>183</v>
      </c>
      <c r="D2959" s="183"/>
      <c r="E2959" s="188" t="s">
        <v>15193</v>
      </c>
      <c r="F2959" s="186">
        <v>0</v>
      </c>
      <c r="G2959" s="185" t="s">
        <v>6963</v>
      </c>
      <c r="H2959" s="110" t="s">
        <v>6119</v>
      </c>
      <c r="I2959" s="110" t="s">
        <v>6153</v>
      </c>
    </row>
    <row r="2960" spans="1:9" ht="11.25" customHeight="1" x14ac:dyDescent="0.2">
      <c r="A2960" s="181">
        <v>3904</v>
      </c>
      <c r="B2960" s="182" t="s">
        <v>548</v>
      </c>
      <c r="C2960" s="182" t="s">
        <v>183</v>
      </c>
      <c r="D2960" s="184"/>
      <c r="E2960" s="188" t="s">
        <v>15193</v>
      </c>
      <c r="F2960" s="186">
        <v>0</v>
      </c>
      <c r="G2960" s="185" t="s">
        <v>6096</v>
      </c>
      <c r="H2960" s="110" t="s">
        <v>6194</v>
      </c>
      <c r="I2960" s="110" t="s">
        <v>6118</v>
      </c>
    </row>
    <row r="2961" spans="1:9" ht="11.25" customHeight="1" x14ac:dyDescent="0.2">
      <c r="A2961" s="181">
        <v>3905</v>
      </c>
      <c r="B2961" s="182" t="s">
        <v>549</v>
      </c>
      <c r="C2961" s="182" t="s">
        <v>183</v>
      </c>
      <c r="D2961" s="183"/>
      <c r="E2961" s="188" t="s">
        <v>15193</v>
      </c>
      <c r="F2961" s="186">
        <v>0</v>
      </c>
      <c r="G2961" s="185" t="s">
        <v>8569</v>
      </c>
      <c r="H2961" s="110" t="s">
        <v>6451</v>
      </c>
      <c r="I2961" s="110" t="s">
        <v>7876</v>
      </c>
    </row>
    <row r="2962" spans="1:9" ht="11.25" customHeight="1" x14ac:dyDescent="0.2">
      <c r="A2962" s="181">
        <v>3906</v>
      </c>
      <c r="B2962" s="182" t="s">
        <v>550</v>
      </c>
      <c r="C2962" s="182" t="s">
        <v>183</v>
      </c>
      <c r="D2962" s="183"/>
      <c r="E2962" s="188" t="s">
        <v>15193</v>
      </c>
      <c r="F2962" s="186">
        <v>0</v>
      </c>
      <c r="G2962" s="185" t="s">
        <v>6096</v>
      </c>
      <c r="H2962" s="110" t="s">
        <v>8186</v>
      </c>
      <c r="I2962" s="110" t="s">
        <v>8032</v>
      </c>
    </row>
    <row r="2963" spans="1:9" ht="11.25" customHeight="1" x14ac:dyDescent="0.2">
      <c r="A2963" s="181">
        <v>3907</v>
      </c>
      <c r="B2963" s="182" t="s">
        <v>12240</v>
      </c>
      <c r="C2963" s="182" t="s">
        <v>183</v>
      </c>
      <c r="D2963" s="183"/>
      <c r="E2963" s="188" t="s">
        <v>15193</v>
      </c>
      <c r="F2963" s="186">
        <v>0</v>
      </c>
      <c r="G2963" s="185" t="s">
        <v>6096</v>
      </c>
      <c r="H2963" s="110" t="s">
        <v>8186</v>
      </c>
      <c r="I2963" s="110" t="s">
        <v>8032</v>
      </c>
    </row>
    <row r="2964" spans="1:9" ht="11.25" customHeight="1" x14ac:dyDescent="0.2">
      <c r="A2964" s="181">
        <v>3908</v>
      </c>
      <c r="B2964" s="182" t="s">
        <v>2969</v>
      </c>
      <c r="C2964" s="182" t="s">
        <v>183</v>
      </c>
      <c r="D2964" s="184"/>
      <c r="E2964" s="188" t="s">
        <v>15193</v>
      </c>
      <c r="F2964" s="186">
        <v>0</v>
      </c>
      <c r="G2964" s="185" t="s">
        <v>6096</v>
      </c>
      <c r="H2964" s="110" t="s">
        <v>8186</v>
      </c>
      <c r="I2964" s="110" t="s">
        <v>8032</v>
      </c>
    </row>
    <row r="2965" spans="1:9" ht="11.25" customHeight="1" x14ac:dyDescent="0.2">
      <c r="A2965" s="181">
        <v>3909</v>
      </c>
      <c r="B2965" s="182" t="s">
        <v>217</v>
      </c>
      <c r="C2965" s="182" t="s">
        <v>178</v>
      </c>
      <c r="D2965" s="183">
        <v>44987</v>
      </c>
      <c r="E2965" s="188" t="s">
        <v>15194</v>
      </c>
      <c r="F2965" s="186">
        <v>56852</v>
      </c>
      <c r="G2965" s="185" t="s">
        <v>6096</v>
      </c>
      <c r="H2965" s="110" t="s">
        <v>8186</v>
      </c>
      <c r="I2965" s="110" t="s">
        <v>8032</v>
      </c>
    </row>
    <row r="2966" spans="1:9" ht="11.25" customHeight="1" x14ac:dyDescent="0.2">
      <c r="A2966" s="181">
        <v>3910</v>
      </c>
      <c r="B2966" s="182" t="s">
        <v>2970</v>
      </c>
      <c r="C2966" s="182" t="s">
        <v>183</v>
      </c>
      <c r="D2966" s="183"/>
      <c r="E2966" s="188" t="s">
        <v>15193</v>
      </c>
      <c r="F2966" s="186">
        <v>0</v>
      </c>
      <c r="G2966" s="185" t="s">
        <v>6096</v>
      </c>
      <c r="H2966" s="110" t="s">
        <v>8186</v>
      </c>
      <c r="I2966" s="110" t="s">
        <v>8032</v>
      </c>
    </row>
    <row r="2967" spans="1:9" ht="11.25" customHeight="1" x14ac:dyDescent="0.2">
      <c r="A2967" s="181">
        <v>3911</v>
      </c>
      <c r="B2967" s="182" t="s">
        <v>12236</v>
      </c>
      <c r="C2967" s="182" t="s">
        <v>183</v>
      </c>
      <c r="D2967" s="183"/>
      <c r="E2967" s="188" t="s">
        <v>15193</v>
      </c>
      <c r="F2967" s="186">
        <v>0</v>
      </c>
      <c r="G2967" s="185" t="s">
        <v>6096</v>
      </c>
      <c r="H2967" s="110" t="s">
        <v>8186</v>
      </c>
      <c r="I2967" s="110" t="s">
        <v>8032</v>
      </c>
    </row>
    <row r="2968" spans="1:9" ht="11.25" customHeight="1" x14ac:dyDescent="0.2">
      <c r="A2968" s="181">
        <v>3912</v>
      </c>
      <c r="B2968" s="182" t="s">
        <v>12234</v>
      </c>
      <c r="C2968" s="182" t="s">
        <v>183</v>
      </c>
      <c r="D2968" s="183">
        <v>44592</v>
      </c>
      <c r="E2968" s="188" t="s">
        <v>7328</v>
      </c>
      <c r="F2968" s="186">
        <v>55211</v>
      </c>
      <c r="G2968" s="185" t="s">
        <v>6096</v>
      </c>
      <c r="H2968" s="110" t="s">
        <v>8186</v>
      </c>
      <c r="I2968" s="110" t="s">
        <v>8032</v>
      </c>
    </row>
    <row r="2969" spans="1:9" ht="11.25" customHeight="1" x14ac:dyDescent="0.2">
      <c r="A2969" s="181">
        <v>3913</v>
      </c>
      <c r="B2969" s="182" t="s">
        <v>3087</v>
      </c>
      <c r="C2969" s="182" t="s">
        <v>178</v>
      </c>
      <c r="D2969" s="183"/>
      <c r="E2969" s="188" t="s">
        <v>15193</v>
      </c>
      <c r="F2969" s="186">
        <v>0</v>
      </c>
      <c r="G2969" s="185" t="s">
        <v>6096</v>
      </c>
      <c r="H2969" s="110" t="s">
        <v>8186</v>
      </c>
      <c r="I2969" s="110" t="s">
        <v>8032</v>
      </c>
    </row>
    <row r="2970" spans="1:9" ht="11.25" customHeight="1" x14ac:dyDescent="0.2">
      <c r="A2970" s="181">
        <v>3914</v>
      </c>
      <c r="B2970" s="182" t="s">
        <v>3089</v>
      </c>
      <c r="C2970" s="182" t="s">
        <v>178</v>
      </c>
      <c r="D2970" s="183"/>
      <c r="E2970" s="188" t="s">
        <v>15193</v>
      </c>
      <c r="F2970" s="186">
        <v>0</v>
      </c>
      <c r="G2970" s="185" t="s">
        <v>6096</v>
      </c>
      <c r="H2970" s="110" t="s">
        <v>8186</v>
      </c>
      <c r="I2970" s="110" t="s">
        <v>8032</v>
      </c>
    </row>
    <row r="2971" spans="1:9" ht="11.25" customHeight="1" x14ac:dyDescent="0.2">
      <c r="A2971" s="181">
        <v>3915</v>
      </c>
      <c r="B2971" s="182" t="s">
        <v>1429</v>
      </c>
      <c r="C2971" s="182" t="s">
        <v>178</v>
      </c>
      <c r="D2971" s="184">
        <v>44592</v>
      </c>
      <c r="E2971" s="188" t="s">
        <v>7328</v>
      </c>
      <c r="F2971" s="186">
        <v>79373</v>
      </c>
      <c r="G2971" s="185" t="s">
        <v>6096</v>
      </c>
      <c r="H2971" s="110" t="s">
        <v>8186</v>
      </c>
      <c r="I2971" s="110" t="s">
        <v>8032</v>
      </c>
    </row>
    <row r="2972" spans="1:9" ht="11.25" customHeight="1" x14ac:dyDescent="0.2">
      <c r="A2972" s="181">
        <v>3916</v>
      </c>
      <c r="B2972" s="182" t="s">
        <v>1428</v>
      </c>
      <c r="C2972" s="182" t="s">
        <v>178</v>
      </c>
      <c r="D2972" s="183"/>
      <c r="E2972" s="188" t="s">
        <v>15193</v>
      </c>
      <c r="F2972" s="186">
        <v>0</v>
      </c>
      <c r="G2972" s="185" t="s">
        <v>6096</v>
      </c>
      <c r="H2972" s="110" t="s">
        <v>8186</v>
      </c>
      <c r="I2972" s="110" t="s">
        <v>8032</v>
      </c>
    </row>
    <row r="2973" spans="1:9" ht="11.25" customHeight="1" x14ac:dyDescent="0.2">
      <c r="A2973" s="181">
        <v>3917</v>
      </c>
      <c r="B2973" s="182" t="s">
        <v>1544</v>
      </c>
      <c r="C2973" s="182" t="s">
        <v>178</v>
      </c>
      <c r="D2973" s="183"/>
      <c r="E2973" s="188" t="s">
        <v>15193</v>
      </c>
      <c r="F2973" s="186">
        <v>0</v>
      </c>
      <c r="G2973" s="185" t="s">
        <v>6096</v>
      </c>
      <c r="H2973" s="110" t="s">
        <v>8186</v>
      </c>
      <c r="I2973" s="110" t="s">
        <v>8032</v>
      </c>
    </row>
    <row r="2974" spans="1:9" ht="11.25" customHeight="1" x14ac:dyDescent="0.2">
      <c r="A2974" s="181">
        <v>3918</v>
      </c>
      <c r="B2974" s="182" t="s">
        <v>1545</v>
      </c>
      <c r="C2974" s="182" t="s">
        <v>178</v>
      </c>
      <c r="D2974" s="183"/>
      <c r="E2974" s="188" t="s">
        <v>15193</v>
      </c>
      <c r="F2974" s="186">
        <v>0</v>
      </c>
      <c r="G2974" s="185" t="s">
        <v>6096</v>
      </c>
      <c r="H2974" s="110" t="s">
        <v>8186</v>
      </c>
      <c r="I2974" s="110" t="s">
        <v>8032</v>
      </c>
    </row>
    <row r="2975" spans="1:9" ht="11.25" customHeight="1" x14ac:dyDescent="0.2">
      <c r="A2975" s="181">
        <v>3919</v>
      </c>
      <c r="B2975" s="182" t="s">
        <v>1543</v>
      </c>
      <c r="C2975" s="182" t="s">
        <v>178</v>
      </c>
      <c r="D2975" s="183"/>
      <c r="E2975" s="188" t="s">
        <v>15193</v>
      </c>
      <c r="F2975" s="186">
        <v>0</v>
      </c>
      <c r="G2975" s="185" t="s">
        <v>6096</v>
      </c>
      <c r="H2975" s="110" t="s">
        <v>8186</v>
      </c>
      <c r="I2975" s="110" t="s">
        <v>8032</v>
      </c>
    </row>
    <row r="2976" spans="1:9" ht="11.25" customHeight="1" x14ac:dyDescent="0.2">
      <c r="A2976" s="181">
        <v>3920</v>
      </c>
      <c r="B2976" s="182" t="s">
        <v>12232</v>
      </c>
      <c r="C2976" s="182" t="s">
        <v>178</v>
      </c>
      <c r="D2976" s="183"/>
      <c r="E2976" s="188" t="s">
        <v>15193</v>
      </c>
      <c r="F2976" s="186">
        <v>0</v>
      </c>
      <c r="G2976" s="185" t="s">
        <v>6096</v>
      </c>
      <c r="H2976" s="110" t="s">
        <v>8186</v>
      </c>
      <c r="I2976" s="110" t="s">
        <v>8032</v>
      </c>
    </row>
    <row r="2977" spans="1:9" ht="11.25" customHeight="1" x14ac:dyDescent="0.2">
      <c r="A2977" s="181">
        <v>3921</v>
      </c>
      <c r="B2977" s="182" t="s">
        <v>12231</v>
      </c>
      <c r="C2977" s="182" t="s">
        <v>178</v>
      </c>
      <c r="D2977" s="183"/>
      <c r="E2977" s="188" t="s">
        <v>15193</v>
      </c>
      <c r="F2977" s="186">
        <v>0</v>
      </c>
      <c r="G2977" s="185" t="s">
        <v>6096</v>
      </c>
      <c r="H2977" s="110" t="s">
        <v>8186</v>
      </c>
      <c r="I2977" s="110" t="s">
        <v>8032</v>
      </c>
    </row>
    <row r="2978" spans="1:9" ht="11.25" customHeight="1" x14ac:dyDescent="0.2">
      <c r="A2978" s="181">
        <v>3922</v>
      </c>
      <c r="B2978" s="182" t="s">
        <v>2980</v>
      </c>
      <c r="C2978" s="182" t="s">
        <v>171</v>
      </c>
      <c r="D2978" s="183"/>
      <c r="E2978" s="188" t="s">
        <v>15193</v>
      </c>
      <c r="F2978" s="186">
        <v>0</v>
      </c>
      <c r="G2978" s="185" t="s">
        <v>6096</v>
      </c>
      <c r="H2978" s="110" t="s">
        <v>8186</v>
      </c>
      <c r="I2978" s="110" t="s">
        <v>8032</v>
      </c>
    </row>
    <row r="2979" spans="1:9" ht="11.25" customHeight="1" x14ac:dyDescent="0.2">
      <c r="A2979" s="181">
        <v>3923</v>
      </c>
      <c r="B2979" s="182" t="s">
        <v>12229</v>
      </c>
      <c r="C2979" s="182" t="s">
        <v>183</v>
      </c>
      <c r="D2979" s="183"/>
      <c r="E2979" s="188" t="s">
        <v>15193</v>
      </c>
      <c r="F2979" s="186">
        <v>0</v>
      </c>
      <c r="G2979" s="185" t="s">
        <v>6096</v>
      </c>
      <c r="H2979" s="110" t="s">
        <v>8186</v>
      </c>
      <c r="I2979" s="110" t="s">
        <v>8032</v>
      </c>
    </row>
    <row r="2980" spans="1:9" ht="11.25" customHeight="1" x14ac:dyDescent="0.2">
      <c r="A2980" s="181">
        <v>3924</v>
      </c>
      <c r="B2980" s="182" t="s">
        <v>8786</v>
      </c>
      <c r="C2980" s="182" t="s">
        <v>183</v>
      </c>
      <c r="D2980" s="183">
        <v>43558</v>
      </c>
      <c r="E2980" s="188" t="s">
        <v>15195</v>
      </c>
      <c r="F2980" s="186">
        <v>2073</v>
      </c>
      <c r="G2980" s="185" t="s">
        <v>6096</v>
      </c>
      <c r="H2980" s="110" t="s">
        <v>8186</v>
      </c>
      <c r="I2980" s="110" t="s">
        <v>8032</v>
      </c>
    </row>
    <row r="2981" spans="1:9" ht="11.25" customHeight="1" x14ac:dyDescent="0.2">
      <c r="A2981" s="181">
        <v>3925</v>
      </c>
      <c r="B2981" s="182" t="s">
        <v>12228</v>
      </c>
      <c r="C2981" s="182" t="s">
        <v>178</v>
      </c>
      <c r="D2981" s="183"/>
      <c r="E2981" s="188" t="s">
        <v>15193</v>
      </c>
      <c r="F2981" s="186">
        <v>0</v>
      </c>
      <c r="G2981" s="185" t="s">
        <v>6096</v>
      </c>
      <c r="H2981" s="110" t="s">
        <v>8186</v>
      </c>
      <c r="I2981" s="110" t="s">
        <v>8032</v>
      </c>
    </row>
    <row r="2982" spans="1:9" ht="11.25" customHeight="1" x14ac:dyDescent="0.2">
      <c r="A2982" s="181">
        <v>3926</v>
      </c>
      <c r="B2982" s="182" t="s">
        <v>2730</v>
      </c>
      <c r="C2982" s="182" t="s">
        <v>178</v>
      </c>
      <c r="D2982" s="183"/>
      <c r="E2982" s="188" t="s">
        <v>15193</v>
      </c>
      <c r="F2982" s="186">
        <v>0</v>
      </c>
      <c r="G2982" s="185" t="s">
        <v>6096</v>
      </c>
      <c r="H2982" s="110" t="s">
        <v>8186</v>
      </c>
      <c r="I2982" s="110" t="s">
        <v>8032</v>
      </c>
    </row>
    <row r="2983" spans="1:9" ht="11.25" customHeight="1" x14ac:dyDescent="0.2">
      <c r="A2983" s="181">
        <v>3927</v>
      </c>
      <c r="B2983" s="182" t="s">
        <v>12226</v>
      </c>
      <c r="C2983" s="182" t="s">
        <v>178</v>
      </c>
      <c r="D2983" s="183"/>
      <c r="E2983" s="188" t="s">
        <v>15193</v>
      </c>
      <c r="F2983" s="186">
        <v>0</v>
      </c>
      <c r="G2983" s="185" t="s">
        <v>6096</v>
      </c>
      <c r="H2983" s="110" t="s">
        <v>8186</v>
      </c>
      <c r="I2983" s="110" t="s">
        <v>8032</v>
      </c>
    </row>
    <row r="2984" spans="1:9" ht="11.25" customHeight="1" x14ac:dyDescent="0.2">
      <c r="A2984" s="181">
        <v>3928</v>
      </c>
      <c r="B2984" s="182" t="s">
        <v>12224</v>
      </c>
      <c r="C2984" s="182" t="s">
        <v>178</v>
      </c>
      <c r="D2984" s="183"/>
      <c r="E2984" s="188" t="s">
        <v>15193</v>
      </c>
      <c r="F2984" s="186">
        <v>0</v>
      </c>
      <c r="G2984" s="185" t="s">
        <v>6096</v>
      </c>
      <c r="H2984" s="110" t="s">
        <v>8186</v>
      </c>
      <c r="I2984" s="110" t="s">
        <v>8032</v>
      </c>
    </row>
    <row r="2985" spans="1:9" ht="11.25" customHeight="1" x14ac:dyDescent="0.2">
      <c r="A2985" s="181">
        <v>3929</v>
      </c>
      <c r="B2985" s="182" t="s">
        <v>12222</v>
      </c>
      <c r="C2985" s="182" t="s">
        <v>178</v>
      </c>
      <c r="D2985" s="183"/>
      <c r="E2985" s="188" t="s">
        <v>15193</v>
      </c>
      <c r="F2985" s="186">
        <v>0</v>
      </c>
      <c r="G2985" s="185" t="s">
        <v>6096</v>
      </c>
      <c r="H2985" s="110" t="s">
        <v>8186</v>
      </c>
      <c r="I2985" s="110" t="s">
        <v>8032</v>
      </c>
    </row>
    <row r="2986" spans="1:9" ht="11.25" customHeight="1" x14ac:dyDescent="0.2">
      <c r="A2986" s="181">
        <v>3931</v>
      </c>
      <c r="B2986" s="182" t="s">
        <v>12221</v>
      </c>
      <c r="C2986" s="182" t="s">
        <v>183</v>
      </c>
      <c r="D2986" s="184"/>
      <c r="E2986" s="188" t="s">
        <v>15193</v>
      </c>
      <c r="F2986" s="186">
        <v>0</v>
      </c>
      <c r="G2986" s="185" t="s">
        <v>6096</v>
      </c>
      <c r="H2986" s="110" t="s">
        <v>8186</v>
      </c>
      <c r="I2986" s="110" t="s">
        <v>8032</v>
      </c>
    </row>
    <row r="2987" spans="1:9" ht="11.25" customHeight="1" x14ac:dyDescent="0.2">
      <c r="A2987" s="181">
        <v>3932</v>
      </c>
      <c r="B2987" s="182" t="s">
        <v>12220</v>
      </c>
      <c r="C2987" s="182" t="s">
        <v>183</v>
      </c>
      <c r="D2987" s="184"/>
      <c r="E2987" s="188" t="s">
        <v>15193</v>
      </c>
      <c r="F2987" s="186">
        <v>0</v>
      </c>
      <c r="G2987" s="185" t="s">
        <v>6096</v>
      </c>
      <c r="H2987" s="110" t="s">
        <v>8186</v>
      </c>
      <c r="I2987" s="110" t="s">
        <v>8032</v>
      </c>
    </row>
    <row r="2988" spans="1:9" ht="11.25" customHeight="1" x14ac:dyDescent="0.2">
      <c r="A2988" s="181">
        <v>3934</v>
      </c>
      <c r="B2988" s="182" t="s">
        <v>12219</v>
      </c>
      <c r="C2988" s="182" t="s">
        <v>183</v>
      </c>
      <c r="D2988" s="183"/>
      <c r="E2988" s="188" t="s">
        <v>15193</v>
      </c>
      <c r="F2988" s="186">
        <v>0</v>
      </c>
      <c r="G2988" s="185" t="s">
        <v>6096</v>
      </c>
      <c r="H2988" s="110" t="s">
        <v>8186</v>
      </c>
      <c r="I2988" s="110" t="s">
        <v>8032</v>
      </c>
    </row>
    <row r="2989" spans="1:9" ht="11.25" customHeight="1" x14ac:dyDescent="0.2">
      <c r="A2989" s="181">
        <v>3935</v>
      </c>
      <c r="B2989" s="182" t="s">
        <v>12218</v>
      </c>
      <c r="C2989" s="182" t="s">
        <v>183</v>
      </c>
      <c r="D2989" s="183"/>
      <c r="E2989" s="188" t="s">
        <v>15193</v>
      </c>
      <c r="F2989" s="186">
        <v>0</v>
      </c>
      <c r="G2989" s="185" t="s">
        <v>6096</v>
      </c>
      <c r="H2989" s="110" t="s">
        <v>8186</v>
      </c>
      <c r="I2989" s="110" t="s">
        <v>8032</v>
      </c>
    </row>
    <row r="2990" spans="1:9" ht="11.25" customHeight="1" x14ac:dyDescent="0.2">
      <c r="A2990" s="181">
        <v>3936</v>
      </c>
      <c r="B2990" s="182" t="s">
        <v>791</v>
      </c>
      <c r="C2990" s="182" t="s">
        <v>183</v>
      </c>
      <c r="D2990" s="183"/>
      <c r="E2990" s="188" t="s">
        <v>15193</v>
      </c>
      <c r="F2990" s="186">
        <v>0</v>
      </c>
      <c r="G2990" s="185" t="s">
        <v>6096</v>
      </c>
      <c r="H2990" s="110" t="s">
        <v>8186</v>
      </c>
      <c r="I2990" s="110" t="s">
        <v>8032</v>
      </c>
    </row>
    <row r="2991" spans="1:9" ht="11.25" customHeight="1" x14ac:dyDescent="0.2">
      <c r="A2991" s="181">
        <v>3937</v>
      </c>
      <c r="B2991" s="182" t="s">
        <v>3335</v>
      </c>
      <c r="C2991" s="182" t="s">
        <v>250</v>
      </c>
      <c r="D2991" s="183">
        <v>45014</v>
      </c>
      <c r="E2991" s="188" t="s">
        <v>15194</v>
      </c>
      <c r="F2991" s="186">
        <v>7413</v>
      </c>
      <c r="G2991" s="185" t="s">
        <v>6096</v>
      </c>
      <c r="H2991" s="110" t="s">
        <v>8186</v>
      </c>
      <c r="I2991" s="110" t="s">
        <v>8032</v>
      </c>
    </row>
    <row r="2992" spans="1:9" ht="11.25" customHeight="1" x14ac:dyDescent="0.2">
      <c r="A2992" s="181">
        <v>3938</v>
      </c>
      <c r="B2992" s="182" t="s">
        <v>12217</v>
      </c>
      <c r="C2992" s="182" t="s">
        <v>183</v>
      </c>
      <c r="D2992" s="183"/>
      <c r="E2992" s="188" t="s">
        <v>15193</v>
      </c>
      <c r="F2992" s="186">
        <v>0</v>
      </c>
      <c r="G2992" s="185" t="s">
        <v>6096</v>
      </c>
      <c r="H2992" s="110" t="s">
        <v>8186</v>
      </c>
      <c r="I2992" s="110" t="s">
        <v>8032</v>
      </c>
    </row>
    <row r="2993" spans="1:9" ht="11.25" customHeight="1" x14ac:dyDescent="0.2">
      <c r="A2993" s="181">
        <v>3939</v>
      </c>
      <c r="B2993" s="182" t="s">
        <v>12216</v>
      </c>
      <c r="C2993" s="182" t="s">
        <v>183</v>
      </c>
      <c r="D2993" s="183"/>
      <c r="E2993" s="188" t="s">
        <v>15193</v>
      </c>
      <c r="F2993" s="186">
        <v>0</v>
      </c>
      <c r="G2993" s="185" t="s">
        <v>6096</v>
      </c>
      <c r="H2993" s="110" t="s">
        <v>8186</v>
      </c>
      <c r="I2993" s="110" t="s">
        <v>8032</v>
      </c>
    </row>
    <row r="2994" spans="1:9" ht="11.25" customHeight="1" x14ac:dyDescent="0.2">
      <c r="A2994" s="181">
        <v>3940</v>
      </c>
      <c r="B2994" s="182" t="s">
        <v>676</v>
      </c>
      <c r="C2994" s="182" t="s">
        <v>183</v>
      </c>
      <c r="D2994" s="183"/>
      <c r="E2994" s="188" t="s">
        <v>15193</v>
      </c>
      <c r="F2994" s="186">
        <v>0</v>
      </c>
      <c r="G2994" s="185" t="s">
        <v>6096</v>
      </c>
      <c r="H2994" s="110" t="s">
        <v>8186</v>
      </c>
      <c r="I2994" s="110" t="s">
        <v>8032</v>
      </c>
    </row>
    <row r="2995" spans="1:9" ht="11.25" customHeight="1" x14ac:dyDescent="0.2">
      <c r="A2995" s="181">
        <v>3941</v>
      </c>
      <c r="B2995" s="182" t="s">
        <v>12215</v>
      </c>
      <c r="C2995" s="182" t="s">
        <v>183</v>
      </c>
      <c r="D2995" s="183"/>
      <c r="E2995" s="188" t="s">
        <v>15193</v>
      </c>
      <c r="F2995" s="186">
        <v>0</v>
      </c>
      <c r="G2995" s="185" t="s">
        <v>6096</v>
      </c>
      <c r="H2995" s="110" t="s">
        <v>8186</v>
      </c>
      <c r="I2995" s="110" t="s">
        <v>8032</v>
      </c>
    </row>
    <row r="2996" spans="1:9" ht="11.25" customHeight="1" x14ac:dyDescent="0.2">
      <c r="A2996" s="181">
        <v>3942</v>
      </c>
      <c r="B2996" s="182" t="s">
        <v>14884</v>
      </c>
      <c r="C2996" s="182" t="s">
        <v>183</v>
      </c>
      <c r="D2996" s="183">
        <v>44585</v>
      </c>
      <c r="E2996" s="188" t="s">
        <v>7328</v>
      </c>
      <c r="F2996" s="186">
        <v>70569</v>
      </c>
      <c r="G2996" s="185" t="s">
        <v>6096</v>
      </c>
      <c r="H2996" s="110" t="s">
        <v>8186</v>
      </c>
      <c r="I2996" s="110" t="s">
        <v>8032</v>
      </c>
    </row>
    <row r="2997" spans="1:9" ht="11.25" customHeight="1" x14ac:dyDescent="0.2">
      <c r="A2997" s="181">
        <v>3943</v>
      </c>
      <c r="B2997" s="182" t="s">
        <v>221</v>
      </c>
      <c r="C2997" s="182" t="s">
        <v>183</v>
      </c>
      <c r="D2997" s="183">
        <v>44718</v>
      </c>
      <c r="E2997" s="188" t="s">
        <v>7328</v>
      </c>
      <c r="F2997" s="186">
        <v>73661</v>
      </c>
      <c r="G2997" s="185" t="s">
        <v>6096</v>
      </c>
      <c r="H2997" s="110" t="s">
        <v>8186</v>
      </c>
      <c r="I2997" s="110" t="s">
        <v>8032</v>
      </c>
    </row>
    <row r="2998" spans="1:9" ht="11.25" customHeight="1" x14ac:dyDescent="0.2">
      <c r="A2998" s="181">
        <v>3944</v>
      </c>
      <c r="B2998" s="182" t="s">
        <v>12213</v>
      </c>
      <c r="C2998" s="182" t="s">
        <v>183</v>
      </c>
      <c r="D2998" s="183"/>
      <c r="E2998" s="188" t="s">
        <v>15193</v>
      </c>
      <c r="F2998" s="186">
        <v>0</v>
      </c>
      <c r="G2998" s="185" t="s">
        <v>6096</v>
      </c>
      <c r="H2998" s="110" t="s">
        <v>8186</v>
      </c>
      <c r="I2998" s="110" t="s">
        <v>8032</v>
      </c>
    </row>
    <row r="2999" spans="1:9" ht="11.25" customHeight="1" x14ac:dyDescent="0.2">
      <c r="A2999" s="181">
        <v>3945</v>
      </c>
      <c r="B2999" s="182" t="s">
        <v>7613</v>
      </c>
      <c r="C2999" s="182" t="s">
        <v>4459</v>
      </c>
      <c r="D2999" s="183">
        <v>44677</v>
      </c>
      <c r="E2999" s="188" t="s">
        <v>7328</v>
      </c>
      <c r="F2999" s="186">
        <v>23491</v>
      </c>
      <c r="G2999" s="185" t="s">
        <v>6096</v>
      </c>
      <c r="H2999" s="110" t="s">
        <v>8186</v>
      </c>
      <c r="I2999" s="110" t="s">
        <v>8032</v>
      </c>
    </row>
    <row r="3000" spans="1:9" ht="11.25" customHeight="1" x14ac:dyDescent="0.2">
      <c r="A3000" s="181">
        <v>3946</v>
      </c>
      <c r="B3000" s="182" t="s">
        <v>12212</v>
      </c>
      <c r="C3000" s="182" t="s">
        <v>171</v>
      </c>
      <c r="D3000" s="183"/>
      <c r="E3000" s="188" t="s">
        <v>15193</v>
      </c>
      <c r="F3000" s="186">
        <v>0</v>
      </c>
      <c r="G3000" s="185" t="s">
        <v>6096</v>
      </c>
      <c r="H3000" s="110" t="s">
        <v>8186</v>
      </c>
      <c r="I3000" s="110" t="s">
        <v>8032</v>
      </c>
    </row>
    <row r="3001" spans="1:9" ht="11.25" customHeight="1" x14ac:dyDescent="0.2">
      <c r="A3001" s="181">
        <v>3947</v>
      </c>
      <c r="B3001" s="182" t="s">
        <v>12210</v>
      </c>
      <c r="C3001" s="182" t="s">
        <v>171</v>
      </c>
      <c r="D3001" s="184"/>
      <c r="E3001" s="188" t="s">
        <v>15193</v>
      </c>
      <c r="F3001" s="186">
        <v>0</v>
      </c>
      <c r="G3001" s="185" t="s">
        <v>6096</v>
      </c>
      <c r="H3001" s="110" t="s">
        <v>8186</v>
      </c>
      <c r="I3001" s="110" t="s">
        <v>8032</v>
      </c>
    </row>
    <row r="3002" spans="1:9" ht="11.25" customHeight="1" x14ac:dyDescent="0.2">
      <c r="A3002" s="181">
        <v>3948</v>
      </c>
      <c r="B3002" s="182" t="s">
        <v>12208</v>
      </c>
      <c r="C3002" s="182" t="s">
        <v>171</v>
      </c>
      <c r="D3002" s="184"/>
      <c r="E3002" s="188" t="s">
        <v>15193</v>
      </c>
      <c r="F3002" s="186">
        <v>0</v>
      </c>
      <c r="G3002" s="185" t="s">
        <v>6096</v>
      </c>
      <c r="H3002" s="110" t="s">
        <v>8186</v>
      </c>
      <c r="I3002" s="110" t="s">
        <v>8032</v>
      </c>
    </row>
    <row r="3003" spans="1:9" ht="11.25" customHeight="1" x14ac:dyDescent="0.2">
      <c r="A3003" s="181">
        <v>3949</v>
      </c>
      <c r="B3003" s="182" t="s">
        <v>12206</v>
      </c>
      <c r="C3003" s="182" t="s">
        <v>171</v>
      </c>
      <c r="D3003" s="184"/>
      <c r="E3003" s="188" t="s">
        <v>15193</v>
      </c>
      <c r="F3003" s="186">
        <v>0</v>
      </c>
      <c r="G3003" s="185" t="s">
        <v>6096</v>
      </c>
      <c r="H3003" s="110" t="s">
        <v>8186</v>
      </c>
      <c r="I3003" s="110" t="s">
        <v>8032</v>
      </c>
    </row>
    <row r="3004" spans="1:9" ht="11.25" customHeight="1" x14ac:dyDescent="0.2">
      <c r="A3004" s="181">
        <v>3950</v>
      </c>
      <c r="B3004" s="182" t="s">
        <v>254</v>
      </c>
      <c r="C3004" s="182" t="s">
        <v>178</v>
      </c>
      <c r="D3004" s="183">
        <v>44998</v>
      </c>
      <c r="E3004" s="188" t="s">
        <v>15194</v>
      </c>
      <c r="F3004" s="186">
        <v>72</v>
      </c>
      <c r="G3004" s="185" t="s">
        <v>6096</v>
      </c>
      <c r="H3004" s="110" t="s">
        <v>8186</v>
      </c>
      <c r="I3004" s="110" t="s">
        <v>8032</v>
      </c>
    </row>
    <row r="3005" spans="1:9" ht="11.25" customHeight="1" x14ac:dyDescent="0.2">
      <c r="A3005" s="181">
        <v>3951</v>
      </c>
      <c r="B3005" s="182" t="s">
        <v>252</v>
      </c>
      <c r="C3005" s="182" t="s">
        <v>178</v>
      </c>
      <c r="D3005" s="183"/>
      <c r="E3005" s="188" t="s">
        <v>15193</v>
      </c>
      <c r="F3005" s="186">
        <v>0</v>
      </c>
      <c r="G3005" s="185" t="s">
        <v>6096</v>
      </c>
      <c r="H3005" s="110" t="s">
        <v>8186</v>
      </c>
      <c r="I3005" s="110" t="s">
        <v>8032</v>
      </c>
    </row>
    <row r="3006" spans="1:9" ht="11.25" customHeight="1" x14ac:dyDescent="0.2">
      <c r="A3006" s="181">
        <v>3952</v>
      </c>
      <c r="B3006" s="182" t="s">
        <v>7612</v>
      </c>
      <c r="C3006" s="182" t="s">
        <v>178</v>
      </c>
      <c r="D3006" s="183">
        <v>45016</v>
      </c>
      <c r="E3006" s="188" t="s">
        <v>15194</v>
      </c>
      <c r="F3006" s="186">
        <v>278</v>
      </c>
      <c r="G3006" s="185" t="s">
        <v>6096</v>
      </c>
      <c r="H3006" s="110" t="s">
        <v>8186</v>
      </c>
      <c r="I3006" s="110" t="s">
        <v>8032</v>
      </c>
    </row>
    <row r="3007" spans="1:9" ht="11.25" customHeight="1" x14ac:dyDescent="0.2">
      <c r="A3007" s="181">
        <v>3953</v>
      </c>
      <c r="B3007" s="182" t="s">
        <v>12204</v>
      </c>
      <c r="C3007" s="182" t="s">
        <v>171</v>
      </c>
      <c r="D3007" s="183"/>
      <c r="E3007" s="188" t="s">
        <v>15193</v>
      </c>
      <c r="F3007" s="186">
        <v>0</v>
      </c>
      <c r="G3007" s="185" t="s">
        <v>6096</v>
      </c>
      <c r="H3007" s="110" t="s">
        <v>8186</v>
      </c>
      <c r="I3007" s="110" t="s">
        <v>8032</v>
      </c>
    </row>
    <row r="3008" spans="1:9" ht="11.25" customHeight="1" x14ac:dyDescent="0.2">
      <c r="A3008" s="181">
        <v>3954</v>
      </c>
      <c r="B3008" s="182" t="s">
        <v>12203</v>
      </c>
      <c r="C3008" s="182" t="s">
        <v>171</v>
      </c>
      <c r="D3008" s="183"/>
      <c r="E3008" s="188" t="s">
        <v>15193</v>
      </c>
      <c r="F3008" s="186">
        <v>0</v>
      </c>
      <c r="G3008" s="185" t="s">
        <v>6096</v>
      </c>
      <c r="H3008" s="110" t="s">
        <v>8186</v>
      </c>
      <c r="I3008" s="110" t="s">
        <v>8032</v>
      </c>
    </row>
    <row r="3009" spans="1:9" ht="11.25" customHeight="1" x14ac:dyDescent="0.2">
      <c r="A3009" s="181">
        <v>3955</v>
      </c>
      <c r="B3009" s="182" t="s">
        <v>12202</v>
      </c>
      <c r="C3009" s="182" t="s">
        <v>171</v>
      </c>
      <c r="D3009" s="183"/>
      <c r="E3009" s="188" t="s">
        <v>15193</v>
      </c>
      <c r="F3009" s="186">
        <v>0</v>
      </c>
      <c r="G3009" s="185" t="s">
        <v>6096</v>
      </c>
      <c r="H3009" s="110" t="s">
        <v>8186</v>
      </c>
      <c r="I3009" s="110" t="s">
        <v>8032</v>
      </c>
    </row>
    <row r="3010" spans="1:9" ht="11.25" customHeight="1" x14ac:dyDescent="0.2">
      <c r="A3010" s="181">
        <v>3956</v>
      </c>
      <c r="B3010" s="182" t="s">
        <v>12201</v>
      </c>
      <c r="C3010" s="182" t="s">
        <v>171</v>
      </c>
      <c r="D3010" s="183"/>
      <c r="E3010" s="188" t="s">
        <v>15193</v>
      </c>
      <c r="F3010" s="186">
        <v>0</v>
      </c>
      <c r="G3010" s="185" t="s">
        <v>6096</v>
      </c>
      <c r="H3010" s="110" t="s">
        <v>8186</v>
      </c>
      <c r="I3010" s="110" t="s">
        <v>8032</v>
      </c>
    </row>
    <row r="3011" spans="1:9" ht="11.25" customHeight="1" x14ac:dyDescent="0.2">
      <c r="A3011" s="181">
        <v>3957</v>
      </c>
      <c r="B3011" s="182" t="s">
        <v>12199</v>
      </c>
      <c r="C3011" s="182" t="s">
        <v>171</v>
      </c>
      <c r="D3011" s="183"/>
      <c r="E3011" s="188" t="s">
        <v>15193</v>
      </c>
      <c r="F3011" s="186">
        <v>0</v>
      </c>
      <c r="G3011" s="185" t="s">
        <v>6096</v>
      </c>
      <c r="H3011" s="110" t="s">
        <v>8186</v>
      </c>
      <c r="I3011" s="110" t="s">
        <v>8032</v>
      </c>
    </row>
    <row r="3012" spans="1:9" ht="11.25" customHeight="1" x14ac:dyDescent="0.2">
      <c r="A3012" s="181">
        <v>3958</v>
      </c>
      <c r="B3012" s="182" t="s">
        <v>3213</v>
      </c>
      <c r="C3012" s="182" t="s">
        <v>183</v>
      </c>
      <c r="D3012" s="183"/>
      <c r="E3012" s="188" t="s">
        <v>15193</v>
      </c>
      <c r="F3012" s="186">
        <v>0</v>
      </c>
      <c r="G3012" s="185" t="s">
        <v>6096</v>
      </c>
      <c r="H3012" s="110" t="s">
        <v>8186</v>
      </c>
      <c r="I3012" s="110" t="s">
        <v>8032</v>
      </c>
    </row>
    <row r="3013" spans="1:9" ht="11.25" customHeight="1" x14ac:dyDescent="0.2">
      <c r="A3013" s="181">
        <v>3959</v>
      </c>
      <c r="B3013" s="182" t="s">
        <v>3214</v>
      </c>
      <c r="C3013" s="182" t="s">
        <v>183</v>
      </c>
      <c r="D3013" s="183"/>
      <c r="E3013" s="188" t="s">
        <v>15193</v>
      </c>
      <c r="F3013" s="186">
        <v>0</v>
      </c>
      <c r="G3013" s="185" t="s">
        <v>6096</v>
      </c>
      <c r="H3013" s="110" t="s">
        <v>8186</v>
      </c>
      <c r="I3013" s="110" t="s">
        <v>8032</v>
      </c>
    </row>
    <row r="3014" spans="1:9" ht="11.25" customHeight="1" x14ac:dyDescent="0.2">
      <c r="A3014" s="181">
        <v>3960</v>
      </c>
      <c r="B3014" s="182" t="s">
        <v>12197</v>
      </c>
      <c r="C3014" s="182" t="s">
        <v>183</v>
      </c>
      <c r="D3014" s="183"/>
      <c r="E3014" s="188" t="s">
        <v>15193</v>
      </c>
      <c r="F3014" s="186">
        <v>0</v>
      </c>
      <c r="G3014" s="185" t="s">
        <v>6096</v>
      </c>
      <c r="H3014" s="110" t="s">
        <v>8186</v>
      </c>
      <c r="I3014" s="110" t="s">
        <v>8032</v>
      </c>
    </row>
    <row r="3015" spans="1:9" ht="11.25" customHeight="1" x14ac:dyDescent="0.2">
      <c r="A3015" s="181">
        <v>3961</v>
      </c>
      <c r="B3015" s="182" t="s">
        <v>12196</v>
      </c>
      <c r="C3015" s="182" t="s">
        <v>183</v>
      </c>
      <c r="D3015" s="183"/>
      <c r="E3015" s="188" t="s">
        <v>15193</v>
      </c>
      <c r="F3015" s="186">
        <v>0</v>
      </c>
      <c r="G3015" s="185" t="s">
        <v>6096</v>
      </c>
      <c r="H3015" s="110" t="s">
        <v>8186</v>
      </c>
      <c r="I3015" s="110" t="s">
        <v>8032</v>
      </c>
    </row>
    <row r="3016" spans="1:9" ht="11.25" customHeight="1" x14ac:dyDescent="0.2">
      <c r="A3016" s="181">
        <v>3962</v>
      </c>
      <c r="B3016" s="182" t="s">
        <v>3217</v>
      </c>
      <c r="C3016" s="182" t="s">
        <v>183</v>
      </c>
      <c r="D3016" s="183"/>
      <c r="E3016" s="188" t="s">
        <v>15193</v>
      </c>
      <c r="F3016" s="186">
        <v>0</v>
      </c>
      <c r="G3016" s="185" t="s">
        <v>6096</v>
      </c>
      <c r="H3016" s="110" t="s">
        <v>8186</v>
      </c>
      <c r="I3016" s="110" t="s">
        <v>8032</v>
      </c>
    </row>
    <row r="3017" spans="1:9" ht="11.25" customHeight="1" x14ac:dyDescent="0.2">
      <c r="A3017" s="181">
        <v>3963</v>
      </c>
      <c r="B3017" s="182" t="s">
        <v>3211</v>
      </c>
      <c r="C3017" s="182" t="s">
        <v>183</v>
      </c>
      <c r="D3017" s="183"/>
      <c r="E3017" s="188" t="s">
        <v>15193</v>
      </c>
      <c r="F3017" s="186">
        <v>0</v>
      </c>
      <c r="G3017" s="185" t="s">
        <v>6096</v>
      </c>
      <c r="H3017" s="110" t="s">
        <v>8186</v>
      </c>
      <c r="I3017" s="110" t="s">
        <v>8032</v>
      </c>
    </row>
    <row r="3018" spans="1:9" ht="11.25" customHeight="1" x14ac:dyDescent="0.2">
      <c r="A3018" s="181">
        <v>3964</v>
      </c>
      <c r="B3018" s="182" t="s">
        <v>3205</v>
      </c>
      <c r="C3018" s="182" t="s">
        <v>183</v>
      </c>
      <c r="D3018" s="183"/>
      <c r="E3018" s="188" t="s">
        <v>15193</v>
      </c>
      <c r="F3018" s="186">
        <v>0</v>
      </c>
      <c r="G3018" s="185" t="s">
        <v>6096</v>
      </c>
      <c r="H3018" s="110" t="s">
        <v>8186</v>
      </c>
      <c r="I3018" s="110" t="s">
        <v>8032</v>
      </c>
    </row>
    <row r="3019" spans="1:9" ht="11.25" customHeight="1" x14ac:dyDescent="0.2">
      <c r="A3019" s="181">
        <v>3965</v>
      </c>
      <c r="B3019" s="182" t="s">
        <v>3206</v>
      </c>
      <c r="C3019" s="182" t="s">
        <v>183</v>
      </c>
      <c r="D3019" s="183"/>
      <c r="E3019" s="188" t="s">
        <v>15193</v>
      </c>
      <c r="F3019" s="186">
        <v>0</v>
      </c>
      <c r="G3019" s="185" t="s">
        <v>6096</v>
      </c>
      <c r="H3019" s="110" t="s">
        <v>8186</v>
      </c>
      <c r="I3019" s="110" t="s">
        <v>8032</v>
      </c>
    </row>
    <row r="3020" spans="1:9" ht="11.25" customHeight="1" x14ac:dyDescent="0.2">
      <c r="A3020" s="181">
        <v>3966</v>
      </c>
      <c r="B3020" s="182" t="s">
        <v>3201</v>
      </c>
      <c r="C3020" s="182" t="s">
        <v>183</v>
      </c>
      <c r="D3020" s="183"/>
      <c r="E3020" s="188" t="s">
        <v>15193</v>
      </c>
      <c r="F3020" s="186">
        <v>0</v>
      </c>
      <c r="G3020" s="185" t="s">
        <v>6096</v>
      </c>
      <c r="H3020" s="110" t="s">
        <v>8186</v>
      </c>
      <c r="I3020" s="110" t="s">
        <v>8032</v>
      </c>
    </row>
    <row r="3021" spans="1:9" ht="11.25" customHeight="1" x14ac:dyDescent="0.2">
      <c r="A3021" s="181">
        <v>3967</v>
      </c>
      <c r="B3021" s="182" t="s">
        <v>12195</v>
      </c>
      <c r="C3021" s="182" t="s">
        <v>171</v>
      </c>
      <c r="D3021" s="184"/>
      <c r="E3021" s="188" t="s">
        <v>15193</v>
      </c>
      <c r="F3021" s="186">
        <v>0</v>
      </c>
      <c r="G3021" s="185" t="s">
        <v>6096</v>
      </c>
      <c r="H3021" s="110" t="s">
        <v>8186</v>
      </c>
      <c r="I3021" s="110" t="s">
        <v>8032</v>
      </c>
    </row>
    <row r="3022" spans="1:9" ht="11.25" customHeight="1" x14ac:dyDescent="0.2">
      <c r="A3022" s="181">
        <v>3968</v>
      </c>
      <c r="B3022" s="182" t="s">
        <v>12193</v>
      </c>
      <c r="C3022" s="182" t="s">
        <v>171</v>
      </c>
      <c r="D3022" s="183"/>
      <c r="E3022" s="188" t="s">
        <v>15193</v>
      </c>
      <c r="F3022" s="186">
        <v>0</v>
      </c>
      <c r="G3022" s="185" t="s">
        <v>6096</v>
      </c>
      <c r="H3022" s="110" t="s">
        <v>8186</v>
      </c>
      <c r="I3022" s="110" t="s">
        <v>8032</v>
      </c>
    </row>
    <row r="3023" spans="1:9" ht="11.25" customHeight="1" x14ac:dyDescent="0.2">
      <c r="A3023" s="181">
        <v>3969</v>
      </c>
      <c r="B3023" s="182" t="s">
        <v>12192</v>
      </c>
      <c r="C3023" s="182" t="s">
        <v>171</v>
      </c>
      <c r="D3023" s="183"/>
      <c r="E3023" s="188" t="s">
        <v>15193</v>
      </c>
      <c r="F3023" s="186">
        <v>0</v>
      </c>
      <c r="G3023" s="185" t="s">
        <v>6096</v>
      </c>
      <c r="H3023" s="110" t="s">
        <v>8186</v>
      </c>
      <c r="I3023" s="110" t="s">
        <v>8032</v>
      </c>
    </row>
    <row r="3024" spans="1:9" ht="11.25" customHeight="1" x14ac:dyDescent="0.2">
      <c r="A3024" s="181">
        <v>3970</v>
      </c>
      <c r="B3024" s="182" t="s">
        <v>12190</v>
      </c>
      <c r="C3024" s="182" t="s">
        <v>171</v>
      </c>
      <c r="D3024" s="183"/>
      <c r="E3024" s="188" t="s">
        <v>15193</v>
      </c>
      <c r="F3024" s="186">
        <v>0</v>
      </c>
      <c r="G3024" s="185" t="s">
        <v>6096</v>
      </c>
      <c r="H3024" s="110" t="s">
        <v>8186</v>
      </c>
      <c r="I3024" s="110" t="s">
        <v>8032</v>
      </c>
    </row>
    <row r="3025" spans="1:9" ht="11.25" customHeight="1" x14ac:dyDescent="0.2">
      <c r="A3025" s="181">
        <v>3973</v>
      </c>
      <c r="B3025" s="182" t="s">
        <v>1361</v>
      </c>
      <c r="C3025" s="182" t="s">
        <v>168</v>
      </c>
      <c r="D3025" s="183">
        <v>45001</v>
      </c>
      <c r="E3025" s="188" t="s">
        <v>15194</v>
      </c>
      <c r="F3025" s="186">
        <v>23500</v>
      </c>
      <c r="G3025" s="185" t="s">
        <v>6096</v>
      </c>
      <c r="H3025" s="110" t="s">
        <v>8186</v>
      </c>
      <c r="I3025" s="110" t="s">
        <v>8032</v>
      </c>
    </row>
    <row r="3026" spans="1:9" ht="11.25" customHeight="1" x14ac:dyDescent="0.2">
      <c r="A3026" s="181">
        <v>3976</v>
      </c>
      <c r="B3026" s="182" t="s">
        <v>7611</v>
      </c>
      <c r="C3026" s="182" t="s">
        <v>4484</v>
      </c>
      <c r="D3026" s="183">
        <v>45009</v>
      </c>
      <c r="E3026" s="188" t="s">
        <v>15194</v>
      </c>
      <c r="F3026" s="186">
        <v>36765</v>
      </c>
      <c r="G3026" s="185" t="s">
        <v>6096</v>
      </c>
      <c r="H3026" s="110" t="s">
        <v>8186</v>
      </c>
      <c r="I3026" s="110" t="s">
        <v>8032</v>
      </c>
    </row>
    <row r="3027" spans="1:9" ht="11.25" customHeight="1" x14ac:dyDescent="0.2">
      <c r="A3027" s="181">
        <v>3977</v>
      </c>
      <c r="B3027" s="182" t="s">
        <v>985</v>
      </c>
      <c r="C3027" s="182" t="s">
        <v>4484</v>
      </c>
      <c r="D3027" s="183">
        <v>45009</v>
      </c>
      <c r="E3027" s="188" t="s">
        <v>15194</v>
      </c>
      <c r="F3027" s="186">
        <v>30534</v>
      </c>
      <c r="G3027" s="185" t="s">
        <v>6096</v>
      </c>
      <c r="H3027" s="110" t="s">
        <v>8186</v>
      </c>
      <c r="I3027" s="110" t="s">
        <v>8032</v>
      </c>
    </row>
    <row r="3028" spans="1:9" ht="11.25" customHeight="1" x14ac:dyDescent="0.2">
      <c r="A3028" s="181">
        <v>3996</v>
      </c>
      <c r="B3028" s="182" t="s">
        <v>7979</v>
      </c>
      <c r="C3028" s="182" t="s">
        <v>401</v>
      </c>
      <c r="D3028" s="183">
        <v>45328</v>
      </c>
      <c r="E3028" s="188" t="s">
        <v>10909</v>
      </c>
      <c r="F3028" s="186">
        <v>4142468</v>
      </c>
      <c r="G3028" s="185" t="s">
        <v>6096</v>
      </c>
      <c r="H3028" s="110" t="s">
        <v>8186</v>
      </c>
      <c r="I3028" s="110" t="s">
        <v>8032</v>
      </c>
    </row>
    <row r="3029" spans="1:9" ht="11.25" customHeight="1" x14ac:dyDescent="0.2">
      <c r="A3029" s="181">
        <v>3997</v>
      </c>
      <c r="B3029" s="182" t="s">
        <v>2664</v>
      </c>
      <c r="C3029" s="182" t="s">
        <v>178</v>
      </c>
      <c r="D3029" s="183"/>
      <c r="E3029" s="188" t="s">
        <v>15193</v>
      </c>
      <c r="F3029" s="186">
        <v>0</v>
      </c>
      <c r="G3029" s="185" t="s">
        <v>6096</v>
      </c>
      <c r="H3029" s="110" t="s">
        <v>8186</v>
      </c>
      <c r="I3029" s="110" t="s">
        <v>8032</v>
      </c>
    </row>
    <row r="3030" spans="1:9" ht="11.25" customHeight="1" x14ac:dyDescent="0.2">
      <c r="A3030" s="181">
        <v>4001</v>
      </c>
      <c r="B3030" s="182" t="s">
        <v>1553</v>
      </c>
      <c r="C3030" s="182" t="s">
        <v>178</v>
      </c>
      <c r="D3030" s="183"/>
      <c r="E3030" s="188" t="s">
        <v>15193</v>
      </c>
      <c r="F3030" s="186">
        <v>0</v>
      </c>
      <c r="G3030" s="185" t="s">
        <v>6096</v>
      </c>
      <c r="H3030" s="110" t="s">
        <v>8186</v>
      </c>
      <c r="I3030" s="110" t="s">
        <v>8032</v>
      </c>
    </row>
    <row r="3031" spans="1:9" ht="11.25" customHeight="1" x14ac:dyDescent="0.2">
      <c r="A3031" s="181">
        <v>4002</v>
      </c>
      <c r="B3031" s="182" t="s">
        <v>14707</v>
      </c>
      <c r="C3031" s="182" t="s">
        <v>178</v>
      </c>
      <c r="D3031" s="183">
        <v>44585</v>
      </c>
      <c r="E3031" s="188" t="s">
        <v>7328</v>
      </c>
      <c r="F3031" s="186">
        <v>25689847</v>
      </c>
      <c r="G3031" s="185" t="s">
        <v>6096</v>
      </c>
      <c r="H3031" s="110" t="s">
        <v>8186</v>
      </c>
      <c r="I3031" s="110" t="s">
        <v>8032</v>
      </c>
    </row>
    <row r="3032" spans="1:9" ht="11.25" customHeight="1" x14ac:dyDescent="0.2">
      <c r="A3032" s="181">
        <v>4003</v>
      </c>
      <c r="B3032" s="182" t="s">
        <v>12186</v>
      </c>
      <c r="C3032" s="182" t="s">
        <v>178</v>
      </c>
      <c r="D3032" s="183"/>
      <c r="E3032" s="188" t="s">
        <v>15193</v>
      </c>
      <c r="F3032" s="186">
        <v>0</v>
      </c>
      <c r="G3032" s="185" t="s">
        <v>6096</v>
      </c>
      <c r="H3032" s="110" t="s">
        <v>8186</v>
      </c>
      <c r="I3032" s="110" t="s">
        <v>8032</v>
      </c>
    </row>
    <row r="3033" spans="1:9" ht="11.25" customHeight="1" x14ac:dyDescent="0.2">
      <c r="A3033" s="181">
        <v>4004</v>
      </c>
      <c r="B3033" s="182" t="s">
        <v>12184</v>
      </c>
      <c r="C3033" s="182" t="s">
        <v>178</v>
      </c>
      <c r="D3033" s="183"/>
      <c r="E3033" s="188" t="s">
        <v>15193</v>
      </c>
      <c r="F3033" s="186">
        <v>0</v>
      </c>
      <c r="G3033" s="185" t="s">
        <v>6096</v>
      </c>
      <c r="H3033" s="110" t="s">
        <v>8186</v>
      </c>
      <c r="I3033" s="110" t="s">
        <v>8032</v>
      </c>
    </row>
    <row r="3034" spans="1:9" ht="11.25" customHeight="1" x14ac:dyDescent="0.2">
      <c r="A3034" s="181">
        <v>4005</v>
      </c>
      <c r="B3034" s="182" t="s">
        <v>12183</v>
      </c>
      <c r="C3034" s="182" t="s">
        <v>178</v>
      </c>
      <c r="D3034" s="183"/>
      <c r="E3034" s="188" t="s">
        <v>15193</v>
      </c>
      <c r="F3034" s="186">
        <v>0</v>
      </c>
      <c r="G3034" s="185" t="s">
        <v>6096</v>
      </c>
      <c r="H3034" s="110" t="s">
        <v>8186</v>
      </c>
      <c r="I3034" s="110" t="s">
        <v>8032</v>
      </c>
    </row>
    <row r="3035" spans="1:9" ht="11.25" customHeight="1" x14ac:dyDescent="0.2">
      <c r="A3035" s="181">
        <v>4006</v>
      </c>
      <c r="B3035" s="182" t="s">
        <v>1486</v>
      </c>
      <c r="C3035" s="182" t="s">
        <v>178</v>
      </c>
      <c r="D3035" s="183"/>
      <c r="E3035" s="188" t="s">
        <v>15193</v>
      </c>
      <c r="F3035" s="186">
        <v>0</v>
      </c>
      <c r="G3035" s="185" t="s">
        <v>6096</v>
      </c>
      <c r="H3035" s="110" t="s">
        <v>8186</v>
      </c>
      <c r="I3035" s="110" t="s">
        <v>8032</v>
      </c>
    </row>
    <row r="3036" spans="1:9" ht="11.25" customHeight="1" x14ac:dyDescent="0.2">
      <c r="A3036" s="181">
        <v>4007</v>
      </c>
      <c r="B3036" s="182" t="s">
        <v>1497</v>
      </c>
      <c r="C3036" s="182" t="s">
        <v>178</v>
      </c>
      <c r="D3036" s="183"/>
      <c r="E3036" s="188" t="s">
        <v>15193</v>
      </c>
      <c r="F3036" s="186">
        <v>0</v>
      </c>
      <c r="G3036" s="185" t="s">
        <v>6096</v>
      </c>
      <c r="H3036" s="110" t="s">
        <v>8186</v>
      </c>
      <c r="I3036" s="110" t="s">
        <v>8032</v>
      </c>
    </row>
    <row r="3037" spans="1:9" ht="11.25" customHeight="1" x14ac:dyDescent="0.2">
      <c r="A3037" s="181">
        <v>4008</v>
      </c>
      <c r="B3037" s="182" t="s">
        <v>1498</v>
      </c>
      <c r="C3037" s="182" t="s">
        <v>178</v>
      </c>
      <c r="D3037" s="183"/>
      <c r="E3037" s="188" t="s">
        <v>15193</v>
      </c>
      <c r="F3037" s="186">
        <v>0</v>
      </c>
      <c r="G3037" s="185" t="s">
        <v>6096</v>
      </c>
      <c r="H3037" s="110" t="s">
        <v>8186</v>
      </c>
      <c r="I3037" s="110" t="s">
        <v>8032</v>
      </c>
    </row>
    <row r="3038" spans="1:9" ht="11.25" customHeight="1" x14ac:dyDescent="0.2">
      <c r="A3038" s="181">
        <v>4009</v>
      </c>
      <c r="B3038" s="182" t="s">
        <v>1499</v>
      </c>
      <c r="C3038" s="182" t="s">
        <v>178</v>
      </c>
      <c r="D3038" s="183"/>
      <c r="E3038" s="188" t="s">
        <v>15193</v>
      </c>
      <c r="F3038" s="186">
        <v>0</v>
      </c>
      <c r="G3038" s="185" t="s">
        <v>6096</v>
      </c>
      <c r="H3038" s="110" t="s">
        <v>8186</v>
      </c>
      <c r="I3038" s="110" t="s">
        <v>8032</v>
      </c>
    </row>
    <row r="3039" spans="1:9" ht="11.25" customHeight="1" x14ac:dyDescent="0.2">
      <c r="A3039" s="181">
        <v>4010</v>
      </c>
      <c r="B3039" s="182" t="s">
        <v>12178</v>
      </c>
      <c r="C3039" s="182" t="s">
        <v>178</v>
      </c>
      <c r="D3039" s="183"/>
      <c r="E3039" s="188" t="s">
        <v>15193</v>
      </c>
      <c r="F3039" s="186">
        <v>0</v>
      </c>
      <c r="G3039" s="185" t="s">
        <v>6096</v>
      </c>
      <c r="H3039" s="110" t="s">
        <v>8186</v>
      </c>
      <c r="I3039" s="110" t="s">
        <v>8032</v>
      </c>
    </row>
    <row r="3040" spans="1:9" ht="11.25" customHeight="1" x14ac:dyDescent="0.2">
      <c r="A3040" s="181">
        <v>4011</v>
      </c>
      <c r="B3040" s="182" t="s">
        <v>203</v>
      </c>
      <c r="C3040" s="182" t="s">
        <v>183</v>
      </c>
      <c r="D3040" s="183"/>
      <c r="E3040" s="188" t="s">
        <v>15193</v>
      </c>
      <c r="F3040" s="186">
        <v>0</v>
      </c>
      <c r="G3040" s="185" t="s">
        <v>6096</v>
      </c>
      <c r="H3040" s="110" t="s">
        <v>8186</v>
      </c>
      <c r="I3040" s="110" t="s">
        <v>8032</v>
      </c>
    </row>
    <row r="3041" spans="1:9" ht="11.25" customHeight="1" x14ac:dyDescent="0.2">
      <c r="A3041" s="181">
        <v>4012</v>
      </c>
      <c r="B3041" s="182" t="s">
        <v>204</v>
      </c>
      <c r="C3041" s="182" t="s">
        <v>183</v>
      </c>
      <c r="D3041" s="183"/>
      <c r="E3041" s="188" t="s">
        <v>15193</v>
      </c>
      <c r="F3041" s="186">
        <v>0</v>
      </c>
      <c r="G3041" s="185" t="s">
        <v>6096</v>
      </c>
      <c r="H3041" s="110" t="s">
        <v>8186</v>
      </c>
      <c r="I3041" s="110" t="s">
        <v>8032</v>
      </c>
    </row>
    <row r="3042" spans="1:9" ht="11.25" customHeight="1" x14ac:dyDescent="0.2">
      <c r="A3042" s="181">
        <v>4013</v>
      </c>
      <c r="B3042" s="182" t="s">
        <v>205</v>
      </c>
      <c r="C3042" s="182" t="s">
        <v>183</v>
      </c>
      <c r="D3042" s="183"/>
      <c r="E3042" s="188" t="s">
        <v>15193</v>
      </c>
      <c r="F3042" s="186">
        <v>0</v>
      </c>
      <c r="G3042" s="185" t="s">
        <v>6096</v>
      </c>
      <c r="H3042" s="110" t="s">
        <v>8186</v>
      </c>
      <c r="I3042" s="110" t="s">
        <v>8032</v>
      </c>
    </row>
    <row r="3043" spans="1:9" ht="11.25" customHeight="1" x14ac:dyDescent="0.2">
      <c r="A3043" s="181">
        <v>4014</v>
      </c>
      <c r="B3043" s="182" t="s">
        <v>12177</v>
      </c>
      <c r="C3043" s="182" t="s">
        <v>183</v>
      </c>
      <c r="D3043" s="183"/>
      <c r="E3043" s="188" t="s">
        <v>15193</v>
      </c>
      <c r="F3043" s="186">
        <v>0</v>
      </c>
      <c r="G3043" s="185" t="s">
        <v>6096</v>
      </c>
      <c r="H3043" s="110" t="s">
        <v>8186</v>
      </c>
      <c r="I3043" s="110" t="s">
        <v>8032</v>
      </c>
    </row>
    <row r="3044" spans="1:9" ht="11.25" customHeight="1" x14ac:dyDescent="0.2">
      <c r="A3044" s="181">
        <v>4015</v>
      </c>
      <c r="B3044" s="182" t="s">
        <v>6673</v>
      </c>
      <c r="C3044" s="182" t="s">
        <v>183</v>
      </c>
      <c r="D3044" s="183"/>
      <c r="E3044" s="188" t="s">
        <v>15193</v>
      </c>
      <c r="F3044" s="186">
        <v>0</v>
      </c>
      <c r="G3044" s="185" t="s">
        <v>6096</v>
      </c>
      <c r="H3044" s="110" t="s">
        <v>8186</v>
      </c>
      <c r="I3044" s="110" t="s">
        <v>8032</v>
      </c>
    </row>
    <row r="3045" spans="1:9" ht="11.25" customHeight="1" x14ac:dyDescent="0.2">
      <c r="A3045" s="181">
        <v>4016</v>
      </c>
      <c r="B3045" s="182" t="s">
        <v>8738</v>
      </c>
      <c r="C3045" s="182" t="s">
        <v>183</v>
      </c>
      <c r="D3045" s="184">
        <v>43577</v>
      </c>
      <c r="E3045" s="188" t="s">
        <v>15195</v>
      </c>
      <c r="F3045" s="186">
        <v>31322</v>
      </c>
      <c r="G3045" s="185" t="s">
        <v>6096</v>
      </c>
      <c r="H3045" s="110" t="s">
        <v>8186</v>
      </c>
      <c r="I3045" s="110" t="s">
        <v>8032</v>
      </c>
    </row>
    <row r="3046" spans="1:9" ht="11.25" customHeight="1" x14ac:dyDescent="0.2">
      <c r="A3046" s="181">
        <v>4017</v>
      </c>
      <c r="B3046" s="182" t="s">
        <v>206</v>
      </c>
      <c r="C3046" s="182" t="s">
        <v>183</v>
      </c>
      <c r="D3046" s="183"/>
      <c r="E3046" s="188" t="s">
        <v>15193</v>
      </c>
      <c r="F3046" s="186">
        <v>0</v>
      </c>
      <c r="G3046" s="185" t="s">
        <v>6096</v>
      </c>
      <c r="H3046" s="110" t="s">
        <v>8186</v>
      </c>
      <c r="I3046" s="110" t="s">
        <v>8032</v>
      </c>
    </row>
    <row r="3047" spans="1:9" ht="11.25" customHeight="1" x14ac:dyDescent="0.2">
      <c r="A3047" s="181">
        <v>4018</v>
      </c>
      <c r="B3047" s="182" t="s">
        <v>12176</v>
      </c>
      <c r="C3047" s="182" t="s">
        <v>183</v>
      </c>
      <c r="D3047" s="183"/>
      <c r="E3047" s="188" t="s">
        <v>15193</v>
      </c>
      <c r="F3047" s="186">
        <v>0</v>
      </c>
      <c r="G3047" s="185" t="s">
        <v>6096</v>
      </c>
      <c r="H3047" s="110" t="s">
        <v>8186</v>
      </c>
      <c r="I3047" s="110" t="s">
        <v>8032</v>
      </c>
    </row>
    <row r="3048" spans="1:9" ht="11.25" customHeight="1" x14ac:dyDescent="0.2">
      <c r="A3048" s="181">
        <v>4019</v>
      </c>
      <c r="B3048" s="182" t="s">
        <v>12175</v>
      </c>
      <c r="C3048" s="182" t="s">
        <v>183</v>
      </c>
      <c r="D3048" s="184"/>
      <c r="E3048" s="188" t="s">
        <v>15193</v>
      </c>
      <c r="F3048" s="186">
        <v>0</v>
      </c>
      <c r="G3048" s="185" t="s">
        <v>6096</v>
      </c>
      <c r="H3048" s="110" t="s">
        <v>8186</v>
      </c>
      <c r="I3048" s="110" t="s">
        <v>8032</v>
      </c>
    </row>
    <row r="3049" spans="1:9" ht="11.25" customHeight="1" x14ac:dyDescent="0.2">
      <c r="A3049" s="181">
        <v>4020</v>
      </c>
      <c r="B3049" s="182" t="s">
        <v>12174</v>
      </c>
      <c r="C3049" s="182" t="s">
        <v>183</v>
      </c>
      <c r="D3049" s="183"/>
      <c r="E3049" s="188" t="s">
        <v>15193</v>
      </c>
      <c r="F3049" s="186">
        <v>0</v>
      </c>
      <c r="G3049" s="185" t="s">
        <v>6096</v>
      </c>
      <c r="H3049" s="110" t="s">
        <v>8186</v>
      </c>
      <c r="I3049" s="110" t="s">
        <v>8032</v>
      </c>
    </row>
    <row r="3050" spans="1:9" ht="11.25" customHeight="1" x14ac:dyDescent="0.2">
      <c r="A3050" s="181">
        <v>4021</v>
      </c>
      <c r="B3050" s="182" t="s">
        <v>9226</v>
      </c>
      <c r="C3050" s="182" t="s">
        <v>183</v>
      </c>
      <c r="D3050" s="183">
        <v>45014</v>
      </c>
      <c r="E3050" s="188" t="s">
        <v>15194</v>
      </c>
      <c r="F3050" s="186">
        <v>36144</v>
      </c>
      <c r="G3050" s="185" t="s">
        <v>6096</v>
      </c>
      <c r="H3050" s="110" t="s">
        <v>8186</v>
      </c>
      <c r="I3050" s="110" t="s">
        <v>8032</v>
      </c>
    </row>
    <row r="3051" spans="1:9" ht="11.25" customHeight="1" x14ac:dyDescent="0.2">
      <c r="A3051" s="181">
        <v>4022</v>
      </c>
      <c r="B3051" s="182" t="s">
        <v>12173</v>
      </c>
      <c r="C3051" s="182" t="s">
        <v>183</v>
      </c>
      <c r="D3051" s="184"/>
      <c r="E3051" s="188" t="s">
        <v>15193</v>
      </c>
      <c r="F3051" s="186">
        <v>0</v>
      </c>
      <c r="G3051" s="185" t="s">
        <v>6096</v>
      </c>
      <c r="H3051" s="110" t="s">
        <v>8186</v>
      </c>
      <c r="I3051" s="110" t="s">
        <v>8032</v>
      </c>
    </row>
    <row r="3052" spans="1:9" ht="11.25" customHeight="1" x14ac:dyDescent="0.2">
      <c r="A3052" s="181">
        <v>4023</v>
      </c>
      <c r="B3052" s="182" t="s">
        <v>7609</v>
      </c>
      <c r="C3052" s="182" t="s">
        <v>178</v>
      </c>
      <c r="D3052" s="184">
        <v>45062</v>
      </c>
      <c r="E3052" s="188" t="s">
        <v>15194</v>
      </c>
      <c r="F3052" s="186">
        <v>23</v>
      </c>
      <c r="G3052" s="185" t="s">
        <v>6096</v>
      </c>
      <c r="H3052" s="110" t="s">
        <v>8186</v>
      </c>
      <c r="I3052" s="110" t="s">
        <v>8032</v>
      </c>
    </row>
    <row r="3053" spans="1:9" ht="11.25" customHeight="1" x14ac:dyDescent="0.2">
      <c r="A3053" s="181">
        <v>4025</v>
      </c>
      <c r="B3053" s="182" t="s">
        <v>12172</v>
      </c>
      <c r="C3053" s="182" t="s">
        <v>273</v>
      </c>
      <c r="D3053" s="183"/>
      <c r="E3053" s="188" t="s">
        <v>15193</v>
      </c>
      <c r="F3053" s="186">
        <v>0</v>
      </c>
      <c r="G3053" s="185" t="s">
        <v>6096</v>
      </c>
      <c r="H3053" s="110" t="s">
        <v>8186</v>
      </c>
      <c r="I3053" s="110" t="s">
        <v>8032</v>
      </c>
    </row>
    <row r="3054" spans="1:9" ht="11.25" customHeight="1" x14ac:dyDescent="0.2">
      <c r="A3054" s="181">
        <v>4027</v>
      </c>
      <c r="B3054" s="182" t="s">
        <v>2678</v>
      </c>
      <c r="C3054" s="182" t="s">
        <v>178</v>
      </c>
      <c r="D3054" s="183"/>
      <c r="E3054" s="188" t="s">
        <v>15193</v>
      </c>
      <c r="F3054" s="186">
        <v>0</v>
      </c>
      <c r="G3054" s="185" t="s">
        <v>6096</v>
      </c>
      <c r="H3054" s="110" t="s">
        <v>8186</v>
      </c>
      <c r="I3054" s="110" t="s">
        <v>8032</v>
      </c>
    </row>
    <row r="3055" spans="1:9" ht="11.25" customHeight="1" x14ac:dyDescent="0.2">
      <c r="A3055" s="181">
        <v>4028</v>
      </c>
      <c r="B3055" s="182" t="s">
        <v>2681</v>
      </c>
      <c r="C3055" s="182" t="s">
        <v>178</v>
      </c>
      <c r="D3055" s="183"/>
      <c r="E3055" s="188" t="s">
        <v>15193</v>
      </c>
      <c r="F3055" s="186">
        <v>0</v>
      </c>
      <c r="G3055" s="185" t="s">
        <v>6096</v>
      </c>
      <c r="H3055" s="110" t="s">
        <v>8186</v>
      </c>
      <c r="I3055" s="110" t="s">
        <v>8032</v>
      </c>
    </row>
    <row r="3056" spans="1:9" ht="11.25" customHeight="1" x14ac:dyDescent="0.2">
      <c r="A3056" s="181">
        <v>4029</v>
      </c>
      <c r="B3056" s="182" t="s">
        <v>2677</v>
      </c>
      <c r="C3056" s="182" t="s">
        <v>178</v>
      </c>
      <c r="D3056" s="183"/>
      <c r="E3056" s="188" t="s">
        <v>15193</v>
      </c>
      <c r="F3056" s="186">
        <v>0</v>
      </c>
      <c r="G3056" s="185" t="s">
        <v>6096</v>
      </c>
      <c r="H3056" s="110" t="s">
        <v>8186</v>
      </c>
      <c r="I3056" s="110" t="s">
        <v>8032</v>
      </c>
    </row>
    <row r="3057" spans="1:9" ht="11.25" customHeight="1" x14ac:dyDescent="0.2">
      <c r="A3057" s="181">
        <v>4030</v>
      </c>
      <c r="B3057" s="182" t="s">
        <v>12168</v>
      </c>
      <c r="C3057" s="182" t="s">
        <v>178</v>
      </c>
      <c r="D3057" s="183"/>
      <c r="E3057" s="188" t="s">
        <v>15193</v>
      </c>
      <c r="F3057" s="186">
        <v>0</v>
      </c>
      <c r="G3057" s="185" t="s">
        <v>6096</v>
      </c>
      <c r="H3057" s="110" t="s">
        <v>8186</v>
      </c>
      <c r="I3057" s="110" t="s">
        <v>8032</v>
      </c>
    </row>
    <row r="3058" spans="1:9" ht="11.25" customHeight="1" x14ac:dyDescent="0.2">
      <c r="A3058" s="181">
        <v>4031</v>
      </c>
      <c r="B3058" s="182" t="s">
        <v>2707</v>
      </c>
      <c r="C3058" s="182" t="s">
        <v>178</v>
      </c>
      <c r="D3058" s="183"/>
      <c r="E3058" s="188" t="s">
        <v>15193</v>
      </c>
      <c r="F3058" s="186">
        <v>0</v>
      </c>
      <c r="G3058" s="185" t="s">
        <v>6096</v>
      </c>
      <c r="H3058" s="110" t="s">
        <v>8186</v>
      </c>
      <c r="I3058" s="110" t="s">
        <v>8032</v>
      </c>
    </row>
    <row r="3059" spans="1:9" ht="11.25" customHeight="1" x14ac:dyDescent="0.2">
      <c r="A3059" s="181">
        <v>4032</v>
      </c>
      <c r="B3059" s="182" t="s">
        <v>12166</v>
      </c>
      <c r="C3059" s="182" t="s">
        <v>178</v>
      </c>
      <c r="D3059" s="184"/>
      <c r="E3059" s="188" t="s">
        <v>15193</v>
      </c>
      <c r="F3059" s="186">
        <v>0</v>
      </c>
      <c r="G3059" s="185" t="s">
        <v>6096</v>
      </c>
      <c r="H3059" s="110" t="s">
        <v>8186</v>
      </c>
      <c r="I3059" s="110" t="s">
        <v>8032</v>
      </c>
    </row>
    <row r="3060" spans="1:9" ht="11.25" customHeight="1" x14ac:dyDescent="0.2">
      <c r="A3060" s="181">
        <v>4033</v>
      </c>
      <c r="B3060" s="182" t="s">
        <v>12165</v>
      </c>
      <c r="C3060" s="182" t="s">
        <v>178</v>
      </c>
      <c r="D3060" s="184"/>
      <c r="E3060" s="188" t="s">
        <v>15193</v>
      </c>
      <c r="F3060" s="186">
        <v>0</v>
      </c>
      <c r="G3060" s="185" t="s">
        <v>6096</v>
      </c>
      <c r="H3060" s="110" t="s">
        <v>8186</v>
      </c>
      <c r="I3060" s="110" t="s">
        <v>8032</v>
      </c>
    </row>
    <row r="3061" spans="1:9" ht="11.25" customHeight="1" x14ac:dyDescent="0.2">
      <c r="A3061" s="181">
        <v>4034</v>
      </c>
      <c r="B3061" s="182" t="s">
        <v>2679</v>
      </c>
      <c r="C3061" s="182" t="s">
        <v>178</v>
      </c>
      <c r="D3061" s="183"/>
      <c r="E3061" s="188" t="s">
        <v>15193</v>
      </c>
      <c r="F3061" s="186">
        <v>0</v>
      </c>
      <c r="G3061" s="185" t="s">
        <v>6096</v>
      </c>
      <c r="H3061" s="110" t="s">
        <v>8186</v>
      </c>
      <c r="I3061" s="110" t="s">
        <v>8032</v>
      </c>
    </row>
    <row r="3062" spans="1:9" ht="11.25" customHeight="1" x14ac:dyDescent="0.2">
      <c r="A3062" s="181">
        <v>4035</v>
      </c>
      <c r="B3062" s="182" t="s">
        <v>2680</v>
      </c>
      <c r="C3062" s="182" t="s">
        <v>178</v>
      </c>
      <c r="D3062" s="183"/>
      <c r="E3062" s="188" t="s">
        <v>15193</v>
      </c>
      <c r="F3062" s="186">
        <v>0</v>
      </c>
      <c r="G3062" s="185" t="s">
        <v>6096</v>
      </c>
      <c r="H3062" s="110" t="s">
        <v>6097</v>
      </c>
      <c r="I3062" s="110" t="s">
        <v>8339</v>
      </c>
    </row>
    <row r="3063" spans="1:9" ht="11.25" customHeight="1" x14ac:dyDescent="0.2">
      <c r="A3063" s="181">
        <v>4036</v>
      </c>
      <c r="B3063" s="182" t="s">
        <v>946</v>
      </c>
      <c r="C3063" s="182" t="s">
        <v>401</v>
      </c>
      <c r="D3063" s="183"/>
      <c r="E3063" s="188" t="s">
        <v>15193</v>
      </c>
      <c r="F3063" s="186">
        <v>0</v>
      </c>
      <c r="G3063" s="185" t="s">
        <v>6096</v>
      </c>
      <c r="H3063" s="110" t="s">
        <v>6097</v>
      </c>
      <c r="I3063" s="110" t="s">
        <v>8339</v>
      </c>
    </row>
    <row r="3064" spans="1:9" ht="11.25" customHeight="1" x14ac:dyDescent="0.2">
      <c r="A3064" s="181">
        <v>4037</v>
      </c>
      <c r="B3064" s="182" t="s">
        <v>947</v>
      </c>
      <c r="C3064" s="182" t="s">
        <v>401</v>
      </c>
      <c r="D3064" s="183"/>
      <c r="E3064" s="188" t="s">
        <v>15193</v>
      </c>
      <c r="F3064" s="186">
        <v>0</v>
      </c>
      <c r="G3064" s="185" t="s">
        <v>6096</v>
      </c>
      <c r="H3064" s="110" t="s">
        <v>6097</v>
      </c>
      <c r="I3064" s="110" t="s">
        <v>8339</v>
      </c>
    </row>
    <row r="3065" spans="1:9" ht="11.25" customHeight="1" x14ac:dyDescent="0.2">
      <c r="A3065" s="181">
        <v>4038</v>
      </c>
      <c r="B3065" s="182" t="s">
        <v>948</v>
      </c>
      <c r="C3065" s="182" t="s">
        <v>401</v>
      </c>
      <c r="D3065" s="183"/>
      <c r="E3065" s="188" t="s">
        <v>15193</v>
      </c>
      <c r="F3065" s="186">
        <v>0</v>
      </c>
      <c r="G3065" s="185" t="s">
        <v>6096</v>
      </c>
      <c r="H3065" s="110" t="s">
        <v>6097</v>
      </c>
      <c r="I3065" s="110" t="s">
        <v>8339</v>
      </c>
    </row>
    <row r="3066" spans="1:9" ht="11.25" customHeight="1" x14ac:dyDescent="0.2">
      <c r="A3066" s="181">
        <v>4039</v>
      </c>
      <c r="B3066" s="182" t="s">
        <v>949</v>
      </c>
      <c r="C3066" s="182" t="s">
        <v>401</v>
      </c>
      <c r="D3066" s="184"/>
      <c r="E3066" s="188" t="s">
        <v>15193</v>
      </c>
      <c r="F3066" s="186">
        <v>0</v>
      </c>
      <c r="G3066" s="185" t="s">
        <v>6096</v>
      </c>
      <c r="H3066" s="110" t="s">
        <v>6097</v>
      </c>
      <c r="I3066" s="110" t="s">
        <v>8339</v>
      </c>
    </row>
    <row r="3067" spans="1:9" ht="11.25" customHeight="1" x14ac:dyDescent="0.2">
      <c r="A3067" s="181">
        <v>4040</v>
      </c>
      <c r="B3067" s="182" t="s">
        <v>874</v>
      </c>
      <c r="C3067" s="182" t="s">
        <v>401</v>
      </c>
      <c r="D3067" s="183"/>
      <c r="E3067" s="188" t="s">
        <v>15193</v>
      </c>
      <c r="F3067" s="186">
        <v>0</v>
      </c>
      <c r="G3067" s="185" t="s">
        <v>6096</v>
      </c>
      <c r="H3067" s="110" t="s">
        <v>6097</v>
      </c>
      <c r="I3067" s="110" t="s">
        <v>8339</v>
      </c>
    </row>
    <row r="3068" spans="1:9" ht="11.25" customHeight="1" x14ac:dyDescent="0.2">
      <c r="A3068" s="181">
        <v>4041</v>
      </c>
      <c r="B3068" s="182" t="s">
        <v>4509</v>
      </c>
      <c r="C3068" s="182" t="s">
        <v>401</v>
      </c>
      <c r="D3068" s="184">
        <v>43843</v>
      </c>
      <c r="E3068" s="188" t="s">
        <v>15196</v>
      </c>
      <c r="F3068" s="186">
        <v>1551149.99</v>
      </c>
      <c r="G3068" s="185" t="s">
        <v>6096</v>
      </c>
      <c r="H3068" s="110" t="s">
        <v>6097</v>
      </c>
      <c r="I3068" s="110" t="s">
        <v>8339</v>
      </c>
    </row>
    <row r="3069" spans="1:9" ht="11.25" customHeight="1" x14ac:dyDescent="0.2">
      <c r="A3069" s="181">
        <v>4042</v>
      </c>
      <c r="B3069" s="182" t="s">
        <v>12163</v>
      </c>
      <c r="C3069" s="182" t="s">
        <v>178</v>
      </c>
      <c r="D3069" s="184"/>
      <c r="E3069" s="188" t="s">
        <v>15193</v>
      </c>
      <c r="F3069" s="186">
        <v>0</v>
      </c>
      <c r="G3069" s="185" t="s">
        <v>6096</v>
      </c>
      <c r="H3069" s="110" t="s">
        <v>6097</v>
      </c>
      <c r="I3069" s="110" t="s">
        <v>8339</v>
      </c>
    </row>
    <row r="3070" spans="1:9" ht="11.25" customHeight="1" x14ac:dyDescent="0.2">
      <c r="A3070" s="181">
        <v>4043</v>
      </c>
      <c r="B3070" s="182" t="s">
        <v>2727</v>
      </c>
      <c r="C3070" s="182" t="s">
        <v>178</v>
      </c>
      <c r="D3070" s="184"/>
      <c r="E3070" s="188" t="s">
        <v>15193</v>
      </c>
      <c r="F3070" s="186">
        <v>0</v>
      </c>
      <c r="G3070" s="185" t="s">
        <v>6096</v>
      </c>
      <c r="H3070" s="110" t="s">
        <v>6097</v>
      </c>
      <c r="I3070" s="110" t="s">
        <v>8339</v>
      </c>
    </row>
    <row r="3071" spans="1:9" ht="11.25" customHeight="1" x14ac:dyDescent="0.2">
      <c r="A3071" s="181">
        <v>4044</v>
      </c>
      <c r="B3071" s="182" t="s">
        <v>2055</v>
      </c>
      <c r="C3071" s="182" t="s">
        <v>178</v>
      </c>
      <c r="D3071" s="183"/>
      <c r="E3071" s="188" t="s">
        <v>15193</v>
      </c>
      <c r="F3071" s="186">
        <v>0</v>
      </c>
      <c r="G3071" s="185" t="s">
        <v>6096</v>
      </c>
      <c r="H3071" s="110" t="s">
        <v>6097</v>
      </c>
      <c r="I3071" s="110" t="s">
        <v>8339</v>
      </c>
    </row>
    <row r="3072" spans="1:9" ht="11.25" customHeight="1" x14ac:dyDescent="0.2">
      <c r="A3072" s="181">
        <v>4045</v>
      </c>
      <c r="B3072" s="182" t="s">
        <v>1990</v>
      </c>
      <c r="C3072" s="182" t="s">
        <v>178</v>
      </c>
      <c r="D3072" s="183"/>
      <c r="E3072" s="188" t="s">
        <v>15193</v>
      </c>
      <c r="F3072" s="186">
        <v>0</v>
      </c>
      <c r="G3072" s="185" t="s">
        <v>6096</v>
      </c>
      <c r="H3072" s="110" t="s">
        <v>6119</v>
      </c>
      <c r="I3072" s="110" t="s">
        <v>6117</v>
      </c>
    </row>
    <row r="3073" spans="1:9" ht="11.25" customHeight="1" x14ac:dyDescent="0.2">
      <c r="A3073" s="181">
        <v>4046</v>
      </c>
      <c r="B3073" s="182" t="s">
        <v>1991</v>
      </c>
      <c r="C3073" s="182" t="s">
        <v>178</v>
      </c>
      <c r="D3073" s="183"/>
      <c r="E3073" s="188" t="s">
        <v>15193</v>
      </c>
      <c r="F3073" s="186">
        <v>0</v>
      </c>
      <c r="G3073" s="185" t="s">
        <v>6096</v>
      </c>
      <c r="H3073" s="110" t="s">
        <v>6097</v>
      </c>
      <c r="I3073" s="110" t="s">
        <v>8034</v>
      </c>
    </row>
    <row r="3074" spans="1:9" ht="11.25" customHeight="1" x14ac:dyDescent="0.2">
      <c r="A3074" s="181">
        <v>4047</v>
      </c>
      <c r="B3074" s="182" t="s">
        <v>1971</v>
      </c>
      <c r="C3074" s="182" t="s">
        <v>178</v>
      </c>
      <c r="D3074" s="183"/>
      <c r="E3074" s="188" t="s">
        <v>15193</v>
      </c>
      <c r="F3074" s="186">
        <v>0</v>
      </c>
      <c r="G3074" s="185" t="s">
        <v>6096</v>
      </c>
      <c r="H3074" s="110" t="s">
        <v>6097</v>
      </c>
      <c r="I3074" s="110" t="s">
        <v>8562</v>
      </c>
    </row>
    <row r="3075" spans="1:9" ht="11.25" customHeight="1" x14ac:dyDescent="0.2">
      <c r="A3075" s="181">
        <v>4048</v>
      </c>
      <c r="B3075" s="182" t="s">
        <v>1966</v>
      </c>
      <c r="C3075" s="182" t="s">
        <v>178</v>
      </c>
      <c r="D3075" s="183"/>
      <c r="E3075" s="188" t="s">
        <v>15193</v>
      </c>
      <c r="F3075" s="186">
        <v>0</v>
      </c>
      <c r="G3075" s="185" t="s">
        <v>6096</v>
      </c>
      <c r="H3075" s="110" t="s">
        <v>6097</v>
      </c>
      <c r="I3075" s="110" t="s">
        <v>6098</v>
      </c>
    </row>
    <row r="3076" spans="1:9" ht="11.25" customHeight="1" x14ac:dyDescent="0.2">
      <c r="A3076" s="181">
        <v>4049</v>
      </c>
      <c r="B3076" s="182" t="s">
        <v>1970</v>
      </c>
      <c r="C3076" s="182" t="s">
        <v>178</v>
      </c>
      <c r="D3076" s="183"/>
      <c r="E3076" s="188" t="s">
        <v>15193</v>
      </c>
      <c r="F3076" s="186">
        <v>0</v>
      </c>
      <c r="G3076" s="185" t="s">
        <v>6096</v>
      </c>
      <c r="H3076" s="110" t="s">
        <v>7081</v>
      </c>
      <c r="I3076" s="110" t="s">
        <v>6114</v>
      </c>
    </row>
    <row r="3077" spans="1:9" ht="11.25" customHeight="1" x14ac:dyDescent="0.2">
      <c r="A3077" s="181">
        <v>4050</v>
      </c>
      <c r="B3077" s="182" t="s">
        <v>1965</v>
      </c>
      <c r="C3077" s="182" t="s">
        <v>178</v>
      </c>
      <c r="D3077" s="183"/>
      <c r="E3077" s="188" t="s">
        <v>15193</v>
      </c>
      <c r="F3077" s="186">
        <v>0</v>
      </c>
      <c r="G3077" s="185" t="s">
        <v>6096</v>
      </c>
      <c r="H3077" s="110" t="s">
        <v>6119</v>
      </c>
      <c r="I3077" s="110" t="s">
        <v>6114</v>
      </c>
    </row>
    <row r="3078" spans="1:9" ht="11.25" customHeight="1" x14ac:dyDescent="0.2">
      <c r="A3078" s="181">
        <v>4051</v>
      </c>
      <c r="B3078" s="182" t="s">
        <v>1967</v>
      </c>
      <c r="C3078" s="182" t="s">
        <v>178</v>
      </c>
      <c r="D3078" s="184"/>
      <c r="E3078" s="188" t="s">
        <v>15193</v>
      </c>
      <c r="F3078" s="186">
        <v>0</v>
      </c>
      <c r="G3078" s="185" t="s">
        <v>6096</v>
      </c>
      <c r="H3078" s="110" t="s">
        <v>6119</v>
      </c>
      <c r="I3078" s="110" t="s">
        <v>6118</v>
      </c>
    </row>
    <row r="3079" spans="1:9" ht="11.25" customHeight="1" x14ac:dyDescent="0.2">
      <c r="A3079" s="181">
        <v>4052</v>
      </c>
      <c r="B3079" s="182" t="s">
        <v>1968</v>
      </c>
      <c r="C3079" s="182" t="s">
        <v>178</v>
      </c>
      <c r="D3079" s="183"/>
      <c r="E3079" s="188" t="s">
        <v>15193</v>
      </c>
      <c r="F3079" s="186">
        <v>0</v>
      </c>
      <c r="G3079" s="185" t="s">
        <v>6096</v>
      </c>
      <c r="H3079" s="110" t="s">
        <v>6119</v>
      </c>
      <c r="I3079" s="110" t="s">
        <v>6114</v>
      </c>
    </row>
    <row r="3080" spans="1:9" ht="11.25" customHeight="1" x14ac:dyDescent="0.2">
      <c r="A3080" s="181">
        <v>4053</v>
      </c>
      <c r="B3080" s="182" t="s">
        <v>2148</v>
      </c>
      <c r="C3080" s="182" t="s">
        <v>178</v>
      </c>
      <c r="D3080" s="183"/>
      <c r="E3080" s="188" t="s">
        <v>15193</v>
      </c>
      <c r="F3080" s="186">
        <v>0</v>
      </c>
      <c r="G3080" s="185" t="s">
        <v>6096</v>
      </c>
      <c r="H3080" s="110" t="s">
        <v>6119</v>
      </c>
      <c r="I3080" s="110" t="s">
        <v>6114</v>
      </c>
    </row>
    <row r="3081" spans="1:9" ht="11.25" customHeight="1" x14ac:dyDescent="0.2">
      <c r="A3081" s="181">
        <v>4054</v>
      </c>
      <c r="B3081" s="182" t="s">
        <v>3674</v>
      </c>
      <c r="C3081" s="182" t="s">
        <v>178</v>
      </c>
      <c r="D3081" s="183"/>
      <c r="E3081" s="188" t="s">
        <v>15193</v>
      </c>
      <c r="F3081" s="186">
        <v>0</v>
      </c>
      <c r="G3081" s="185" t="s">
        <v>6096</v>
      </c>
      <c r="H3081" s="110" t="s">
        <v>6119</v>
      </c>
      <c r="I3081" s="110" t="s">
        <v>6114</v>
      </c>
    </row>
    <row r="3082" spans="1:9" ht="11.25" customHeight="1" x14ac:dyDescent="0.2">
      <c r="A3082" s="181">
        <v>5713</v>
      </c>
      <c r="B3082" s="182" t="s">
        <v>1466</v>
      </c>
      <c r="C3082" s="182" t="s">
        <v>178</v>
      </c>
      <c r="D3082" s="183"/>
      <c r="E3082" s="188" t="s">
        <v>15193</v>
      </c>
      <c r="F3082" s="186">
        <v>0</v>
      </c>
      <c r="G3082" s="185" t="s">
        <v>6096</v>
      </c>
      <c r="H3082" s="110" t="s">
        <v>6097</v>
      </c>
      <c r="I3082" s="110" t="s">
        <v>6098</v>
      </c>
    </row>
    <row r="3083" spans="1:9" ht="11.25" customHeight="1" x14ac:dyDescent="0.2">
      <c r="A3083" s="181">
        <v>5763</v>
      </c>
      <c r="B3083" s="182" t="s">
        <v>12149</v>
      </c>
      <c r="C3083" s="182" t="s">
        <v>178</v>
      </c>
      <c r="D3083" s="183"/>
      <c r="E3083" s="188" t="s">
        <v>15193</v>
      </c>
      <c r="F3083" s="186">
        <v>0</v>
      </c>
      <c r="G3083" s="185" t="s">
        <v>6096</v>
      </c>
      <c r="H3083" s="110" t="s">
        <v>6119</v>
      </c>
      <c r="I3083" s="110" t="s">
        <v>6114</v>
      </c>
    </row>
    <row r="3084" spans="1:9" ht="11.25" customHeight="1" x14ac:dyDescent="0.2">
      <c r="A3084" s="181">
        <v>6023</v>
      </c>
      <c r="B3084" s="182" t="s">
        <v>12148</v>
      </c>
      <c r="C3084" s="182" t="s">
        <v>273</v>
      </c>
      <c r="D3084" s="183"/>
      <c r="E3084" s="188" t="s">
        <v>15193</v>
      </c>
      <c r="F3084" s="186">
        <v>0</v>
      </c>
      <c r="G3084" s="185" t="s">
        <v>8681</v>
      </c>
      <c r="H3084" s="110" t="s">
        <v>7184</v>
      </c>
      <c r="I3084" s="110" t="s">
        <v>6122</v>
      </c>
    </row>
    <row r="3085" spans="1:9" ht="11.25" customHeight="1" x14ac:dyDescent="0.2">
      <c r="A3085" s="181">
        <v>6533</v>
      </c>
      <c r="B3085" s="182" t="s">
        <v>2995</v>
      </c>
      <c r="C3085" s="182" t="s">
        <v>178</v>
      </c>
      <c r="D3085" s="183">
        <v>43578</v>
      </c>
      <c r="E3085" s="188" t="s">
        <v>15195</v>
      </c>
      <c r="F3085" s="186">
        <v>706176</v>
      </c>
      <c r="G3085" s="185" t="s">
        <v>6096</v>
      </c>
      <c r="H3085" s="110" t="s">
        <v>6191</v>
      </c>
      <c r="I3085" s="110" t="s">
        <v>6117</v>
      </c>
    </row>
    <row r="3086" spans="1:9" ht="11.25" customHeight="1" x14ac:dyDescent="0.2">
      <c r="A3086" s="181">
        <v>7000</v>
      </c>
      <c r="B3086" s="182" t="s">
        <v>1764</v>
      </c>
      <c r="C3086" s="182" t="s">
        <v>171</v>
      </c>
      <c r="D3086" s="183"/>
      <c r="E3086" s="188" t="s">
        <v>15193</v>
      </c>
      <c r="F3086" s="186">
        <v>0</v>
      </c>
      <c r="G3086" s="185" t="s">
        <v>6096</v>
      </c>
      <c r="H3086" s="110" t="s">
        <v>6191</v>
      </c>
      <c r="I3086" s="110" t="s">
        <v>6117</v>
      </c>
    </row>
    <row r="3087" spans="1:9" ht="11.25" customHeight="1" x14ac:dyDescent="0.2">
      <c r="A3087" s="181">
        <v>7001</v>
      </c>
      <c r="B3087" s="182" t="s">
        <v>12146</v>
      </c>
      <c r="C3087" s="182" t="s">
        <v>178</v>
      </c>
      <c r="D3087" s="183"/>
      <c r="E3087" s="188" t="s">
        <v>15193</v>
      </c>
      <c r="F3087" s="186">
        <v>0</v>
      </c>
      <c r="G3087" s="185" t="s">
        <v>6096</v>
      </c>
      <c r="H3087" s="110" t="s">
        <v>6303</v>
      </c>
      <c r="I3087" s="110" t="s">
        <v>6117</v>
      </c>
    </row>
    <row r="3088" spans="1:9" ht="11.25" customHeight="1" x14ac:dyDescent="0.2">
      <c r="A3088" s="181">
        <v>7002</v>
      </c>
      <c r="B3088" s="182" t="s">
        <v>226</v>
      </c>
      <c r="C3088" s="182" t="s">
        <v>178</v>
      </c>
      <c r="D3088" s="183"/>
      <c r="E3088" s="188" t="s">
        <v>15193</v>
      </c>
      <c r="F3088" s="186">
        <v>0</v>
      </c>
      <c r="G3088" s="185" t="s">
        <v>6096</v>
      </c>
      <c r="H3088" s="110" t="s">
        <v>6303</v>
      </c>
      <c r="I3088" s="110" t="s">
        <v>6117</v>
      </c>
    </row>
    <row r="3089" spans="1:9" ht="11.25" customHeight="1" x14ac:dyDescent="0.2">
      <c r="A3089" s="181">
        <v>7004</v>
      </c>
      <c r="B3089" s="182" t="s">
        <v>258</v>
      </c>
      <c r="C3089" s="182" t="s">
        <v>178</v>
      </c>
      <c r="D3089" s="183">
        <v>44589</v>
      </c>
      <c r="E3089" s="188" t="s">
        <v>7328</v>
      </c>
      <c r="F3089" s="186">
        <v>8778</v>
      </c>
      <c r="G3089" s="185" t="s">
        <v>6096</v>
      </c>
      <c r="H3089" s="110" t="s">
        <v>6303</v>
      </c>
      <c r="I3089" s="110" t="s">
        <v>6117</v>
      </c>
    </row>
    <row r="3090" spans="1:9" ht="11.25" customHeight="1" x14ac:dyDescent="0.2">
      <c r="A3090" s="181">
        <v>7005</v>
      </c>
      <c r="B3090" s="182" t="s">
        <v>260</v>
      </c>
      <c r="C3090" s="182" t="s">
        <v>178</v>
      </c>
      <c r="D3090" s="183">
        <v>44589</v>
      </c>
      <c r="E3090" s="188" t="s">
        <v>7328</v>
      </c>
      <c r="F3090" s="186">
        <v>20038.009999999998</v>
      </c>
      <c r="G3090" s="185" t="s">
        <v>6468</v>
      </c>
      <c r="H3090" s="110" t="s">
        <v>6362</v>
      </c>
      <c r="I3090" s="110" t="s">
        <v>6114</v>
      </c>
    </row>
    <row r="3091" spans="1:9" ht="11.25" customHeight="1" x14ac:dyDescent="0.2">
      <c r="A3091" s="181">
        <v>7006</v>
      </c>
      <c r="B3091" s="182" t="s">
        <v>259</v>
      </c>
      <c r="C3091" s="182" t="s">
        <v>178</v>
      </c>
      <c r="D3091" s="183"/>
      <c r="E3091" s="188" t="s">
        <v>15193</v>
      </c>
      <c r="F3091" s="186">
        <v>0</v>
      </c>
      <c r="G3091" s="185" t="s">
        <v>6096</v>
      </c>
      <c r="H3091" s="110" t="s">
        <v>6194</v>
      </c>
      <c r="I3091" s="110" t="s">
        <v>6211</v>
      </c>
    </row>
    <row r="3092" spans="1:9" ht="11.25" customHeight="1" x14ac:dyDescent="0.2">
      <c r="A3092" s="181">
        <v>9333</v>
      </c>
      <c r="B3092" s="182" t="s">
        <v>12145</v>
      </c>
      <c r="C3092" s="182" t="s">
        <v>183</v>
      </c>
      <c r="D3092" s="183"/>
      <c r="E3092" s="188" t="s">
        <v>15193</v>
      </c>
      <c r="F3092" s="186">
        <v>0</v>
      </c>
      <c r="G3092" s="185" t="s">
        <v>6096</v>
      </c>
      <c r="H3092" s="110" t="s">
        <v>6152</v>
      </c>
      <c r="I3092" s="110" t="s">
        <v>6122</v>
      </c>
    </row>
    <row r="3093" spans="1:9" ht="11.25" customHeight="1" x14ac:dyDescent="0.2">
      <c r="A3093" s="181">
        <v>9360</v>
      </c>
      <c r="B3093" s="182" t="s">
        <v>12144</v>
      </c>
      <c r="C3093" s="182" t="s">
        <v>183</v>
      </c>
      <c r="D3093" s="183"/>
      <c r="E3093" s="188" t="s">
        <v>15193</v>
      </c>
      <c r="F3093" s="186">
        <v>0</v>
      </c>
      <c r="G3093" s="185" t="s">
        <v>6096</v>
      </c>
      <c r="H3093" s="110" t="s">
        <v>6155</v>
      </c>
      <c r="I3093" s="110" t="s">
        <v>6114</v>
      </c>
    </row>
    <row r="3094" spans="1:9" ht="11.25" customHeight="1" x14ac:dyDescent="0.2">
      <c r="A3094" s="181">
        <v>9400</v>
      </c>
      <c r="B3094" s="182" t="s">
        <v>12143</v>
      </c>
      <c r="C3094" s="182" t="s">
        <v>178</v>
      </c>
      <c r="D3094" s="183"/>
      <c r="E3094" s="188" t="s">
        <v>15193</v>
      </c>
      <c r="F3094" s="186">
        <v>0</v>
      </c>
      <c r="G3094" s="185" t="s">
        <v>6096</v>
      </c>
      <c r="H3094" s="110" t="s">
        <v>6116</v>
      </c>
      <c r="I3094" s="110" t="s">
        <v>6114</v>
      </c>
    </row>
    <row r="3095" spans="1:9" ht="11.25" customHeight="1" x14ac:dyDescent="0.2">
      <c r="A3095" s="181">
        <v>9401</v>
      </c>
      <c r="B3095" s="182" t="s">
        <v>1491</v>
      </c>
      <c r="C3095" s="182" t="s">
        <v>178</v>
      </c>
      <c r="D3095" s="183"/>
      <c r="E3095" s="188" t="s">
        <v>15193</v>
      </c>
      <c r="F3095" s="186">
        <v>0</v>
      </c>
      <c r="G3095" s="185" t="s">
        <v>6096</v>
      </c>
      <c r="H3095" s="110" t="s">
        <v>6215</v>
      </c>
      <c r="I3095" s="110" t="s">
        <v>6173</v>
      </c>
    </row>
    <row r="3096" spans="1:9" ht="11.25" customHeight="1" x14ac:dyDescent="0.2">
      <c r="A3096" s="181">
        <v>9402</v>
      </c>
      <c r="B3096" s="182" t="s">
        <v>1492</v>
      </c>
      <c r="C3096" s="182" t="s">
        <v>178</v>
      </c>
      <c r="D3096" s="183"/>
      <c r="E3096" s="188" t="s">
        <v>15193</v>
      </c>
      <c r="F3096" s="186">
        <v>0</v>
      </c>
      <c r="G3096" s="185" t="s">
        <v>6096</v>
      </c>
      <c r="H3096" s="110" t="s">
        <v>6168</v>
      </c>
      <c r="I3096" s="110" t="s">
        <v>8690</v>
      </c>
    </row>
    <row r="3097" spans="1:9" ht="11.25" customHeight="1" x14ac:dyDescent="0.2">
      <c r="A3097" s="181">
        <v>9403</v>
      </c>
      <c r="B3097" s="182" t="s">
        <v>1495</v>
      </c>
      <c r="C3097" s="182" t="s">
        <v>178</v>
      </c>
      <c r="D3097" s="183"/>
      <c r="E3097" s="188" t="s">
        <v>15193</v>
      </c>
      <c r="F3097" s="186">
        <v>0</v>
      </c>
      <c r="G3097" s="185" t="s">
        <v>6096</v>
      </c>
      <c r="H3097" s="110" t="s">
        <v>6168</v>
      </c>
      <c r="I3097" s="110" t="s">
        <v>8690</v>
      </c>
    </row>
    <row r="3098" spans="1:9" ht="11.25" customHeight="1" x14ac:dyDescent="0.2">
      <c r="A3098" s="181">
        <v>9404</v>
      </c>
      <c r="B3098" s="182" t="s">
        <v>1526</v>
      </c>
      <c r="C3098" s="182" t="s">
        <v>178</v>
      </c>
      <c r="D3098" s="183"/>
      <c r="E3098" s="188" t="s">
        <v>15193</v>
      </c>
      <c r="F3098" s="186">
        <v>0</v>
      </c>
      <c r="G3098" s="185" t="s">
        <v>6096</v>
      </c>
      <c r="H3098" s="110" t="s">
        <v>6236</v>
      </c>
      <c r="I3098" s="110" t="s">
        <v>6114</v>
      </c>
    </row>
    <row r="3099" spans="1:9" ht="11.25" customHeight="1" x14ac:dyDescent="0.2">
      <c r="A3099" s="181">
        <v>9405</v>
      </c>
      <c r="B3099" s="182" t="s">
        <v>1528</v>
      </c>
      <c r="C3099" s="182" t="s">
        <v>178</v>
      </c>
      <c r="D3099" s="183"/>
      <c r="E3099" s="188" t="s">
        <v>15193</v>
      </c>
      <c r="F3099" s="186">
        <v>0</v>
      </c>
      <c r="G3099" s="185" t="s">
        <v>6096</v>
      </c>
      <c r="H3099" s="110" t="s">
        <v>6267</v>
      </c>
      <c r="I3099" s="110" t="s">
        <v>8018</v>
      </c>
    </row>
    <row r="3100" spans="1:9" ht="11.25" customHeight="1" x14ac:dyDescent="0.2">
      <c r="A3100" s="181">
        <v>9406</v>
      </c>
      <c r="B3100" s="182" t="s">
        <v>1531</v>
      </c>
      <c r="C3100" s="182" t="s">
        <v>178</v>
      </c>
      <c r="D3100" s="183"/>
      <c r="E3100" s="188" t="s">
        <v>15193</v>
      </c>
      <c r="F3100" s="186">
        <v>0</v>
      </c>
      <c r="G3100" s="185" t="s">
        <v>6096</v>
      </c>
      <c r="H3100" s="110" t="s">
        <v>6191</v>
      </c>
      <c r="I3100" s="110" t="s">
        <v>6114</v>
      </c>
    </row>
    <row r="3101" spans="1:9" ht="11.25" customHeight="1" x14ac:dyDescent="0.2">
      <c r="A3101" s="181">
        <v>9407</v>
      </c>
      <c r="B3101" s="182" t="s">
        <v>12142</v>
      </c>
      <c r="C3101" s="182" t="s">
        <v>183</v>
      </c>
      <c r="D3101" s="183"/>
      <c r="E3101" s="188" t="s">
        <v>15193</v>
      </c>
      <c r="F3101" s="186">
        <v>0</v>
      </c>
      <c r="G3101" s="185" t="s">
        <v>6096</v>
      </c>
      <c r="H3101" s="110" t="s">
        <v>6147</v>
      </c>
      <c r="I3101" s="110" t="s">
        <v>8693</v>
      </c>
    </row>
    <row r="3102" spans="1:9" ht="11.25" customHeight="1" x14ac:dyDescent="0.2">
      <c r="A3102" s="181">
        <v>9408</v>
      </c>
      <c r="B3102" s="182" t="s">
        <v>12141</v>
      </c>
      <c r="C3102" s="182" t="s">
        <v>183</v>
      </c>
      <c r="D3102" s="183"/>
      <c r="E3102" s="188" t="s">
        <v>15193</v>
      </c>
      <c r="F3102" s="186">
        <v>0</v>
      </c>
      <c r="G3102" s="185" t="s">
        <v>6096</v>
      </c>
      <c r="H3102" s="110" t="s">
        <v>6147</v>
      </c>
      <c r="I3102" s="110" t="s">
        <v>8693</v>
      </c>
    </row>
    <row r="3103" spans="1:9" ht="11.25" customHeight="1" x14ac:dyDescent="0.2">
      <c r="A3103" s="181">
        <v>9411</v>
      </c>
      <c r="B3103" s="182" t="s">
        <v>12140</v>
      </c>
      <c r="C3103" s="182" t="s">
        <v>178</v>
      </c>
      <c r="D3103" s="183"/>
      <c r="E3103" s="188" t="s">
        <v>15193</v>
      </c>
      <c r="F3103" s="186">
        <v>0</v>
      </c>
      <c r="G3103" s="185" t="s">
        <v>6096</v>
      </c>
      <c r="H3103" s="110" t="s">
        <v>6119</v>
      </c>
      <c r="I3103" s="110" t="s">
        <v>6117</v>
      </c>
    </row>
    <row r="3104" spans="1:9" ht="11.25" customHeight="1" x14ac:dyDescent="0.2">
      <c r="A3104" s="181">
        <v>9412</v>
      </c>
      <c r="B3104" s="182" t="s">
        <v>1078</v>
      </c>
      <c r="C3104" s="182" t="s">
        <v>178</v>
      </c>
      <c r="D3104" s="183"/>
      <c r="E3104" s="188" t="s">
        <v>15193</v>
      </c>
      <c r="F3104" s="186">
        <v>0</v>
      </c>
      <c r="G3104" s="185" t="s">
        <v>8696</v>
      </c>
      <c r="H3104" s="110" t="s">
        <v>6434</v>
      </c>
      <c r="I3104" s="110" t="s">
        <v>6114</v>
      </c>
    </row>
    <row r="3105" spans="1:9" ht="11.25" customHeight="1" x14ac:dyDescent="0.2">
      <c r="A3105" s="181">
        <v>9413</v>
      </c>
      <c r="B3105" s="182" t="s">
        <v>1079</v>
      </c>
      <c r="C3105" s="182" t="s">
        <v>178</v>
      </c>
      <c r="D3105" s="183"/>
      <c r="E3105" s="188" t="s">
        <v>15193</v>
      </c>
      <c r="F3105" s="186">
        <v>0</v>
      </c>
      <c r="G3105" s="185" t="s">
        <v>6096</v>
      </c>
      <c r="H3105" s="110" t="s">
        <v>6155</v>
      </c>
      <c r="I3105" s="110" t="s">
        <v>6118</v>
      </c>
    </row>
    <row r="3106" spans="1:9" ht="11.25" customHeight="1" x14ac:dyDescent="0.2">
      <c r="A3106" s="181">
        <v>9414</v>
      </c>
      <c r="B3106" s="182" t="s">
        <v>3673</v>
      </c>
      <c r="C3106" s="182" t="s">
        <v>178</v>
      </c>
      <c r="D3106" s="183"/>
      <c r="E3106" s="188" t="s">
        <v>15193</v>
      </c>
      <c r="F3106" s="186">
        <v>0</v>
      </c>
      <c r="G3106" s="185" t="s">
        <v>6096</v>
      </c>
      <c r="H3106" s="110" t="s">
        <v>6230</v>
      </c>
      <c r="I3106" s="110" t="s">
        <v>6118</v>
      </c>
    </row>
    <row r="3107" spans="1:9" ht="11.25" customHeight="1" x14ac:dyDescent="0.2">
      <c r="A3107" s="181">
        <v>9415</v>
      </c>
      <c r="B3107" s="182" t="s">
        <v>3671</v>
      </c>
      <c r="C3107" s="182" t="s">
        <v>178</v>
      </c>
      <c r="D3107" s="183"/>
      <c r="E3107" s="188" t="s">
        <v>15193</v>
      </c>
      <c r="F3107" s="186">
        <v>0</v>
      </c>
      <c r="G3107" s="185" t="s">
        <v>6096</v>
      </c>
      <c r="H3107" s="110" t="s">
        <v>6168</v>
      </c>
      <c r="I3107" s="110" t="s">
        <v>8693</v>
      </c>
    </row>
    <row r="3108" spans="1:9" ht="11.25" customHeight="1" x14ac:dyDescent="0.2">
      <c r="A3108" s="181">
        <v>9417</v>
      </c>
      <c r="B3108" s="182" t="s">
        <v>12134</v>
      </c>
      <c r="C3108" s="182" t="s">
        <v>178</v>
      </c>
      <c r="D3108" s="183"/>
      <c r="E3108" s="188" t="s">
        <v>15193</v>
      </c>
      <c r="F3108" s="186">
        <v>0</v>
      </c>
      <c r="G3108" s="185" t="s">
        <v>6096</v>
      </c>
      <c r="H3108" s="110" t="s">
        <v>6097</v>
      </c>
      <c r="I3108" s="110" t="s">
        <v>6122</v>
      </c>
    </row>
    <row r="3109" spans="1:9" ht="11.25" customHeight="1" x14ac:dyDescent="0.2">
      <c r="A3109" s="181">
        <v>9418</v>
      </c>
      <c r="B3109" s="182" t="s">
        <v>12132</v>
      </c>
      <c r="C3109" s="182" t="s">
        <v>178</v>
      </c>
      <c r="D3109" s="183"/>
      <c r="E3109" s="188" t="s">
        <v>15193</v>
      </c>
      <c r="F3109" s="186">
        <v>0</v>
      </c>
      <c r="G3109" s="185" t="s">
        <v>6096</v>
      </c>
      <c r="H3109" s="110" t="s">
        <v>6168</v>
      </c>
      <c r="I3109" s="110" t="s">
        <v>7992</v>
      </c>
    </row>
    <row r="3110" spans="1:9" ht="11.25" customHeight="1" x14ac:dyDescent="0.2">
      <c r="A3110" s="181">
        <v>9419</v>
      </c>
      <c r="B3110" s="182" t="s">
        <v>12131</v>
      </c>
      <c r="C3110" s="182" t="s">
        <v>178</v>
      </c>
      <c r="D3110" s="183">
        <v>44593</v>
      </c>
      <c r="E3110" s="188" t="s">
        <v>7328</v>
      </c>
      <c r="F3110" s="186">
        <v>40496</v>
      </c>
      <c r="G3110" s="185" t="s">
        <v>6096</v>
      </c>
      <c r="H3110" s="110" t="s">
        <v>6221</v>
      </c>
      <c r="I3110" s="110" t="s">
        <v>8060</v>
      </c>
    </row>
    <row r="3111" spans="1:9" ht="11.25" customHeight="1" x14ac:dyDescent="0.2">
      <c r="A3111" s="181">
        <v>9420</v>
      </c>
      <c r="B3111" s="182" t="s">
        <v>9136</v>
      </c>
      <c r="C3111" s="182" t="s">
        <v>178</v>
      </c>
      <c r="D3111" s="183">
        <v>45434</v>
      </c>
      <c r="E3111" s="188" t="s">
        <v>10909</v>
      </c>
      <c r="F3111" s="186">
        <v>48132</v>
      </c>
      <c r="G3111" s="185" t="s">
        <v>6096</v>
      </c>
      <c r="H3111" s="110" t="s">
        <v>6215</v>
      </c>
      <c r="I3111" s="110" t="s">
        <v>6114</v>
      </c>
    </row>
    <row r="3112" spans="1:9" ht="11.25" customHeight="1" x14ac:dyDescent="0.2">
      <c r="A3112" s="181">
        <v>9421</v>
      </c>
      <c r="B3112" s="182" t="s">
        <v>9134</v>
      </c>
      <c r="C3112" s="182" t="s">
        <v>178</v>
      </c>
      <c r="D3112" s="183">
        <v>44593</v>
      </c>
      <c r="E3112" s="188" t="s">
        <v>7328</v>
      </c>
      <c r="F3112" s="186">
        <v>52851.01</v>
      </c>
      <c r="G3112" s="185" t="s">
        <v>6096</v>
      </c>
      <c r="H3112" s="110" t="s">
        <v>6240</v>
      </c>
      <c r="I3112" s="110" t="s">
        <v>6117</v>
      </c>
    </row>
    <row r="3113" spans="1:9" ht="11.25" customHeight="1" x14ac:dyDescent="0.2">
      <c r="A3113" s="181">
        <v>9422</v>
      </c>
      <c r="B3113" s="182" t="s">
        <v>12129</v>
      </c>
      <c r="C3113" s="182" t="s">
        <v>178</v>
      </c>
      <c r="D3113" s="183"/>
      <c r="E3113" s="188" t="s">
        <v>15193</v>
      </c>
      <c r="F3113" s="186">
        <v>0</v>
      </c>
      <c r="G3113" s="185" t="s">
        <v>6096</v>
      </c>
      <c r="H3113" s="110" t="s">
        <v>6097</v>
      </c>
      <c r="I3113" s="110" t="s">
        <v>6122</v>
      </c>
    </row>
    <row r="3114" spans="1:9" ht="11.25" customHeight="1" x14ac:dyDescent="0.2">
      <c r="A3114" s="181">
        <v>9423</v>
      </c>
      <c r="B3114" s="182" t="s">
        <v>7175</v>
      </c>
      <c r="C3114" s="182" t="s">
        <v>178</v>
      </c>
      <c r="D3114" s="183">
        <v>44987</v>
      </c>
      <c r="E3114" s="188" t="s">
        <v>15194</v>
      </c>
      <c r="F3114" s="186">
        <v>101793</v>
      </c>
      <c r="G3114" s="185" t="s">
        <v>6096</v>
      </c>
      <c r="H3114" s="110" t="s">
        <v>6097</v>
      </c>
      <c r="I3114" s="110" t="s">
        <v>6122</v>
      </c>
    </row>
    <row r="3115" spans="1:9" ht="11.25" customHeight="1" x14ac:dyDescent="0.2">
      <c r="A3115" s="181">
        <v>9424</v>
      </c>
      <c r="B3115" s="182" t="s">
        <v>6607</v>
      </c>
      <c r="C3115" s="182" t="s">
        <v>178</v>
      </c>
      <c r="D3115" s="183">
        <v>44987</v>
      </c>
      <c r="E3115" s="188" t="s">
        <v>15194</v>
      </c>
      <c r="F3115" s="186">
        <v>128865</v>
      </c>
      <c r="G3115" s="185" t="s">
        <v>6096</v>
      </c>
      <c r="H3115" s="110" t="s">
        <v>6097</v>
      </c>
      <c r="I3115" s="110" t="s">
        <v>6122</v>
      </c>
    </row>
    <row r="3116" spans="1:9" ht="11.25" customHeight="1" x14ac:dyDescent="0.2">
      <c r="A3116" s="181">
        <v>9425</v>
      </c>
      <c r="B3116" s="182" t="s">
        <v>9111</v>
      </c>
      <c r="C3116" s="182" t="s">
        <v>178</v>
      </c>
      <c r="D3116" s="183">
        <v>44987</v>
      </c>
      <c r="E3116" s="188" t="s">
        <v>15194</v>
      </c>
      <c r="F3116" s="186">
        <v>158428</v>
      </c>
      <c r="G3116" s="185" t="s">
        <v>7843</v>
      </c>
      <c r="H3116" s="110" t="s">
        <v>6451</v>
      </c>
      <c r="I3116" s="110" t="s">
        <v>6117</v>
      </c>
    </row>
    <row r="3117" spans="1:9" ht="11.25" customHeight="1" x14ac:dyDescent="0.2">
      <c r="A3117" s="181">
        <v>9426</v>
      </c>
      <c r="B3117" s="182" t="s">
        <v>7607</v>
      </c>
      <c r="C3117" s="182" t="s">
        <v>178</v>
      </c>
      <c r="D3117" s="183">
        <v>44987</v>
      </c>
      <c r="E3117" s="188" t="s">
        <v>15194</v>
      </c>
      <c r="F3117" s="186">
        <v>192215</v>
      </c>
      <c r="G3117" s="185" t="s">
        <v>6096</v>
      </c>
      <c r="H3117" s="110" t="s">
        <v>6124</v>
      </c>
      <c r="I3117" s="110" t="s">
        <v>8032</v>
      </c>
    </row>
    <row r="3118" spans="1:9" ht="11.25" customHeight="1" x14ac:dyDescent="0.2">
      <c r="A3118" s="181">
        <v>9427</v>
      </c>
      <c r="B3118" s="182" t="s">
        <v>7605</v>
      </c>
      <c r="C3118" s="182" t="s">
        <v>178</v>
      </c>
      <c r="D3118" s="183">
        <v>44987</v>
      </c>
      <c r="E3118" s="188" t="s">
        <v>15194</v>
      </c>
      <c r="F3118" s="186">
        <v>228492</v>
      </c>
      <c r="G3118" s="185" t="s">
        <v>6096</v>
      </c>
      <c r="H3118" s="110" t="s">
        <v>6155</v>
      </c>
      <c r="I3118" s="110" t="s">
        <v>8032</v>
      </c>
    </row>
    <row r="3119" spans="1:9" ht="11.25" customHeight="1" x14ac:dyDescent="0.2">
      <c r="A3119" s="181">
        <v>9428</v>
      </c>
      <c r="B3119" s="182" t="s">
        <v>6175</v>
      </c>
      <c r="C3119" s="182" t="s">
        <v>178</v>
      </c>
      <c r="D3119" s="183">
        <v>44987</v>
      </c>
      <c r="E3119" s="188" t="s">
        <v>15194</v>
      </c>
      <c r="F3119" s="186">
        <v>267476</v>
      </c>
      <c r="G3119" s="185" t="s">
        <v>6096</v>
      </c>
      <c r="H3119" s="110" t="s">
        <v>6155</v>
      </c>
      <c r="I3119" s="110" t="s">
        <v>8032</v>
      </c>
    </row>
    <row r="3120" spans="1:9" ht="11.25" customHeight="1" x14ac:dyDescent="0.2">
      <c r="A3120" s="181">
        <v>9429</v>
      </c>
      <c r="B3120" s="182" t="s">
        <v>12128</v>
      </c>
      <c r="C3120" s="182" t="s">
        <v>178</v>
      </c>
      <c r="D3120" s="183"/>
      <c r="E3120" s="188" t="s">
        <v>15193</v>
      </c>
      <c r="F3120" s="186">
        <v>0</v>
      </c>
      <c r="G3120" s="185" t="s">
        <v>6096</v>
      </c>
      <c r="H3120" s="110" t="s">
        <v>6124</v>
      </c>
      <c r="I3120" s="110" t="s">
        <v>8032</v>
      </c>
    </row>
    <row r="3121" spans="1:9" ht="11.25" customHeight="1" x14ac:dyDescent="0.2">
      <c r="A3121" s="181">
        <v>9430</v>
      </c>
      <c r="B3121" s="182" t="s">
        <v>6606</v>
      </c>
      <c r="C3121" s="182" t="s">
        <v>171</v>
      </c>
      <c r="D3121" s="183">
        <v>45014</v>
      </c>
      <c r="E3121" s="188" t="s">
        <v>15194</v>
      </c>
      <c r="F3121" s="186">
        <v>11617.01</v>
      </c>
      <c r="G3121" s="185" t="s">
        <v>6096</v>
      </c>
      <c r="H3121" s="110" t="s">
        <v>6124</v>
      </c>
      <c r="I3121" s="110" t="s">
        <v>8032</v>
      </c>
    </row>
    <row r="3122" spans="1:9" ht="11.25" customHeight="1" x14ac:dyDescent="0.2">
      <c r="A3122" s="181">
        <v>9431</v>
      </c>
      <c r="B3122" s="182" t="s">
        <v>12127</v>
      </c>
      <c r="C3122" s="182" t="s">
        <v>171</v>
      </c>
      <c r="D3122" s="183"/>
      <c r="E3122" s="188" t="s">
        <v>15193</v>
      </c>
      <c r="F3122" s="186">
        <v>0</v>
      </c>
      <c r="G3122" s="185" t="s">
        <v>6096</v>
      </c>
      <c r="H3122" s="110" t="s">
        <v>6124</v>
      </c>
      <c r="I3122" s="110" t="s">
        <v>7925</v>
      </c>
    </row>
    <row r="3123" spans="1:9" ht="11.25" customHeight="1" x14ac:dyDescent="0.2">
      <c r="A3123" s="181">
        <v>9432</v>
      </c>
      <c r="B3123" s="182" t="s">
        <v>12126</v>
      </c>
      <c r="C3123" s="182" t="s">
        <v>171</v>
      </c>
      <c r="D3123" s="183"/>
      <c r="E3123" s="188" t="s">
        <v>15193</v>
      </c>
      <c r="F3123" s="186">
        <v>0</v>
      </c>
      <c r="G3123" s="185" t="s">
        <v>6096</v>
      </c>
      <c r="H3123" s="110" t="s">
        <v>6221</v>
      </c>
      <c r="I3123" s="110" t="s">
        <v>6122</v>
      </c>
    </row>
    <row r="3124" spans="1:9" ht="11.25" customHeight="1" x14ac:dyDescent="0.2">
      <c r="A3124" s="181">
        <v>9433</v>
      </c>
      <c r="B3124" s="182" t="s">
        <v>12125</v>
      </c>
      <c r="C3124" s="182" t="s">
        <v>171</v>
      </c>
      <c r="D3124" s="183"/>
      <c r="E3124" s="188" t="s">
        <v>15193</v>
      </c>
      <c r="F3124" s="186">
        <v>0</v>
      </c>
      <c r="G3124" s="185" t="s">
        <v>6096</v>
      </c>
      <c r="H3124" s="110" t="s">
        <v>6152</v>
      </c>
      <c r="I3124" s="110" t="s">
        <v>6114</v>
      </c>
    </row>
    <row r="3125" spans="1:9" ht="11.25" customHeight="1" x14ac:dyDescent="0.2">
      <c r="A3125" s="181">
        <v>9434</v>
      </c>
      <c r="B3125" s="182" t="s">
        <v>3066</v>
      </c>
      <c r="C3125" s="182" t="s">
        <v>178</v>
      </c>
      <c r="D3125" s="183"/>
      <c r="E3125" s="188" t="s">
        <v>15193</v>
      </c>
      <c r="F3125" s="186">
        <v>0</v>
      </c>
      <c r="G3125" s="185" t="s">
        <v>6096</v>
      </c>
      <c r="H3125" s="110" t="s">
        <v>7087</v>
      </c>
      <c r="I3125" s="110" t="s">
        <v>6114</v>
      </c>
    </row>
    <row r="3126" spans="1:9" ht="11.25" customHeight="1" x14ac:dyDescent="0.2">
      <c r="A3126" s="181">
        <v>9435</v>
      </c>
      <c r="B3126" s="182" t="s">
        <v>1427</v>
      </c>
      <c r="C3126" s="182" t="s">
        <v>178</v>
      </c>
      <c r="D3126" s="183"/>
      <c r="E3126" s="188" t="s">
        <v>15193</v>
      </c>
      <c r="F3126" s="186">
        <v>0</v>
      </c>
      <c r="G3126" s="185" t="s">
        <v>6096</v>
      </c>
      <c r="H3126" s="110" t="s">
        <v>6152</v>
      </c>
      <c r="I3126" s="110" t="s">
        <v>7445</v>
      </c>
    </row>
    <row r="3127" spans="1:9" ht="11.25" customHeight="1" x14ac:dyDescent="0.2">
      <c r="A3127" s="181">
        <v>9436</v>
      </c>
      <c r="B3127" s="182" t="s">
        <v>3029</v>
      </c>
      <c r="C3127" s="182" t="s">
        <v>178</v>
      </c>
      <c r="D3127" s="184"/>
      <c r="E3127" s="188" t="s">
        <v>15193</v>
      </c>
      <c r="F3127" s="186">
        <v>0</v>
      </c>
      <c r="G3127" s="185" t="s">
        <v>6500</v>
      </c>
      <c r="H3127" s="110" t="s">
        <v>6440</v>
      </c>
      <c r="I3127" s="110" t="s">
        <v>6153</v>
      </c>
    </row>
    <row r="3128" spans="1:9" ht="11.25" customHeight="1" x14ac:dyDescent="0.2">
      <c r="A3128" s="181">
        <v>9437</v>
      </c>
      <c r="B3128" s="182" t="s">
        <v>3056</v>
      </c>
      <c r="C3128" s="182" t="s">
        <v>178</v>
      </c>
      <c r="D3128" s="184"/>
      <c r="E3128" s="188" t="s">
        <v>15193</v>
      </c>
      <c r="F3128" s="186">
        <v>0</v>
      </c>
      <c r="G3128" s="185" t="s">
        <v>6096</v>
      </c>
      <c r="H3128" s="110" t="s">
        <v>6124</v>
      </c>
      <c r="I3128" s="110" t="s">
        <v>8032</v>
      </c>
    </row>
    <row r="3129" spans="1:9" ht="11.25" customHeight="1" x14ac:dyDescent="0.2">
      <c r="A3129" s="181">
        <v>9438</v>
      </c>
      <c r="B3129" s="182" t="s">
        <v>3063</v>
      </c>
      <c r="C3129" s="182" t="s">
        <v>178</v>
      </c>
      <c r="D3129" s="183"/>
      <c r="E3129" s="188" t="s">
        <v>15193</v>
      </c>
      <c r="F3129" s="186">
        <v>0</v>
      </c>
      <c r="G3129" s="185" t="s">
        <v>6096</v>
      </c>
      <c r="H3129" s="110" t="s">
        <v>6124</v>
      </c>
      <c r="I3129" s="110" t="s">
        <v>8032</v>
      </c>
    </row>
    <row r="3130" spans="1:9" ht="11.25" customHeight="1" x14ac:dyDescent="0.2">
      <c r="A3130" s="181">
        <v>9439</v>
      </c>
      <c r="B3130" s="182" t="s">
        <v>3062</v>
      </c>
      <c r="C3130" s="182" t="s">
        <v>178</v>
      </c>
      <c r="D3130" s="183"/>
      <c r="E3130" s="188" t="s">
        <v>15193</v>
      </c>
      <c r="F3130" s="186">
        <v>0</v>
      </c>
      <c r="G3130" s="185" t="s">
        <v>6096</v>
      </c>
      <c r="H3130" s="110" t="s">
        <v>6124</v>
      </c>
      <c r="I3130" s="110" t="s">
        <v>8032</v>
      </c>
    </row>
    <row r="3131" spans="1:9" ht="11.25" customHeight="1" x14ac:dyDescent="0.2">
      <c r="A3131" s="181">
        <v>9440</v>
      </c>
      <c r="B3131" s="182" t="s">
        <v>3064</v>
      </c>
      <c r="C3131" s="182" t="s">
        <v>178</v>
      </c>
      <c r="D3131" s="183">
        <v>44106</v>
      </c>
      <c r="E3131" s="188" t="s">
        <v>15196</v>
      </c>
      <c r="F3131" s="186">
        <v>3690</v>
      </c>
      <c r="G3131" s="185" t="s">
        <v>6096</v>
      </c>
      <c r="H3131" s="110" t="s">
        <v>6155</v>
      </c>
      <c r="I3131" s="110" t="s">
        <v>8032</v>
      </c>
    </row>
    <row r="3132" spans="1:9" ht="11.25" customHeight="1" x14ac:dyDescent="0.2">
      <c r="A3132" s="181">
        <v>9441</v>
      </c>
      <c r="B3132" s="182" t="s">
        <v>3059</v>
      </c>
      <c r="C3132" s="182" t="s">
        <v>178</v>
      </c>
      <c r="D3132" s="183"/>
      <c r="E3132" s="188" t="s">
        <v>15193</v>
      </c>
      <c r="F3132" s="186">
        <v>0</v>
      </c>
      <c r="G3132" s="185" t="s">
        <v>6096</v>
      </c>
      <c r="H3132" s="110" t="s">
        <v>6155</v>
      </c>
      <c r="I3132" s="110" t="s">
        <v>8032</v>
      </c>
    </row>
    <row r="3133" spans="1:9" ht="11.25" customHeight="1" x14ac:dyDescent="0.2">
      <c r="A3133" s="181">
        <v>9442</v>
      </c>
      <c r="B3133" s="182" t="s">
        <v>12117</v>
      </c>
      <c r="C3133" s="182" t="s">
        <v>178</v>
      </c>
      <c r="D3133" s="183"/>
      <c r="E3133" s="188" t="s">
        <v>15193</v>
      </c>
      <c r="F3133" s="186">
        <v>0</v>
      </c>
      <c r="G3133" s="185" t="s">
        <v>6096</v>
      </c>
      <c r="H3133" s="110" t="s">
        <v>6124</v>
      </c>
      <c r="I3133" s="110" t="s">
        <v>8032</v>
      </c>
    </row>
    <row r="3134" spans="1:9" ht="11.25" customHeight="1" x14ac:dyDescent="0.2">
      <c r="A3134" s="181">
        <v>9443</v>
      </c>
      <c r="B3134" s="182" t="s">
        <v>12115</v>
      </c>
      <c r="C3134" s="182" t="s">
        <v>178</v>
      </c>
      <c r="D3134" s="183"/>
      <c r="E3134" s="188" t="s">
        <v>15193</v>
      </c>
      <c r="F3134" s="186">
        <v>0</v>
      </c>
      <c r="G3134" s="185" t="s">
        <v>6096</v>
      </c>
      <c r="H3134" s="110" t="s">
        <v>6215</v>
      </c>
      <c r="I3134" s="110" t="s">
        <v>8032</v>
      </c>
    </row>
    <row r="3135" spans="1:9" ht="11.25" customHeight="1" x14ac:dyDescent="0.2">
      <c r="A3135" s="181">
        <v>9446</v>
      </c>
      <c r="B3135" s="182" t="s">
        <v>12113</v>
      </c>
      <c r="C3135" s="182" t="s">
        <v>178</v>
      </c>
      <c r="D3135" s="183"/>
      <c r="E3135" s="188" t="s">
        <v>15193</v>
      </c>
      <c r="F3135" s="186">
        <v>0</v>
      </c>
      <c r="G3135" s="185" t="s">
        <v>6096</v>
      </c>
      <c r="H3135" s="110" t="s">
        <v>6257</v>
      </c>
      <c r="I3135" s="110" t="s">
        <v>8032</v>
      </c>
    </row>
    <row r="3136" spans="1:9" ht="11.25" customHeight="1" x14ac:dyDescent="0.2">
      <c r="A3136" s="181">
        <v>9448</v>
      </c>
      <c r="B3136" s="182" t="s">
        <v>642</v>
      </c>
      <c r="C3136" s="182" t="s">
        <v>183</v>
      </c>
      <c r="D3136" s="183"/>
      <c r="E3136" s="188" t="s">
        <v>15193</v>
      </c>
      <c r="F3136" s="186">
        <v>0</v>
      </c>
      <c r="G3136" s="185" t="s">
        <v>6096</v>
      </c>
      <c r="H3136" s="110" t="s">
        <v>6124</v>
      </c>
      <c r="I3136" s="110" t="s">
        <v>8032</v>
      </c>
    </row>
    <row r="3137" spans="1:9" ht="11.25" customHeight="1" x14ac:dyDescent="0.2">
      <c r="A3137" s="181">
        <v>9449</v>
      </c>
      <c r="B3137" s="182" t="s">
        <v>12111</v>
      </c>
      <c r="C3137" s="182" t="s">
        <v>178</v>
      </c>
      <c r="D3137" s="183"/>
      <c r="E3137" s="188" t="s">
        <v>15193</v>
      </c>
      <c r="F3137" s="186">
        <v>0</v>
      </c>
      <c r="G3137" s="185" t="s">
        <v>6096</v>
      </c>
      <c r="H3137" s="110" t="s">
        <v>6573</v>
      </c>
      <c r="I3137" s="110" t="s">
        <v>8032</v>
      </c>
    </row>
    <row r="3138" spans="1:9" ht="11.25" customHeight="1" x14ac:dyDescent="0.2">
      <c r="A3138" s="181">
        <v>9450</v>
      </c>
      <c r="B3138" s="182" t="s">
        <v>12109</v>
      </c>
      <c r="C3138" s="182" t="s">
        <v>178</v>
      </c>
      <c r="D3138" s="183"/>
      <c r="E3138" s="188" t="s">
        <v>15193</v>
      </c>
      <c r="F3138" s="186">
        <v>0</v>
      </c>
      <c r="G3138" s="185" t="s">
        <v>6096</v>
      </c>
      <c r="H3138" s="110" t="s">
        <v>6119</v>
      </c>
      <c r="I3138" s="110" t="s">
        <v>8032</v>
      </c>
    </row>
    <row r="3139" spans="1:9" ht="11.25" customHeight="1" x14ac:dyDescent="0.2">
      <c r="A3139" s="181">
        <v>9451</v>
      </c>
      <c r="B3139" s="182" t="s">
        <v>12107</v>
      </c>
      <c r="C3139" s="182" t="s">
        <v>178</v>
      </c>
      <c r="D3139" s="183"/>
      <c r="E3139" s="188" t="s">
        <v>15193</v>
      </c>
      <c r="F3139" s="186">
        <v>0</v>
      </c>
      <c r="G3139" s="185" t="s">
        <v>6096</v>
      </c>
      <c r="H3139" s="110" t="s">
        <v>6121</v>
      </c>
      <c r="I3139" s="110" t="s">
        <v>6127</v>
      </c>
    </row>
    <row r="3140" spans="1:9" ht="11.25" customHeight="1" x14ac:dyDescent="0.2">
      <c r="A3140" s="181">
        <v>9452</v>
      </c>
      <c r="B3140" s="182" t="s">
        <v>12105</v>
      </c>
      <c r="C3140" s="182" t="s">
        <v>178</v>
      </c>
      <c r="D3140" s="183"/>
      <c r="E3140" s="188" t="s">
        <v>15193</v>
      </c>
      <c r="F3140" s="186">
        <v>0</v>
      </c>
      <c r="G3140" s="185" t="s">
        <v>6483</v>
      </c>
      <c r="H3140" s="110" t="s">
        <v>6362</v>
      </c>
      <c r="I3140" s="110" t="s">
        <v>7876</v>
      </c>
    </row>
    <row r="3141" spans="1:9" ht="11.25" customHeight="1" x14ac:dyDescent="0.2">
      <c r="A3141" s="181">
        <v>9453</v>
      </c>
      <c r="B3141" s="182" t="s">
        <v>12103</v>
      </c>
      <c r="C3141" s="182" t="s">
        <v>178</v>
      </c>
      <c r="D3141" s="183"/>
      <c r="E3141" s="188" t="s">
        <v>15193</v>
      </c>
      <c r="F3141" s="186">
        <v>0</v>
      </c>
      <c r="G3141" s="185" t="s">
        <v>8723</v>
      </c>
      <c r="H3141" s="110" t="s">
        <v>6121</v>
      </c>
      <c r="I3141" s="110" t="s">
        <v>6114</v>
      </c>
    </row>
    <row r="3142" spans="1:9" ht="11.25" customHeight="1" x14ac:dyDescent="0.2">
      <c r="A3142" s="181">
        <v>9454</v>
      </c>
      <c r="B3142" s="182" t="s">
        <v>12101</v>
      </c>
      <c r="C3142" s="182" t="s">
        <v>178</v>
      </c>
      <c r="D3142" s="183"/>
      <c r="E3142" s="188" t="s">
        <v>15193</v>
      </c>
      <c r="F3142" s="186">
        <v>0</v>
      </c>
      <c r="G3142" s="185" t="s">
        <v>8725</v>
      </c>
      <c r="H3142" s="110" t="s">
        <v>6130</v>
      </c>
      <c r="I3142" s="110" t="s">
        <v>6118</v>
      </c>
    </row>
    <row r="3143" spans="1:9" ht="11.25" customHeight="1" x14ac:dyDescent="0.2">
      <c r="A3143" s="181">
        <v>9455</v>
      </c>
      <c r="B3143" s="182" t="s">
        <v>12098</v>
      </c>
      <c r="C3143" s="182" t="s">
        <v>178</v>
      </c>
      <c r="D3143" s="183"/>
      <c r="E3143" s="188" t="s">
        <v>15193</v>
      </c>
      <c r="F3143" s="186">
        <v>0</v>
      </c>
      <c r="G3143" s="185" t="s">
        <v>6096</v>
      </c>
      <c r="H3143" s="110" t="s">
        <v>6280</v>
      </c>
      <c r="I3143" s="110" t="s">
        <v>8032</v>
      </c>
    </row>
    <row r="3144" spans="1:9" ht="11.25" customHeight="1" x14ac:dyDescent="0.2">
      <c r="A3144" s="181">
        <v>9456</v>
      </c>
      <c r="B3144" s="182" t="s">
        <v>12097</v>
      </c>
      <c r="C3144" s="182" t="s">
        <v>171</v>
      </c>
      <c r="D3144" s="183"/>
      <c r="E3144" s="188" t="s">
        <v>15193</v>
      </c>
      <c r="F3144" s="186">
        <v>0</v>
      </c>
      <c r="G3144" s="185" t="s">
        <v>6096</v>
      </c>
      <c r="H3144" s="110" t="s">
        <v>6280</v>
      </c>
      <c r="I3144" s="110" t="s">
        <v>8032</v>
      </c>
    </row>
    <row r="3145" spans="1:9" ht="11.25" customHeight="1" x14ac:dyDescent="0.2">
      <c r="A3145" s="181">
        <v>9457</v>
      </c>
      <c r="B3145" s="182" t="s">
        <v>12096</v>
      </c>
      <c r="C3145" s="182" t="s">
        <v>171</v>
      </c>
      <c r="D3145" s="184"/>
      <c r="E3145" s="188" t="s">
        <v>15193</v>
      </c>
      <c r="F3145" s="186">
        <v>0</v>
      </c>
      <c r="G3145" s="185" t="s">
        <v>6096</v>
      </c>
      <c r="H3145" s="110" t="s">
        <v>6124</v>
      </c>
      <c r="I3145" s="110" t="s">
        <v>8032</v>
      </c>
    </row>
    <row r="3146" spans="1:9" ht="11.25" customHeight="1" x14ac:dyDescent="0.2">
      <c r="A3146" s="181">
        <v>9458</v>
      </c>
      <c r="B3146" s="182" t="s">
        <v>12094</v>
      </c>
      <c r="C3146" s="182" t="s">
        <v>171</v>
      </c>
      <c r="D3146" s="184"/>
      <c r="E3146" s="188" t="s">
        <v>15193</v>
      </c>
      <c r="F3146" s="186">
        <v>0</v>
      </c>
      <c r="G3146" s="185" t="s">
        <v>6096</v>
      </c>
      <c r="H3146" s="110" t="s">
        <v>6124</v>
      </c>
      <c r="I3146" s="110" t="s">
        <v>8032</v>
      </c>
    </row>
    <row r="3147" spans="1:9" ht="11.25" customHeight="1" x14ac:dyDescent="0.2">
      <c r="A3147" s="181">
        <v>9459</v>
      </c>
      <c r="B3147" s="182" t="s">
        <v>12093</v>
      </c>
      <c r="C3147" s="182" t="s">
        <v>178</v>
      </c>
      <c r="D3147" s="184"/>
      <c r="E3147" s="188" t="s">
        <v>15193</v>
      </c>
      <c r="F3147" s="186">
        <v>0</v>
      </c>
      <c r="G3147" s="185" t="s">
        <v>6096</v>
      </c>
      <c r="H3147" s="110" t="s">
        <v>6150</v>
      </c>
      <c r="I3147" s="110" t="s">
        <v>6117</v>
      </c>
    </row>
    <row r="3148" spans="1:9" ht="11.25" customHeight="1" x14ac:dyDescent="0.2">
      <c r="A3148" s="181">
        <v>9460</v>
      </c>
      <c r="B3148" s="182" t="s">
        <v>12092</v>
      </c>
      <c r="C3148" s="182" t="s">
        <v>178</v>
      </c>
      <c r="D3148" s="184"/>
      <c r="E3148" s="188" t="s">
        <v>15193</v>
      </c>
      <c r="F3148" s="186">
        <v>0</v>
      </c>
      <c r="G3148" s="185" t="s">
        <v>6096</v>
      </c>
      <c r="H3148" s="110" t="s">
        <v>6191</v>
      </c>
      <c r="I3148" s="110" t="s">
        <v>6114</v>
      </c>
    </row>
    <row r="3149" spans="1:9" ht="11.25" customHeight="1" x14ac:dyDescent="0.2">
      <c r="A3149" s="181">
        <v>9461</v>
      </c>
      <c r="B3149" s="182" t="s">
        <v>12090</v>
      </c>
      <c r="C3149" s="182" t="s">
        <v>178</v>
      </c>
      <c r="D3149" s="184"/>
      <c r="E3149" s="188" t="s">
        <v>15193</v>
      </c>
      <c r="F3149" s="186">
        <v>0</v>
      </c>
      <c r="G3149" s="185" t="s">
        <v>8732</v>
      </c>
      <c r="H3149" s="110" t="s">
        <v>7216</v>
      </c>
      <c r="I3149" s="110" t="s">
        <v>6114</v>
      </c>
    </row>
    <row r="3150" spans="1:9" ht="11.25" customHeight="1" x14ac:dyDescent="0.2">
      <c r="A3150" s="181">
        <v>9462</v>
      </c>
      <c r="B3150" s="182" t="s">
        <v>12089</v>
      </c>
      <c r="C3150" s="182" t="s">
        <v>178</v>
      </c>
      <c r="D3150" s="183"/>
      <c r="E3150" s="188" t="s">
        <v>15193</v>
      </c>
      <c r="F3150" s="186">
        <v>0</v>
      </c>
      <c r="G3150" s="185" t="s">
        <v>8734</v>
      </c>
      <c r="H3150" s="110" t="s">
        <v>6155</v>
      </c>
      <c r="I3150" s="110" t="s">
        <v>8032</v>
      </c>
    </row>
    <row r="3151" spans="1:9" ht="11.25" customHeight="1" x14ac:dyDescent="0.2">
      <c r="A3151" s="181">
        <v>9463</v>
      </c>
      <c r="B3151" s="182" t="s">
        <v>12088</v>
      </c>
      <c r="C3151" s="182" t="s">
        <v>178</v>
      </c>
      <c r="D3151" s="184"/>
      <c r="E3151" s="188" t="s">
        <v>15193</v>
      </c>
      <c r="F3151" s="186">
        <v>0</v>
      </c>
      <c r="G3151" s="185" t="s">
        <v>6096</v>
      </c>
      <c r="H3151" s="110" t="s">
        <v>6191</v>
      </c>
      <c r="I3151" s="110" t="s">
        <v>8032</v>
      </c>
    </row>
    <row r="3152" spans="1:9" ht="11.25" customHeight="1" x14ac:dyDescent="0.2">
      <c r="A3152" s="181">
        <v>9464</v>
      </c>
      <c r="B3152" s="182" t="s">
        <v>12086</v>
      </c>
      <c r="C3152" s="182" t="s">
        <v>178</v>
      </c>
      <c r="D3152" s="183"/>
      <c r="E3152" s="188" t="s">
        <v>15193</v>
      </c>
      <c r="F3152" s="186">
        <v>0</v>
      </c>
      <c r="G3152" s="185" t="s">
        <v>6096</v>
      </c>
      <c r="H3152" s="110" t="s">
        <v>6191</v>
      </c>
      <c r="I3152" s="110" t="s">
        <v>8032</v>
      </c>
    </row>
    <row r="3153" spans="1:9" ht="11.25" customHeight="1" x14ac:dyDescent="0.2">
      <c r="A3153" s="181">
        <v>9465</v>
      </c>
      <c r="B3153" s="182" t="s">
        <v>12085</v>
      </c>
      <c r="C3153" s="182" t="s">
        <v>178</v>
      </c>
      <c r="D3153" s="184"/>
      <c r="E3153" s="188" t="s">
        <v>15193</v>
      </c>
      <c r="F3153" s="186">
        <v>0</v>
      </c>
      <c r="G3153" s="185" t="s">
        <v>6096</v>
      </c>
      <c r="H3153" s="110" t="s">
        <v>6119</v>
      </c>
      <c r="I3153" s="110" t="s">
        <v>6122</v>
      </c>
    </row>
    <row r="3154" spans="1:9" ht="11.25" customHeight="1" x14ac:dyDescent="0.2">
      <c r="A3154" s="181">
        <v>9466</v>
      </c>
      <c r="B3154" s="182" t="s">
        <v>12084</v>
      </c>
      <c r="C3154" s="182" t="s">
        <v>178</v>
      </c>
      <c r="D3154" s="184"/>
      <c r="E3154" s="188" t="s">
        <v>15193</v>
      </c>
      <c r="F3154" s="186">
        <v>0</v>
      </c>
      <c r="G3154" s="185" t="s">
        <v>6096</v>
      </c>
      <c r="H3154" s="110" t="s">
        <v>6116</v>
      </c>
      <c r="I3154" s="110" t="s">
        <v>6117</v>
      </c>
    </row>
    <row r="3155" spans="1:9" ht="11.25" customHeight="1" x14ac:dyDescent="0.2">
      <c r="A3155" s="181">
        <v>9467</v>
      </c>
      <c r="B3155" s="182" t="s">
        <v>12083</v>
      </c>
      <c r="C3155" s="182" t="s">
        <v>178</v>
      </c>
      <c r="D3155" s="184"/>
      <c r="E3155" s="188" t="s">
        <v>15193</v>
      </c>
      <c r="F3155" s="186">
        <v>0</v>
      </c>
      <c r="G3155" s="185" t="s">
        <v>6096</v>
      </c>
      <c r="H3155" s="110" t="s">
        <v>6255</v>
      </c>
      <c r="I3155" s="110" t="s">
        <v>6117</v>
      </c>
    </row>
    <row r="3156" spans="1:9" ht="11.25" customHeight="1" x14ac:dyDescent="0.2">
      <c r="A3156" s="181">
        <v>9468</v>
      </c>
      <c r="B3156" s="182" t="s">
        <v>12081</v>
      </c>
      <c r="C3156" s="182" t="s">
        <v>178</v>
      </c>
      <c r="D3156" s="184"/>
      <c r="E3156" s="188" t="s">
        <v>15193</v>
      </c>
      <c r="F3156" s="186">
        <v>0</v>
      </c>
      <c r="G3156" s="185" t="s">
        <v>6096</v>
      </c>
      <c r="H3156" s="110" t="s">
        <v>6255</v>
      </c>
      <c r="I3156" s="110" t="s">
        <v>6118</v>
      </c>
    </row>
    <row r="3157" spans="1:9" ht="11.25" customHeight="1" x14ac:dyDescent="0.2">
      <c r="A3157" s="181">
        <v>9469</v>
      </c>
      <c r="B3157" s="182" t="s">
        <v>12079</v>
      </c>
      <c r="C3157" s="182" t="s">
        <v>178</v>
      </c>
      <c r="D3157" s="183"/>
      <c r="E3157" s="188" t="s">
        <v>15193</v>
      </c>
      <c r="F3157" s="186">
        <v>0</v>
      </c>
      <c r="G3157" s="185" t="s">
        <v>6096</v>
      </c>
      <c r="H3157" s="110" t="s">
        <v>6485</v>
      </c>
      <c r="I3157" s="110" t="s">
        <v>6114</v>
      </c>
    </row>
    <row r="3158" spans="1:9" ht="11.25" customHeight="1" x14ac:dyDescent="0.2">
      <c r="A3158" s="181">
        <v>9470</v>
      </c>
      <c r="B3158" s="182" t="s">
        <v>12077</v>
      </c>
      <c r="C3158" s="182" t="s">
        <v>178</v>
      </c>
      <c r="D3158" s="183"/>
      <c r="E3158" s="188" t="s">
        <v>15193</v>
      </c>
      <c r="F3158" s="186">
        <v>0</v>
      </c>
      <c r="G3158" s="185" t="s">
        <v>6096</v>
      </c>
      <c r="H3158" s="110" t="s">
        <v>6149</v>
      </c>
      <c r="I3158" s="110" t="s">
        <v>8032</v>
      </c>
    </row>
    <row r="3159" spans="1:9" ht="11.25" customHeight="1" x14ac:dyDescent="0.2">
      <c r="A3159" s="181">
        <v>9471</v>
      </c>
      <c r="B3159" s="182" t="s">
        <v>7603</v>
      </c>
      <c r="C3159" s="182" t="s">
        <v>887</v>
      </c>
      <c r="D3159" s="183">
        <v>44911</v>
      </c>
      <c r="E3159" s="188" t="s">
        <v>7328</v>
      </c>
      <c r="F3159" s="186">
        <v>946277</v>
      </c>
      <c r="G3159" s="185" t="s">
        <v>6096</v>
      </c>
      <c r="H3159" s="110" t="s">
        <v>6194</v>
      </c>
      <c r="I3159" s="110" t="s">
        <v>7925</v>
      </c>
    </row>
    <row r="3160" spans="1:9" ht="11.25" customHeight="1" x14ac:dyDescent="0.2">
      <c r="A3160" s="181">
        <v>9472</v>
      </c>
      <c r="B3160" s="182" t="s">
        <v>12075</v>
      </c>
      <c r="C3160" s="182" t="s">
        <v>171</v>
      </c>
      <c r="D3160" s="183"/>
      <c r="E3160" s="188" t="s">
        <v>15193</v>
      </c>
      <c r="F3160" s="186">
        <v>0</v>
      </c>
      <c r="G3160" s="185" t="s">
        <v>7174</v>
      </c>
      <c r="H3160" s="110" t="s">
        <v>7136</v>
      </c>
      <c r="I3160" s="110" t="s">
        <v>8740</v>
      </c>
    </row>
    <row r="3161" spans="1:9" ht="11.25" customHeight="1" x14ac:dyDescent="0.2">
      <c r="A3161" s="181">
        <v>9474</v>
      </c>
      <c r="B3161" s="182" t="s">
        <v>316</v>
      </c>
      <c r="C3161" s="182" t="s">
        <v>178</v>
      </c>
      <c r="D3161" s="183"/>
      <c r="E3161" s="188" t="s">
        <v>15193</v>
      </c>
      <c r="F3161" s="186">
        <v>0</v>
      </c>
      <c r="G3161" s="185" t="s">
        <v>6096</v>
      </c>
      <c r="H3161" s="110" t="s">
        <v>6121</v>
      </c>
      <c r="I3161" s="110" t="s">
        <v>8032</v>
      </c>
    </row>
    <row r="3162" spans="1:9" ht="11.25" customHeight="1" x14ac:dyDescent="0.2">
      <c r="A3162" s="181">
        <v>9475</v>
      </c>
      <c r="B3162" s="182" t="s">
        <v>317</v>
      </c>
      <c r="C3162" s="182" t="s">
        <v>178</v>
      </c>
      <c r="D3162" s="183"/>
      <c r="E3162" s="188" t="s">
        <v>15193</v>
      </c>
      <c r="F3162" s="186">
        <v>0</v>
      </c>
      <c r="G3162" s="185" t="s">
        <v>6096</v>
      </c>
      <c r="H3162" s="110" t="s">
        <v>6155</v>
      </c>
      <c r="I3162" s="110" t="s">
        <v>6118</v>
      </c>
    </row>
    <row r="3163" spans="1:9" ht="11.25" customHeight="1" x14ac:dyDescent="0.2">
      <c r="A3163" s="181">
        <v>9476</v>
      </c>
      <c r="B3163" s="182" t="s">
        <v>318</v>
      </c>
      <c r="C3163" s="182" t="s">
        <v>178</v>
      </c>
      <c r="D3163" s="183"/>
      <c r="E3163" s="188" t="s">
        <v>15193</v>
      </c>
      <c r="F3163" s="186">
        <v>0</v>
      </c>
      <c r="G3163" s="185" t="s">
        <v>6096</v>
      </c>
      <c r="H3163" s="110" t="s">
        <v>6119</v>
      </c>
      <c r="I3163" s="110" t="s">
        <v>6114</v>
      </c>
    </row>
    <row r="3164" spans="1:9" ht="11.25" customHeight="1" x14ac:dyDescent="0.2">
      <c r="A3164" s="181">
        <v>9477</v>
      </c>
      <c r="B3164" s="182" t="s">
        <v>310</v>
      </c>
      <c r="C3164" s="182" t="s">
        <v>178</v>
      </c>
      <c r="D3164" s="184"/>
      <c r="E3164" s="188" t="s">
        <v>15193</v>
      </c>
      <c r="F3164" s="186">
        <v>0</v>
      </c>
      <c r="G3164" s="185" t="s">
        <v>6457</v>
      </c>
      <c r="H3164" s="110" t="s">
        <v>6130</v>
      </c>
      <c r="I3164" s="110" t="s">
        <v>6114</v>
      </c>
    </row>
    <row r="3165" spans="1:9" ht="11.25" customHeight="1" x14ac:dyDescent="0.2">
      <c r="A3165" s="181">
        <v>9479</v>
      </c>
      <c r="B3165" s="182" t="s">
        <v>8449</v>
      </c>
      <c r="C3165" s="182" t="s">
        <v>178</v>
      </c>
      <c r="D3165" s="183">
        <v>43656</v>
      </c>
      <c r="E3165" s="188" t="s">
        <v>15195</v>
      </c>
      <c r="F3165" s="186">
        <v>27608</v>
      </c>
      <c r="G3165" s="185" t="s">
        <v>6096</v>
      </c>
      <c r="H3165" s="110" t="s">
        <v>6207</v>
      </c>
      <c r="I3165" s="110" t="s">
        <v>6122</v>
      </c>
    </row>
    <row r="3166" spans="1:9" ht="11.25" customHeight="1" x14ac:dyDescent="0.2">
      <c r="A3166" s="181">
        <v>9481</v>
      </c>
      <c r="B3166" s="182" t="s">
        <v>1654</v>
      </c>
      <c r="C3166" s="182" t="s">
        <v>183</v>
      </c>
      <c r="D3166" s="184"/>
      <c r="E3166" s="188" t="s">
        <v>15193</v>
      </c>
      <c r="F3166" s="186">
        <v>0</v>
      </c>
      <c r="G3166" s="185" t="s">
        <v>6096</v>
      </c>
      <c r="H3166" s="110" t="s">
        <v>6573</v>
      </c>
      <c r="I3166" s="110" t="s">
        <v>6118</v>
      </c>
    </row>
    <row r="3167" spans="1:9" ht="11.25" customHeight="1" x14ac:dyDescent="0.2">
      <c r="A3167" s="181">
        <v>9482</v>
      </c>
      <c r="B3167" s="182" t="s">
        <v>1648</v>
      </c>
      <c r="C3167" s="182" t="s">
        <v>183</v>
      </c>
      <c r="D3167" s="183"/>
      <c r="E3167" s="188" t="s">
        <v>15193</v>
      </c>
      <c r="F3167" s="186">
        <v>0</v>
      </c>
      <c r="G3167" s="185" t="s">
        <v>6096</v>
      </c>
      <c r="H3167" s="110" t="s">
        <v>6121</v>
      </c>
      <c r="I3167" s="110" t="s">
        <v>8032</v>
      </c>
    </row>
    <row r="3168" spans="1:9" ht="11.25" customHeight="1" x14ac:dyDescent="0.2">
      <c r="A3168" s="181">
        <v>9484</v>
      </c>
      <c r="B3168" s="182" t="s">
        <v>12074</v>
      </c>
      <c r="C3168" s="182" t="s">
        <v>273</v>
      </c>
      <c r="D3168" s="184"/>
      <c r="E3168" s="188" t="s">
        <v>15193</v>
      </c>
      <c r="F3168" s="186">
        <v>0</v>
      </c>
      <c r="G3168" s="185" t="s">
        <v>6096</v>
      </c>
      <c r="H3168" s="110" t="s">
        <v>6155</v>
      </c>
      <c r="I3168" s="110" t="s">
        <v>6117</v>
      </c>
    </row>
    <row r="3169" spans="1:9" ht="11.25" customHeight="1" x14ac:dyDescent="0.2">
      <c r="A3169" s="181">
        <v>9485</v>
      </c>
      <c r="B3169" s="182" t="s">
        <v>3494</v>
      </c>
      <c r="C3169" s="182" t="s">
        <v>178</v>
      </c>
      <c r="D3169" s="183"/>
      <c r="E3169" s="188" t="s">
        <v>15193</v>
      </c>
      <c r="F3169" s="186">
        <v>0</v>
      </c>
      <c r="G3169" s="185" t="s">
        <v>6096</v>
      </c>
      <c r="H3169" s="110" t="s">
        <v>7087</v>
      </c>
      <c r="I3169" s="110" t="s">
        <v>8032</v>
      </c>
    </row>
    <row r="3170" spans="1:9" ht="11.25" customHeight="1" x14ac:dyDescent="0.2">
      <c r="A3170" s="181">
        <v>9486</v>
      </c>
      <c r="B3170" s="182" t="s">
        <v>3559</v>
      </c>
      <c r="C3170" s="182" t="s">
        <v>250</v>
      </c>
      <c r="D3170" s="183"/>
      <c r="E3170" s="188" t="s">
        <v>15193</v>
      </c>
      <c r="F3170" s="186">
        <v>0</v>
      </c>
      <c r="G3170" s="185" t="s">
        <v>6096</v>
      </c>
      <c r="H3170" s="110" t="s">
        <v>6155</v>
      </c>
      <c r="I3170" s="110" t="s">
        <v>6114</v>
      </c>
    </row>
    <row r="3171" spans="1:9" ht="11.25" customHeight="1" x14ac:dyDescent="0.2">
      <c r="A3171" s="181">
        <v>9487</v>
      </c>
      <c r="B3171" s="182" t="s">
        <v>3558</v>
      </c>
      <c r="C3171" s="182" t="s">
        <v>250</v>
      </c>
      <c r="D3171" s="184"/>
      <c r="E3171" s="188" t="s">
        <v>15193</v>
      </c>
      <c r="F3171" s="186">
        <v>0</v>
      </c>
      <c r="G3171" s="185" t="s">
        <v>6096</v>
      </c>
      <c r="H3171" s="110" t="s">
        <v>6116</v>
      </c>
      <c r="I3171" s="110" t="s">
        <v>6114</v>
      </c>
    </row>
    <row r="3172" spans="1:9" ht="11.25" customHeight="1" x14ac:dyDescent="0.2">
      <c r="A3172" s="181">
        <v>9489</v>
      </c>
      <c r="B3172" s="182" t="s">
        <v>12073</v>
      </c>
      <c r="C3172" s="182" t="s">
        <v>178</v>
      </c>
      <c r="D3172" s="183"/>
      <c r="E3172" s="188" t="s">
        <v>15193</v>
      </c>
      <c r="F3172" s="186">
        <v>0</v>
      </c>
      <c r="G3172" s="185" t="s">
        <v>6096</v>
      </c>
      <c r="H3172" s="110" t="s">
        <v>6116</v>
      </c>
      <c r="I3172" s="110" t="s">
        <v>6114</v>
      </c>
    </row>
    <row r="3173" spans="1:9" ht="11.25" customHeight="1" x14ac:dyDescent="0.2">
      <c r="A3173" s="181">
        <v>9491</v>
      </c>
      <c r="B3173" s="182" t="s">
        <v>12072</v>
      </c>
      <c r="C3173" s="182" t="s">
        <v>183</v>
      </c>
      <c r="D3173" s="183"/>
      <c r="E3173" s="188" t="s">
        <v>15193</v>
      </c>
      <c r="F3173" s="186">
        <v>0</v>
      </c>
      <c r="G3173" s="185" t="s">
        <v>6096</v>
      </c>
      <c r="H3173" s="110" t="s">
        <v>6155</v>
      </c>
      <c r="I3173" s="110" t="s">
        <v>6114</v>
      </c>
    </row>
    <row r="3174" spans="1:9" ht="11.25" customHeight="1" x14ac:dyDescent="0.2">
      <c r="A3174" s="181">
        <v>9788</v>
      </c>
      <c r="B3174" s="182" t="s">
        <v>12071</v>
      </c>
      <c r="C3174" s="182" t="s">
        <v>178</v>
      </c>
      <c r="D3174" s="184"/>
      <c r="E3174" s="188" t="s">
        <v>15193</v>
      </c>
      <c r="F3174" s="186">
        <v>0</v>
      </c>
      <c r="G3174" s="185" t="s">
        <v>6096</v>
      </c>
      <c r="H3174" s="110" t="s">
        <v>6119</v>
      </c>
      <c r="I3174" s="110" t="s">
        <v>6118</v>
      </c>
    </row>
    <row r="3175" spans="1:9" ht="11.25" customHeight="1" x14ac:dyDescent="0.2">
      <c r="A3175" s="181">
        <v>9789</v>
      </c>
      <c r="B3175" s="182" t="s">
        <v>12070</v>
      </c>
      <c r="C3175" s="182" t="s">
        <v>868</v>
      </c>
      <c r="D3175" s="183"/>
      <c r="E3175" s="188" t="s">
        <v>15193</v>
      </c>
      <c r="F3175" s="186">
        <v>0</v>
      </c>
      <c r="G3175" s="185" t="s">
        <v>6135</v>
      </c>
      <c r="H3175" s="110" t="s">
        <v>6130</v>
      </c>
      <c r="I3175" s="110" t="s">
        <v>6211</v>
      </c>
    </row>
    <row r="3176" spans="1:9" ht="11.25" customHeight="1" x14ac:dyDescent="0.2">
      <c r="A3176" s="181">
        <v>9791</v>
      </c>
      <c r="B3176" s="182" t="s">
        <v>12069</v>
      </c>
      <c r="C3176" s="182" t="s">
        <v>171</v>
      </c>
      <c r="D3176" s="184"/>
      <c r="E3176" s="188" t="s">
        <v>15193</v>
      </c>
      <c r="F3176" s="186">
        <v>0</v>
      </c>
      <c r="G3176" s="185" t="s">
        <v>6096</v>
      </c>
      <c r="H3176" s="110" t="s">
        <v>6207</v>
      </c>
      <c r="I3176" s="110" t="s">
        <v>6114</v>
      </c>
    </row>
    <row r="3177" spans="1:9" ht="11.25" customHeight="1" x14ac:dyDescent="0.2">
      <c r="A3177" s="181">
        <v>9792</v>
      </c>
      <c r="B3177" s="182" t="s">
        <v>3730</v>
      </c>
      <c r="C3177" s="182" t="s">
        <v>178</v>
      </c>
      <c r="D3177" s="183"/>
      <c r="E3177" s="188" t="s">
        <v>15193</v>
      </c>
      <c r="F3177" s="186">
        <v>0</v>
      </c>
      <c r="G3177" s="185" t="s">
        <v>6096</v>
      </c>
      <c r="H3177" s="110" t="s">
        <v>6207</v>
      </c>
      <c r="I3177" s="110" t="s">
        <v>6114</v>
      </c>
    </row>
    <row r="3178" spans="1:9" ht="11.25" customHeight="1" x14ac:dyDescent="0.2">
      <c r="A3178" s="181">
        <v>9793</v>
      </c>
      <c r="B3178" s="182" t="s">
        <v>3732</v>
      </c>
      <c r="C3178" s="182" t="s">
        <v>178</v>
      </c>
      <c r="D3178" s="184">
        <v>43839</v>
      </c>
      <c r="E3178" s="188" t="s">
        <v>15196</v>
      </c>
      <c r="F3178" s="186">
        <v>597782.01</v>
      </c>
      <c r="G3178" s="185" t="s">
        <v>6096</v>
      </c>
      <c r="H3178" s="110" t="s">
        <v>6207</v>
      </c>
      <c r="I3178" s="110" t="s">
        <v>6114</v>
      </c>
    </row>
    <row r="3179" spans="1:9" ht="11.25" customHeight="1" x14ac:dyDescent="0.2">
      <c r="A3179" s="181">
        <v>9794</v>
      </c>
      <c r="B3179" s="182" t="s">
        <v>3698</v>
      </c>
      <c r="C3179" s="182" t="s">
        <v>178</v>
      </c>
      <c r="D3179" s="183"/>
      <c r="E3179" s="188" t="s">
        <v>15193</v>
      </c>
      <c r="F3179" s="186">
        <v>0</v>
      </c>
      <c r="G3179" s="185" t="s">
        <v>6096</v>
      </c>
      <c r="H3179" s="110" t="s">
        <v>6113</v>
      </c>
      <c r="I3179" s="110" t="s">
        <v>8032</v>
      </c>
    </row>
    <row r="3180" spans="1:9" ht="11.25" customHeight="1" x14ac:dyDescent="0.2">
      <c r="A3180" s="181">
        <v>9795</v>
      </c>
      <c r="B3180" s="182" t="s">
        <v>12068</v>
      </c>
      <c r="C3180" s="182" t="s">
        <v>178</v>
      </c>
      <c r="D3180" s="184"/>
      <c r="E3180" s="188" t="s">
        <v>15193</v>
      </c>
      <c r="F3180" s="186">
        <v>0</v>
      </c>
      <c r="G3180" s="185" t="s">
        <v>6096</v>
      </c>
      <c r="H3180" s="110" t="s">
        <v>6221</v>
      </c>
      <c r="I3180" s="110" t="s">
        <v>8032</v>
      </c>
    </row>
    <row r="3181" spans="1:9" ht="11.25" customHeight="1" x14ac:dyDescent="0.2">
      <c r="A3181" s="181">
        <v>9796</v>
      </c>
      <c r="B3181" s="182" t="s">
        <v>3711</v>
      </c>
      <c r="C3181" s="182" t="s">
        <v>178</v>
      </c>
      <c r="D3181" s="184">
        <v>44589</v>
      </c>
      <c r="E3181" s="188" t="s">
        <v>7328</v>
      </c>
      <c r="F3181" s="186">
        <v>4806.01</v>
      </c>
      <c r="G3181" s="185" t="s">
        <v>6096</v>
      </c>
      <c r="H3181" s="110" t="s">
        <v>6221</v>
      </c>
      <c r="I3181" s="110" t="s">
        <v>8032</v>
      </c>
    </row>
    <row r="3182" spans="1:9" ht="11.25" customHeight="1" x14ac:dyDescent="0.2">
      <c r="A3182" s="181">
        <v>9797</v>
      </c>
      <c r="B3182" s="182" t="s">
        <v>12067</v>
      </c>
      <c r="C3182" s="182" t="s">
        <v>171</v>
      </c>
      <c r="D3182" s="184"/>
      <c r="E3182" s="188" t="s">
        <v>15193</v>
      </c>
      <c r="F3182" s="186">
        <v>0</v>
      </c>
      <c r="G3182" s="185" t="s">
        <v>6096</v>
      </c>
      <c r="H3182" s="110" t="s">
        <v>6221</v>
      </c>
      <c r="I3182" s="110" t="s">
        <v>8032</v>
      </c>
    </row>
    <row r="3183" spans="1:9" ht="11.25" customHeight="1" x14ac:dyDescent="0.2">
      <c r="A3183" s="181">
        <v>9798</v>
      </c>
      <c r="B3183" s="182" t="s">
        <v>3729</v>
      </c>
      <c r="C3183" s="182" t="s">
        <v>178</v>
      </c>
      <c r="D3183" s="184"/>
      <c r="E3183" s="188" t="s">
        <v>15193</v>
      </c>
      <c r="F3183" s="186">
        <v>0</v>
      </c>
      <c r="G3183" s="185" t="s">
        <v>6096</v>
      </c>
      <c r="H3183" s="110" t="s">
        <v>6116</v>
      </c>
      <c r="I3183" s="110" t="s">
        <v>6118</v>
      </c>
    </row>
    <row r="3184" spans="1:9" ht="11.25" customHeight="1" x14ac:dyDescent="0.2">
      <c r="A3184" s="181">
        <v>9799</v>
      </c>
      <c r="B3184" s="182" t="s">
        <v>12066</v>
      </c>
      <c r="C3184" s="182" t="s">
        <v>178</v>
      </c>
      <c r="D3184" s="184"/>
      <c r="E3184" s="188" t="s">
        <v>15193</v>
      </c>
      <c r="F3184" s="186">
        <v>0</v>
      </c>
      <c r="G3184" s="185" t="s">
        <v>6096</v>
      </c>
      <c r="H3184" s="110" t="s">
        <v>6155</v>
      </c>
      <c r="I3184" s="110" t="s">
        <v>6114</v>
      </c>
    </row>
    <row r="3185" spans="1:9" ht="11.25" customHeight="1" x14ac:dyDescent="0.2">
      <c r="A3185" s="181">
        <v>9800</v>
      </c>
      <c r="B3185" s="182" t="s">
        <v>8321</v>
      </c>
      <c r="C3185" s="182" t="s">
        <v>171</v>
      </c>
      <c r="D3185" s="184">
        <v>43698</v>
      </c>
      <c r="E3185" s="188" t="s">
        <v>15195</v>
      </c>
      <c r="F3185" s="186">
        <v>67780</v>
      </c>
      <c r="G3185" s="185" t="s">
        <v>6096</v>
      </c>
      <c r="H3185" s="110" t="s">
        <v>6119</v>
      </c>
      <c r="I3185" s="110" t="s">
        <v>6117</v>
      </c>
    </row>
    <row r="3186" spans="1:9" ht="11.25" customHeight="1" x14ac:dyDescent="0.2">
      <c r="A3186" s="181">
        <v>9801</v>
      </c>
      <c r="B3186" s="182" t="s">
        <v>12065</v>
      </c>
      <c r="C3186" s="182" t="s">
        <v>178</v>
      </c>
      <c r="D3186" s="184"/>
      <c r="E3186" s="188" t="s">
        <v>15193</v>
      </c>
      <c r="F3186" s="186">
        <v>0</v>
      </c>
      <c r="G3186" s="185" t="s">
        <v>6096</v>
      </c>
      <c r="H3186" s="110" t="s">
        <v>6152</v>
      </c>
      <c r="I3186" s="110" t="s">
        <v>6153</v>
      </c>
    </row>
    <row r="3187" spans="1:9" ht="11.25" customHeight="1" x14ac:dyDescent="0.2">
      <c r="A3187" s="181">
        <v>9803</v>
      </c>
      <c r="B3187" s="182" t="s">
        <v>3740</v>
      </c>
      <c r="C3187" s="182" t="s">
        <v>178</v>
      </c>
      <c r="D3187" s="184"/>
      <c r="E3187" s="188" t="s">
        <v>15193</v>
      </c>
      <c r="F3187" s="186">
        <v>0</v>
      </c>
      <c r="G3187" s="185" t="s">
        <v>6096</v>
      </c>
      <c r="H3187" s="110" t="s">
        <v>6116</v>
      </c>
      <c r="I3187" s="110" t="s">
        <v>6118</v>
      </c>
    </row>
    <row r="3188" spans="1:9" ht="11.25" customHeight="1" x14ac:dyDescent="0.2">
      <c r="A3188" s="181">
        <v>9804</v>
      </c>
      <c r="B3188" s="182" t="s">
        <v>3684</v>
      </c>
      <c r="C3188" s="182" t="s">
        <v>171</v>
      </c>
      <c r="D3188" s="183"/>
      <c r="E3188" s="188" t="s">
        <v>15193</v>
      </c>
      <c r="F3188" s="186">
        <v>0</v>
      </c>
      <c r="G3188" s="185" t="s">
        <v>6096</v>
      </c>
      <c r="H3188" s="110" t="s">
        <v>6155</v>
      </c>
      <c r="I3188" s="110" t="s">
        <v>6117</v>
      </c>
    </row>
    <row r="3189" spans="1:9" ht="11.25" customHeight="1" x14ac:dyDescent="0.2">
      <c r="A3189" s="181">
        <v>9806</v>
      </c>
      <c r="B3189" s="182" t="s">
        <v>3695</v>
      </c>
      <c r="C3189" s="182" t="s">
        <v>171</v>
      </c>
      <c r="D3189" s="183">
        <v>44589</v>
      </c>
      <c r="E3189" s="188" t="s">
        <v>7328</v>
      </c>
      <c r="F3189" s="186">
        <v>2090</v>
      </c>
      <c r="G3189" s="185" t="s">
        <v>6096</v>
      </c>
      <c r="H3189" s="110" t="s">
        <v>6116</v>
      </c>
      <c r="I3189" s="110" t="s">
        <v>6117</v>
      </c>
    </row>
    <row r="3190" spans="1:9" ht="11.25" customHeight="1" x14ac:dyDescent="0.2">
      <c r="A3190" s="181">
        <v>9807</v>
      </c>
      <c r="B3190" s="182" t="s">
        <v>12064</v>
      </c>
      <c r="C3190" s="182" t="s">
        <v>171</v>
      </c>
      <c r="D3190" s="183"/>
      <c r="E3190" s="188" t="s">
        <v>15193</v>
      </c>
      <c r="F3190" s="186">
        <v>0</v>
      </c>
      <c r="G3190" s="185" t="s">
        <v>6096</v>
      </c>
      <c r="H3190" s="110" t="s">
        <v>6121</v>
      </c>
      <c r="I3190" s="110" t="s">
        <v>6122</v>
      </c>
    </row>
    <row r="3191" spans="1:9" ht="11.25" customHeight="1" x14ac:dyDescent="0.2">
      <c r="A3191" s="181">
        <v>9808</v>
      </c>
      <c r="B3191" s="182" t="s">
        <v>3683</v>
      </c>
      <c r="C3191" s="182" t="s">
        <v>171</v>
      </c>
      <c r="D3191" s="183"/>
      <c r="E3191" s="188" t="s">
        <v>15193</v>
      </c>
      <c r="F3191" s="186">
        <v>0</v>
      </c>
      <c r="G3191" s="185" t="s">
        <v>6096</v>
      </c>
      <c r="H3191" s="110" t="s">
        <v>6155</v>
      </c>
      <c r="I3191" s="110" t="s">
        <v>8032</v>
      </c>
    </row>
    <row r="3192" spans="1:9" ht="11.25" customHeight="1" x14ac:dyDescent="0.2">
      <c r="A3192" s="181">
        <v>9809</v>
      </c>
      <c r="B3192" s="182" t="s">
        <v>12063</v>
      </c>
      <c r="C3192" s="182" t="s">
        <v>171</v>
      </c>
      <c r="D3192" s="183"/>
      <c r="E3192" s="188" t="s">
        <v>15193</v>
      </c>
      <c r="F3192" s="186">
        <v>0</v>
      </c>
      <c r="G3192" s="185" t="s">
        <v>6096</v>
      </c>
      <c r="H3192" s="110" t="s">
        <v>6116</v>
      </c>
      <c r="I3192" s="110" t="s">
        <v>6114</v>
      </c>
    </row>
    <row r="3193" spans="1:9" ht="11.25" customHeight="1" x14ac:dyDescent="0.2">
      <c r="A3193" s="181">
        <v>9810</v>
      </c>
      <c r="B3193" s="182" t="s">
        <v>12062</v>
      </c>
      <c r="C3193" s="182" t="s">
        <v>171</v>
      </c>
      <c r="D3193" s="183"/>
      <c r="E3193" s="188" t="s">
        <v>15193</v>
      </c>
      <c r="F3193" s="186">
        <v>0</v>
      </c>
      <c r="G3193" s="185" t="s">
        <v>6096</v>
      </c>
      <c r="H3193" s="110" t="s">
        <v>6100</v>
      </c>
      <c r="I3193" s="110" t="s">
        <v>6117</v>
      </c>
    </row>
    <row r="3194" spans="1:9" ht="11.25" customHeight="1" x14ac:dyDescent="0.2">
      <c r="A3194" s="181">
        <v>9811</v>
      </c>
      <c r="B3194" s="182" t="s">
        <v>3682</v>
      </c>
      <c r="C3194" s="182" t="s">
        <v>171</v>
      </c>
      <c r="D3194" s="183"/>
      <c r="E3194" s="188" t="s">
        <v>15193</v>
      </c>
      <c r="F3194" s="186">
        <v>0</v>
      </c>
      <c r="G3194" s="185" t="s">
        <v>6462</v>
      </c>
      <c r="H3194" s="110" t="s">
        <v>6130</v>
      </c>
      <c r="I3194" s="110" t="s">
        <v>6114</v>
      </c>
    </row>
    <row r="3195" spans="1:9" ht="11.25" customHeight="1" x14ac:dyDescent="0.2">
      <c r="A3195" s="181">
        <v>9812</v>
      </c>
      <c r="B3195" s="182" t="s">
        <v>11273</v>
      </c>
      <c r="C3195" s="182" t="s">
        <v>178</v>
      </c>
      <c r="D3195" s="183"/>
      <c r="E3195" s="188" t="s">
        <v>15193</v>
      </c>
      <c r="F3195" s="186">
        <v>0</v>
      </c>
      <c r="G3195" s="185" t="s">
        <v>8755</v>
      </c>
      <c r="H3195" s="110" t="s">
        <v>6319</v>
      </c>
      <c r="I3195" s="110" t="s">
        <v>6117</v>
      </c>
    </row>
    <row r="3196" spans="1:9" ht="11.25" customHeight="1" x14ac:dyDescent="0.2">
      <c r="A3196" s="181">
        <v>9813</v>
      </c>
      <c r="B3196" s="182" t="s">
        <v>12061</v>
      </c>
      <c r="C3196" s="182" t="s">
        <v>178</v>
      </c>
      <c r="D3196" s="183"/>
      <c r="E3196" s="188" t="s">
        <v>15193</v>
      </c>
      <c r="F3196" s="186">
        <v>0</v>
      </c>
      <c r="G3196" s="185" t="s">
        <v>6096</v>
      </c>
      <c r="H3196" s="110" t="s">
        <v>6255</v>
      </c>
      <c r="I3196" s="110" t="s">
        <v>8032</v>
      </c>
    </row>
    <row r="3197" spans="1:9" ht="11.25" customHeight="1" x14ac:dyDescent="0.2">
      <c r="A3197" s="181">
        <v>9814</v>
      </c>
      <c r="B3197" s="182" t="s">
        <v>12060</v>
      </c>
      <c r="C3197" s="182" t="s">
        <v>178</v>
      </c>
      <c r="D3197" s="183"/>
      <c r="E3197" s="188" t="s">
        <v>15193</v>
      </c>
      <c r="F3197" s="186">
        <v>0</v>
      </c>
      <c r="G3197" s="185" t="s">
        <v>6096</v>
      </c>
      <c r="H3197" s="110" t="s">
        <v>6221</v>
      </c>
      <c r="I3197" s="110" t="s">
        <v>8032</v>
      </c>
    </row>
    <row r="3198" spans="1:9" ht="11.25" customHeight="1" x14ac:dyDescent="0.2">
      <c r="A3198" s="181">
        <v>9815</v>
      </c>
      <c r="B3198" s="182" t="s">
        <v>3728</v>
      </c>
      <c r="C3198" s="182" t="s">
        <v>178</v>
      </c>
      <c r="D3198" s="183"/>
      <c r="E3198" s="188" t="s">
        <v>15193</v>
      </c>
      <c r="F3198" s="186">
        <v>0</v>
      </c>
      <c r="G3198" s="185" t="s">
        <v>6096</v>
      </c>
      <c r="H3198" s="110" t="s">
        <v>7414</v>
      </c>
      <c r="I3198" s="110" t="s">
        <v>6118</v>
      </c>
    </row>
    <row r="3199" spans="1:9" ht="11.25" customHeight="1" x14ac:dyDescent="0.2">
      <c r="A3199" s="181">
        <v>9816</v>
      </c>
      <c r="B3199" s="182" t="s">
        <v>3722</v>
      </c>
      <c r="C3199" s="182" t="s">
        <v>178</v>
      </c>
      <c r="D3199" s="183"/>
      <c r="E3199" s="188" t="s">
        <v>15193</v>
      </c>
      <c r="F3199" s="186">
        <v>0</v>
      </c>
      <c r="G3199" s="185" t="s">
        <v>6096</v>
      </c>
      <c r="H3199" s="110" t="s">
        <v>6221</v>
      </c>
      <c r="I3199" s="110" t="s">
        <v>8032</v>
      </c>
    </row>
    <row r="3200" spans="1:9" ht="11.25" customHeight="1" x14ac:dyDescent="0.2">
      <c r="A3200" s="181">
        <v>9817</v>
      </c>
      <c r="B3200" s="182" t="s">
        <v>12059</v>
      </c>
      <c r="C3200" s="182" t="s">
        <v>178</v>
      </c>
      <c r="D3200" s="183"/>
      <c r="E3200" s="188" t="s">
        <v>15193</v>
      </c>
      <c r="F3200" s="186">
        <v>0</v>
      </c>
      <c r="G3200" s="185" t="s">
        <v>6096</v>
      </c>
      <c r="H3200" s="110" t="s">
        <v>6119</v>
      </c>
      <c r="I3200" s="110" t="s">
        <v>8032</v>
      </c>
    </row>
    <row r="3201" spans="1:9" ht="11.25" customHeight="1" x14ac:dyDescent="0.2">
      <c r="A3201" s="181">
        <v>9818</v>
      </c>
      <c r="B3201" s="182" t="s">
        <v>3739</v>
      </c>
      <c r="C3201" s="182" t="s">
        <v>178</v>
      </c>
      <c r="D3201" s="184"/>
      <c r="E3201" s="188" t="s">
        <v>15193</v>
      </c>
      <c r="F3201" s="186">
        <v>0</v>
      </c>
      <c r="G3201" s="185" t="s">
        <v>6096</v>
      </c>
      <c r="H3201" s="110" t="s">
        <v>6121</v>
      </c>
      <c r="I3201" s="110" t="s">
        <v>8032</v>
      </c>
    </row>
    <row r="3202" spans="1:9" ht="11.25" customHeight="1" x14ac:dyDescent="0.2">
      <c r="A3202" s="181">
        <v>9819</v>
      </c>
      <c r="B3202" s="182" t="s">
        <v>3702</v>
      </c>
      <c r="C3202" s="182" t="s">
        <v>178</v>
      </c>
      <c r="D3202" s="183"/>
      <c r="E3202" s="188" t="s">
        <v>15193</v>
      </c>
      <c r="F3202" s="186">
        <v>0</v>
      </c>
      <c r="G3202" s="185" t="s">
        <v>6096</v>
      </c>
      <c r="H3202" s="110" t="s">
        <v>6221</v>
      </c>
      <c r="I3202" s="110" t="s">
        <v>8032</v>
      </c>
    </row>
    <row r="3203" spans="1:9" ht="11.25" customHeight="1" x14ac:dyDescent="0.2">
      <c r="A3203" s="181">
        <v>9820</v>
      </c>
      <c r="B3203" s="182" t="s">
        <v>3742</v>
      </c>
      <c r="C3203" s="182" t="s">
        <v>178</v>
      </c>
      <c r="D3203" s="183"/>
      <c r="E3203" s="188" t="s">
        <v>15193</v>
      </c>
      <c r="F3203" s="186">
        <v>0</v>
      </c>
      <c r="G3203" s="185" t="s">
        <v>6096</v>
      </c>
      <c r="H3203" s="110" t="s">
        <v>6116</v>
      </c>
      <c r="I3203" s="110" t="s">
        <v>6114</v>
      </c>
    </row>
    <row r="3204" spans="1:9" ht="11.25" customHeight="1" x14ac:dyDescent="0.2">
      <c r="A3204" s="181">
        <v>9821</v>
      </c>
      <c r="B3204" s="182" t="s">
        <v>3712</v>
      </c>
      <c r="C3204" s="182" t="s">
        <v>178</v>
      </c>
      <c r="D3204" s="184"/>
      <c r="E3204" s="188" t="s">
        <v>15193</v>
      </c>
      <c r="F3204" s="186">
        <v>0</v>
      </c>
      <c r="G3204" s="185" t="s">
        <v>6096</v>
      </c>
      <c r="H3204" s="110" t="s">
        <v>6121</v>
      </c>
      <c r="I3204" s="110" t="s">
        <v>8032</v>
      </c>
    </row>
    <row r="3205" spans="1:9" ht="11.25" customHeight="1" x14ac:dyDescent="0.2">
      <c r="A3205" s="181">
        <v>9822</v>
      </c>
      <c r="B3205" s="182" t="s">
        <v>3738</v>
      </c>
      <c r="C3205" s="182" t="s">
        <v>178</v>
      </c>
      <c r="D3205" s="183"/>
      <c r="E3205" s="188" t="s">
        <v>15193</v>
      </c>
      <c r="F3205" s="186">
        <v>0</v>
      </c>
      <c r="G3205" s="185" t="s">
        <v>6096</v>
      </c>
      <c r="H3205" s="110" t="s">
        <v>6155</v>
      </c>
      <c r="I3205" s="110" t="s">
        <v>8032</v>
      </c>
    </row>
    <row r="3206" spans="1:9" ht="11.25" customHeight="1" x14ac:dyDescent="0.2">
      <c r="A3206" s="181" t="s">
        <v>15067</v>
      </c>
      <c r="B3206" s="182" t="s">
        <v>6537</v>
      </c>
      <c r="C3206" s="182" t="s">
        <v>178</v>
      </c>
      <c r="D3206" s="184">
        <v>44160</v>
      </c>
      <c r="E3206" s="188" t="s">
        <v>15196</v>
      </c>
      <c r="F3206" s="186">
        <v>131892</v>
      </c>
      <c r="G3206" s="185" t="s">
        <v>6096</v>
      </c>
      <c r="H3206" s="110" t="s">
        <v>7385</v>
      </c>
      <c r="I3206" s="110" t="s">
        <v>6117</v>
      </c>
    </row>
    <row r="3207" spans="1:9" ht="11.25" customHeight="1" x14ac:dyDescent="0.2">
      <c r="A3207" s="181" t="s">
        <v>14513</v>
      </c>
      <c r="B3207" s="182" t="s">
        <v>14514</v>
      </c>
      <c r="C3207" s="182" t="s">
        <v>178</v>
      </c>
      <c r="D3207" s="184">
        <v>43745</v>
      </c>
      <c r="E3207" s="188" t="s">
        <v>15195</v>
      </c>
      <c r="F3207" s="186">
        <v>298600</v>
      </c>
      <c r="G3207" s="185" t="s">
        <v>6096</v>
      </c>
      <c r="H3207" s="110" t="s">
        <v>7087</v>
      </c>
      <c r="I3207" s="110" t="s">
        <v>6114</v>
      </c>
    </row>
    <row r="3208" spans="1:9" ht="11.25" customHeight="1" x14ac:dyDescent="0.2">
      <c r="A3208" s="181">
        <v>10363</v>
      </c>
      <c r="B3208" s="182" t="s">
        <v>14986</v>
      </c>
      <c r="C3208" s="182" t="s">
        <v>178</v>
      </c>
      <c r="D3208" s="183">
        <v>45014</v>
      </c>
      <c r="E3208" s="188" t="s">
        <v>15194</v>
      </c>
      <c r="F3208" s="186">
        <v>3423</v>
      </c>
      <c r="G3208" s="185" t="s">
        <v>6096</v>
      </c>
      <c r="H3208" s="110" t="s">
        <v>6340</v>
      </c>
      <c r="I3208" s="110" t="s">
        <v>6122</v>
      </c>
    </row>
    <row r="3209" spans="1:9" ht="11.25" customHeight="1" x14ac:dyDescent="0.2">
      <c r="A3209" s="181">
        <v>10624</v>
      </c>
      <c r="B3209" s="182" t="s">
        <v>14701</v>
      </c>
      <c r="C3209" s="182" t="s">
        <v>183</v>
      </c>
      <c r="D3209" s="183">
        <v>45014</v>
      </c>
      <c r="E3209" s="188" t="s">
        <v>15194</v>
      </c>
      <c r="F3209" s="186">
        <v>102027.01</v>
      </c>
      <c r="G3209" s="185" t="s">
        <v>6096</v>
      </c>
      <c r="H3209" s="110" t="s">
        <v>6949</v>
      </c>
      <c r="I3209" s="110" t="s">
        <v>8032</v>
      </c>
    </row>
    <row r="3210" spans="1:9" ht="11.25" customHeight="1" x14ac:dyDescent="0.2">
      <c r="A3210" s="181">
        <v>10625</v>
      </c>
      <c r="B3210" s="182" t="s">
        <v>14500</v>
      </c>
      <c r="C3210" s="182" t="s">
        <v>178</v>
      </c>
      <c r="D3210" s="183">
        <v>45434</v>
      </c>
      <c r="E3210" s="188" t="s">
        <v>10909</v>
      </c>
      <c r="F3210" s="186">
        <v>35192</v>
      </c>
      <c r="G3210" s="185" t="s">
        <v>6096</v>
      </c>
      <c r="H3210" s="110" t="s">
        <v>6949</v>
      </c>
      <c r="I3210" s="110" t="s">
        <v>8032</v>
      </c>
    </row>
    <row r="3211" spans="1:9" ht="11.25" customHeight="1" x14ac:dyDescent="0.2">
      <c r="A3211" s="181">
        <v>10626</v>
      </c>
      <c r="B3211" s="182" t="s">
        <v>14881</v>
      </c>
      <c r="C3211" s="182" t="s">
        <v>183</v>
      </c>
      <c r="D3211" s="183">
        <v>45014</v>
      </c>
      <c r="E3211" s="188" t="s">
        <v>15194</v>
      </c>
      <c r="F3211" s="186">
        <v>34840</v>
      </c>
      <c r="G3211" s="185" t="s">
        <v>6096</v>
      </c>
      <c r="H3211" s="110" t="s">
        <v>7136</v>
      </c>
      <c r="I3211" s="110" t="s">
        <v>8032</v>
      </c>
    </row>
    <row r="3212" spans="1:9" ht="11.25" customHeight="1" x14ac:dyDescent="0.2">
      <c r="A3212" s="181">
        <v>10627</v>
      </c>
      <c r="B3212" s="182" t="s">
        <v>14537</v>
      </c>
      <c r="C3212" s="182" t="s">
        <v>178</v>
      </c>
      <c r="D3212" s="183">
        <v>45014</v>
      </c>
      <c r="E3212" s="188" t="s">
        <v>15194</v>
      </c>
      <c r="F3212" s="186">
        <v>3423</v>
      </c>
      <c r="G3212" s="185" t="s">
        <v>6096</v>
      </c>
      <c r="H3212" s="110" t="s">
        <v>6949</v>
      </c>
      <c r="I3212" s="110" t="s">
        <v>8032</v>
      </c>
    </row>
    <row r="3213" spans="1:9" ht="11.25" customHeight="1" x14ac:dyDescent="0.2">
      <c r="A3213" s="181">
        <v>10628</v>
      </c>
      <c r="B3213" s="182" t="s">
        <v>14595</v>
      </c>
      <c r="C3213" s="182" t="s">
        <v>178</v>
      </c>
      <c r="D3213" s="183">
        <v>45014</v>
      </c>
      <c r="E3213" s="188" t="s">
        <v>15194</v>
      </c>
      <c r="F3213" s="186">
        <v>3423</v>
      </c>
      <c r="G3213" s="185" t="s">
        <v>6096</v>
      </c>
      <c r="H3213" s="110" t="s">
        <v>6949</v>
      </c>
      <c r="I3213" s="110" t="s">
        <v>8032</v>
      </c>
    </row>
    <row r="3214" spans="1:9" ht="11.25" customHeight="1" x14ac:dyDescent="0.2">
      <c r="A3214" s="181">
        <v>10629</v>
      </c>
      <c r="B3214" s="182" t="s">
        <v>14763</v>
      </c>
      <c r="C3214" s="182" t="s">
        <v>178</v>
      </c>
      <c r="D3214" s="183">
        <v>45014</v>
      </c>
      <c r="E3214" s="188" t="s">
        <v>15194</v>
      </c>
      <c r="F3214" s="186">
        <v>3423</v>
      </c>
      <c r="G3214" s="185" t="s">
        <v>6096</v>
      </c>
      <c r="H3214" s="110" t="s">
        <v>6141</v>
      </c>
      <c r="I3214" s="110" t="s">
        <v>6173</v>
      </c>
    </row>
    <row r="3215" spans="1:9" ht="11.25" customHeight="1" x14ac:dyDescent="0.2">
      <c r="A3215" s="181">
        <v>10630</v>
      </c>
      <c r="B3215" s="182" t="s">
        <v>14565</v>
      </c>
      <c r="C3215" s="182" t="s">
        <v>178</v>
      </c>
      <c r="D3215" s="183">
        <v>45014</v>
      </c>
      <c r="E3215" s="188" t="s">
        <v>15194</v>
      </c>
      <c r="F3215" s="186">
        <v>3423</v>
      </c>
      <c r="G3215" s="185" t="s">
        <v>6096</v>
      </c>
      <c r="H3215" s="110" t="s">
        <v>6141</v>
      </c>
      <c r="I3215" s="110" t="s">
        <v>8032</v>
      </c>
    </row>
    <row r="3216" spans="1:9" ht="11.25" customHeight="1" x14ac:dyDescent="0.2">
      <c r="A3216" s="181">
        <v>10631</v>
      </c>
      <c r="B3216" s="182" t="s">
        <v>14528</v>
      </c>
      <c r="C3216" s="182" t="s">
        <v>178</v>
      </c>
      <c r="D3216" s="183">
        <v>45014</v>
      </c>
      <c r="E3216" s="188" t="s">
        <v>15194</v>
      </c>
      <c r="F3216" s="186">
        <v>3423</v>
      </c>
      <c r="G3216" s="185" t="s">
        <v>6096</v>
      </c>
      <c r="H3216" s="110" t="s">
        <v>6362</v>
      </c>
      <c r="I3216" s="110" t="s">
        <v>6117</v>
      </c>
    </row>
    <row r="3217" spans="1:9" ht="11.25" customHeight="1" x14ac:dyDescent="0.2">
      <c r="A3217" s="181">
        <v>10632</v>
      </c>
      <c r="B3217" s="182" t="s">
        <v>14980</v>
      </c>
      <c r="C3217" s="182" t="s">
        <v>178</v>
      </c>
      <c r="D3217" s="183">
        <v>45014</v>
      </c>
      <c r="E3217" s="188" t="s">
        <v>15194</v>
      </c>
      <c r="F3217" s="186">
        <v>3423</v>
      </c>
      <c r="G3217" s="185" t="s">
        <v>6096</v>
      </c>
      <c r="H3217" s="110" t="s">
        <v>6155</v>
      </c>
      <c r="I3217" s="110" t="s">
        <v>6118</v>
      </c>
    </row>
    <row r="3218" spans="1:9" ht="11.25" customHeight="1" x14ac:dyDescent="0.2">
      <c r="A3218" s="181">
        <v>10633</v>
      </c>
      <c r="B3218" s="182" t="s">
        <v>15011</v>
      </c>
      <c r="C3218" s="182" t="s">
        <v>183</v>
      </c>
      <c r="D3218" s="183">
        <v>45014</v>
      </c>
      <c r="E3218" s="188" t="s">
        <v>15194</v>
      </c>
      <c r="F3218" s="186">
        <v>32165</v>
      </c>
      <c r="G3218" s="185" t="s">
        <v>6096</v>
      </c>
      <c r="H3218" s="110" t="s">
        <v>6119</v>
      </c>
      <c r="I3218" s="110" t="s">
        <v>6122</v>
      </c>
    </row>
    <row r="3219" spans="1:9" ht="11.25" customHeight="1" x14ac:dyDescent="0.2">
      <c r="A3219" s="181">
        <v>10634</v>
      </c>
      <c r="B3219" s="182" t="s">
        <v>14866</v>
      </c>
      <c r="C3219" s="182" t="s">
        <v>183</v>
      </c>
      <c r="D3219" s="183">
        <v>44634</v>
      </c>
      <c r="E3219" s="188" t="s">
        <v>7328</v>
      </c>
      <c r="F3219" s="186">
        <v>10785.01</v>
      </c>
      <c r="G3219" s="185" t="s">
        <v>6096</v>
      </c>
      <c r="H3219" s="110" t="s">
        <v>6406</v>
      </c>
      <c r="I3219" s="110" t="s">
        <v>6117</v>
      </c>
    </row>
    <row r="3220" spans="1:9" ht="11.25" customHeight="1" x14ac:dyDescent="0.2">
      <c r="A3220" s="181">
        <v>10635</v>
      </c>
      <c r="B3220" s="182" t="s">
        <v>14687</v>
      </c>
      <c r="C3220" s="182" t="s">
        <v>183</v>
      </c>
      <c r="D3220" s="183">
        <v>44676</v>
      </c>
      <c r="E3220" s="188" t="s">
        <v>7328</v>
      </c>
      <c r="F3220" s="186">
        <v>11088</v>
      </c>
      <c r="G3220" s="185" t="s">
        <v>6096</v>
      </c>
      <c r="H3220" s="110" t="s">
        <v>6345</v>
      </c>
      <c r="I3220" s="110" t="s">
        <v>8770</v>
      </c>
    </row>
    <row r="3221" spans="1:9" ht="11.25" customHeight="1" x14ac:dyDescent="0.2">
      <c r="A3221" s="181">
        <v>10636</v>
      </c>
      <c r="B3221" s="182" t="s">
        <v>14791</v>
      </c>
      <c r="C3221" s="182" t="s">
        <v>178</v>
      </c>
      <c r="D3221" s="183">
        <v>44676</v>
      </c>
      <c r="E3221" s="188" t="s">
        <v>7328</v>
      </c>
      <c r="F3221" s="186">
        <v>1390194</v>
      </c>
      <c r="G3221" s="185" t="s">
        <v>6096</v>
      </c>
      <c r="H3221" s="110" t="s">
        <v>7888</v>
      </c>
      <c r="I3221" s="110" t="s">
        <v>8032</v>
      </c>
    </row>
    <row r="3222" spans="1:9" ht="11.25" customHeight="1" x14ac:dyDescent="0.2">
      <c r="A3222" s="181">
        <v>10637</v>
      </c>
      <c r="B3222" s="182" t="s">
        <v>14779</v>
      </c>
      <c r="C3222" s="182" t="s">
        <v>178</v>
      </c>
      <c r="D3222" s="183">
        <v>44676</v>
      </c>
      <c r="E3222" s="188" t="s">
        <v>7328</v>
      </c>
      <c r="F3222" s="186">
        <v>1796900</v>
      </c>
      <c r="G3222" s="185" t="s">
        <v>6096</v>
      </c>
      <c r="H3222" s="110" t="s">
        <v>6155</v>
      </c>
      <c r="I3222" s="110" t="s">
        <v>8032</v>
      </c>
    </row>
    <row r="3223" spans="1:9" ht="11.25" customHeight="1" x14ac:dyDescent="0.2">
      <c r="A3223" s="181">
        <v>10638</v>
      </c>
      <c r="B3223" s="182" t="s">
        <v>14792</v>
      </c>
      <c r="C3223" s="182" t="s">
        <v>178</v>
      </c>
      <c r="D3223" s="183">
        <v>44676</v>
      </c>
      <c r="E3223" s="188" t="s">
        <v>7328</v>
      </c>
      <c r="F3223" s="186">
        <v>1390194</v>
      </c>
      <c r="G3223" s="185" t="s">
        <v>6096</v>
      </c>
      <c r="H3223" s="110" t="s">
        <v>6201</v>
      </c>
      <c r="I3223" s="110" t="s">
        <v>8032</v>
      </c>
    </row>
    <row r="3224" spans="1:9" ht="11.25" customHeight="1" x14ac:dyDescent="0.2">
      <c r="A3224" s="181">
        <v>10639</v>
      </c>
      <c r="B3224" s="182" t="s">
        <v>14790</v>
      </c>
      <c r="C3224" s="182" t="s">
        <v>178</v>
      </c>
      <c r="D3224" s="183">
        <v>45062</v>
      </c>
      <c r="E3224" s="188" t="s">
        <v>15194</v>
      </c>
      <c r="F3224" s="186">
        <v>854156</v>
      </c>
      <c r="G3224" s="185" t="s">
        <v>6096</v>
      </c>
      <c r="H3224" s="110" t="s">
        <v>6100</v>
      </c>
      <c r="I3224" s="110" t="s">
        <v>8562</v>
      </c>
    </row>
    <row r="3225" spans="1:9" ht="11.25" customHeight="1" x14ac:dyDescent="0.2">
      <c r="A3225" s="181">
        <v>10640</v>
      </c>
      <c r="B3225" s="182" t="s">
        <v>14789</v>
      </c>
      <c r="C3225" s="182" t="s">
        <v>178</v>
      </c>
      <c r="D3225" s="183">
        <v>45062</v>
      </c>
      <c r="E3225" s="188" t="s">
        <v>15194</v>
      </c>
      <c r="F3225" s="186">
        <v>854156</v>
      </c>
      <c r="G3225" s="185" t="s">
        <v>6096</v>
      </c>
      <c r="H3225" s="110" t="s">
        <v>6119</v>
      </c>
      <c r="I3225" s="110" t="s">
        <v>6114</v>
      </c>
    </row>
    <row r="3226" spans="1:9" ht="11.25" customHeight="1" x14ac:dyDescent="0.2">
      <c r="A3226" s="181">
        <v>10641</v>
      </c>
      <c r="B3226" s="182" t="s">
        <v>14788</v>
      </c>
      <c r="C3226" s="182" t="s">
        <v>178</v>
      </c>
      <c r="D3226" s="183">
        <v>45062</v>
      </c>
      <c r="E3226" s="188" t="s">
        <v>15194</v>
      </c>
      <c r="F3226" s="186">
        <v>854156</v>
      </c>
      <c r="G3226" s="185" t="s">
        <v>7538</v>
      </c>
      <c r="H3226" s="110" t="s">
        <v>6149</v>
      </c>
      <c r="I3226" s="110" t="s">
        <v>6114</v>
      </c>
    </row>
    <row r="3227" spans="1:9" ht="11.25" customHeight="1" x14ac:dyDescent="0.2">
      <c r="A3227" s="181">
        <v>10642</v>
      </c>
      <c r="B3227" s="182" t="s">
        <v>14787</v>
      </c>
      <c r="C3227" s="182" t="s">
        <v>178</v>
      </c>
      <c r="D3227" s="183">
        <v>45062</v>
      </c>
      <c r="E3227" s="188" t="s">
        <v>15194</v>
      </c>
      <c r="F3227" s="186">
        <v>1573444</v>
      </c>
      <c r="G3227" s="185" t="s">
        <v>6096</v>
      </c>
      <c r="H3227" s="110" t="s">
        <v>8775</v>
      </c>
      <c r="I3227" s="110" t="s">
        <v>8056</v>
      </c>
    </row>
    <row r="3228" spans="1:9" ht="11.25" customHeight="1" x14ac:dyDescent="0.2">
      <c r="A3228" s="181">
        <v>10643</v>
      </c>
      <c r="B3228" s="182" t="s">
        <v>14784</v>
      </c>
      <c r="C3228" s="182" t="s">
        <v>178</v>
      </c>
      <c r="D3228" s="183">
        <v>44687</v>
      </c>
      <c r="E3228" s="188" t="s">
        <v>7328</v>
      </c>
      <c r="F3228" s="186">
        <v>2102334</v>
      </c>
      <c r="G3228" s="185" t="s">
        <v>6096</v>
      </c>
      <c r="H3228" s="110" t="s">
        <v>6280</v>
      </c>
      <c r="I3228" s="110" t="s">
        <v>6114</v>
      </c>
    </row>
    <row r="3229" spans="1:9" ht="11.25" customHeight="1" x14ac:dyDescent="0.2">
      <c r="A3229" s="181">
        <v>10644</v>
      </c>
      <c r="B3229" s="182" t="s">
        <v>14783</v>
      </c>
      <c r="C3229" s="182" t="s">
        <v>178</v>
      </c>
      <c r="D3229" s="183">
        <v>45069</v>
      </c>
      <c r="E3229" s="188" t="s">
        <v>15194</v>
      </c>
      <c r="F3229" s="186">
        <v>2102334</v>
      </c>
      <c r="G3229" s="185" t="s">
        <v>6096</v>
      </c>
      <c r="H3229" s="110" t="s">
        <v>6280</v>
      </c>
      <c r="I3229" s="110" t="s">
        <v>6114</v>
      </c>
    </row>
    <row r="3230" spans="1:9" ht="11.25" customHeight="1" x14ac:dyDescent="0.2">
      <c r="A3230" s="181">
        <v>10645</v>
      </c>
      <c r="B3230" s="182" t="s">
        <v>14959</v>
      </c>
      <c r="C3230" s="182" t="s">
        <v>178</v>
      </c>
      <c r="D3230" s="183">
        <v>45054</v>
      </c>
      <c r="E3230" s="188" t="s">
        <v>15194</v>
      </c>
      <c r="F3230" s="186">
        <v>2748468.01</v>
      </c>
      <c r="G3230" s="185" t="s">
        <v>6096</v>
      </c>
      <c r="H3230" s="110" t="s">
        <v>6280</v>
      </c>
      <c r="I3230" s="110" t="s">
        <v>6114</v>
      </c>
    </row>
    <row r="3231" spans="1:9" ht="11.25" customHeight="1" x14ac:dyDescent="0.2">
      <c r="A3231" s="181">
        <v>10646</v>
      </c>
      <c r="B3231" s="182" t="s">
        <v>14965</v>
      </c>
      <c r="C3231" s="182" t="s">
        <v>178</v>
      </c>
      <c r="D3231" s="183">
        <v>45062</v>
      </c>
      <c r="E3231" s="188" t="s">
        <v>15194</v>
      </c>
      <c r="F3231" s="186">
        <v>2102334</v>
      </c>
      <c r="G3231" s="185" t="s">
        <v>6096</v>
      </c>
      <c r="H3231" s="110" t="s">
        <v>6280</v>
      </c>
      <c r="I3231" s="110" t="s">
        <v>6118</v>
      </c>
    </row>
    <row r="3232" spans="1:9" ht="11.25" customHeight="1" x14ac:dyDescent="0.2">
      <c r="A3232" s="181">
        <v>10647</v>
      </c>
      <c r="B3232" s="182" t="s">
        <v>14795</v>
      </c>
      <c r="C3232" s="182" t="s">
        <v>178</v>
      </c>
      <c r="D3232" s="183">
        <v>45069</v>
      </c>
      <c r="E3232" s="188" t="s">
        <v>15194</v>
      </c>
      <c r="F3232" s="186">
        <v>717778</v>
      </c>
      <c r="G3232" s="185" t="s">
        <v>6096</v>
      </c>
      <c r="H3232" s="110" t="s">
        <v>6201</v>
      </c>
      <c r="I3232" s="110" t="s">
        <v>8032</v>
      </c>
    </row>
    <row r="3233" spans="1:9" ht="11.25" customHeight="1" x14ac:dyDescent="0.2">
      <c r="A3233" s="181">
        <v>10648</v>
      </c>
      <c r="B3233" s="182" t="s">
        <v>14800</v>
      </c>
      <c r="C3233" s="182" t="s">
        <v>178</v>
      </c>
      <c r="D3233" s="183">
        <v>45069</v>
      </c>
      <c r="E3233" s="188" t="s">
        <v>15194</v>
      </c>
      <c r="F3233" s="186">
        <v>717778</v>
      </c>
      <c r="G3233" s="185" t="s">
        <v>6096</v>
      </c>
      <c r="H3233" s="110" t="s">
        <v>6201</v>
      </c>
      <c r="I3233" s="110" t="s">
        <v>8032</v>
      </c>
    </row>
    <row r="3234" spans="1:9" ht="11.25" customHeight="1" x14ac:dyDescent="0.2">
      <c r="A3234" s="181">
        <v>10649</v>
      </c>
      <c r="B3234" s="182" t="s">
        <v>14796</v>
      </c>
      <c r="C3234" s="182" t="s">
        <v>178</v>
      </c>
      <c r="D3234" s="183">
        <v>45069</v>
      </c>
      <c r="E3234" s="188" t="s">
        <v>15194</v>
      </c>
      <c r="F3234" s="186">
        <v>717778</v>
      </c>
      <c r="G3234" s="185" t="s">
        <v>6096</v>
      </c>
      <c r="H3234" s="110" t="s">
        <v>6201</v>
      </c>
      <c r="I3234" s="110" t="s">
        <v>8032</v>
      </c>
    </row>
    <row r="3235" spans="1:9" ht="11.25" customHeight="1" x14ac:dyDescent="0.2">
      <c r="A3235" s="181">
        <v>10650</v>
      </c>
      <c r="B3235" s="182" t="s">
        <v>14799</v>
      </c>
      <c r="C3235" s="182" t="s">
        <v>178</v>
      </c>
      <c r="D3235" s="183">
        <v>45069</v>
      </c>
      <c r="E3235" s="188" t="s">
        <v>15194</v>
      </c>
      <c r="F3235" s="186">
        <v>717778</v>
      </c>
      <c r="G3235" s="185" t="s">
        <v>6096</v>
      </c>
      <c r="H3235" s="110" t="s">
        <v>6119</v>
      </c>
      <c r="I3235" s="110" t="s">
        <v>8032</v>
      </c>
    </row>
    <row r="3236" spans="1:9" ht="11.25" customHeight="1" x14ac:dyDescent="0.2">
      <c r="A3236" s="181">
        <v>10651</v>
      </c>
      <c r="B3236" s="182" t="s">
        <v>14785</v>
      </c>
      <c r="C3236" s="182" t="s">
        <v>178</v>
      </c>
      <c r="D3236" s="183">
        <v>45069</v>
      </c>
      <c r="E3236" s="188" t="s">
        <v>15194</v>
      </c>
      <c r="F3236" s="186">
        <v>1100000</v>
      </c>
      <c r="G3236" s="185" t="s">
        <v>6096</v>
      </c>
      <c r="H3236" s="110" t="s">
        <v>6261</v>
      </c>
      <c r="I3236" s="110" t="s">
        <v>8032</v>
      </c>
    </row>
    <row r="3237" spans="1:9" ht="11.25" customHeight="1" x14ac:dyDescent="0.2">
      <c r="A3237" s="181">
        <v>10652</v>
      </c>
      <c r="B3237" s="182" t="s">
        <v>14963</v>
      </c>
      <c r="C3237" s="182" t="s">
        <v>178</v>
      </c>
      <c r="D3237" s="183">
        <v>45069</v>
      </c>
      <c r="E3237" s="188" t="s">
        <v>15194</v>
      </c>
      <c r="F3237" s="186">
        <v>2766667</v>
      </c>
      <c r="G3237" s="185" t="s">
        <v>6096</v>
      </c>
      <c r="H3237" s="110" t="s">
        <v>7568</v>
      </c>
      <c r="I3237" s="110" t="s">
        <v>6114</v>
      </c>
    </row>
    <row r="3238" spans="1:9" ht="11.25" customHeight="1" x14ac:dyDescent="0.2">
      <c r="A3238" s="181">
        <v>10653</v>
      </c>
      <c r="B3238" s="182" t="s">
        <v>14960</v>
      </c>
      <c r="C3238" s="182" t="s">
        <v>178</v>
      </c>
      <c r="D3238" s="184">
        <v>45069</v>
      </c>
      <c r="E3238" s="188" t="s">
        <v>15194</v>
      </c>
      <c r="F3238" s="186">
        <v>2766667</v>
      </c>
      <c r="G3238" s="185" t="s">
        <v>6096</v>
      </c>
      <c r="H3238" s="110" t="s">
        <v>6097</v>
      </c>
      <c r="I3238" s="110" t="s">
        <v>6118</v>
      </c>
    </row>
    <row r="3239" spans="1:9" ht="11.25" customHeight="1" x14ac:dyDescent="0.2">
      <c r="A3239" s="181">
        <v>10654</v>
      </c>
      <c r="B3239" s="182" t="s">
        <v>14966</v>
      </c>
      <c r="C3239" s="182" t="s">
        <v>178</v>
      </c>
      <c r="D3239" s="183">
        <v>45069</v>
      </c>
      <c r="E3239" s="188" t="s">
        <v>15194</v>
      </c>
      <c r="F3239" s="186">
        <v>2766667</v>
      </c>
      <c r="G3239" s="185" t="s">
        <v>6096</v>
      </c>
      <c r="H3239" s="110" t="s">
        <v>6152</v>
      </c>
      <c r="I3239" s="110" t="s">
        <v>6118</v>
      </c>
    </row>
    <row r="3240" spans="1:9" ht="11.25" customHeight="1" x14ac:dyDescent="0.2">
      <c r="A3240" s="181">
        <v>10655</v>
      </c>
      <c r="B3240" s="182" t="s">
        <v>14567</v>
      </c>
      <c r="C3240" s="182" t="s">
        <v>178</v>
      </c>
      <c r="D3240" s="183">
        <v>44691</v>
      </c>
      <c r="E3240" s="188" t="s">
        <v>7328</v>
      </c>
      <c r="F3240" s="186">
        <v>142812</v>
      </c>
      <c r="G3240" s="185" t="s">
        <v>6096</v>
      </c>
      <c r="H3240" s="110" t="s">
        <v>6155</v>
      </c>
      <c r="I3240" s="110" t="s">
        <v>6114</v>
      </c>
    </row>
    <row r="3241" spans="1:9" ht="11.25" customHeight="1" x14ac:dyDescent="0.2">
      <c r="A3241" s="181">
        <v>10656</v>
      </c>
      <c r="B3241" s="182" t="s">
        <v>14568</v>
      </c>
      <c r="C3241" s="182" t="s">
        <v>178</v>
      </c>
      <c r="D3241" s="183">
        <v>44691</v>
      </c>
      <c r="E3241" s="188" t="s">
        <v>7328</v>
      </c>
      <c r="F3241" s="186">
        <v>367927</v>
      </c>
      <c r="G3241" s="185" t="s">
        <v>6096</v>
      </c>
      <c r="H3241" s="110" t="s">
        <v>8785</v>
      </c>
      <c r="I3241" s="110" t="s">
        <v>6118</v>
      </c>
    </row>
    <row r="3242" spans="1:9" ht="11.25" customHeight="1" x14ac:dyDescent="0.2">
      <c r="A3242" s="181">
        <v>10657</v>
      </c>
      <c r="B3242" s="182" t="s">
        <v>14569</v>
      </c>
      <c r="C3242" s="182" t="s">
        <v>178</v>
      </c>
      <c r="D3242" s="183">
        <v>44691</v>
      </c>
      <c r="E3242" s="188" t="s">
        <v>7328</v>
      </c>
      <c r="F3242" s="186">
        <v>706088</v>
      </c>
      <c r="G3242" s="185" t="s">
        <v>8787</v>
      </c>
      <c r="H3242" s="110" t="s">
        <v>6230</v>
      </c>
      <c r="I3242" s="110" t="s">
        <v>6114</v>
      </c>
    </row>
    <row r="3243" spans="1:9" ht="11.25" customHeight="1" x14ac:dyDescent="0.2">
      <c r="A3243" s="181">
        <v>10658</v>
      </c>
      <c r="B3243" s="182" t="s">
        <v>14570</v>
      </c>
      <c r="C3243" s="182" t="s">
        <v>178</v>
      </c>
      <c r="D3243" s="183">
        <v>44691</v>
      </c>
      <c r="E3243" s="188" t="s">
        <v>7328</v>
      </c>
      <c r="F3243" s="186">
        <v>1291734</v>
      </c>
      <c r="G3243" s="185" t="s">
        <v>6096</v>
      </c>
      <c r="H3243" s="110" t="s">
        <v>7185</v>
      </c>
      <c r="I3243" s="110" t="s">
        <v>8032</v>
      </c>
    </row>
    <row r="3244" spans="1:9" ht="11.25" customHeight="1" x14ac:dyDescent="0.2">
      <c r="A3244" s="181">
        <v>10659</v>
      </c>
      <c r="B3244" s="182" t="s">
        <v>14588</v>
      </c>
      <c r="C3244" s="182" t="s">
        <v>178</v>
      </c>
      <c r="D3244" s="183">
        <v>44691</v>
      </c>
      <c r="E3244" s="188" t="s">
        <v>7328</v>
      </c>
      <c r="F3244" s="186">
        <v>31000</v>
      </c>
      <c r="G3244" s="185" t="s">
        <v>6096</v>
      </c>
      <c r="H3244" s="110" t="s">
        <v>7185</v>
      </c>
      <c r="I3244" s="110" t="s">
        <v>8032</v>
      </c>
    </row>
    <row r="3245" spans="1:9" ht="11.25" customHeight="1" x14ac:dyDescent="0.2">
      <c r="A3245" s="181">
        <v>10660</v>
      </c>
      <c r="B3245" s="182" t="s">
        <v>15015</v>
      </c>
      <c r="C3245" s="182" t="s">
        <v>168</v>
      </c>
      <c r="D3245" s="183">
        <v>44691</v>
      </c>
      <c r="E3245" s="188" t="s">
        <v>7328</v>
      </c>
      <c r="F3245" s="186">
        <v>17943</v>
      </c>
      <c r="G3245" s="185" t="s">
        <v>6096</v>
      </c>
      <c r="H3245" s="110" t="s">
        <v>6194</v>
      </c>
      <c r="I3245" s="110" t="s">
        <v>8032</v>
      </c>
    </row>
    <row r="3246" spans="1:9" ht="11.25" customHeight="1" x14ac:dyDescent="0.2">
      <c r="A3246" s="181">
        <v>10661</v>
      </c>
      <c r="B3246" s="182" t="s">
        <v>14977</v>
      </c>
      <c r="C3246" s="182" t="s">
        <v>178</v>
      </c>
      <c r="D3246" s="183">
        <v>44691</v>
      </c>
      <c r="E3246" s="188" t="s">
        <v>7328</v>
      </c>
      <c r="F3246" s="186">
        <v>139500</v>
      </c>
      <c r="G3246" s="185" t="s">
        <v>6096</v>
      </c>
      <c r="H3246" s="110" t="s">
        <v>7296</v>
      </c>
      <c r="I3246" s="110" t="s">
        <v>8032</v>
      </c>
    </row>
    <row r="3247" spans="1:9" ht="11.25" customHeight="1" x14ac:dyDescent="0.2">
      <c r="A3247" s="181">
        <v>10662</v>
      </c>
      <c r="B3247" s="182" t="s">
        <v>14502</v>
      </c>
      <c r="C3247" s="182" t="s">
        <v>183</v>
      </c>
      <c r="D3247" s="183">
        <v>45014</v>
      </c>
      <c r="E3247" s="188" t="s">
        <v>15194</v>
      </c>
      <c r="F3247" s="186">
        <v>14698</v>
      </c>
      <c r="G3247" s="185" t="s">
        <v>6096</v>
      </c>
      <c r="H3247" s="110" t="s">
        <v>7087</v>
      </c>
      <c r="I3247" s="110" t="s">
        <v>6114</v>
      </c>
    </row>
    <row r="3248" spans="1:9" ht="11.25" customHeight="1" x14ac:dyDescent="0.2">
      <c r="A3248" s="181">
        <v>10663</v>
      </c>
      <c r="B3248" s="182" t="s">
        <v>14694</v>
      </c>
      <c r="C3248" s="182" t="s">
        <v>183</v>
      </c>
      <c r="D3248" s="183">
        <v>45014</v>
      </c>
      <c r="E3248" s="188" t="s">
        <v>15194</v>
      </c>
      <c r="F3248" s="186">
        <v>98831</v>
      </c>
      <c r="G3248" s="185" t="s">
        <v>6096</v>
      </c>
      <c r="H3248" s="110" t="s">
        <v>7083</v>
      </c>
      <c r="I3248" s="110" t="s">
        <v>6114</v>
      </c>
    </row>
    <row r="3249" spans="1:9" ht="11.25" customHeight="1" x14ac:dyDescent="0.2">
      <c r="A3249" s="181">
        <v>10664</v>
      </c>
      <c r="B3249" s="182" t="s">
        <v>14854</v>
      </c>
      <c r="C3249" s="182" t="s">
        <v>183</v>
      </c>
      <c r="D3249" s="183">
        <v>45014</v>
      </c>
      <c r="E3249" s="188" t="s">
        <v>15194</v>
      </c>
      <c r="F3249" s="186">
        <v>35830</v>
      </c>
      <c r="G3249" s="185" t="s">
        <v>6096</v>
      </c>
      <c r="H3249" s="110" t="s">
        <v>6255</v>
      </c>
      <c r="I3249" s="110" t="s">
        <v>6117</v>
      </c>
    </row>
    <row r="3250" spans="1:9" ht="11.25" customHeight="1" x14ac:dyDescent="0.2">
      <c r="A3250" s="181">
        <v>10665</v>
      </c>
      <c r="B3250" s="182" t="s">
        <v>15114</v>
      </c>
      <c r="C3250" s="182" t="s">
        <v>171</v>
      </c>
      <c r="D3250" s="183">
        <v>45014</v>
      </c>
      <c r="E3250" s="188" t="s">
        <v>15194</v>
      </c>
      <c r="F3250" s="186">
        <v>194888</v>
      </c>
      <c r="G3250" s="185" t="s">
        <v>6096</v>
      </c>
      <c r="H3250" s="110" t="s">
        <v>6100</v>
      </c>
      <c r="I3250" s="110" t="s">
        <v>6114</v>
      </c>
    </row>
    <row r="3251" spans="1:9" ht="11.25" customHeight="1" x14ac:dyDescent="0.2">
      <c r="A3251" s="181">
        <v>10666</v>
      </c>
      <c r="B3251" s="182" t="s">
        <v>14760</v>
      </c>
      <c r="C3251" s="182" t="s">
        <v>183</v>
      </c>
      <c r="D3251" s="183">
        <v>45014</v>
      </c>
      <c r="E3251" s="188" t="s">
        <v>15194</v>
      </c>
      <c r="F3251" s="186">
        <v>24202.01</v>
      </c>
      <c r="G3251" s="185" t="s">
        <v>6096</v>
      </c>
      <c r="H3251" s="110" t="s">
        <v>7087</v>
      </c>
      <c r="I3251" s="110" t="s">
        <v>6117</v>
      </c>
    </row>
    <row r="3252" spans="1:9" ht="11.25" customHeight="1" x14ac:dyDescent="0.2">
      <c r="A3252" s="181">
        <v>10667</v>
      </c>
      <c r="B3252" s="182" t="s">
        <v>15035</v>
      </c>
      <c r="C3252" s="182" t="s">
        <v>273</v>
      </c>
      <c r="D3252" s="183">
        <v>45014</v>
      </c>
      <c r="E3252" s="188" t="s">
        <v>15194</v>
      </c>
      <c r="F3252" s="186">
        <v>231610</v>
      </c>
      <c r="G3252" s="185" t="s">
        <v>6553</v>
      </c>
      <c r="H3252" s="110" t="s">
        <v>6280</v>
      </c>
      <c r="I3252" s="110" t="s">
        <v>6118</v>
      </c>
    </row>
    <row r="3253" spans="1:9" ht="11.25" customHeight="1" x14ac:dyDescent="0.2">
      <c r="A3253" s="181">
        <v>10668</v>
      </c>
      <c r="B3253" s="182" t="s">
        <v>14878</v>
      </c>
      <c r="C3253" s="182" t="s">
        <v>178</v>
      </c>
      <c r="D3253" s="183">
        <v>45014</v>
      </c>
      <c r="E3253" s="188" t="s">
        <v>15194</v>
      </c>
      <c r="F3253" s="186">
        <v>178479</v>
      </c>
      <c r="G3253" s="185" t="s">
        <v>6096</v>
      </c>
      <c r="H3253" s="110" t="s">
        <v>6155</v>
      </c>
      <c r="I3253" s="110" t="s">
        <v>6117</v>
      </c>
    </row>
    <row r="3254" spans="1:9" ht="11.25" customHeight="1" x14ac:dyDescent="0.2">
      <c r="A3254" s="181">
        <v>10669</v>
      </c>
      <c r="B3254" s="182" t="s">
        <v>14706</v>
      </c>
      <c r="C3254" s="182" t="s">
        <v>178</v>
      </c>
      <c r="D3254" s="183">
        <v>45014</v>
      </c>
      <c r="E3254" s="188" t="s">
        <v>15194</v>
      </c>
      <c r="F3254" s="186">
        <v>4286</v>
      </c>
      <c r="G3254" s="185" t="s">
        <v>6663</v>
      </c>
      <c r="H3254" s="110" t="s">
        <v>6664</v>
      </c>
      <c r="I3254" s="110" t="s">
        <v>6118</v>
      </c>
    </row>
    <row r="3255" spans="1:9" ht="11.25" customHeight="1" x14ac:dyDescent="0.2">
      <c r="A3255" s="181">
        <v>10670</v>
      </c>
      <c r="B3255" s="182" t="s">
        <v>14933</v>
      </c>
      <c r="C3255" s="182" t="s">
        <v>178</v>
      </c>
      <c r="D3255" s="184">
        <v>45014</v>
      </c>
      <c r="E3255" s="188" t="s">
        <v>15194</v>
      </c>
      <c r="F3255" s="186">
        <v>4925.01</v>
      </c>
      <c r="G3255" s="185" t="s">
        <v>6096</v>
      </c>
      <c r="H3255" s="110" t="s">
        <v>6152</v>
      </c>
      <c r="I3255" s="110" t="s">
        <v>6117</v>
      </c>
    </row>
    <row r="3256" spans="1:9" ht="11.25" customHeight="1" x14ac:dyDescent="0.2">
      <c r="A3256" s="181">
        <v>10671</v>
      </c>
      <c r="B3256" s="182" t="s">
        <v>15014</v>
      </c>
      <c r="C3256" s="182" t="s">
        <v>178</v>
      </c>
      <c r="D3256" s="183">
        <v>45014</v>
      </c>
      <c r="E3256" s="188" t="s">
        <v>15194</v>
      </c>
      <c r="F3256" s="186">
        <v>5466</v>
      </c>
      <c r="G3256" s="185" t="s">
        <v>6096</v>
      </c>
      <c r="H3256" s="110" t="s">
        <v>6152</v>
      </c>
      <c r="I3256" s="110" t="s">
        <v>6114</v>
      </c>
    </row>
    <row r="3257" spans="1:9" ht="11.25" customHeight="1" x14ac:dyDescent="0.2">
      <c r="A3257" s="181">
        <v>10672</v>
      </c>
      <c r="B3257" s="182" t="s">
        <v>14749</v>
      </c>
      <c r="C3257" s="182" t="s">
        <v>178</v>
      </c>
      <c r="D3257" s="183">
        <v>45442</v>
      </c>
      <c r="E3257" s="188" t="s">
        <v>10909</v>
      </c>
      <c r="F3257" s="186">
        <v>120974270</v>
      </c>
      <c r="G3257" s="185" t="s">
        <v>6096</v>
      </c>
      <c r="H3257" s="110" t="s">
        <v>6097</v>
      </c>
      <c r="I3257" s="110" t="s">
        <v>8562</v>
      </c>
    </row>
    <row r="3258" spans="1:9" ht="11.25" customHeight="1" x14ac:dyDescent="0.2">
      <c r="A3258" s="181">
        <v>10673</v>
      </c>
      <c r="B3258" s="182" t="s">
        <v>14738</v>
      </c>
      <c r="C3258" s="182" t="s">
        <v>178</v>
      </c>
      <c r="D3258" s="183">
        <v>45442</v>
      </c>
      <c r="E3258" s="188" t="s">
        <v>10909</v>
      </c>
      <c r="F3258" s="186">
        <v>49057691</v>
      </c>
      <c r="G3258" s="185" t="s">
        <v>6096</v>
      </c>
      <c r="H3258" s="110" t="s">
        <v>6141</v>
      </c>
      <c r="I3258" s="110" t="s">
        <v>6118</v>
      </c>
    </row>
    <row r="3259" spans="1:9" ht="11.25" customHeight="1" x14ac:dyDescent="0.2">
      <c r="A3259" s="181">
        <v>10674</v>
      </c>
      <c r="B3259" s="182" t="s">
        <v>14728</v>
      </c>
      <c r="C3259" s="182" t="s">
        <v>178</v>
      </c>
      <c r="D3259" s="183">
        <v>44991</v>
      </c>
      <c r="E3259" s="188" t="s">
        <v>15194</v>
      </c>
      <c r="F3259" s="186">
        <v>28757957</v>
      </c>
      <c r="G3259" s="185" t="s">
        <v>6096</v>
      </c>
      <c r="H3259" s="110" t="s">
        <v>6406</v>
      </c>
      <c r="I3259" s="110" t="s">
        <v>6118</v>
      </c>
    </row>
    <row r="3260" spans="1:9" ht="11.25" customHeight="1" x14ac:dyDescent="0.2">
      <c r="A3260" s="181">
        <v>10675</v>
      </c>
      <c r="B3260" s="182" t="s">
        <v>14734</v>
      </c>
      <c r="C3260" s="182" t="s">
        <v>178</v>
      </c>
      <c r="D3260" s="183">
        <v>45442</v>
      </c>
      <c r="E3260" s="188" t="s">
        <v>10909</v>
      </c>
      <c r="F3260" s="186">
        <v>42811619</v>
      </c>
      <c r="G3260" s="185" t="s">
        <v>6096</v>
      </c>
      <c r="H3260" s="110" t="s">
        <v>7081</v>
      </c>
      <c r="I3260" s="110" t="s">
        <v>6118</v>
      </c>
    </row>
    <row r="3261" spans="1:9" ht="11.25" customHeight="1" x14ac:dyDescent="0.2">
      <c r="A3261" s="181">
        <v>10676</v>
      </c>
      <c r="B3261" s="182" t="s">
        <v>14898</v>
      </c>
      <c r="C3261" s="182" t="s">
        <v>178</v>
      </c>
      <c r="D3261" s="183">
        <v>44914</v>
      </c>
      <c r="E3261" s="188" t="s">
        <v>7328</v>
      </c>
      <c r="F3261" s="186">
        <v>19044303</v>
      </c>
      <c r="G3261" s="185" t="s">
        <v>6096</v>
      </c>
      <c r="H3261" s="110" t="s">
        <v>6258</v>
      </c>
      <c r="I3261" s="110" t="s">
        <v>6114</v>
      </c>
    </row>
    <row r="3262" spans="1:9" ht="11.25" customHeight="1" x14ac:dyDescent="0.2">
      <c r="A3262" s="181">
        <v>10677</v>
      </c>
      <c r="B3262" s="182" t="s">
        <v>14896</v>
      </c>
      <c r="C3262" s="182" t="s">
        <v>178</v>
      </c>
      <c r="D3262" s="184">
        <v>44914</v>
      </c>
      <c r="E3262" s="188" t="s">
        <v>7328</v>
      </c>
      <c r="F3262" s="186">
        <v>17251103.010000002</v>
      </c>
      <c r="G3262" s="185" t="s">
        <v>6096</v>
      </c>
      <c r="H3262" s="110" t="s">
        <v>6262</v>
      </c>
      <c r="I3262" s="110" t="s">
        <v>6173</v>
      </c>
    </row>
    <row r="3263" spans="1:9" ht="11.25" customHeight="1" x14ac:dyDescent="0.2">
      <c r="A3263" s="181">
        <v>10678</v>
      </c>
      <c r="B3263" s="182" t="s">
        <v>14895</v>
      </c>
      <c r="C3263" s="182" t="s">
        <v>178</v>
      </c>
      <c r="D3263" s="184">
        <v>44914</v>
      </c>
      <c r="E3263" s="188" t="s">
        <v>7328</v>
      </c>
      <c r="F3263" s="186">
        <v>15061543.01</v>
      </c>
      <c r="G3263" s="185" t="s">
        <v>6096</v>
      </c>
      <c r="H3263" s="110" t="s">
        <v>6116</v>
      </c>
      <c r="I3263" s="110" t="s">
        <v>6114</v>
      </c>
    </row>
    <row r="3264" spans="1:9" ht="11.25" customHeight="1" x14ac:dyDescent="0.2">
      <c r="A3264" s="181">
        <v>10679</v>
      </c>
      <c r="B3264" s="182" t="s">
        <v>14498</v>
      </c>
      <c r="C3264" s="182" t="s">
        <v>178</v>
      </c>
      <c r="D3264" s="184">
        <v>44914</v>
      </c>
      <c r="E3264" s="188" t="s">
        <v>7328</v>
      </c>
      <c r="F3264" s="186">
        <v>20415478.010000002</v>
      </c>
      <c r="G3264" s="185" t="s">
        <v>6096</v>
      </c>
      <c r="H3264" s="110" t="s">
        <v>6406</v>
      </c>
      <c r="I3264" s="110" t="s">
        <v>6122</v>
      </c>
    </row>
    <row r="3265" spans="1:9" ht="11.25" customHeight="1" x14ac:dyDescent="0.2">
      <c r="A3265" s="181">
        <v>10680</v>
      </c>
      <c r="B3265" s="182" t="s">
        <v>14893</v>
      </c>
      <c r="C3265" s="182" t="s">
        <v>178</v>
      </c>
      <c r="D3265" s="183">
        <v>44914</v>
      </c>
      <c r="E3265" s="188" t="s">
        <v>7328</v>
      </c>
      <c r="F3265" s="186">
        <v>9914089</v>
      </c>
      <c r="G3265" s="185" t="s">
        <v>6096</v>
      </c>
      <c r="H3265" s="110" t="s">
        <v>6152</v>
      </c>
      <c r="I3265" s="110" t="s">
        <v>6117</v>
      </c>
    </row>
    <row r="3266" spans="1:9" ht="11.25" customHeight="1" x14ac:dyDescent="0.2">
      <c r="A3266" s="181">
        <v>10681</v>
      </c>
      <c r="B3266" s="182" t="s">
        <v>14894</v>
      </c>
      <c r="C3266" s="182" t="s">
        <v>178</v>
      </c>
      <c r="D3266" s="183">
        <v>44914</v>
      </c>
      <c r="E3266" s="188" t="s">
        <v>7328</v>
      </c>
      <c r="F3266" s="186">
        <v>13832243.01</v>
      </c>
      <c r="G3266" s="185" t="s">
        <v>6096</v>
      </c>
      <c r="H3266" s="110" t="s">
        <v>6152</v>
      </c>
      <c r="I3266" s="110" t="s">
        <v>6117</v>
      </c>
    </row>
    <row r="3267" spans="1:9" ht="11.25" customHeight="1" x14ac:dyDescent="0.2">
      <c r="A3267" s="181">
        <v>10682</v>
      </c>
      <c r="B3267" s="182" t="s">
        <v>14897</v>
      </c>
      <c r="C3267" s="182" t="s">
        <v>178</v>
      </c>
      <c r="D3267" s="183">
        <v>44914</v>
      </c>
      <c r="E3267" s="188" t="s">
        <v>7328</v>
      </c>
      <c r="F3267" s="186">
        <v>7211698.0099999998</v>
      </c>
      <c r="G3267" s="185" t="s">
        <v>6096</v>
      </c>
      <c r="H3267" s="110" t="s">
        <v>7087</v>
      </c>
      <c r="I3267" s="110" t="s">
        <v>6114</v>
      </c>
    </row>
    <row r="3268" spans="1:9" ht="11.25" customHeight="1" x14ac:dyDescent="0.2">
      <c r="A3268" s="181">
        <v>10683</v>
      </c>
      <c r="B3268" s="182" t="s">
        <v>14891</v>
      </c>
      <c r="C3268" s="182" t="s">
        <v>178</v>
      </c>
      <c r="D3268" s="183">
        <v>44914</v>
      </c>
      <c r="E3268" s="188" t="s">
        <v>7328</v>
      </c>
      <c r="F3268" s="186">
        <v>17651725.010000002</v>
      </c>
      <c r="G3268" s="185" t="s">
        <v>6096</v>
      </c>
      <c r="H3268" s="110" t="s">
        <v>7087</v>
      </c>
      <c r="I3268" s="110" t="s">
        <v>6114</v>
      </c>
    </row>
    <row r="3269" spans="1:9" ht="11.25" customHeight="1" x14ac:dyDescent="0.2">
      <c r="A3269" s="181">
        <v>10684</v>
      </c>
      <c r="B3269" s="182" t="s">
        <v>14892</v>
      </c>
      <c r="C3269" s="182" t="s">
        <v>178</v>
      </c>
      <c r="D3269" s="183">
        <v>44914</v>
      </c>
      <c r="E3269" s="188" t="s">
        <v>7328</v>
      </c>
      <c r="F3269" s="186">
        <v>18454708.010000002</v>
      </c>
      <c r="G3269" s="185" t="s">
        <v>6096</v>
      </c>
      <c r="H3269" s="110" t="s">
        <v>7087</v>
      </c>
      <c r="I3269" s="110" t="s">
        <v>6122</v>
      </c>
    </row>
    <row r="3270" spans="1:9" ht="11.25" customHeight="1" x14ac:dyDescent="0.2">
      <c r="A3270" s="181">
        <v>10685</v>
      </c>
      <c r="B3270" s="182" t="s">
        <v>14890</v>
      </c>
      <c r="C3270" s="182" t="s">
        <v>178</v>
      </c>
      <c r="D3270" s="183">
        <v>44914</v>
      </c>
      <c r="E3270" s="188" t="s">
        <v>7328</v>
      </c>
      <c r="F3270" s="186">
        <v>20487579.010000002</v>
      </c>
      <c r="G3270" s="185" t="s">
        <v>6096</v>
      </c>
      <c r="H3270" s="110" t="s">
        <v>6152</v>
      </c>
      <c r="I3270" s="110" t="s">
        <v>6117</v>
      </c>
    </row>
    <row r="3271" spans="1:9" ht="11.25" customHeight="1" x14ac:dyDescent="0.2">
      <c r="A3271" s="181">
        <v>10686</v>
      </c>
      <c r="B3271" s="182" t="s">
        <v>14545</v>
      </c>
      <c r="C3271" s="182" t="s">
        <v>178</v>
      </c>
      <c r="D3271" s="183">
        <v>44914</v>
      </c>
      <c r="E3271" s="188" t="s">
        <v>7328</v>
      </c>
      <c r="F3271" s="186">
        <v>1935777.01</v>
      </c>
      <c r="G3271" s="185" t="s">
        <v>6096</v>
      </c>
      <c r="H3271" s="110" t="s">
        <v>6152</v>
      </c>
      <c r="I3271" s="110" t="s">
        <v>6117</v>
      </c>
    </row>
    <row r="3272" spans="1:9" ht="11.25" customHeight="1" x14ac:dyDescent="0.2">
      <c r="A3272" s="181">
        <v>10687</v>
      </c>
      <c r="B3272" s="182" t="s">
        <v>14566</v>
      </c>
      <c r="C3272" s="182" t="s">
        <v>183</v>
      </c>
      <c r="D3272" s="183">
        <v>45434</v>
      </c>
      <c r="E3272" s="188" t="s">
        <v>10909</v>
      </c>
      <c r="F3272" s="186">
        <v>74499</v>
      </c>
      <c r="G3272" s="185" t="s">
        <v>6096</v>
      </c>
      <c r="H3272" s="110" t="s">
        <v>6149</v>
      </c>
      <c r="I3272" s="110" t="s">
        <v>6114</v>
      </c>
    </row>
    <row r="3273" spans="1:9" ht="11.25" customHeight="1" x14ac:dyDescent="0.2">
      <c r="A3273" s="181">
        <v>10688</v>
      </c>
      <c r="B3273" s="182" t="s">
        <v>14616</v>
      </c>
      <c r="C3273" s="182" t="s">
        <v>178</v>
      </c>
      <c r="D3273" s="183">
        <v>45434</v>
      </c>
      <c r="E3273" s="188" t="s">
        <v>10909</v>
      </c>
      <c r="F3273" s="186">
        <v>1564818</v>
      </c>
      <c r="G3273" s="185" t="s">
        <v>6096</v>
      </c>
      <c r="H3273" s="110" t="s">
        <v>6367</v>
      </c>
      <c r="I3273" s="110" t="s">
        <v>6114</v>
      </c>
    </row>
    <row r="3274" spans="1:9" ht="11.25" customHeight="1" x14ac:dyDescent="0.2">
      <c r="A3274" s="181">
        <v>10689</v>
      </c>
      <c r="B3274" s="182" t="s">
        <v>14832</v>
      </c>
      <c r="C3274" s="182" t="s">
        <v>178</v>
      </c>
      <c r="D3274" s="183">
        <v>45016</v>
      </c>
      <c r="E3274" s="188" t="s">
        <v>15194</v>
      </c>
      <c r="F3274" s="186">
        <v>1200892</v>
      </c>
      <c r="G3274" s="185" t="s">
        <v>6096</v>
      </c>
      <c r="H3274" s="110" t="s">
        <v>6257</v>
      </c>
      <c r="I3274" s="110" t="s">
        <v>6114</v>
      </c>
    </row>
    <row r="3275" spans="1:9" ht="11.25" customHeight="1" x14ac:dyDescent="0.2">
      <c r="A3275" s="181">
        <v>10690</v>
      </c>
      <c r="B3275" s="182" t="s">
        <v>14833</v>
      </c>
      <c r="C3275" s="182" t="s">
        <v>178</v>
      </c>
      <c r="D3275" s="183">
        <v>45016</v>
      </c>
      <c r="E3275" s="188" t="s">
        <v>15194</v>
      </c>
      <c r="F3275" s="186">
        <v>1386398</v>
      </c>
      <c r="G3275" s="185" t="s">
        <v>6719</v>
      </c>
      <c r="H3275" s="110" t="s">
        <v>6149</v>
      </c>
      <c r="I3275" s="110" t="s">
        <v>6118</v>
      </c>
    </row>
    <row r="3276" spans="1:9" ht="11.25" customHeight="1" x14ac:dyDescent="0.2">
      <c r="A3276" s="181">
        <v>10691</v>
      </c>
      <c r="B3276" s="182" t="s">
        <v>14823</v>
      </c>
      <c r="C3276" s="182" t="s">
        <v>178</v>
      </c>
      <c r="D3276" s="183">
        <v>45016</v>
      </c>
      <c r="E3276" s="188" t="s">
        <v>15194</v>
      </c>
      <c r="F3276" s="186">
        <v>1431638</v>
      </c>
      <c r="G3276" s="185" t="s">
        <v>6096</v>
      </c>
      <c r="H3276" s="110" t="s">
        <v>7414</v>
      </c>
      <c r="I3276" s="110" t="s">
        <v>6114</v>
      </c>
    </row>
    <row r="3277" spans="1:9" ht="11.25" customHeight="1" x14ac:dyDescent="0.2">
      <c r="A3277" s="181">
        <v>10692</v>
      </c>
      <c r="B3277" s="182" t="s">
        <v>14821</v>
      </c>
      <c r="C3277" s="182" t="s">
        <v>178</v>
      </c>
      <c r="D3277" s="183">
        <v>45016</v>
      </c>
      <c r="E3277" s="188" t="s">
        <v>15194</v>
      </c>
      <c r="F3277" s="186">
        <v>1401906</v>
      </c>
      <c r="G3277" s="185" t="s">
        <v>6096</v>
      </c>
      <c r="H3277" s="110" t="s">
        <v>6116</v>
      </c>
      <c r="I3277" s="110" t="s">
        <v>6114</v>
      </c>
    </row>
    <row r="3278" spans="1:9" ht="11.25" customHeight="1" x14ac:dyDescent="0.2">
      <c r="A3278" s="181">
        <v>10693</v>
      </c>
      <c r="B3278" s="182" t="s">
        <v>14822</v>
      </c>
      <c r="C3278" s="182" t="s">
        <v>178</v>
      </c>
      <c r="D3278" s="183">
        <v>45016</v>
      </c>
      <c r="E3278" s="188" t="s">
        <v>15194</v>
      </c>
      <c r="F3278" s="186">
        <v>1478239</v>
      </c>
      <c r="G3278" s="185" t="s">
        <v>6096</v>
      </c>
      <c r="H3278" s="110" t="s">
        <v>6366</v>
      </c>
      <c r="I3278" s="110" t="s">
        <v>6117</v>
      </c>
    </row>
    <row r="3279" spans="1:9" ht="11.25" customHeight="1" x14ac:dyDescent="0.2">
      <c r="A3279" s="181">
        <v>10694</v>
      </c>
      <c r="B3279" s="182" t="s">
        <v>14824</v>
      </c>
      <c r="C3279" s="182" t="s">
        <v>178</v>
      </c>
      <c r="D3279" s="183">
        <v>45016</v>
      </c>
      <c r="E3279" s="188" t="s">
        <v>15194</v>
      </c>
      <c r="F3279" s="186">
        <v>1745474</v>
      </c>
      <c r="G3279" s="185" t="s">
        <v>6096</v>
      </c>
      <c r="H3279" s="110" t="s">
        <v>6155</v>
      </c>
      <c r="I3279" s="110" t="s">
        <v>6114</v>
      </c>
    </row>
    <row r="3280" spans="1:9" ht="11.25" customHeight="1" x14ac:dyDescent="0.2">
      <c r="A3280" s="181">
        <v>10695</v>
      </c>
      <c r="B3280" s="182" t="s">
        <v>14825</v>
      </c>
      <c r="C3280" s="182" t="s">
        <v>178</v>
      </c>
      <c r="D3280" s="183">
        <v>45016</v>
      </c>
      <c r="E3280" s="188" t="s">
        <v>15194</v>
      </c>
      <c r="F3280" s="186">
        <v>1843877</v>
      </c>
      <c r="G3280" s="185" t="s">
        <v>6719</v>
      </c>
      <c r="H3280" s="110" t="s">
        <v>6149</v>
      </c>
      <c r="I3280" s="110" t="s">
        <v>6114</v>
      </c>
    </row>
    <row r="3281" spans="1:9" ht="11.25" customHeight="1" x14ac:dyDescent="0.2">
      <c r="A3281" s="181">
        <v>10696</v>
      </c>
      <c r="B3281" s="182" t="s">
        <v>14826</v>
      </c>
      <c r="C3281" s="182" t="s">
        <v>178</v>
      </c>
      <c r="D3281" s="183">
        <v>45016</v>
      </c>
      <c r="E3281" s="188" t="s">
        <v>15194</v>
      </c>
      <c r="F3281" s="186">
        <v>1971825</v>
      </c>
      <c r="G3281" s="185" t="s">
        <v>6719</v>
      </c>
      <c r="H3281" s="110" t="s">
        <v>6149</v>
      </c>
      <c r="I3281" s="110" t="s">
        <v>6114</v>
      </c>
    </row>
    <row r="3282" spans="1:9" ht="11.25" customHeight="1" x14ac:dyDescent="0.2">
      <c r="A3282" s="181">
        <v>10697</v>
      </c>
      <c r="B3282" s="182" t="s">
        <v>14827</v>
      </c>
      <c r="C3282" s="182" t="s">
        <v>178</v>
      </c>
      <c r="D3282" s="183">
        <v>45016</v>
      </c>
      <c r="E3282" s="188" t="s">
        <v>15194</v>
      </c>
      <c r="F3282" s="186">
        <v>2227569</v>
      </c>
      <c r="G3282" s="185" t="s">
        <v>6096</v>
      </c>
      <c r="H3282" s="110" t="s">
        <v>6280</v>
      </c>
      <c r="I3282" s="110" t="s">
        <v>6118</v>
      </c>
    </row>
    <row r="3283" spans="1:9" ht="11.25" customHeight="1" x14ac:dyDescent="0.2">
      <c r="A3283" s="181">
        <v>10698</v>
      </c>
      <c r="B3283" s="182" t="s">
        <v>14828</v>
      </c>
      <c r="C3283" s="182" t="s">
        <v>178</v>
      </c>
      <c r="D3283" s="183">
        <v>45016</v>
      </c>
      <c r="E3283" s="188" t="s">
        <v>15194</v>
      </c>
      <c r="F3283" s="186">
        <v>2282967</v>
      </c>
      <c r="G3283" s="185" t="s">
        <v>8809</v>
      </c>
      <c r="H3283" s="110" t="s">
        <v>6451</v>
      </c>
      <c r="I3283" s="110" t="s">
        <v>6114</v>
      </c>
    </row>
    <row r="3284" spans="1:9" ht="11.25" customHeight="1" x14ac:dyDescent="0.2">
      <c r="A3284" s="181">
        <v>10699</v>
      </c>
      <c r="B3284" s="182" t="s">
        <v>14829</v>
      </c>
      <c r="C3284" s="182" t="s">
        <v>178</v>
      </c>
      <c r="D3284" s="183">
        <v>45016</v>
      </c>
      <c r="E3284" s="188" t="s">
        <v>15194</v>
      </c>
      <c r="F3284" s="186">
        <v>3217582.01</v>
      </c>
      <c r="G3284" s="185" t="s">
        <v>6096</v>
      </c>
      <c r="H3284" s="110" t="s">
        <v>6119</v>
      </c>
      <c r="I3284" s="110" t="s">
        <v>6117</v>
      </c>
    </row>
    <row r="3285" spans="1:9" ht="11.25" customHeight="1" x14ac:dyDescent="0.2">
      <c r="A3285" s="181">
        <v>10700</v>
      </c>
      <c r="B3285" s="182" t="s">
        <v>14830</v>
      </c>
      <c r="C3285" s="182" t="s">
        <v>178</v>
      </c>
      <c r="D3285" s="183">
        <v>44914</v>
      </c>
      <c r="E3285" s="188" t="s">
        <v>7328</v>
      </c>
      <c r="F3285" s="186">
        <v>3297957</v>
      </c>
      <c r="G3285" s="185" t="s">
        <v>6450</v>
      </c>
      <c r="H3285" s="110" t="s">
        <v>6451</v>
      </c>
      <c r="I3285" s="110" t="s">
        <v>6114</v>
      </c>
    </row>
    <row r="3286" spans="1:9" ht="11.25" customHeight="1" x14ac:dyDescent="0.2">
      <c r="A3286" s="181">
        <v>10701</v>
      </c>
      <c r="B3286" s="182" t="s">
        <v>14831</v>
      </c>
      <c r="C3286" s="182" t="s">
        <v>178</v>
      </c>
      <c r="D3286" s="183">
        <v>44914</v>
      </c>
      <c r="E3286" s="188" t="s">
        <v>7328</v>
      </c>
      <c r="F3286" s="186">
        <v>3297957</v>
      </c>
      <c r="G3286" s="185" t="s">
        <v>8811</v>
      </c>
      <c r="H3286" s="110" t="s">
        <v>6207</v>
      </c>
      <c r="I3286" s="110" t="s">
        <v>6117</v>
      </c>
    </row>
    <row r="3287" spans="1:9" ht="11.25" customHeight="1" x14ac:dyDescent="0.2">
      <c r="A3287" s="181">
        <v>10702</v>
      </c>
      <c r="B3287" s="182" t="s">
        <v>14818</v>
      </c>
      <c r="C3287" s="182" t="s">
        <v>178</v>
      </c>
      <c r="D3287" s="183">
        <v>45016</v>
      </c>
      <c r="E3287" s="188" t="s">
        <v>15194</v>
      </c>
      <c r="F3287" s="186">
        <v>15258123</v>
      </c>
      <c r="G3287" s="185" t="s">
        <v>8812</v>
      </c>
      <c r="H3287" s="110" t="s">
        <v>6149</v>
      </c>
      <c r="I3287" s="110" t="s">
        <v>6114</v>
      </c>
    </row>
    <row r="3288" spans="1:9" ht="11.25" customHeight="1" x14ac:dyDescent="0.2">
      <c r="A3288" s="181">
        <v>10703</v>
      </c>
      <c r="B3288" s="182" t="s">
        <v>14806</v>
      </c>
      <c r="C3288" s="182" t="s">
        <v>178</v>
      </c>
      <c r="D3288" s="183">
        <v>44991</v>
      </c>
      <c r="E3288" s="188" t="s">
        <v>15194</v>
      </c>
      <c r="F3288" s="186">
        <v>11325711</v>
      </c>
      <c r="G3288" s="185" t="s">
        <v>8814</v>
      </c>
      <c r="H3288" s="110" t="s">
        <v>6257</v>
      </c>
      <c r="I3288" s="110" t="s">
        <v>6122</v>
      </c>
    </row>
    <row r="3289" spans="1:9" ht="11.25" customHeight="1" x14ac:dyDescent="0.2">
      <c r="A3289" s="181">
        <v>10704</v>
      </c>
      <c r="B3289" s="182" t="s">
        <v>14809</v>
      </c>
      <c r="C3289" s="182" t="s">
        <v>178</v>
      </c>
      <c r="D3289" s="183">
        <v>45014</v>
      </c>
      <c r="E3289" s="188" t="s">
        <v>15194</v>
      </c>
      <c r="F3289" s="186">
        <v>6157415</v>
      </c>
      <c r="G3289" s="185" t="s">
        <v>6096</v>
      </c>
      <c r="H3289" s="110" t="s">
        <v>6155</v>
      </c>
      <c r="I3289" s="110" t="s">
        <v>6122</v>
      </c>
    </row>
    <row r="3290" spans="1:9" ht="11.25" customHeight="1" x14ac:dyDescent="0.2">
      <c r="A3290" s="181">
        <v>10705</v>
      </c>
      <c r="B3290" s="182" t="s">
        <v>14808</v>
      </c>
      <c r="C3290" s="182" t="s">
        <v>178</v>
      </c>
      <c r="D3290" s="183">
        <v>45014</v>
      </c>
      <c r="E3290" s="188" t="s">
        <v>15194</v>
      </c>
      <c r="F3290" s="186">
        <v>5318806</v>
      </c>
      <c r="G3290" s="185" t="s">
        <v>6096</v>
      </c>
      <c r="H3290" s="110" t="s">
        <v>6155</v>
      </c>
      <c r="I3290" s="110" t="s">
        <v>6122</v>
      </c>
    </row>
    <row r="3291" spans="1:9" ht="11.25" customHeight="1" x14ac:dyDescent="0.2">
      <c r="A3291" s="181">
        <v>10706</v>
      </c>
      <c r="B3291" s="182" t="s">
        <v>14807</v>
      </c>
      <c r="C3291" s="182" t="s">
        <v>178</v>
      </c>
      <c r="D3291" s="183">
        <v>45014</v>
      </c>
      <c r="E3291" s="188" t="s">
        <v>15194</v>
      </c>
      <c r="F3291" s="186">
        <v>4537667</v>
      </c>
      <c r="G3291" s="185" t="s">
        <v>6096</v>
      </c>
      <c r="H3291" s="110" t="s">
        <v>6261</v>
      </c>
      <c r="I3291" s="110" t="s">
        <v>6122</v>
      </c>
    </row>
    <row r="3292" spans="1:9" ht="11.25" customHeight="1" x14ac:dyDescent="0.2">
      <c r="A3292" s="181">
        <v>10707</v>
      </c>
      <c r="B3292" s="182" t="s">
        <v>14834</v>
      </c>
      <c r="C3292" s="182" t="s">
        <v>178</v>
      </c>
      <c r="D3292" s="183">
        <v>44914</v>
      </c>
      <c r="E3292" s="188" t="s">
        <v>7328</v>
      </c>
      <c r="F3292" s="186">
        <v>7661520.0099999998</v>
      </c>
      <c r="G3292" s="185" t="s">
        <v>6096</v>
      </c>
      <c r="H3292" s="110" t="s">
        <v>6130</v>
      </c>
      <c r="I3292" s="110" t="s">
        <v>6118</v>
      </c>
    </row>
    <row r="3293" spans="1:9" ht="11.25" customHeight="1" x14ac:dyDescent="0.2">
      <c r="A3293" s="181">
        <v>10708</v>
      </c>
      <c r="B3293" s="182" t="s">
        <v>14820</v>
      </c>
      <c r="C3293" s="182" t="s">
        <v>178</v>
      </c>
      <c r="D3293" s="183">
        <v>44914</v>
      </c>
      <c r="E3293" s="188" t="s">
        <v>7328</v>
      </c>
      <c r="F3293" s="186">
        <v>1643214.01</v>
      </c>
      <c r="G3293" s="185" t="s">
        <v>6096</v>
      </c>
      <c r="H3293" s="110" t="s">
        <v>6257</v>
      </c>
      <c r="I3293" s="110" t="s">
        <v>6114</v>
      </c>
    </row>
    <row r="3294" spans="1:9" ht="11.25" customHeight="1" x14ac:dyDescent="0.2">
      <c r="A3294" s="181">
        <v>10709</v>
      </c>
      <c r="B3294" s="182" t="s">
        <v>14819</v>
      </c>
      <c r="C3294" s="182" t="s">
        <v>178</v>
      </c>
      <c r="D3294" s="183">
        <v>44914</v>
      </c>
      <c r="E3294" s="188" t="s">
        <v>7328</v>
      </c>
      <c r="F3294" s="186">
        <v>1069708.01</v>
      </c>
      <c r="G3294" s="185" t="s">
        <v>6096</v>
      </c>
      <c r="H3294" s="110" t="s">
        <v>6257</v>
      </c>
      <c r="I3294" s="110" t="s">
        <v>6118</v>
      </c>
    </row>
    <row r="3295" spans="1:9" ht="11.25" customHeight="1" x14ac:dyDescent="0.2">
      <c r="A3295" s="181">
        <v>10710</v>
      </c>
      <c r="B3295" s="182" t="s">
        <v>14836</v>
      </c>
      <c r="C3295" s="182" t="s">
        <v>178</v>
      </c>
      <c r="D3295" s="183">
        <v>45016</v>
      </c>
      <c r="E3295" s="188" t="s">
        <v>15194</v>
      </c>
      <c r="F3295" s="186">
        <v>177910</v>
      </c>
      <c r="G3295" s="185" t="s">
        <v>6096</v>
      </c>
      <c r="H3295" s="110" t="s">
        <v>6280</v>
      </c>
      <c r="I3295" s="110" t="s">
        <v>6114</v>
      </c>
    </row>
    <row r="3296" spans="1:9" ht="11.25" customHeight="1" x14ac:dyDescent="0.2">
      <c r="A3296" s="181">
        <v>10711</v>
      </c>
      <c r="B3296" s="182" t="s">
        <v>14835</v>
      </c>
      <c r="C3296" s="182" t="s">
        <v>178</v>
      </c>
      <c r="D3296" s="183">
        <v>45016</v>
      </c>
      <c r="E3296" s="188" t="s">
        <v>15194</v>
      </c>
      <c r="F3296" s="186">
        <v>177910</v>
      </c>
      <c r="G3296" s="185" t="s">
        <v>6096</v>
      </c>
      <c r="H3296" s="110" t="s">
        <v>6130</v>
      </c>
      <c r="I3296" s="110" t="s">
        <v>6114</v>
      </c>
    </row>
    <row r="3297" spans="1:9" ht="11.25" customHeight="1" x14ac:dyDescent="0.2">
      <c r="A3297" s="181">
        <v>10712</v>
      </c>
      <c r="B3297" s="182" t="s">
        <v>14840</v>
      </c>
      <c r="C3297" s="182" t="s">
        <v>178</v>
      </c>
      <c r="D3297" s="183">
        <v>44914</v>
      </c>
      <c r="E3297" s="188" t="s">
        <v>7328</v>
      </c>
      <c r="F3297" s="186">
        <v>174042.01</v>
      </c>
      <c r="G3297" s="185" t="s">
        <v>6096</v>
      </c>
      <c r="H3297" s="110" t="s">
        <v>6130</v>
      </c>
      <c r="I3297" s="110" t="s">
        <v>6114</v>
      </c>
    </row>
    <row r="3298" spans="1:9" ht="11.25" customHeight="1" x14ac:dyDescent="0.2">
      <c r="A3298" s="181">
        <v>10713</v>
      </c>
      <c r="B3298" s="182" t="s">
        <v>14841</v>
      </c>
      <c r="C3298" s="182" t="s">
        <v>178</v>
      </c>
      <c r="D3298" s="183">
        <v>44914</v>
      </c>
      <c r="E3298" s="188" t="s">
        <v>7328</v>
      </c>
      <c r="F3298" s="186">
        <v>285462.01</v>
      </c>
      <c r="G3298" s="185" t="s">
        <v>6096</v>
      </c>
      <c r="H3298" s="110" t="s">
        <v>6130</v>
      </c>
      <c r="I3298" s="110" t="s">
        <v>6117</v>
      </c>
    </row>
    <row r="3299" spans="1:9" ht="11.25" customHeight="1" x14ac:dyDescent="0.2">
      <c r="A3299" s="181">
        <v>10714</v>
      </c>
      <c r="B3299" s="182" t="s">
        <v>14842</v>
      </c>
      <c r="C3299" s="182" t="s">
        <v>178</v>
      </c>
      <c r="D3299" s="183">
        <v>44718</v>
      </c>
      <c r="E3299" s="188" t="s">
        <v>7328</v>
      </c>
      <c r="F3299" s="186">
        <v>367213</v>
      </c>
      <c r="G3299" s="185" t="s">
        <v>6096</v>
      </c>
      <c r="H3299" s="110" t="s">
        <v>6130</v>
      </c>
      <c r="I3299" s="110" t="s">
        <v>6117</v>
      </c>
    </row>
    <row r="3300" spans="1:9" ht="11.25" customHeight="1" x14ac:dyDescent="0.2">
      <c r="A3300" s="181">
        <v>10715</v>
      </c>
      <c r="B3300" s="182" t="s">
        <v>14847</v>
      </c>
      <c r="C3300" s="182" t="s">
        <v>178</v>
      </c>
      <c r="D3300" s="183">
        <v>45016</v>
      </c>
      <c r="E3300" s="188" t="s">
        <v>15194</v>
      </c>
      <c r="F3300" s="186">
        <v>861195</v>
      </c>
      <c r="G3300" s="185" t="s">
        <v>6096</v>
      </c>
      <c r="H3300" s="110" t="s">
        <v>6257</v>
      </c>
      <c r="I3300" s="110" t="s">
        <v>6117</v>
      </c>
    </row>
    <row r="3301" spans="1:9" ht="11.25" customHeight="1" x14ac:dyDescent="0.2">
      <c r="A3301" s="181">
        <v>10716</v>
      </c>
      <c r="B3301" s="182" t="s">
        <v>14848</v>
      </c>
      <c r="C3301" s="182" t="s">
        <v>178</v>
      </c>
      <c r="D3301" s="183">
        <v>44914</v>
      </c>
      <c r="E3301" s="188" t="s">
        <v>7328</v>
      </c>
      <c r="F3301" s="186">
        <v>766084</v>
      </c>
      <c r="G3301" s="185" t="s">
        <v>6096</v>
      </c>
      <c r="H3301" s="110" t="s">
        <v>6257</v>
      </c>
      <c r="I3301" s="110" t="s">
        <v>6117</v>
      </c>
    </row>
    <row r="3302" spans="1:9" ht="11.25" customHeight="1" x14ac:dyDescent="0.2">
      <c r="A3302" s="181">
        <v>10717</v>
      </c>
      <c r="B3302" s="182" t="s">
        <v>14843</v>
      </c>
      <c r="C3302" s="182" t="s">
        <v>178</v>
      </c>
      <c r="D3302" s="183">
        <v>44914</v>
      </c>
      <c r="E3302" s="188" t="s">
        <v>7328</v>
      </c>
      <c r="F3302" s="186">
        <v>780984.01</v>
      </c>
      <c r="G3302" s="185" t="s">
        <v>6096</v>
      </c>
      <c r="H3302" s="110" t="s">
        <v>6257</v>
      </c>
      <c r="I3302" s="110" t="s">
        <v>6117</v>
      </c>
    </row>
    <row r="3303" spans="1:9" ht="11.25" customHeight="1" x14ac:dyDescent="0.2">
      <c r="A3303" s="181">
        <v>10718</v>
      </c>
      <c r="B3303" s="182" t="s">
        <v>14844</v>
      </c>
      <c r="C3303" s="182" t="s">
        <v>178</v>
      </c>
      <c r="D3303" s="183">
        <v>44914</v>
      </c>
      <c r="E3303" s="188" t="s">
        <v>7328</v>
      </c>
      <c r="F3303" s="186">
        <v>982576</v>
      </c>
      <c r="G3303" s="185" t="s">
        <v>6096</v>
      </c>
      <c r="H3303" s="110" t="s">
        <v>6152</v>
      </c>
      <c r="I3303" s="110" t="s">
        <v>6114</v>
      </c>
    </row>
    <row r="3304" spans="1:9" ht="11.25" customHeight="1" x14ac:dyDescent="0.2">
      <c r="A3304" s="181">
        <v>10719</v>
      </c>
      <c r="B3304" s="182" t="s">
        <v>14845</v>
      </c>
      <c r="C3304" s="182" t="s">
        <v>178</v>
      </c>
      <c r="D3304" s="183">
        <v>44914</v>
      </c>
      <c r="E3304" s="188" t="s">
        <v>7328</v>
      </c>
      <c r="F3304" s="186">
        <v>997626</v>
      </c>
      <c r="G3304" s="185" t="s">
        <v>6096</v>
      </c>
      <c r="H3304" s="110" t="s">
        <v>6152</v>
      </c>
      <c r="I3304" s="110" t="s">
        <v>6114</v>
      </c>
    </row>
    <row r="3305" spans="1:9" ht="11.25" customHeight="1" x14ac:dyDescent="0.2">
      <c r="A3305" s="181">
        <v>10720</v>
      </c>
      <c r="B3305" s="182" t="s">
        <v>14846</v>
      </c>
      <c r="C3305" s="182" t="s">
        <v>178</v>
      </c>
      <c r="D3305" s="183">
        <v>45014</v>
      </c>
      <c r="E3305" s="188" t="s">
        <v>15194</v>
      </c>
      <c r="F3305" s="186">
        <v>1112729</v>
      </c>
      <c r="G3305" s="185" t="s">
        <v>6096</v>
      </c>
      <c r="H3305" s="110" t="s">
        <v>6130</v>
      </c>
      <c r="I3305" s="110" t="s">
        <v>6117</v>
      </c>
    </row>
    <row r="3306" spans="1:9" ht="11.25" customHeight="1" x14ac:dyDescent="0.2">
      <c r="A3306" s="181">
        <v>10721</v>
      </c>
      <c r="B3306" s="182" t="s">
        <v>14849</v>
      </c>
      <c r="C3306" s="182" t="s">
        <v>178</v>
      </c>
      <c r="D3306" s="183">
        <v>45016</v>
      </c>
      <c r="E3306" s="188" t="s">
        <v>15194</v>
      </c>
      <c r="F3306" s="186">
        <v>2747313</v>
      </c>
      <c r="G3306" s="185" t="s">
        <v>8818</v>
      </c>
      <c r="H3306" s="110" t="s">
        <v>6367</v>
      </c>
      <c r="I3306" s="110" t="s">
        <v>8047</v>
      </c>
    </row>
    <row r="3307" spans="1:9" ht="11.25" customHeight="1" x14ac:dyDescent="0.2">
      <c r="A3307" s="181">
        <v>10722</v>
      </c>
      <c r="B3307" s="182" t="s">
        <v>14850</v>
      </c>
      <c r="C3307" s="182" t="s">
        <v>178</v>
      </c>
      <c r="D3307" s="183">
        <v>45016</v>
      </c>
      <c r="E3307" s="188" t="s">
        <v>15194</v>
      </c>
      <c r="F3307" s="186">
        <v>2796119</v>
      </c>
      <c r="G3307" s="185" t="s">
        <v>8819</v>
      </c>
      <c r="H3307" s="110" t="s">
        <v>6258</v>
      </c>
      <c r="I3307" s="110" t="s">
        <v>6122</v>
      </c>
    </row>
    <row r="3308" spans="1:9" ht="11.25" customHeight="1" x14ac:dyDescent="0.2">
      <c r="A3308" s="181">
        <v>10723</v>
      </c>
      <c r="B3308" s="182" t="s">
        <v>14837</v>
      </c>
      <c r="C3308" s="182" t="s">
        <v>178</v>
      </c>
      <c r="D3308" s="183">
        <v>44914</v>
      </c>
      <c r="E3308" s="188" t="s">
        <v>7328</v>
      </c>
      <c r="F3308" s="186">
        <v>2524047</v>
      </c>
      <c r="G3308" s="185" t="s">
        <v>6096</v>
      </c>
      <c r="H3308" s="110" t="s">
        <v>6258</v>
      </c>
      <c r="I3308" s="110" t="s">
        <v>6122</v>
      </c>
    </row>
    <row r="3309" spans="1:9" ht="11.25" customHeight="1" x14ac:dyDescent="0.2">
      <c r="A3309" s="181">
        <v>10724</v>
      </c>
      <c r="B3309" s="182" t="s">
        <v>14838</v>
      </c>
      <c r="C3309" s="182" t="s">
        <v>178</v>
      </c>
      <c r="D3309" s="184">
        <v>44914</v>
      </c>
      <c r="E3309" s="188" t="s">
        <v>7328</v>
      </c>
      <c r="F3309" s="186">
        <v>3026052.01</v>
      </c>
      <c r="G3309" s="185" t="s">
        <v>6096</v>
      </c>
      <c r="H3309" s="110" t="s">
        <v>6119</v>
      </c>
      <c r="I3309" s="110" t="s">
        <v>6114</v>
      </c>
    </row>
    <row r="3310" spans="1:9" ht="11.25" customHeight="1" x14ac:dyDescent="0.2">
      <c r="A3310" s="181">
        <v>10725</v>
      </c>
      <c r="B3310" s="182" t="s">
        <v>14839</v>
      </c>
      <c r="C3310" s="182" t="s">
        <v>178</v>
      </c>
      <c r="D3310" s="183">
        <v>45016</v>
      </c>
      <c r="E3310" s="188" t="s">
        <v>15194</v>
      </c>
      <c r="F3310" s="186">
        <v>4752395</v>
      </c>
      <c r="G3310" s="185" t="s">
        <v>6096</v>
      </c>
      <c r="H3310" s="110" t="s">
        <v>6119</v>
      </c>
      <c r="I3310" s="110" t="s">
        <v>8821</v>
      </c>
    </row>
    <row r="3311" spans="1:9" ht="11.25" customHeight="1" x14ac:dyDescent="0.2">
      <c r="A3311" s="181">
        <v>10726</v>
      </c>
      <c r="B3311" s="182" t="s">
        <v>15109</v>
      </c>
      <c r="C3311" s="182" t="s">
        <v>178</v>
      </c>
      <c r="D3311" s="184">
        <v>44741</v>
      </c>
      <c r="E3311" s="188" t="s">
        <v>7328</v>
      </c>
      <c r="F3311" s="186">
        <v>51000</v>
      </c>
      <c r="G3311" s="185" t="s">
        <v>6096</v>
      </c>
      <c r="H3311" s="110" t="s">
        <v>6155</v>
      </c>
      <c r="I3311" s="110" t="s">
        <v>6114</v>
      </c>
    </row>
    <row r="3312" spans="1:9" ht="11.25" customHeight="1" x14ac:dyDescent="0.2">
      <c r="A3312" s="181">
        <v>10727</v>
      </c>
      <c r="B3312" s="182" t="s">
        <v>14997</v>
      </c>
      <c r="C3312" s="182" t="s">
        <v>178</v>
      </c>
      <c r="D3312" s="183">
        <v>44741</v>
      </c>
      <c r="E3312" s="188" t="s">
        <v>7328</v>
      </c>
      <c r="F3312" s="186">
        <v>6890000</v>
      </c>
      <c r="G3312" s="185" t="s">
        <v>6096</v>
      </c>
      <c r="H3312" s="110" t="s">
        <v>6573</v>
      </c>
      <c r="I3312" s="110" t="s">
        <v>6118</v>
      </c>
    </row>
    <row r="3313" spans="1:9" ht="11.25" customHeight="1" x14ac:dyDescent="0.2">
      <c r="A3313" s="181">
        <v>10728</v>
      </c>
      <c r="B3313" s="182" t="s">
        <v>14996</v>
      </c>
      <c r="C3313" s="182" t="s">
        <v>178</v>
      </c>
      <c r="D3313" s="183">
        <v>44741</v>
      </c>
      <c r="E3313" s="188" t="s">
        <v>7328</v>
      </c>
      <c r="F3313" s="186">
        <v>10790000</v>
      </c>
      <c r="G3313" s="185" t="s">
        <v>6096</v>
      </c>
      <c r="H3313" s="110" t="s">
        <v>6130</v>
      </c>
      <c r="I3313" s="110" t="s">
        <v>6118</v>
      </c>
    </row>
    <row r="3314" spans="1:9" ht="11.25" customHeight="1" x14ac:dyDescent="0.2">
      <c r="A3314" s="181">
        <v>10729</v>
      </c>
      <c r="B3314" s="182" t="s">
        <v>14776</v>
      </c>
      <c r="C3314" s="182" t="s">
        <v>178</v>
      </c>
      <c r="D3314" s="183">
        <v>44741</v>
      </c>
      <c r="E3314" s="188" t="s">
        <v>7328</v>
      </c>
      <c r="F3314" s="186">
        <v>6584984</v>
      </c>
      <c r="G3314" s="185" t="s">
        <v>6096</v>
      </c>
      <c r="H3314" s="110" t="s">
        <v>6130</v>
      </c>
      <c r="I3314" s="110" t="s">
        <v>6114</v>
      </c>
    </row>
    <row r="3315" spans="1:9" ht="11.25" customHeight="1" x14ac:dyDescent="0.2">
      <c r="A3315" s="181">
        <v>10730</v>
      </c>
      <c r="B3315" s="182" t="s">
        <v>14491</v>
      </c>
      <c r="C3315" s="182" t="s">
        <v>273</v>
      </c>
      <c r="D3315" s="183">
        <v>44741</v>
      </c>
      <c r="E3315" s="188" t="s">
        <v>7328</v>
      </c>
      <c r="F3315" s="186">
        <v>230158</v>
      </c>
      <c r="G3315" s="185" t="s">
        <v>6512</v>
      </c>
      <c r="H3315" s="110" t="s">
        <v>6121</v>
      </c>
      <c r="I3315" s="110" t="s">
        <v>6117</v>
      </c>
    </row>
    <row r="3316" spans="1:9" ht="11.25" customHeight="1" x14ac:dyDescent="0.2">
      <c r="A3316" s="181">
        <v>10731</v>
      </c>
      <c r="B3316" s="182" t="s">
        <v>14979</v>
      </c>
      <c r="C3316" s="182" t="s">
        <v>273</v>
      </c>
      <c r="D3316" s="183">
        <v>44753</v>
      </c>
      <c r="E3316" s="188" t="s">
        <v>7328</v>
      </c>
      <c r="F3316" s="186">
        <v>69615</v>
      </c>
      <c r="G3316" s="185" t="s">
        <v>8826</v>
      </c>
      <c r="H3316" s="110" t="s">
        <v>6152</v>
      </c>
      <c r="I3316" s="110" t="s">
        <v>6118</v>
      </c>
    </row>
    <row r="3317" spans="1:9" ht="11.25" customHeight="1" x14ac:dyDescent="0.2">
      <c r="A3317" s="181">
        <v>10732</v>
      </c>
      <c r="B3317" s="182" t="s">
        <v>14473</v>
      </c>
      <c r="C3317" s="182" t="s">
        <v>178</v>
      </c>
      <c r="D3317" s="184">
        <v>44757</v>
      </c>
      <c r="E3317" s="188" t="s">
        <v>7328</v>
      </c>
      <c r="F3317" s="186">
        <v>3094000</v>
      </c>
      <c r="G3317" s="185" t="s">
        <v>6585</v>
      </c>
      <c r="H3317" s="110" t="s">
        <v>6152</v>
      </c>
      <c r="I3317" s="110" t="s">
        <v>6114</v>
      </c>
    </row>
    <row r="3318" spans="1:9" ht="11.25" customHeight="1" x14ac:dyDescent="0.2">
      <c r="A3318" s="181">
        <v>10733</v>
      </c>
      <c r="B3318" s="182" t="s">
        <v>14560</v>
      </c>
      <c r="C3318" s="182" t="s">
        <v>171</v>
      </c>
      <c r="D3318" s="184">
        <v>44757</v>
      </c>
      <c r="E3318" s="188" t="s">
        <v>7328</v>
      </c>
      <c r="F3318" s="186">
        <v>10780</v>
      </c>
      <c r="G3318" s="185" t="s">
        <v>6585</v>
      </c>
      <c r="H3318" s="110" t="s">
        <v>6152</v>
      </c>
      <c r="I3318" s="110" t="s">
        <v>6118</v>
      </c>
    </row>
    <row r="3319" spans="1:9" ht="11.25" customHeight="1" x14ac:dyDescent="0.2">
      <c r="A3319" s="181">
        <v>10734</v>
      </c>
      <c r="B3319" s="182" t="s">
        <v>14931</v>
      </c>
      <c r="C3319" s="182" t="s">
        <v>183</v>
      </c>
      <c r="D3319" s="183">
        <v>44760</v>
      </c>
      <c r="E3319" s="188" t="s">
        <v>7328</v>
      </c>
      <c r="F3319" s="186">
        <v>27250</v>
      </c>
      <c r="G3319" s="185" t="s">
        <v>6618</v>
      </c>
      <c r="H3319" s="110" t="s">
        <v>6155</v>
      </c>
      <c r="I3319" s="110" t="s">
        <v>6117</v>
      </c>
    </row>
    <row r="3320" spans="1:9" ht="11.25" customHeight="1" x14ac:dyDescent="0.2">
      <c r="A3320" s="181">
        <v>10735</v>
      </c>
      <c r="B3320" s="182" t="s">
        <v>4739</v>
      </c>
      <c r="C3320" s="182" t="s">
        <v>178</v>
      </c>
      <c r="D3320" s="184">
        <v>44760</v>
      </c>
      <c r="E3320" s="188" t="s">
        <v>7328</v>
      </c>
      <c r="F3320" s="186">
        <v>1800.01</v>
      </c>
      <c r="G3320" s="185" t="s">
        <v>8828</v>
      </c>
      <c r="H3320" s="110" t="s">
        <v>6155</v>
      </c>
      <c r="I3320" s="110" t="s">
        <v>6114</v>
      </c>
    </row>
    <row r="3321" spans="1:9" ht="11.25" customHeight="1" x14ac:dyDescent="0.2">
      <c r="A3321" s="181">
        <v>10736</v>
      </c>
      <c r="B3321" s="182" t="s">
        <v>9408</v>
      </c>
      <c r="C3321" s="182" t="s">
        <v>178</v>
      </c>
      <c r="D3321" s="183">
        <v>44760</v>
      </c>
      <c r="E3321" s="188" t="s">
        <v>7328</v>
      </c>
      <c r="F3321" s="186">
        <v>8500</v>
      </c>
      <c r="G3321" s="185" t="s">
        <v>6096</v>
      </c>
      <c r="H3321" s="110" t="s">
        <v>6203</v>
      </c>
      <c r="I3321" s="110" t="s">
        <v>6114</v>
      </c>
    </row>
    <row r="3322" spans="1:9" ht="11.25" customHeight="1" x14ac:dyDescent="0.2">
      <c r="A3322" s="181">
        <v>10737</v>
      </c>
      <c r="B3322" s="182" t="s">
        <v>245</v>
      </c>
      <c r="C3322" s="182" t="s">
        <v>178</v>
      </c>
      <c r="D3322" s="183">
        <v>44760</v>
      </c>
      <c r="E3322" s="188" t="s">
        <v>7328</v>
      </c>
      <c r="F3322" s="186">
        <v>30999</v>
      </c>
      <c r="G3322" s="185" t="s">
        <v>6096</v>
      </c>
      <c r="H3322" s="110" t="s">
        <v>6203</v>
      </c>
      <c r="I3322" s="110" t="s">
        <v>6114</v>
      </c>
    </row>
    <row r="3323" spans="1:9" ht="11.25" customHeight="1" x14ac:dyDescent="0.2">
      <c r="A3323" s="181">
        <v>10738</v>
      </c>
      <c r="B3323" s="182" t="s">
        <v>14920</v>
      </c>
      <c r="C3323" s="182" t="s">
        <v>171</v>
      </c>
      <c r="D3323" s="183">
        <v>44760</v>
      </c>
      <c r="E3323" s="188" t="s">
        <v>7328</v>
      </c>
      <c r="F3323" s="186">
        <v>18879</v>
      </c>
      <c r="G3323" s="185" t="s">
        <v>6096</v>
      </c>
      <c r="H3323" s="110" t="s">
        <v>6130</v>
      </c>
      <c r="I3323" s="110" t="s">
        <v>6118</v>
      </c>
    </row>
    <row r="3324" spans="1:9" ht="11.25" customHeight="1" x14ac:dyDescent="0.2">
      <c r="A3324" s="181">
        <v>10739</v>
      </c>
      <c r="B3324" s="182" t="s">
        <v>14911</v>
      </c>
      <c r="C3324" s="182" t="s">
        <v>178</v>
      </c>
      <c r="D3324" s="183">
        <v>44760</v>
      </c>
      <c r="E3324" s="188" t="s">
        <v>7328</v>
      </c>
      <c r="F3324" s="186">
        <v>2107490</v>
      </c>
      <c r="G3324" s="185" t="s">
        <v>6455</v>
      </c>
      <c r="H3324" s="110" t="s">
        <v>6152</v>
      </c>
      <c r="I3324" s="110" t="s">
        <v>6117</v>
      </c>
    </row>
    <row r="3325" spans="1:9" ht="11.25" customHeight="1" x14ac:dyDescent="0.2">
      <c r="A3325" s="181">
        <v>10740</v>
      </c>
      <c r="B3325" s="182" t="s">
        <v>15068</v>
      </c>
      <c r="C3325" s="182" t="s">
        <v>178</v>
      </c>
      <c r="D3325" s="183">
        <v>44791</v>
      </c>
      <c r="E3325" s="188" t="s">
        <v>7328</v>
      </c>
      <c r="F3325" s="186">
        <v>20798849</v>
      </c>
      <c r="G3325" s="185" t="s">
        <v>6510</v>
      </c>
      <c r="H3325" s="110" t="s">
        <v>6113</v>
      </c>
      <c r="I3325" s="110" t="s">
        <v>6122</v>
      </c>
    </row>
    <row r="3326" spans="1:9" ht="11.25" customHeight="1" x14ac:dyDescent="0.2">
      <c r="A3326" s="181">
        <v>10741</v>
      </c>
      <c r="B3326" s="182" t="s">
        <v>14603</v>
      </c>
      <c r="C3326" s="182" t="s">
        <v>168</v>
      </c>
      <c r="D3326" s="183">
        <v>44791</v>
      </c>
      <c r="E3326" s="188" t="s">
        <v>7328</v>
      </c>
      <c r="F3326" s="186">
        <v>810</v>
      </c>
      <c r="G3326" s="185" t="s">
        <v>6096</v>
      </c>
      <c r="H3326" s="110" t="s">
        <v>6100</v>
      </c>
      <c r="I3326" s="110" t="s">
        <v>8832</v>
      </c>
    </row>
    <row r="3327" spans="1:9" ht="11.25" customHeight="1" x14ac:dyDescent="0.2">
      <c r="A3327" s="181">
        <v>10742</v>
      </c>
      <c r="B3327" s="182" t="s">
        <v>14594</v>
      </c>
      <c r="C3327" s="182" t="s">
        <v>178</v>
      </c>
      <c r="D3327" s="183">
        <v>44791</v>
      </c>
      <c r="E3327" s="188" t="s">
        <v>7328</v>
      </c>
      <c r="F3327" s="186">
        <v>900000</v>
      </c>
      <c r="G3327" s="185" t="s">
        <v>8833</v>
      </c>
      <c r="H3327" s="110" t="s">
        <v>6451</v>
      </c>
      <c r="I3327" s="110" t="s">
        <v>6114</v>
      </c>
    </row>
    <row r="3328" spans="1:9" ht="11.25" customHeight="1" x14ac:dyDescent="0.2">
      <c r="A3328" s="181">
        <v>10743</v>
      </c>
      <c r="B3328" s="182" t="s">
        <v>14615</v>
      </c>
      <c r="C3328" s="182" t="s">
        <v>751</v>
      </c>
      <c r="D3328" s="184">
        <v>44791</v>
      </c>
      <c r="E3328" s="188" t="s">
        <v>7328</v>
      </c>
      <c r="F3328" s="186">
        <v>680000</v>
      </c>
      <c r="G3328" s="185" t="s">
        <v>6096</v>
      </c>
      <c r="H3328" s="110" t="s">
        <v>6194</v>
      </c>
      <c r="I3328" s="110" t="s">
        <v>6118</v>
      </c>
    </row>
    <row r="3329" spans="1:9" ht="11.25" customHeight="1" x14ac:dyDescent="0.2">
      <c r="A3329" s="181">
        <v>10744</v>
      </c>
      <c r="B3329" s="182" t="s">
        <v>14520</v>
      </c>
      <c r="C3329" s="182" t="s">
        <v>171</v>
      </c>
      <c r="D3329" s="183">
        <v>44791</v>
      </c>
      <c r="E3329" s="188" t="s">
        <v>7328</v>
      </c>
      <c r="F3329" s="186">
        <v>13678.4</v>
      </c>
      <c r="G3329" s="185" t="s">
        <v>6096</v>
      </c>
      <c r="H3329" s="110" t="s">
        <v>6130</v>
      </c>
      <c r="I3329" s="110" t="s">
        <v>6114</v>
      </c>
    </row>
    <row r="3330" spans="1:9" ht="11.25" customHeight="1" x14ac:dyDescent="0.2">
      <c r="A3330" s="181">
        <v>10745</v>
      </c>
      <c r="B3330" s="182" t="s">
        <v>14702</v>
      </c>
      <c r="C3330" s="182" t="s">
        <v>171</v>
      </c>
      <c r="D3330" s="184">
        <v>44791</v>
      </c>
      <c r="E3330" s="188" t="s">
        <v>7328</v>
      </c>
      <c r="F3330" s="186">
        <v>8330</v>
      </c>
      <c r="G3330" s="185" t="s">
        <v>6096</v>
      </c>
      <c r="H3330" s="110" t="s">
        <v>6485</v>
      </c>
      <c r="I3330" s="110" t="s">
        <v>6114</v>
      </c>
    </row>
    <row r="3331" spans="1:9" ht="11.25" customHeight="1" x14ac:dyDescent="0.2">
      <c r="A3331" s="181">
        <v>10746</v>
      </c>
      <c r="B3331" s="182" t="s">
        <v>14982</v>
      </c>
      <c r="C3331" s="182" t="s">
        <v>751</v>
      </c>
      <c r="D3331" s="183">
        <v>44791</v>
      </c>
      <c r="E3331" s="188" t="s">
        <v>7328</v>
      </c>
      <c r="F3331" s="186">
        <v>30998320</v>
      </c>
      <c r="G3331" s="185" t="s">
        <v>6096</v>
      </c>
      <c r="H3331" s="110" t="s">
        <v>6130</v>
      </c>
      <c r="I3331" s="110" t="s">
        <v>6118</v>
      </c>
    </row>
    <row r="3332" spans="1:9" ht="11.25" customHeight="1" x14ac:dyDescent="0.2">
      <c r="A3332" s="181">
        <v>10747</v>
      </c>
      <c r="B3332" s="182" t="s">
        <v>14803</v>
      </c>
      <c r="C3332" s="182" t="s">
        <v>178</v>
      </c>
      <c r="D3332" s="183">
        <v>44797</v>
      </c>
      <c r="E3332" s="188" t="s">
        <v>7328</v>
      </c>
      <c r="F3332" s="186">
        <v>2584584</v>
      </c>
      <c r="G3332" s="185" t="s">
        <v>8838</v>
      </c>
      <c r="H3332" s="110" t="s">
        <v>6130</v>
      </c>
      <c r="I3332" s="110" t="s">
        <v>6114</v>
      </c>
    </row>
    <row r="3333" spans="1:9" ht="11.25" customHeight="1" x14ac:dyDescent="0.2">
      <c r="A3333" s="181">
        <v>10748</v>
      </c>
      <c r="B3333" s="182" t="s">
        <v>14804</v>
      </c>
      <c r="C3333" s="182" t="s">
        <v>178</v>
      </c>
      <c r="D3333" s="183">
        <v>44797</v>
      </c>
      <c r="E3333" s="188" t="s">
        <v>7328</v>
      </c>
      <c r="F3333" s="186">
        <v>4650778</v>
      </c>
      <c r="G3333" s="185" t="s">
        <v>8839</v>
      </c>
      <c r="H3333" s="110" t="s">
        <v>6451</v>
      </c>
      <c r="I3333" s="110" t="s">
        <v>6114</v>
      </c>
    </row>
    <row r="3334" spans="1:9" ht="11.25" customHeight="1" x14ac:dyDescent="0.2">
      <c r="A3334" s="181">
        <v>10749</v>
      </c>
      <c r="B3334" s="182" t="s">
        <v>14805</v>
      </c>
      <c r="C3334" s="182" t="s">
        <v>178</v>
      </c>
      <c r="D3334" s="184">
        <v>44797</v>
      </c>
      <c r="E3334" s="188" t="s">
        <v>7328</v>
      </c>
      <c r="F3334" s="186">
        <v>6616242</v>
      </c>
      <c r="G3334" s="185" t="s">
        <v>6096</v>
      </c>
      <c r="H3334" s="110" t="s">
        <v>6152</v>
      </c>
      <c r="I3334" s="110" t="s">
        <v>6114</v>
      </c>
    </row>
    <row r="3335" spans="1:9" ht="11.25" customHeight="1" x14ac:dyDescent="0.2">
      <c r="A3335" s="181">
        <v>10750</v>
      </c>
      <c r="B3335" s="182" t="s">
        <v>14802</v>
      </c>
      <c r="C3335" s="182" t="s">
        <v>178</v>
      </c>
      <c r="D3335" s="183">
        <v>44797</v>
      </c>
      <c r="E3335" s="188" t="s">
        <v>7328</v>
      </c>
      <c r="F3335" s="186">
        <v>6284152</v>
      </c>
      <c r="G3335" s="185" t="s">
        <v>6096</v>
      </c>
      <c r="H3335" s="110" t="s">
        <v>6130</v>
      </c>
      <c r="I3335" s="110" t="s">
        <v>6114</v>
      </c>
    </row>
    <row r="3336" spans="1:9" ht="11.25" customHeight="1" x14ac:dyDescent="0.2">
      <c r="A3336" s="181">
        <v>10751</v>
      </c>
      <c r="B3336" s="182" t="s">
        <v>14801</v>
      </c>
      <c r="C3336" s="182" t="s">
        <v>178</v>
      </c>
      <c r="D3336" s="183">
        <v>44797</v>
      </c>
      <c r="E3336" s="188" t="s">
        <v>7328</v>
      </c>
      <c r="F3336" s="186">
        <v>12305552</v>
      </c>
      <c r="G3336" s="185" t="s">
        <v>6096</v>
      </c>
      <c r="H3336" s="110" t="s">
        <v>7081</v>
      </c>
      <c r="I3336" s="110" t="s">
        <v>6122</v>
      </c>
    </row>
    <row r="3337" spans="1:9" ht="11.25" customHeight="1" x14ac:dyDescent="0.2">
      <c r="A3337" s="181">
        <v>10752</v>
      </c>
      <c r="B3337" s="182" t="s">
        <v>14554</v>
      </c>
      <c r="C3337" s="182" t="s">
        <v>178</v>
      </c>
      <c r="D3337" s="183">
        <v>44923</v>
      </c>
      <c r="E3337" s="188" t="s">
        <v>7328</v>
      </c>
      <c r="F3337" s="186">
        <v>1271699</v>
      </c>
      <c r="G3337" s="185" t="s">
        <v>6096</v>
      </c>
      <c r="H3337" s="110" t="s">
        <v>7081</v>
      </c>
      <c r="I3337" s="110" t="s">
        <v>6122</v>
      </c>
    </row>
    <row r="3338" spans="1:9" ht="11.25" customHeight="1" x14ac:dyDescent="0.2">
      <c r="A3338" s="181">
        <v>10753</v>
      </c>
      <c r="B3338" s="182" t="s">
        <v>14556</v>
      </c>
      <c r="C3338" s="182" t="s">
        <v>178</v>
      </c>
      <c r="D3338" s="183">
        <v>44797</v>
      </c>
      <c r="E3338" s="188" t="s">
        <v>7328</v>
      </c>
      <c r="F3338" s="186">
        <v>2142000</v>
      </c>
      <c r="G3338" s="185" t="s">
        <v>6096</v>
      </c>
      <c r="H3338" s="110" t="s">
        <v>7081</v>
      </c>
      <c r="I3338" s="110" t="s">
        <v>6118</v>
      </c>
    </row>
    <row r="3339" spans="1:9" ht="11.25" customHeight="1" x14ac:dyDescent="0.2">
      <c r="A3339" s="181">
        <v>10754</v>
      </c>
      <c r="B3339" s="182" t="s">
        <v>14555</v>
      </c>
      <c r="C3339" s="182" t="s">
        <v>178</v>
      </c>
      <c r="D3339" s="183">
        <v>44797</v>
      </c>
      <c r="E3339" s="188" t="s">
        <v>7328</v>
      </c>
      <c r="F3339" s="186">
        <v>3332000</v>
      </c>
      <c r="G3339" s="185" t="s">
        <v>6096</v>
      </c>
      <c r="H3339" s="110" t="s">
        <v>6130</v>
      </c>
      <c r="I3339" s="110" t="s">
        <v>6118</v>
      </c>
    </row>
    <row r="3340" spans="1:9" ht="11.25" customHeight="1" x14ac:dyDescent="0.2">
      <c r="A3340" s="181">
        <v>10755</v>
      </c>
      <c r="B3340" s="182" t="s">
        <v>14724</v>
      </c>
      <c r="C3340" s="182" t="s">
        <v>178</v>
      </c>
      <c r="D3340" s="183">
        <v>44812</v>
      </c>
      <c r="E3340" s="188" t="s">
        <v>7328</v>
      </c>
      <c r="F3340" s="186">
        <v>193532080</v>
      </c>
      <c r="G3340" s="185" t="s">
        <v>6096</v>
      </c>
      <c r="H3340" s="110" t="s">
        <v>6257</v>
      </c>
      <c r="I3340" s="110" t="s">
        <v>6114</v>
      </c>
    </row>
    <row r="3341" spans="1:9" ht="11.25" customHeight="1" x14ac:dyDescent="0.2">
      <c r="A3341" s="181">
        <v>10756</v>
      </c>
      <c r="B3341" s="182" t="s">
        <v>14725</v>
      </c>
      <c r="C3341" s="182" t="s">
        <v>178</v>
      </c>
      <c r="D3341" s="183">
        <v>44812</v>
      </c>
      <c r="E3341" s="188" t="s">
        <v>7328</v>
      </c>
      <c r="F3341" s="186">
        <v>212555718</v>
      </c>
      <c r="G3341" s="185" t="s">
        <v>6096</v>
      </c>
      <c r="H3341" s="110" t="s">
        <v>6121</v>
      </c>
      <c r="I3341" s="110" t="s">
        <v>6122</v>
      </c>
    </row>
    <row r="3342" spans="1:9" ht="11.25" customHeight="1" x14ac:dyDescent="0.2">
      <c r="A3342" s="181">
        <v>10757</v>
      </c>
      <c r="B3342" s="182" t="s">
        <v>14723</v>
      </c>
      <c r="C3342" s="182" t="s">
        <v>178</v>
      </c>
      <c r="D3342" s="183">
        <v>44812</v>
      </c>
      <c r="E3342" s="188" t="s">
        <v>7328</v>
      </c>
      <c r="F3342" s="186">
        <v>219941453</v>
      </c>
      <c r="G3342" s="185" t="s">
        <v>6096</v>
      </c>
      <c r="H3342" s="110" t="s">
        <v>6121</v>
      </c>
      <c r="I3342" s="110" t="s">
        <v>6117</v>
      </c>
    </row>
    <row r="3343" spans="1:9" ht="11.25" customHeight="1" x14ac:dyDescent="0.2">
      <c r="A3343" s="181">
        <v>10758</v>
      </c>
      <c r="B3343" s="182" t="s">
        <v>14527</v>
      </c>
      <c r="C3343" s="182" t="s">
        <v>273</v>
      </c>
      <c r="D3343" s="183">
        <v>44817</v>
      </c>
      <c r="E3343" s="188" t="s">
        <v>7328</v>
      </c>
      <c r="F3343" s="186">
        <v>1213</v>
      </c>
      <c r="G3343" s="185" t="s">
        <v>6096</v>
      </c>
      <c r="H3343" s="110" t="s">
        <v>6121</v>
      </c>
      <c r="I3343" s="110" t="s">
        <v>6122</v>
      </c>
    </row>
    <row r="3344" spans="1:9" ht="11.25" customHeight="1" x14ac:dyDescent="0.2">
      <c r="A3344" s="181">
        <v>10759</v>
      </c>
      <c r="B3344" s="182" t="s">
        <v>14951</v>
      </c>
      <c r="C3344" s="182" t="s">
        <v>178</v>
      </c>
      <c r="D3344" s="183">
        <v>44817</v>
      </c>
      <c r="E3344" s="188" t="s">
        <v>7328</v>
      </c>
      <c r="F3344" s="186">
        <v>3016068.01</v>
      </c>
      <c r="G3344" s="185" t="s">
        <v>6096</v>
      </c>
      <c r="H3344" s="110" t="s">
        <v>6367</v>
      </c>
      <c r="I3344" s="110" t="s">
        <v>6114</v>
      </c>
    </row>
    <row r="3345" spans="1:9" ht="11.25" customHeight="1" x14ac:dyDescent="0.2">
      <c r="A3345" s="181">
        <v>10760</v>
      </c>
      <c r="B3345" s="182" t="s">
        <v>14753</v>
      </c>
      <c r="C3345" s="182" t="s">
        <v>178</v>
      </c>
      <c r="D3345" s="183">
        <v>44817</v>
      </c>
      <c r="E3345" s="188" t="s">
        <v>7328</v>
      </c>
      <c r="F3345" s="186">
        <v>6733020</v>
      </c>
      <c r="G3345" s="185" t="s">
        <v>6096</v>
      </c>
      <c r="H3345" s="110" t="s">
        <v>6367</v>
      </c>
      <c r="I3345" s="110" t="s">
        <v>6118</v>
      </c>
    </row>
    <row r="3346" spans="1:9" ht="11.25" customHeight="1" x14ac:dyDescent="0.2">
      <c r="A3346" s="181">
        <v>10761</v>
      </c>
      <c r="B3346" s="182" t="s">
        <v>14754</v>
      </c>
      <c r="C3346" s="182" t="s">
        <v>178</v>
      </c>
      <c r="D3346" s="183">
        <v>44817</v>
      </c>
      <c r="E3346" s="188" t="s">
        <v>7328</v>
      </c>
      <c r="F3346" s="186">
        <v>7909930</v>
      </c>
      <c r="G3346" s="185" t="s">
        <v>6096</v>
      </c>
      <c r="H3346" s="110" t="s">
        <v>6152</v>
      </c>
      <c r="I3346" s="110" t="s">
        <v>6118</v>
      </c>
    </row>
    <row r="3347" spans="1:9" ht="11.25" customHeight="1" x14ac:dyDescent="0.2">
      <c r="A3347" s="181">
        <v>10762</v>
      </c>
      <c r="B3347" s="182" t="s">
        <v>14755</v>
      </c>
      <c r="C3347" s="182" t="s">
        <v>178</v>
      </c>
      <c r="D3347" s="183">
        <v>44817</v>
      </c>
      <c r="E3347" s="188" t="s">
        <v>7328</v>
      </c>
      <c r="F3347" s="186">
        <v>9968000</v>
      </c>
      <c r="G3347" s="185" t="s">
        <v>6096</v>
      </c>
      <c r="H3347" s="110" t="s">
        <v>6152</v>
      </c>
      <c r="I3347" s="110" t="s">
        <v>6118</v>
      </c>
    </row>
    <row r="3348" spans="1:9" ht="11.25" customHeight="1" x14ac:dyDescent="0.2">
      <c r="A3348" s="181">
        <v>10763</v>
      </c>
      <c r="B3348" s="182" t="s">
        <v>14488</v>
      </c>
      <c r="C3348" s="182" t="s">
        <v>178</v>
      </c>
      <c r="D3348" s="183">
        <v>44817</v>
      </c>
      <c r="E3348" s="188" t="s">
        <v>7328</v>
      </c>
      <c r="F3348" s="186">
        <v>70764</v>
      </c>
      <c r="G3348" s="185" t="s">
        <v>6096</v>
      </c>
      <c r="H3348" s="110" t="s">
        <v>6152</v>
      </c>
      <c r="I3348" s="110" t="s">
        <v>6118</v>
      </c>
    </row>
    <row r="3349" spans="1:9" ht="11.25" customHeight="1" x14ac:dyDescent="0.2">
      <c r="A3349" s="181">
        <v>10764</v>
      </c>
      <c r="B3349" s="182" t="s">
        <v>14855</v>
      </c>
      <c r="C3349" s="182" t="s">
        <v>183</v>
      </c>
      <c r="D3349" s="183">
        <v>44817</v>
      </c>
      <c r="E3349" s="188" t="s">
        <v>7328</v>
      </c>
      <c r="F3349" s="186">
        <v>33511</v>
      </c>
      <c r="G3349" s="185" t="s">
        <v>6096</v>
      </c>
      <c r="H3349" s="110" t="s">
        <v>6152</v>
      </c>
      <c r="I3349" s="110" t="s">
        <v>6118</v>
      </c>
    </row>
    <row r="3350" spans="1:9" ht="11.25" customHeight="1" x14ac:dyDescent="0.2">
      <c r="A3350" s="181">
        <v>10765</v>
      </c>
      <c r="B3350" s="182" t="s">
        <v>15071</v>
      </c>
      <c r="C3350" s="182" t="s">
        <v>178</v>
      </c>
      <c r="D3350" s="183">
        <v>44817</v>
      </c>
      <c r="E3350" s="188" t="s">
        <v>7328</v>
      </c>
      <c r="F3350" s="186">
        <v>216600</v>
      </c>
      <c r="G3350" s="185" t="s">
        <v>6096</v>
      </c>
      <c r="H3350" s="110" t="s">
        <v>6152</v>
      </c>
      <c r="I3350" s="110" t="s">
        <v>6118</v>
      </c>
    </row>
    <row r="3351" spans="1:9" ht="11.25" customHeight="1" x14ac:dyDescent="0.2">
      <c r="A3351" s="181">
        <v>10766</v>
      </c>
      <c r="B3351" s="182" t="s">
        <v>15072</v>
      </c>
      <c r="C3351" s="182" t="s">
        <v>178</v>
      </c>
      <c r="D3351" s="183">
        <v>44817</v>
      </c>
      <c r="E3351" s="188" t="s">
        <v>7328</v>
      </c>
      <c r="F3351" s="186">
        <v>320735</v>
      </c>
      <c r="G3351" s="185" t="s">
        <v>6096</v>
      </c>
      <c r="H3351" s="110" t="s">
        <v>7087</v>
      </c>
      <c r="I3351" s="110" t="s">
        <v>6114</v>
      </c>
    </row>
    <row r="3352" spans="1:9" ht="11.25" customHeight="1" x14ac:dyDescent="0.2">
      <c r="A3352" s="181">
        <v>10767</v>
      </c>
      <c r="B3352" s="182" t="s">
        <v>14739</v>
      </c>
      <c r="C3352" s="182" t="s">
        <v>178</v>
      </c>
      <c r="D3352" s="183">
        <v>45434</v>
      </c>
      <c r="E3352" s="188" t="s">
        <v>10909</v>
      </c>
      <c r="F3352" s="186">
        <v>71143035.010000005</v>
      </c>
      <c r="G3352" s="185" t="s">
        <v>6096</v>
      </c>
      <c r="H3352" s="110" t="s">
        <v>7087</v>
      </c>
      <c r="I3352" s="110" t="s">
        <v>6114</v>
      </c>
    </row>
    <row r="3353" spans="1:9" ht="11.25" customHeight="1" x14ac:dyDescent="0.2">
      <c r="A3353" s="181">
        <v>10768</v>
      </c>
      <c r="B3353" s="182" t="s">
        <v>14718</v>
      </c>
      <c r="C3353" s="182" t="s">
        <v>178</v>
      </c>
      <c r="D3353" s="183">
        <v>45434</v>
      </c>
      <c r="E3353" s="188" t="s">
        <v>10909</v>
      </c>
      <c r="F3353" s="186">
        <v>69737393.879999995</v>
      </c>
      <c r="G3353" s="185" t="s">
        <v>6096</v>
      </c>
      <c r="H3353" s="110" t="s">
        <v>6396</v>
      </c>
      <c r="I3353" s="110" t="s">
        <v>6122</v>
      </c>
    </row>
    <row r="3354" spans="1:9" ht="11.25" customHeight="1" x14ac:dyDescent="0.2">
      <c r="A3354" s="181">
        <v>10769</v>
      </c>
      <c r="B3354" s="182" t="s">
        <v>14740</v>
      </c>
      <c r="C3354" s="182" t="s">
        <v>178</v>
      </c>
      <c r="D3354" s="183">
        <v>45434</v>
      </c>
      <c r="E3354" s="188" t="s">
        <v>10909</v>
      </c>
      <c r="F3354" s="186">
        <v>66890969.810000002</v>
      </c>
      <c r="G3354" s="185" t="s">
        <v>6096</v>
      </c>
      <c r="H3354" s="110" t="s">
        <v>6221</v>
      </c>
      <c r="I3354" s="110" t="s">
        <v>6117</v>
      </c>
    </row>
    <row r="3355" spans="1:9" ht="11.25" customHeight="1" x14ac:dyDescent="0.2">
      <c r="A3355" s="181">
        <v>10770</v>
      </c>
      <c r="B3355" s="182" t="s">
        <v>14748</v>
      </c>
      <c r="C3355" s="182" t="s">
        <v>178</v>
      </c>
      <c r="D3355" s="183">
        <v>45434</v>
      </c>
      <c r="E3355" s="188" t="s">
        <v>10909</v>
      </c>
      <c r="F3355" s="186">
        <v>112644604</v>
      </c>
      <c r="G3355" s="185" t="s">
        <v>6096</v>
      </c>
      <c r="H3355" s="110" t="s">
        <v>6257</v>
      </c>
      <c r="I3355" s="110" t="s">
        <v>6114</v>
      </c>
    </row>
    <row r="3356" spans="1:9" ht="11.25" customHeight="1" x14ac:dyDescent="0.2">
      <c r="A3356" s="181">
        <v>10771</v>
      </c>
      <c r="B3356" s="182" t="s">
        <v>14741</v>
      </c>
      <c r="C3356" s="182" t="s">
        <v>178</v>
      </c>
      <c r="D3356" s="183">
        <v>45434</v>
      </c>
      <c r="E3356" s="188" t="s">
        <v>10909</v>
      </c>
      <c r="F3356" s="186">
        <v>133746798</v>
      </c>
      <c r="G3356" s="185" t="s">
        <v>6096</v>
      </c>
      <c r="H3356" s="110" t="s">
        <v>6257</v>
      </c>
      <c r="I3356" s="110" t="s">
        <v>6118</v>
      </c>
    </row>
    <row r="3357" spans="1:9" ht="11.25" customHeight="1" x14ac:dyDescent="0.2">
      <c r="A3357" s="181">
        <v>10772</v>
      </c>
      <c r="B3357" s="182" t="s">
        <v>14750</v>
      </c>
      <c r="C3357" s="182" t="s">
        <v>178</v>
      </c>
      <c r="D3357" s="183">
        <v>45434</v>
      </c>
      <c r="E3357" s="188" t="s">
        <v>10909</v>
      </c>
      <c r="F3357" s="186">
        <v>142848328.28</v>
      </c>
      <c r="G3357" s="185" t="s">
        <v>6096</v>
      </c>
      <c r="H3357" s="110" t="s">
        <v>6345</v>
      </c>
      <c r="I3357" s="110" t="s">
        <v>6114</v>
      </c>
    </row>
    <row r="3358" spans="1:9" ht="11.25" customHeight="1" x14ac:dyDescent="0.2">
      <c r="A3358" s="181">
        <v>10773</v>
      </c>
      <c r="B3358" s="182" t="s">
        <v>14719</v>
      </c>
      <c r="C3358" s="182" t="s">
        <v>178</v>
      </c>
      <c r="D3358" s="183">
        <v>45434</v>
      </c>
      <c r="E3358" s="188" t="s">
        <v>10909</v>
      </c>
      <c r="F3358" s="186">
        <v>116914241.01000001</v>
      </c>
      <c r="G3358" s="185" t="s">
        <v>6096</v>
      </c>
      <c r="H3358" s="110" t="s">
        <v>6257</v>
      </c>
      <c r="I3358" s="110" t="s">
        <v>6118</v>
      </c>
    </row>
    <row r="3359" spans="1:9" ht="11.25" customHeight="1" x14ac:dyDescent="0.2">
      <c r="A3359" s="181">
        <v>10774</v>
      </c>
      <c r="B3359" s="182" t="s">
        <v>14726</v>
      </c>
      <c r="C3359" s="182" t="s">
        <v>178</v>
      </c>
      <c r="D3359" s="183">
        <v>45434</v>
      </c>
      <c r="E3359" s="188" t="s">
        <v>10909</v>
      </c>
      <c r="F3359" s="186">
        <v>268793814</v>
      </c>
      <c r="G3359" s="185" t="s">
        <v>6096</v>
      </c>
      <c r="H3359" s="110" t="s">
        <v>6257</v>
      </c>
      <c r="I3359" s="110" t="s">
        <v>6114</v>
      </c>
    </row>
    <row r="3360" spans="1:9" ht="11.25" customHeight="1" x14ac:dyDescent="0.2">
      <c r="A3360" s="181">
        <v>10775</v>
      </c>
      <c r="B3360" s="182" t="s">
        <v>14726</v>
      </c>
      <c r="C3360" s="182" t="s">
        <v>178</v>
      </c>
      <c r="D3360" s="183">
        <v>45434</v>
      </c>
      <c r="E3360" s="188" t="s">
        <v>10909</v>
      </c>
      <c r="F3360" s="186">
        <v>614827636</v>
      </c>
      <c r="G3360" s="185" t="s">
        <v>6096</v>
      </c>
      <c r="H3360" s="110" t="s">
        <v>6257</v>
      </c>
      <c r="I3360" s="110" t="s">
        <v>6114</v>
      </c>
    </row>
    <row r="3361" spans="1:9" ht="11.25" customHeight="1" x14ac:dyDescent="0.2">
      <c r="A3361" s="181">
        <v>10776</v>
      </c>
      <c r="B3361" s="182" t="s">
        <v>14722</v>
      </c>
      <c r="C3361" s="182" t="s">
        <v>178</v>
      </c>
      <c r="D3361" s="183">
        <v>45434</v>
      </c>
      <c r="E3361" s="188" t="s">
        <v>10909</v>
      </c>
      <c r="F3361" s="186">
        <v>483066306</v>
      </c>
      <c r="G3361" s="185" t="s">
        <v>6096</v>
      </c>
      <c r="H3361" s="110" t="s">
        <v>6147</v>
      </c>
      <c r="I3361" s="110" t="s">
        <v>6114</v>
      </c>
    </row>
    <row r="3362" spans="1:9" ht="11.25" customHeight="1" x14ac:dyDescent="0.2">
      <c r="A3362" s="181">
        <v>10777</v>
      </c>
      <c r="B3362" s="182" t="s">
        <v>14717</v>
      </c>
      <c r="C3362" s="182" t="s">
        <v>178</v>
      </c>
      <c r="D3362" s="183">
        <v>45434</v>
      </c>
      <c r="E3362" s="188" t="s">
        <v>10909</v>
      </c>
      <c r="F3362" s="186">
        <v>93615732</v>
      </c>
      <c r="G3362" s="185" t="s">
        <v>6096</v>
      </c>
      <c r="H3362" s="110" t="s">
        <v>6119</v>
      </c>
      <c r="I3362" s="110" t="s">
        <v>6114</v>
      </c>
    </row>
    <row r="3363" spans="1:9" ht="11.25" customHeight="1" x14ac:dyDescent="0.2">
      <c r="A3363" s="181">
        <v>10778</v>
      </c>
      <c r="B3363" s="182" t="s">
        <v>14716</v>
      </c>
      <c r="C3363" s="182" t="s">
        <v>178</v>
      </c>
      <c r="D3363" s="183">
        <v>45434</v>
      </c>
      <c r="E3363" s="188" t="s">
        <v>10909</v>
      </c>
      <c r="F3363" s="186">
        <v>103384940</v>
      </c>
      <c r="G3363" s="185" t="s">
        <v>6096</v>
      </c>
      <c r="H3363" s="110" t="s">
        <v>6201</v>
      </c>
      <c r="I3363" s="110" t="s">
        <v>8850</v>
      </c>
    </row>
    <row r="3364" spans="1:9" ht="11.25" customHeight="1" x14ac:dyDescent="0.2">
      <c r="A3364" s="181">
        <v>10779</v>
      </c>
      <c r="B3364" s="182" t="s">
        <v>14905</v>
      </c>
      <c r="C3364" s="182" t="s">
        <v>178</v>
      </c>
      <c r="D3364" s="183">
        <v>45442</v>
      </c>
      <c r="E3364" s="188" t="s">
        <v>10909</v>
      </c>
      <c r="F3364" s="186">
        <v>142748771</v>
      </c>
      <c r="G3364" s="185" t="s">
        <v>6096</v>
      </c>
      <c r="H3364" s="110" t="s">
        <v>6119</v>
      </c>
      <c r="I3364" s="110" t="s">
        <v>6118</v>
      </c>
    </row>
    <row r="3365" spans="1:9" ht="11.25" customHeight="1" x14ac:dyDescent="0.2">
      <c r="A3365" s="181">
        <v>10780</v>
      </c>
      <c r="B3365" s="182" t="s">
        <v>14907</v>
      </c>
      <c r="C3365" s="182" t="s">
        <v>178</v>
      </c>
      <c r="D3365" s="183">
        <v>44991</v>
      </c>
      <c r="E3365" s="188" t="s">
        <v>15194</v>
      </c>
      <c r="F3365" s="186">
        <v>123077981</v>
      </c>
      <c r="G3365" s="185" t="s">
        <v>6096</v>
      </c>
      <c r="H3365" s="110" t="s">
        <v>6356</v>
      </c>
      <c r="I3365" s="110" t="s">
        <v>6118</v>
      </c>
    </row>
    <row r="3366" spans="1:9" ht="11.25" customHeight="1" x14ac:dyDescent="0.2">
      <c r="A3366" s="181">
        <v>10781</v>
      </c>
      <c r="B3366" s="182" t="s">
        <v>14889</v>
      </c>
      <c r="C3366" s="182" t="s">
        <v>178</v>
      </c>
      <c r="D3366" s="183">
        <v>45442</v>
      </c>
      <c r="E3366" s="188" t="s">
        <v>10909</v>
      </c>
      <c r="F3366" s="186">
        <v>123077981</v>
      </c>
      <c r="G3366" s="185" t="s">
        <v>6585</v>
      </c>
      <c r="H3366" s="110" t="s">
        <v>6152</v>
      </c>
      <c r="I3366" s="110" t="s">
        <v>6117</v>
      </c>
    </row>
    <row r="3367" spans="1:9" ht="11.25" customHeight="1" x14ac:dyDescent="0.2">
      <c r="A3367" s="181">
        <v>10782</v>
      </c>
      <c r="B3367" s="182" t="s">
        <v>14727</v>
      </c>
      <c r="C3367" s="182" t="s">
        <v>178</v>
      </c>
      <c r="D3367" s="183">
        <v>44991</v>
      </c>
      <c r="E3367" s="188" t="s">
        <v>15194</v>
      </c>
      <c r="F3367" s="186">
        <v>51421655</v>
      </c>
      <c r="G3367" s="185" t="s">
        <v>6585</v>
      </c>
      <c r="H3367" s="110" t="s">
        <v>6152</v>
      </c>
      <c r="I3367" s="110" t="s">
        <v>6117</v>
      </c>
    </row>
    <row r="3368" spans="1:9" ht="11.25" customHeight="1" x14ac:dyDescent="0.2">
      <c r="A3368" s="181">
        <v>10783</v>
      </c>
      <c r="B3368" s="182" t="s">
        <v>14908</v>
      </c>
      <c r="C3368" s="182" t="s">
        <v>178</v>
      </c>
      <c r="D3368" s="183">
        <v>44991</v>
      </c>
      <c r="E3368" s="188" t="s">
        <v>15194</v>
      </c>
      <c r="F3368" s="186">
        <v>294237704</v>
      </c>
      <c r="G3368" s="185" t="s">
        <v>6585</v>
      </c>
      <c r="H3368" s="110" t="s">
        <v>6152</v>
      </c>
      <c r="I3368" s="110" t="s">
        <v>6117</v>
      </c>
    </row>
    <row r="3369" spans="1:9" ht="11.25" customHeight="1" x14ac:dyDescent="0.2">
      <c r="A3369" s="181">
        <v>10784</v>
      </c>
      <c r="B3369" s="182" t="s">
        <v>14971</v>
      </c>
      <c r="C3369" s="182" t="s">
        <v>178</v>
      </c>
      <c r="D3369" s="183">
        <v>44860</v>
      </c>
      <c r="E3369" s="188" t="s">
        <v>7328</v>
      </c>
      <c r="F3369" s="186">
        <v>2677500</v>
      </c>
      <c r="G3369" s="185" t="s">
        <v>6541</v>
      </c>
      <c r="H3369" s="110" t="s">
        <v>6130</v>
      </c>
      <c r="I3369" s="110" t="s">
        <v>6114</v>
      </c>
    </row>
    <row r="3370" spans="1:9" ht="11.25" customHeight="1" x14ac:dyDescent="0.2">
      <c r="A3370" s="181">
        <v>10785</v>
      </c>
      <c r="B3370" s="182" t="s">
        <v>14536</v>
      </c>
      <c r="C3370" s="182" t="s">
        <v>178</v>
      </c>
      <c r="D3370" s="183">
        <v>44860</v>
      </c>
      <c r="E3370" s="188" t="s">
        <v>7328</v>
      </c>
      <c r="F3370" s="186">
        <v>345752</v>
      </c>
      <c r="G3370" s="185" t="s">
        <v>6096</v>
      </c>
      <c r="H3370" s="110" t="s">
        <v>6195</v>
      </c>
      <c r="I3370" s="110" t="s">
        <v>6117</v>
      </c>
    </row>
    <row r="3371" spans="1:9" ht="11.25" customHeight="1" x14ac:dyDescent="0.2">
      <c r="A3371" s="181">
        <v>10786</v>
      </c>
      <c r="B3371" s="182" t="s">
        <v>14535</v>
      </c>
      <c r="C3371" s="182" t="s">
        <v>178</v>
      </c>
      <c r="D3371" s="183">
        <v>44860</v>
      </c>
      <c r="E3371" s="188" t="s">
        <v>7328</v>
      </c>
      <c r="F3371" s="186">
        <v>476089</v>
      </c>
      <c r="G3371" s="185" t="s">
        <v>8854</v>
      </c>
      <c r="H3371" s="110" t="s">
        <v>6152</v>
      </c>
      <c r="I3371" s="110" t="s">
        <v>6118</v>
      </c>
    </row>
    <row r="3372" spans="1:9" ht="11.25" customHeight="1" x14ac:dyDescent="0.2">
      <c r="A3372" s="181">
        <v>10787</v>
      </c>
      <c r="B3372" s="182" t="s">
        <v>14690</v>
      </c>
      <c r="C3372" s="182" t="s">
        <v>178</v>
      </c>
      <c r="D3372" s="183">
        <v>44860</v>
      </c>
      <c r="E3372" s="188" t="s">
        <v>7328</v>
      </c>
      <c r="F3372" s="186">
        <v>19574863</v>
      </c>
      <c r="G3372" s="185" t="s">
        <v>6585</v>
      </c>
      <c r="H3372" s="110" t="s">
        <v>6152</v>
      </c>
      <c r="I3372" s="110" t="s">
        <v>6114</v>
      </c>
    </row>
    <row r="3373" spans="1:9" ht="11.25" customHeight="1" x14ac:dyDescent="0.2">
      <c r="A3373" s="181">
        <v>10788</v>
      </c>
      <c r="B3373" s="182" t="s">
        <v>14691</v>
      </c>
      <c r="C3373" s="182" t="s">
        <v>178</v>
      </c>
      <c r="D3373" s="183">
        <v>44860</v>
      </c>
      <c r="E3373" s="188" t="s">
        <v>7328</v>
      </c>
      <c r="F3373" s="186">
        <v>22515203.010000002</v>
      </c>
      <c r="G3373" s="185" t="s">
        <v>6455</v>
      </c>
      <c r="H3373" s="110" t="s">
        <v>6152</v>
      </c>
      <c r="I3373" s="110" t="s">
        <v>6114</v>
      </c>
    </row>
    <row r="3374" spans="1:9" ht="11.25" customHeight="1" x14ac:dyDescent="0.2">
      <c r="A3374" s="181">
        <v>10789</v>
      </c>
      <c r="B3374" s="182" t="s">
        <v>14810</v>
      </c>
      <c r="C3374" s="182" t="s">
        <v>178</v>
      </c>
      <c r="D3374" s="183">
        <v>44897</v>
      </c>
      <c r="E3374" s="188" t="s">
        <v>7328</v>
      </c>
      <c r="F3374" s="186">
        <v>11325711</v>
      </c>
      <c r="G3374" s="185" t="s">
        <v>8856</v>
      </c>
      <c r="H3374" s="110" t="s">
        <v>6664</v>
      </c>
      <c r="I3374" s="110" t="s">
        <v>6118</v>
      </c>
    </row>
    <row r="3375" spans="1:9" ht="11.25" customHeight="1" x14ac:dyDescent="0.2">
      <c r="A3375" s="181">
        <v>10790</v>
      </c>
      <c r="B3375" s="182" t="s">
        <v>14811</v>
      </c>
      <c r="C3375" s="182" t="s">
        <v>178</v>
      </c>
      <c r="D3375" s="183">
        <v>44897</v>
      </c>
      <c r="E3375" s="188" t="s">
        <v>7328</v>
      </c>
      <c r="F3375" s="186">
        <v>11263459</v>
      </c>
      <c r="G3375" s="185" t="s">
        <v>6541</v>
      </c>
      <c r="H3375" s="110" t="s">
        <v>6130</v>
      </c>
      <c r="I3375" s="110" t="s">
        <v>6117</v>
      </c>
    </row>
    <row r="3376" spans="1:9" ht="11.25" customHeight="1" x14ac:dyDescent="0.2">
      <c r="A3376" s="181">
        <v>10791</v>
      </c>
      <c r="B3376" s="182" t="s">
        <v>14811</v>
      </c>
      <c r="C3376" s="182" t="s">
        <v>178</v>
      </c>
      <c r="D3376" s="183">
        <v>44900</v>
      </c>
      <c r="E3376" s="188" t="s">
        <v>7328</v>
      </c>
      <c r="F3376" s="186">
        <v>11356898.01</v>
      </c>
      <c r="G3376" s="185" t="s">
        <v>8854</v>
      </c>
      <c r="H3376" s="110" t="s">
        <v>6152</v>
      </c>
      <c r="I3376" s="110" t="s">
        <v>6173</v>
      </c>
    </row>
    <row r="3377" spans="1:9" ht="11.25" customHeight="1" x14ac:dyDescent="0.2">
      <c r="A3377" s="181">
        <v>10792</v>
      </c>
      <c r="B3377" s="182" t="s">
        <v>14816</v>
      </c>
      <c r="C3377" s="182" t="s">
        <v>178</v>
      </c>
      <c r="D3377" s="183">
        <v>44900</v>
      </c>
      <c r="E3377" s="188" t="s">
        <v>7328</v>
      </c>
      <c r="F3377" s="186">
        <v>11419397</v>
      </c>
      <c r="G3377" s="185" t="s">
        <v>8860</v>
      </c>
      <c r="H3377" s="110" t="s">
        <v>6152</v>
      </c>
      <c r="I3377" s="110" t="s">
        <v>6117</v>
      </c>
    </row>
    <row r="3378" spans="1:9" ht="11.25" customHeight="1" x14ac:dyDescent="0.2">
      <c r="A3378" s="181">
        <v>10793</v>
      </c>
      <c r="B3378" s="182" t="s">
        <v>14811</v>
      </c>
      <c r="C3378" s="182" t="s">
        <v>178</v>
      </c>
      <c r="D3378" s="183">
        <v>44900</v>
      </c>
      <c r="E3378" s="188" t="s">
        <v>7328</v>
      </c>
      <c r="F3378" s="186">
        <v>8970187</v>
      </c>
      <c r="G3378" s="185" t="s">
        <v>6096</v>
      </c>
      <c r="H3378" s="110" t="s">
        <v>6155</v>
      </c>
      <c r="I3378" s="110" t="s">
        <v>6118</v>
      </c>
    </row>
    <row r="3379" spans="1:9" ht="11.25" customHeight="1" x14ac:dyDescent="0.2">
      <c r="A3379" s="181">
        <v>10794</v>
      </c>
      <c r="B3379" s="182" t="s">
        <v>14811</v>
      </c>
      <c r="C3379" s="182" t="s">
        <v>178</v>
      </c>
      <c r="D3379" s="183">
        <v>44900</v>
      </c>
      <c r="E3379" s="188" t="s">
        <v>7328</v>
      </c>
      <c r="F3379" s="186">
        <v>8963194</v>
      </c>
      <c r="G3379" s="185" t="s">
        <v>6096</v>
      </c>
      <c r="H3379" s="110" t="s">
        <v>6155</v>
      </c>
      <c r="I3379" s="110" t="s">
        <v>6122</v>
      </c>
    </row>
    <row r="3380" spans="1:9" ht="11.25" customHeight="1" x14ac:dyDescent="0.2">
      <c r="A3380" s="181">
        <v>10795</v>
      </c>
      <c r="B3380" s="182" t="s">
        <v>14817</v>
      </c>
      <c r="C3380" s="182" t="s">
        <v>178</v>
      </c>
      <c r="D3380" s="183">
        <v>44902</v>
      </c>
      <c r="E3380" s="188" t="s">
        <v>7328</v>
      </c>
      <c r="F3380" s="186">
        <v>8049412.0099999998</v>
      </c>
      <c r="G3380" s="185" t="s">
        <v>6096</v>
      </c>
      <c r="H3380" s="110" t="s">
        <v>6130</v>
      </c>
      <c r="I3380" s="110" t="s">
        <v>6117</v>
      </c>
    </row>
    <row r="3381" spans="1:9" ht="11.25" customHeight="1" x14ac:dyDescent="0.2">
      <c r="A3381" s="181">
        <v>10796</v>
      </c>
      <c r="B3381" s="182" t="s">
        <v>14815</v>
      </c>
      <c r="C3381" s="182" t="s">
        <v>178</v>
      </c>
      <c r="D3381" s="183">
        <v>44902</v>
      </c>
      <c r="E3381" s="188" t="s">
        <v>7328</v>
      </c>
      <c r="F3381" s="186">
        <v>8101391</v>
      </c>
      <c r="G3381" s="185" t="s">
        <v>6096</v>
      </c>
      <c r="H3381" s="110" t="s">
        <v>6130</v>
      </c>
      <c r="I3381" s="110" t="s">
        <v>6117</v>
      </c>
    </row>
    <row r="3382" spans="1:9" ht="11.25" customHeight="1" x14ac:dyDescent="0.2">
      <c r="A3382" s="181">
        <v>10797</v>
      </c>
      <c r="B3382" s="182" t="s">
        <v>14814</v>
      </c>
      <c r="C3382" s="182" t="s">
        <v>178</v>
      </c>
      <c r="D3382" s="183">
        <v>44902</v>
      </c>
      <c r="E3382" s="188" t="s">
        <v>7328</v>
      </c>
      <c r="F3382" s="186">
        <v>6953146</v>
      </c>
      <c r="G3382" s="185" t="s">
        <v>6096</v>
      </c>
      <c r="H3382" s="110" t="s">
        <v>6130</v>
      </c>
      <c r="I3382" s="110" t="s">
        <v>6117</v>
      </c>
    </row>
    <row r="3383" spans="1:9" ht="11.25" customHeight="1" x14ac:dyDescent="0.2">
      <c r="A3383" s="181">
        <v>10798</v>
      </c>
      <c r="B3383" s="182" t="s">
        <v>14813</v>
      </c>
      <c r="C3383" s="182" t="s">
        <v>178</v>
      </c>
      <c r="D3383" s="183">
        <v>44902</v>
      </c>
      <c r="E3383" s="188" t="s">
        <v>7328</v>
      </c>
      <c r="F3383" s="186">
        <v>6994668</v>
      </c>
      <c r="G3383" s="185" t="s">
        <v>6096</v>
      </c>
      <c r="H3383" s="110" t="s">
        <v>6257</v>
      </c>
      <c r="I3383" s="110" t="s">
        <v>6117</v>
      </c>
    </row>
    <row r="3384" spans="1:9" ht="11.25" customHeight="1" x14ac:dyDescent="0.2">
      <c r="A3384" s="181">
        <v>10799</v>
      </c>
      <c r="B3384" s="182" t="s">
        <v>14812</v>
      </c>
      <c r="C3384" s="182" t="s">
        <v>178</v>
      </c>
      <c r="D3384" s="183">
        <v>44902</v>
      </c>
      <c r="E3384" s="188" t="s">
        <v>7328</v>
      </c>
      <c r="F3384" s="186">
        <v>5932002</v>
      </c>
      <c r="G3384" s="185" t="s">
        <v>6096</v>
      </c>
      <c r="H3384" s="110" t="s">
        <v>6191</v>
      </c>
      <c r="I3384" s="110" t="s">
        <v>6117</v>
      </c>
    </row>
    <row r="3385" spans="1:9" ht="11.25" customHeight="1" x14ac:dyDescent="0.2">
      <c r="A3385" s="181">
        <v>10800</v>
      </c>
      <c r="B3385" s="182" t="s">
        <v>14812</v>
      </c>
      <c r="C3385" s="182" t="s">
        <v>178</v>
      </c>
      <c r="D3385" s="183">
        <v>44902</v>
      </c>
      <c r="E3385" s="188" t="s">
        <v>7328</v>
      </c>
      <c r="F3385" s="186">
        <v>5932002</v>
      </c>
      <c r="G3385" s="185" t="s">
        <v>6096</v>
      </c>
      <c r="H3385" s="110" t="s">
        <v>6262</v>
      </c>
      <c r="I3385" s="110" t="s">
        <v>6118</v>
      </c>
    </row>
    <row r="3386" spans="1:9" ht="11.25" customHeight="1" x14ac:dyDescent="0.2">
      <c r="A3386" s="181">
        <v>10801</v>
      </c>
      <c r="B3386" s="182" t="s">
        <v>15171</v>
      </c>
      <c r="C3386" s="182" t="s">
        <v>178</v>
      </c>
      <c r="D3386" s="183">
        <v>44960</v>
      </c>
      <c r="E3386" s="188" t="s">
        <v>15194</v>
      </c>
      <c r="F3386" s="186">
        <v>5982868</v>
      </c>
      <c r="G3386" s="185" t="s">
        <v>6096</v>
      </c>
      <c r="H3386" s="110" t="s">
        <v>6119</v>
      </c>
      <c r="I3386" s="110" t="s">
        <v>6117</v>
      </c>
    </row>
    <row r="3387" spans="1:9" ht="11.25" customHeight="1" x14ac:dyDescent="0.2">
      <c r="A3387" s="181">
        <v>10802</v>
      </c>
      <c r="B3387" s="182" t="s">
        <v>15170</v>
      </c>
      <c r="C3387" s="182" t="s">
        <v>178</v>
      </c>
      <c r="D3387" s="183">
        <v>44960</v>
      </c>
      <c r="E3387" s="188" t="s">
        <v>15194</v>
      </c>
      <c r="F3387" s="186">
        <v>5978289</v>
      </c>
      <c r="G3387" s="185" t="s">
        <v>6096</v>
      </c>
      <c r="H3387" s="110" t="s">
        <v>6119</v>
      </c>
      <c r="I3387" s="110" t="s">
        <v>6122</v>
      </c>
    </row>
    <row r="3388" spans="1:9" ht="11.25" customHeight="1" x14ac:dyDescent="0.2">
      <c r="A3388" s="181">
        <v>10803</v>
      </c>
      <c r="B3388" s="182" t="s">
        <v>15175</v>
      </c>
      <c r="C3388" s="182" t="s">
        <v>178</v>
      </c>
      <c r="D3388" s="183">
        <v>44960</v>
      </c>
      <c r="E3388" s="188" t="s">
        <v>15194</v>
      </c>
      <c r="F3388" s="186">
        <v>902855</v>
      </c>
      <c r="G3388" s="185" t="s">
        <v>6157</v>
      </c>
      <c r="H3388" s="110" t="s">
        <v>6158</v>
      </c>
      <c r="I3388" s="110" t="s">
        <v>6117</v>
      </c>
    </row>
    <row r="3389" spans="1:9" ht="11.25" customHeight="1" x14ac:dyDescent="0.2">
      <c r="A3389" s="181">
        <v>10804</v>
      </c>
      <c r="B3389" s="182" t="s">
        <v>15174</v>
      </c>
      <c r="C3389" s="182" t="s">
        <v>178</v>
      </c>
      <c r="D3389" s="183">
        <v>44960</v>
      </c>
      <c r="E3389" s="188" t="s">
        <v>15194</v>
      </c>
      <c r="F3389" s="186">
        <v>906521</v>
      </c>
      <c r="G3389" s="185" t="s">
        <v>6096</v>
      </c>
      <c r="H3389" s="110" t="s">
        <v>6155</v>
      </c>
      <c r="I3389" s="110" t="s">
        <v>6118</v>
      </c>
    </row>
    <row r="3390" spans="1:9" ht="11.25" customHeight="1" x14ac:dyDescent="0.2">
      <c r="A3390" s="181">
        <v>10805</v>
      </c>
      <c r="B3390" s="182" t="s">
        <v>15176</v>
      </c>
      <c r="C3390" s="182" t="s">
        <v>178</v>
      </c>
      <c r="D3390" s="183">
        <v>44960</v>
      </c>
      <c r="E3390" s="188" t="s">
        <v>15194</v>
      </c>
      <c r="F3390" s="186">
        <v>914138</v>
      </c>
      <c r="G3390" s="185" t="s">
        <v>6096</v>
      </c>
      <c r="H3390" s="110" t="s">
        <v>6155</v>
      </c>
      <c r="I3390" s="110" t="s">
        <v>6114</v>
      </c>
    </row>
    <row r="3391" spans="1:9" ht="11.25" customHeight="1" x14ac:dyDescent="0.2">
      <c r="A3391" s="181">
        <v>10806</v>
      </c>
      <c r="B3391" s="182" t="s">
        <v>15173</v>
      </c>
      <c r="C3391" s="182" t="s">
        <v>178</v>
      </c>
      <c r="D3391" s="183">
        <v>44960</v>
      </c>
      <c r="E3391" s="188" t="s">
        <v>15194</v>
      </c>
      <c r="F3391" s="186">
        <v>932409.01</v>
      </c>
      <c r="G3391" s="185" t="s">
        <v>6096</v>
      </c>
      <c r="H3391" s="110" t="s">
        <v>6097</v>
      </c>
      <c r="I3391" s="110" t="s">
        <v>6114</v>
      </c>
    </row>
    <row r="3392" spans="1:9" ht="11.25" customHeight="1" x14ac:dyDescent="0.2">
      <c r="A3392" s="181">
        <v>10807</v>
      </c>
      <c r="B3392" s="182" t="s">
        <v>15172</v>
      </c>
      <c r="C3392" s="182" t="s">
        <v>178</v>
      </c>
      <c r="D3392" s="183">
        <v>44960</v>
      </c>
      <c r="E3392" s="188" t="s">
        <v>15194</v>
      </c>
      <c r="F3392" s="186">
        <v>935101</v>
      </c>
      <c r="G3392" s="185" t="s">
        <v>6096</v>
      </c>
      <c r="H3392" s="110" t="s">
        <v>6097</v>
      </c>
      <c r="I3392" s="110" t="s">
        <v>6122</v>
      </c>
    </row>
    <row r="3393" spans="1:9" ht="11.25" customHeight="1" x14ac:dyDescent="0.2">
      <c r="A3393" s="181">
        <v>10808</v>
      </c>
      <c r="B3393" s="182" t="s">
        <v>15178</v>
      </c>
      <c r="C3393" s="182" t="s">
        <v>178</v>
      </c>
      <c r="D3393" s="183">
        <v>44960</v>
      </c>
      <c r="E3393" s="188" t="s">
        <v>15194</v>
      </c>
      <c r="F3393" s="186">
        <v>1174142</v>
      </c>
      <c r="G3393" s="185" t="s">
        <v>6096</v>
      </c>
      <c r="H3393" s="110" t="s">
        <v>6191</v>
      </c>
      <c r="I3393" s="110" t="s">
        <v>6118</v>
      </c>
    </row>
    <row r="3394" spans="1:9" ht="11.25" customHeight="1" x14ac:dyDescent="0.2">
      <c r="A3394" s="181">
        <v>10809</v>
      </c>
      <c r="B3394" s="182" t="s">
        <v>15177</v>
      </c>
      <c r="C3394" s="182" t="s">
        <v>178</v>
      </c>
      <c r="D3394" s="183">
        <v>44991</v>
      </c>
      <c r="E3394" s="188" t="s">
        <v>15194</v>
      </c>
      <c r="F3394" s="186">
        <v>1179784</v>
      </c>
      <c r="G3394" s="185" t="s">
        <v>6096</v>
      </c>
      <c r="H3394" s="110" t="s">
        <v>6191</v>
      </c>
      <c r="I3394" s="110" t="s">
        <v>6117</v>
      </c>
    </row>
    <row r="3395" spans="1:9" ht="11.25" customHeight="1" x14ac:dyDescent="0.2">
      <c r="A3395" s="181">
        <v>10810</v>
      </c>
      <c r="B3395" s="182" t="s">
        <v>15180</v>
      </c>
      <c r="C3395" s="182" t="s">
        <v>178</v>
      </c>
      <c r="D3395" s="183">
        <v>44991</v>
      </c>
      <c r="E3395" s="188" t="s">
        <v>15194</v>
      </c>
      <c r="F3395" s="186">
        <v>1192442</v>
      </c>
      <c r="G3395" s="185" t="s">
        <v>6096</v>
      </c>
      <c r="H3395" s="110" t="s">
        <v>6215</v>
      </c>
      <c r="I3395" s="110" t="s">
        <v>6114</v>
      </c>
    </row>
    <row r="3396" spans="1:9" ht="11.25" customHeight="1" x14ac:dyDescent="0.2">
      <c r="A3396" s="181">
        <v>10811</v>
      </c>
      <c r="B3396" s="182" t="s">
        <v>15179</v>
      </c>
      <c r="C3396" s="182" t="s">
        <v>178</v>
      </c>
      <c r="D3396" s="183">
        <v>44991</v>
      </c>
      <c r="E3396" s="188" t="s">
        <v>15194</v>
      </c>
      <c r="F3396" s="186">
        <v>1197998</v>
      </c>
      <c r="G3396" s="185" t="s">
        <v>6096</v>
      </c>
      <c r="H3396" s="110" t="s">
        <v>6150</v>
      </c>
      <c r="I3396" s="110" t="s">
        <v>6118</v>
      </c>
    </row>
    <row r="3397" spans="1:9" ht="11.25" customHeight="1" x14ac:dyDescent="0.2">
      <c r="A3397" s="181">
        <v>10812</v>
      </c>
      <c r="B3397" s="182" t="s">
        <v>15182</v>
      </c>
      <c r="C3397" s="182" t="s">
        <v>178</v>
      </c>
      <c r="D3397" s="183">
        <v>44991</v>
      </c>
      <c r="E3397" s="188" t="s">
        <v>15194</v>
      </c>
      <c r="F3397" s="186">
        <v>1295453</v>
      </c>
      <c r="G3397" s="185" t="s">
        <v>6096</v>
      </c>
      <c r="H3397" s="110" t="s">
        <v>7184</v>
      </c>
      <c r="I3397" s="110" t="s">
        <v>6173</v>
      </c>
    </row>
    <row r="3398" spans="1:9" ht="11.25" customHeight="1" x14ac:dyDescent="0.2">
      <c r="A3398" s="181">
        <v>10813</v>
      </c>
      <c r="B3398" s="182" t="s">
        <v>15181</v>
      </c>
      <c r="C3398" s="182" t="s">
        <v>178</v>
      </c>
      <c r="D3398" s="183">
        <v>44991</v>
      </c>
      <c r="E3398" s="188" t="s">
        <v>15194</v>
      </c>
      <c r="F3398" s="186">
        <v>1300851</v>
      </c>
      <c r="G3398" s="185" t="s">
        <v>6096</v>
      </c>
      <c r="H3398" s="110" t="s">
        <v>6121</v>
      </c>
      <c r="I3398" s="110" t="s">
        <v>6117</v>
      </c>
    </row>
    <row r="3399" spans="1:9" ht="11.25" customHeight="1" x14ac:dyDescent="0.2">
      <c r="A3399" s="181">
        <v>10814</v>
      </c>
      <c r="B3399" s="182" t="s">
        <v>15183</v>
      </c>
      <c r="C3399" s="182" t="s">
        <v>178</v>
      </c>
      <c r="D3399" s="183">
        <v>44991</v>
      </c>
      <c r="E3399" s="188" t="s">
        <v>15194</v>
      </c>
      <c r="F3399" s="186">
        <v>2831350.01</v>
      </c>
      <c r="G3399" s="185" t="s">
        <v>6096</v>
      </c>
      <c r="H3399" s="110" t="s">
        <v>6195</v>
      </c>
      <c r="I3399" s="110" t="s">
        <v>6117</v>
      </c>
    </row>
    <row r="3400" spans="1:9" ht="11.25" customHeight="1" x14ac:dyDescent="0.2">
      <c r="A3400" s="181">
        <v>10815</v>
      </c>
      <c r="B3400" s="182" t="s">
        <v>15183</v>
      </c>
      <c r="C3400" s="182" t="s">
        <v>178</v>
      </c>
      <c r="D3400" s="183">
        <v>44991</v>
      </c>
      <c r="E3400" s="188" t="s">
        <v>15194</v>
      </c>
      <c r="F3400" s="186">
        <v>2832281</v>
      </c>
      <c r="G3400" s="185" t="s">
        <v>8870</v>
      </c>
      <c r="H3400" s="110" t="s">
        <v>6451</v>
      </c>
      <c r="I3400" s="110" t="s">
        <v>6117</v>
      </c>
    </row>
    <row r="3401" spans="1:9" ht="11.25" customHeight="1" x14ac:dyDescent="0.2">
      <c r="A3401" s="181">
        <v>10816</v>
      </c>
      <c r="B3401" s="182" t="s">
        <v>15184</v>
      </c>
      <c r="C3401" s="182" t="s">
        <v>178</v>
      </c>
      <c r="D3401" s="183">
        <v>44991</v>
      </c>
      <c r="E3401" s="188" t="s">
        <v>15194</v>
      </c>
      <c r="F3401" s="186">
        <v>2882598</v>
      </c>
      <c r="G3401" s="185" t="s">
        <v>6096</v>
      </c>
      <c r="H3401" s="110" t="s">
        <v>6097</v>
      </c>
      <c r="I3401" s="110" t="s">
        <v>6098</v>
      </c>
    </row>
    <row r="3402" spans="1:9" ht="11.25" customHeight="1" x14ac:dyDescent="0.2">
      <c r="A3402" s="181">
        <v>10817</v>
      </c>
      <c r="B3402" s="182" t="s">
        <v>15165</v>
      </c>
      <c r="C3402" s="182" t="s">
        <v>178</v>
      </c>
      <c r="D3402" s="183">
        <v>44991</v>
      </c>
      <c r="E3402" s="188" t="s">
        <v>15194</v>
      </c>
      <c r="F3402" s="186">
        <v>127720</v>
      </c>
      <c r="G3402" s="185" t="s">
        <v>6096</v>
      </c>
      <c r="H3402" s="110" t="s">
        <v>6097</v>
      </c>
      <c r="I3402" s="110" t="s">
        <v>8873</v>
      </c>
    </row>
    <row r="3403" spans="1:9" ht="11.25" customHeight="1" x14ac:dyDescent="0.2">
      <c r="A3403" s="181">
        <v>10818</v>
      </c>
      <c r="B3403" s="182" t="s">
        <v>15168</v>
      </c>
      <c r="C3403" s="182" t="s">
        <v>178</v>
      </c>
      <c r="D3403" s="183">
        <v>44991</v>
      </c>
      <c r="E3403" s="188" t="s">
        <v>15194</v>
      </c>
      <c r="F3403" s="186">
        <v>202286.01</v>
      </c>
      <c r="G3403" s="185" t="s">
        <v>6096</v>
      </c>
      <c r="H3403" s="110" t="s">
        <v>6560</v>
      </c>
      <c r="I3403" s="110" t="s">
        <v>8046</v>
      </c>
    </row>
    <row r="3404" spans="1:9" ht="11.25" customHeight="1" x14ac:dyDescent="0.2">
      <c r="A3404" s="181">
        <v>10819</v>
      </c>
      <c r="B3404" s="182" t="s">
        <v>15169</v>
      </c>
      <c r="C3404" s="182" t="s">
        <v>178</v>
      </c>
      <c r="D3404" s="183">
        <v>44991</v>
      </c>
      <c r="E3404" s="188" t="s">
        <v>15194</v>
      </c>
      <c r="F3404" s="186">
        <v>290279</v>
      </c>
      <c r="G3404" s="185" t="s">
        <v>6096</v>
      </c>
      <c r="H3404" s="110" t="s">
        <v>6097</v>
      </c>
      <c r="I3404" s="110" t="s">
        <v>8876</v>
      </c>
    </row>
    <row r="3405" spans="1:9" ht="11.25" customHeight="1" x14ac:dyDescent="0.2">
      <c r="A3405" s="181">
        <v>10820</v>
      </c>
      <c r="B3405" s="182" t="s">
        <v>15166</v>
      </c>
      <c r="C3405" s="182" t="s">
        <v>178</v>
      </c>
      <c r="D3405" s="183">
        <v>44991</v>
      </c>
      <c r="E3405" s="188" t="s">
        <v>15194</v>
      </c>
      <c r="F3405" s="186">
        <v>882161.01</v>
      </c>
      <c r="G3405" s="185" t="s">
        <v>6096</v>
      </c>
      <c r="H3405" s="110" t="s">
        <v>6100</v>
      </c>
      <c r="I3405" s="110" t="s">
        <v>6098</v>
      </c>
    </row>
    <row r="3406" spans="1:9" ht="11.25" customHeight="1" x14ac:dyDescent="0.2">
      <c r="A3406" s="181">
        <v>10821</v>
      </c>
      <c r="B3406" s="182" t="s">
        <v>15167</v>
      </c>
      <c r="C3406" s="182" t="s">
        <v>178</v>
      </c>
      <c r="D3406" s="183">
        <v>44991</v>
      </c>
      <c r="E3406" s="188" t="s">
        <v>15194</v>
      </c>
      <c r="F3406" s="186">
        <v>1180918</v>
      </c>
      <c r="G3406" s="185" t="s">
        <v>6096</v>
      </c>
      <c r="H3406" s="110" t="s">
        <v>6100</v>
      </c>
      <c r="I3406" s="110" t="s">
        <v>6098</v>
      </c>
    </row>
    <row r="3407" spans="1:9" ht="11.25" customHeight="1" x14ac:dyDescent="0.2">
      <c r="A3407" s="181">
        <v>10822</v>
      </c>
      <c r="B3407" s="182" t="s">
        <v>15164</v>
      </c>
      <c r="C3407" s="182" t="s">
        <v>178</v>
      </c>
      <c r="D3407" s="183">
        <v>44991</v>
      </c>
      <c r="E3407" s="188" t="s">
        <v>15194</v>
      </c>
      <c r="F3407" s="186">
        <v>31947</v>
      </c>
      <c r="G3407" s="185" t="s">
        <v>6096</v>
      </c>
      <c r="H3407" s="110" t="s">
        <v>6097</v>
      </c>
      <c r="I3407" s="110" t="s">
        <v>6098</v>
      </c>
    </row>
    <row r="3408" spans="1:9" ht="11.25" customHeight="1" x14ac:dyDescent="0.2">
      <c r="A3408" s="181">
        <v>10823</v>
      </c>
      <c r="B3408" s="182" t="s">
        <v>15161</v>
      </c>
      <c r="C3408" s="182" t="s">
        <v>178</v>
      </c>
      <c r="D3408" s="183">
        <v>44991</v>
      </c>
      <c r="E3408" s="188" t="s">
        <v>15194</v>
      </c>
      <c r="F3408" s="186">
        <v>48263</v>
      </c>
      <c r="G3408" s="185" t="s">
        <v>6096</v>
      </c>
      <c r="H3408" s="110" t="s">
        <v>6097</v>
      </c>
      <c r="I3408" s="110" t="s">
        <v>6098</v>
      </c>
    </row>
    <row r="3409" spans="1:9" ht="11.25" customHeight="1" x14ac:dyDescent="0.2">
      <c r="A3409" s="181">
        <v>10824</v>
      </c>
      <c r="B3409" s="182" t="s">
        <v>15162</v>
      </c>
      <c r="C3409" s="182" t="s">
        <v>178</v>
      </c>
      <c r="D3409" s="184">
        <v>44991</v>
      </c>
      <c r="E3409" s="188" t="s">
        <v>15194</v>
      </c>
      <c r="F3409" s="186">
        <v>69529</v>
      </c>
      <c r="G3409" s="185" t="s">
        <v>6096</v>
      </c>
      <c r="H3409" s="110" t="s">
        <v>6097</v>
      </c>
      <c r="I3409" s="110" t="s">
        <v>6098</v>
      </c>
    </row>
    <row r="3410" spans="1:9" ht="11.25" customHeight="1" x14ac:dyDescent="0.2">
      <c r="A3410" s="181">
        <v>10825</v>
      </c>
      <c r="B3410" s="182" t="s">
        <v>15163</v>
      </c>
      <c r="C3410" s="182" t="s">
        <v>178</v>
      </c>
      <c r="D3410" s="183">
        <v>44991</v>
      </c>
      <c r="E3410" s="188" t="s">
        <v>15194</v>
      </c>
      <c r="F3410" s="186">
        <v>101879.01</v>
      </c>
      <c r="G3410" s="185" t="s">
        <v>6096</v>
      </c>
      <c r="H3410" s="110" t="s">
        <v>6097</v>
      </c>
      <c r="I3410" s="110" t="s">
        <v>6098</v>
      </c>
    </row>
    <row r="3411" spans="1:9" ht="11.25" customHeight="1" x14ac:dyDescent="0.2">
      <c r="A3411" s="181">
        <v>10826</v>
      </c>
      <c r="B3411" s="182" t="s">
        <v>15160</v>
      </c>
      <c r="C3411" s="182" t="s">
        <v>178</v>
      </c>
      <c r="D3411" s="183">
        <v>44991</v>
      </c>
      <c r="E3411" s="188" t="s">
        <v>15194</v>
      </c>
      <c r="F3411" s="186">
        <v>206678</v>
      </c>
      <c r="G3411" s="185" t="s">
        <v>6096</v>
      </c>
      <c r="H3411" s="110" t="s">
        <v>6097</v>
      </c>
      <c r="I3411" s="110" t="s">
        <v>6098</v>
      </c>
    </row>
    <row r="3412" spans="1:9" ht="11.25" customHeight="1" x14ac:dyDescent="0.2">
      <c r="A3412" s="181">
        <v>10827</v>
      </c>
      <c r="B3412" s="182" t="s">
        <v>15160</v>
      </c>
      <c r="C3412" s="182" t="s">
        <v>4459</v>
      </c>
      <c r="D3412" s="183">
        <v>44991</v>
      </c>
      <c r="E3412" s="188" t="s">
        <v>15194</v>
      </c>
      <c r="F3412" s="186">
        <v>319183</v>
      </c>
      <c r="G3412" s="185" t="s">
        <v>6096</v>
      </c>
      <c r="H3412" s="110" t="s">
        <v>6097</v>
      </c>
      <c r="I3412" s="110" t="s">
        <v>6098</v>
      </c>
    </row>
    <row r="3413" spans="1:9" ht="11.25" customHeight="1" x14ac:dyDescent="0.2">
      <c r="A3413" s="181">
        <v>10828</v>
      </c>
      <c r="B3413" s="182" t="s">
        <v>15160</v>
      </c>
      <c r="C3413" s="182" t="s">
        <v>178</v>
      </c>
      <c r="D3413" s="183">
        <v>44991</v>
      </c>
      <c r="E3413" s="188" t="s">
        <v>15194</v>
      </c>
      <c r="F3413" s="186">
        <v>395236</v>
      </c>
      <c r="G3413" s="185" t="s">
        <v>6096</v>
      </c>
      <c r="H3413" s="110" t="s">
        <v>6097</v>
      </c>
      <c r="I3413" s="110" t="s">
        <v>6098</v>
      </c>
    </row>
    <row r="3414" spans="1:9" ht="11.25" customHeight="1" x14ac:dyDescent="0.2">
      <c r="A3414" s="181">
        <v>11779</v>
      </c>
      <c r="B3414" s="182" t="s">
        <v>8211</v>
      </c>
      <c r="C3414" s="182" t="s">
        <v>178</v>
      </c>
      <c r="D3414" s="183">
        <v>43738</v>
      </c>
      <c r="E3414" s="188" t="s">
        <v>15195</v>
      </c>
      <c r="F3414" s="186">
        <v>154349240</v>
      </c>
      <c r="G3414" s="185" t="s">
        <v>6096</v>
      </c>
      <c r="H3414" s="110" t="s">
        <v>6097</v>
      </c>
      <c r="I3414" s="110" t="s">
        <v>8885</v>
      </c>
    </row>
    <row r="3415" spans="1:9" ht="11.25" customHeight="1" x14ac:dyDescent="0.2">
      <c r="A3415" s="181">
        <v>12287</v>
      </c>
      <c r="B3415" s="182" t="s">
        <v>14661</v>
      </c>
      <c r="C3415" s="182" t="s">
        <v>4532</v>
      </c>
      <c r="D3415" s="184">
        <v>44591</v>
      </c>
      <c r="E3415" s="188" t="s">
        <v>7328</v>
      </c>
      <c r="F3415" s="186">
        <v>1520570</v>
      </c>
      <c r="G3415" s="185" t="s">
        <v>6096</v>
      </c>
      <c r="H3415" s="110" t="s">
        <v>6097</v>
      </c>
      <c r="I3415" s="110" t="s">
        <v>8873</v>
      </c>
    </row>
    <row r="3416" spans="1:9" ht="11.25" customHeight="1" x14ac:dyDescent="0.2">
      <c r="A3416" s="181">
        <v>12446</v>
      </c>
      <c r="B3416" s="182" t="s">
        <v>8277</v>
      </c>
      <c r="C3416" s="182" t="s">
        <v>183</v>
      </c>
      <c r="D3416" s="183">
        <v>43728</v>
      </c>
      <c r="E3416" s="188" t="s">
        <v>15195</v>
      </c>
      <c r="F3416" s="186">
        <v>219511.49</v>
      </c>
      <c r="G3416" s="185" t="s">
        <v>6096</v>
      </c>
      <c r="H3416" s="110" t="s">
        <v>6100</v>
      </c>
      <c r="I3416" s="110" t="s">
        <v>8562</v>
      </c>
    </row>
    <row r="3417" spans="1:9" ht="11.25" customHeight="1" x14ac:dyDescent="0.2">
      <c r="A3417" s="181">
        <v>12448</v>
      </c>
      <c r="B3417" s="182" t="s">
        <v>8275</v>
      </c>
      <c r="C3417" s="182" t="s">
        <v>178</v>
      </c>
      <c r="D3417" s="183">
        <v>44622</v>
      </c>
      <c r="E3417" s="188" t="s">
        <v>7328</v>
      </c>
      <c r="F3417" s="186">
        <v>179541</v>
      </c>
      <c r="G3417" s="185" t="s">
        <v>6096</v>
      </c>
      <c r="H3417" s="110" t="s">
        <v>6100</v>
      </c>
      <c r="I3417" s="110" t="s">
        <v>6098</v>
      </c>
    </row>
    <row r="3418" spans="1:9" ht="11.25" customHeight="1" x14ac:dyDescent="0.2">
      <c r="A3418" s="181">
        <v>12449</v>
      </c>
      <c r="B3418" s="182" t="s">
        <v>8271</v>
      </c>
      <c r="C3418" s="182" t="s">
        <v>273</v>
      </c>
      <c r="D3418" s="184">
        <v>44592</v>
      </c>
      <c r="E3418" s="188" t="s">
        <v>7328</v>
      </c>
      <c r="F3418" s="186">
        <v>755510</v>
      </c>
      <c r="G3418" s="185" t="s">
        <v>6096</v>
      </c>
      <c r="H3418" s="110" t="s">
        <v>6100</v>
      </c>
      <c r="I3418" s="110" t="s">
        <v>6098</v>
      </c>
    </row>
    <row r="3419" spans="1:9" ht="11.25" customHeight="1" x14ac:dyDescent="0.2">
      <c r="A3419" s="181">
        <v>12452</v>
      </c>
      <c r="B3419" s="182" t="s">
        <v>8158</v>
      </c>
      <c r="C3419" s="182" t="s">
        <v>178</v>
      </c>
      <c r="D3419" s="184">
        <v>43746</v>
      </c>
      <c r="E3419" s="188" t="s">
        <v>15195</v>
      </c>
      <c r="F3419" s="186">
        <v>15000</v>
      </c>
      <c r="G3419" s="185" t="s">
        <v>6096</v>
      </c>
      <c r="H3419" s="110" t="s">
        <v>6100</v>
      </c>
      <c r="I3419" s="110" t="s">
        <v>6098</v>
      </c>
    </row>
    <row r="3420" spans="1:9" ht="11.25" customHeight="1" x14ac:dyDescent="0.2">
      <c r="A3420" s="181">
        <v>12453</v>
      </c>
      <c r="B3420" s="182" t="s">
        <v>8269</v>
      </c>
      <c r="C3420" s="182" t="s">
        <v>178</v>
      </c>
      <c r="D3420" s="184">
        <v>43732</v>
      </c>
      <c r="E3420" s="188" t="s">
        <v>15195</v>
      </c>
      <c r="F3420" s="186">
        <v>136250.23999999999</v>
      </c>
      <c r="G3420" s="185" t="s">
        <v>6096</v>
      </c>
      <c r="H3420" s="110" t="s">
        <v>6100</v>
      </c>
      <c r="I3420" s="110" t="s">
        <v>6098</v>
      </c>
    </row>
    <row r="3421" spans="1:9" ht="11.25" customHeight="1" x14ac:dyDescent="0.2">
      <c r="A3421" s="181">
        <v>12454</v>
      </c>
      <c r="B3421" s="182" t="s">
        <v>8268</v>
      </c>
      <c r="C3421" s="182" t="s">
        <v>171</v>
      </c>
      <c r="D3421" s="184">
        <v>43732</v>
      </c>
      <c r="E3421" s="188" t="s">
        <v>15195</v>
      </c>
      <c r="F3421" s="186">
        <v>108470.88</v>
      </c>
      <c r="G3421" s="185" t="s">
        <v>6096</v>
      </c>
      <c r="H3421" s="110" t="s">
        <v>6100</v>
      </c>
      <c r="I3421" s="110" t="s">
        <v>6098</v>
      </c>
    </row>
    <row r="3422" spans="1:9" ht="11.25" customHeight="1" x14ac:dyDescent="0.2">
      <c r="A3422" s="181">
        <v>12455</v>
      </c>
      <c r="B3422" s="182" t="s">
        <v>8267</v>
      </c>
      <c r="C3422" s="182" t="s">
        <v>178</v>
      </c>
      <c r="D3422" s="183">
        <v>43732</v>
      </c>
      <c r="E3422" s="188" t="s">
        <v>15195</v>
      </c>
      <c r="F3422" s="186">
        <v>172500.02</v>
      </c>
      <c r="G3422" s="185" t="s">
        <v>6096</v>
      </c>
      <c r="H3422" s="110" t="s">
        <v>6100</v>
      </c>
      <c r="I3422" s="110" t="s">
        <v>6098</v>
      </c>
    </row>
    <row r="3423" spans="1:9" ht="11.25" customHeight="1" x14ac:dyDescent="0.2">
      <c r="A3423" s="181">
        <v>12456</v>
      </c>
      <c r="B3423" s="182" t="s">
        <v>8234</v>
      </c>
      <c r="C3423" s="182" t="s">
        <v>178</v>
      </c>
      <c r="D3423" s="183">
        <v>43735</v>
      </c>
      <c r="E3423" s="188" t="s">
        <v>15195</v>
      </c>
      <c r="F3423" s="186">
        <v>25000</v>
      </c>
      <c r="G3423" s="185" t="s">
        <v>6096</v>
      </c>
      <c r="H3423" s="110" t="s">
        <v>6097</v>
      </c>
      <c r="I3423" s="110" t="s">
        <v>8562</v>
      </c>
    </row>
    <row r="3424" spans="1:9" ht="11.25" customHeight="1" x14ac:dyDescent="0.2">
      <c r="A3424" s="181">
        <v>12459</v>
      </c>
      <c r="B3424" s="182" t="s">
        <v>8266</v>
      </c>
      <c r="C3424" s="182" t="s">
        <v>178</v>
      </c>
      <c r="D3424" s="183">
        <v>43732</v>
      </c>
      <c r="E3424" s="188" t="s">
        <v>15195</v>
      </c>
      <c r="F3424" s="186">
        <v>29500</v>
      </c>
      <c r="G3424" s="185" t="s">
        <v>6096</v>
      </c>
      <c r="H3424" s="110" t="s">
        <v>6097</v>
      </c>
      <c r="I3424" s="110" t="s">
        <v>8562</v>
      </c>
    </row>
    <row r="3425" spans="1:9" ht="11.25" customHeight="1" x14ac:dyDescent="0.2">
      <c r="A3425" s="181">
        <v>12460</v>
      </c>
      <c r="B3425" s="182" t="s">
        <v>8265</v>
      </c>
      <c r="C3425" s="182" t="s">
        <v>178</v>
      </c>
      <c r="D3425" s="183">
        <v>43732</v>
      </c>
      <c r="E3425" s="188" t="s">
        <v>15195</v>
      </c>
      <c r="F3425" s="186">
        <v>36875.01</v>
      </c>
      <c r="G3425" s="185" t="s">
        <v>6096</v>
      </c>
      <c r="H3425" s="110" t="s">
        <v>6097</v>
      </c>
      <c r="I3425" s="110" t="s">
        <v>8562</v>
      </c>
    </row>
    <row r="3426" spans="1:9" ht="11.25" customHeight="1" x14ac:dyDescent="0.2">
      <c r="A3426" s="181">
        <v>12461</v>
      </c>
      <c r="B3426" s="182" t="s">
        <v>8264</v>
      </c>
      <c r="C3426" s="182" t="s">
        <v>178</v>
      </c>
      <c r="D3426" s="183">
        <v>43732</v>
      </c>
      <c r="E3426" s="188" t="s">
        <v>15195</v>
      </c>
      <c r="F3426" s="186">
        <v>49167</v>
      </c>
      <c r="G3426" s="185" t="s">
        <v>6096</v>
      </c>
      <c r="H3426" s="110" t="s">
        <v>6100</v>
      </c>
      <c r="I3426" s="110" t="s">
        <v>6098</v>
      </c>
    </row>
    <row r="3427" spans="1:9" ht="11.25" customHeight="1" x14ac:dyDescent="0.2">
      <c r="A3427" s="181">
        <v>12462</v>
      </c>
      <c r="B3427" s="182" t="s">
        <v>8260</v>
      </c>
      <c r="C3427" s="182" t="s">
        <v>178</v>
      </c>
      <c r="D3427" s="183">
        <v>43733</v>
      </c>
      <c r="E3427" s="188" t="s">
        <v>15195</v>
      </c>
      <c r="F3427" s="186">
        <v>61458</v>
      </c>
      <c r="G3427" s="185" t="s">
        <v>6096</v>
      </c>
      <c r="H3427" s="110" t="s">
        <v>6100</v>
      </c>
      <c r="I3427" s="110" t="s">
        <v>6098</v>
      </c>
    </row>
    <row r="3428" spans="1:9" ht="11.25" customHeight="1" x14ac:dyDescent="0.2">
      <c r="A3428" s="181">
        <v>12463</v>
      </c>
      <c r="B3428" s="182" t="s">
        <v>8259</v>
      </c>
      <c r="C3428" s="182" t="s">
        <v>178</v>
      </c>
      <c r="D3428" s="183">
        <v>43733</v>
      </c>
      <c r="E3428" s="188" t="s">
        <v>15195</v>
      </c>
      <c r="F3428" s="186">
        <v>98333</v>
      </c>
      <c r="G3428" s="185" t="s">
        <v>6096</v>
      </c>
      <c r="H3428" s="110" t="s">
        <v>6100</v>
      </c>
      <c r="I3428" s="110" t="s">
        <v>6098</v>
      </c>
    </row>
    <row r="3429" spans="1:9" ht="11.25" customHeight="1" x14ac:dyDescent="0.2">
      <c r="A3429" s="181">
        <v>12465</v>
      </c>
      <c r="B3429" s="182" t="s">
        <v>8257</v>
      </c>
      <c r="C3429" s="182" t="s">
        <v>178</v>
      </c>
      <c r="D3429" s="183">
        <v>43733</v>
      </c>
      <c r="E3429" s="188" t="s">
        <v>15195</v>
      </c>
      <c r="F3429" s="186">
        <v>853000</v>
      </c>
      <c r="G3429" s="185" t="s">
        <v>6096</v>
      </c>
      <c r="H3429" s="110" t="s">
        <v>6230</v>
      </c>
      <c r="I3429" s="110" t="s">
        <v>6117</v>
      </c>
    </row>
    <row r="3430" spans="1:9" ht="11.25" customHeight="1" x14ac:dyDescent="0.2">
      <c r="A3430" s="181">
        <v>12466</v>
      </c>
      <c r="B3430" s="182" t="s">
        <v>8256</v>
      </c>
      <c r="C3430" s="182" t="s">
        <v>178</v>
      </c>
      <c r="D3430" s="184">
        <v>43733</v>
      </c>
      <c r="E3430" s="188" t="s">
        <v>15195</v>
      </c>
      <c r="F3430" s="186">
        <v>292900</v>
      </c>
      <c r="G3430" s="185" t="s">
        <v>6096</v>
      </c>
      <c r="H3430" s="110" t="s">
        <v>7136</v>
      </c>
      <c r="I3430" s="110" t="s">
        <v>6122</v>
      </c>
    </row>
    <row r="3431" spans="1:9" ht="11.25" customHeight="1" x14ac:dyDescent="0.2">
      <c r="A3431" s="181">
        <v>12467</v>
      </c>
      <c r="B3431" s="182" t="s">
        <v>8255</v>
      </c>
      <c r="C3431" s="182" t="s">
        <v>178</v>
      </c>
      <c r="D3431" s="183">
        <v>44596</v>
      </c>
      <c r="E3431" s="188" t="s">
        <v>7328</v>
      </c>
      <c r="F3431" s="186">
        <v>284646</v>
      </c>
      <c r="G3431" s="185" t="s">
        <v>6096</v>
      </c>
      <c r="H3431" s="110" t="s">
        <v>6230</v>
      </c>
      <c r="I3431" s="110" t="s">
        <v>6117</v>
      </c>
    </row>
    <row r="3432" spans="1:9" ht="11.25" customHeight="1" x14ac:dyDescent="0.2">
      <c r="A3432" s="181">
        <v>12468</v>
      </c>
      <c r="B3432" s="182" t="s">
        <v>8254</v>
      </c>
      <c r="C3432" s="182" t="s">
        <v>178</v>
      </c>
      <c r="D3432" s="184">
        <v>43733</v>
      </c>
      <c r="E3432" s="188" t="s">
        <v>15195</v>
      </c>
      <c r="F3432" s="186">
        <v>478050</v>
      </c>
      <c r="G3432" s="185" t="s">
        <v>6096</v>
      </c>
      <c r="H3432" s="110" t="s">
        <v>6230</v>
      </c>
      <c r="I3432" s="110" t="s">
        <v>6117</v>
      </c>
    </row>
    <row r="3433" spans="1:9" ht="11.25" customHeight="1" x14ac:dyDescent="0.2">
      <c r="A3433" s="181">
        <v>12471</v>
      </c>
      <c r="B3433" s="182" t="s">
        <v>8243</v>
      </c>
      <c r="C3433" s="182" t="s">
        <v>178</v>
      </c>
      <c r="D3433" s="184">
        <v>44271</v>
      </c>
      <c r="E3433" s="188" t="s">
        <v>15199</v>
      </c>
      <c r="F3433" s="186">
        <v>411666.14</v>
      </c>
      <c r="G3433" s="185" t="s">
        <v>6096</v>
      </c>
      <c r="H3433" s="110" t="s">
        <v>6230</v>
      </c>
      <c r="I3433" s="110" t="s">
        <v>6117</v>
      </c>
    </row>
    <row r="3434" spans="1:9" ht="11.25" customHeight="1" x14ac:dyDescent="0.2">
      <c r="A3434" s="181">
        <v>12472</v>
      </c>
      <c r="B3434" s="182" t="s">
        <v>8242</v>
      </c>
      <c r="C3434" s="182" t="s">
        <v>178</v>
      </c>
      <c r="D3434" s="183">
        <v>43734</v>
      </c>
      <c r="E3434" s="188" t="s">
        <v>15195</v>
      </c>
      <c r="F3434" s="186">
        <v>318189.15999999997</v>
      </c>
      <c r="G3434" s="185" t="s">
        <v>6096</v>
      </c>
      <c r="H3434" s="110" t="s">
        <v>6152</v>
      </c>
      <c r="I3434" s="110" t="s">
        <v>6211</v>
      </c>
    </row>
    <row r="3435" spans="1:9" ht="11.25" customHeight="1" x14ac:dyDescent="0.2">
      <c r="A3435" s="181">
        <v>12473</v>
      </c>
      <c r="B3435" s="182" t="s">
        <v>8233</v>
      </c>
      <c r="C3435" s="182" t="s">
        <v>178</v>
      </c>
      <c r="D3435" s="183">
        <v>43735</v>
      </c>
      <c r="E3435" s="188" t="s">
        <v>15195</v>
      </c>
      <c r="F3435" s="186">
        <v>15232000</v>
      </c>
      <c r="G3435" s="185" t="s">
        <v>6096</v>
      </c>
      <c r="H3435" s="110" t="s">
        <v>6100</v>
      </c>
      <c r="I3435" s="110" t="s">
        <v>6098</v>
      </c>
    </row>
    <row r="3436" spans="1:9" ht="11.25" customHeight="1" x14ac:dyDescent="0.2">
      <c r="A3436" s="181">
        <v>12474</v>
      </c>
      <c r="B3436" s="182" t="s">
        <v>8157</v>
      </c>
      <c r="C3436" s="182" t="s">
        <v>178</v>
      </c>
      <c r="D3436" s="183">
        <v>43746</v>
      </c>
      <c r="E3436" s="188" t="s">
        <v>15195</v>
      </c>
      <c r="F3436" s="186">
        <v>101999.99</v>
      </c>
      <c r="G3436" s="185" t="s">
        <v>6096</v>
      </c>
      <c r="H3436" s="110" t="s">
        <v>6100</v>
      </c>
      <c r="I3436" s="110" t="s">
        <v>6098</v>
      </c>
    </row>
    <row r="3437" spans="1:9" ht="11.25" customHeight="1" x14ac:dyDescent="0.2">
      <c r="A3437" s="181">
        <v>12476</v>
      </c>
      <c r="B3437" s="182" t="s">
        <v>8212</v>
      </c>
      <c r="C3437" s="182" t="s">
        <v>171</v>
      </c>
      <c r="D3437" s="183">
        <v>43738</v>
      </c>
      <c r="E3437" s="188" t="s">
        <v>15195</v>
      </c>
      <c r="F3437" s="186">
        <v>8000.37</v>
      </c>
      <c r="G3437" s="185" t="s">
        <v>6096</v>
      </c>
      <c r="H3437" s="110" t="s">
        <v>6100</v>
      </c>
      <c r="I3437" s="110" t="s">
        <v>6098</v>
      </c>
    </row>
    <row r="3438" spans="1:9" ht="11.25" customHeight="1" x14ac:dyDescent="0.2">
      <c r="A3438" s="181">
        <v>12477</v>
      </c>
      <c r="B3438" s="182" t="s">
        <v>14511</v>
      </c>
      <c r="C3438" s="182" t="s">
        <v>178</v>
      </c>
      <c r="D3438" s="183">
        <v>43739</v>
      </c>
      <c r="E3438" s="188" t="s">
        <v>15195</v>
      </c>
      <c r="F3438" s="186">
        <v>162692.04</v>
      </c>
      <c r="G3438" s="185" t="s">
        <v>6096</v>
      </c>
      <c r="H3438" s="110" t="s">
        <v>6119</v>
      </c>
      <c r="I3438" s="110" t="s">
        <v>6211</v>
      </c>
    </row>
    <row r="3439" spans="1:9" ht="11.25" customHeight="1" x14ac:dyDescent="0.2">
      <c r="A3439" s="181">
        <v>12478</v>
      </c>
      <c r="B3439" s="182" t="s">
        <v>8194</v>
      </c>
      <c r="C3439" s="182" t="s">
        <v>178</v>
      </c>
      <c r="D3439" s="183">
        <v>43739</v>
      </c>
      <c r="E3439" s="188" t="s">
        <v>15195</v>
      </c>
      <c r="F3439" s="186">
        <v>119000</v>
      </c>
      <c r="G3439" s="185" t="s">
        <v>6096</v>
      </c>
      <c r="H3439" s="110" t="s">
        <v>6119</v>
      </c>
      <c r="I3439" s="110" t="s">
        <v>6211</v>
      </c>
    </row>
    <row r="3440" spans="1:9" ht="11.25" customHeight="1" x14ac:dyDescent="0.2">
      <c r="A3440" s="181">
        <v>12481</v>
      </c>
      <c r="B3440" s="182" t="s">
        <v>8189</v>
      </c>
      <c r="C3440" s="182" t="s">
        <v>7311</v>
      </c>
      <c r="D3440" s="183">
        <v>43740</v>
      </c>
      <c r="E3440" s="188" t="s">
        <v>15195</v>
      </c>
      <c r="F3440" s="186">
        <v>690262</v>
      </c>
      <c r="G3440" s="185" t="s">
        <v>6096</v>
      </c>
      <c r="H3440" s="110" t="s">
        <v>6097</v>
      </c>
      <c r="I3440" s="110" t="s">
        <v>6211</v>
      </c>
    </row>
    <row r="3441" spans="1:9" ht="11.25" customHeight="1" x14ac:dyDescent="0.2">
      <c r="A3441" s="181">
        <v>12482</v>
      </c>
      <c r="B3441" s="182" t="s">
        <v>14544</v>
      </c>
      <c r="C3441" s="182" t="s">
        <v>183</v>
      </c>
      <c r="D3441" s="183"/>
      <c r="E3441" s="188" t="s">
        <v>15193</v>
      </c>
      <c r="F3441" s="186">
        <v>0</v>
      </c>
      <c r="G3441" s="185" t="s">
        <v>6096</v>
      </c>
      <c r="H3441" s="110" t="s">
        <v>6097</v>
      </c>
      <c r="I3441" s="110" t="s">
        <v>6114</v>
      </c>
    </row>
    <row r="3442" spans="1:9" ht="11.25" customHeight="1" x14ac:dyDescent="0.2">
      <c r="A3442" s="181">
        <v>12483</v>
      </c>
      <c r="B3442" s="182" t="s">
        <v>8210</v>
      </c>
      <c r="C3442" s="182" t="s">
        <v>4484</v>
      </c>
      <c r="D3442" s="183">
        <v>43738</v>
      </c>
      <c r="E3442" s="188" t="s">
        <v>15195</v>
      </c>
      <c r="F3442" s="186">
        <v>17850</v>
      </c>
      <c r="G3442" s="185" t="s">
        <v>6096</v>
      </c>
      <c r="H3442" s="110" t="s">
        <v>6155</v>
      </c>
      <c r="I3442" s="110" t="s">
        <v>6114</v>
      </c>
    </row>
    <row r="3443" spans="1:9" ht="11.25" customHeight="1" x14ac:dyDescent="0.2">
      <c r="A3443" s="181">
        <v>12487</v>
      </c>
      <c r="B3443" s="182" t="s">
        <v>8188</v>
      </c>
      <c r="C3443" s="182" t="s">
        <v>178</v>
      </c>
      <c r="D3443" s="184">
        <v>43741</v>
      </c>
      <c r="E3443" s="188" t="s">
        <v>15195</v>
      </c>
      <c r="F3443" s="186">
        <v>126500</v>
      </c>
      <c r="G3443" s="185" t="s">
        <v>6096</v>
      </c>
      <c r="H3443" s="110" t="s">
        <v>6100</v>
      </c>
      <c r="I3443" s="110" t="s">
        <v>6122</v>
      </c>
    </row>
    <row r="3444" spans="1:9" ht="11.25" customHeight="1" x14ac:dyDescent="0.2">
      <c r="A3444" s="181">
        <v>12488</v>
      </c>
      <c r="B3444" s="182" t="s">
        <v>8209</v>
      </c>
      <c r="C3444" s="182" t="s">
        <v>178</v>
      </c>
      <c r="D3444" s="184">
        <v>43738</v>
      </c>
      <c r="E3444" s="188" t="s">
        <v>15195</v>
      </c>
      <c r="F3444" s="186">
        <v>52707599</v>
      </c>
      <c r="G3444" s="185" t="s">
        <v>6096</v>
      </c>
      <c r="H3444" s="110" t="s">
        <v>6366</v>
      </c>
      <c r="I3444" s="110" t="s">
        <v>6114</v>
      </c>
    </row>
    <row r="3445" spans="1:9" ht="11.25" customHeight="1" x14ac:dyDescent="0.2">
      <c r="A3445" s="181">
        <v>12490</v>
      </c>
      <c r="B3445" s="182" t="s">
        <v>8177</v>
      </c>
      <c r="C3445" s="182" t="s">
        <v>8178</v>
      </c>
      <c r="D3445" s="183">
        <v>43745</v>
      </c>
      <c r="E3445" s="188" t="s">
        <v>15195</v>
      </c>
      <c r="F3445" s="186">
        <v>995.01</v>
      </c>
      <c r="G3445" s="185" t="s">
        <v>6096</v>
      </c>
      <c r="H3445" s="110" t="s">
        <v>6257</v>
      </c>
      <c r="I3445" s="110" t="s">
        <v>6118</v>
      </c>
    </row>
    <row r="3446" spans="1:9" ht="11.25" customHeight="1" x14ac:dyDescent="0.2">
      <c r="A3446" s="181">
        <v>12491</v>
      </c>
      <c r="B3446" s="182" t="s">
        <v>8176</v>
      </c>
      <c r="C3446" s="182" t="s">
        <v>178</v>
      </c>
      <c r="D3446" s="183">
        <v>43745</v>
      </c>
      <c r="E3446" s="188" t="s">
        <v>15195</v>
      </c>
      <c r="F3446" s="186">
        <v>1189000.3999999999</v>
      </c>
      <c r="G3446" s="185" t="s">
        <v>6096</v>
      </c>
      <c r="H3446" s="110" t="s">
        <v>6155</v>
      </c>
      <c r="I3446" s="110" t="s">
        <v>6114</v>
      </c>
    </row>
    <row r="3447" spans="1:9" ht="11.25" customHeight="1" x14ac:dyDescent="0.2">
      <c r="A3447" s="181">
        <v>12494</v>
      </c>
      <c r="B3447" s="182" t="s">
        <v>8175</v>
      </c>
      <c r="C3447" s="182" t="s">
        <v>171</v>
      </c>
      <c r="D3447" s="183">
        <v>43745</v>
      </c>
      <c r="E3447" s="188" t="s">
        <v>15195</v>
      </c>
      <c r="F3447" s="186">
        <v>80257</v>
      </c>
      <c r="G3447" s="185" t="s">
        <v>6096</v>
      </c>
      <c r="H3447" s="110" t="s">
        <v>6207</v>
      </c>
      <c r="I3447" s="110" t="s">
        <v>6117</v>
      </c>
    </row>
    <row r="3448" spans="1:9" ht="11.25" customHeight="1" x14ac:dyDescent="0.2">
      <c r="A3448" s="181">
        <v>12495</v>
      </c>
      <c r="B3448" s="182" t="s">
        <v>8174</v>
      </c>
      <c r="C3448" s="182" t="s">
        <v>178</v>
      </c>
      <c r="D3448" s="184">
        <v>43745</v>
      </c>
      <c r="E3448" s="188" t="s">
        <v>15195</v>
      </c>
      <c r="F3448" s="186">
        <v>465633.99</v>
      </c>
      <c r="G3448" s="185" t="s">
        <v>6096</v>
      </c>
      <c r="H3448" s="110" t="s">
        <v>6155</v>
      </c>
      <c r="I3448" s="110" t="s">
        <v>6114</v>
      </c>
    </row>
    <row r="3449" spans="1:9" ht="11.25" customHeight="1" x14ac:dyDescent="0.2">
      <c r="A3449" s="181">
        <v>12497</v>
      </c>
      <c r="B3449" s="182" t="s">
        <v>8155</v>
      </c>
      <c r="C3449" s="182" t="s">
        <v>178</v>
      </c>
      <c r="D3449" s="183">
        <v>43746</v>
      </c>
      <c r="E3449" s="188" t="s">
        <v>15195</v>
      </c>
      <c r="F3449" s="186">
        <v>40629</v>
      </c>
      <c r="G3449" s="185" t="s">
        <v>6096</v>
      </c>
      <c r="H3449" s="110" t="s">
        <v>6119</v>
      </c>
      <c r="I3449" s="110" t="s">
        <v>6118</v>
      </c>
    </row>
    <row r="3450" spans="1:9" ht="11.25" customHeight="1" x14ac:dyDescent="0.2">
      <c r="A3450" s="181">
        <v>12498</v>
      </c>
      <c r="B3450" s="182" t="s">
        <v>8207</v>
      </c>
      <c r="C3450" s="182" t="s">
        <v>178</v>
      </c>
      <c r="D3450" s="184">
        <v>44585</v>
      </c>
      <c r="E3450" s="188" t="s">
        <v>7328</v>
      </c>
      <c r="F3450" s="186">
        <v>797431</v>
      </c>
      <c r="G3450" s="185" t="s">
        <v>6096</v>
      </c>
      <c r="H3450" s="110" t="s">
        <v>6121</v>
      </c>
      <c r="I3450" s="110" t="s">
        <v>6114</v>
      </c>
    </row>
    <row r="3451" spans="1:9" ht="11.25" customHeight="1" x14ac:dyDescent="0.2">
      <c r="A3451" s="181">
        <v>12499</v>
      </c>
      <c r="B3451" s="182" t="s">
        <v>8154</v>
      </c>
      <c r="C3451" s="182" t="s">
        <v>178</v>
      </c>
      <c r="D3451" s="183">
        <v>43746</v>
      </c>
      <c r="E3451" s="188" t="s">
        <v>15195</v>
      </c>
      <c r="F3451" s="186">
        <v>286851.88</v>
      </c>
      <c r="G3451" s="185" t="s">
        <v>6687</v>
      </c>
      <c r="H3451" s="110" t="s">
        <v>6236</v>
      </c>
      <c r="I3451" s="110" t="s">
        <v>6114</v>
      </c>
    </row>
    <row r="3452" spans="1:9" ht="11.25" customHeight="1" x14ac:dyDescent="0.2">
      <c r="A3452" s="181">
        <v>12500</v>
      </c>
      <c r="B3452" s="182" t="s">
        <v>1630</v>
      </c>
      <c r="C3452" s="182" t="s">
        <v>183</v>
      </c>
      <c r="D3452" s="183">
        <v>45007</v>
      </c>
      <c r="E3452" s="188" t="s">
        <v>15194</v>
      </c>
      <c r="F3452" s="186">
        <v>5800</v>
      </c>
      <c r="G3452" s="185" t="s">
        <v>8080</v>
      </c>
      <c r="H3452" s="110" t="s">
        <v>6152</v>
      </c>
      <c r="I3452" s="110" t="s">
        <v>6117</v>
      </c>
    </row>
    <row r="3453" spans="1:9" ht="11.25" customHeight="1" x14ac:dyDescent="0.2">
      <c r="A3453" s="181">
        <v>12502</v>
      </c>
      <c r="B3453" s="182" t="s">
        <v>8153</v>
      </c>
      <c r="C3453" s="182" t="s">
        <v>178</v>
      </c>
      <c r="D3453" s="184">
        <v>43746</v>
      </c>
      <c r="E3453" s="188" t="s">
        <v>15195</v>
      </c>
      <c r="F3453" s="186">
        <v>100320.57</v>
      </c>
      <c r="G3453" s="185" t="s">
        <v>6096</v>
      </c>
      <c r="H3453" s="110" t="s">
        <v>6097</v>
      </c>
      <c r="I3453" s="110" t="s">
        <v>6098</v>
      </c>
    </row>
    <row r="3454" spans="1:9" ht="11.25" customHeight="1" x14ac:dyDescent="0.2">
      <c r="A3454" s="181">
        <v>12503</v>
      </c>
      <c r="B3454" s="182" t="s">
        <v>8152</v>
      </c>
      <c r="C3454" s="182" t="s">
        <v>178</v>
      </c>
      <c r="D3454" s="183">
        <v>43746</v>
      </c>
      <c r="E3454" s="188" t="s">
        <v>15195</v>
      </c>
      <c r="F3454" s="186">
        <v>20999.93</v>
      </c>
      <c r="G3454" s="185" t="s">
        <v>6096</v>
      </c>
      <c r="H3454" s="110" t="s">
        <v>6097</v>
      </c>
      <c r="I3454" s="110" t="s">
        <v>8876</v>
      </c>
    </row>
    <row r="3455" spans="1:9" ht="11.25" customHeight="1" x14ac:dyDescent="0.2">
      <c r="A3455" s="181">
        <v>12504</v>
      </c>
      <c r="B3455" s="182" t="s">
        <v>8206</v>
      </c>
      <c r="C3455" s="182" t="s">
        <v>178</v>
      </c>
      <c r="D3455" s="183">
        <v>43738</v>
      </c>
      <c r="E3455" s="188" t="s">
        <v>15195</v>
      </c>
      <c r="F3455" s="186">
        <v>156200</v>
      </c>
      <c r="G3455" s="185" t="s">
        <v>6096</v>
      </c>
      <c r="H3455" s="110" t="s">
        <v>6097</v>
      </c>
      <c r="I3455" s="110" t="s">
        <v>8876</v>
      </c>
    </row>
    <row r="3456" spans="1:9" ht="11.25" customHeight="1" x14ac:dyDescent="0.2">
      <c r="A3456" s="181">
        <v>12512</v>
      </c>
      <c r="B3456" s="182" t="s">
        <v>8149</v>
      </c>
      <c r="C3456" s="182" t="s">
        <v>4481</v>
      </c>
      <c r="D3456" s="183">
        <v>43749</v>
      </c>
      <c r="E3456" s="188" t="s">
        <v>15195</v>
      </c>
      <c r="F3456" s="186">
        <v>982682521</v>
      </c>
      <c r="G3456" s="185" t="s">
        <v>6096</v>
      </c>
      <c r="H3456" s="110" t="s">
        <v>6097</v>
      </c>
      <c r="I3456" s="110" t="s">
        <v>8876</v>
      </c>
    </row>
    <row r="3457" spans="1:9" ht="11.25" customHeight="1" x14ac:dyDescent="0.2">
      <c r="A3457" s="181">
        <v>12513</v>
      </c>
      <c r="B3457" s="182" t="s">
        <v>8138</v>
      </c>
      <c r="C3457" s="182" t="s">
        <v>178</v>
      </c>
      <c r="D3457" s="183">
        <v>43759</v>
      </c>
      <c r="E3457" s="188" t="s">
        <v>15195</v>
      </c>
      <c r="F3457" s="186">
        <v>26263598</v>
      </c>
      <c r="G3457" s="185" t="s">
        <v>6096</v>
      </c>
      <c r="H3457" s="110" t="s">
        <v>6097</v>
      </c>
      <c r="I3457" s="110" t="s">
        <v>8876</v>
      </c>
    </row>
    <row r="3458" spans="1:9" ht="11.25" customHeight="1" x14ac:dyDescent="0.2">
      <c r="A3458" s="181">
        <v>12514</v>
      </c>
      <c r="B3458" s="182" t="s">
        <v>8137</v>
      </c>
      <c r="C3458" s="182" t="s">
        <v>178</v>
      </c>
      <c r="D3458" s="183">
        <v>43759</v>
      </c>
      <c r="E3458" s="188" t="s">
        <v>15195</v>
      </c>
      <c r="F3458" s="186">
        <v>23714618</v>
      </c>
      <c r="G3458" s="185" t="s">
        <v>6096</v>
      </c>
      <c r="H3458" s="110" t="s">
        <v>6097</v>
      </c>
      <c r="I3458" s="110" t="s">
        <v>8876</v>
      </c>
    </row>
    <row r="3459" spans="1:9" ht="11.25" customHeight="1" x14ac:dyDescent="0.2">
      <c r="A3459" s="181">
        <v>12515</v>
      </c>
      <c r="B3459" s="182" t="s">
        <v>8135</v>
      </c>
      <c r="C3459" s="182" t="s">
        <v>178</v>
      </c>
      <c r="D3459" s="183">
        <v>43760</v>
      </c>
      <c r="E3459" s="188" t="s">
        <v>15195</v>
      </c>
      <c r="F3459" s="186">
        <v>14383530</v>
      </c>
      <c r="G3459" s="185" t="s">
        <v>6096</v>
      </c>
      <c r="H3459" s="110" t="s">
        <v>6233</v>
      </c>
      <c r="I3459" s="110" t="s">
        <v>6117</v>
      </c>
    </row>
    <row r="3460" spans="1:9" ht="11.25" customHeight="1" x14ac:dyDescent="0.2">
      <c r="A3460" s="181">
        <v>12516</v>
      </c>
      <c r="B3460" s="182" t="s">
        <v>8134</v>
      </c>
      <c r="C3460" s="182" t="s">
        <v>178</v>
      </c>
      <c r="D3460" s="184">
        <v>43760</v>
      </c>
      <c r="E3460" s="188" t="s">
        <v>15195</v>
      </c>
      <c r="F3460" s="186">
        <v>13373042</v>
      </c>
      <c r="G3460" s="185" t="s">
        <v>6604</v>
      </c>
      <c r="H3460" s="110" t="s">
        <v>6605</v>
      </c>
      <c r="I3460" s="110" t="s">
        <v>8913</v>
      </c>
    </row>
    <row r="3461" spans="1:9" ht="11.25" customHeight="1" x14ac:dyDescent="0.2">
      <c r="A3461" s="181">
        <v>12517</v>
      </c>
      <c r="B3461" s="182" t="s">
        <v>8131</v>
      </c>
      <c r="C3461" s="182" t="s">
        <v>178</v>
      </c>
      <c r="D3461" s="183">
        <v>43760</v>
      </c>
      <c r="E3461" s="188" t="s">
        <v>15195</v>
      </c>
      <c r="F3461" s="186">
        <v>7273697</v>
      </c>
      <c r="G3461" s="185" t="s">
        <v>8915</v>
      </c>
      <c r="H3461" s="110" t="s">
        <v>6149</v>
      </c>
      <c r="I3461" s="110" t="s">
        <v>6114</v>
      </c>
    </row>
    <row r="3462" spans="1:9" ht="11.25" customHeight="1" x14ac:dyDescent="0.2">
      <c r="A3462" s="181">
        <v>12518</v>
      </c>
      <c r="B3462" s="182" t="s">
        <v>8129</v>
      </c>
      <c r="C3462" s="182" t="s">
        <v>178</v>
      </c>
      <c r="D3462" s="184">
        <v>43760</v>
      </c>
      <c r="E3462" s="188" t="s">
        <v>15195</v>
      </c>
      <c r="F3462" s="186">
        <v>35688100</v>
      </c>
      <c r="G3462" s="185" t="s">
        <v>6096</v>
      </c>
      <c r="H3462" s="110" t="s">
        <v>6130</v>
      </c>
      <c r="I3462" s="110" t="s">
        <v>6117</v>
      </c>
    </row>
    <row r="3463" spans="1:9" ht="11.25" customHeight="1" x14ac:dyDescent="0.2">
      <c r="A3463" s="181">
        <v>12519</v>
      </c>
      <c r="B3463" s="182" t="s">
        <v>8073</v>
      </c>
      <c r="C3463" s="182" t="s">
        <v>178</v>
      </c>
      <c r="D3463" s="183">
        <v>43774</v>
      </c>
      <c r="E3463" s="188" t="s">
        <v>15195</v>
      </c>
      <c r="F3463" s="186">
        <v>9058392</v>
      </c>
      <c r="G3463" s="185" t="s">
        <v>6096</v>
      </c>
      <c r="H3463" s="110" t="s">
        <v>6097</v>
      </c>
      <c r="I3463" s="110" t="s">
        <v>6098</v>
      </c>
    </row>
    <row r="3464" spans="1:9" ht="11.25" customHeight="1" x14ac:dyDescent="0.2">
      <c r="A3464" s="181">
        <v>12520</v>
      </c>
      <c r="B3464" s="182" t="s">
        <v>8128</v>
      </c>
      <c r="C3464" s="182" t="s">
        <v>178</v>
      </c>
      <c r="D3464" s="184">
        <v>43760</v>
      </c>
      <c r="E3464" s="188" t="s">
        <v>15195</v>
      </c>
      <c r="F3464" s="186">
        <v>15202845</v>
      </c>
      <c r="G3464" s="185" t="s">
        <v>6096</v>
      </c>
      <c r="H3464" s="110" t="s">
        <v>6097</v>
      </c>
      <c r="I3464" s="110" t="s">
        <v>8562</v>
      </c>
    </row>
    <row r="3465" spans="1:9" ht="11.25" customHeight="1" x14ac:dyDescent="0.2">
      <c r="A3465" s="181">
        <v>12521</v>
      </c>
      <c r="B3465" s="182" t="s">
        <v>8114</v>
      </c>
      <c r="C3465" s="182" t="s">
        <v>178</v>
      </c>
      <c r="D3465" s="183">
        <v>43761</v>
      </c>
      <c r="E3465" s="188" t="s">
        <v>15195</v>
      </c>
      <c r="F3465" s="186">
        <v>6554816</v>
      </c>
      <c r="G3465" s="185" t="s">
        <v>6096</v>
      </c>
      <c r="H3465" s="110" t="s">
        <v>6097</v>
      </c>
      <c r="I3465" s="110" t="s">
        <v>8562</v>
      </c>
    </row>
    <row r="3466" spans="1:9" ht="11.25" customHeight="1" x14ac:dyDescent="0.2">
      <c r="A3466" s="181">
        <v>12522</v>
      </c>
      <c r="B3466" s="182" t="s">
        <v>8126</v>
      </c>
      <c r="C3466" s="182" t="s">
        <v>178</v>
      </c>
      <c r="D3466" s="184">
        <v>43760</v>
      </c>
      <c r="E3466" s="188" t="s">
        <v>15195</v>
      </c>
      <c r="F3466" s="186">
        <v>22750674.66</v>
      </c>
      <c r="G3466" s="185" t="s">
        <v>6096</v>
      </c>
      <c r="H3466" s="110" t="s">
        <v>6097</v>
      </c>
      <c r="I3466" s="110" t="s">
        <v>8562</v>
      </c>
    </row>
    <row r="3467" spans="1:9" ht="11.25" customHeight="1" x14ac:dyDescent="0.2">
      <c r="A3467" s="181">
        <v>12523</v>
      </c>
      <c r="B3467" s="182" t="s">
        <v>8071</v>
      </c>
      <c r="C3467" s="182" t="s">
        <v>178</v>
      </c>
      <c r="D3467" s="183">
        <v>43774</v>
      </c>
      <c r="E3467" s="188" t="s">
        <v>15195</v>
      </c>
      <c r="F3467" s="186">
        <v>2285082.0099999998</v>
      </c>
      <c r="G3467" s="185" t="s">
        <v>6096</v>
      </c>
      <c r="H3467" s="110" t="s">
        <v>6097</v>
      </c>
      <c r="I3467" s="110" t="s">
        <v>8034</v>
      </c>
    </row>
    <row r="3468" spans="1:9" ht="11.25" customHeight="1" x14ac:dyDescent="0.2">
      <c r="A3468" s="181">
        <v>12524</v>
      </c>
      <c r="B3468" s="182" t="s">
        <v>8125</v>
      </c>
      <c r="C3468" s="182" t="s">
        <v>178</v>
      </c>
      <c r="D3468" s="183">
        <v>43760</v>
      </c>
      <c r="E3468" s="188" t="s">
        <v>15195</v>
      </c>
      <c r="F3468" s="186">
        <v>2794905.17</v>
      </c>
      <c r="G3468" s="185" t="s">
        <v>6096</v>
      </c>
      <c r="H3468" s="110" t="s">
        <v>6097</v>
      </c>
      <c r="I3468" s="110" t="s">
        <v>6098</v>
      </c>
    </row>
    <row r="3469" spans="1:9" ht="11.25" customHeight="1" x14ac:dyDescent="0.2">
      <c r="A3469" s="181">
        <v>12525</v>
      </c>
      <c r="B3469" s="182" t="s">
        <v>8067</v>
      </c>
      <c r="C3469" s="182" t="s">
        <v>178</v>
      </c>
      <c r="D3469" s="183">
        <v>43774</v>
      </c>
      <c r="E3469" s="188" t="s">
        <v>15195</v>
      </c>
      <c r="F3469" s="186">
        <v>19798188</v>
      </c>
      <c r="G3469" s="185" t="s">
        <v>6096</v>
      </c>
      <c r="H3469" s="110" t="s">
        <v>6097</v>
      </c>
      <c r="I3469" s="110" t="s">
        <v>6098</v>
      </c>
    </row>
    <row r="3470" spans="1:9" ht="11.25" customHeight="1" x14ac:dyDescent="0.2">
      <c r="A3470" s="181">
        <v>12526</v>
      </c>
      <c r="B3470" s="182" t="s">
        <v>8124</v>
      </c>
      <c r="C3470" s="182" t="s">
        <v>178</v>
      </c>
      <c r="D3470" s="183">
        <v>43760</v>
      </c>
      <c r="E3470" s="188" t="s">
        <v>15195</v>
      </c>
      <c r="F3470" s="186">
        <v>15259123.52</v>
      </c>
      <c r="G3470" s="185" t="s">
        <v>6096</v>
      </c>
      <c r="H3470" s="110" t="s">
        <v>6097</v>
      </c>
      <c r="I3470" s="110" t="s">
        <v>8562</v>
      </c>
    </row>
    <row r="3471" spans="1:9" ht="11.25" customHeight="1" x14ac:dyDescent="0.2">
      <c r="A3471" s="181">
        <v>12527</v>
      </c>
      <c r="B3471" s="182" t="s">
        <v>8123</v>
      </c>
      <c r="C3471" s="182" t="s">
        <v>178</v>
      </c>
      <c r="D3471" s="183">
        <v>43760</v>
      </c>
      <c r="E3471" s="188" t="s">
        <v>15195</v>
      </c>
      <c r="F3471" s="186">
        <v>29883282.02</v>
      </c>
      <c r="G3471" s="185" t="s">
        <v>6096</v>
      </c>
      <c r="H3471" s="110" t="s">
        <v>6097</v>
      </c>
      <c r="I3471" s="110" t="s">
        <v>8562</v>
      </c>
    </row>
    <row r="3472" spans="1:9" ht="11.25" customHeight="1" x14ac:dyDescent="0.2">
      <c r="A3472" s="181">
        <v>12528</v>
      </c>
      <c r="B3472" s="182" t="s">
        <v>8122</v>
      </c>
      <c r="C3472" s="182" t="s">
        <v>178</v>
      </c>
      <c r="D3472" s="183">
        <v>43760</v>
      </c>
      <c r="E3472" s="188" t="s">
        <v>15195</v>
      </c>
      <c r="F3472" s="186">
        <v>13901672.82</v>
      </c>
      <c r="G3472" s="185" t="s">
        <v>6096</v>
      </c>
      <c r="H3472" s="110" t="s">
        <v>6097</v>
      </c>
      <c r="I3472" s="110" t="s">
        <v>8034</v>
      </c>
    </row>
    <row r="3473" spans="1:9" ht="11.25" customHeight="1" x14ac:dyDescent="0.2">
      <c r="A3473" s="181">
        <v>12529</v>
      </c>
      <c r="B3473" s="182" t="s">
        <v>8120</v>
      </c>
      <c r="C3473" s="182" t="s">
        <v>178</v>
      </c>
      <c r="D3473" s="183">
        <v>43760</v>
      </c>
      <c r="E3473" s="188" t="s">
        <v>15195</v>
      </c>
      <c r="F3473" s="186">
        <v>20711399.010000002</v>
      </c>
      <c r="G3473" s="185" t="s">
        <v>6096</v>
      </c>
      <c r="H3473" s="110" t="s">
        <v>6100</v>
      </c>
      <c r="I3473" s="110" t="s">
        <v>8034</v>
      </c>
    </row>
    <row r="3474" spans="1:9" ht="11.25" customHeight="1" x14ac:dyDescent="0.2">
      <c r="A3474" s="181">
        <v>12530</v>
      </c>
      <c r="B3474" s="182" t="s">
        <v>8118</v>
      </c>
      <c r="C3474" s="182" t="s">
        <v>178</v>
      </c>
      <c r="D3474" s="184">
        <v>43760</v>
      </c>
      <c r="E3474" s="188" t="s">
        <v>15195</v>
      </c>
      <c r="F3474" s="186">
        <v>15649623</v>
      </c>
      <c r="G3474" s="185" t="s">
        <v>6096</v>
      </c>
      <c r="H3474" s="110" t="s">
        <v>6100</v>
      </c>
      <c r="I3474" s="110" t="s">
        <v>8873</v>
      </c>
    </row>
    <row r="3475" spans="1:9" ht="11.25" customHeight="1" x14ac:dyDescent="0.2">
      <c r="A3475" s="181">
        <v>12531</v>
      </c>
      <c r="B3475" s="182" t="s">
        <v>8116</v>
      </c>
      <c r="C3475" s="182" t="s">
        <v>178</v>
      </c>
      <c r="D3475" s="183">
        <v>43760</v>
      </c>
      <c r="E3475" s="188" t="s">
        <v>15195</v>
      </c>
      <c r="F3475" s="186">
        <v>27029513.629999999</v>
      </c>
      <c r="G3475" s="185" t="s">
        <v>6096</v>
      </c>
      <c r="H3475" s="110" t="s">
        <v>6097</v>
      </c>
      <c r="I3475" s="110" t="s">
        <v>8562</v>
      </c>
    </row>
    <row r="3476" spans="1:9" ht="11.25" customHeight="1" x14ac:dyDescent="0.2">
      <c r="A3476" s="181">
        <v>12532</v>
      </c>
      <c r="B3476" s="182" t="s">
        <v>8112</v>
      </c>
      <c r="C3476" s="182" t="s">
        <v>178</v>
      </c>
      <c r="D3476" s="183">
        <v>43761</v>
      </c>
      <c r="E3476" s="188" t="s">
        <v>15195</v>
      </c>
      <c r="F3476" s="186">
        <v>20083229.010000002</v>
      </c>
      <c r="G3476" s="185" t="s">
        <v>6096</v>
      </c>
      <c r="H3476" s="110" t="s">
        <v>6097</v>
      </c>
      <c r="I3476" s="110" t="s">
        <v>8562</v>
      </c>
    </row>
    <row r="3477" spans="1:9" ht="11.25" customHeight="1" x14ac:dyDescent="0.2">
      <c r="A3477" s="181">
        <v>12533</v>
      </c>
      <c r="B3477" s="182" t="s">
        <v>8110</v>
      </c>
      <c r="C3477" s="182" t="s">
        <v>178</v>
      </c>
      <c r="D3477" s="183">
        <v>43761</v>
      </c>
      <c r="E3477" s="188" t="s">
        <v>15195</v>
      </c>
      <c r="F3477" s="186">
        <v>15012086.810000001</v>
      </c>
      <c r="G3477" s="185" t="s">
        <v>6096</v>
      </c>
      <c r="H3477" s="110" t="s">
        <v>6100</v>
      </c>
      <c r="I3477" s="110" t="s">
        <v>8562</v>
      </c>
    </row>
    <row r="3478" spans="1:9" ht="11.25" customHeight="1" x14ac:dyDescent="0.2">
      <c r="A3478" s="181">
        <v>12534</v>
      </c>
      <c r="B3478" s="182" t="s">
        <v>8108</v>
      </c>
      <c r="C3478" s="182" t="s">
        <v>178</v>
      </c>
      <c r="D3478" s="183">
        <v>43761</v>
      </c>
      <c r="E3478" s="188" t="s">
        <v>15195</v>
      </c>
      <c r="F3478" s="186">
        <v>29105208.309999999</v>
      </c>
      <c r="G3478" s="185" t="s">
        <v>6096</v>
      </c>
      <c r="H3478" s="110" t="s">
        <v>6097</v>
      </c>
      <c r="I3478" s="110" t="s">
        <v>8562</v>
      </c>
    </row>
    <row r="3479" spans="1:9" ht="11.25" customHeight="1" x14ac:dyDescent="0.2">
      <c r="A3479" s="181">
        <v>12535</v>
      </c>
      <c r="B3479" s="182" t="s">
        <v>8106</v>
      </c>
      <c r="C3479" s="182" t="s">
        <v>178</v>
      </c>
      <c r="D3479" s="184">
        <v>43761</v>
      </c>
      <c r="E3479" s="188" t="s">
        <v>15195</v>
      </c>
      <c r="F3479" s="186">
        <v>12526982</v>
      </c>
      <c r="G3479" s="185" t="s">
        <v>6096</v>
      </c>
      <c r="H3479" s="110" t="s">
        <v>6272</v>
      </c>
      <c r="I3479" s="110" t="s">
        <v>8926</v>
      </c>
    </row>
    <row r="3480" spans="1:9" ht="11.25" customHeight="1" x14ac:dyDescent="0.2">
      <c r="A3480" s="181">
        <v>12536</v>
      </c>
      <c r="B3480" s="182" t="s">
        <v>8104</v>
      </c>
      <c r="C3480" s="182" t="s">
        <v>178</v>
      </c>
      <c r="D3480" s="183">
        <v>43761</v>
      </c>
      <c r="E3480" s="188" t="s">
        <v>15195</v>
      </c>
      <c r="F3480" s="186">
        <v>12526982</v>
      </c>
      <c r="G3480" s="185" t="s">
        <v>6096</v>
      </c>
      <c r="H3480" s="110" t="s">
        <v>6272</v>
      </c>
      <c r="I3480" s="110" t="s">
        <v>8926</v>
      </c>
    </row>
    <row r="3481" spans="1:9" ht="11.25" customHeight="1" x14ac:dyDescent="0.2">
      <c r="A3481" s="181">
        <v>12537</v>
      </c>
      <c r="B3481" s="182" t="s">
        <v>8102</v>
      </c>
      <c r="C3481" s="182" t="s">
        <v>178</v>
      </c>
      <c r="D3481" s="183">
        <v>43761</v>
      </c>
      <c r="E3481" s="188" t="s">
        <v>15195</v>
      </c>
      <c r="F3481" s="186">
        <v>4936920.87</v>
      </c>
      <c r="G3481" s="185" t="s">
        <v>6096</v>
      </c>
      <c r="H3481" s="110" t="s">
        <v>6272</v>
      </c>
      <c r="I3481" s="110" t="s">
        <v>8926</v>
      </c>
    </row>
    <row r="3482" spans="1:9" ht="11.25" customHeight="1" x14ac:dyDescent="0.2">
      <c r="A3482" s="181">
        <v>12538</v>
      </c>
      <c r="B3482" s="182" t="s">
        <v>8100</v>
      </c>
      <c r="C3482" s="182" t="s">
        <v>178</v>
      </c>
      <c r="D3482" s="184">
        <v>43761</v>
      </c>
      <c r="E3482" s="188" t="s">
        <v>15195</v>
      </c>
      <c r="F3482" s="186">
        <v>11152292</v>
      </c>
      <c r="G3482" s="185" t="s">
        <v>6096</v>
      </c>
      <c r="H3482" s="110" t="s">
        <v>6272</v>
      </c>
      <c r="I3482" s="110" t="s">
        <v>8926</v>
      </c>
    </row>
    <row r="3483" spans="1:9" ht="11.25" customHeight="1" x14ac:dyDescent="0.2">
      <c r="A3483" s="181">
        <v>12539</v>
      </c>
      <c r="B3483" s="182" t="s">
        <v>8098</v>
      </c>
      <c r="C3483" s="182" t="s">
        <v>178</v>
      </c>
      <c r="D3483" s="183">
        <v>43761</v>
      </c>
      <c r="E3483" s="188" t="s">
        <v>15195</v>
      </c>
      <c r="F3483" s="186">
        <v>17496803.239999998</v>
      </c>
      <c r="G3483" s="185" t="s">
        <v>6096</v>
      </c>
      <c r="H3483" s="110" t="s">
        <v>6272</v>
      </c>
      <c r="I3483" s="110" t="s">
        <v>8926</v>
      </c>
    </row>
    <row r="3484" spans="1:9" ht="11.25" customHeight="1" x14ac:dyDescent="0.2">
      <c r="A3484" s="181">
        <v>12540</v>
      </c>
      <c r="B3484" s="182" t="s">
        <v>8096</v>
      </c>
      <c r="C3484" s="182" t="s">
        <v>178</v>
      </c>
      <c r="D3484" s="183">
        <v>43761</v>
      </c>
      <c r="E3484" s="188" t="s">
        <v>15195</v>
      </c>
      <c r="F3484" s="186">
        <v>21439711.010000002</v>
      </c>
      <c r="G3484" s="185" t="s">
        <v>6096</v>
      </c>
      <c r="H3484" s="110" t="s">
        <v>6272</v>
      </c>
      <c r="I3484" s="110" t="s">
        <v>8926</v>
      </c>
    </row>
    <row r="3485" spans="1:9" ht="11.25" customHeight="1" x14ac:dyDescent="0.2">
      <c r="A3485" s="181">
        <v>12541</v>
      </c>
      <c r="B3485" s="182" t="s">
        <v>8095</v>
      </c>
      <c r="C3485" s="182" t="s">
        <v>178</v>
      </c>
      <c r="D3485" s="183">
        <v>44593</v>
      </c>
      <c r="E3485" s="188" t="s">
        <v>7328</v>
      </c>
      <c r="F3485" s="186">
        <v>2528082.0099999998</v>
      </c>
      <c r="G3485" s="185" t="s">
        <v>6096</v>
      </c>
      <c r="H3485" s="110" t="s">
        <v>6272</v>
      </c>
      <c r="I3485" s="110" t="s">
        <v>8926</v>
      </c>
    </row>
    <row r="3486" spans="1:9" ht="11.25" customHeight="1" x14ac:dyDescent="0.2">
      <c r="A3486" s="181">
        <v>12543</v>
      </c>
      <c r="B3486" s="182" t="s">
        <v>8093</v>
      </c>
      <c r="C3486" s="182" t="s">
        <v>178</v>
      </c>
      <c r="D3486" s="183">
        <v>43761</v>
      </c>
      <c r="E3486" s="188" t="s">
        <v>15195</v>
      </c>
      <c r="F3486" s="186">
        <v>6363576.8099999996</v>
      </c>
      <c r="G3486" s="185" t="s">
        <v>6096</v>
      </c>
      <c r="H3486" s="110" t="s">
        <v>6272</v>
      </c>
      <c r="I3486" s="110" t="s">
        <v>8926</v>
      </c>
    </row>
    <row r="3487" spans="1:9" ht="11.25" customHeight="1" x14ac:dyDescent="0.2">
      <c r="A3487" s="181">
        <v>12544</v>
      </c>
      <c r="B3487" s="182" t="s">
        <v>8091</v>
      </c>
      <c r="C3487" s="182" t="s">
        <v>178</v>
      </c>
      <c r="D3487" s="183">
        <v>43761</v>
      </c>
      <c r="E3487" s="188" t="s">
        <v>15195</v>
      </c>
      <c r="F3487" s="186">
        <v>5608005.9000000004</v>
      </c>
      <c r="G3487" s="185" t="s">
        <v>6096</v>
      </c>
      <c r="H3487" s="110" t="s">
        <v>6272</v>
      </c>
      <c r="I3487" s="110" t="s">
        <v>8926</v>
      </c>
    </row>
    <row r="3488" spans="1:9" ht="11.25" customHeight="1" x14ac:dyDescent="0.2">
      <c r="A3488" s="181">
        <v>12545</v>
      </c>
      <c r="B3488" s="182" t="s">
        <v>8089</v>
      </c>
      <c r="C3488" s="182" t="s">
        <v>178</v>
      </c>
      <c r="D3488" s="183">
        <v>43761</v>
      </c>
      <c r="E3488" s="188" t="s">
        <v>15195</v>
      </c>
      <c r="F3488" s="186">
        <v>5598902.2300000004</v>
      </c>
      <c r="G3488" s="185" t="s">
        <v>6096</v>
      </c>
      <c r="H3488" s="110" t="s">
        <v>6272</v>
      </c>
      <c r="I3488" s="110" t="s">
        <v>8926</v>
      </c>
    </row>
    <row r="3489" spans="1:9" ht="11.25" customHeight="1" x14ac:dyDescent="0.2">
      <c r="A3489" s="181">
        <v>12546</v>
      </c>
      <c r="B3489" s="182" t="s">
        <v>8087</v>
      </c>
      <c r="C3489" s="182" t="s">
        <v>178</v>
      </c>
      <c r="D3489" s="183">
        <v>43761</v>
      </c>
      <c r="E3489" s="188" t="s">
        <v>15195</v>
      </c>
      <c r="F3489" s="186">
        <v>91660497</v>
      </c>
      <c r="G3489" s="185" t="s">
        <v>6096</v>
      </c>
      <c r="H3489" s="110" t="s">
        <v>6272</v>
      </c>
      <c r="I3489" s="110" t="s">
        <v>8926</v>
      </c>
    </row>
    <row r="3490" spans="1:9" ht="11.25" customHeight="1" x14ac:dyDescent="0.2">
      <c r="A3490" s="181">
        <v>12547</v>
      </c>
      <c r="B3490" s="182" t="s">
        <v>8086</v>
      </c>
      <c r="C3490" s="182" t="s">
        <v>178</v>
      </c>
      <c r="D3490" s="183">
        <v>43761</v>
      </c>
      <c r="E3490" s="188" t="s">
        <v>15195</v>
      </c>
      <c r="F3490" s="186">
        <v>28030944</v>
      </c>
      <c r="G3490" s="185" t="s">
        <v>6096</v>
      </c>
      <c r="H3490" s="110" t="s">
        <v>6097</v>
      </c>
      <c r="I3490" s="110" t="s">
        <v>8034</v>
      </c>
    </row>
    <row r="3491" spans="1:9" ht="11.25" customHeight="1" x14ac:dyDescent="0.2">
      <c r="A3491" s="181">
        <v>12548</v>
      </c>
      <c r="B3491" s="182" t="s">
        <v>8083</v>
      </c>
      <c r="C3491" s="182" t="s">
        <v>178</v>
      </c>
      <c r="D3491" s="183">
        <v>43761</v>
      </c>
      <c r="E3491" s="188" t="s">
        <v>15195</v>
      </c>
      <c r="F3491" s="186">
        <v>27029514</v>
      </c>
      <c r="G3491" s="185" t="s">
        <v>6096</v>
      </c>
      <c r="H3491" s="110" t="s">
        <v>6097</v>
      </c>
      <c r="I3491" s="110" t="s">
        <v>8034</v>
      </c>
    </row>
    <row r="3492" spans="1:9" ht="11.25" customHeight="1" x14ac:dyDescent="0.2">
      <c r="A3492" s="181">
        <v>12550</v>
      </c>
      <c r="B3492" s="182" t="s">
        <v>8082</v>
      </c>
      <c r="C3492" s="182" t="s">
        <v>178</v>
      </c>
      <c r="D3492" s="184">
        <v>44589</v>
      </c>
      <c r="E3492" s="188" t="s">
        <v>7328</v>
      </c>
      <c r="F3492" s="186">
        <v>196659</v>
      </c>
      <c r="G3492" s="185" t="s">
        <v>6096</v>
      </c>
      <c r="H3492" s="110" t="s">
        <v>6097</v>
      </c>
      <c r="I3492" s="110" t="s">
        <v>8873</v>
      </c>
    </row>
    <row r="3493" spans="1:9" ht="11.25" customHeight="1" x14ac:dyDescent="0.2">
      <c r="A3493" s="181">
        <v>12557</v>
      </c>
      <c r="B3493" s="182" t="s">
        <v>8064</v>
      </c>
      <c r="C3493" s="182" t="s">
        <v>178</v>
      </c>
      <c r="D3493" s="183">
        <v>43789</v>
      </c>
      <c r="E3493" s="188" t="s">
        <v>15195</v>
      </c>
      <c r="F3493" s="186">
        <v>128990</v>
      </c>
      <c r="G3493" s="185" t="s">
        <v>6096</v>
      </c>
      <c r="H3493" s="110" t="s">
        <v>6097</v>
      </c>
      <c r="I3493" s="110" t="s">
        <v>8873</v>
      </c>
    </row>
    <row r="3494" spans="1:9" ht="11.25" customHeight="1" x14ac:dyDescent="0.2">
      <c r="A3494" s="181">
        <v>12569</v>
      </c>
      <c r="B3494" s="182" t="s">
        <v>8005</v>
      </c>
      <c r="C3494" s="182" t="s">
        <v>273</v>
      </c>
      <c r="D3494" s="183">
        <v>44592</v>
      </c>
      <c r="E3494" s="188" t="s">
        <v>7328</v>
      </c>
      <c r="F3494" s="186">
        <v>479548</v>
      </c>
      <c r="G3494" s="185" t="s">
        <v>6096</v>
      </c>
      <c r="H3494" s="110" t="s">
        <v>6230</v>
      </c>
      <c r="I3494" s="110" t="s">
        <v>6117</v>
      </c>
    </row>
    <row r="3495" spans="1:9" ht="11.25" customHeight="1" x14ac:dyDescent="0.2">
      <c r="A3495" s="181">
        <v>12629</v>
      </c>
      <c r="B3495" s="182" t="s">
        <v>7267</v>
      </c>
      <c r="C3495" s="182" t="s">
        <v>171</v>
      </c>
      <c r="D3495" s="183">
        <v>44715</v>
      </c>
      <c r="E3495" s="188" t="s">
        <v>7328</v>
      </c>
      <c r="F3495" s="186">
        <v>21401</v>
      </c>
      <c r="G3495" s="185" t="s">
        <v>6096</v>
      </c>
      <c r="H3495" s="110" t="s">
        <v>6230</v>
      </c>
      <c r="I3495" s="110" t="s">
        <v>8932</v>
      </c>
    </row>
    <row r="3496" spans="1:9" ht="11.25" customHeight="1" x14ac:dyDescent="0.2">
      <c r="A3496" s="181">
        <v>12630</v>
      </c>
      <c r="B3496" s="182" t="s">
        <v>7266</v>
      </c>
      <c r="C3496" s="182" t="s">
        <v>171</v>
      </c>
      <c r="D3496" s="183">
        <v>45062</v>
      </c>
      <c r="E3496" s="188" t="s">
        <v>15194</v>
      </c>
      <c r="F3496" s="186">
        <v>54425.99</v>
      </c>
      <c r="G3496" s="185" t="s">
        <v>6096</v>
      </c>
      <c r="H3496" s="110" t="s">
        <v>6230</v>
      </c>
      <c r="I3496" s="110" t="s">
        <v>8932</v>
      </c>
    </row>
    <row r="3497" spans="1:9" ht="11.25" customHeight="1" x14ac:dyDescent="0.2">
      <c r="A3497" s="181">
        <v>12631</v>
      </c>
      <c r="B3497" s="182" t="s">
        <v>7265</v>
      </c>
      <c r="C3497" s="182" t="s">
        <v>171</v>
      </c>
      <c r="D3497" s="183">
        <v>45062</v>
      </c>
      <c r="E3497" s="188" t="s">
        <v>15194</v>
      </c>
      <c r="F3497" s="186">
        <v>28596</v>
      </c>
      <c r="G3497" s="185" t="s">
        <v>6096</v>
      </c>
      <c r="H3497" s="110" t="s">
        <v>6119</v>
      </c>
      <c r="I3497" s="110" t="s">
        <v>8934</v>
      </c>
    </row>
    <row r="3498" spans="1:9" ht="11.25" customHeight="1" x14ac:dyDescent="0.2">
      <c r="A3498" s="181" t="s">
        <v>14589</v>
      </c>
      <c r="B3498" s="182" t="s">
        <v>8258</v>
      </c>
      <c r="C3498" s="182" t="s">
        <v>178</v>
      </c>
      <c r="D3498" s="184">
        <v>43733</v>
      </c>
      <c r="E3498" s="188" t="s">
        <v>15195</v>
      </c>
      <c r="F3498" s="186">
        <v>832000</v>
      </c>
      <c r="G3498" s="185" t="s">
        <v>6096</v>
      </c>
      <c r="H3498" s="110" t="s">
        <v>6155</v>
      </c>
      <c r="I3498" s="110" t="s">
        <v>6114</v>
      </c>
    </row>
    <row r="3499" spans="1:9" ht="11.25" customHeight="1" x14ac:dyDescent="0.2">
      <c r="A3499" s="181">
        <v>12665</v>
      </c>
      <c r="B3499" s="182" t="s">
        <v>7224</v>
      </c>
      <c r="C3499" s="182" t="s">
        <v>178</v>
      </c>
      <c r="D3499" s="183">
        <v>44084</v>
      </c>
      <c r="E3499" s="188" t="s">
        <v>15196</v>
      </c>
      <c r="F3499" s="186">
        <v>937999.65</v>
      </c>
      <c r="G3499" s="185" t="s">
        <v>6096</v>
      </c>
      <c r="H3499" s="110" t="s">
        <v>7184</v>
      </c>
      <c r="I3499" s="110" t="s">
        <v>6117</v>
      </c>
    </row>
    <row r="3500" spans="1:9" ht="11.25" customHeight="1" x14ac:dyDescent="0.2">
      <c r="A3500" s="181">
        <v>12666</v>
      </c>
      <c r="B3500" s="182" t="s">
        <v>7222</v>
      </c>
      <c r="C3500" s="182" t="s">
        <v>178</v>
      </c>
      <c r="D3500" s="184">
        <v>44084</v>
      </c>
      <c r="E3500" s="188" t="s">
        <v>15196</v>
      </c>
      <c r="F3500" s="186">
        <v>5099999.66</v>
      </c>
      <c r="G3500" s="185" t="s">
        <v>6096</v>
      </c>
      <c r="H3500" s="110" t="s">
        <v>6257</v>
      </c>
      <c r="I3500" s="110" t="s">
        <v>6114</v>
      </c>
    </row>
    <row r="3501" spans="1:9" ht="11.25" customHeight="1" x14ac:dyDescent="0.2">
      <c r="A3501" s="181">
        <v>12668</v>
      </c>
      <c r="B3501" s="182" t="s">
        <v>7220</v>
      </c>
      <c r="C3501" s="182" t="s">
        <v>178</v>
      </c>
      <c r="D3501" s="183">
        <v>44084</v>
      </c>
      <c r="E3501" s="188" t="s">
        <v>15196</v>
      </c>
      <c r="F3501" s="186">
        <v>1459999.1</v>
      </c>
      <c r="G3501" s="185" t="s">
        <v>6096</v>
      </c>
      <c r="H3501" s="110" t="s">
        <v>6573</v>
      </c>
      <c r="I3501" s="110" t="s">
        <v>6117</v>
      </c>
    </row>
    <row r="3502" spans="1:9" ht="11.25" customHeight="1" x14ac:dyDescent="0.2">
      <c r="A3502" s="181">
        <v>12669</v>
      </c>
      <c r="B3502" s="182" t="s">
        <v>7218</v>
      </c>
      <c r="C3502" s="182" t="s">
        <v>178</v>
      </c>
      <c r="D3502" s="183">
        <v>44085</v>
      </c>
      <c r="E3502" s="188" t="s">
        <v>15196</v>
      </c>
      <c r="F3502" s="186">
        <v>171258.85</v>
      </c>
      <c r="G3502" s="185" t="s">
        <v>7748</v>
      </c>
      <c r="H3502" s="110" t="s">
        <v>6344</v>
      </c>
      <c r="I3502" s="110" t="s">
        <v>6114</v>
      </c>
    </row>
    <row r="3503" spans="1:9" ht="11.25" customHeight="1" x14ac:dyDescent="0.2">
      <c r="A3503" s="181">
        <v>12670</v>
      </c>
      <c r="B3503" s="182" t="s">
        <v>7217</v>
      </c>
      <c r="C3503" s="182" t="s">
        <v>178</v>
      </c>
      <c r="D3503" s="183">
        <v>44085</v>
      </c>
      <c r="E3503" s="188" t="s">
        <v>15196</v>
      </c>
      <c r="F3503" s="186">
        <v>313922</v>
      </c>
      <c r="G3503" s="185" t="s">
        <v>6096</v>
      </c>
      <c r="H3503" s="110" t="s">
        <v>6097</v>
      </c>
      <c r="I3503" s="110" t="s">
        <v>8562</v>
      </c>
    </row>
    <row r="3504" spans="1:9" ht="11.25" customHeight="1" x14ac:dyDescent="0.2">
      <c r="A3504" s="181">
        <v>12671</v>
      </c>
      <c r="B3504" s="182" t="s">
        <v>7207</v>
      </c>
      <c r="C3504" s="182" t="s">
        <v>178</v>
      </c>
      <c r="D3504" s="183">
        <v>44088</v>
      </c>
      <c r="E3504" s="188" t="s">
        <v>15196</v>
      </c>
      <c r="F3504" s="186">
        <v>593601</v>
      </c>
      <c r="G3504" s="185" t="s">
        <v>6096</v>
      </c>
      <c r="H3504" s="110" t="s">
        <v>6097</v>
      </c>
      <c r="I3504" s="110" t="s">
        <v>8562</v>
      </c>
    </row>
    <row r="3505" spans="1:9" ht="11.25" customHeight="1" x14ac:dyDescent="0.2">
      <c r="A3505" s="181">
        <v>12685</v>
      </c>
      <c r="B3505" s="182" t="s">
        <v>7204</v>
      </c>
      <c r="C3505" s="182" t="s">
        <v>178</v>
      </c>
      <c r="D3505" s="183">
        <v>44090</v>
      </c>
      <c r="E3505" s="188" t="s">
        <v>15196</v>
      </c>
      <c r="F3505" s="186">
        <v>544999.77</v>
      </c>
      <c r="G3505" s="185" t="s">
        <v>6096</v>
      </c>
      <c r="H3505" s="110" t="s">
        <v>6097</v>
      </c>
      <c r="I3505" s="110" t="s">
        <v>8562</v>
      </c>
    </row>
    <row r="3506" spans="1:9" ht="11.25" customHeight="1" x14ac:dyDescent="0.2">
      <c r="A3506" s="181">
        <v>12686</v>
      </c>
      <c r="B3506" s="182" t="s">
        <v>7203</v>
      </c>
      <c r="C3506" s="182" t="s">
        <v>178</v>
      </c>
      <c r="D3506" s="183">
        <v>44090</v>
      </c>
      <c r="E3506" s="188" t="s">
        <v>15196</v>
      </c>
      <c r="F3506" s="186">
        <v>357999.6</v>
      </c>
      <c r="G3506" s="185" t="s">
        <v>6096</v>
      </c>
      <c r="H3506" s="110" t="s">
        <v>6097</v>
      </c>
      <c r="I3506" s="110" t="s">
        <v>8562</v>
      </c>
    </row>
    <row r="3507" spans="1:9" ht="11.25" customHeight="1" x14ac:dyDescent="0.2">
      <c r="A3507" s="181">
        <v>12687</v>
      </c>
      <c r="B3507" s="182" t="s">
        <v>7202</v>
      </c>
      <c r="C3507" s="182" t="s">
        <v>178</v>
      </c>
      <c r="D3507" s="183">
        <v>44588</v>
      </c>
      <c r="E3507" s="188" t="s">
        <v>7328</v>
      </c>
      <c r="F3507" s="186">
        <v>1802405</v>
      </c>
      <c r="G3507" s="185" t="s">
        <v>6096</v>
      </c>
      <c r="H3507" s="110" t="s">
        <v>6097</v>
      </c>
      <c r="I3507" s="110" t="s">
        <v>8885</v>
      </c>
    </row>
    <row r="3508" spans="1:9" ht="11.25" customHeight="1" x14ac:dyDescent="0.2">
      <c r="A3508" s="181">
        <v>12688</v>
      </c>
      <c r="B3508" s="182" t="s">
        <v>7201</v>
      </c>
      <c r="C3508" s="182" t="s">
        <v>178</v>
      </c>
      <c r="D3508" s="183">
        <v>44092</v>
      </c>
      <c r="E3508" s="188" t="s">
        <v>15196</v>
      </c>
      <c r="F3508" s="186">
        <v>1168141</v>
      </c>
      <c r="G3508" s="185" t="s">
        <v>6096</v>
      </c>
      <c r="H3508" s="110" t="s">
        <v>6100</v>
      </c>
      <c r="I3508" s="110" t="s">
        <v>8562</v>
      </c>
    </row>
    <row r="3509" spans="1:9" ht="11.25" customHeight="1" x14ac:dyDescent="0.2">
      <c r="A3509" s="181">
        <v>12690</v>
      </c>
      <c r="B3509" s="182" t="s">
        <v>7198</v>
      </c>
      <c r="C3509" s="182" t="s">
        <v>4459</v>
      </c>
      <c r="D3509" s="184">
        <v>44097</v>
      </c>
      <c r="E3509" s="188" t="s">
        <v>15196</v>
      </c>
      <c r="F3509" s="186">
        <v>140420</v>
      </c>
      <c r="G3509" s="185" t="s">
        <v>6096</v>
      </c>
      <c r="H3509" s="110" t="s">
        <v>6097</v>
      </c>
      <c r="I3509" s="110" t="s">
        <v>8939</v>
      </c>
    </row>
    <row r="3510" spans="1:9" ht="11.25" customHeight="1" x14ac:dyDescent="0.2">
      <c r="A3510" s="181">
        <v>12691</v>
      </c>
      <c r="B3510" s="182" t="s">
        <v>7197</v>
      </c>
      <c r="C3510" s="182" t="s">
        <v>4484</v>
      </c>
      <c r="D3510" s="183">
        <v>44467</v>
      </c>
      <c r="E3510" s="188" t="s">
        <v>15199</v>
      </c>
      <c r="F3510" s="186">
        <v>16095</v>
      </c>
      <c r="G3510" s="185" t="s">
        <v>6096</v>
      </c>
      <c r="H3510" s="110" t="s">
        <v>6097</v>
      </c>
      <c r="I3510" s="110" t="s">
        <v>8034</v>
      </c>
    </row>
    <row r="3511" spans="1:9" ht="11.25" customHeight="1" x14ac:dyDescent="0.2">
      <c r="A3511" s="181">
        <v>12692</v>
      </c>
      <c r="B3511" s="182" t="s">
        <v>7061</v>
      </c>
      <c r="C3511" s="182" t="s">
        <v>178</v>
      </c>
      <c r="D3511" s="183">
        <v>44130</v>
      </c>
      <c r="E3511" s="188" t="s">
        <v>15196</v>
      </c>
      <c r="F3511" s="186">
        <v>16090</v>
      </c>
      <c r="G3511" s="185" t="s">
        <v>6096</v>
      </c>
      <c r="H3511" s="110" t="s">
        <v>6370</v>
      </c>
      <c r="I3511" s="110" t="s">
        <v>6114</v>
      </c>
    </row>
    <row r="3512" spans="1:9" ht="11.25" customHeight="1" x14ac:dyDescent="0.2">
      <c r="A3512" s="181">
        <v>12693</v>
      </c>
      <c r="B3512" s="182" t="s">
        <v>7060</v>
      </c>
      <c r="C3512" s="182" t="s">
        <v>178</v>
      </c>
      <c r="D3512" s="183">
        <v>44130</v>
      </c>
      <c r="E3512" s="188" t="s">
        <v>15196</v>
      </c>
      <c r="F3512" s="186">
        <v>11389</v>
      </c>
      <c r="G3512" s="185" t="s">
        <v>6096</v>
      </c>
      <c r="H3512" s="110" t="s">
        <v>6097</v>
      </c>
      <c r="I3512" s="110" t="s">
        <v>8939</v>
      </c>
    </row>
    <row r="3513" spans="1:9" ht="11.25" customHeight="1" x14ac:dyDescent="0.2">
      <c r="A3513" s="181">
        <v>12694</v>
      </c>
      <c r="B3513" s="182" t="s">
        <v>7059</v>
      </c>
      <c r="C3513" s="182" t="s">
        <v>178</v>
      </c>
      <c r="D3513" s="183">
        <v>44130</v>
      </c>
      <c r="E3513" s="188" t="s">
        <v>15196</v>
      </c>
      <c r="F3513" s="186">
        <v>12582</v>
      </c>
      <c r="G3513" s="185" t="s">
        <v>6096</v>
      </c>
      <c r="H3513" s="110" t="s">
        <v>6230</v>
      </c>
      <c r="I3513" s="110" t="s">
        <v>8932</v>
      </c>
    </row>
    <row r="3514" spans="1:9" ht="11.25" customHeight="1" x14ac:dyDescent="0.2">
      <c r="A3514" s="181">
        <v>12695</v>
      </c>
      <c r="B3514" s="182" t="s">
        <v>7058</v>
      </c>
      <c r="C3514" s="182" t="s">
        <v>178</v>
      </c>
      <c r="D3514" s="183">
        <v>44130</v>
      </c>
      <c r="E3514" s="188" t="s">
        <v>15196</v>
      </c>
      <c r="F3514" s="186">
        <v>10906</v>
      </c>
      <c r="G3514" s="185" t="s">
        <v>6096</v>
      </c>
      <c r="H3514" s="110" t="s">
        <v>6230</v>
      </c>
      <c r="I3514" s="110" t="s">
        <v>8932</v>
      </c>
    </row>
    <row r="3515" spans="1:9" ht="11.25" customHeight="1" x14ac:dyDescent="0.2">
      <c r="A3515" s="181">
        <v>12696</v>
      </c>
      <c r="B3515" s="182" t="s">
        <v>7057</v>
      </c>
      <c r="C3515" s="182" t="s">
        <v>178</v>
      </c>
      <c r="D3515" s="183">
        <v>44130</v>
      </c>
      <c r="E3515" s="188" t="s">
        <v>15196</v>
      </c>
      <c r="F3515" s="186">
        <v>15559</v>
      </c>
      <c r="G3515" s="185" t="s">
        <v>6096</v>
      </c>
      <c r="H3515" s="110" t="s">
        <v>6230</v>
      </c>
      <c r="I3515" s="110" t="s">
        <v>8932</v>
      </c>
    </row>
    <row r="3516" spans="1:9" ht="11.25" customHeight="1" x14ac:dyDescent="0.2">
      <c r="A3516" s="181">
        <v>12697</v>
      </c>
      <c r="B3516" s="182" t="s">
        <v>7056</v>
      </c>
      <c r="C3516" s="182" t="s">
        <v>178</v>
      </c>
      <c r="D3516" s="183">
        <v>44130</v>
      </c>
      <c r="E3516" s="188" t="s">
        <v>15196</v>
      </c>
      <c r="F3516" s="186">
        <v>9844</v>
      </c>
      <c r="G3516" s="185" t="s">
        <v>6096</v>
      </c>
      <c r="H3516" s="110" t="s">
        <v>6257</v>
      </c>
      <c r="I3516" s="110" t="s">
        <v>6114</v>
      </c>
    </row>
    <row r="3517" spans="1:9" ht="11.25" customHeight="1" x14ac:dyDescent="0.2">
      <c r="A3517" s="181">
        <v>12698</v>
      </c>
      <c r="B3517" s="182" t="s">
        <v>7055</v>
      </c>
      <c r="C3517" s="182" t="s">
        <v>178</v>
      </c>
      <c r="D3517" s="183">
        <v>44130</v>
      </c>
      <c r="E3517" s="188" t="s">
        <v>15196</v>
      </c>
      <c r="F3517" s="186">
        <v>22625.01</v>
      </c>
      <c r="G3517" s="185" t="s">
        <v>6096</v>
      </c>
      <c r="H3517" s="110" t="s">
        <v>8946</v>
      </c>
      <c r="I3517" s="110" t="s">
        <v>6211</v>
      </c>
    </row>
    <row r="3518" spans="1:9" ht="11.25" customHeight="1" x14ac:dyDescent="0.2">
      <c r="A3518" s="181">
        <v>12699</v>
      </c>
      <c r="B3518" s="182" t="s">
        <v>7054</v>
      </c>
      <c r="C3518" s="182" t="s">
        <v>178</v>
      </c>
      <c r="D3518" s="183">
        <v>44130</v>
      </c>
      <c r="E3518" s="188" t="s">
        <v>15196</v>
      </c>
      <c r="F3518" s="186">
        <v>23106</v>
      </c>
      <c r="G3518" s="185" t="s">
        <v>6096</v>
      </c>
      <c r="H3518" s="110" t="s">
        <v>6257</v>
      </c>
      <c r="I3518" s="110" t="s">
        <v>6122</v>
      </c>
    </row>
    <row r="3519" spans="1:9" ht="11.25" customHeight="1" x14ac:dyDescent="0.2">
      <c r="A3519" s="181">
        <v>12700</v>
      </c>
      <c r="B3519" s="182" t="s">
        <v>7053</v>
      </c>
      <c r="C3519" s="182" t="s">
        <v>178</v>
      </c>
      <c r="D3519" s="183">
        <v>44130</v>
      </c>
      <c r="E3519" s="188" t="s">
        <v>15196</v>
      </c>
      <c r="F3519" s="186">
        <v>38318</v>
      </c>
      <c r="G3519" s="185" t="s">
        <v>6096</v>
      </c>
      <c r="H3519" s="110" t="s">
        <v>6194</v>
      </c>
      <c r="I3519" s="110" t="s">
        <v>6114</v>
      </c>
    </row>
    <row r="3520" spans="1:9" ht="11.25" customHeight="1" x14ac:dyDescent="0.2">
      <c r="A3520" s="181">
        <v>12701</v>
      </c>
      <c r="B3520" s="182" t="s">
        <v>7052</v>
      </c>
      <c r="C3520" s="182" t="s">
        <v>178</v>
      </c>
      <c r="D3520" s="184">
        <v>44130</v>
      </c>
      <c r="E3520" s="188" t="s">
        <v>15196</v>
      </c>
      <c r="F3520" s="186">
        <v>202206</v>
      </c>
      <c r="G3520" s="185" t="s">
        <v>8948</v>
      </c>
      <c r="H3520" s="110" t="s">
        <v>7128</v>
      </c>
      <c r="I3520" s="110" t="s">
        <v>6114</v>
      </c>
    </row>
    <row r="3521" spans="1:9" ht="11.25" customHeight="1" x14ac:dyDescent="0.2">
      <c r="A3521" s="181">
        <v>12702</v>
      </c>
      <c r="B3521" s="182" t="s">
        <v>7051</v>
      </c>
      <c r="C3521" s="182" t="s">
        <v>178</v>
      </c>
      <c r="D3521" s="183">
        <v>44130</v>
      </c>
      <c r="E3521" s="188" t="s">
        <v>15196</v>
      </c>
      <c r="F3521" s="186">
        <v>100328</v>
      </c>
      <c r="G3521" s="185" t="s">
        <v>6096</v>
      </c>
      <c r="H3521" s="110" t="s">
        <v>6097</v>
      </c>
      <c r="I3521" s="110" t="s">
        <v>8562</v>
      </c>
    </row>
    <row r="3522" spans="1:9" ht="11.25" customHeight="1" x14ac:dyDescent="0.2">
      <c r="A3522" s="181">
        <v>12703</v>
      </c>
      <c r="B3522" s="182" t="s">
        <v>7050</v>
      </c>
      <c r="C3522" s="182" t="s">
        <v>178</v>
      </c>
      <c r="D3522" s="183">
        <v>44130</v>
      </c>
      <c r="E3522" s="188" t="s">
        <v>15196</v>
      </c>
      <c r="F3522" s="186">
        <v>67873.009999999995</v>
      </c>
      <c r="G3522" s="185" t="s">
        <v>6096</v>
      </c>
      <c r="H3522" s="110" t="s">
        <v>6194</v>
      </c>
      <c r="I3522" s="110" t="s">
        <v>6114</v>
      </c>
    </row>
    <row r="3523" spans="1:9" ht="11.25" customHeight="1" x14ac:dyDescent="0.2">
      <c r="A3523" s="181">
        <v>12709</v>
      </c>
      <c r="B3523" s="182" t="s">
        <v>7080</v>
      </c>
      <c r="C3523" s="182" t="s">
        <v>171</v>
      </c>
      <c r="D3523" s="183">
        <v>44117</v>
      </c>
      <c r="E3523" s="188" t="s">
        <v>15196</v>
      </c>
      <c r="F3523" s="186">
        <v>447570</v>
      </c>
      <c r="G3523" s="185" t="s">
        <v>6136</v>
      </c>
      <c r="H3523" s="110" t="s">
        <v>6137</v>
      </c>
      <c r="I3523" s="110" t="s">
        <v>6118</v>
      </c>
    </row>
    <row r="3524" spans="1:9" ht="11.25" customHeight="1" x14ac:dyDescent="0.2">
      <c r="A3524" s="181">
        <v>12710</v>
      </c>
      <c r="B3524" s="182" t="s">
        <v>14596</v>
      </c>
      <c r="C3524" s="182" t="s">
        <v>178</v>
      </c>
      <c r="D3524" s="183">
        <v>44622</v>
      </c>
      <c r="E3524" s="188" t="s">
        <v>7328</v>
      </c>
      <c r="F3524" s="186">
        <v>840851</v>
      </c>
      <c r="G3524" s="185" t="s">
        <v>8952</v>
      </c>
      <c r="H3524" s="110" t="s">
        <v>6344</v>
      </c>
      <c r="I3524" s="110" t="s">
        <v>6114</v>
      </c>
    </row>
    <row r="3525" spans="1:9" ht="11.25" customHeight="1" x14ac:dyDescent="0.2">
      <c r="A3525" s="181">
        <v>12711</v>
      </c>
      <c r="B3525" s="182" t="s">
        <v>7067</v>
      </c>
      <c r="C3525" s="182" t="s">
        <v>178</v>
      </c>
      <c r="D3525" s="183">
        <v>44592</v>
      </c>
      <c r="E3525" s="188" t="s">
        <v>7328</v>
      </c>
      <c r="F3525" s="186">
        <v>637517</v>
      </c>
      <c r="G3525" s="185" t="s">
        <v>6096</v>
      </c>
      <c r="H3525" s="110" t="s">
        <v>6282</v>
      </c>
      <c r="I3525" s="110" t="s">
        <v>6114</v>
      </c>
    </row>
    <row r="3526" spans="1:9" ht="11.25" customHeight="1" x14ac:dyDescent="0.2">
      <c r="A3526" s="181">
        <v>12713</v>
      </c>
      <c r="B3526" s="182" t="s">
        <v>7066</v>
      </c>
      <c r="C3526" s="182" t="s">
        <v>178</v>
      </c>
      <c r="D3526" s="183">
        <v>44592</v>
      </c>
      <c r="E3526" s="188" t="s">
        <v>7328</v>
      </c>
      <c r="F3526" s="186">
        <v>1045597</v>
      </c>
      <c r="G3526" s="185" t="s">
        <v>6096</v>
      </c>
      <c r="H3526" s="110" t="s">
        <v>6130</v>
      </c>
      <c r="I3526" s="110" t="s">
        <v>6117</v>
      </c>
    </row>
    <row r="3527" spans="1:9" ht="11.25" customHeight="1" x14ac:dyDescent="0.2">
      <c r="A3527" s="181">
        <v>12714</v>
      </c>
      <c r="B3527" s="182" t="s">
        <v>7065</v>
      </c>
      <c r="C3527" s="182" t="s">
        <v>178</v>
      </c>
      <c r="D3527" s="184">
        <v>44592</v>
      </c>
      <c r="E3527" s="188" t="s">
        <v>7328</v>
      </c>
      <c r="F3527" s="186">
        <v>1731625</v>
      </c>
      <c r="G3527" s="185" t="s">
        <v>6096</v>
      </c>
      <c r="H3527" s="110" t="s">
        <v>7185</v>
      </c>
      <c r="I3527" s="110" t="s">
        <v>6127</v>
      </c>
    </row>
    <row r="3528" spans="1:9" ht="11.25" customHeight="1" x14ac:dyDescent="0.2">
      <c r="A3528" s="181">
        <v>12715</v>
      </c>
      <c r="B3528" s="182" t="s">
        <v>7064</v>
      </c>
      <c r="C3528" s="182" t="s">
        <v>178</v>
      </c>
      <c r="D3528" s="183">
        <v>44592</v>
      </c>
      <c r="E3528" s="188" t="s">
        <v>7328</v>
      </c>
      <c r="F3528" s="186">
        <v>1227</v>
      </c>
      <c r="G3528" s="185" t="s">
        <v>6096</v>
      </c>
      <c r="H3528" s="110" t="s">
        <v>6605</v>
      </c>
      <c r="I3528" s="110" t="s">
        <v>6127</v>
      </c>
    </row>
    <row r="3529" spans="1:9" ht="11.25" customHeight="1" x14ac:dyDescent="0.2">
      <c r="A3529" s="181">
        <v>12716</v>
      </c>
      <c r="B3529" s="182" t="s">
        <v>7048</v>
      </c>
      <c r="C3529" s="182" t="s">
        <v>178</v>
      </c>
      <c r="D3529" s="183">
        <v>44134</v>
      </c>
      <c r="E3529" s="188" t="s">
        <v>15196</v>
      </c>
      <c r="F3529" s="186">
        <v>9579</v>
      </c>
      <c r="G3529" s="185" t="s">
        <v>6096</v>
      </c>
      <c r="H3529" s="110" t="s">
        <v>8955</v>
      </c>
      <c r="I3529" s="110" t="s">
        <v>6117</v>
      </c>
    </row>
    <row r="3530" spans="1:9" ht="11.25" customHeight="1" x14ac:dyDescent="0.2">
      <c r="A3530" s="181">
        <v>12717</v>
      </c>
      <c r="B3530" s="182" t="s">
        <v>7047</v>
      </c>
      <c r="C3530" s="182" t="s">
        <v>178</v>
      </c>
      <c r="D3530" s="183">
        <v>44134</v>
      </c>
      <c r="E3530" s="188" t="s">
        <v>15196</v>
      </c>
      <c r="F3530" s="186">
        <v>6560470</v>
      </c>
      <c r="G3530" s="185" t="s">
        <v>6096</v>
      </c>
      <c r="H3530" s="110" t="s">
        <v>6116</v>
      </c>
      <c r="I3530" s="110" t="s">
        <v>6114</v>
      </c>
    </row>
    <row r="3531" spans="1:9" ht="11.25" customHeight="1" x14ac:dyDescent="0.2">
      <c r="A3531" s="181">
        <v>12718</v>
      </c>
      <c r="B3531" s="182" t="s">
        <v>7046</v>
      </c>
      <c r="C3531" s="182" t="s">
        <v>178</v>
      </c>
      <c r="D3531" s="183">
        <v>44134</v>
      </c>
      <c r="E3531" s="188" t="s">
        <v>15196</v>
      </c>
      <c r="F3531" s="186">
        <v>367126.9</v>
      </c>
      <c r="G3531" s="185" t="s">
        <v>6096</v>
      </c>
      <c r="H3531" s="110" t="s">
        <v>6155</v>
      </c>
      <c r="I3531" s="110" t="s">
        <v>6117</v>
      </c>
    </row>
    <row r="3532" spans="1:9" ht="11.25" customHeight="1" x14ac:dyDescent="0.2">
      <c r="A3532" s="181">
        <v>12719</v>
      </c>
      <c r="B3532" s="182" t="s">
        <v>7045</v>
      </c>
      <c r="C3532" s="182" t="s">
        <v>178</v>
      </c>
      <c r="D3532" s="183">
        <v>44134</v>
      </c>
      <c r="E3532" s="188" t="s">
        <v>15196</v>
      </c>
      <c r="F3532" s="186">
        <v>824098.8</v>
      </c>
      <c r="G3532" s="185" t="s">
        <v>6096</v>
      </c>
      <c r="H3532" s="110" t="s">
        <v>6257</v>
      </c>
      <c r="I3532" s="110" t="s">
        <v>6117</v>
      </c>
    </row>
    <row r="3533" spans="1:9" ht="11.25" customHeight="1" x14ac:dyDescent="0.2">
      <c r="A3533" s="181">
        <v>12720</v>
      </c>
      <c r="B3533" s="182" t="s">
        <v>7011</v>
      </c>
      <c r="C3533" s="182" t="s">
        <v>178</v>
      </c>
      <c r="D3533" s="183">
        <v>44140</v>
      </c>
      <c r="E3533" s="188" t="s">
        <v>15196</v>
      </c>
      <c r="F3533" s="186">
        <v>187000</v>
      </c>
      <c r="G3533" s="185" t="s">
        <v>6096</v>
      </c>
      <c r="H3533" s="110" t="s">
        <v>6257</v>
      </c>
      <c r="I3533" s="110" t="s">
        <v>6114</v>
      </c>
    </row>
    <row r="3534" spans="1:9" ht="11.25" customHeight="1" x14ac:dyDescent="0.2">
      <c r="A3534" s="181">
        <v>12721</v>
      </c>
      <c r="B3534" s="182" t="s">
        <v>7009</v>
      </c>
      <c r="C3534" s="182" t="s">
        <v>178</v>
      </c>
      <c r="D3534" s="183">
        <v>44140</v>
      </c>
      <c r="E3534" s="188" t="s">
        <v>15196</v>
      </c>
      <c r="F3534" s="186">
        <v>22320</v>
      </c>
      <c r="G3534" s="185" t="s">
        <v>6096</v>
      </c>
      <c r="H3534" s="110" t="s">
        <v>6155</v>
      </c>
      <c r="I3534" s="110" t="s">
        <v>6117</v>
      </c>
    </row>
    <row r="3535" spans="1:9" ht="11.25" customHeight="1" x14ac:dyDescent="0.2">
      <c r="A3535" s="181">
        <v>12722</v>
      </c>
      <c r="B3535" s="182" t="s">
        <v>6821</v>
      </c>
      <c r="C3535" s="182" t="s">
        <v>178</v>
      </c>
      <c r="D3535" s="183">
        <v>45062</v>
      </c>
      <c r="E3535" s="188" t="s">
        <v>15194</v>
      </c>
      <c r="F3535" s="186">
        <v>788034.01</v>
      </c>
      <c r="G3535" s="185" t="s">
        <v>6096</v>
      </c>
      <c r="H3535" s="110" t="s">
        <v>6221</v>
      </c>
      <c r="I3535" s="110" t="s">
        <v>6114</v>
      </c>
    </row>
    <row r="3536" spans="1:9" ht="11.25" customHeight="1" x14ac:dyDescent="0.2">
      <c r="A3536" s="181">
        <v>12723</v>
      </c>
      <c r="B3536" s="182" t="s">
        <v>6819</v>
      </c>
      <c r="C3536" s="182" t="s">
        <v>178</v>
      </c>
      <c r="D3536" s="183">
        <v>44141</v>
      </c>
      <c r="E3536" s="188" t="s">
        <v>15196</v>
      </c>
      <c r="F3536" s="186">
        <v>79334</v>
      </c>
      <c r="G3536" s="185" t="s">
        <v>7313</v>
      </c>
      <c r="H3536" s="110" t="s">
        <v>6149</v>
      </c>
      <c r="I3536" s="110" t="s">
        <v>6118</v>
      </c>
    </row>
    <row r="3537" spans="1:9" ht="11.25" customHeight="1" x14ac:dyDescent="0.2">
      <c r="A3537" s="181">
        <v>12724</v>
      </c>
      <c r="B3537" s="182" t="s">
        <v>6817</v>
      </c>
      <c r="C3537" s="182" t="s">
        <v>178</v>
      </c>
      <c r="D3537" s="183">
        <v>44141</v>
      </c>
      <c r="E3537" s="188" t="s">
        <v>15196</v>
      </c>
      <c r="F3537" s="186">
        <v>128578.31</v>
      </c>
      <c r="G3537" s="185" t="s">
        <v>6171</v>
      </c>
      <c r="H3537" s="110" t="s">
        <v>6149</v>
      </c>
      <c r="I3537" s="110" t="s">
        <v>6117</v>
      </c>
    </row>
    <row r="3538" spans="1:9" ht="11.25" customHeight="1" x14ac:dyDescent="0.2">
      <c r="A3538" s="181">
        <v>12725</v>
      </c>
      <c r="B3538" s="182" t="s">
        <v>6815</v>
      </c>
      <c r="C3538" s="182" t="s">
        <v>178</v>
      </c>
      <c r="D3538" s="183">
        <v>44141</v>
      </c>
      <c r="E3538" s="188" t="s">
        <v>15196</v>
      </c>
      <c r="F3538" s="186">
        <v>488180.84</v>
      </c>
      <c r="G3538" s="185" t="s">
        <v>6171</v>
      </c>
      <c r="H3538" s="110" t="s">
        <v>6149</v>
      </c>
      <c r="I3538" s="110" t="s">
        <v>6114</v>
      </c>
    </row>
    <row r="3539" spans="1:9" ht="11.25" customHeight="1" x14ac:dyDescent="0.2">
      <c r="A3539" s="181">
        <v>12726</v>
      </c>
      <c r="B3539" s="182" t="s">
        <v>6813</v>
      </c>
      <c r="C3539" s="182" t="s">
        <v>178</v>
      </c>
      <c r="D3539" s="183">
        <v>44141</v>
      </c>
      <c r="E3539" s="188" t="s">
        <v>15196</v>
      </c>
      <c r="F3539" s="186">
        <v>25774.21</v>
      </c>
      <c r="G3539" s="185" t="s">
        <v>6171</v>
      </c>
      <c r="H3539" s="110" t="s">
        <v>6149</v>
      </c>
      <c r="I3539" s="110" t="s">
        <v>6117</v>
      </c>
    </row>
    <row r="3540" spans="1:9" ht="11.25" customHeight="1" x14ac:dyDescent="0.2">
      <c r="A3540" s="181">
        <v>12727</v>
      </c>
      <c r="B3540" s="182" t="s">
        <v>6811</v>
      </c>
      <c r="C3540" s="182" t="s">
        <v>178</v>
      </c>
      <c r="D3540" s="183">
        <v>44141</v>
      </c>
      <c r="E3540" s="188" t="s">
        <v>15196</v>
      </c>
      <c r="F3540" s="186">
        <v>39528.230000000003</v>
      </c>
      <c r="G3540" s="185" t="s">
        <v>6544</v>
      </c>
      <c r="H3540" s="110" t="s">
        <v>6116</v>
      </c>
      <c r="I3540" s="110" t="s">
        <v>6114</v>
      </c>
    </row>
    <row r="3541" spans="1:9" ht="11.25" customHeight="1" x14ac:dyDescent="0.2">
      <c r="A3541" s="181">
        <v>12728</v>
      </c>
      <c r="B3541" s="182" t="s">
        <v>6809</v>
      </c>
      <c r="C3541" s="182" t="s">
        <v>178</v>
      </c>
      <c r="D3541" s="183">
        <v>44141</v>
      </c>
      <c r="E3541" s="188" t="s">
        <v>15196</v>
      </c>
      <c r="F3541" s="186">
        <v>59266</v>
      </c>
      <c r="G3541" s="185" t="s">
        <v>6529</v>
      </c>
      <c r="H3541" s="110" t="s">
        <v>6203</v>
      </c>
      <c r="I3541" s="110" t="s">
        <v>6114</v>
      </c>
    </row>
    <row r="3542" spans="1:9" ht="11.25" customHeight="1" x14ac:dyDescent="0.2">
      <c r="A3542" s="181">
        <v>12729</v>
      </c>
      <c r="B3542" s="182" t="s">
        <v>6807</v>
      </c>
      <c r="C3542" s="182" t="s">
        <v>178</v>
      </c>
      <c r="D3542" s="183">
        <v>44141</v>
      </c>
      <c r="E3542" s="188" t="s">
        <v>15196</v>
      </c>
      <c r="F3542" s="186">
        <v>22777.79</v>
      </c>
      <c r="G3542" s="185" t="s">
        <v>8828</v>
      </c>
      <c r="H3542" s="110" t="s">
        <v>6155</v>
      </c>
      <c r="I3542" s="110" t="s">
        <v>6117</v>
      </c>
    </row>
    <row r="3543" spans="1:9" ht="11.25" customHeight="1" x14ac:dyDescent="0.2">
      <c r="A3543" s="181">
        <v>12730</v>
      </c>
      <c r="B3543" s="182" t="s">
        <v>6805</v>
      </c>
      <c r="C3543" s="182" t="s">
        <v>178</v>
      </c>
      <c r="D3543" s="183">
        <v>44141</v>
      </c>
      <c r="E3543" s="188" t="s">
        <v>15196</v>
      </c>
      <c r="F3543" s="186">
        <v>298441</v>
      </c>
      <c r="G3543" s="185" t="s">
        <v>8080</v>
      </c>
      <c r="H3543" s="110" t="s">
        <v>6152</v>
      </c>
      <c r="I3543" s="110" t="s">
        <v>6114</v>
      </c>
    </row>
    <row r="3544" spans="1:9" ht="11.25" customHeight="1" x14ac:dyDescent="0.2">
      <c r="A3544" s="181">
        <v>12731</v>
      </c>
      <c r="B3544" s="182" t="s">
        <v>6803</v>
      </c>
      <c r="C3544" s="182" t="s">
        <v>4459</v>
      </c>
      <c r="D3544" s="183">
        <v>44141</v>
      </c>
      <c r="E3544" s="188" t="s">
        <v>15196</v>
      </c>
      <c r="F3544" s="186">
        <v>634617.48</v>
      </c>
      <c r="G3544" s="185" t="s">
        <v>8080</v>
      </c>
      <c r="H3544" s="110" t="s">
        <v>6152</v>
      </c>
      <c r="I3544" s="110" t="s">
        <v>6117</v>
      </c>
    </row>
    <row r="3545" spans="1:9" ht="11.25" customHeight="1" x14ac:dyDescent="0.2">
      <c r="A3545" s="181">
        <v>12732</v>
      </c>
      <c r="B3545" s="182" t="s">
        <v>6801</v>
      </c>
      <c r="C3545" s="182" t="s">
        <v>178</v>
      </c>
      <c r="D3545" s="183">
        <v>44141</v>
      </c>
      <c r="E3545" s="188" t="s">
        <v>15196</v>
      </c>
      <c r="F3545" s="186">
        <v>80762.92</v>
      </c>
      <c r="G3545" s="185" t="s">
        <v>8968</v>
      </c>
      <c r="H3545" s="110" t="s">
        <v>6342</v>
      </c>
      <c r="I3545" s="110" t="s">
        <v>6114</v>
      </c>
    </row>
    <row r="3546" spans="1:9" ht="11.25" customHeight="1" x14ac:dyDescent="0.2">
      <c r="A3546" s="181">
        <v>12733</v>
      </c>
      <c r="B3546" s="182" t="s">
        <v>6799</v>
      </c>
      <c r="C3546" s="182" t="s">
        <v>178</v>
      </c>
      <c r="D3546" s="183">
        <v>44141</v>
      </c>
      <c r="E3546" s="188" t="s">
        <v>15196</v>
      </c>
      <c r="F3546" s="186">
        <v>120000</v>
      </c>
      <c r="G3546" s="185" t="s">
        <v>6096</v>
      </c>
      <c r="H3546" s="110" t="s">
        <v>6152</v>
      </c>
      <c r="I3546" s="110" t="s">
        <v>6117</v>
      </c>
    </row>
    <row r="3547" spans="1:9" ht="11.25" customHeight="1" x14ac:dyDescent="0.2">
      <c r="A3547" s="181">
        <v>12734</v>
      </c>
      <c r="B3547" s="182" t="s">
        <v>6247</v>
      </c>
      <c r="C3547" s="182" t="s">
        <v>183</v>
      </c>
      <c r="D3547" s="183">
        <v>45069</v>
      </c>
      <c r="E3547" s="188" t="s">
        <v>15194</v>
      </c>
      <c r="F3547" s="186">
        <v>531507</v>
      </c>
      <c r="G3547" s="185" t="s">
        <v>6096</v>
      </c>
      <c r="H3547" s="110" t="s">
        <v>6203</v>
      </c>
      <c r="I3547" s="110" t="s">
        <v>8297</v>
      </c>
    </row>
    <row r="3548" spans="1:9" ht="11.25" customHeight="1" x14ac:dyDescent="0.2">
      <c r="A3548" s="181">
        <v>12735</v>
      </c>
      <c r="B3548" s="182" t="s">
        <v>6234</v>
      </c>
      <c r="C3548" s="182" t="s">
        <v>183</v>
      </c>
      <c r="D3548" s="183">
        <v>45069</v>
      </c>
      <c r="E3548" s="188" t="s">
        <v>15194</v>
      </c>
      <c r="F3548" s="186">
        <v>384013</v>
      </c>
      <c r="G3548" s="185" t="s">
        <v>6096</v>
      </c>
      <c r="H3548" s="110" t="s">
        <v>6230</v>
      </c>
      <c r="I3548" s="110" t="s">
        <v>8297</v>
      </c>
    </row>
    <row r="3549" spans="1:9" ht="11.25" customHeight="1" x14ac:dyDescent="0.2">
      <c r="A3549" s="181">
        <v>12736</v>
      </c>
      <c r="B3549" s="182" t="s">
        <v>6246</v>
      </c>
      <c r="C3549" s="182" t="s">
        <v>178</v>
      </c>
      <c r="D3549" s="183">
        <v>45069</v>
      </c>
      <c r="E3549" s="188" t="s">
        <v>15194</v>
      </c>
      <c r="F3549" s="186">
        <v>58037903</v>
      </c>
      <c r="G3549" s="185" t="s">
        <v>6096</v>
      </c>
      <c r="H3549" s="110" t="s">
        <v>6230</v>
      </c>
      <c r="I3549" s="110" t="s">
        <v>8297</v>
      </c>
    </row>
    <row r="3550" spans="1:9" ht="11.25" customHeight="1" x14ac:dyDescent="0.2">
      <c r="A3550" s="181">
        <v>12737</v>
      </c>
      <c r="B3550" s="182" t="s">
        <v>6245</v>
      </c>
      <c r="C3550" s="182" t="s">
        <v>178</v>
      </c>
      <c r="D3550" s="183">
        <v>45069</v>
      </c>
      <c r="E3550" s="188" t="s">
        <v>15194</v>
      </c>
      <c r="F3550" s="186">
        <v>47400643</v>
      </c>
      <c r="G3550" s="185" t="s">
        <v>6096</v>
      </c>
      <c r="H3550" s="110" t="s">
        <v>6230</v>
      </c>
      <c r="I3550" s="110" t="s">
        <v>8297</v>
      </c>
    </row>
    <row r="3551" spans="1:9" ht="11.25" customHeight="1" x14ac:dyDescent="0.2">
      <c r="A3551" s="181">
        <v>12738</v>
      </c>
      <c r="B3551" s="182" t="s">
        <v>6772</v>
      </c>
      <c r="C3551" s="182" t="s">
        <v>178</v>
      </c>
      <c r="D3551" s="184">
        <v>44153</v>
      </c>
      <c r="E3551" s="188" t="s">
        <v>15196</v>
      </c>
      <c r="F3551" s="186">
        <v>5416880</v>
      </c>
      <c r="G3551" s="185" t="s">
        <v>6096</v>
      </c>
      <c r="H3551" s="110" t="s">
        <v>6097</v>
      </c>
      <c r="I3551" s="110" t="s">
        <v>8876</v>
      </c>
    </row>
    <row r="3552" spans="1:9" ht="11.25" customHeight="1" x14ac:dyDescent="0.2">
      <c r="A3552" s="181">
        <v>12739</v>
      </c>
      <c r="B3552" s="182" t="s">
        <v>6535</v>
      </c>
      <c r="C3552" s="182" t="s">
        <v>178</v>
      </c>
      <c r="D3552" s="183">
        <v>44160</v>
      </c>
      <c r="E3552" s="188" t="s">
        <v>15196</v>
      </c>
      <c r="F3552" s="186">
        <v>304368.68</v>
      </c>
      <c r="G3552" s="185" t="s">
        <v>6096</v>
      </c>
      <c r="H3552" s="110" t="s">
        <v>6097</v>
      </c>
      <c r="I3552" s="110" t="s">
        <v>8876</v>
      </c>
    </row>
    <row r="3553" spans="1:9" ht="11.25" customHeight="1" x14ac:dyDescent="0.2">
      <c r="A3553" s="181">
        <v>12740</v>
      </c>
      <c r="B3553" s="182" t="s">
        <v>14777</v>
      </c>
      <c r="C3553" s="182" t="s">
        <v>178</v>
      </c>
      <c r="D3553" s="183">
        <v>44601</v>
      </c>
      <c r="E3553" s="188" t="s">
        <v>7328</v>
      </c>
      <c r="F3553" s="186">
        <v>8393835</v>
      </c>
      <c r="G3553" s="185" t="s">
        <v>6096</v>
      </c>
      <c r="H3553" s="110" t="s">
        <v>6152</v>
      </c>
      <c r="I3553" s="110" t="s">
        <v>6122</v>
      </c>
    </row>
    <row r="3554" spans="1:9" ht="11.25" customHeight="1" x14ac:dyDescent="0.2">
      <c r="A3554" s="181">
        <v>12741</v>
      </c>
      <c r="B3554" s="182" t="s">
        <v>6768</v>
      </c>
      <c r="C3554" s="182" t="s">
        <v>178</v>
      </c>
      <c r="D3554" s="183">
        <v>44158</v>
      </c>
      <c r="E3554" s="188" t="s">
        <v>15196</v>
      </c>
      <c r="F3554" s="186">
        <v>19564</v>
      </c>
      <c r="G3554" s="185" t="s">
        <v>6096</v>
      </c>
      <c r="H3554" s="110" t="s">
        <v>6097</v>
      </c>
      <c r="I3554" s="110" t="s">
        <v>8562</v>
      </c>
    </row>
    <row r="3555" spans="1:9" ht="11.25" customHeight="1" x14ac:dyDescent="0.2">
      <c r="A3555" s="181">
        <v>12742</v>
      </c>
      <c r="B3555" s="182" t="s">
        <v>6765</v>
      </c>
      <c r="C3555" s="182" t="s">
        <v>183</v>
      </c>
      <c r="D3555" s="183">
        <v>44159</v>
      </c>
      <c r="E3555" s="188" t="s">
        <v>15196</v>
      </c>
      <c r="F3555" s="186">
        <v>30356.9</v>
      </c>
      <c r="G3555" s="185" t="s">
        <v>6096</v>
      </c>
      <c r="H3555" s="110" t="s">
        <v>6155</v>
      </c>
      <c r="I3555" s="110" t="s">
        <v>6117</v>
      </c>
    </row>
    <row r="3556" spans="1:9" ht="11.25" customHeight="1" x14ac:dyDescent="0.2">
      <c r="A3556" s="181">
        <v>12743</v>
      </c>
      <c r="B3556" s="182" t="s">
        <v>6244</v>
      </c>
      <c r="C3556" s="182" t="s">
        <v>178</v>
      </c>
      <c r="D3556" s="183">
        <v>45330</v>
      </c>
      <c r="E3556" s="188" t="s">
        <v>10909</v>
      </c>
      <c r="F3556" s="186">
        <v>51095479</v>
      </c>
      <c r="G3556" s="185" t="s">
        <v>6096</v>
      </c>
      <c r="H3556" s="110" t="s">
        <v>6257</v>
      </c>
      <c r="I3556" s="110" t="s">
        <v>6114</v>
      </c>
    </row>
    <row r="3557" spans="1:9" ht="11.25" customHeight="1" x14ac:dyDescent="0.2">
      <c r="A3557" s="181">
        <v>12744</v>
      </c>
      <c r="B3557" s="182" t="s">
        <v>6243</v>
      </c>
      <c r="C3557" s="182" t="s">
        <v>178</v>
      </c>
      <c r="D3557" s="183">
        <v>45069</v>
      </c>
      <c r="E3557" s="188" t="s">
        <v>15194</v>
      </c>
      <c r="F3557" s="186">
        <v>170556</v>
      </c>
      <c r="G3557" s="185" t="s">
        <v>6096</v>
      </c>
      <c r="H3557" s="110" t="s">
        <v>6257</v>
      </c>
      <c r="I3557" s="110" t="s">
        <v>6114</v>
      </c>
    </row>
    <row r="3558" spans="1:9" ht="11.25" customHeight="1" x14ac:dyDescent="0.2">
      <c r="A3558" s="181">
        <v>12745</v>
      </c>
      <c r="B3558" s="182" t="s">
        <v>6242</v>
      </c>
      <c r="C3558" s="182" t="s">
        <v>183</v>
      </c>
      <c r="D3558" s="183">
        <v>45069</v>
      </c>
      <c r="E3558" s="188" t="s">
        <v>15194</v>
      </c>
      <c r="F3558" s="186">
        <v>68373</v>
      </c>
      <c r="G3558" s="185" t="s">
        <v>6096</v>
      </c>
      <c r="H3558" s="110" t="s">
        <v>6155</v>
      </c>
      <c r="I3558" s="110" t="s">
        <v>6114</v>
      </c>
    </row>
    <row r="3559" spans="1:9" ht="11.25" customHeight="1" x14ac:dyDescent="0.2">
      <c r="A3559" s="181">
        <v>12746</v>
      </c>
      <c r="B3559" s="182" t="s">
        <v>6241</v>
      </c>
      <c r="C3559" s="182" t="s">
        <v>183</v>
      </c>
      <c r="D3559" s="183">
        <v>44161</v>
      </c>
      <c r="E3559" s="188" t="s">
        <v>15196</v>
      </c>
      <c r="F3559" s="186">
        <v>733040</v>
      </c>
      <c r="G3559" s="185" t="s">
        <v>6096</v>
      </c>
      <c r="H3559" s="110" t="s">
        <v>6280</v>
      </c>
      <c r="I3559" s="110" t="s">
        <v>6153</v>
      </c>
    </row>
    <row r="3560" spans="1:9" ht="11.25" customHeight="1" x14ac:dyDescent="0.2">
      <c r="A3560" s="181">
        <v>12747</v>
      </c>
      <c r="B3560" s="182" t="s">
        <v>6231</v>
      </c>
      <c r="C3560" s="182" t="s">
        <v>178</v>
      </c>
      <c r="D3560" s="183">
        <v>44165</v>
      </c>
      <c r="E3560" s="188" t="s">
        <v>15196</v>
      </c>
      <c r="F3560" s="186">
        <v>1850000</v>
      </c>
      <c r="G3560" s="185" t="s">
        <v>6096</v>
      </c>
      <c r="H3560" s="110" t="s">
        <v>6195</v>
      </c>
      <c r="I3560" s="110" t="s">
        <v>6117</v>
      </c>
    </row>
    <row r="3561" spans="1:9" ht="11.25" customHeight="1" x14ac:dyDescent="0.2">
      <c r="A3561" s="181">
        <v>12748</v>
      </c>
      <c r="B3561" s="182" t="s">
        <v>6238</v>
      </c>
      <c r="C3561" s="182" t="s">
        <v>4532</v>
      </c>
      <c r="D3561" s="183">
        <v>44162</v>
      </c>
      <c r="E3561" s="188" t="s">
        <v>15196</v>
      </c>
      <c r="F3561" s="186">
        <v>2499000</v>
      </c>
      <c r="G3561" s="185" t="s">
        <v>6096</v>
      </c>
      <c r="H3561" s="110" t="s">
        <v>6195</v>
      </c>
      <c r="I3561" s="110" t="s">
        <v>6117</v>
      </c>
    </row>
    <row r="3562" spans="1:9" ht="11.25" customHeight="1" x14ac:dyDescent="0.2">
      <c r="A3562" s="181">
        <v>12749</v>
      </c>
      <c r="B3562" s="182" t="s">
        <v>6237</v>
      </c>
      <c r="C3562" s="182" t="s">
        <v>178</v>
      </c>
      <c r="D3562" s="183">
        <v>44162</v>
      </c>
      <c r="E3562" s="188" t="s">
        <v>15196</v>
      </c>
      <c r="F3562" s="186">
        <v>60690</v>
      </c>
      <c r="G3562" s="185" t="s">
        <v>6559</v>
      </c>
      <c r="H3562" s="110" t="s">
        <v>6560</v>
      </c>
      <c r="I3562" s="110" t="s">
        <v>6118</v>
      </c>
    </row>
    <row r="3563" spans="1:9" ht="11.25" customHeight="1" x14ac:dyDescent="0.2">
      <c r="A3563" s="181">
        <v>12750</v>
      </c>
      <c r="B3563" s="182" t="s">
        <v>6235</v>
      </c>
      <c r="C3563" s="182" t="s">
        <v>178</v>
      </c>
      <c r="D3563" s="183">
        <v>44162</v>
      </c>
      <c r="E3563" s="188" t="s">
        <v>15196</v>
      </c>
      <c r="F3563" s="186">
        <v>621180</v>
      </c>
      <c r="G3563" s="185" t="s">
        <v>6479</v>
      </c>
      <c r="H3563" s="110" t="s">
        <v>6434</v>
      </c>
      <c r="I3563" s="110" t="s">
        <v>6114</v>
      </c>
    </row>
    <row r="3564" spans="1:9" ht="11.25" customHeight="1" x14ac:dyDescent="0.2">
      <c r="A3564" s="181">
        <v>12751</v>
      </c>
      <c r="B3564" s="182" t="s">
        <v>6229</v>
      </c>
      <c r="C3564" s="182" t="s">
        <v>178</v>
      </c>
      <c r="D3564" s="183">
        <v>44165</v>
      </c>
      <c r="E3564" s="188" t="s">
        <v>15196</v>
      </c>
      <c r="F3564" s="186">
        <v>669375</v>
      </c>
      <c r="G3564" s="185" t="s">
        <v>6559</v>
      </c>
      <c r="H3564" s="110" t="s">
        <v>6560</v>
      </c>
      <c r="I3564" s="110" t="s">
        <v>6118</v>
      </c>
    </row>
    <row r="3565" spans="1:9" ht="11.25" customHeight="1" x14ac:dyDescent="0.2">
      <c r="A3565" s="181">
        <v>12752</v>
      </c>
      <c r="B3565" s="182" t="s">
        <v>15010</v>
      </c>
      <c r="C3565" s="182" t="s">
        <v>178</v>
      </c>
      <c r="D3565" s="183">
        <v>44233</v>
      </c>
      <c r="E3565" s="188" t="s">
        <v>15199</v>
      </c>
      <c r="F3565" s="186">
        <v>230664483</v>
      </c>
      <c r="G3565" s="185" t="s">
        <v>6096</v>
      </c>
      <c r="H3565" s="110" t="s">
        <v>6097</v>
      </c>
      <c r="I3565" s="110" t="s">
        <v>8034</v>
      </c>
    </row>
    <row r="3566" spans="1:9" ht="11.25" customHeight="1" x14ac:dyDescent="0.2">
      <c r="A3566" s="181">
        <v>12753</v>
      </c>
      <c r="B3566" s="182" t="s">
        <v>6223</v>
      </c>
      <c r="C3566" s="182" t="s">
        <v>178</v>
      </c>
      <c r="D3566" s="183">
        <v>44233</v>
      </c>
      <c r="E3566" s="188" t="s">
        <v>15199</v>
      </c>
      <c r="F3566" s="186">
        <v>34666</v>
      </c>
      <c r="G3566" s="185" t="s">
        <v>6096</v>
      </c>
      <c r="H3566" s="110" t="s">
        <v>6097</v>
      </c>
      <c r="I3566" s="110" t="s">
        <v>6117</v>
      </c>
    </row>
    <row r="3567" spans="1:9" ht="11.25" customHeight="1" x14ac:dyDescent="0.2">
      <c r="A3567" s="181">
        <v>12754</v>
      </c>
      <c r="B3567" s="182" t="s">
        <v>6220</v>
      </c>
      <c r="C3567" s="182" t="s">
        <v>178</v>
      </c>
      <c r="D3567" s="183">
        <v>44233</v>
      </c>
      <c r="E3567" s="188" t="s">
        <v>15199</v>
      </c>
      <c r="F3567" s="186">
        <v>9845785.9900000002</v>
      </c>
      <c r="G3567" s="185" t="s">
        <v>6096</v>
      </c>
      <c r="H3567" s="110" t="s">
        <v>6164</v>
      </c>
      <c r="I3567" s="110" t="s">
        <v>6117</v>
      </c>
    </row>
    <row r="3568" spans="1:9" ht="11.25" customHeight="1" x14ac:dyDescent="0.2">
      <c r="A3568" s="181">
        <v>12756</v>
      </c>
      <c r="B3568" s="182" t="s">
        <v>6218</v>
      </c>
      <c r="C3568" s="182" t="s">
        <v>178</v>
      </c>
      <c r="D3568" s="183">
        <v>44683</v>
      </c>
      <c r="E3568" s="188" t="s">
        <v>7328</v>
      </c>
      <c r="F3568" s="186">
        <v>124950</v>
      </c>
      <c r="G3568" s="185" t="s">
        <v>6096</v>
      </c>
      <c r="H3568" s="110" t="s">
        <v>6097</v>
      </c>
      <c r="I3568" s="110" t="s">
        <v>8562</v>
      </c>
    </row>
    <row r="3569" spans="1:9" ht="11.25" customHeight="1" x14ac:dyDescent="0.2">
      <c r="A3569" s="181">
        <v>12757</v>
      </c>
      <c r="B3569" s="182" t="s">
        <v>6214</v>
      </c>
      <c r="C3569" s="182" t="s">
        <v>178</v>
      </c>
      <c r="D3569" s="183">
        <v>44587</v>
      </c>
      <c r="E3569" s="188" t="s">
        <v>7328</v>
      </c>
      <c r="F3569" s="186">
        <v>154733</v>
      </c>
      <c r="G3569" s="185" t="s">
        <v>6096</v>
      </c>
      <c r="H3569" s="110" t="s">
        <v>6097</v>
      </c>
      <c r="I3569" s="110" t="s">
        <v>8562</v>
      </c>
    </row>
    <row r="3570" spans="1:9" ht="11.25" customHeight="1" x14ac:dyDescent="0.2">
      <c r="A3570" s="181">
        <v>12758</v>
      </c>
      <c r="B3570" s="182" t="s">
        <v>6212</v>
      </c>
      <c r="C3570" s="182" t="s">
        <v>178</v>
      </c>
      <c r="D3570" s="183">
        <v>44587</v>
      </c>
      <c r="E3570" s="188" t="s">
        <v>7328</v>
      </c>
      <c r="F3570" s="186">
        <v>226219</v>
      </c>
      <c r="G3570" s="185" t="s">
        <v>6096</v>
      </c>
      <c r="H3570" s="110" t="s">
        <v>6100</v>
      </c>
      <c r="I3570" s="110" t="s">
        <v>8562</v>
      </c>
    </row>
    <row r="3571" spans="1:9" ht="11.25" customHeight="1" x14ac:dyDescent="0.2">
      <c r="A3571" s="181">
        <v>12759</v>
      </c>
      <c r="B3571" s="182" t="s">
        <v>6206</v>
      </c>
      <c r="C3571" s="182" t="s">
        <v>178</v>
      </c>
      <c r="D3571" s="183">
        <v>44175</v>
      </c>
      <c r="E3571" s="188" t="s">
        <v>15196</v>
      </c>
      <c r="F3571" s="186">
        <v>1312510.5</v>
      </c>
      <c r="G3571" s="185" t="s">
        <v>6096</v>
      </c>
      <c r="H3571" s="110" t="s">
        <v>6097</v>
      </c>
      <c r="I3571" s="110" t="s">
        <v>6117</v>
      </c>
    </row>
    <row r="3572" spans="1:9" ht="11.25" customHeight="1" x14ac:dyDescent="0.2">
      <c r="A3572" s="181">
        <v>12760</v>
      </c>
      <c r="B3572" s="182" t="s">
        <v>6204</v>
      </c>
      <c r="C3572" s="182" t="s">
        <v>178</v>
      </c>
      <c r="D3572" s="183">
        <v>44175</v>
      </c>
      <c r="E3572" s="188" t="s">
        <v>15196</v>
      </c>
      <c r="F3572" s="186">
        <v>921060</v>
      </c>
      <c r="G3572" s="185" t="s">
        <v>6096</v>
      </c>
      <c r="H3572" s="110" t="s">
        <v>6272</v>
      </c>
      <c r="I3572" s="110" t="s">
        <v>8926</v>
      </c>
    </row>
    <row r="3573" spans="1:9" ht="11.25" customHeight="1" x14ac:dyDescent="0.2">
      <c r="A3573" s="181">
        <v>12761</v>
      </c>
      <c r="B3573" s="182" t="s">
        <v>6198</v>
      </c>
      <c r="C3573" s="182" t="s">
        <v>171</v>
      </c>
      <c r="D3573" s="183">
        <v>44589</v>
      </c>
      <c r="E3573" s="188" t="s">
        <v>7328</v>
      </c>
      <c r="F3573" s="186">
        <v>9818</v>
      </c>
      <c r="G3573" s="185" t="s">
        <v>6096</v>
      </c>
      <c r="H3573" s="110" t="s">
        <v>6272</v>
      </c>
      <c r="I3573" s="110" t="s">
        <v>8926</v>
      </c>
    </row>
    <row r="3574" spans="1:9" ht="11.25" customHeight="1" x14ac:dyDescent="0.2">
      <c r="A3574" s="181">
        <v>12762</v>
      </c>
      <c r="B3574" s="182" t="s">
        <v>6197</v>
      </c>
      <c r="C3574" s="182" t="s">
        <v>171</v>
      </c>
      <c r="D3574" s="183">
        <v>44589</v>
      </c>
      <c r="E3574" s="188" t="s">
        <v>7328</v>
      </c>
      <c r="F3574" s="186">
        <v>26402.01</v>
      </c>
      <c r="G3574" s="185" t="s">
        <v>6096</v>
      </c>
      <c r="H3574" s="110" t="s">
        <v>6272</v>
      </c>
      <c r="I3574" s="110" t="s">
        <v>8926</v>
      </c>
    </row>
    <row r="3575" spans="1:9" ht="11.25" customHeight="1" x14ac:dyDescent="0.2">
      <c r="A3575" s="181">
        <v>12763</v>
      </c>
      <c r="B3575" s="182" t="s">
        <v>6196</v>
      </c>
      <c r="C3575" s="182" t="s">
        <v>171</v>
      </c>
      <c r="D3575" s="183">
        <v>44183</v>
      </c>
      <c r="E3575" s="188" t="s">
        <v>15196</v>
      </c>
      <c r="F3575" s="186">
        <v>38482.01</v>
      </c>
      <c r="G3575" s="185" t="s">
        <v>6096</v>
      </c>
      <c r="H3575" s="110" t="s">
        <v>6230</v>
      </c>
      <c r="I3575" s="110" t="s">
        <v>8932</v>
      </c>
    </row>
    <row r="3576" spans="1:9" ht="11.25" customHeight="1" x14ac:dyDescent="0.2">
      <c r="A3576" s="181">
        <v>12764</v>
      </c>
      <c r="B3576" s="182" t="s">
        <v>6169</v>
      </c>
      <c r="C3576" s="182" t="s">
        <v>4459</v>
      </c>
      <c r="D3576" s="183">
        <v>44188</v>
      </c>
      <c r="E3576" s="188" t="s">
        <v>15196</v>
      </c>
      <c r="F3576" s="186">
        <v>4605300</v>
      </c>
      <c r="G3576" s="185" t="s">
        <v>6096</v>
      </c>
      <c r="H3576" s="110" t="s">
        <v>6207</v>
      </c>
      <c r="I3576" s="110" t="s">
        <v>6771</v>
      </c>
    </row>
    <row r="3577" spans="1:9" ht="11.25" customHeight="1" x14ac:dyDescent="0.2">
      <c r="A3577" s="181">
        <v>12765</v>
      </c>
      <c r="B3577" s="182" t="s">
        <v>6167</v>
      </c>
      <c r="C3577" s="182" t="s">
        <v>178</v>
      </c>
      <c r="D3577" s="183">
        <v>44178</v>
      </c>
      <c r="E3577" s="188" t="s">
        <v>15196</v>
      </c>
      <c r="F3577" s="186">
        <v>33290250</v>
      </c>
      <c r="G3577" s="185" t="s">
        <v>6096</v>
      </c>
      <c r="H3577" s="110" t="s">
        <v>6100</v>
      </c>
      <c r="I3577" s="110" t="s">
        <v>8562</v>
      </c>
    </row>
    <row r="3578" spans="1:9" ht="11.25" customHeight="1" x14ac:dyDescent="0.2">
      <c r="A3578" s="181">
        <v>12767</v>
      </c>
      <c r="B3578" s="182" t="s">
        <v>6165</v>
      </c>
      <c r="C3578" s="182" t="s">
        <v>171</v>
      </c>
      <c r="D3578" s="183">
        <v>44188</v>
      </c>
      <c r="E3578" s="188" t="s">
        <v>15196</v>
      </c>
      <c r="F3578" s="186">
        <v>619351.01</v>
      </c>
      <c r="G3578" s="185" t="s">
        <v>6096</v>
      </c>
      <c r="H3578" s="110" t="s">
        <v>6119</v>
      </c>
      <c r="I3578" s="110" t="s">
        <v>8562</v>
      </c>
    </row>
    <row r="3579" spans="1:9" ht="11.25" customHeight="1" x14ac:dyDescent="0.2">
      <c r="A3579" s="181">
        <v>12768</v>
      </c>
      <c r="B3579" s="182" t="s">
        <v>6163</v>
      </c>
      <c r="C3579" s="182" t="s">
        <v>178</v>
      </c>
      <c r="D3579" s="183">
        <v>44188</v>
      </c>
      <c r="E3579" s="188" t="s">
        <v>15196</v>
      </c>
      <c r="F3579" s="186">
        <v>71357.009999999995</v>
      </c>
      <c r="G3579" s="185" t="s">
        <v>6096</v>
      </c>
      <c r="H3579" s="110" t="s">
        <v>6213</v>
      </c>
      <c r="I3579" s="110" t="s">
        <v>6114</v>
      </c>
    </row>
    <row r="3580" spans="1:9" ht="11.25" customHeight="1" x14ac:dyDescent="0.2">
      <c r="A3580" s="181">
        <v>12769</v>
      </c>
      <c r="B3580" s="182" t="s">
        <v>6112</v>
      </c>
      <c r="C3580" s="182" t="s">
        <v>4484</v>
      </c>
      <c r="D3580" s="183">
        <v>44588</v>
      </c>
      <c r="E3580" s="188" t="s">
        <v>7328</v>
      </c>
      <c r="F3580" s="186">
        <v>496097.01</v>
      </c>
      <c r="G3580" s="185" t="s">
        <v>6096</v>
      </c>
      <c r="H3580" s="110" t="s">
        <v>6119</v>
      </c>
      <c r="I3580" s="110" t="s">
        <v>6114</v>
      </c>
    </row>
    <row r="3581" spans="1:9" ht="11.25" customHeight="1" x14ac:dyDescent="0.2">
      <c r="A3581" s="181">
        <v>12770</v>
      </c>
      <c r="B3581" s="182" t="s">
        <v>14682</v>
      </c>
      <c r="C3581" s="182" t="s">
        <v>178</v>
      </c>
      <c r="D3581" s="183">
        <v>44585</v>
      </c>
      <c r="E3581" s="188" t="s">
        <v>7328</v>
      </c>
      <c r="F3581" s="186">
        <v>36967</v>
      </c>
      <c r="G3581" s="185" t="s">
        <v>6096</v>
      </c>
      <c r="H3581" s="110" t="s">
        <v>6303</v>
      </c>
      <c r="I3581" s="110" t="s">
        <v>6117</v>
      </c>
    </row>
    <row r="3582" spans="1:9" ht="11.25" customHeight="1" x14ac:dyDescent="0.2">
      <c r="A3582" s="181">
        <v>12771</v>
      </c>
      <c r="B3582" s="182" t="s">
        <v>14934</v>
      </c>
      <c r="C3582" s="182" t="s">
        <v>178</v>
      </c>
      <c r="D3582" s="183"/>
      <c r="E3582" s="188" t="s">
        <v>15193</v>
      </c>
      <c r="F3582" s="186">
        <v>0</v>
      </c>
      <c r="G3582" s="185" t="s">
        <v>6096</v>
      </c>
      <c r="H3582" s="110" t="s">
        <v>6303</v>
      </c>
      <c r="I3582" s="110" t="s">
        <v>6173</v>
      </c>
    </row>
    <row r="3583" spans="1:9" ht="11.25" customHeight="1" x14ac:dyDescent="0.2">
      <c r="A3583" s="181">
        <v>12772</v>
      </c>
      <c r="B3583" s="182" t="s">
        <v>14875</v>
      </c>
      <c r="C3583" s="182" t="s">
        <v>178</v>
      </c>
      <c r="D3583" s="183"/>
      <c r="E3583" s="188" t="s">
        <v>15193</v>
      </c>
      <c r="F3583" s="186">
        <v>0</v>
      </c>
      <c r="G3583" s="185" t="s">
        <v>6096</v>
      </c>
      <c r="H3583" s="110" t="s">
        <v>6119</v>
      </c>
      <c r="I3583" s="110" t="s">
        <v>6153</v>
      </c>
    </row>
    <row r="3584" spans="1:9" ht="11.25" customHeight="1" x14ac:dyDescent="0.2">
      <c r="A3584" s="181">
        <v>12773</v>
      </c>
      <c r="B3584" s="182" t="s">
        <v>14874</v>
      </c>
      <c r="C3584" s="182" t="s">
        <v>178</v>
      </c>
      <c r="D3584" s="183"/>
      <c r="E3584" s="188" t="s">
        <v>15193</v>
      </c>
      <c r="F3584" s="186">
        <v>0</v>
      </c>
      <c r="G3584" s="185" t="s">
        <v>6096</v>
      </c>
      <c r="H3584" s="110" t="s">
        <v>6221</v>
      </c>
      <c r="I3584" s="110" t="s">
        <v>6114</v>
      </c>
    </row>
    <row r="3585" spans="1:9" ht="11.25" customHeight="1" x14ac:dyDescent="0.2">
      <c r="A3585" s="181">
        <v>12774</v>
      </c>
      <c r="B3585" s="182" t="s">
        <v>14413</v>
      </c>
      <c r="C3585" s="182" t="s">
        <v>178</v>
      </c>
      <c r="D3585" s="183">
        <v>44588</v>
      </c>
      <c r="E3585" s="188" t="s">
        <v>7328</v>
      </c>
      <c r="F3585" s="186">
        <v>1068874.01</v>
      </c>
      <c r="G3585" s="185" t="s">
        <v>6096</v>
      </c>
      <c r="H3585" s="110" t="s">
        <v>6280</v>
      </c>
      <c r="I3585" s="110" t="s">
        <v>6153</v>
      </c>
    </row>
    <row r="3586" spans="1:9" ht="11.25" customHeight="1" x14ac:dyDescent="0.2">
      <c r="A3586" s="181">
        <v>12775</v>
      </c>
      <c r="B3586" s="182" t="s">
        <v>14415</v>
      </c>
      <c r="C3586" s="182" t="s">
        <v>178</v>
      </c>
      <c r="D3586" s="183">
        <v>44585</v>
      </c>
      <c r="E3586" s="188" t="s">
        <v>7328</v>
      </c>
      <c r="F3586" s="186">
        <v>792150</v>
      </c>
      <c r="G3586" s="185" t="s">
        <v>6096</v>
      </c>
      <c r="H3586" s="110" t="s">
        <v>6155</v>
      </c>
      <c r="I3586" s="110" t="s">
        <v>6211</v>
      </c>
    </row>
    <row r="3587" spans="1:9" ht="11.25" customHeight="1" x14ac:dyDescent="0.2">
      <c r="A3587" s="181">
        <v>12776</v>
      </c>
      <c r="B3587" s="182" t="s">
        <v>14879</v>
      </c>
      <c r="C3587" s="182" t="s">
        <v>178</v>
      </c>
      <c r="D3587" s="183"/>
      <c r="E3587" s="188" t="s">
        <v>15193</v>
      </c>
      <c r="F3587" s="186">
        <v>0</v>
      </c>
      <c r="G3587" s="185" t="s">
        <v>8988</v>
      </c>
      <c r="H3587" s="110" t="s">
        <v>6164</v>
      </c>
      <c r="I3587" s="110" t="s">
        <v>6114</v>
      </c>
    </row>
    <row r="3588" spans="1:9" ht="11.25" customHeight="1" x14ac:dyDescent="0.2">
      <c r="A3588" s="181">
        <v>12777</v>
      </c>
      <c r="B3588" s="182" t="s">
        <v>14525</v>
      </c>
      <c r="C3588" s="182" t="s">
        <v>178</v>
      </c>
      <c r="D3588" s="183"/>
      <c r="E3588" s="188" t="s">
        <v>15193</v>
      </c>
      <c r="F3588" s="186">
        <v>0</v>
      </c>
      <c r="G3588" s="185" t="s">
        <v>6096</v>
      </c>
      <c r="H3588" s="110" t="s">
        <v>6359</v>
      </c>
      <c r="I3588" s="110" t="s">
        <v>6117</v>
      </c>
    </row>
    <row r="3589" spans="1:9" ht="11.25" customHeight="1" x14ac:dyDescent="0.2">
      <c r="A3589" s="181">
        <v>12779</v>
      </c>
      <c r="B3589" s="182" t="s">
        <v>14409</v>
      </c>
      <c r="C3589" s="182" t="s">
        <v>178</v>
      </c>
      <c r="D3589" s="183">
        <v>44592</v>
      </c>
      <c r="E3589" s="188" t="s">
        <v>7328</v>
      </c>
      <c r="F3589" s="186">
        <v>3816939.01</v>
      </c>
      <c r="G3589" s="185" t="s">
        <v>6096</v>
      </c>
      <c r="H3589" s="110" t="s">
        <v>6097</v>
      </c>
      <c r="I3589" s="110" t="s">
        <v>8562</v>
      </c>
    </row>
    <row r="3590" spans="1:9" ht="11.25" customHeight="1" x14ac:dyDescent="0.2">
      <c r="A3590" s="181">
        <v>12785</v>
      </c>
      <c r="B3590" s="182" t="s">
        <v>15006</v>
      </c>
      <c r="C3590" s="182" t="s">
        <v>171</v>
      </c>
      <c r="D3590" s="183">
        <v>44589</v>
      </c>
      <c r="E3590" s="188" t="s">
        <v>7328</v>
      </c>
      <c r="F3590" s="186">
        <v>120381</v>
      </c>
      <c r="G3590" s="185" t="s">
        <v>8991</v>
      </c>
      <c r="H3590" s="110" t="s">
        <v>6207</v>
      </c>
      <c r="I3590" s="110" t="s">
        <v>6114</v>
      </c>
    </row>
    <row r="3591" spans="1:9" ht="11.25" customHeight="1" x14ac:dyDescent="0.2">
      <c r="A3591" s="181">
        <v>12786</v>
      </c>
      <c r="B3591" s="182" t="s">
        <v>14778</v>
      </c>
      <c r="C3591" s="182" t="s">
        <v>178</v>
      </c>
      <c r="D3591" s="183">
        <v>44601</v>
      </c>
      <c r="E3591" s="188" t="s">
        <v>7328</v>
      </c>
      <c r="F3591" s="186">
        <v>134486.01</v>
      </c>
      <c r="G3591" s="185" t="s">
        <v>6096</v>
      </c>
      <c r="H3591" s="110" t="s">
        <v>6207</v>
      </c>
      <c r="I3591" s="110" t="s">
        <v>6114</v>
      </c>
    </row>
    <row r="3592" spans="1:9" ht="11.25" customHeight="1" x14ac:dyDescent="0.2">
      <c r="A3592" s="181">
        <v>12787</v>
      </c>
      <c r="B3592" s="182" t="s">
        <v>14688</v>
      </c>
      <c r="C3592" s="182" t="s">
        <v>183</v>
      </c>
      <c r="D3592" s="183">
        <v>44592</v>
      </c>
      <c r="E3592" s="188" t="s">
        <v>7328</v>
      </c>
      <c r="F3592" s="186">
        <v>11011</v>
      </c>
      <c r="G3592" s="185" t="s">
        <v>6096</v>
      </c>
      <c r="H3592" s="110" t="s">
        <v>6195</v>
      </c>
      <c r="I3592" s="110" t="s">
        <v>6117</v>
      </c>
    </row>
    <row r="3593" spans="1:9" ht="11.25" customHeight="1" x14ac:dyDescent="0.2">
      <c r="A3593" s="181">
        <v>12788</v>
      </c>
      <c r="B3593" s="182" t="s">
        <v>14417</v>
      </c>
      <c r="C3593" s="182" t="s">
        <v>178</v>
      </c>
      <c r="D3593" s="183">
        <v>44588</v>
      </c>
      <c r="E3593" s="188" t="s">
        <v>7328</v>
      </c>
      <c r="F3593" s="186">
        <v>125688</v>
      </c>
      <c r="G3593" s="185" t="s">
        <v>8994</v>
      </c>
      <c r="H3593" s="110" t="s">
        <v>6164</v>
      </c>
      <c r="I3593" s="110" t="s">
        <v>6117</v>
      </c>
    </row>
    <row r="3594" spans="1:9" ht="11.25" customHeight="1" x14ac:dyDescent="0.2">
      <c r="A3594" s="181">
        <v>12789</v>
      </c>
      <c r="B3594" s="182" t="s">
        <v>14671</v>
      </c>
      <c r="C3594" s="182" t="s">
        <v>171</v>
      </c>
      <c r="D3594" s="183">
        <v>44589</v>
      </c>
      <c r="E3594" s="188" t="s">
        <v>7328</v>
      </c>
      <c r="F3594" s="186">
        <v>75978</v>
      </c>
      <c r="G3594" s="185" t="s">
        <v>6096</v>
      </c>
      <c r="H3594" s="110" t="s">
        <v>6097</v>
      </c>
      <c r="I3594" s="110" t="s">
        <v>8995</v>
      </c>
    </row>
    <row r="3595" spans="1:9" ht="11.25" customHeight="1" x14ac:dyDescent="0.2">
      <c r="A3595" s="181">
        <v>12790</v>
      </c>
      <c r="B3595" s="182" t="s">
        <v>14968</v>
      </c>
      <c r="C3595" s="182" t="s">
        <v>178</v>
      </c>
      <c r="D3595" s="183">
        <v>44592</v>
      </c>
      <c r="E3595" s="188" t="s">
        <v>7328</v>
      </c>
      <c r="F3595" s="186">
        <v>719246</v>
      </c>
      <c r="G3595" s="185" t="s">
        <v>6096</v>
      </c>
      <c r="H3595" s="110" t="s">
        <v>6097</v>
      </c>
      <c r="I3595" s="110" t="s">
        <v>8995</v>
      </c>
    </row>
    <row r="3596" spans="1:9" ht="11.25" customHeight="1" x14ac:dyDescent="0.2">
      <c r="A3596" s="181">
        <v>12791</v>
      </c>
      <c r="B3596" s="182" t="s">
        <v>14624</v>
      </c>
      <c r="C3596" s="182" t="s">
        <v>178</v>
      </c>
      <c r="D3596" s="183">
        <v>44588</v>
      </c>
      <c r="E3596" s="188" t="s">
        <v>7328</v>
      </c>
      <c r="F3596" s="186">
        <v>200673098</v>
      </c>
      <c r="G3596" s="185" t="s">
        <v>6096</v>
      </c>
      <c r="H3596" s="110" t="s">
        <v>6097</v>
      </c>
      <c r="I3596" s="110" t="s">
        <v>8995</v>
      </c>
    </row>
    <row r="3597" spans="1:9" ht="11.25" customHeight="1" x14ac:dyDescent="0.2">
      <c r="A3597" s="181">
        <v>12793</v>
      </c>
      <c r="B3597" s="182" t="s">
        <v>14953</v>
      </c>
      <c r="C3597" s="182" t="s">
        <v>178</v>
      </c>
      <c r="D3597" s="183">
        <v>44589</v>
      </c>
      <c r="E3597" s="188" t="s">
        <v>7328</v>
      </c>
      <c r="F3597" s="186">
        <v>2489874</v>
      </c>
      <c r="G3597" s="185" t="s">
        <v>6096</v>
      </c>
      <c r="H3597" s="110" t="s">
        <v>6203</v>
      </c>
      <c r="I3597" s="110" t="s">
        <v>6114</v>
      </c>
    </row>
    <row r="3598" spans="1:9" ht="11.25" customHeight="1" x14ac:dyDescent="0.2">
      <c r="A3598" s="181">
        <v>12815</v>
      </c>
      <c r="B3598" s="182" t="s">
        <v>14590</v>
      </c>
      <c r="C3598" s="182" t="s">
        <v>171</v>
      </c>
      <c r="D3598" s="183"/>
      <c r="E3598" s="188" t="s">
        <v>15193</v>
      </c>
      <c r="F3598" s="186">
        <v>0</v>
      </c>
      <c r="G3598" s="185" t="s">
        <v>6096</v>
      </c>
      <c r="H3598" s="110" t="s">
        <v>6168</v>
      </c>
      <c r="I3598" s="110" t="s">
        <v>6127</v>
      </c>
    </row>
    <row r="3599" spans="1:9" ht="11.25" customHeight="1" x14ac:dyDescent="0.2">
      <c r="A3599" s="181">
        <v>12816</v>
      </c>
      <c r="B3599" s="182" t="s">
        <v>14668</v>
      </c>
      <c r="C3599" s="182" t="s">
        <v>178</v>
      </c>
      <c r="D3599" s="183">
        <v>44596</v>
      </c>
      <c r="E3599" s="188" t="s">
        <v>7328</v>
      </c>
      <c r="F3599" s="186">
        <v>272057</v>
      </c>
      <c r="G3599" s="185" t="s">
        <v>7127</v>
      </c>
      <c r="H3599" s="110" t="s">
        <v>7128</v>
      </c>
      <c r="I3599" s="110" t="s">
        <v>6153</v>
      </c>
    </row>
    <row r="3600" spans="1:9" ht="11.25" customHeight="1" x14ac:dyDescent="0.2">
      <c r="A3600" s="181">
        <v>12817</v>
      </c>
      <c r="B3600" s="182" t="s">
        <v>14767</v>
      </c>
      <c r="C3600" s="182" t="s">
        <v>178</v>
      </c>
      <c r="D3600" s="183">
        <v>44592</v>
      </c>
      <c r="E3600" s="188" t="s">
        <v>7328</v>
      </c>
      <c r="F3600" s="186">
        <v>1362</v>
      </c>
      <c r="G3600" s="185" t="s">
        <v>6096</v>
      </c>
      <c r="H3600" s="110" t="s">
        <v>6207</v>
      </c>
      <c r="I3600" s="110" t="s">
        <v>6118</v>
      </c>
    </row>
    <row r="3601" spans="1:9" ht="11.25" customHeight="1" x14ac:dyDescent="0.2">
      <c r="A3601" s="181">
        <v>12819</v>
      </c>
      <c r="B3601" s="182" t="s">
        <v>14669</v>
      </c>
      <c r="C3601" s="182" t="s">
        <v>178</v>
      </c>
      <c r="D3601" s="184">
        <v>44596</v>
      </c>
      <c r="E3601" s="188" t="s">
        <v>7328</v>
      </c>
      <c r="F3601" s="186">
        <v>188532</v>
      </c>
      <c r="G3601" s="185" t="s">
        <v>6096</v>
      </c>
      <c r="H3601" s="110" t="s">
        <v>6207</v>
      </c>
      <c r="I3601" s="110" t="s">
        <v>6114</v>
      </c>
    </row>
    <row r="3602" spans="1:9" ht="11.25" customHeight="1" x14ac:dyDescent="0.2">
      <c r="A3602" s="181">
        <v>12820</v>
      </c>
      <c r="B3602" s="182" t="s">
        <v>15018</v>
      </c>
      <c r="C3602" s="182" t="s">
        <v>178</v>
      </c>
      <c r="D3602" s="183">
        <v>44596</v>
      </c>
      <c r="E3602" s="188" t="s">
        <v>7328</v>
      </c>
      <c r="F3602" s="186">
        <v>40136</v>
      </c>
      <c r="G3602" s="185" t="s">
        <v>7127</v>
      </c>
      <c r="H3602" s="110" t="s">
        <v>7128</v>
      </c>
      <c r="I3602" s="110" t="s">
        <v>6153</v>
      </c>
    </row>
    <row r="3603" spans="1:9" ht="11.25" customHeight="1" x14ac:dyDescent="0.2">
      <c r="A3603" s="181">
        <v>12822</v>
      </c>
      <c r="B3603" s="182" t="s">
        <v>14693</v>
      </c>
      <c r="C3603" s="182" t="s">
        <v>4484</v>
      </c>
      <c r="D3603" s="183">
        <v>44123</v>
      </c>
      <c r="E3603" s="188" t="s">
        <v>15196</v>
      </c>
      <c r="F3603" s="186">
        <v>10591000</v>
      </c>
      <c r="G3603" s="185" t="s">
        <v>6096</v>
      </c>
      <c r="H3603" s="110" t="s">
        <v>6195</v>
      </c>
      <c r="I3603" s="110" t="s">
        <v>6117</v>
      </c>
    </row>
    <row r="3604" spans="1:9" ht="11.25" customHeight="1" x14ac:dyDescent="0.2">
      <c r="A3604" s="181">
        <v>12824</v>
      </c>
      <c r="B3604" s="182" t="s">
        <v>14552</v>
      </c>
      <c r="C3604" s="182" t="s">
        <v>178</v>
      </c>
      <c r="D3604" s="184">
        <v>44603</v>
      </c>
      <c r="E3604" s="188" t="s">
        <v>7328</v>
      </c>
      <c r="F3604" s="186">
        <v>11563278</v>
      </c>
      <c r="G3604" s="185" t="s">
        <v>6096</v>
      </c>
      <c r="H3604" s="110" t="s">
        <v>6195</v>
      </c>
      <c r="I3604" s="110" t="s">
        <v>6117</v>
      </c>
    </row>
    <row r="3605" spans="1:9" ht="11.25" customHeight="1" x14ac:dyDescent="0.2">
      <c r="A3605" s="181">
        <v>12825</v>
      </c>
      <c r="B3605" s="182" t="s">
        <v>14551</v>
      </c>
      <c r="C3605" s="182" t="s">
        <v>178</v>
      </c>
      <c r="D3605" s="184">
        <v>44585</v>
      </c>
      <c r="E3605" s="188" t="s">
        <v>7328</v>
      </c>
      <c r="F3605" s="186">
        <v>5027512</v>
      </c>
      <c r="G3605" s="185" t="s">
        <v>6096</v>
      </c>
      <c r="H3605" s="110" t="s">
        <v>6195</v>
      </c>
      <c r="I3605" s="110" t="s">
        <v>6117</v>
      </c>
    </row>
    <row r="3606" spans="1:9" ht="11.25" customHeight="1" x14ac:dyDescent="0.2">
      <c r="A3606" s="181">
        <v>12826</v>
      </c>
      <c r="B3606" s="182" t="s">
        <v>14550</v>
      </c>
      <c r="C3606" s="182" t="s">
        <v>178</v>
      </c>
      <c r="D3606" s="183">
        <v>44585</v>
      </c>
      <c r="E3606" s="188" t="s">
        <v>7328</v>
      </c>
      <c r="F3606" s="186">
        <v>10055024</v>
      </c>
      <c r="G3606" s="185" t="s">
        <v>6096</v>
      </c>
      <c r="H3606" s="110" t="s">
        <v>6195</v>
      </c>
      <c r="I3606" s="110" t="s">
        <v>6117</v>
      </c>
    </row>
    <row r="3607" spans="1:9" ht="11.25" customHeight="1" x14ac:dyDescent="0.2">
      <c r="A3607" s="181">
        <v>12830</v>
      </c>
      <c r="B3607" s="182" t="s">
        <v>14990</v>
      </c>
      <c r="C3607" s="182" t="s">
        <v>4448</v>
      </c>
      <c r="D3607" s="183">
        <v>44591</v>
      </c>
      <c r="E3607" s="188" t="s">
        <v>7328</v>
      </c>
      <c r="F3607" s="186">
        <v>62844</v>
      </c>
      <c r="G3607" s="185" t="s">
        <v>7592</v>
      </c>
      <c r="H3607" s="110" t="s">
        <v>6177</v>
      </c>
      <c r="I3607" s="110" t="s">
        <v>6114</v>
      </c>
    </row>
    <row r="3608" spans="1:9" ht="11.25" customHeight="1" x14ac:dyDescent="0.2">
      <c r="A3608" s="181">
        <v>12832</v>
      </c>
      <c r="B3608" s="182" t="s">
        <v>14631</v>
      </c>
      <c r="C3608" s="182" t="s">
        <v>178</v>
      </c>
      <c r="D3608" s="184">
        <v>44590</v>
      </c>
      <c r="E3608" s="188" t="s">
        <v>7328</v>
      </c>
      <c r="F3608" s="186">
        <v>26405.01</v>
      </c>
      <c r="G3608" s="185" t="s">
        <v>7592</v>
      </c>
      <c r="H3608" s="110" t="s">
        <v>6168</v>
      </c>
      <c r="I3608" s="110" t="s">
        <v>6117</v>
      </c>
    </row>
    <row r="3609" spans="1:9" ht="11.25" customHeight="1" x14ac:dyDescent="0.2">
      <c r="A3609" s="181">
        <v>12833</v>
      </c>
      <c r="B3609" s="182" t="s">
        <v>14587</v>
      </c>
      <c r="C3609" s="182" t="s">
        <v>6828</v>
      </c>
      <c r="D3609" s="184">
        <v>44590</v>
      </c>
      <c r="E3609" s="188" t="s">
        <v>7328</v>
      </c>
      <c r="F3609" s="186">
        <v>23493</v>
      </c>
      <c r="G3609" s="185" t="s">
        <v>6096</v>
      </c>
      <c r="H3609" s="110" t="s">
        <v>6359</v>
      </c>
      <c r="I3609" s="110" t="s">
        <v>6114</v>
      </c>
    </row>
    <row r="3610" spans="1:9" ht="11.25" customHeight="1" x14ac:dyDescent="0.2">
      <c r="A3610" s="181">
        <v>12834</v>
      </c>
      <c r="B3610" s="182" t="s">
        <v>14632</v>
      </c>
      <c r="C3610" s="182" t="s">
        <v>178</v>
      </c>
      <c r="D3610" s="183">
        <v>44590</v>
      </c>
      <c r="E3610" s="188" t="s">
        <v>7328</v>
      </c>
      <c r="F3610" s="186">
        <v>25340</v>
      </c>
      <c r="G3610" s="185" t="s">
        <v>9004</v>
      </c>
      <c r="H3610" s="110" t="s">
        <v>6361</v>
      </c>
      <c r="I3610" s="110" t="s">
        <v>6114</v>
      </c>
    </row>
    <row r="3611" spans="1:9" ht="11.25" customHeight="1" x14ac:dyDescent="0.2">
      <c r="A3611" s="181">
        <v>12835</v>
      </c>
      <c r="B3611" s="182" t="s">
        <v>14524</v>
      </c>
      <c r="C3611" s="182" t="s">
        <v>178</v>
      </c>
      <c r="D3611" s="183">
        <v>44587</v>
      </c>
      <c r="E3611" s="188" t="s">
        <v>7328</v>
      </c>
      <c r="F3611" s="186">
        <v>142594</v>
      </c>
      <c r="G3611" s="185" t="s">
        <v>6096</v>
      </c>
      <c r="H3611" s="110" t="s">
        <v>6280</v>
      </c>
      <c r="I3611" s="110" t="s">
        <v>6118</v>
      </c>
    </row>
    <row r="3612" spans="1:9" ht="11.25" customHeight="1" x14ac:dyDescent="0.2">
      <c r="A3612" s="181">
        <v>12836</v>
      </c>
      <c r="B3612" s="182" t="s">
        <v>14523</v>
      </c>
      <c r="C3612" s="182" t="s">
        <v>178</v>
      </c>
      <c r="D3612" s="183">
        <v>44587</v>
      </c>
      <c r="E3612" s="188" t="s">
        <v>7328</v>
      </c>
      <c r="F3612" s="186">
        <v>142547.01</v>
      </c>
      <c r="G3612" s="185" t="s">
        <v>6096</v>
      </c>
      <c r="H3612" s="110" t="s">
        <v>6191</v>
      </c>
      <c r="I3612" s="110" t="s">
        <v>6153</v>
      </c>
    </row>
    <row r="3613" spans="1:9" ht="11.25" customHeight="1" x14ac:dyDescent="0.2">
      <c r="A3613" s="181">
        <v>12837</v>
      </c>
      <c r="B3613" s="182" t="s">
        <v>14585</v>
      </c>
      <c r="C3613" s="182" t="s">
        <v>178</v>
      </c>
      <c r="D3613" s="183">
        <v>44587</v>
      </c>
      <c r="E3613" s="188" t="s">
        <v>7328</v>
      </c>
      <c r="F3613" s="186">
        <v>518858</v>
      </c>
      <c r="G3613" s="185" t="s">
        <v>6096</v>
      </c>
      <c r="H3613" s="110" t="s">
        <v>6201</v>
      </c>
      <c r="I3613" s="110" t="s">
        <v>6114</v>
      </c>
    </row>
    <row r="3614" spans="1:9" ht="11.25" customHeight="1" x14ac:dyDescent="0.2">
      <c r="A3614" s="181">
        <v>12838</v>
      </c>
      <c r="B3614" s="182" t="s">
        <v>14586</v>
      </c>
      <c r="C3614" s="182" t="s">
        <v>178</v>
      </c>
      <c r="D3614" s="183">
        <v>44590</v>
      </c>
      <c r="E3614" s="188" t="s">
        <v>7328</v>
      </c>
      <c r="F3614" s="186">
        <v>25183.01</v>
      </c>
      <c r="G3614" s="185" t="s">
        <v>6096</v>
      </c>
      <c r="H3614" s="110" t="s">
        <v>6361</v>
      </c>
      <c r="I3614" s="110" t="s">
        <v>6114</v>
      </c>
    </row>
    <row r="3615" spans="1:9" ht="11.25" customHeight="1" x14ac:dyDescent="0.2">
      <c r="A3615" s="181">
        <v>12839</v>
      </c>
      <c r="B3615" s="182" t="s">
        <v>15041</v>
      </c>
      <c r="C3615" s="182" t="s">
        <v>178</v>
      </c>
      <c r="D3615" s="183">
        <v>44588</v>
      </c>
      <c r="E3615" s="188" t="s">
        <v>7328</v>
      </c>
      <c r="F3615" s="186">
        <v>917904</v>
      </c>
      <c r="G3615" s="185" t="s">
        <v>6096</v>
      </c>
      <c r="H3615" s="110" t="s">
        <v>6207</v>
      </c>
      <c r="I3615" s="110" t="s">
        <v>6771</v>
      </c>
    </row>
    <row r="3616" spans="1:9" ht="11.25" customHeight="1" x14ac:dyDescent="0.2">
      <c r="A3616" s="181">
        <v>12840</v>
      </c>
      <c r="B3616" s="182" t="s">
        <v>14768</v>
      </c>
      <c r="C3616" s="182" t="s">
        <v>178</v>
      </c>
      <c r="D3616" s="183">
        <v>44590</v>
      </c>
      <c r="E3616" s="188" t="s">
        <v>7328</v>
      </c>
      <c r="F3616" s="186">
        <v>1420</v>
      </c>
      <c r="G3616" s="185" t="s">
        <v>6096</v>
      </c>
      <c r="H3616" s="110" t="s">
        <v>6149</v>
      </c>
      <c r="I3616" s="110" t="s">
        <v>6114</v>
      </c>
    </row>
    <row r="3617" spans="1:9" ht="11.25" customHeight="1" x14ac:dyDescent="0.2">
      <c r="A3617" s="181">
        <v>12841</v>
      </c>
      <c r="B3617" s="182" t="s">
        <v>14715</v>
      </c>
      <c r="C3617" s="182" t="s">
        <v>4532</v>
      </c>
      <c r="D3617" s="183">
        <v>44590</v>
      </c>
      <c r="E3617" s="188" t="s">
        <v>7328</v>
      </c>
      <c r="F3617" s="186">
        <v>37027</v>
      </c>
      <c r="G3617" s="185" t="s">
        <v>6096</v>
      </c>
      <c r="H3617" s="110" t="s">
        <v>6230</v>
      </c>
      <c r="I3617" s="110" t="s">
        <v>8297</v>
      </c>
    </row>
    <row r="3618" spans="1:9" ht="11.25" customHeight="1" x14ac:dyDescent="0.2">
      <c r="A3618" s="181">
        <v>12842</v>
      </c>
      <c r="B3618" s="182" t="s">
        <v>14541</v>
      </c>
      <c r="C3618" s="182" t="s">
        <v>178</v>
      </c>
      <c r="D3618" s="183">
        <v>44588</v>
      </c>
      <c r="E3618" s="188" t="s">
        <v>7328</v>
      </c>
      <c r="F3618" s="186">
        <v>33820</v>
      </c>
      <c r="G3618" s="185" t="s">
        <v>6096</v>
      </c>
      <c r="H3618" s="110" t="s">
        <v>6230</v>
      </c>
      <c r="I3618" s="110" t="s">
        <v>8297</v>
      </c>
    </row>
    <row r="3619" spans="1:9" ht="11.25" customHeight="1" x14ac:dyDescent="0.2">
      <c r="A3619" s="181">
        <v>12843</v>
      </c>
      <c r="B3619" s="182" t="s">
        <v>14540</v>
      </c>
      <c r="C3619" s="182" t="s">
        <v>178</v>
      </c>
      <c r="D3619" s="183">
        <v>44588</v>
      </c>
      <c r="E3619" s="188" t="s">
        <v>7328</v>
      </c>
      <c r="F3619" s="186">
        <v>38917</v>
      </c>
      <c r="G3619" s="185" t="s">
        <v>6096</v>
      </c>
      <c r="H3619" s="110" t="s">
        <v>7101</v>
      </c>
      <c r="I3619" s="110" t="s">
        <v>6771</v>
      </c>
    </row>
    <row r="3620" spans="1:9" ht="11.25" customHeight="1" x14ac:dyDescent="0.2">
      <c r="A3620" s="181">
        <v>12844</v>
      </c>
      <c r="B3620" s="182" t="s">
        <v>14542</v>
      </c>
      <c r="C3620" s="182" t="s">
        <v>178</v>
      </c>
      <c r="D3620" s="183">
        <v>44588</v>
      </c>
      <c r="E3620" s="188" t="s">
        <v>7328</v>
      </c>
      <c r="F3620" s="186">
        <v>41837</v>
      </c>
      <c r="G3620" s="185" t="s">
        <v>6096</v>
      </c>
      <c r="H3620" s="110" t="s">
        <v>6119</v>
      </c>
      <c r="I3620" s="110" t="s">
        <v>6211</v>
      </c>
    </row>
    <row r="3621" spans="1:9" ht="11.25" customHeight="1" x14ac:dyDescent="0.2">
      <c r="A3621" s="181">
        <v>12845</v>
      </c>
      <c r="B3621" s="182" t="s">
        <v>14518</v>
      </c>
      <c r="C3621" s="182" t="s">
        <v>178</v>
      </c>
      <c r="D3621" s="183">
        <v>44592</v>
      </c>
      <c r="E3621" s="188" t="s">
        <v>7328</v>
      </c>
      <c r="F3621" s="186">
        <v>99483</v>
      </c>
      <c r="G3621" s="185" t="s">
        <v>6096</v>
      </c>
      <c r="H3621" s="110" t="s">
        <v>6121</v>
      </c>
      <c r="I3621" s="110" t="s">
        <v>6114</v>
      </c>
    </row>
    <row r="3622" spans="1:9" ht="11.25" customHeight="1" x14ac:dyDescent="0.2">
      <c r="A3622" s="181">
        <v>12846</v>
      </c>
      <c r="B3622" s="182" t="s">
        <v>14988</v>
      </c>
      <c r="C3622" s="182" t="s">
        <v>4448</v>
      </c>
      <c r="D3622" s="183">
        <v>44591</v>
      </c>
      <c r="E3622" s="188" t="s">
        <v>7328</v>
      </c>
      <c r="F3622" s="186">
        <v>146706</v>
      </c>
      <c r="G3622" s="185" t="s">
        <v>6096</v>
      </c>
      <c r="H3622" s="110" t="s">
        <v>6116</v>
      </c>
      <c r="I3622" s="110" t="s">
        <v>6114</v>
      </c>
    </row>
    <row r="3623" spans="1:9" ht="11.25" customHeight="1" x14ac:dyDescent="0.2">
      <c r="A3623" s="181">
        <v>12847</v>
      </c>
      <c r="B3623" s="182" t="s">
        <v>14712</v>
      </c>
      <c r="C3623" s="182" t="s">
        <v>4532</v>
      </c>
      <c r="D3623" s="183">
        <v>44590</v>
      </c>
      <c r="E3623" s="188" t="s">
        <v>7328</v>
      </c>
      <c r="F3623" s="186">
        <v>63900</v>
      </c>
      <c r="G3623" s="185" t="s">
        <v>6096</v>
      </c>
      <c r="H3623" s="110" t="s">
        <v>6155</v>
      </c>
      <c r="I3623" s="110" t="s">
        <v>9013</v>
      </c>
    </row>
    <row r="3624" spans="1:9" ht="11.25" customHeight="1" x14ac:dyDescent="0.2">
      <c r="A3624" s="181">
        <v>12848</v>
      </c>
      <c r="B3624" s="182" t="s">
        <v>14517</v>
      </c>
      <c r="C3624" s="182" t="s">
        <v>178</v>
      </c>
      <c r="D3624" s="183">
        <v>44589</v>
      </c>
      <c r="E3624" s="188" t="s">
        <v>7328</v>
      </c>
      <c r="F3624" s="186">
        <v>18449</v>
      </c>
      <c r="G3624" s="185" t="s">
        <v>6096</v>
      </c>
      <c r="H3624" s="110" t="s">
        <v>6155</v>
      </c>
      <c r="I3624" s="110" t="s">
        <v>6118</v>
      </c>
    </row>
    <row r="3625" spans="1:9" ht="11.25" customHeight="1" x14ac:dyDescent="0.2">
      <c r="A3625" s="181">
        <v>12849</v>
      </c>
      <c r="B3625" s="182" t="s">
        <v>14851</v>
      </c>
      <c r="C3625" s="182" t="s">
        <v>178</v>
      </c>
      <c r="D3625" s="183">
        <v>44602</v>
      </c>
      <c r="E3625" s="188" t="s">
        <v>7328</v>
      </c>
      <c r="F3625" s="186">
        <v>33988</v>
      </c>
      <c r="G3625" s="185" t="s">
        <v>6096</v>
      </c>
      <c r="H3625" s="110" t="s">
        <v>6155</v>
      </c>
      <c r="I3625" s="110" t="s">
        <v>6118</v>
      </c>
    </row>
    <row r="3626" spans="1:9" ht="11.25" customHeight="1" x14ac:dyDescent="0.2">
      <c r="A3626" s="181">
        <v>12850</v>
      </c>
      <c r="B3626" s="182" t="s">
        <v>14637</v>
      </c>
      <c r="C3626" s="182" t="s">
        <v>178</v>
      </c>
      <c r="D3626" s="183">
        <v>44587</v>
      </c>
      <c r="E3626" s="188" t="s">
        <v>7328</v>
      </c>
      <c r="F3626" s="186">
        <v>284118</v>
      </c>
      <c r="G3626" s="185" t="s">
        <v>6096</v>
      </c>
      <c r="H3626" s="110" t="s">
        <v>6155</v>
      </c>
      <c r="I3626" s="110" t="s">
        <v>6118</v>
      </c>
    </row>
    <row r="3627" spans="1:9" ht="11.25" customHeight="1" x14ac:dyDescent="0.2">
      <c r="A3627" s="181">
        <v>12852</v>
      </c>
      <c r="B3627" s="182" t="s">
        <v>14759</v>
      </c>
      <c r="C3627" s="182" t="s">
        <v>178</v>
      </c>
      <c r="D3627" s="184">
        <v>44592</v>
      </c>
      <c r="E3627" s="188" t="s">
        <v>7328</v>
      </c>
      <c r="F3627" s="186">
        <v>107700</v>
      </c>
      <c r="G3627" s="185" t="s">
        <v>6096</v>
      </c>
      <c r="H3627" s="110" t="s">
        <v>6155</v>
      </c>
      <c r="I3627" s="110" t="s">
        <v>6118</v>
      </c>
    </row>
    <row r="3628" spans="1:9" ht="11.25" customHeight="1" x14ac:dyDescent="0.2">
      <c r="A3628" s="181">
        <v>12860</v>
      </c>
      <c r="B3628" s="182" t="s">
        <v>14945</v>
      </c>
      <c r="C3628" s="182" t="s">
        <v>178</v>
      </c>
      <c r="D3628" s="184">
        <v>44588</v>
      </c>
      <c r="E3628" s="188" t="s">
        <v>7328</v>
      </c>
      <c r="F3628" s="186">
        <v>13625</v>
      </c>
      <c r="G3628" s="185" t="s">
        <v>6096</v>
      </c>
      <c r="H3628" s="110" t="s">
        <v>6272</v>
      </c>
      <c r="I3628" s="110" t="s">
        <v>6211</v>
      </c>
    </row>
    <row r="3629" spans="1:9" ht="11.25" customHeight="1" x14ac:dyDescent="0.2">
      <c r="A3629" s="181">
        <v>12868</v>
      </c>
      <c r="B3629" s="182" t="s">
        <v>14972</v>
      </c>
      <c r="C3629" s="182" t="s">
        <v>273</v>
      </c>
      <c r="D3629" s="183">
        <v>44589</v>
      </c>
      <c r="E3629" s="188" t="s">
        <v>7328</v>
      </c>
      <c r="F3629" s="186">
        <v>25138</v>
      </c>
      <c r="G3629" s="185" t="s">
        <v>6096</v>
      </c>
      <c r="H3629" s="110" t="s">
        <v>6149</v>
      </c>
      <c r="I3629" s="110" t="s">
        <v>6127</v>
      </c>
    </row>
    <row r="3630" spans="1:9" ht="11.25" customHeight="1" x14ac:dyDescent="0.2">
      <c r="A3630" s="181">
        <v>12878</v>
      </c>
      <c r="B3630" s="182" t="s">
        <v>14936</v>
      </c>
      <c r="C3630" s="182" t="s">
        <v>171</v>
      </c>
      <c r="D3630" s="183">
        <v>44592</v>
      </c>
      <c r="E3630" s="188" t="s">
        <v>7328</v>
      </c>
      <c r="F3630" s="186">
        <v>19766</v>
      </c>
      <c r="G3630" s="185" t="s">
        <v>6096</v>
      </c>
      <c r="H3630" s="110" t="s">
        <v>6121</v>
      </c>
      <c r="I3630" s="110" t="s">
        <v>6117</v>
      </c>
    </row>
    <row r="3631" spans="1:9" ht="11.25" customHeight="1" x14ac:dyDescent="0.2">
      <c r="A3631" s="181">
        <v>12983</v>
      </c>
      <c r="B3631" s="182" t="s">
        <v>14633</v>
      </c>
      <c r="C3631" s="182" t="s">
        <v>178</v>
      </c>
      <c r="D3631" s="183">
        <v>44590</v>
      </c>
      <c r="E3631" s="188" t="s">
        <v>7328</v>
      </c>
      <c r="F3631" s="186">
        <v>18484</v>
      </c>
      <c r="G3631" s="185" t="s">
        <v>6096</v>
      </c>
      <c r="H3631" s="110" t="s">
        <v>6121</v>
      </c>
      <c r="I3631" s="110" t="s">
        <v>6117</v>
      </c>
    </row>
    <row r="3632" spans="1:9" ht="11.25" customHeight="1" x14ac:dyDescent="0.2">
      <c r="A3632" s="181">
        <v>12984</v>
      </c>
      <c r="B3632" s="182" t="s">
        <v>14489</v>
      </c>
      <c r="C3632" s="182" t="s">
        <v>178</v>
      </c>
      <c r="D3632" s="184">
        <v>44588</v>
      </c>
      <c r="E3632" s="188" t="s">
        <v>7328</v>
      </c>
      <c r="F3632" s="186">
        <v>14760</v>
      </c>
      <c r="G3632" s="185" t="s">
        <v>6096</v>
      </c>
      <c r="H3632" s="110" t="s">
        <v>6116</v>
      </c>
      <c r="I3632" s="110" t="s">
        <v>6117</v>
      </c>
    </row>
    <row r="3633" spans="1:9" ht="11.25" customHeight="1" x14ac:dyDescent="0.2">
      <c r="A3633" s="181">
        <v>12985</v>
      </c>
      <c r="B3633" s="182" t="s">
        <v>14621</v>
      </c>
      <c r="C3633" s="182" t="s">
        <v>178</v>
      </c>
      <c r="D3633" s="184">
        <v>44587</v>
      </c>
      <c r="E3633" s="188" t="s">
        <v>7328</v>
      </c>
      <c r="F3633" s="186">
        <v>624480</v>
      </c>
      <c r="G3633" s="185" t="s">
        <v>6096</v>
      </c>
      <c r="H3633" s="110" t="s">
        <v>6194</v>
      </c>
      <c r="I3633" s="110" t="s">
        <v>6211</v>
      </c>
    </row>
    <row r="3634" spans="1:9" ht="11.25" customHeight="1" x14ac:dyDescent="0.2">
      <c r="A3634" s="181">
        <v>12992</v>
      </c>
      <c r="B3634" s="182" t="s">
        <v>14698</v>
      </c>
      <c r="C3634" s="182" t="s">
        <v>178</v>
      </c>
      <c r="D3634" s="183">
        <v>44588</v>
      </c>
      <c r="E3634" s="188" t="s">
        <v>7328</v>
      </c>
      <c r="F3634" s="186">
        <v>2814806</v>
      </c>
      <c r="G3634" s="185" t="s">
        <v>6096</v>
      </c>
      <c r="H3634" s="110" t="s">
        <v>6155</v>
      </c>
      <c r="I3634" s="110" t="s">
        <v>8060</v>
      </c>
    </row>
    <row r="3635" spans="1:9" ht="11.25" customHeight="1" x14ac:dyDescent="0.2">
      <c r="A3635" s="181">
        <v>12993</v>
      </c>
      <c r="B3635" s="182" t="s">
        <v>15040</v>
      </c>
      <c r="C3635" s="182" t="s">
        <v>178</v>
      </c>
      <c r="D3635" s="183">
        <v>44588</v>
      </c>
      <c r="E3635" s="188" t="s">
        <v>7328</v>
      </c>
      <c r="F3635" s="186">
        <v>656826</v>
      </c>
      <c r="G3635" s="185" t="s">
        <v>6096</v>
      </c>
      <c r="H3635" s="110" t="s">
        <v>6155</v>
      </c>
      <c r="I3635" s="110" t="s">
        <v>8317</v>
      </c>
    </row>
    <row r="3636" spans="1:9" ht="11.25" customHeight="1" x14ac:dyDescent="0.2">
      <c r="A3636" s="181">
        <v>12994</v>
      </c>
      <c r="B3636" s="182" t="s">
        <v>15017</v>
      </c>
      <c r="C3636" s="182" t="s">
        <v>178</v>
      </c>
      <c r="D3636" s="183">
        <v>44588</v>
      </c>
      <c r="E3636" s="188" t="s">
        <v>7328</v>
      </c>
      <c r="F3636" s="186">
        <v>330165</v>
      </c>
      <c r="G3636" s="185" t="s">
        <v>6096</v>
      </c>
      <c r="H3636" s="110" t="s">
        <v>6116</v>
      </c>
      <c r="I3636" s="110" t="s">
        <v>6118</v>
      </c>
    </row>
    <row r="3637" spans="1:9" ht="11.25" customHeight="1" x14ac:dyDescent="0.2">
      <c r="A3637" s="181">
        <v>12995</v>
      </c>
      <c r="B3637" s="182" t="s">
        <v>14686</v>
      </c>
      <c r="C3637" s="182" t="s">
        <v>178</v>
      </c>
      <c r="D3637" s="183">
        <v>44588</v>
      </c>
      <c r="E3637" s="188" t="s">
        <v>7328</v>
      </c>
      <c r="F3637" s="186">
        <v>246855</v>
      </c>
      <c r="G3637" s="185" t="s">
        <v>6096</v>
      </c>
      <c r="H3637" s="110" t="s">
        <v>6257</v>
      </c>
      <c r="I3637" s="110" t="s">
        <v>6114</v>
      </c>
    </row>
    <row r="3638" spans="1:9" ht="11.25" customHeight="1" x14ac:dyDescent="0.2">
      <c r="A3638" s="181">
        <v>12996</v>
      </c>
      <c r="B3638" s="182" t="s">
        <v>14700</v>
      </c>
      <c r="C3638" s="182" t="s">
        <v>178</v>
      </c>
      <c r="D3638" s="183">
        <v>44588</v>
      </c>
      <c r="E3638" s="188" t="s">
        <v>7328</v>
      </c>
      <c r="F3638" s="186">
        <v>273875</v>
      </c>
      <c r="G3638" s="185" t="s">
        <v>6096</v>
      </c>
      <c r="H3638" s="110" t="s">
        <v>6230</v>
      </c>
      <c r="I3638" s="110" t="s">
        <v>6114</v>
      </c>
    </row>
    <row r="3639" spans="1:9" ht="11.25" customHeight="1" x14ac:dyDescent="0.2">
      <c r="A3639" s="181">
        <v>12997</v>
      </c>
      <c r="B3639" s="182" t="s">
        <v>14714</v>
      </c>
      <c r="C3639" s="182" t="s">
        <v>178</v>
      </c>
      <c r="D3639" s="183">
        <v>44588</v>
      </c>
      <c r="E3639" s="188" t="s">
        <v>7328</v>
      </c>
      <c r="F3639" s="186">
        <v>81067</v>
      </c>
      <c r="G3639" s="185" t="s">
        <v>6096</v>
      </c>
      <c r="H3639" s="110" t="s">
        <v>6258</v>
      </c>
      <c r="I3639" s="110" t="s">
        <v>6117</v>
      </c>
    </row>
    <row r="3640" spans="1:9" ht="11.25" customHeight="1" x14ac:dyDescent="0.2">
      <c r="A3640" s="181">
        <v>12998</v>
      </c>
      <c r="B3640" s="182" t="s">
        <v>14876</v>
      </c>
      <c r="C3640" s="182" t="s">
        <v>178</v>
      </c>
      <c r="D3640" s="183">
        <v>44588</v>
      </c>
      <c r="E3640" s="188" t="s">
        <v>7328</v>
      </c>
      <c r="F3640" s="186">
        <v>164877</v>
      </c>
      <c r="G3640" s="185" t="s">
        <v>6096</v>
      </c>
      <c r="H3640" s="110" t="s">
        <v>8371</v>
      </c>
      <c r="I3640" s="110" t="s">
        <v>8373</v>
      </c>
    </row>
    <row r="3641" spans="1:9" ht="11.25" customHeight="1" x14ac:dyDescent="0.2">
      <c r="A3641" s="181">
        <v>12999</v>
      </c>
      <c r="B3641" s="182" t="s">
        <v>14543</v>
      </c>
      <c r="C3641" s="182" t="s">
        <v>178</v>
      </c>
      <c r="D3641" s="183">
        <v>44587</v>
      </c>
      <c r="E3641" s="188" t="s">
        <v>7328</v>
      </c>
      <c r="F3641" s="186">
        <v>25755</v>
      </c>
      <c r="G3641" s="185" t="s">
        <v>6096</v>
      </c>
      <c r="H3641" s="110" t="s">
        <v>8371</v>
      </c>
      <c r="I3641" s="110" t="s">
        <v>8373</v>
      </c>
    </row>
    <row r="3642" spans="1:9" ht="11.25" customHeight="1" x14ac:dyDescent="0.2">
      <c r="A3642" s="181">
        <v>13000</v>
      </c>
      <c r="B3642" s="182" t="s">
        <v>14559</v>
      </c>
      <c r="C3642" s="182" t="s">
        <v>178</v>
      </c>
      <c r="D3642" s="183">
        <v>44587</v>
      </c>
      <c r="E3642" s="188" t="s">
        <v>7328</v>
      </c>
      <c r="F3642" s="186">
        <v>20251</v>
      </c>
      <c r="G3642" s="185" t="s">
        <v>6096</v>
      </c>
      <c r="H3642" s="110" t="s">
        <v>8371</v>
      </c>
      <c r="I3642" s="110" t="s">
        <v>8373</v>
      </c>
    </row>
    <row r="3643" spans="1:9" ht="11.25" customHeight="1" x14ac:dyDescent="0.2">
      <c r="A3643" s="181">
        <v>13001</v>
      </c>
      <c r="B3643" s="182" t="s">
        <v>14773</v>
      </c>
      <c r="C3643" s="182" t="s">
        <v>178</v>
      </c>
      <c r="D3643" s="183">
        <v>44588</v>
      </c>
      <c r="E3643" s="188" t="s">
        <v>7328</v>
      </c>
      <c r="F3643" s="186">
        <v>100479.01</v>
      </c>
      <c r="G3643" s="185" t="s">
        <v>6096</v>
      </c>
      <c r="H3643" s="110" t="s">
        <v>6155</v>
      </c>
      <c r="I3643" s="110" t="s">
        <v>8060</v>
      </c>
    </row>
    <row r="3644" spans="1:9" ht="11.25" customHeight="1" x14ac:dyDescent="0.2">
      <c r="A3644" s="181">
        <v>13002</v>
      </c>
      <c r="B3644" s="182" t="s">
        <v>14564</v>
      </c>
      <c r="C3644" s="182" t="s">
        <v>178</v>
      </c>
      <c r="D3644" s="183">
        <v>44587</v>
      </c>
      <c r="E3644" s="188" t="s">
        <v>7328</v>
      </c>
      <c r="F3644" s="186">
        <v>20596</v>
      </c>
      <c r="G3644" s="185" t="s">
        <v>6096</v>
      </c>
      <c r="H3644" s="110" t="s">
        <v>6155</v>
      </c>
      <c r="I3644" s="110" t="s">
        <v>8060</v>
      </c>
    </row>
    <row r="3645" spans="1:9" ht="11.25" customHeight="1" x14ac:dyDescent="0.2">
      <c r="A3645" s="181">
        <v>13003</v>
      </c>
      <c r="B3645" s="182" t="s">
        <v>15016</v>
      </c>
      <c r="C3645" s="182" t="s">
        <v>178</v>
      </c>
      <c r="D3645" s="183">
        <v>44588</v>
      </c>
      <c r="E3645" s="188" t="s">
        <v>7328</v>
      </c>
      <c r="F3645" s="186">
        <v>90939</v>
      </c>
      <c r="G3645" s="185" t="s">
        <v>6096</v>
      </c>
      <c r="H3645" s="110" t="s">
        <v>6155</v>
      </c>
      <c r="I3645" s="110" t="s">
        <v>8060</v>
      </c>
    </row>
    <row r="3646" spans="1:9" ht="11.25" customHeight="1" x14ac:dyDescent="0.2">
      <c r="A3646" s="181">
        <v>13004</v>
      </c>
      <c r="B3646" s="182" t="s">
        <v>14886</v>
      </c>
      <c r="C3646" s="182" t="s">
        <v>178</v>
      </c>
      <c r="D3646" s="183">
        <v>44585</v>
      </c>
      <c r="E3646" s="188" t="s">
        <v>7328</v>
      </c>
      <c r="F3646" s="186">
        <v>404269</v>
      </c>
      <c r="G3646" s="185" t="s">
        <v>6096</v>
      </c>
      <c r="H3646" s="110" t="s">
        <v>6215</v>
      </c>
      <c r="I3646" s="110" t="s">
        <v>6173</v>
      </c>
    </row>
    <row r="3647" spans="1:9" ht="11.25" customHeight="1" x14ac:dyDescent="0.2">
      <c r="A3647" s="181">
        <v>13005</v>
      </c>
      <c r="B3647" s="182" t="s">
        <v>15052</v>
      </c>
      <c r="C3647" s="182" t="s">
        <v>6781</v>
      </c>
      <c r="D3647" s="183">
        <v>44591</v>
      </c>
      <c r="E3647" s="188" t="s">
        <v>7328</v>
      </c>
      <c r="F3647" s="186">
        <v>5307</v>
      </c>
      <c r="G3647" s="185" t="s">
        <v>6096</v>
      </c>
      <c r="H3647" s="110" t="s">
        <v>6215</v>
      </c>
      <c r="I3647" s="110" t="s">
        <v>6122</v>
      </c>
    </row>
    <row r="3648" spans="1:9" ht="11.25" customHeight="1" x14ac:dyDescent="0.2">
      <c r="A3648" s="181">
        <v>13006</v>
      </c>
      <c r="B3648" s="182" t="s">
        <v>15051</v>
      </c>
      <c r="C3648" s="182" t="s">
        <v>6781</v>
      </c>
      <c r="D3648" s="183">
        <v>44591</v>
      </c>
      <c r="E3648" s="188" t="s">
        <v>7328</v>
      </c>
      <c r="F3648" s="186">
        <v>5597</v>
      </c>
      <c r="G3648" s="185" t="s">
        <v>6096</v>
      </c>
      <c r="H3648" s="110" t="s">
        <v>9033</v>
      </c>
      <c r="I3648" s="110" t="s">
        <v>6122</v>
      </c>
    </row>
    <row r="3649" spans="1:9" ht="11.25" customHeight="1" x14ac:dyDescent="0.2">
      <c r="A3649" s="181">
        <v>13007</v>
      </c>
      <c r="B3649" s="182" t="s">
        <v>15049</v>
      </c>
      <c r="C3649" s="182" t="s">
        <v>6781</v>
      </c>
      <c r="D3649" s="183">
        <v>44591</v>
      </c>
      <c r="E3649" s="188" t="s">
        <v>7328</v>
      </c>
      <c r="F3649" s="186">
        <v>5175</v>
      </c>
      <c r="G3649" s="185" t="s">
        <v>6096</v>
      </c>
      <c r="H3649" s="110" t="s">
        <v>6100</v>
      </c>
      <c r="I3649" s="110" t="s">
        <v>8876</v>
      </c>
    </row>
    <row r="3650" spans="1:9" ht="11.25" customHeight="1" x14ac:dyDescent="0.2">
      <c r="A3650" s="181">
        <v>13008</v>
      </c>
      <c r="B3650" s="182" t="s">
        <v>15050</v>
      </c>
      <c r="C3650" s="182" t="s">
        <v>6781</v>
      </c>
      <c r="D3650" s="183">
        <v>44591</v>
      </c>
      <c r="E3650" s="188" t="s">
        <v>7328</v>
      </c>
      <c r="F3650" s="186">
        <v>8365</v>
      </c>
      <c r="G3650" s="185" t="s">
        <v>6096</v>
      </c>
      <c r="H3650" s="110" t="s">
        <v>6100</v>
      </c>
      <c r="I3650" s="110" t="s">
        <v>6098</v>
      </c>
    </row>
    <row r="3651" spans="1:9" ht="11.25" customHeight="1" x14ac:dyDescent="0.2">
      <c r="A3651" s="181">
        <v>13009</v>
      </c>
      <c r="B3651" s="182" t="s">
        <v>15048</v>
      </c>
      <c r="C3651" s="182" t="s">
        <v>6781</v>
      </c>
      <c r="D3651" s="183">
        <v>44591</v>
      </c>
      <c r="E3651" s="188" t="s">
        <v>7328</v>
      </c>
      <c r="F3651" s="186">
        <v>13066</v>
      </c>
      <c r="G3651" s="185" t="s">
        <v>6096</v>
      </c>
      <c r="H3651" s="110" t="s">
        <v>6121</v>
      </c>
      <c r="I3651" s="110" t="s">
        <v>6114</v>
      </c>
    </row>
    <row r="3652" spans="1:9" ht="11.25" customHeight="1" x14ac:dyDescent="0.2">
      <c r="A3652" s="181">
        <v>13010</v>
      </c>
      <c r="B3652" s="182" t="s">
        <v>15054</v>
      </c>
      <c r="C3652" s="182" t="s">
        <v>6781</v>
      </c>
      <c r="D3652" s="183">
        <v>44588</v>
      </c>
      <c r="E3652" s="188" t="s">
        <v>7328</v>
      </c>
      <c r="F3652" s="186">
        <v>6337</v>
      </c>
      <c r="G3652" s="185" t="s">
        <v>6096</v>
      </c>
      <c r="H3652" s="110" t="s">
        <v>6121</v>
      </c>
      <c r="I3652" s="110" t="s">
        <v>6114</v>
      </c>
    </row>
    <row r="3653" spans="1:9" ht="11.25" customHeight="1" x14ac:dyDescent="0.2">
      <c r="A3653" s="181">
        <v>13011</v>
      </c>
      <c r="B3653" s="182" t="s">
        <v>15056</v>
      </c>
      <c r="C3653" s="182" t="s">
        <v>6781</v>
      </c>
      <c r="D3653" s="183">
        <v>44591</v>
      </c>
      <c r="E3653" s="188" t="s">
        <v>7328</v>
      </c>
      <c r="F3653" s="186">
        <v>8439</v>
      </c>
      <c r="G3653" s="185" t="s">
        <v>6096</v>
      </c>
      <c r="H3653" s="110" t="s">
        <v>6121</v>
      </c>
      <c r="I3653" s="110" t="s">
        <v>6118</v>
      </c>
    </row>
    <row r="3654" spans="1:9" ht="11.25" customHeight="1" x14ac:dyDescent="0.2">
      <c r="A3654" s="181">
        <v>13012</v>
      </c>
      <c r="B3654" s="182" t="s">
        <v>15058</v>
      </c>
      <c r="C3654" s="182" t="s">
        <v>6781</v>
      </c>
      <c r="D3654" s="183">
        <v>44591</v>
      </c>
      <c r="E3654" s="188" t="s">
        <v>7328</v>
      </c>
      <c r="F3654" s="186">
        <v>7393.01</v>
      </c>
      <c r="G3654" s="185" t="s">
        <v>6096</v>
      </c>
      <c r="H3654" s="110" t="s">
        <v>6121</v>
      </c>
      <c r="I3654" s="110" t="s">
        <v>6114</v>
      </c>
    </row>
    <row r="3655" spans="1:9" ht="11.25" customHeight="1" x14ac:dyDescent="0.2">
      <c r="A3655" s="181">
        <v>13013</v>
      </c>
      <c r="B3655" s="182" t="s">
        <v>15057</v>
      </c>
      <c r="C3655" s="182" t="s">
        <v>6781</v>
      </c>
      <c r="D3655" s="183">
        <v>44591</v>
      </c>
      <c r="E3655" s="188" t="s">
        <v>7328</v>
      </c>
      <c r="F3655" s="186">
        <v>6834</v>
      </c>
      <c r="G3655" s="185" t="s">
        <v>6096</v>
      </c>
      <c r="H3655" s="110" t="s">
        <v>6100</v>
      </c>
      <c r="I3655" s="110" t="s">
        <v>6098</v>
      </c>
    </row>
    <row r="3656" spans="1:9" ht="11.25" customHeight="1" x14ac:dyDescent="0.2">
      <c r="A3656" s="181">
        <v>13014</v>
      </c>
      <c r="B3656" s="182" t="s">
        <v>15059</v>
      </c>
      <c r="C3656" s="182" t="s">
        <v>6781</v>
      </c>
      <c r="D3656" s="183">
        <v>44591</v>
      </c>
      <c r="E3656" s="188" t="s">
        <v>7328</v>
      </c>
      <c r="F3656" s="186">
        <v>4850</v>
      </c>
      <c r="G3656" s="185" t="s">
        <v>6096</v>
      </c>
      <c r="H3656" s="110" t="s">
        <v>6100</v>
      </c>
      <c r="I3656" s="110" t="s">
        <v>6098</v>
      </c>
    </row>
    <row r="3657" spans="1:9" ht="11.25" customHeight="1" x14ac:dyDescent="0.2">
      <c r="A3657" s="181">
        <v>13015</v>
      </c>
      <c r="B3657" s="182" t="s">
        <v>15089</v>
      </c>
      <c r="C3657" s="182" t="s">
        <v>178</v>
      </c>
      <c r="D3657" s="183">
        <v>44591</v>
      </c>
      <c r="E3657" s="188" t="s">
        <v>7328</v>
      </c>
      <c r="F3657" s="186">
        <v>5847.01</v>
      </c>
      <c r="G3657" s="185" t="s">
        <v>6096</v>
      </c>
      <c r="H3657" s="110" t="s">
        <v>6100</v>
      </c>
      <c r="I3657" s="110" t="s">
        <v>6098</v>
      </c>
    </row>
    <row r="3658" spans="1:9" ht="11.25" customHeight="1" x14ac:dyDescent="0.2">
      <c r="A3658" s="181">
        <v>13016</v>
      </c>
      <c r="B3658" s="182" t="s">
        <v>15055</v>
      </c>
      <c r="C3658" s="182" t="s">
        <v>6781</v>
      </c>
      <c r="D3658" s="183">
        <v>44591</v>
      </c>
      <c r="E3658" s="188" t="s">
        <v>7328</v>
      </c>
      <c r="F3658" s="186">
        <v>9033</v>
      </c>
      <c r="G3658" s="185" t="s">
        <v>6096</v>
      </c>
      <c r="H3658" s="110" t="s">
        <v>6100</v>
      </c>
      <c r="I3658" s="110" t="s">
        <v>6098</v>
      </c>
    </row>
    <row r="3659" spans="1:9" ht="11.25" customHeight="1" x14ac:dyDescent="0.2">
      <c r="A3659" s="181">
        <v>13017</v>
      </c>
      <c r="B3659" s="182" t="s">
        <v>15087</v>
      </c>
      <c r="C3659" s="182" t="s">
        <v>178</v>
      </c>
      <c r="D3659" s="183">
        <v>44591</v>
      </c>
      <c r="E3659" s="188" t="s">
        <v>7328</v>
      </c>
      <c r="F3659" s="186">
        <v>13407</v>
      </c>
      <c r="G3659" s="185" t="s">
        <v>6096</v>
      </c>
      <c r="H3659" s="110" t="s">
        <v>6100</v>
      </c>
      <c r="I3659" s="110" t="s">
        <v>6098</v>
      </c>
    </row>
    <row r="3660" spans="1:9" ht="11.25" customHeight="1" x14ac:dyDescent="0.2">
      <c r="A3660" s="181">
        <v>13018</v>
      </c>
      <c r="B3660" s="182" t="s">
        <v>15088</v>
      </c>
      <c r="C3660" s="182" t="s">
        <v>178</v>
      </c>
      <c r="D3660" s="183">
        <v>44591</v>
      </c>
      <c r="E3660" s="188" t="s">
        <v>7328</v>
      </c>
      <c r="F3660" s="186">
        <v>18684</v>
      </c>
      <c r="G3660" s="185" t="s">
        <v>6096</v>
      </c>
      <c r="H3660" s="110" t="s">
        <v>6149</v>
      </c>
      <c r="I3660" s="110" t="s">
        <v>6114</v>
      </c>
    </row>
    <row r="3661" spans="1:9" ht="11.25" customHeight="1" x14ac:dyDescent="0.2">
      <c r="A3661" s="181">
        <v>13019</v>
      </c>
      <c r="B3661" s="182" t="s">
        <v>15082</v>
      </c>
      <c r="C3661" s="182" t="s">
        <v>178</v>
      </c>
      <c r="D3661" s="183">
        <v>44591</v>
      </c>
      <c r="E3661" s="188" t="s">
        <v>7328</v>
      </c>
      <c r="F3661" s="186">
        <v>5550.01</v>
      </c>
      <c r="G3661" s="185" t="s">
        <v>6096</v>
      </c>
      <c r="H3661" s="110" t="s">
        <v>6149</v>
      </c>
      <c r="I3661" s="110" t="s">
        <v>6114</v>
      </c>
    </row>
    <row r="3662" spans="1:9" ht="11.25" customHeight="1" x14ac:dyDescent="0.2">
      <c r="A3662" s="181">
        <v>13020</v>
      </c>
      <c r="B3662" s="182" t="s">
        <v>15083</v>
      </c>
      <c r="C3662" s="182" t="s">
        <v>178</v>
      </c>
      <c r="D3662" s="183">
        <v>44591</v>
      </c>
      <c r="E3662" s="188" t="s">
        <v>7328</v>
      </c>
      <c r="F3662" s="186">
        <v>11994</v>
      </c>
      <c r="G3662" s="185" t="s">
        <v>6096</v>
      </c>
      <c r="H3662" s="110" t="s">
        <v>6097</v>
      </c>
      <c r="I3662" s="110" t="s">
        <v>9040</v>
      </c>
    </row>
    <row r="3663" spans="1:9" ht="11.25" customHeight="1" x14ac:dyDescent="0.2">
      <c r="A3663" s="181">
        <v>13021</v>
      </c>
      <c r="B3663" s="182" t="s">
        <v>15084</v>
      </c>
      <c r="C3663" s="182" t="s">
        <v>178</v>
      </c>
      <c r="D3663" s="183">
        <v>44591</v>
      </c>
      <c r="E3663" s="188" t="s">
        <v>7328</v>
      </c>
      <c r="F3663" s="186">
        <v>4834.01</v>
      </c>
      <c r="G3663" s="185" t="s">
        <v>6096</v>
      </c>
      <c r="H3663" s="110" t="s">
        <v>6097</v>
      </c>
      <c r="I3663" s="110" t="s">
        <v>6117</v>
      </c>
    </row>
    <row r="3664" spans="1:9" ht="11.25" customHeight="1" x14ac:dyDescent="0.2">
      <c r="A3664" s="181">
        <v>13022</v>
      </c>
      <c r="B3664" s="182" t="s">
        <v>15090</v>
      </c>
      <c r="C3664" s="182" t="s">
        <v>178</v>
      </c>
      <c r="D3664" s="183">
        <v>44591</v>
      </c>
      <c r="E3664" s="188" t="s">
        <v>7328</v>
      </c>
      <c r="F3664" s="186">
        <v>3578</v>
      </c>
      <c r="G3664" s="185" t="s">
        <v>6096</v>
      </c>
      <c r="H3664" s="110" t="s">
        <v>6097</v>
      </c>
      <c r="I3664" s="110" t="s">
        <v>6117</v>
      </c>
    </row>
    <row r="3665" spans="1:9" ht="11.25" customHeight="1" x14ac:dyDescent="0.2">
      <c r="A3665" s="181">
        <v>13023</v>
      </c>
      <c r="B3665" s="182" t="s">
        <v>15091</v>
      </c>
      <c r="C3665" s="182" t="s">
        <v>178</v>
      </c>
      <c r="D3665" s="183">
        <v>44591</v>
      </c>
      <c r="E3665" s="188" t="s">
        <v>7328</v>
      </c>
      <c r="F3665" s="186">
        <v>8799</v>
      </c>
      <c r="G3665" s="185" t="s">
        <v>6096</v>
      </c>
      <c r="H3665" s="110" t="s">
        <v>6097</v>
      </c>
      <c r="I3665" s="110" t="s">
        <v>6122</v>
      </c>
    </row>
    <row r="3666" spans="1:9" ht="11.25" customHeight="1" x14ac:dyDescent="0.2">
      <c r="A3666" s="181">
        <v>13024</v>
      </c>
      <c r="B3666" s="182" t="s">
        <v>15092</v>
      </c>
      <c r="C3666" s="182" t="s">
        <v>178</v>
      </c>
      <c r="D3666" s="183">
        <v>44591</v>
      </c>
      <c r="E3666" s="188" t="s">
        <v>7328</v>
      </c>
      <c r="F3666" s="186">
        <v>27562.01</v>
      </c>
      <c r="G3666" s="185" t="s">
        <v>6096</v>
      </c>
      <c r="H3666" s="110" t="s">
        <v>6097</v>
      </c>
      <c r="I3666" s="110" t="s">
        <v>6117</v>
      </c>
    </row>
    <row r="3667" spans="1:9" ht="11.25" customHeight="1" x14ac:dyDescent="0.2">
      <c r="A3667" s="181">
        <v>13025</v>
      </c>
      <c r="B3667" s="182" t="s">
        <v>15093</v>
      </c>
      <c r="C3667" s="182" t="s">
        <v>178</v>
      </c>
      <c r="D3667" s="183">
        <v>44591</v>
      </c>
      <c r="E3667" s="188" t="s">
        <v>7328</v>
      </c>
      <c r="F3667" s="186">
        <v>25243.01</v>
      </c>
      <c r="G3667" s="185" t="s">
        <v>6096</v>
      </c>
      <c r="H3667" s="110" t="s">
        <v>6097</v>
      </c>
      <c r="I3667" s="110" t="s">
        <v>9040</v>
      </c>
    </row>
    <row r="3668" spans="1:9" ht="11.25" customHeight="1" x14ac:dyDescent="0.2">
      <c r="A3668" s="181">
        <v>13026</v>
      </c>
      <c r="B3668" s="182" t="s">
        <v>15086</v>
      </c>
      <c r="C3668" s="182" t="s">
        <v>178</v>
      </c>
      <c r="D3668" s="183">
        <v>44591</v>
      </c>
      <c r="E3668" s="188" t="s">
        <v>7328</v>
      </c>
      <c r="F3668" s="186">
        <v>21196.01</v>
      </c>
      <c r="G3668" s="185" t="s">
        <v>6096</v>
      </c>
      <c r="H3668" s="110" t="s">
        <v>6141</v>
      </c>
      <c r="I3668" s="110" t="s">
        <v>6117</v>
      </c>
    </row>
    <row r="3669" spans="1:9" ht="11.25" customHeight="1" x14ac:dyDescent="0.2">
      <c r="A3669" s="181">
        <v>13027</v>
      </c>
      <c r="B3669" s="182" t="s">
        <v>15112</v>
      </c>
      <c r="C3669" s="182" t="s">
        <v>4448</v>
      </c>
      <c r="D3669" s="183">
        <v>44591</v>
      </c>
      <c r="E3669" s="188" t="s">
        <v>7328</v>
      </c>
      <c r="F3669" s="186">
        <v>26516</v>
      </c>
      <c r="G3669" s="185" t="s">
        <v>6096</v>
      </c>
      <c r="H3669" s="110" t="s">
        <v>6272</v>
      </c>
      <c r="I3669" s="110" t="s">
        <v>8926</v>
      </c>
    </row>
    <row r="3670" spans="1:9" ht="11.25" customHeight="1" x14ac:dyDescent="0.2">
      <c r="A3670" s="181">
        <v>13028</v>
      </c>
      <c r="B3670" s="182" t="s">
        <v>14486</v>
      </c>
      <c r="C3670" s="182" t="s">
        <v>6828</v>
      </c>
      <c r="D3670" s="183">
        <v>44585</v>
      </c>
      <c r="E3670" s="188" t="s">
        <v>7328</v>
      </c>
      <c r="F3670" s="186">
        <v>25968708</v>
      </c>
      <c r="G3670" s="185" t="s">
        <v>6096</v>
      </c>
      <c r="H3670" s="110" t="s">
        <v>6272</v>
      </c>
      <c r="I3670" s="110" t="s">
        <v>8926</v>
      </c>
    </row>
    <row r="3671" spans="1:9" ht="11.25" customHeight="1" x14ac:dyDescent="0.2">
      <c r="A3671" s="181">
        <v>13029</v>
      </c>
      <c r="B3671" s="182" t="s">
        <v>14699</v>
      </c>
      <c r="C3671" s="182" t="s">
        <v>178</v>
      </c>
      <c r="D3671" s="183">
        <v>44585</v>
      </c>
      <c r="E3671" s="188" t="s">
        <v>7328</v>
      </c>
      <c r="F3671" s="186">
        <v>6912829</v>
      </c>
      <c r="G3671" s="185" t="s">
        <v>6096</v>
      </c>
      <c r="H3671" s="110" t="s">
        <v>6097</v>
      </c>
      <c r="I3671" s="110" t="s">
        <v>6098</v>
      </c>
    </row>
    <row r="3672" spans="1:9" ht="11.25" customHeight="1" x14ac:dyDescent="0.2">
      <c r="A3672" s="181">
        <v>13030</v>
      </c>
      <c r="B3672" s="182" t="s">
        <v>15036</v>
      </c>
      <c r="C3672" s="182" t="s">
        <v>178</v>
      </c>
      <c r="D3672" s="183">
        <v>44588</v>
      </c>
      <c r="E3672" s="188" t="s">
        <v>7328</v>
      </c>
      <c r="F3672" s="186">
        <v>1988755</v>
      </c>
      <c r="G3672" s="185" t="s">
        <v>6096</v>
      </c>
      <c r="H3672" s="110" t="s">
        <v>6097</v>
      </c>
      <c r="I3672" s="110" t="s">
        <v>8873</v>
      </c>
    </row>
    <row r="3673" spans="1:9" ht="11.25" customHeight="1" x14ac:dyDescent="0.2">
      <c r="A3673" s="181">
        <v>13031</v>
      </c>
      <c r="B3673" s="182" t="s">
        <v>14506</v>
      </c>
      <c r="C3673" s="182" t="s">
        <v>178</v>
      </c>
      <c r="D3673" s="184">
        <v>44587</v>
      </c>
      <c r="E3673" s="188" t="s">
        <v>7328</v>
      </c>
      <c r="F3673" s="186">
        <v>1568248</v>
      </c>
      <c r="G3673" s="185" t="s">
        <v>6096</v>
      </c>
      <c r="H3673" s="110" t="s">
        <v>6097</v>
      </c>
      <c r="I3673" s="110" t="s">
        <v>8873</v>
      </c>
    </row>
    <row r="3674" spans="1:9" ht="11.25" customHeight="1" x14ac:dyDescent="0.2">
      <c r="A3674" s="181">
        <v>13032</v>
      </c>
      <c r="B3674" s="182" t="s">
        <v>14558</v>
      </c>
      <c r="C3674" s="182" t="s">
        <v>178</v>
      </c>
      <c r="D3674" s="184">
        <v>44587</v>
      </c>
      <c r="E3674" s="188" t="s">
        <v>7328</v>
      </c>
      <c r="F3674" s="186">
        <v>5476</v>
      </c>
      <c r="G3674" s="185" t="s">
        <v>6096</v>
      </c>
      <c r="H3674" s="110" t="s">
        <v>6097</v>
      </c>
      <c r="I3674" s="110" t="s">
        <v>8873</v>
      </c>
    </row>
    <row r="3675" spans="1:9" ht="11.25" customHeight="1" x14ac:dyDescent="0.2">
      <c r="A3675" s="181">
        <v>13033</v>
      </c>
      <c r="B3675" s="182" t="s">
        <v>15085</v>
      </c>
      <c r="C3675" s="182" t="s">
        <v>178</v>
      </c>
      <c r="D3675" s="183">
        <v>44591</v>
      </c>
      <c r="E3675" s="188" t="s">
        <v>7328</v>
      </c>
      <c r="F3675" s="186">
        <v>20120</v>
      </c>
      <c r="G3675" s="185" t="s">
        <v>6096</v>
      </c>
      <c r="H3675" s="110" t="s">
        <v>6097</v>
      </c>
      <c r="I3675" s="110" t="s">
        <v>8873</v>
      </c>
    </row>
    <row r="3676" spans="1:9" ht="11.25" customHeight="1" x14ac:dyDescent="0.2">
      <c r="A3676" s="181">
        <v>13035</v>
      </c>
      <c r="B3676" s="182" t="s">
        <v>14955</v>
      </c>
      <c r="C3676" s="182" t="s">
        <v>401</v>
      </c>
      <c r="D3676" s="183">
        <v>45328</v>
      </c>
      <c r="E3676" s="188" t="s">
        <v>10909</v>
      </c>
      <c r="F3676" s="186">
        <v>7697552</v>
      </c>
      <c r="G3676" s="185" t="s">
        <v>6096</v>
      </c>
      <c r="H3676" s="110" t="s">
        <v>6130</v>
      </c>
      <c r="I3676" s="110" t="s">
        <v>6118</v>
      </c>
    </row>
    <row r="3677" spans="1:9" ht="11.25" customHeight="1" x14ac:dyDescent="0.2">
      <c r="A3677" s="181">
        <v>13036</v>
      </c>
      <c r="B3677" s="182" t="s">
        <v>14957</v>
      </c>
      <c r="C3677" s="182" t="s">
        <v>401</v>
      </c>
      <c r="D3677" s="183">
        <v>45328</v>
      </c>
      <c r="E3677" s="188" t="s">
        <v>10909</v>
      </c>
      <c r="F3677" s="186">
        <v>6002758</v>
      </c>
      <c r="G3677" s="185" t="s">
        <v>6096</v>
      </c>
      <c r="H3677" s="110" t="s">
        <v>6221</v>
      </c>
      <c r="I3677" s="110" t="s">
        <v>6117</v>
      </c>
    </row>
    <row r="3678" spans="1:9" ht="11.25" customHeight="1" x14ac:dyDescent="0.2">
      <c r="A3678" s="181">
        <v>13042</v>
      </c>
      <c r="B3678" s="182" t="s">
        <v>14956</v>
      </c>
      <c r="C3678" s="182" t="s">
        <v>401</v>
      </c>
      <c r="D3678" s="183">
        <v>45328</v>
      </c>
      <c r="E3678" s="188" t="s">
        <v>10909</v>
      </c>
      <c r="F3678" s="186">
        <v>7555336</v>
      </c>
      <c r="G3678" s="185" t="s">
        <v>6096</v>
      </c>
      <c r="H3678" s="110" t="s">
        <v>6097</v>
      </c>
      <c r="I3678" s="110" t="s">
        <v>9040</v>
      </c>
    </row>
    <row r="3679" spans="1:9" ht="11.25" customHeight="1" x14ac:dyDescent="0.2">
      <c r="A3679" s="181">
        <v>26569</v>
      </c>
      <c r="B3679" s="182" t="s">
        <v>8200</v>
      </c>
      <c r="C3679" s="182" t="s">
        <v>178</v>
      </c>
      <c r="D3679" s="184">
        <v>43738</v>
      </c>
      <c r="E3679" s="188" t="s">
        <v>15195</v>
      </c>
      <c r="F3679" s="186">
        <v>763047.04</v>
      </c>
      <c r="G3679" s="185" t="s">
        <v>6096</v>
      </c>
      <c r="H3679" s="110" t="s">
        <v>6097</v>
      </c>
      <c r="I3679" s="110" t="s">
        <v>9040</v>
      </c>
    </row>
    <row r="3680" spans="1:9" ht="11.25" customHeight="1" x14ac:dyDescent="0.2">
      <c r="A3680" s="181">
        <v>27273</v>
      </c>
      <c r="B3680" s="182" t="s">
        <v>8198</v>
      </c>
      <c r="C3680" s="182" t="s">
        <v>178</v>
      </c>
      <c r="D3680" s="183">
        <v>43738</v>
      </c>
      <c r="E3680" s="188" t="s">
        <v>15195</v>
      </c>
      <c r="F3680" s="186">
        <v>2231958.0499999998</v>
      </c>
      <c r="G3680" s="185" t="s">
        <v>6096</v>
      </c>
      <c r="H3680" s="110" t="s">
        <v>6097</v>
      </c>
      <c r="I3680" s="110" t="s">
        <v>9040</v>
      </c>
    </row>
    <row r="3681" spans="1:9" ht="11.25" customHeight="1" x14ac:dyDescent="0.2">
      <c r="A3681" s="181">
        <v>27484</v>
      </c>
      <c r="B3681" s="182" t="s">
        <v>7228</v>
      </c>
      <c r="C3681" s="182" t="s">
        <v>178</v>
      </c>
      <c r="D3681" s="184">
        <v>44084</v>
      </c>
      <c r="E3681" s="188" t="s">
        <v>15196</v>
      </c>
      <c r="F3681" s="186">
        <v>645000.23</v>
      </c>
      <c r="G3681" s="185" t="s">
        <v>6096</v>
      </c>
      <c r="H3681" s="110" t="s">
        <v>6097</v>
      </c>
      <c r="I3681" s="110" t="s">
        <v>9040</v>
      </c>
    </row>
    <row r="3682" spans="1:9" ht="11.25" customHeight="1" x14ac:dyDescent="0.2">
      <c r="A3682" s="181">
        <v>27485</v>
      </c>
      <c r="B3682" s="182" t="s">
        <v>7226</v>
      </c>
      <c r="C3682" s="182" t="s">
        <v>178</v>
      </c>
      <c r="D3682" s="183">
        <v>44084</v>
      </c>
      <c r="E3682" s="188" t="s">
        <v>15196</v>
      </c>
      <c r="F3682" s="186">
        <v>767999.82</v>
      </c>
      <c r="G3682" s="185" t="s">
        <v>6096</v>
      </c>
      <c r="H3682" s="110" t="s">
        <v>6097</v>
      </c>
      <c r="I3682" s="110" t="s">
        <v>6098</v>
      </c>
    </row>
    <row r="3683" spans="1:9" ht="11.25" customHeight="1" x14ac:dyDescent="0.2">
      <c r="A3683" s="181">
        <v>27487</v>
      </c>
      <c r="B3683" s="182" t="s">
        <v>8204</v>
      </c>
      <c r="C3683" s="182" t="s">
        <v>178</v>
      </c>
      <c r="D3683" s="183">
        <v>43738</v>
      </c>
      <c r="E3683" s="188" t="s">
        <v>15195</v>
      </c>
      <c r="F3683" s="186">
        <v>910350</v>
      </c>
      <c r="G3683" s="185" t="s">
        <v>6096</v>
      </c>
      <c r="H3683" s="110" t="s">
        <v>6097</v>
      </c>
      <c r="I3683" s="110" t="s">
        <v>9040</v>
      </c>
    </row>
    <row r="3684" spans="1:9" ht="11.25" customHeight="1" x14ac:dyDescent="0.2">
      <c r="A3684" s="181">
        <v>27488</v>
      </c>
      <c r="B3684" s="182" t="s">
        <v>8202</v>
      </c>
      <c r="C3684" s="182" t="s">
        <v>178</v>
      </c>
      <c r="D3684" s="183">
        <v>43738</v>
      </c>
      <c r="E3684" s="188" t="s">
        <v>15195</v>
      </c>
      <c r="F3684" s="186">
        <v>1083142.76</v>
      </c>
      <c r="G3684" s="185" t="s">
        <v>6096</v>
      </c>
      <c r="H3684" s="110" t="s">
        <v>6097</v>
      </c>
      <c r="I3684" s="110" t="s">
        <v>9040</v>
      </c>
    </row>
    <row r="3685" spans="1:9" ht="11.25" customHeight="1" x14ac:dyDescent="0.2">
      <c r="A3685" s="181">
        <v>31900</v>
      </c>
      <c r="B3685" s="182" t="s">
        <v>12057</v>
      </c>
      <c r="C3685" s="182" t="s">
        <v>178</v>
      </c>
      <c r="D3685" s="183"/>
      <c r="E3685" s="188" t="s">
        <v>15193</v>
      </c>
      <c r="F3685" s="186">
        <v>0</v>
      </c>
      <c r="G3685" s="185" t="s">
        <v>6096</v>
      </c>
      <c r="H3685" s="110" t="s">
        <v>6097</v>
      </c>
      <c r="I3685" s="110" t="s">
        <v>9040</v>
      </c>
    </row>
    <row r="3686" spans="1:9" ht="11.25" customHeight="1" x14ac:dyDescent="0.2">
      <c r="A3686" s="181">
        <v>31901</v>
      </c>
      <c r="B3686" s="182" t="s">
        <v>12056</v>
      </c>
      <c r="C3686" s="182" t="s">
        <v>178</v>
      </c>
      <c r="D3686" s="183"/>
      <c r="E3686" s="188" t="s">
        <v>15193</v>
      </c>
      <c r="F3686" s="186">
        <v>0</v>
      </c>
      <c r="G3686" s="185" t="s">
        <v>6096</v>
      </c>
      <c r="H3686" s="110" t="s">
        <v>6097</v>
      </c>
      <c r="I3686" s="110" t="s">
        <v>9040</v>
      </c>
    </row>
    <row r="3687" spans="1:9" ht="11.25" customHeight="1" x14ac:dyDescent="0.2">
      <c r="A3687" s="181">
        <v>31902</v>
      </c>
      <c r="B3687" s="182" t="s">
        <v>6965</v>
      </c>
      <c r="C3687" s="182" t="s">
        <v>178</v>
      </c>
      <c r="D3687" s="183">
        <v>44596</v>
      </c>
      <c r="E3687" s="188" t="s">
        <v>7328</v>
      </c>
      <c r="F3687" s="186">
        <v>104742</v>
      </c>
      <c r="G3687" s="185" t="s">
        <v>6096</v>
      </c>
      <c r="H3687" s="110" t="s">
        <v>6097</v>
      </c>
      <c r="I3687" s="110" t="s">
        <v>9040</v>
      </c>
    </row>
    <row r="3688" spans="1:9" ht="11.25" customHeight="1" x14ac:dyDescent="0.2">
      <c r="A3688" s="181">
        <v>31906</v>
      </c>
      <c r="B3688" s="182" t="s">
        <v>12055</v>
      </c>
      <c r="C3688" s="182" t="s">
        <v>178</v>
      </c>
      <c r="D3688" s="183"/>
      <c r="E3688" s="188" t="s">
        <v>15193</v>
      </c>
      <c r="F3688" s="186">
        <v>0</v>
      </c>
      <c r="G3688" s="185" t="s">
        <v>6096</v>
      </c>
      <c r="H3688" s="110" t="s">
        <v>6097</v>
      </c>
      <c r="I3688" s="110" t="s">
        <v>9040</v>
      </c>
    </row>
    <row r="3689" spans="1:9" ht="11.25" customHeight="1" x14ac:dyDescent="0.2">
      <c r="A3689" s="181">
        <v>31907</v>
      </c>
      <c r="B3689" s="182" t="s">
        <v>3149</v>
      </c>
      <c r="C3689" s="182" t="s">
        <v>178</v>
      </c>
      <c r="D3689" s="183"/>
      <c r="E3689" s="188" t="s">
        <v>15193</v>
      </c>
      <c r="F3689" s="186">
        <v>0</v>
      </c>
      <c r="G3689" s="185" t="s">
        <v>6096</v>
      </c>
      <c r="H3689" s="110" t="s">
        <v>6097</v>
      </c>
      <c r="I3689" s="110" t="s">
        <v>9040</v>
      </c>
    </row>
    <row r="3690" spans="1:9" ht="11.25" customHeight="1" x14ac:dyDescent="0.2">
      <c r="A3690" s="181">
        <v>31909</v>
      </c>
      <c r="B3690" s="182" t="s">
        <v>12054</v>
      </c>
      <c r="C3690" s="182" t="s">
        <v>178</v>
      </c>
      <c r="D3690" s="183"/>
      <c r="E3690" s="188" t="s">
        <v>15193</v>
      </c>
      <c r="F3690" s="186">
        <v>0</v>
      </c>
      <c r="G3690" s="185" t="s">
        <v>6096</v>
      </c>
      <c r="H3690" s="110" t="s">
        <v>6100</v>
      </c>
      <c r="I3690" s="110" t="s">
        <v>6098</v>
      </c>
    </row>
    <row r="3691" spans="1:9" ht="11.25" customHeight="1" x14ac:dyDescent="0.2">
      <c r="A3691" s="181">
        <v>31912</v>
      </c>
      <c r="B3691" s="182" t="s">
        <v>12053</v>
      </c>
      <c r="C3691" s="182" t="s">
        <v>178</v>
      </c>
      <c r="D3691" s="183"/>
      <c r="E3691" s="188" t="s">
        <v>15193</v>
      </c>
      <c r="F3691" s="186">
        <v>0</v>
      </c>
      <c r="G3691" s="185" t="s">
        <v>6096</v>
      </c>
      <c r="H3691" s="110" t="s">
        <v>6100</v>
      </c>
      <c r="I3691" s="110" t="s">
        <v>6098</v>
      </c>
    </row>
    <row r="3692" spans="1:9" ht="11.25" customHeight="1" x14ac:dyDescent="0.2">
      <c r="A3692" s="181">
        <v>31913</v>
      </c>
      <c r="B3692" s="182" t="s">
        <v>419</v>
      </c>
      <c r="C3692" s="182" t="s">
        <v>178</v>
      </c>
      <c r="D3692" s="183"/>
      <c r="E3692" s="188" t="s">
        <v>15193</v>
      </c>
      <c r="F3692" s="186">
        <v>0</v>
      </c>
      <c r="G3692" s="185" t="s">
        <v>6096</v>
      </c>
      <c r="H3692" s="110" t="s">
        <v>6155</v>
      </c>
      <c r="I3692" s="110" t="s">
        <v>6118</v>
      </c>
    </row>
    <row r="3693" spans="1:9" ht="11.25" customHeight="1" x14ac:dyDescent="0.2">
      <c r="A3693" s="181">
        <v>31915</v>
      </c>
      <c r="B3693" s="182" t="s">
        <v>2655</v>
      </c>
      <c r="C3693" s="182" t="s">
        <v>178</v>
      </c>
      <c r="D3693" s="183"/>
      <c r="E3693" s="188" t="s">
        <v>15193</v>
      </c>
      <c r="F3693" s="186">
        <v>0</v>
      </c>
      <c r="G3693" s="185" t="s">
        <v>6096</v>
      </c>
      <c r="H3693" s="110" t="s">
        <v>6137</v>
      </c>
      <c r="I3693" s="110" t="s">
        <v>6118</v>
      </c>
    </row>
    <row r="3694" spans="1:9" ht="11.25" customHeight="1" x14ac:dyDescent="0.2">
      <c r="A3694" s="181">
        <v>31916</v>
      </c>
      <c r="B3694" s="182" t="s">
        <v>2656</v>
      </c>
      <c r="C3694" s="182" t="s">
        <v>178</v>
      </c>
      <c r="D3694" s="183"/>
      <c r="E3694" s="188" t="s">
        <v>15193</v>
      </c>
      <c r="F3694" s="186">
        <v>0</v>
      </c>
      <c r="G3694" s="185" t="s">
        <v>6096</v>
      </c>
      <c r="H3694" s="110" t="s">
        <v>6121</v>
      </c>
      <c r="I3694" s="110" t="s">
        <v>6114</v>
      </c>
    </row>
    <row r="3695" spans="1:9" ht="11.25" customHeight="1" x14ac:dyDescent="0.2">
      <c r="A3695" s="181">
        <v>31917</v>
      </c>
      <c r="B3695" s="182" t="s">
        <v>2710</v>
      </c>
      <c r="C3695" s="182" t="s">
        <v>178</v>
      </c>
      <c r="D3695" s="183"/>
      <c r="E3695" s="188" t="s">
        <v>15193</v>
      </c>
      <c r="F3695" s="186">
        <v>0</v>
      </c>
      <c r="G3695" s="185" t="s">
        <v>6096</v>
      </c>
      <c r="H3695" s="110" t="s">
        <v>6100</v>
      </c>
      <c r="I3695" s="110" t="s">
        <v>6118</v>
      </c>
    </row>
    <row r="3696" spans="1:9" ht="11.25" customHeight="1" x14ac:dyDescent="0.2">
      <c r="A3696" s="181">
        <v>31918</v>
      </c>
      <c r="B3696" s="182" t="s">
        <v>905</v>
      </c>
      <c r="C3696" s="182" t="s">
        <v>4484</v>
      </c>
      <c r="D3696" s="183">
        <v>45014</v>
      </c>
      <c r="E3696" s="188" t="s">
        <v>15194</v>
      </c>
      <c r="F3696" s="186">
        <v>56</v>
      </c>
      <c r="G3696" s="185" t="s">
        <v>6096</v>
      </c>
      <c r="H3696" s="110" t="s">
        <v>6155</v>
      </c>
      <c r="I3696" s="110" t="s">
        <v>6117</v>
      </c>
    </row>
    <row r="3697" spans="1:9" ht="11.25" customHeight="1" x14ac:dyDescent="0.2">
      <c r="A3697" s="181">
        <v>31919</v>
      </c>
      <c r="B3697" s="182" t="s">
        <v>3118</v>
      </c>
      <c r="C3697" s="182" t="s">
        <v>178</v>
      </c>
      <c r="D3697" s="183"/>
      <c r="E3697" s="188" t="s">
        <v>15193</v>
      </c>
      <c r="F3697" s="186">
        <v>0</v>
      </c>
      <c r="G3697" s="185" t="s">
        <v>6096</v>
      </c>
      <c r="H3697" s="110" t="s">
        <v>6155</v>
      </c>
      <c r="I3697" s="110" t="s">
        <v>6117</v>
      </c>
    </row>
    <row r="3698" spans="1:9" ht="11.25" customHeight="1" x14ac:dyDescent="0.2">
      <c r="A3698" s="181">
        <v>90004</v>
      </c>
      <c r="B3698" s="182" t="s">
        <v>1905</v>
      </c>
      <c r="C3698" s="182" t="s">
        <v>171</v>
      </c>
      <c r="D3698" s="183">
        <v>45014</v>
      </c>
      <c r="E3698" s="188" t="s">
        <v>15194</v>
      </c>
      <c r="F3698" s="186">
        <v>13632</v>
      </c>
      <c r="G3698" s="185" t="s">
        <v>6096</v>
      </c>
      <c r="H3698" s="110" t="s">
        <v>6119</v>
      </c>
      <c r="I3698" s="110" t="s">
        <v>6114</v>
      </c>
    </row>
    <row r="3699" spans="1:9" ht="11.25" customHeight="1" x14ac:dyDescent="0.2">
      <c r="A3699" s="181">
        <v>90006</v>
      </c>
      <c r="B3699" s="182" t="s">
        <v>1906</v>
      </c>
      <c r="C3699" s="182" t="s">
        <v>171</v>
      </c>
      <c r="D3699" s="183"/>
      <c r="E3699" s="188" t="s">
        <v>15193</v>
      </c>
      <c r="F3699" s="186">
        <v>0</v>
      </c>
      <c r="G3699" s="185" t="s">
        <v>7172</v>
      </c>
      <c r="H3699" s="110" t="s">
        <v>6303</v>
      </c>
      <c r="I3699" s="110" t="s">
        <v>6118</v>
      </c>
    </row>
    <row r="3700" spans="1:9" ht="11.25" customHeight="1" x14ac:dyDescent="0.2">
      <c r="A3700" s="181">
        <v>90007</v>
      </c>
      <c r="B3700" s="182" t="s">
        <v>1904</v>
      </c>
      <c r="C3700" s="182" t="s">
        <v>171</v>
      </c>
      <c r="D3700" s="183">
        <v>45014</v>
      </c>
      <c r="E3700" s="188" t="s">
        <v>15194</v>
      </c>
      <c r="F3700" s="186">
        <v>38517</v>
      </c>
      <c r="G3700" s="185" t="s">
        <v>6096</v>
      </c>
      <c r="H3700" s="110" t="s">
        <v>6097</v>
      </c>
      <c r="I3700" s="110" t="s">
        <v>6098</v>
      </c>
    </row>
    <row r="3701" spans="1:9" ht="11.25" customHeight="1" x14ac:dyDescent="0.2">
      <c r="A3701" s="181">
        <v>90009</v>
      </c>
      <c r="B3701" s="182" t="s">
        <v>1887</v>
      </c>
      <c r="C3701" s="182" t="s">
        <v>171</v>
      </c>
      <c r="D3701" s="183">
        <v>45062</v>
      </c>
      <c r="E3701" s="188" t="s">
        <v>15194</v>
      </c>
      <c r="F3701" s="186">
        <v>5302</v>
      </c>
      <c r="G3701" s="185" t="s">
        <v>8991</v>
      </c>
      <c r="H3701" s="110" t="s">
        <v>6207</v>
      </c>
      <c r="I3701" s="110" t="s">
        <v>6118</v>
      </c>
    </row>
    <row r="3702" spans="1:9" ht="11.25" customHeight="1" x14ac:dyDescent="0.2">
      <c r="A3702" s="181">
        <v>90011</v>
      </c>
      <c r="B3702" s="182" t="s">
        <v>7070</v>
      </c>
      <c r="C3702" s="182" t="s">
        <v>171</v>
      </c>
      <c r="D3702" s="183">
        <v>45014</v>
      </c>
      <c r="E3702" s="188" t="s">
        <v>15194</v>
      </c>
      <c r="F3702" s="186">
        <v>3474</v>
      </c>
      <c r="G3702" s="185" t="s">
        <v>7642</v>
      </c>
      <c r="H3702" s="110" t="s">
        <v>6201</v>
      </c>
      <c r="I3702" s="110" t="s">
        <v>6114</v>
      </c>
    </row>
    <row r="3703" spans="1:9" ht="11.25" customHeight="1" x14ac:dyDescent="0.2">
      <c r="A3703" s="181">
        <v>90012</v>
      </c>
      <c r="B3703" s="182" t="s">
        <v>749</v>
      </c>
      <c r="C3703" s="182" t="s">
        <v>168</v>
      </c>
      <c r="D3703" s="183"/>
      <c r="E3703" s="188" t="s">
        <v>15193</v>
      </c>
      <c r="F3703" s="186">
        <v>0</v>
      </c>
      <c r="G3703" s="185" t="s">
        <v>6096</v>
      </c>
      <c r="H3703" s="110" t="s">
        <v>6097</v>
      </c>
      <c r="I3703" s="110" t="s">
        <v>9040</v>
      </c>
    </row>
    <row r="3704" spans="1:9" ht="11.25" customHeight="1" x14ac:dyDescent="0.2">
      <c r="A3704" s="181">
        <v>90016</v>
      </c>
      <c r="B3704" s="182" t="s">
        <v>1548</v>
      </c>
      <c r="C3704" s="182" t="s">
        <v>178</v>
      </c>
      <c r="D3704" s="183"/>
      <c r="E3704" s="188" t="s">
        <v>15193</v>
      </c>
      <c r="F3704" s="186">
        <v>0</v>
      </c>
      <c r="G3704" s="185" t="s">
        <v>6096</v>
      </c>
      <c r="H3704" s="110" t="s">
        <v>6097</v>
      </c>
      <c r="I3704" s="110" t="s">
        <v>9040</v>
      </c>
    </row>
    <row r="3705" spans="1:9" ht="11.25" customHeight="1" x14ac:dyDescent="0.2">
      <c r="A3705" s="181">
        <v>90037</v>
      </c>
      <c r="B3705" s="182" t="s">
        <v>3791</v>
      </c>
      <c r="C3705" s="182" t="s">
        <v>178</v>
      </c>
      <c r="D3705" s="183">
        <v>44589</v>
      </c>
      <c r="E3705" s="188" t="s">
        <v>7328</v>
      </c>
      <c r="F3705" s="186">
        <v>269116</v>
      </c>
      <c r="G3705" s="185" t="s">
        <v>6096</v>
      </c>
      <c r="H3705" s="110" t="s">
        <v>6664</v>
      </c>
      <c r="I3705" s="110" t="s">
        <v>6122</v>
      </c>
    </row>
    <row r="3706" spans="1:9" ht="11.25" customHeight="1" x14ac:dyDescent="0.2">
      <c r="A3706" s="181">
        <v>100000</v>
      </c>
      <c r="B3706" s="182" t="s">
        <v>954</v>
      </c>
      <c r="C3706" s="182" t="s">
        <v>868</v>
      </c>
      <c r="D3706" s="183">
        <v>45007</v>
      </c>
      <c r="E3706" s="188" t="s">
        <v>15194</v>
      </c>
      <c r="F3706" s="186">
        <v>163756</v>
      </c>
      <c r="G3706" s="185" t="s">
        <v>6096</v>
      </c>
      <c r="H3706" s="110" t="s">
        <v>6207</v>
      </c>
      <c r="I3706" s="110" t="s">
        <v>6122</v>
      </c>
    </row>
    <row r="3707" spans="1:9" ht="11.25" customHeight="1" x14ac:dyDescent="0.2">
      <c r="A3707" s="181">
        <v>100001</v>
      </c>
      <c r="B3707" s="182" t="s">
        <v>605</v>
      </c>
      <c r="C3707" s="182" t="s">
        <v>183</v>
      </c>
      <c r="D3707" s="183"/>
      <c r="E3707" s="188" t="s">
        <v>15193</v>
      </c>
      <c r="F3707" s="186">
        <v>0</v>
      </c>
      <c r="G3707" s="185" t="s">
        <v>6096</v>
      </c>
      <c r="H3707" s="110" t="s">
        <v>6207</v>
      </c>
      <c r="I3707" s="110" t="s">
        <v>6118</v>
      </c>
    </row>
    <row r="3708" spans="1:9" ht="11.25" customHeight="1" x14ac:dyDescent="0.2">
      <c r="A3708" s="181">
        <v>100002</v>
      </c>
      <c r="B3708" s="182" t="s">
        <v>9319</v>
      </c>
      <c r="C3708" s="182" t="s">
        <v>183</v>
      </c>
      <c r="D3708" s="183">
        <v>44657</v>
      </c>
      <c r="E3708" s="188" t="s">
        <v>7328</v>
      </c>
      <c r="F3708" s="186">
        <v>5161.01</v>
      </c>
      <c r="G3708" s="185" t="s">
        <v>6096</v>
      </c>
      <c r="H3708" s="110" t="s">
        <v>6207</v>
      </c>
      <c r="I3708" s="110" t="s">
        <v>6118</v>
      </c>
    </row>
    <row r="3709" spans="1:9" ht="11.25" customHeight="1" x14ac:dyDescent="0.2">
      <c r="A3709" s="181">
        <v>100003</v>
      </c>
      <c r="B3709" s="182" t="s">
        <v>12050</v>
      </c>
      <c r="C3709" s="182" t="s">
        <v>183</v>
      </c>
      <c r="D3709" s="183"/>
      <c r="E3709" s="188" t="s">
        <v>15193</v>
      </c>
      <c r="F3709" s="186">
        <v>0</v>
      </c>
      <c r="G3709" s="185" t="s">
        <v>6096</v>
      </c>
      <c r="H3709" s="110" t="s">
        <v>6207</v>
      </c>
      <c r="I3709" s="110" t="s">
        <v>6118</v>
      </c>
    </row>
    <row r="3710" spans="1:9" ht="11.25" customHeight="1" x14ac:dyDescent="0.2">
      <c r="A3710" s="181">
        <v>100004</v>
      </c>
      <c r="B3710" s="182" t="s">
        <v>3750</v>
      </c>
      <c r="C3710" s="182" t="s">
        <v>183</v>
      </c>
      <c r="D3710" s="183"/>
      <c r="E3710" s="188" t="s">
        <v>15193</v>
      </c>
      <c r="F3710" s="186">
        <v>0</v>
      </c>
      <c r="G3710" s="185" t="s">
        <v>6096</v>
      </c>
      <c r="H3710" s="110" t="s">
        <v>6207</v>
      </c>
      <c r="I3710" s="110" t="s">
        <v>6114</v>
      </c>
    </row>
    <row r="3711" spans="1:9" ht="11.25" customHeight="1" x14ac:dyDescent="0.2">
      <c r="A3711" s="181">
        <v>100005</v>
      </c>
      <c r="B3711" s="182" t="s">
        <v>12049</v>
      </c>
      <c r="C3711" s="182" t="s">
        <v>183</v>
      </c>
      <c r="D3711" s="183"/>
      <c r="E3711" s="188" t="s">
        <v>15193</v>
      </c>
      <c r="F3711" s="186">
        <v>0</v>
      </c>
      <c r="G3711" s="185" t="s">
        <v>6096</v>
      </c>
      <c r="H3711" s="110" t="s">
        <v>6207</v>
      </c>
      <c r="I3711" s="110" t="s">
        <v>6122</v>
      </c>
    </row>
    <row r="3712" spans="1:9" ht="11.25" customHeight="1" x14ac:dyDescent="0.2">
      <c r="A3712" s="181">
        <v>100006</v>
      </c>
      <c r="B3712" s="182" t="s">
        <v>3953</v>
      </c>
      <c r="C3712" s="182" t="s">
        <v>183</v>
      </c>
      <c r="D3712" s="183"/>
      <c r="E3712" s="188" t="s">
        <v>15193</v>
      </c>
      <c r="F3712" s="186">
        <v>0</v>
      </c>
      <c r="G3712" s="185" t="s">
        <v>6096</v>
      </c>
      <c r="H3712" s="110" t="s">
        <v>6207</v>
      </c>
      <c r="I3712" s="110" t="s">
        <v>6117</v>
      </c>
    </row>
    <row r="3713" spans="1:9" ht="11.25" customHeight="1" x14ac:dyDescent="0.2">
      <c r="A3713" s="181">
        <v>100007</v>
      </c>
      <c r="B3713" s="182" t="s">
        <v>3751</v>
      </c>
      <c r="C3713" s="182" t="s">
        <v>183</v>
      </c>
      <c r="D3713" s="184"/>
      <c r="E3713" s="188" t="s">
        <v>15193</v>
      </c>
      <c r="F3713" s="186">
        <v>0</v>
      </c>
      <c r="G3713" s="185" t="s">
        <v>8994</v>
      </c>
      <c r="H3713" s="110" t="s">
        <v>6164</v>
      </c>
      <c r="I3713" s="110" t="s">
        <v>6114</v>
      </c>
    </row>
    <row r="3714" spans="1:9" ht="11.25" customHeight="1" x14ac:dyDescent="0.2">
      <c r="A3714" s="181">
        <v>100008</v>
      </c>
      <c r="B3714" s="182" t="s">
        <v>3952</v>
      </c>
      <c r="C3714" s="182" t="s">
        <v>183</v>
      </c>
      <c r="D3714" s="184">
        <v>44657</v>
      </c>
      <c r="E3714" s="188" t="s">
        <v>7328</v>
      </c>
      <c r="F3714" s="186">
        <v>5127</v>
      </c>
      <c r="G3714" s="185" t="s">
        <v>6096</v>
      </c>
      <c r="H3714" s="110" t="s">
        <v>7414</v>
      </c>
      <c r="I3714" s="110" t="s">
        <v>6117</v>
      </c>
    </row>
    <row r="3715" spans="1:9" ht="11.25" customHeight="1" x14ac:dyDescent="0.2">
      <c r="A3715" s="181">
        <v>100009</v>
      </c>
      <c r="B3715" s="182" t="s">
        <v>14689</v>
      </c>
      <c r="C3715" s="182" t="s">
        <v>183</v>
      </c>
      <c r="D3715" s="184">
        <v>45014</v>
      </c>
      <c r="E3715" s="188" t="s">
        <v>15194</v>
      </c>
      <c r="F3715" s="186">
        <v>5304</v>
      </c>
      <c r="G3715" s="185" t="s">
        <v>9070</v>
      </c>
      <c r="H3715" s="110" t="s">
        <v>6149</v>
      </c>
      <c r="I3715" s="110" t="s">
        <v>6114</v>
      </c>
    </row>
    <row r="3716" spans="1:9" ht="11.25" customHeight="1" x14ac:dyDescent="0.2">
      <c r="A3716" s="181">
        <v>100010</v>
      </c>
      <c r="B3716" s="182" t="s">
        <v>12048</v>
      </c>
      <c r="C3716" s="182" t="s">
        <v>183</v>
      </c>
      <c r="D3716" s="183"/>
      <c r="E3716" s="188" t="s">
        <v>15193</v>
      </c>
      <c r="F3716" s="186">
        <v>0</v>
      </c>
      <c r="G3716" s="185" t="s">
        <v>6096</v>
      </c>
      <c r="H3716" s="110" t="s">
        <v>6201</v>
      </c>
      <c r="I3716" s="110" t="s">
        <v>6114</v>
      </c>
    </row>
    <row r="3717" spans="1:9" ht="11.25" customHeight="1" x14ac:dyDescent="0.2">
      <c r="A3717" s="181">
        <v>100011</v>
      </c>
      <c r="B3717" s="182" t="s">
        <v>12047</v>
      </c>
      <c r="C3717" s="182" t="s">
        <v>183</v>
      </c>
      <c r="D3717" s="183"/>
      <c r="E3717" s="188" t="s">
        <v>15193</v>
      </c>
      <c r="F3717" s="186">
        <v>0</v>
      </c>
      <c r="G3717" s="185" t="s">
        <v>6096</v>
      </c>
      <c r="H3717" s="110" t="s">
        <v>6201</v>
      </c>
      <c r="I3717" s="110" t="s">
        <v>6114</v>
      </c>
    </row>
    <row r="3718" spans="1:9" ht="11.25" customHeight="1" x14ac:dyDescent="0.2">
      <c r="A3718" s="181">
        <v>100012</v>
      </c>
      <c r="B3718" s="182" t="s">
        <v>12046</v>
      </c>
      <c r="C3718" s="182" t="s">
        <v>178</v>
      </c>
      <c r="D3718" s="184">
        <v>44585</v>
      </c>
      <c r="E3718" s="188" t="s">
        <v>7328</v>
      </c>
      <c r="F3718" s="186">
        <v>559786</v>
      </c>
      <c r="G3718" s="185" t="s">
        <v>9073</v>
      </c>
      <c r="H3718" s="110" t="s">
        <v>6521</v>
      </c>
      <c r="I3718" s="110" t="s">
        <v>6118</v>
      </c>
    </row>
    <row r="3719" spans="1:9" ht="11.25" customHeight="1" x14ac:dyDescent="0.2">
      <c r="A3719" s="181">
        <v>100013</v>
      </c>
      <c r="B3719" s="182" t="s">
        <v>7407</v>
      </c>
      <c r="C3719" s="182" t="s">
        <v>168</v>
      </c>
      <c r="D3719" s="183">
        <v>44991</v>
      </c>
      <c r="E3719" s="188" t="s">
        <v>15194</v>
      </c>
      <c r="F3719" s="186">
        <v>90951</v>
      </c>
      <c r="G3719" s="185" t="s">
        <v>6096</v>
      </c>
      <c r="H3719" s="110" t="s">
        <v>6201</v>
      </c>
      <c r="I3719" s="110" t="s">
        <v>6114</v>
      </c>
    </row>
    <row r="3720" spans="1:9" ht="11.25" customHeight="1" x14ac:dyDescent="0.2">
      <c r="A3720" s="181">
        <v>100014</v>
      </c>
      <c r="B3720" s="182" t="s">
        <v>15201</v>
      </c>
      <c r="C3720" s="182" t="s">
        <v>401</v>
      </c>
      <c r="D3720" s="183">
        <v>45323</v>
      </c>
      <c r="E3720" s="188" t="s">
        <v>10909</v>
      </c>
      <c r="F3720" s="186">
        <v>5614634</v>
      </c>
      <c r="G3720" s="185" t="s">
        <v>6096</v>
      </c>
      <c r="H3720" s="110" t="s">
        <v>6194</v>
      </c>
      <c r="I3720" s="110" t="s">
        <v>6173</v>
      </c>
    </row>
    <row r="3721" spans="1:9" ht="11.25" customHeight="1" x14ac:dyDescent="0.2">
      <c r="A3721" s="181">
        <v>100016</v>
      </c>
      <c r="B3721" s="182" t="s">
        <v>7366</v>
      </c>
      <c r="C3721" s="182" t="s">
        <v>171</v>
      </c>
      <c r="D3721" s="183">
        <v>45014</v>
      </c>
      <c r="E3721" s="188" t="s">
        <v>15194</v>
      </c>
      <c r="F3721" s="186">
        <v>28686</v>
      </c>
      <c r="G3721" s="185" t="s">
        <v>6096</v>
      </c>
      <c r="H3721" s="110" t="s">
        <v>6201</v>
      </c>
      <c r="I3721" s="110" t="s">
        <v>6114</v>
      </c>
    </row>
    <row r="3722" spans="1:9" ht="11.25" customHeight="1" x14ac:dyDescent="0.2">
      <c r="A3722" s="181">
        <v>100017</v>
      </c>
      <c r="B3722" s="182" t="s">
        <v>12045</v>
      </c>
      <c r="C3722" s="182" t="s">
        <v>183</v>
      </c>
      <c r="D3722" s="183">
        <v>44592</v>
      </c>
      <c r="E3722" s="188" t="s">
        <v>7328</v>
      </c>
      <c r="F3722" s="186">
        <v>4410</v>
      </c>
      <c r="G3722" s="185" t="s">
        <v>6096</v>
      </c>
      <c r="H3722" s="110" t="s">
        <v>6201</v>
      </c>
      <c r="I3722" s="110" t="s">
        <v>6114</v>
      </c>
    </row>
    <row r="3723" spans="1:9" ht="11.25" customHeight="1" x14ac:dyDescent="0.2">
      <c r="A3723" s="181">
        <v>100019</v>
      </c>
      <c r="B3723" s="182" t="s">
        <v>3962</v>
      </c>
      <c r="C3723" s="182" t="s">
        <v>171</v>
      </c>
      <c r="D3723" s="183">
        <v>43572</v>
      </c>
      <c r="E3723" s="188" t="s">
        <v>15195</v>
      </c>
      <c r="F3723" s="186">
        <v>146279</v>
      </c>
      <c r="G3723" s="185" t="s">
        <v>6096</v>
      </c>
      <c r="H3723" s="110" t="s">
        <v>6164</v>
      </c>
      <c r="I3723" s="110" t="s">
        <v>6211</v>
      </c>
    </row>
    <row r="3724" spans="1:9" ht="11.25" customHeight="1" x14ac:dyDescent="0.2">
      <c r="A3724" s="181">
        <v>100020</v>
      </c>
      <c r="B3724" s="182" t="s">
        <v>12044</v>
      </c>
      <c r="C3724" s="182" t="s">
        <v>178</v>
      </c>
      <c r="D3724" s="183"/>
      <c r="E3724" s="188" t="s">
        <v>15193</v>
      </c>
      <c r="F3724" s="186">
        <v>0</v>
      </c>
      <c r="G3724" s="185" t="s">
        <v>6096</v>
      </c>
      <c r="H3724" s="110" t="s">
        <v>6203</v>
      </c>
      <c r="I3724" s="110" t="s">
        <v>8297</v>
      </c>
    </row>
    <row r="3725" spans="1:9" ht="11.25" customHeight="1" x14ac:dyDescent="0.2">
      <c r="A3725" s="181">
        <v>100021</v>
      </c>
      <c r="B3725" s="182" t="s">
        <v>9002</v>
      </c>
      <c r="C3725" s="182" t="s">
        <v>178</v>
      </c>
      <c r="D3725" s="184">
        <v>44721</v>
      </c>
      <c r="E3725" s="188" t="s">
        <v>7328</v>
      </c>
      <c r="F3725" s="186">
        <v>146894</v>
      </c>
      <c r="G3725" s="185" t="s">
        <v>6096</v>
      </c>
      <c r="H3725" s="110" t="s">
        <v>6100</v>
      </c>
      <c r="I3725" s="110" t="s">
        <v>9040</v>
      </c>
    </row>
    <row r="3726" spans="1:9" ht="11.25" customHeight="1" x14ac:dyDescent="0.2">
      <c r="A3726" s="181">
        <v>100022</v>
      </c>
      <c r="B3726" s="182" t="s">
        <v>9001</v>
      </c>
      <c r="C3726" s="182" t="s">
        <v>183</v>
      </c>
      <c r="D3726" s="184">
        <v>44721</v>
      </c>
      <c r="E3726" s="188" t="s">
        <v>7328</v>
      </c>
      <c r="F3726" s="186">
        <v>20389</v>
      </c>
      <c r="G3726" s="185" t="s">
        <v>6096</v>
      </c>
      <c r="H3726" s="110" t="s">
        <v>6097</v>
      </c>
      <c r="I3726" s="110" t="s">
        <v>9040</v>
      </c>
    </row>
    <row r="3727" spans="1:9" ht="11.25" customHeight="1" x14ac:dyDescent="0.2">
      <c r="A3727" s="181">
        <v>100023</v>
      </c>
      <c r="B3727" s="182" t="s">
        <v>7959</v>
      </c>
      <c r="C3727" s="182" t="s">
        <v>401</v>
      </c>
      <c r="D3727" s="184">
        <v>45323</v>
      </c>
      <c r="E3727" s="188" t="s">
        <v>10909</v>
      </c>
      <c r="F3727" s="186">
        <v>2453353</v>
      </c>
      <c r="G3727" s="185" t="s">
        <v>6096</v>
      </c>
      <c r="H3727" s="110" t="s">
        <v>6097</v>
      </c>
      <c r="I3727" s="110" t="s">
        <v>6098</v>
      </c>
    </row>
    <row r="3728" spans="1:9" ht="11.25" customHeight="1" x14ac:dyDescent="0.2">
      <c r="A3728" s="181">
        <v>100024</v>
      </c>
      <c r="B3728" s="182" t="s">
        <v>3931</v>
      </c>
      <c r="C3728" s="182" t="s">
        <v>178</v>
      </c>
      <c r="D3728" s="184"/>
      <c r="E3728" s="188" t="s">
        <v>15193</v>
      </c>
      <c r="F3728" s="186">
        <v>0</v>
      </c>
      <c r="G3728" s="185" t="s">
        <v>6096</v>
      </c>
      <c r="H3728" s="110" t="s">
        <v>6097</v>
      </c>
      <c r="I3728" s="110" t="s">
        <v>6098</v>
      </c>
    </row>
    <row r="3729" spans="1:9" ht="11.25" customHeight="1" x14ac:dyDescent="0.2">
      <c r="A3729" s="181">
        <v>100025</v>
      </c>
      <c r="B3729" s="182" t="s">
        <v>1289</v>
      </c>
      <c r="C3729" s="182" t="s">
        <v>178</v>
      </c>
      <c r="D3729" s="183"/>
      <c r="E3729" s="188" t="s">
        <v>15193</v>
      </c>
      <c r="F3729" s="186">
        <v>0</v>
      </c>
      <c r="G3729" s="185" t="s">
        <v>6096</v>
      </c>
      <c r="H3729" s="110" t="s">
        <v>6097</v>
      </c>
      <c r="I3729" s="110" t="s">
        <v>6098</v>
      </c>
    </row>
    <row r="3730" spans="1:9" ht="11.25" customHeight="1" x14ac:dyDescent="0.2">
      <c r="A3730" s="181">
        <v>100026</v>
      </c>
      <c r="B3730" s="182" t="s">
        <v>1288</v>
      </c>
      <c r="C3730" s="182" t="s">
        <v>178</v>
      </c>
      <c r="D3730" s="183">
        <v>45014</v>
      </c>
      <c r="E3730" s="188" t="s">
        <v>15194</v>
      </c>
      <c r="F3730" s="186">
        <v>1033530.01</v>
      </c>
      <c r="G3730" s="185" t="s">
        <v>6096</v>
      </c>
      <c r="H3730" s="110" t="s">
        <v>6347</v>
      </c>
      <c r="I3730" s="110" t="s">
        <v>6173</v>
      </c>
    </row>
    <row r="3731" spans="1:9" ht="11.25" customHeight="1" x14ac:dyDescent="0.2">
      <c r="A3731" s="181">
        <v>100027</v>
      </c>
      <c r="B3731" s="182" t="s">
        <v>12043</v>
      </c>
      <c r="C3731" s="182" t="s">
        <v>171</v>
      </c>
      <c r="D3731" s="183"/>
      <c r="E3731" s="188" t="s">
        <v>15193</v>
      </c>
      <c r="F3731" s="186">
        <v>0</v>
      </c>
      <c r="G3731" s="185" t="s">
        <v>6096</v>
      </c>
      <c r="H3731" s="110" t="s">
        <v>6573</v>
      </c>
      <c r="I3731" s="110" t="s">
        <v>6114</v>
      </c>
    </row>
    <row r="3732" spans="1:9" ht="11.25" customHeight="1" x14ac:dyDescent="0.2">
      <c r="A3732" s="181">
        <v>100028</v>
      </c>
      <c r="B3732" s="182" t="s">
        <v>12042</v>
      </c>
      <c r="C3732" s="182" t="s">
        <v>178</v>
      </c>
      <c r="D3732" s="183"/>
      <c r="E3732" s="188" t="s">
        <v>15193</v>
      </c>
      <c r="F3732" s="186">
        <v>0</v>
      </c>
      <c r="G3732" s="185" t="s">
        <v>6096</v>
      </c>
      <c r="H3732" s="110" t="s">
        <v>6100</v>
      </c>
      <c r="I3732" s="110" t="s">
        <v>9083</v>
      </c>
    </row>
    <row r="3733" spans="1:9" ht="11.25" customHeight="1" x14ac:dyDescent="0.2">
      <c r="A3733" s="181">
        <v>100029</v>
      </c>
      <c r="B3733" s="182" t="s">
        <v>2809</v>
      </c>
      <c r="C3733" s="182" t="s">
        <v>171</v>
      </c>
      <c r="D3733" s="183"/>
      <c r="E3733" s="188" t="s">
        <v>15193</v>
      </c>
      <c r="F3733" s="186">
        <v>0</v>
      </c>
      <c r="G3733" s="185" t="s">
        <v>6096</v>
      </c>
      <c r="H3733" s="110" t="s">
        <v>6100</v>
      </c>
      <c r="I3733" s="110" t="s">
        <v>6117</v>
      </c>
    </row>
    <row r="3734" spans="1:9" ht="11.25" customHeight="1" x14ac:dyDescent="0.2">
      <c r="A3734" s="181">
        <v>100030</v>
      </c>
      <c r="B3734" s="182" t="s">
        <v>2808</v>
      </c>
      <c r="C3734" s="182" t="s">
        <v>171</v>
      </c>
      <c r="D3734" s="183"/>
      <c r="E3734" s="188" t="s">
        <v>15193</v>
      </c>
      <c r="F3734" s="186">
        <v>0</v>
      </c>
      <c r="G3734" s="185" t="s">
        <v>6096</v>
      </c>
      <c r="H3734" s="110" t="s">
        <v>6315</v>
      </c>
      <c r="I3734" s="110" t="s">
        <v>6114</v>
      </c>
    </row>
    <row r="3735" spans="1:9" ht="11.25" customHeight="1" x14ac:dyDescent="0.2">
      <c r="A3735" s="181">
        <v>100031</v>
      </c>
      <c r="B3735" s="182" t="s">
        <v>2807</v>
      </c>
      <c r="C3735" s="182" t="s">
        <v>171</v>
      </c>
      <c r="D3735" s="183"/>
      <c r="E3735" s="188" t="s">
        <v>15193</v>
      </c>
      <c r="F3735" s="186">
        <v>0</v>
      </c>
      <c r="G3735" s="185" t="s">
        <v>6096</v>
      </c>
      <c r="H3735" s="110" t="s">
        <v>6097</v>
      </c>
      <c r="I3735" s="110" t="s">
        <v>6118</v>
      </c>
    </row>
    <row r="3736" spans="1:9" ht="11.25" customHeight="1" x14ac:dyDescent="0.2">
      <c r="A3736" s="181">
        <v>100032</v>
      </c>
      <c r="B3736" s="182" t="s">
        <v>2773</v>
      </c>
      <c r="C3736" s="182" t="s">
        <v>178</v>
      </c>
      <c r="D3736" s="183">
        <v>43738</v>
      </c>
      <c r="E3736" s="188" t="s">
        <v>15195</v>
      </c>
      <c r="F3736" s="186">
        <v>5560</v>
      </c>
      <c r="G3736" s="185" t="s">
        <v>6096</v>
      </c>
      <c r="H3736" s="110" t="s">
        <v>6121</v>
      </c>
      <c r="I3736" s="110" t="s">
        <v>6117</v>
      </c>
    </row>
    <row r="3737" spans="1:9" ht="11.25" customHeight="1" x14ac:dyDescent="0.2">
      <c r="A3737" s="181">
        <v>100033</v>
      </c>
      <c r="B3737" s="182" t="s">
        <v>2805</v>
      </c>
      <c r="C3737" s="182" t="s">
        <v>178</v>
      </c>
      <c r="D3737" s="183">
        <v>43746</v>
      </c>
      <c r="E3737" s="188" t="s">
        <v>15195</v>
      </c>
      <c r="F3737" s="186">
        <v>21865</v>
      </c>
      <c r="G3737" s="185" t="s">
        <v>7531</v>
      </c>
      <c r="H3737" s="110" t="s">
        <v>6164</v>
      </c>
      <c r="I3737" s="110" t="s">
        <v>6122</v>
      </c>
    </row>
    <row r="3738" spans="1:9" ht="11.25" customHeight="1" x14ac:dyDescent="0.2">
      <c r="A3738" s="181">
        <v>100034</v>
      </c>
      <c r="B3738" s="182" t="s">
        <v>2775</v>
      </c>
      <c r="C3738" s="182" t="s">
        <v>178</v>
      </c>
      <c r="D3738" s="183">
        <v>43738</v>
      </c>
      <c r="E3738" s="188" t="s">
        <v>15195</v>
      </c>
      <c r="F3738" s="186">
        <v>16937</v>
      </c>
      <c r="G3738" s="185" t="s">
        <v>6096</v>
      </c>
      <c r="H3738" s="110" t="s">
        <v>6100</v>
      </c>
      <c r="I3738" s="110" t="s">
        <v>6118</v>
      </c>
    </row>
    <row r="3739" spans="1:9" ht="11.25" customHeight="1" x14ac:dyDescent="0.2">
      <c r="A3739" s="181">
        <v>100035</v>
      </c>
      <c r="B3739" s="182" t="s">
        <v>12041</v>
      </c>
      <c r="C3739" s="182" t="s">
        <v>178</v>
      </c>
      <c r="D3739" s="183"/>
      <c r="E3739" s="188" t="s">
        <v>15193</v>
      </c>
      <c r="F3739" s="186">
        <v>0</v>
      </c>
      <c r="G3739" s="185" t="s">
        <v>7531</v>
      </c>
      <c r="H3739" s="110" t="s">
        <v>6164</v>
      </c>
      <c r="I3739" s="110" t="s">
        <v>9083</v>
      </c>
    </row>
    <row r="3740" spans="1:9" ht="11.25" customHeight="1" x14ac:dyDescent="0.2">
      <c r="A3740" s="181">
        <v>100036</v>
      </c>
      <c r="B3740" s="182" t="s">
        <v>12040</v>
      </c>
      <c r="C3740" s="182" t="s">
        <v>178</v>
      </c>
      <c r="D3740" s="184"/>
      <c r="E3740" s="188" t="s">
        <v>15193</v>
      </c>
      <c r="F3740" s="186">
        <v>0</v>
      </c>
      <c r="G3740" s="185" t="s">
        <v>9087</v>
      </c>
      <c r="H3740" s="110" t="s">
        <v>6168</v>
      </c>
      <c r="I3740" s="110" t="s">
        <v>6114</v>
      </c>
    </row>
    <row r="3741" spans="1:9" ht="11.25" customHeight="1" x14ac:dyDescent="0.2">
      <c r="A3741" s="181">
        <v>100038</v>
      </c>
      <c r="B3741" s="182" t="s">
        <v>12039</v>
      </c>
      <c r="C3741" s="182" t="s">
        <v>178</v>
      </c>
      <c r="D3741" s="184"/>
      <c r="E3741" s="188" t="s">
        <v>15193</v>
      </c>
      <c r="F3741" s="186">
        <v>0</v>
      </c>
      <c r="G3741" s="185" t="s">
        <v>6096</v>
      </c>
      <c r="H3741" s="110" t="s">
        <v>6155</v>
      </c>
      <c r="I3741" s="110" t="s">
        <v>9089</v>
      </c>
    </row>
    <row r="3742" spans="1:9" ht="11.25" customHeight="1" x14ac:dyDescent="0.2">
      <c r="A3742" s="181">
        <v>100039</v>
      </c>
      <c r="B3742" s="182" t="s">
        <v>12038</v>
      </c>
      <c r="C3742" s="182" t="s">
        <v>178</v>
      </c>
      <c r="D3742" s="183"/>
      <c r="E3742" s="188" t="s">
        <v>15193</v>
      </c>
      <c r="F3742" s="186">
        <v>0</v>
      </c>
      <c r="G3742" s="185" t="s">
        <v>9090</v>
      </c>
      <c r="H3742" s="110" t="s">
        <v>6130</v>
      </c>
      <c r="I3742" s="110" t="s">
        <v>6117</v>
      </c>
    </row>
    <row r="3743" spans="1:9" ht="11.25" customHeight="1" x14ac:dyDescent="0.2">
      <c r="A3743" s="181">
        <v>100040</v>
      </c>
      <c r="B3743" s="182" t="s">
        <v>8172</v>
      </c>
      <c r="C3743" s="182" t="s">
        <v>178</v>
      </c>
      <c r="D3743" s="183">
        <v>43746</v>
      </c>
      <c r="E3743" s="188" t="s">
        <v>15195</v>
      </c>
      <c r="F3743" s="186">
        <v>194932</v>
      </c>
      <c r="G3743" s="185" t="s">
        <v>9091</v>
      </c>
      <c r="H3743" s="110" t="s">
        <v>6361</v>
      </c>
      <c r="I3743" s="110" t="s">
        <v>6114</v>
      </c>
    </row>
    <row r="3744" spans="1:9" ht="11.25" customHeight="1" x14ac:dyDescent="0.2">
      <c r="A3744" s="181">
        <v>100041</v>
      </c>
      <c r="B3744" s="182" t="s">
        <v>12037</v>
      </c>
      <c r="C3744" s="182" t="s">
        <v>178</v>
      </c>
      <c r="D3744" s="183"/>
      <c r="E3744" s="188" t="s">
        <v>15193</v>
      </c>
      <c r="F3744" s="186">
        <v>0</v>
      </c>
      <c r="G3744" s="185" t="s">
        <v>6096</v>
      </c>
      <c r="H3744" s="110" t="s">
        <v>6147</v>
      </c>
      <c r="I3744" s="110" t="s">
        <v>6118</v>
      </c>
    </row>
    <row r="3745" spans="1:9" ht="11.25" customHeight="1" x14ac:dyDescent="0.2">
      <c r="A3745" s="181">
        <v>100042</v>
      </c>
      <c r="B3745" s="182" t="s">
        <v>2817</v>
      </c>
      <c r="C3745" s="182" t="s">
        <v>171</v>
      </c>
      <c r="D3745" s="184"/>
      <c r="E3745" s="188" t="s">
        <v>15193</v>
      </c>
      <c r="F3745" s="186">
        <v>0</v>
      </c>
      <c r="G3745" s="185" t="s">
        <v>6096</v>
      </c>
      <c r="H3745" s="110" t="s">
        <v>6344</v>
      </c>
      <c r="I3745" s="110" t="s">
        <v>6114</v>
      </c>
    </row>
    <row r="3746" spans="1:9" ht="11.25" customHeight="1" x14ac:dyDescent="0.2">
      <c r="A3746" s="181">
        <v>100043</v>
      </c>
      <c r="B3746" s="182" t="s">
        <v>2819</v>
      </c>
      <c r="C3746" s="182" t="s">
        <v>171</v>
      </c>
      <c r="D3746" s="183"/>
      <c r="E3746" s="188" t="s">
        <v>15193</v>
      </c>
      <c r="F3746" s="186">
        <v>0</v>
      </c>
      <c r="G3746" s="185" t="s">
        <v>6096</v>
      </c>
      <c r="H3746" s="110" t="s">
        <v>6149</v>
      </c>
      <c r="I3746" s="110" t="s">
        <v>6114</v>
      </c>
    </row>
    <row r="3747" spans="1:9" ht="11.25" customHeight="1" x14ac:dyDescent="0.2">
      <c r="A3747" s="181">
        <v>100044</v>
      </c>
      <c r="B3747" s="182" t="s">
        <v>12036</v>
      </c>
      <c r="C3747" s="182" t="s">
        <v>178</v>
      </c>
      <c r="D3747" s="183"/>
      <c r="E3747" s="188" t="s">
        <v>15193</v>
      </c>
      <c r="F3747" s="186">
        <v>0</v>
      </c>
      <c r="G3747" s="185" t="s">
        <v>6096</v>
      </c>
      <c r="H3747" s="110" t="s">
        <v>6207</v>
      </c>
      <c r="I3747" s="110" t="s">
        <v>6118</v>
      </c>
    </row>
    <row r="3748" spans="1:9" ht="11.25" customHeight="1" x14ac:dyDescent="0.2">
      <c r="A3748" s="181">
        <v>100045</v>
      </c>
      <c r="B3748" s="182" t="s">
        <v>12035</v>
      </c>
      <c r="C3748" s="182" t="s">
        <v>178</v>
      </c>
      <c r="D3748" s="183"/>
      <c r="E3748" s="188" t="s">
        <v>15193</v>
      </c>
      <c r="F3748" s="186">
        <v>0</v>
      </c>
      <c r="G3748" s="185" t="s">
        <v>6096</v>
      </c>
      <c r="H3748" s="110" t="s">
        <v>6155</v>
      </c>
      <c r="I3748" s="110" t="s">
        <v>6122</v>
      </c>
    </row>
    <row r="3749" spans="1:9" ht="11.25" customHeight="1" x14ac:dyDescent="0.2">
      <c r="A3749" s="181">
        <v>100046</v>
      </c>
      <c r="B3749" s="182" t="s">
        <v>2452</v>
      </c>
      <c r="C3749" s="182" t="s">
        <v>178</v>
      </c>
      <c r="D3749" s="183"/>
      <c r="E3749" s="188" t="s">
        <v>15193</v>
      </c>
      <c r="F3749" s="186">
        <v>0</v>
      </c>
      <c r="G3749" s="185" t="s">
        <v>6096</v>
      </c>
      <c r="H3749" s="110" t="s">
        <v>6119</v>
      </c>
      <c r="I3749" s="110" t="s">
        <v>6118</v>
      </c>
    </row>
    <row r="3750" spans="1:9" ht="11.25" customHeight="1" x14ac:dyDescent="0.2">
      <c r="A3750" s="181">
        <v>100047</v>
      </c>
      <c r="B3750" s="182" t="s">
        <v>2338</v>
      </c>
      <c r="C3750" s="182" t="s">
        <v>178</v>
      </c>
      <c r="D3750" s="183"/>
      <c r="E3750" s="188" t="s">
        <v>15193</v>
      </c>
      <c r="F3750" s="186">
        <v>0</v>
      </c>
      <c r="G3750" s="185" t="s">
        <v>6096</v>
      </c>
      <c r="H3750" s="110" t="s">
        <v>6257</v>
      </c>
      <c r="I3750" s="110" t="s">
        <v>6118</v>
      </c>
    </row>
    <row r="3751" spans="1:9" ht="11.25" customHeight="1" x14ac:dyDescent="0.2">
      <c r="A3751" s="181">
        <v>100048</v>
      </c>
      <c r="B3751" s="182" t="s">
        <v>2824</v>
      </c>
      <c r="C3751" s="182" t="s">
        <v>171</v>
      </c>
      <c r="D3751" s="183"/>
      <c r="E3751" s="188" t="s">
        <v>15193</v>
      </c>
      <c r="F3751" s="186">
        <v>0</v>
      </c>
      <c r="G3751" s="185" t="s">
        <v>9098</v>
      </c>
      <c r="H3751" s="110" t="s">
        <v>6152</v>
      </c>
      <c r="I3751" s="110" t="s">
        <v>6114</v>
      </c>
    </row>
    <row r="3752" spans="1:9" ht="11.25" customHeight="1" x14ac:dyDescent="0.2">
      <c r="A3752" s="181">
        <v>100049</v>
      </c>
      <c r="B3752" s="182" t="s">
        <v>7601</v>
      </c>
      <c r="C3752" s="182" t="s">
        <v>168</v>
      </c>
      <c r="D3752" s="184">
        <v>45014</v>
      </c>
      <c r="E3752" s="188" t="s">
        <v>15194</v>
      </c>
      <c r="F3752" s="186">
        <v>209084</v>
      </c>
      <c r="G3752" s="185" t="s">
        <v>6096</v>
      </c>
      <c r="H3752" s="110" t="s">
        <v>6194</v>
      </c>
      <c r="I3752" s="110" t="s">
        <v>6114</v>
      </c>
    </row>
    <row r="3753" spans="1:9" ht="11.25" customHeight="1" x14ac:dyDescent="0.2">
      <c r="A3753" s="181">
        <v>100050</v>
      </c>
      <c r="B3753" s="182" t="s">
        <v>12034</v>
      </c>
      <c r="C3753" s="182" t="s">
        <v>178</v>
      </c>
      <c r="D3753" s="184"/>
      <c r="E3753" s="188" t="s">
        <v>15193</v>
      </c>
      <c r="F3753" s="186">
        <v>0</v>
      </c>
      <c r="G3753" s="185" t="s">
        <v>6096</v>
      </c>
      <c r="H3753" s="110" t="s">
        <v>6194</v>
      </c>
      <c r="I3753" s="110" t="s">
        <v>6118</v>
      </c>
    </row>
    <row r="3754" spans="1:9" ht="11.25" customHeight="1" x14ac:dyDescent="0.2">
      <c r="A3754" s="181">
        <v>100051</v>
      </c>
      <c r="B3754" s="182" t="s">
        <v>223</v>
      </c>
      <c r="C3754" s="182" t="s">
        <v>171</v>
      </c>
      <c r="D3754" s="183"/>
      <c r="E3754" s="188" t="s">
        <v>15193</v>
      </c>
      <c r="F3754" s="186">
        <v>0</v>
      </c>
      <c r="G3754" s="185" t="s">
        <v>6455</v>
      </c>
      <c r="H3754" s="110" t="s">
        <v>6152</v>
      </c>
      <c r="I3754" s="110" t="s">
        <v>6118</v>
      </c>
    </row>
    <row r="3755" spans="1:9" ht="11.25" customHeight="1" x14ac:dyDescent="0.2">
      <c r="A3755" s="181">
        <v>100052</v>
      </c>
      <c r="B3755" s="182" t="s">
        <v>1454</v>
      </c>
      <c r="C3755" s="182" t="s">
        <v>178</v>
      </c>
      <c r="D3755" s="183">
        <v>44592</v>
      </c>
      <c r="E3755" s="188" t="s">
        <v>7328</v>
      </c>
      <c r="F3755" s="186">
        <v>16677.009999999998</v>
      </c>
      <c r="G3755" s="185" t="s">
        <v>6096</v>
      </c>
      <c r="H3755" s="110" t="s">
        <v>6203</v>
      </c>
      <c r="I3755" s="110" t="s">
        <v>6173</v>
      </c>
    </row>
    <row r="3756" spans="1:9" ht="11.25" customHeight="1" x14ac:dyDescent="0.2">
      <c r="A3756" s="181">
        <v>100053</v>
      </c>
      <c r="B3756" s="182" t="s">
        <v>1515</v>
      </c>
      <c r="C3756" s="182" t="s">
        <v>171</v>
      </c>
      <c r="D3756" s="183">
        <v>45009</v>
      </c>
      <c r="E3756" s="188" t="s">
        <v>15194</v>
      </c>
      <c r="F3756" s="186">
        <v>26374.01</v>
      </c>
      <c r="G3756" s="185" t="s">
        <v>9101</v>
      </c>
      <c r="H3756" s="110" t="s">
        <v>6236</v>
      </c>
      <c r="I3756" s="110" t="s">
        <v>6118</v>
      </c>
    </row>
    <row r="3757" spans="1:9" ht="11.25" customHeight="1" x14ac:dyDescent="0.2">
      <c r="A3757" s="181">
        <v>100054</v>
      </c>
      <c r="B3757" s="182" t="s">
        <v>7958</v>
      </c>
      <c r="C3757" s="182" t="s">
        <v>401</v>
      </c>
      <c r="D3757" s="183">
        <v>45323</v>
      </c>
      <c r="E3757" s="188" t="s">
        <v>10909</v>
      </c>
      <c r="F3757" s="186">
        <v>14369485</v>
      </c>
      <c r="G3757" s="185" t="s">
        <v>6096</v>
      </c>
      <c r="H3757" s="110" t="s">
        <v>7136</v>
      </c>
      <c r="I3757" s="110" t="s">
        <v>6118</v>
      </c>
    </row>
    <row r="3758" spans="1:9" ht="11.25" customHeight="1" x14ac:dyDescent="0.2">
      <c r="A3758" s="181">
        <v>100055</v>
      </c>
      <c r="B3758" s="182" t="s">
        <v>2365</v>
      </c>
      <c r="C3758" s="182" t="s">
        <v>178</v>
      </c>
      <c r="D3758" s="183"/>
      <c r="E3758" s="188" t="s">
        <v>15193</v>
      </c>
      <c r="F3758" s="186">
        <v>0</v>
      </c>
      <c r="G3758" s="185" t="s">
        <v>6096</v>
      </c>
      <c r="H3758" s="110" t="s">
        <v>6272</v>
      </c>
      <c r="I3758" s="110" t="s">
        <v>8926</v>
      </c>
    </row>
    <row r="3759" spans="1:9" ht="11.25" customHeight="1" x14ac:dyDescent="0.2">
      <c r="A3759" s="181">
        <v>100056</v>
      </c>
      <c r="B3759" s="182" t="s">
        <v>12033</v>
      </c>
      <c r="C3759" s="182" t="s">
        <v>178</v>
      </c>
      <c r="D3759" s="183"/>
      <c r="E3759" s="188" t="s">
        <v>15193</v>
      </c>
      <c r="F3759" s="186">
        <v>0</v>
      </c>
      <c r="G3759" s="185" t="s">
        <v>6096</v>
      </c>
      <c r="H3759" s="110" t="s">
        <v>6272</v>
      </c>
      <c r="I3759" s="110" t="s">
        <v>8926</v>
      </c>
    </row>
    <row r="3760" spans="1:9" ht="11.25" customHeight="1" x14ac:dyDescent="0.2">
      <c r="A3760" s="181">
        <v>100057</v>
      </c>
      <c r="B3760" s="182" t="s">
        <v>2366</v>
      </c>
      <c r="C3760" s="182" t="s">
        <v>178</v>
      </c>
      <c r="D3760" s="183"/>
      <c r="E3760" s="188" t="s">
        <v>15193</v>
      </c>
      <c r="F3760" s="186">
        <v>0</v>
      </c>
      <c r="G3760" s="185" t="s">
        <v>6096</v>
      </c>
      <c r="H3760" s="110" t="s">
        <v>6100</v>
      </c>
      <c r="I3760" s="110" t="s">
        <v>6114</v>
      </c>
    </row>
    <row r="3761" spans="1:9" ht="11.25" customHeight="1" x14ac:dyDescent="0.2">
      <c r="A3761" s="181">
        <v>100058</v>
      </c>
      <c r="B3761" s="182" t="s">
        <v>12032</v>
      </c>
      <c r="C3761" s="182" t="s">
        <v>178</v>
      </c>
      <c r="D3761" s="183"/>
      <c r="E3761" s="188" t="s">
        <v>15193</v>
      </c>
      <c r="F3761" s="186">
        <v>0</v>
      </c>
      <c r="G3761" s="185" t="s">
        <v>6096</v>
      </c>
      <c r="H3761" s="110" t="s">
        <v>6100</v>
      </c>
      <c r="I3761" s="110" t="s">
        <v>6114</v>
      </c>
    </row>
    <row r="3762" spans="1:9" ht="11.25" customHeight="1" x14ac:dyDescent="0.2">
      <c r="A3762" s="181">
        <v>100059</v>
      </c>
      <c r="B3762" s="182" t="s">
        <v>12031</v>
      </c>
      <c r="C3762" s="182" t="s">
        <v>178</v>
      </c>
      <c r="D3762" s="183"/>
      <c r="E3762" s="188" t="s">
        <v>15193</v>
      </c>
      <c r="F3762" s="186">
        <v>0</v>
      </c>
      <c r="G3762" s="185" t="s">
        <v>6096</v>
      </c>
      <c r="H3762" s="110" t="s">
        <v>6100</v>
      </c>
      <c r="I3762" s="110" t="s">
        <v>6114</v>
      </c>
    </row>
    <row r="3763" spans="1:9" ht="11.25" customHeight="1" x14ac:dyDescent="0.2">
      <c r="A3763" s="181">
        <v>100060</v>
      </c>
      <c r="B3763" s="182" t="s">
        <v>2367</v>
      </c>
      <c r="C3763" s="182" t="s">
        <v>178</v>
      </c>
      <c r="D3763" s="183">
        <v>44585</v>
      </c>
      <c r="E3763" s="188" t="s">
        <v>7328</v>
      </c>
      <c r="F3763" s="186">
        <v>1388385.46</v>
      </c>
      <c r="G3763" s="185" t="s">
        <v>6096</v>
      </c>
      <c r="H3763" s="110" t="s">
        <v>6152</v>
      </c>
      <c r="I3763" s="110" t="s">
        <v>6114</v>
      </c>
    </row>
    <row r="3764" spans="1:9" ht="11.25" customHeight="1" x14ac:dyDescent="0.2">
      <c r="A3764" s="181">
        <v>100061</v>
      </c>
      <c r="B3764" s="182" t="s">
        <v>12030</v>
      </c>
      <c r="C3764" s="182" t="s">
        <v>178</v>
      </c>
      <c r="D3764" s="183"/>
      <c r="E3764" s="188" t="s">
        <v>15193</v>
      </c>
      <c r="F3764" s="186">
        <v>0</v>
      </c>
      <c r="G3764" s="185" t="s">
        <v>6096</v>
      </c>
      <c r="H3764" s="110" t="s">
        <v>6280</v>
      </c>
      <c r="I3764" s="110" t="s">
        <v>6117</v>
      </c>
    </row>
    <row r="3765" spans="1:9" ht="11.25" customHeight="1" x14ac:dyDescent="0.2">
      <c r="A3765" s="181">
        <v>100062</v>
      </c>
      <c r="B3765" s="182" t="s">
        <v>12029</v>
      </c>
      <c r="C3765" s="182" t="s">
        <v>178</v>
      </c>
      <c r="D3765" s="183"/>
      <c r="E3765" s="188" t="s">
        <v>15193</v>
      </c>
      <c r="F3765" s="186">
        <v>0</v>
      </c>
      <c r="G3765" s="185" t="s">
        <v>6096</v>
      </c>
      <c r="H3765" s="110" t="s">
        <v>6168</v>
      </c>
      <c r="I3765" s="110" t="s">
        <v>6117</v>
      </c>
    </row>
    <row r="3766" spans="1:9" ht="11.25" customHeight="1" x14ac:dyDescent="0.2">
      <c r="A3766" s="181">
        <v>100063</v>
      </c>
      <c r="B3766" s="182" t="s">
        <v>12028</v>
      </c>
      <c r="C3766" s="182" t="s">
        <v>178</v>
      </c>
      <c r="D3766" s="183"/>
      <c r="E3766" s="188" t="s">
        <v>15193</v>
      </c>
      <c r="F3766" s="186">
        <v>0</v>
      </c>
      <c r="G3766" s="185" t="s">
        <v>6096</v>
      </c>
      <c r="H3766" s="110" t="s">
        <v>6195</v>
      </c>
      <c r="I3766" s="110" t="s">
        <v>6118</v>
      </c>
    </row>
    <row r="3767" spans="1:9" ht="11.25" customHeight="1" x14ac:dyDescent="0.2">
      <c r="A3767" s="181">
        <v>100064</v>
      </c>
      <c r="B3767" s="182" t="s">
        <v>1455</v>
      </c>
      <c r="C3767" s="182" t="s">
        <v>178</v>
      </c>
      <c r="D3767" s="183">
        <v>44592</v>
      </c>
      <c r="E3767" s="188" t="s">
        <v>7328</v>
      </c>
      <c r="F3767" s="186">
        <v>22749</v>
      </c>
      <c r="G3767" s="185" t="s">
        <v>9106</v>
      </c>
      <c r="H3767" s="110" t="s">
        <v>6406</v>
      </c>
      <c r="I3767" s="110" t="s">
        <v>6114</v>
      </c>
    </row>
    <row r="3768" spans="1:9" ht="11.25" customHeight="1" x14ac:dyDescent="0.2">
      <c r="A3768" s="181">
        <v>100065</v>
      </c>
      <c r="B3768" s="182" t="s">
        <v>1453</v>
      </c>
      <c r="C3768" s="182" t="s">
        <v>178</v>
      </c>
      <c r="D3768" s="184">
        <v>44592</v>
      </c>
      <c r="E3768" s="188" t="s">
        <v>7328</v>
      </c>
      <c r="F3768" s="186">
        <v>29537</v>
      </c>
      <c r="G3768" s="185" t="s">
        <v>6096</v>
      </c>
      <c r="H3768" s="110" t="s">
        <v>6194</v>
      </c>
      <c r="I3768" s="110" t="s">
        <v>6118</v>
      </c>
    </row>
    <row r="3769" spans="1:9" ht="11.25" customHeight="1" x14ac:dyDescent="0.2">
      <c r="A3769" s="181">
        <v>100066</v>
      </c>
      <c r="B3769" s="182" t="s">
        <v>12027</v>
      </c>
      <c r="C3769" s="182" t="s">
        <v>178</v>
      </c>
      <c r="D3769" s="183"/>
      <c r="E3769" s="188" t="s">
        <v>15193</v>
      </c>
      <c r="F3769" s="186">
        <v>0</v>
      </c>
      <c r="G3769" s="185" t="s">
        <v>6096</v>
      </c>
      <c r="H3769" s="110" t="s">
        <v>6769</v>
      </c>
      <c r="I3769" s="110" t="s">
        <v>6118</v>
      </c>
    </row>
    <row r="3770" spans="1:9" ht="11.25" customHeight="1" x14ac:dyDescent="0.2">
      <c r="A3770" s="181">
        <v>100067</v>
      </c>
      <c r="B3770" s="182" t="s">
        <v>2774</v>
      </c>
      <c r="C3770" s="182" t="s">
        <v>178</v>
      </c>
      <c r="D3770" s="184"/>
      <c r="E3770" s="188" t="s">
        <v>15193</v>
      </c>
      <c r="F3770" s="186">
        <v>0</v>
      </c>
      <c r="G3770" s="185" t="s">
        <v>6096</v>
      </c>
      <c r="H3770" s="110" t="s">
        <v>6207</v>
      </c>
      <c r="I3770" s="110" t="s">
        <v>6117</v>
      </c>
    </row>
    <row r="3771" spans="1:9" ht="11.25" customHeight="1" x14ac:dyDescent="0.2">
      <c r="A3771" s="181">
        <v>100068</v>
      </c>
      <c r="B3771" s="182" t="s">
        <v>2779</v>
      </c>
      <c r="C3771" s="182" t="s">
        <v>178</v>
      </c>
      <c r="D3771" s="183"/>
      <c r="E3771" s="188" t="s">
        <v>15193</v>
      </c>
      <c r="F3771" s="186">
        <v>0</v>
      </c>
      <c r="G3771" s="185" t="s">
        <v>6096</v>
      </c>
      <c r="H3771" s="110" t="s">
        <v>6207</v>
      </c>
      <c r="I3771" s="110" t="s">
        <v>6114</v>
      </c>
    </row>
    <row r="3772" spans="1:9" ht="11.25" customHeight="1" x14ac:dyDescent="0.2">
      <c r="A3772" s="181">
        <v>100069</v>
      </c>
      <c r="B3772" s="182" t="s">
        <v>2780</v>
      </c>
      <c r="C3772" s="182" t="s">
        <v>178</v>
      </c>
      <c r="D3772" s="183"/>
      <c r="E3772" s="188" t="s">
        <v>15193</v>
      </c>
      <c r="F3772" s="186">
        <v>0</v>
      </c>
      <c r="G3772" s="185" t="s">
        <v>6096</v>
      </c>
      <c r="H3772" s="110" t="s">
        <v>6207</v>
      </c>
      <c r="I3772" s="110" t="s">
        <v>6114</v>
      </c>
    </row>
    <row r="3773" spans="1:9" ht="11.25" customHeight="1" x14ac:dyDescent="0.2">
      <c r="A3773" s="181">
        <v>100070</v>
      </c>
      <c r="B3773" s="182" t="s">
        <v>2778</v>
      </c>
      <c r="C3773" s="182" t="s">
        <v>178</v>
      </c>
      <c r="D3773" s="183"/>
      <c r="E3773" s="188" t="s">
        <v>15193</v>
      </c>
      <c r="F3773" s="186">
        <v>0</v>
      </c>
      <c r="G3773" s="185" t="s">
        <v>7531</v>
      </c>
      <c r="H3773" s="110" t="s">
        <v>6164</v>
      </c>
      <c r="I3773" s="110" t="s">
        <v>6117</v>
      </c>
    </row>
    <row r="3774" spans="1:9" ht="11.25" customHeight="1" x14ac:dyDescent="0.2">
      <c r="A3774" s="181">
        <v>100071</v>
      </c>
      <c r="B3774" s="182" t="s">
        <v>2801</v>
      </c>
      <c r="C3774" s="182" t="s">
        <v>178</v>
      </c>
      <c r="D3774" s="183"/>
      <c r="E3774" s="188" t="s">
        <v>15193</v>
      </c>
      <c r="F3774" s="186">
        <v>0</v>
      </c>
      <c r="G3774" s="185" t="s">
        <v>6096</v>
      </c>
      <c r="H3774" s="110" t="s">
        <v>6195</v>
      </c>
      <c r="I3774" s="110" t="s">
        <v>6114</v>
      </c>
    </row>
    <row r="3775" spans="1:9" ht="11.25" customHeight="1" x14ac:dyDescent="0.2">
      <c r="A3775" s="181">
        <v>100072</v>
      </c>
      <c r="B3775" s="182" t="s">
        <v>2453</v>
      </c>
      <c r="C3775" s="182" t="s">
        <v>178</v>
      </c>
      <c r="D3775" s="183"/>
      <c r="E3775" s="188" t="s">
        <v>15193</v>
      </c>
      <c r="F3775" s="186">
        <v>0</v>
      </c>
      <c r="G3775" s="185" t="s">
        <v>6096</v>
      </c>
      <c r="H3775" s="110" t="s">
        <v>6195</v>
      </c>
      <c r="I3775" s="110" t="s">
        <v>6114</v>
      </c>
    </row>
    <row r="3776" spans="1:9" ht="11.25" customHeight="1" x14ac:dyDescent="0.2">
      <c r="A3776" s="181">
        <v>100073</v>
      </c>
      <c r="B3776" s="182" t="s">
        <v>3691</v>
      </c>
      <c r="C3776" s="182" t="s">
        <v>171</v>
      </c>
      <c r="D3776" s="183"/>
      <c r="E3776" s="188" t="s">
        <v>15193</v>
      </c>
      <c r="F3776" s="186">
        <v>0</v>
      </c>
      <c r="G3776" s="185" t="s">
        <v>9112</v>
      </c>
      <c r="H3776" s="110" t="s">
        <v>6177</v>
      </c>
      <c r="I3776" s="110" t="s">
        <v>6114</v>
      </c>
    </row>
    <row r="3777" spans="1:9" ht="11.25" customHeight="1" x14ac:dyDescent="0.2">
      <c r="A3777" s="181">
        <v>100074</v>
      </c>
      <c r="B3777" s="182" t="s">
        <v>12025</v>
      </c>
      <c r="C3777" s="182" t="s">
        <v>178</v>
      </c>
      <c r="D3777" s="183"/>
      <c r="E3777" s="188" t="s">
        <v>15193</v>
      </c>
      <c r="F3777" s="186">
        <v>0</v>
      </c>
      <c r="G3777" s="185" t="s">
        <v>6096</v>
      </c>
      <c r="H3777" s="110" t="s">
        <v>6130</v>
      </c>
      <c r="I3777" s="110" t="s">
        <v>6114</v>
      </c>
    </row>
    <row r="3778" spans="1:9" ht="11.25" customHeight="1" x14ac:dyDescent="0.2">
      <c r="A3778" s="181">
        <v>100075</v>
      </c>
      <c r="B3778" s="182" t="s">
        <v>12024</v>
      </c>
      <c r="C3778" s="182" t="s">
        <v>178</v>
      </c>
      <c r="D3778" s="183"/>
      <c r="E3778" s="188" t="s">
        <v>15193</v>
      </c>
      <c r="F3778" s="186">
        <v>0</v>
      </c>
      <c r="G3778" s="185" t="s">
        <v>9115</v>
      </c>
      <c r="H3778" s="110" t="s">
        <v>6137</v>
      </c>
      <c r="I3778" s="110" t="s">
        <v>6118</v>
      </c>
    </row>
    <row r="3779" spans="1:9" ht="11.25" customHeight="1" x14ac:dyDescent="0.2">
      <c r="A3779" s="181">
        <v>100076</v>
      </c>
      <c r="B3779" s="182" t="s">
        <v>12023</v>
      </c>
      <c r="C3779" s="182" t="s">
        <v>178</v>
      </c>
      <c r="D3779" s="183"/>
      <c r="E3779" s="188" t="s">
        <v>15193</v>
      </c>
      <c r="F3779" s="186">
        <v>0</v>
      </c>
      <c r="G3779" s="185" t="s">
        <v>6096</v>
      </c>
      <c r="H3779" s="110" t="s">
        <v>6280</v>
      </c>
      <c r="I3779" s="110" t="s">
        <v>6117</v>
      </c>
    </row>
    <row r="3780" spans="1:9" ht="11.25" customHeight="1" x14ac:dyDescent="0.2">
      <c r="A3780" s="181">
        <v>100077</v>
      </c>
      <c r="B3780" s="182" t="s">
        <v>12022</v>
      </c>
      <c r="C3780" s="182" t="s">
        <v>178</v>
      </c>
      <c r="D3780" s="184"/>
      <c r="E3780" s="188" t="s">
        <v>15193</v>
      </c>
      <c r="F3780" s="186">
        <v>0</v>
      </c>
      <c r="G3780" s="185" t="s">
        <v>9116</v>
      </c>
      <c r="H3780" s="110" t="s">
        <v>6280</v>
      </c>
      <c r="I3780" s="110" t="s">
        <v>6114</v>
      </c>
    </row>
    <row r="3781" spans="1:9" ht="11.25" customHeight="1" x14ac:dyDescent="0.2">
      <c r="A3781" s="181">
        <v>100078</v>
      </c>
      <c r="B3781" s="182" t="s">
        <v>1397</v>
      </c>
      <c r="C3781" s="182" t="s">
        <v>178</v>
      </c>
      <c r="D3781" s="183"/>
      <c r="E3781" s="188" t="s">
        <v>15193</v>
      </c>
      <c r="F3781" s="186">
        <v>0</v>
      </c>
      <c r="G3781" s="185" t="s">
        <v>9117</v>
      </c>
      <c r="H3781" s="110" t="s">
        <v>6664</v>
      </c>
      <c r="I3781" s="110" t="s">
        <v>6114</v>
      </c>
    </row>
    <row r="3782" spans="1:9" ht="11.25" customHeight="1" x14ac:dyDescent="0.2">
      <c r="A3782" s="181">
        <v>100079</v>
      </c>
      <c r="B3782" s="182" t="s">
        <v>12021</v>
      </c>
      <c r="C3782" s="182" t="s">
        <v>178</v>
      </c>
      <c r="D3782" s="183"/>
      <c r="E3782" s="188" t="s">
        <v>15193</v>
      </c>
      <c r="F3782" s="186">
        <v>0</v>
      </c>
      <c r="G3782" s="185" t="s">
        <v>6096</v>
      </c>
      <c r="H3782" s="110" t="s">
        <v>6164</v>
      </c>
      <c r="I3782" s="110" t="s">
        <v>6117</v>
      </c>
    </row>
    <row r="3783" spans="1:9" ht="11.25" customHeight="1" x14ac:dyDescent="0.2">
      <c r="A3783" s="181">
        <v>100080</v>
      </c>
      <c r="B3783" s="182" t="s">
        <v>12020</v>
      </c>
      <c r="C3783" s="182" t="s">
        <v>178</v>
      </c>
      <c r="D3783" s="183"/>
      <c r="E3783" s="188" t="s">
        <v>15193</v>
      </c>
      <c r="F3783" s="186">
        <v>0</v>
      </c>
      <c r="G3783" s="185" t="s">
        <v>6096</v>
      </c>
      <c r="H3783" s="110" t="s">
        <v>6097</v>
      </c>
      <c r="I3783" s="110" t="s">
        <v>6114</v>
      </c>
    </row>
    <row r="3784" spans="1:9" ht="11.25" customHeight="1" x14ac:dyDescent="0.2">
      <c r="A3784" s="181">
        <v>100081</v>
      </c>
      <c r="B3784" s="182" t="s">
        <v>12019</v>
      </c>
      <c r="C3784" s="182" t="s">
        <v>178</v>
      </c>
      <c r="D3784" s="183"/>
      <c r="E3784" s="188" t="s">
        <v>15193</v>
      </c>
      <c r="F3784" s="186">
        <v>0</v>
      </c>
      <c r="G3784" s="185" t="s">
        <v>6096</v>
      </c>
      <c r="H3784" s="110" t="s">
        <v>6097</v>
      </c>
      <c r="I3784" s="110" t="s">
        <v>6118</v>
      </c>
    </row>
    <row r="3785" spans="1:9" ht="11.25" customHeight="1" x14ac:dyDescent="0.2">
      <c r="A3785" s="181">
        <v>100082</v>
      </c>
      <c r="B3785" s="182" t="s">
        <v>2815</v>
      </c>
      <c r="C3785" s="182" t="s">
        <v>171</v>
      </c>
      <c r="D3785" s="183"/>
      <c r="E3785" s="188" t="s">
        <v>15193</v>
      </c>
      <c r="F3785" s="186">
        <v>0</v>
      </c>
      <c r="G3785" s="185" t="s">
        <v>6096</v>
      </c>
      <c r="H3785" s="110" t="s">
        <v>6100</v>
      </c>
      <c r="I3785" s="110" t="s">
        <v>6117</v>
      </c>
    </row>
    <row r="3786" spans="1:9" ht="11.25" customHeight="1" x14ac:dyDescent="0.2">
      <c r="A3786" s="181">
        <v>100083</v>
      </c>
      <c r="B3786" s="182" t="s">
        <v>2406</v>
      </c>
      <c r="C3786" s="182" t="s">
        <v>178</v>
      </c>
      <c r="D3786" s="183"/>
      <c r="E3786" s="188" t="s">
        <v>15193</v>
      </c>
      <c r="F3786" s="186">
        <v>0</v>
      </c>
      <c r="G3786" s="185" t="s">
        <v>6096</v>
      </c>
      <c r="H3786" s="110" t="s">
        <v>6097</v>
      </c>
      <c r="I3786" s="110" t="s">
        <v>6114</v>
      </c>
    </row>
    <row r="3787" spans="1:9" ht="11.25" customHeight="1" x14ac:dyDescent="0.2">
      <c r="A3787" s="181">
        <v>100084</v>
      </c>
      <c r="B3787" s="182" t="s">
        <v>1701</v>
      </c>
      <c r="C3787" s="182" t="s">
        <v>168</v>
      </c>
      <c r="D3787" s="183"/>
      <c r="E3787" s="188" t="s">
        <v>15193</v>
      </c>
      <c r="F3787" s="186">
        <v>0</v>
      </c>
      <c r="G3787" s="185" t="s">
        <v>6096</v>
      </c>
      <c r="H3787" s="110" t="s">
        <v>7081</v>
      </c>
      <c r="I3787" s="110" t="s">
        <v>6118</v>
      </c>
    </row>
    <row r="3788" spans="1:9" ht="11.25" customHeight="1" x14ac:dyDescent="0.2">
      <c r="A3788" s="181">
        <v>100085</v>
      </c>
      <c r="B3788" s="182" t="s">
        <v>1691</v>
      </c>
      <c r="C3788" s="182" t="s">
        <v>168</v>
      </c>
      <c r="D3788" s="184"/>
      <c r="E3788" s="188" t="s">
        <v>15193</v>
      </c>
      <c r="F3788" s="186">
        <v>0</v>
      </c>
      <c r="G3788" s="185" t="s">
        <v>6096</v>
      </c>
      <c r="H3788" s="110" t="s">
        <v>7081</v>
      </c>
      <c r="I3788" s="110" t="s">
        <v>6114</v>
      </c>
    </row>
    <row r="3789" spans="1:9" ht="11.25" customHeight="1" x14ac:dyDescent="0.2">
      <c r="A3789" s="181">
        <v>100086</v>
      </c>
      <c r="B3789" s="182" t="s">
        <v>12015</v>
      </c>
      <c r="C3789" s="182" t="s">
        <v>168</v>
      </c>
      <c r="D3789" s="183"/>
      <c r="E3789" s="188" t="s">
        <v>15193</v>
      </c>
      <c r="F3789" s="186">
        <v>0</v>
      </c>
      <c r="G3789" s="185" t="s">
        <v>6096</v>
      </c>
      <c r="H3789" s="110" t="s">
        <v>6097</v>
      </c>
      <c r="I3789" s="110" t="s">
        <v>6114</v>
      </c>
    </row>
    <row r="3790" spans="1:9" ht="11.25" customHeight="1" x14ac:dyDescent="0.2">
      <c r="A3790" s="181">
        <v>100087</v>
      </c>
      <c r="B3790" s="182" t="s">
        <v>1692</v>
      </c>
      <c r="C3790" s="182" t="s">
        <v>178</v>
      </c>
      <c r="D3790" s="183"/>
      <c r="E3790" s="188" t="s">
        <v>15193</v>
      </c>
      <c r="F3790" s="186">
        <v>0</v>
      </c>
      <c r="G3790" s="185" t="s">
        <v>6096</v>
      </c>
      <c r="H3790" s="110" t="s">
        <v>6155</v>
      </c>
      <c r="I3790" s="110" t="s">
        <v>6118</v>
      </c>
    </row>
    <row r="3791" spans="1:9" ht="11.25" customHeight="1" x14ac:dyDescent="0.2">
      <c r="A3791" s="181">
        <v>100088</v>
      </c>
      <c r="B3791" s="182" t="s">
        <v>12013</v>
      </c>
      <c r="C3791" s="182" t="s">
        <v>178</v>
      </c>
      <c r="D3791" s="183"/>
      <c r="E3791" s="188" t="s">
        <v>15193</v>
      </c>
      <c r="F3791" s="186">
        <v>0</v>
      </c>
      <c r="G3791" s="185" t="s">
        <v>6096</v>
      </c>
      <c r="H3791" s="110" t="s">
        <v>6130</v>
      </c>
      <c r="I3791" s="110" t="s">
        <v>6118</v>
      </c>
    </row>
    <row r="3792" spans="1:9" ht="11.25" customHeight="1" x14ac:dyDescent="0.2">
      <c r="A3792" s="181">
        <v>100089</v>
      </c>
      <c r="B3792" s="182" t="s">
        <v>12012</v>
      </c>
      <c r="C3792" s="182" t="s">
        <v>178</v>
      </c>
      <c r="D3792" s="184"/>
      <c r="E3792" s="188" t="s">
        <v>15193</v>
      </c>
      <c r="F3792" s="186">
        <v>0</v>
      </c>
      <c r="G3792" s="185" t="s">
        <v>6096</v>
      </c>
      <c r="H3792" s="110" t="s">
        <v>6257</v>
      </c>
      <c r="I3792" s="110" t="s">
        <v>6118</v>
      </c>
    </row>
    <row r="3793" spans="1:9" ht="11.25" customHeight="1" x14ac:dyDescent="0.2">
      <c r="A3793" s="181">
        <v>100090</v>
      </c>
      <c r="B3793" s="182" t="s">
        <v>7600</v>
      </c>
      <c r="C3793" s="182" t="s">
        <v>178</v>
      </c>
      <c r="D3793" s="184">
        <v>44585</v>
      </c>
      <c r="E3793" s="188" t="s">
        <v>7328</v>
      </c>
      <c r="F3793" s="186">
        <v>511355.01</v>
      </c>
      <c r="G3793" s="185" t="s">
        <v>6096</v>
      </c>
      <c r="H3793" s="110" t="s">
        <v>6215</v>
      </c>
      <c r="I3793" s="110" t="s">
        <v>6117</v>
      </c>
    </row>
    <row r="3794" spans="1:9" ht="11.25" customHeight="1" x14ac:dyDescent="0.2">
      <c r="A3794" s="181">
        <v>100091</v>
      </c>
      <c r="B3794" s="182" t="s">
        <v>12011</v>
      </c>
      <c r="C3794" s="182" t="s">
        <v>178</v>
      </c>
      <c r="D3794" s="184"/>
      <c r="E3794" s="188" t="s">
        <v>15193</v>
      </c>
      <c r="F3794" s="186">
        <v>0</v>
      </c>
      <c r="G3794" s="185" t="s">
        <v>6096</v>
      </c>
      <c r="H3794" s="110" t="s">
        <v>6152</v>
      </c>
      <c r="I3794" s="110" t="s">
        <v>6114</v>
      </c>
    </row>
    <row r="3795" spans="1:9" ht="11.25" customHeight="1" x14ac:dyDescent="0.2">
      <c r="A3795" s="181">
        <v>100092</v>
      </c>
      <c r="B3795" s="182" t="s">
        <v>12010</v>
      </c>
      <c r="C3795" s="182" t="s">
        <v>178</v>
      </c>
      <c r="D3795" s="184"/>
      <c r="E3795" s="188" t="s">
        <v>15193</v>
      </c>
      <c r="F3795" s="186">
        <v>0</v>
      </c>
      <c r="G3795" s="185" t="s">
        <v>6096</v>
      </c>
      <c r="H3795" s="110" t="s">
        <v>6097</v>
      </c>
      <c r="I3795" s="110" t="s">
        <v>6117</v>
      </c>
    </row>
    <row r="3796" spans="1:9" ht="11.25" customHeight="1" x14ac:dyDescent="0.2">
      <c r="A3796" s="181">
        <v>100093</v>
      </c>
      <c r="B3796" s="182" t="s">
        <v>12009</v>
      </c>
      <c r="C3796" s="182" t="s">
        <v>178</v>
      </c>
      <c r="D3796" s="183"/>
      <c r="E3796" s="188" t="s">
        <v>15193</v>
      </c>
      <c r="F3796" s="186">
        <v>0</v>
      </c>
      <c r="G3796" s="185" t="s">
        <v>8988</v>
      </c>
      <c r="H3796" s="110" t="s">
        <v>6164</v>
      </c>
      <c r="I3796" s="110" t="s">
        <v>6114</v>
      </c>
    </row>
    <row r="3797" spans="1:9" ht="11.25" customHeight="1" x14ac:dyDescent="0.2">
      <c r="A3797" s="181">
        <v>100094</v>
      </c>
      <c r="B3797" s="182" t="s">
        <v>12008</v>
      </c>
      <c r="C3797" s="182" t="s">
        <v>178</v>
      </c>
      <c r="D3797" s="183"/>
      <c r="E3797" s="188" t="s">
        <v>15193</v>
      </c>
      <c r="F3797" s="186">
        <v>0</v>
      </c>
      <c r="G3797" s="185" t="s">
        <v>6096</v>
      </c>
      <c r="H3797" s="110" t="s">
        <v>6266</v>
      </c>
      <c r="I3797" s="110" t="s">
        <v>6117</v>
      </c>
    </row>
    <row r="3798" spans="1:9" ht="11.25" customHeight="1" x14ac:dyDescent="0.2">
      <c r="A3798" s="181">
        <v>100095</v>
      </c>
      <c r="B3798" s="182" t="s">
        <v>1042</v>
      </c>
      <c r="C3798" s="182" t="s">
        <v>178</v>
      </c>
      <c r="D3798" s="183"/>
      <c r="E3798" s="188" t="s">
        <v>15193</v>
      </c>
      <c r="F3798" s="186">
        <v>0</v>
      </c>
      <c r="G3798" s="185" t="s">
        <v>6096</v>
      </c>
      <c r="H3798" s="110" t="s">
        <v>6266</v>
      </c>
      <c r="I3798" s="110" t="s">
        <v>6117</v>
      </c>
    </row>
    <row r="3799" spans="1:9" ht="11.25" customHeight="1" x14ac:dyDescent="0.2">
      <c r="A3799" s="181">
        <v>100096</v>
      </c>
      <c r="B3799" s="182" t="s">
        <v>12007</v>
      </c>
      <c r="C3799" s="182" t="s">
        <v>178</v>
      </c>
      <c r="D3799" s="183"/>
      <c r="E3799" s="188" t="s">
        <v>15193</v>
      </c>
      <c r="F3799" s="186">
        <v>0</v>
      </c>
      <c r="G3799" s="185" t="s">
        <v>6096</v>
      </c>
      <c r="H3799" s="110" t="s">
        <v>6207</v>
      </c>
      <c r="I3799" s="110" t="s">
        <v>6118</v>
      </c>
    </row>
    <row r="3800" spans="1:9" ht="11.25" customHeight="1" x14ac:dyDescent="0.2">
      <c r="A3800" s="181">
        <v>100097</v>
      </c>
      <c r="B3800" s="182" t="s">
        <v>12006</v>
      </c>
      <c r="C3800" s="182" t="s">
        <v>178</v>
      </c>
      <c r="D3800" s="183"/>
      <c r="E3800" s="188" t="s">
        <v>15193</v>
      </c>
      <c r="F3800" s="186">
        <v>0</v>
      </c>
      <c r="G3800" s="185" t="s">
        <v>6096</v>
      </c>
      <c r="H3800" s="110" t="s">
        <v>6207</v>
      </c>
      <c r="I3800" s="110" t="s">
        <v>6117</v>
      </c>
    </row>
    <row r="3801" spans="1:9" ht="11.25" customHeight="1" x14ac:dyDescent="0.2">
      <c r="A3801" s="181">
        <v>100098</v>
      </c>
      <c r="B3801" s="182" t="s">
        <v>1040</v>
      </c>
      <c r="C3801" s="182" t="s">
        <v>178</v>
      </c>
      <c r="D3801" s="183"/>
      <c r="E3801" s="188" t="s">
        <v>15193</v>
      </c>
      <c r="F3801" s="186">
        <v>0</v>
      </c>
      <c r="G3801" s="185" t="s">
        <v>6096</v>
      </c>
      <c r="H3801" s="110" t="s">
        <v>6207</v>
      </c>
      <c r="I3801" s="110" t="s">
        <v>6117</v>
      </c>
    </row>
    <row r="3802" spans="1:9" ht="11.25" customHeight="1" x14ac:dyDescent="0.2">
      <c r="A3802" s="181">
        <v>100099</v>
      </c>
      <c r="B3802" s="182" t="s">
        <v>7599</v>
      </c>
      <c r="C3802" s="182" t="s">
        <v>178</v>
      </c>
      <c r="D3802" s="183">
        <v>44596</v>
      </c>
      <c r="E3802" s="188" t="s">
        <v>7328</v>
      </c>
      <c r="F3802" s="186">
        <v>108320</v>
      </c>
      <c r="G3802" s="185" t="s">
        <v>6096</v>
      </c>
      <c r="H3802" s="110" t="s">
        <v>6194</v>
      </c>
      <c r="I3802" s="110" t="s">
        <v>6114</v>
      </c>
    </row>
    <row r="3803" spans="1:9" ht="11.25" customHeight="1" x14ac:dyDescent="0.2">
      <c r="A3803" s="181">
        <v>100100</v>
      </c>
      <c r="B3803" s="182" t="s">
        <v>1041</v>
      </c>
      <c r="C3803" s="182" t="s">
        <v>178</v>
      </c>
      <c r="D3803" s="183"/>
      <c r="E3803" s="188" t="s">
        <v>15193</v>
      </c>
      <c r="F3803" s="186">
        <v>0</v>
      </c>
      <c r="G3803" s="185" t="s">
        <v>6096</v>
      </c>
      <c r="H3803" s="110" t="s">
        <v>6210</v>
      </c>
      <c r="I3803" s="110" t="s">
        <v>6114</v>
      </c>
    </row>
    <row r="3804" spans="1:9" ht="11.25" customHeight="1" x14ac:dyDescent="0.2">
      <c r="A3804" s="181">
        <v>100101</v>
      </c>
      <c r="B3804" s="182" t="s">
        <v>1033</v>
      </c>
      <c r="C3804" s="182" t="s">
        <v>178</v>
      </c>
      <c r="D3804" s="183"/>
      <c r="E3804" s="188" t="s">
        <v>15193</v>
      </c>
      <c r="F3804" s="186">
        <v>0</v>
      </c>
      <c r="G3804" s="185" t="s">
        <v>6096</v>
      </c>
      <c r="H3804" s="110" t="s">
        <v>6344</v>
      </c>
      <c r="I3804" s="110" t="s">
        <v>6211</v>
      </c>
    </row>
    <row r="3805" spans="1:9" ht="11.25" customHeight="1" x14ac:dyDescent="0.2">
      <c r="A3805" s="181">
        <v>100102</v>
      </c>
      <c r="B3805" s="182" t="s">
        <v>1034</v>
      </c>
      <c r="C3805" s="182" t="s">
        <v>178</v>
      </c>
      <c r="D3805" s="183"/>
      <c r="E3805" s="188" t="s">
        <v>15193</v>
      </c>
      <c r="F3805" s="186">
        <v>0</v>
      </c>
      <c r="G3805" s="185" t="s">
        <v>9135</v>
      </c>
      <c r="H3805" s="110" t="s">
        <v>6356</v>
      </c>
      <c r="I3805" s="110" t="s">
        <v>6114</v>
      </c>
    </row>
    <row r="3806" spans="1:9" ht="11.25" customHeight="1" x14ac:dyDescent="0.2">
      <c r="A3806" s="181">
        <v>100103</v>
      </c>
      <c r="B3806" s="182" t="s">
        <v>1032</v>
      </c>
      <c r="C3806" s="182" t="s">
        <v>178</v>
      </c>
      <c r="D3806" s="183"/>
      <c r="E3806" s="188" t="s">
        <v>15193</v>
      </c>
      <c r="F3806" s="186">
        <v>0</v>
      </c>
      <c r="G3806" s="185" t="s">
        <v>9137</v>
      </c>
      <c r="H3806" s="110" t="s">
        <v>6356</v>
      </c>
      <c r="I3806" s="110" t="s">
        <v>6114</v>
      </c>
    </row>
    <row r="3807" spans="1:9" ht="11.25" customHeight="1" x14ac:dyDescent="0.2">
      <c r="A3807" s="181">
        <v>100104</v>
      </c>
      <c r="B3807" s="182" t="s">
        <v>12005</v>
      </c>
      <c r="C3807" s="182" t="s">
        <v>171</v>
      </c>
      <c r="D3807" s="183"/>
      <c r="E3807" s="188" t="s">
        <v>15193</v>
      </c>
      <c r="F3807" s="186">
        <v>0</v>
      </c>
      <c r="G3807" s="185" t="s">
        <v>9106</v>
      </c>
      <c r="H3807" s="110" t="s">
        <v>6406</v>
      </c>
      <c r="I3807" s="110" t="s">
        <v>6114</v>
      </c>
    </row>
    <row r="3808" spans="1:9" ht="11.25" customHeight="1" x14ac:dyDescent="0.2">
      <c r="A3808" s="181">
        <v>100105</v>
      </c>
      <c r="B3808" s="182" t="s">
        <v>12004</v>
      </c>
      <c r="C3808" s="182" t="s">
        <v>171</v>
      </c>
      <c r="D3808" s="183"/>
      <c r="E3808" s="188" t="s">
        <v>15193</v>
      </c>
      <c r="F3808" s="186">
        <v>0</v>
      </c>
      <c r="G3808" s="185" t="s">
        <v>6096</v>
      </c>
      <c r="H3808" s="110" t="s">
        <v>6207</v>
      </c>
      <c r="I3808" s="110" t="s">
        <v>6114</v>
      </c>
    </row>
    <row r="3809" spans="1:9" ht="11.25" customHeight="1" x14ac:dyDescent="0.2">
      <c r="A3809" s="181">
        <v>100106</v>
      </c>
      <c r="B3809" s="182" t="s">
        <v>12003</v>
      </c>
      <c r="C3809" s="182" t="s">
        <v>171</v>
      </c>
      <c r="D3809" s="184"/>
      <c r="E3809" s="188" t="s">
        <v>15193</v>
      </c>
      <c r="F3809" s="186">
        <v>0</v>
      </c>
      <c r="G3809" s="185" t="s">
        <v>6096</v>
      </c>
      <c r="H3809" s="110" t="s">
        <v>6359</v>
      </c>
      <c r="I3809" s="110" t="s">
        <v>6118</v>
      </c>
    </row>
    <row r="3810" spans="1:9" ht="11.25" customHeight="1" x14ac:dyDescent="0.2">
      <c r="A3810" s="181">
        <v>100107</v>
      </c>
      <c r="B3810" s="182" t="s">
        <v>12002</v>
      </c>
      <c r="C3810" s="182" t="s">
        <v>171</v>
      </c>
      <c r="D3810" s="183"/>
      <c r="E3810" s="188" t="s">
        <v>15193</v>
      </c>
      <c r="F3810" s="186">
        <v>0</v>
      </c>
      <c r="G3810" s="185" t="s">
        <v>9140</v>
      </c>
      <c r="H3810" s="110" t="s">
        <v>6356</v>
      </c>
      <c r="I3810" s="110" t="s">
        <v>6114</v>
      </c>
    </row>
    <row r="3811" spans="1:9" ht="11.25" customHeight="1" x14ac:dyDescent="0.2">
      <c r="A3811" s="181">
        <v>100108</v>
      </c>
      <c r="B3811" s="182" t="s">
        <v>6603</v>
      </c>
      <c r="C3811" s="182" t="s">
        <v>171</v>
      </c>
      <c r="D3811" s="183">
        <v>45014</v>
      </c>
      <c r="E3811" s="188" t="s">
        <v>15194</v>
      </c>
      <c r="F3811" s="186">
        <v>24516</v>
      </c>
      <c r="G3811" s="185" t="s">
        <v>6096</v>
      </c>
      <c r="H3811" s="110" t="s">
        <v>6345</v>
      </c>
      <c r="I3811" s="110" t="s">
        <v>6118</v>
      </c>
    </row>
    <row r="3812" spans="1:9" ht="11.25" customHeight="1" x14ac:dyDescent="0.2">
      <c r="A3812" s="181">
        <v>100109</v>
      </c>
      <c r="B3812" s="182" t="s">
        <v>12001</v>
      </c>
      <c r="C3812" s="182" t="s">
        <v>171</v>
      </c>
      <c r="D3812" s="183"/>
      <c r="E3812" s="188" t="s">
        <v>15193</v>
      </c>
      <c r="F3812" s="186">
        <v>0</v>
      </c>
      <c r="G3812" s="185" t="s">
        <v>6096</v>
      </c>
      <c r="H3812" s="110" t="s">
        <v>6434</v>
      </c>
      <c r="I3812" s="110" t="s">
        <v>6114</v>
      </c>
    </row>
    <row r="3813" spans="1:9" ht="11.25" customHeight="1" x14ac:dyDescent="0.2">
      <c r="A3813" s="181">
        <v>100110</v>
      </c>
      <c r="B3813" s="182" t="s">
        <v>15076</v>
      </c>
      <c r="C3813" s="182" t="s">
        <v>171</v>
      </c>
      <c r="D3813" s="183">
        <v>43553</v>
      </c>
      <c r="E3813" s="188" t="s">
        <v>15195</v>
      </c>
      <c r="F3813" s="186">
        <v>13745</v>
      </c>
      <c r="G3813" s="185" t="s">
        <v>6529</v>
      </c>
      <c r="H3813" s="110" t="s">
        <v>6203</v>
      </c>
      <c r="I3813" s="110" t="s">
        <v>6173</v>
      </c>
    </row>
    <row r="3814" spans="1:9" ht="11.25" customHeight="1" x14ac:dyDescent="0.2">
      <c r="A3814" s="181">
        <v>100111</v>
      </c>
      <c r="B3814" s="182" t="s">
        <v>12000</v>
      </c>
      <c r="C3814" s="182" t="s">
        <v>171</v>
      </c>
      <c r="D3814" s="183"/>
      <c r="E3814" s="188" t="s">
        <v>15193</v>
      </c>
      <c r="F3814" s="186">
        <v>0</v>
      </c>
      <c r="G3814" s="185" t="s">
        <v>6501</v>
      </c>
      <c r="H3814" s="110" t="s">
        <v>6406</v>
      </c>
      <c r="I3814" s="110" t="s">
        <v>6114</v>
      </c>
    </row>
    <row r="3815" spans="1:9" ht="11.25" customHeight="1" x14ac:dyDescent="0.2">
      <c r="A3815" s="181">
        <v>100112</v>
      </c>
      <c r="B3815" s="182" t="s">
        <v>11999</v>
      </c>
      <c r="C3815" s="182" t="s">
        <v>171</v>
      </c>
      <c r="D3815" s="183"/>
      <c r="E3815" s="188" t="s">
        <v>15193</v>
      </c>
      <c r="F3815" s="186">
        <v>0</v>
      </c>
      <c r="G3815" s="185" t="s">
        <v>6096</v>
      </c>
      <c r="H3815" s="110" t="s">
        <v>6406</v>
      </c>
      <c r="I3815" s="110" t="s">
        <v>6114</v>
      </c>
    </row>
    <row r="3816" spans="1:9" ht="11.25" customHeight="1" x14ac:dyDescent="0.2">
      <c r="A3816" s="181">
        <v>100113</v>
      </c>
      <c r="B3816" s="182" t="s">
        <v>11998</v>
      </c>
      <c r="C3816" s="182" t="s">
        <v>171</v>
      </c>
      <c r="D3816" s="183"/>
      <c r="E3816" s="188" t="s">
        <v>15193</v>
      </c>
      <c r="F3816" s="186">
        <v>0</v>
      </c>
      <c r="G3816" s="185" t="s">
        <v>6096</v>
      </c>
      <c r="H3816" s="110" t="s">
        <v>6194</v>
      </c>
      <c r="I3816" s="110" t="s">
        <v>6117</v>
      </c>
    </row>
    <row r="3817" spans="1:9" ht="11.25" customHeight="1" x14ac:dyDescent="0.2">
      <c r="A3817" s="181">
        <v>100114</v>
      </c>
      <c r="B3817" s="182" t="s">
        <v>11997</v>
      </c>
      <c r="C3817" s="182" t="s">
        <v>171</v>
      </c>
      <c r="D3817" s="183"/>
      <c r="E3817" s="188" t="s">
        <v>15193</v>
      </c>
      <c r="F3817" s="186">
        <v>0</v>
      </c>
      <c r="G3817" s="185" t="s">
        <v>6179</v>
      </c>
      <c r="H3817" s="110" t="s">
        <v>6178</v>
      </c>
      <c r="I3817" s="110" t="s">
        <v>6211</v>
      </c>
    </row>
    <row r="3818" spans="1:9" ht="11.25" customHeight="1" x14ac:dyDescent="0.2">
      <c r="A3818" s="181">
        <v>100115</v>
      </c>
      <c r="B3818" s="182" t="s">
        <v>11996</v>
      </c>
      <c r="C3818" s="182" t="s">
        <v>171</v>
      </c>
      <c r="D3818" s="183"/>
      <c r="E3818" s="188" t="s">
        <v>15193</v>
      </c>
      <c r="F3818" s="186">
        <v>0</v>
      </c>
      <c r="G3818" s="185" t="s">
        <v>6179</v>
      </c>
      <c r="H3818" s="110" t="s">
        <v>6178</v>
      </c>
      <c r="I3818" s="110" t="s">
        <v>6114</v>
      </c>
    </row>
    <row r="3819" spans="1:9" ht="11.25" customHeight="1" x14ac:dyDescent="0.2">
      <c r="A3819" s="181">
        <v>100116</v>
      </c>
      <c r="B3819" s="182" t="s">
        <v>11995</v>
      </c>
      <c r="C3819" s="182" t="s">
        <v>171</v>
      </c>
      <c r="D3819" s="183"/>
      <c r="E3819" s="188" t="s">
        <v>15193</v>
      </c>
      <c r="F3819" s="186">
        <v>0</v>
      </c>
      <c r="G3819" s="185" t="s">
        <v>6096</v>
      </c>
      <c r="H3819" s="110" t="s">
        <v>6195</v>
      </c>
      <c r="I3819" s="110" t="s">
        <v>6117</v>
      </c>
    </row>
    <row r="3820" spans="1:9" ht="11.25" customHeight="1" x14ac:dyDescent="0.2">
      <c r="A3820" s="181">
        <v>100117</v>
      </c>
      <c r="B3820" s="182" t="s">
        <v>8379</v>
      </c>
      <c r="C3820" s="182" t="s">
        <v>171</v>
      </c>
      <c r="D3820" s="184">
        <v>45014</v>
      </c>
      <c r="E3820" s="188" t="s">
        <v>15194</v>
      </c>
      <c r="F3820" s="186">
        <v>107870</v>
      </c>
      <c r="G3820" s="185" t="s">
        <v>6096</v>
      </c>
      <c r="H3820" s="110" t="s">
        <v>6370</v>
      </c>
      <c r="I3820" s="110" t="s">
        <v>6118</v>
      </c>
    </row>
    <row r="3821" spans="1:9" ht="11.25" customHeight="1" x14ac:dyDescent="0.2">
      <c r="A3821" s="181">
        <v>100118</v>
      </c>
      <c r="B3821" s="182" t="s">
        <v>11994</v>
      </c>
      <c r="C3821" s="182" t="s">
        <v>171</v>
      </c>
      <c r="D3821" s="183"/>
      <c r="E3821" s="188" t="s">
        <v>15193</v>
      </c>
      <c r="F3821" s="186">
        <v>0</v>
      </c>
      <c r="G3821" s="185" t="s">
        <v>6604</v>
      </c>
      <c r="H3821" s="110" t="s">
        <v>6451</v>
      </c>
      <c r="I3821" s="110" t="s">
        <v>6211</v>
      </c>
    </row>
    <row r="3822" spans="1:9" ht="11.25" customHeight="1" x14ac:dyDescent="0.2">
      <c r="A3822" s="181">
        <v>100119</v>
      </c>
      <c r="B3822" s="182" t="s">
        <v>11993</v>
      </c>
      <c r="C3822" s="182" t="s">
        <v>171</v>
      </c>
      <c r="D3822" s="183"/>
      <c r="E3822" s="188" t="s">
        <v>15193</v>
      </c>
      <c r="F3822" s="186">
        <v>0</v>
      </c>
      <c r="G3822" s="185" t="s">
        <v>9147</v>
      </c>
      <c r="H3822" s="110" t="s">
        <v>6746</v>
      </c>
      <c r="I3822" s="110" t="s">
        <v>6173</v>
      </c>
    </row>
    <row r="3823" spans="1:9" ht="11.25" customHeight="1" x14ac:dyDescent="0.2">
      <c r="A3823" s="181">
        <v>100120</v>
      </c>
      <c r="B3823" s="182" t="s">
        <v>11992</v>
      </c>
      <c r="C3823" s="182" t="s">
        <v>171</v>
      </c>
      <c r="D3823" s="184"/>
      <c r="E3823" s="188" t="s">
        <v>15193</v>
      </c>
      <c r="F3823" s="186">
        <v>0</v>
      </c>
      <c r="G3823" s="185" t="s">
        <v>9148</v>
      </c>
      <c r="H3823" s="110" t="s">
        <v>6236</v>
      </c>
      <c r="I3823" s="110" t="s">
        <v>6117</v>
      </c>
    </row>
    <row r="3824" spans="1:9" ht="11.25" customHeight="1" x14ac:dyDescent="0.2">
      <c r="A3824" s="181">
        <v>100121</v>
      </c>
      <c r="B3824" s="182" t="s">
        <v>11991</v>
      </c>
      <c r="C3824" s="182" t="s">
        <v>171</v>
      </c>
      <c r="D3824" s="183"/>
      <c r="E3824" s="188" t="s">
        <v>15193</v>
      </c>
      <c r="F3824" s="186">
        <v>0</v>
      </c>
      <c r="G3824" s="185" t="s">
        <v>6096</v>
      </c>
      <c r="H3824" s="110" t="s">
        <v>6434</v>
      </c>
      <c r="I3824" s="110" t="s">
        <v>6211</v>
      </c>
    </row>
    <row r="3825" spans="1:9" ht="11.25" customHeight="1" x14ac:dyDescent="0.2">
      <c r="A3825" s="181">
        <v>100122</v>
      </c>
      <c r="B3825" s="182" t="s">
        <v>11990</v>
      </c>
      <c r="C3825" s="182" t="s">
        <v>171</v>
      </c>
      <c r="D3825" s="183"/>
      <c r="E3825" s="188" t="s">
        <v>15193</v>
      </c>
      <c r="F3825" s="186">
        <v>0</v>
      </c>
      <c r="G3825" s="185" t="s">
        <v>6096</v>
      </c>
      <c r="H3825" s="110" t="s">
        <v>6272</v>
      </c>
      <c r="I3825" s="110" t="s">
        <v>6118</v>
      </c>
    </row>
    <row r="3826" spans="1:9" ht="11.25" customHeight="1" x14ac:dyDescent="0.2">
      <c r="A3826" s="181">
        <v>100123</v>
      </c>
      <c r="B3826" s="182" t="s">
        <v>11989</v>
      </c>
      <c r="C3826" s="182" t="s">
        <v>171</v>
      </c>
      <c r="D3826" s="183"/>
      <c r="E3826" s="188" t="s">
        <v>15193</v>
      </c>
      <c r="F3826" s="186">
        <v>0</v>
      </c>
      <c r="G3826" s="185" t="s">
        <v>6096</v>
      </c>
      <c r="H3826" s="110" t="s">
        <v>6272</v>
      </c>
      <c r="I3826" s="110" t="s">
        <v>8926</v>
      </c>
    </row>
    <row r="3827" spans="1:9" ht="11.25" customHeight="1" x14ac:dyDescent="0.2">
      <c r="A3827" s="181">
        <v>100124</v>
      </c>
      <c r="B3827" s="182" t="s">
        <v>9342</v>
      </c>
      <c r="C3827" s="182" t="s">
        <v>178</v>
      </c>
      <c r="D3827" s="184">
        <v>44473</v>
      </c>
      <c r="E3827" s="188" t="s">
        <v>15199</v>
      </c>
      <c r="F3827" s="186">
        <v>120398849</v>
      </c>
      <c r="G3827" s="185" t="s">
        <v>6096</v>
      </c>
      <c r="H3827" s="110" t="s">
        <v>6230</v>
      </c>
      <c r="I3827" s="110" t="s">
        <v>6118</v>
      </c>
    </row>
    <row r="3828" spans="1:9" ht="11.25" customHeight="1" x14ac:dyDescent="0.2">
      <c r="A3828" s="181">
        <v>100125</v>
      </c>
      <c r="B3828" s="182" t="s">
        <v>7957</v>
      </c>
      <c r="C3828" s="182" t="s">
        <v>401</v>
      </c>
      <c r="D3828" s="183">
        <v>45323</v>
      </c>
      <c r="E3828" s="188" t="s">
        <v>10909</v>
      </c>
      <c r="F3828" s="186">
        <v>13501606</v>
      </c>
      <c r="G3828" s="185" t="s">
        <v>6096</v>
      </c>
      <c r="H3828" s="110" t="s">
        <v>6230</v>
      </c>
      <c r="I3828" s="110" t="s">
        <v>6118</v>
      </c>
    </row>
    <row r="3829" spans="1:9" ht="11.25" customHeight="1" x14ac:dyDescent="0.2">
      <c r="A3829" s="181">
        <v>100126</v>
      </c>
      <c r="B3829" s="182" t="s">
        <v>11988</v>
      </c>
      <c r="C3829" s="182" t="s">
        <v>171</v>
      </c>
      <c r="D3829" s="183"/>
      <c r="E3829" s="188" t="s">
        <v>15193</v>
      </c>
      <c r="F3829" s="186">
        <v>0</v>
      </c>
      <c r="G3829" s="185" t="s">
        <v>6096</v>
      </c>
      <c r="H3829" s="110" t="s">
        <v>6097</v>
      </c>
      <c r="I3829" s="110" t="s">
        <v>6114</v>
      </c>
    </row>
    <row r="3830" spans="1:9" ht="11.25" customHeight="1" x14ac:dyDescent="0.2">
      <c r="A3830" s="181">
        <v>100127</v>
      </c>
      <c r="B3830" s="182" t="s">
        <v>11987</v>
      </c>
      <c r="C3830" s="182" t="s">
        <v>171</v>
      </c>
      <c r="D3830" s="183"/>
      <c r="E3830" s="188" t="s">
        <v>15193</v>
      </c>
      <c r="F3830" s="186">
        <v>0</v>
      </c>
      <c r="G3830" s="185" t="s">
        <v>6096</v>
      </c>
      <c r="H3830" s="110" t="s">
        <v>9152</v>
      </c>
      <c r="I3830" s="110" t="s">
        <v>6118</v>
      </c>
    </row>
    <row r="3831" spans="1:9" ht="11.25" customHeight="1" x14ac:dyDescent="0.2">
      <c r="A3831" s="181">
        <v>100128</v>
      </c>
      <c r="B3831" s="182" t="s">
        <v>11986</v>
      </c>
      <c r="C3831" s="182" t="s">
        <v>171</v>
      </c>
      <c r="D3831" s="183"/>
      <c r="E3831" s="188" t="s">
        <v>15193</v>
      </c>
      <c r="F3831" s="186">
        <v>0</v>
      </c>
      <c r="G3831" s="185" t="s">
        <v>6096</v>
      </c>
      <c r="H3831" s="110" t="s">
        <v>6207</v>
      </c>
      <c r="I3831" s="110" t="s">
        <v>6114</v>
      </c>
    </row>
    <row r="3832" spans="1:9" ht="11.25" customHeight="1" x14ac:dyDescent="0.2">
      <c r="A3832" s="181">
        <v>100129</v>
      </c>
      <c r="B3832" s="182" t="s">
        <v>11985</v>
      </c>
      <c r="C3832" s="182" t="s">
        <v>171</v>
      </c>
      <c r="D3832" s="183"/>
      <c r="E3832" s="188" t="s">
        <v>15193</v>
      </c>
      <c r="F3832" s="186">
        <v>0</v>
      </c>
      <c r="G3832" s="185" t="s">
        <v>6096</v>
      </c>
      <c r="H3832" s="110" t="s">
        <v>6257</v>
      </c>
      <c r="I3832" s="110" t="s">
        <v>6114</v>
      </c>
    </row>
    <row r="3833" spans="1:9" ht="11.25" customHeight="1" x14ac:dyDescent="0.2">
      <c r="A3833" s="181">
        <v>100130</v>
      </c>
      <c r="B3833" s="182" t="s">
        <v>15074</v>
      </c>
      <c r="C3833" s="182" t="s">
        <v>171</v>
      </c>
      <c r="D3833" s="183">
        <v>45014</v>
      </c>
      <c r="E3833" s="188" t="s">
        <v>15194</v>
      </c>
      <c r="F3833" s="186">
        <v>43054</v>
      </c>
      <c r="G3833" s="185" t="s">
        <v>6096</v>
      </c>
      <c r="H3833" s="110" t="s">
        <v>6664</v>
      </c>
      <c r="I3833" s="110" t="s">
        <v>6118</v>
      </c>
    </row>
    <row r="3834" spans="1:9" ht="11.25" customHeight="1" x14ac:dyDescent="0.2">
      <c r="A3834" s="181">
        <v>100131</v>
      </c>
      <c r="B3834" s="182" t="s">
        <v>9225</v>
      </c>
      <c r="C3834" s="182" t="s">
        <v>178</v>
      </c>
      <c r="D3834" s="183">
        <v>44679</v>
      </c>
      <c r="E3834" s="188" t="s">
        <v>7328</v>
      </c>
      <c r="F3834" s="186">
        <v>9950493</v>
      </c>
      <c r="G3834" s="185" t="s">
        <v>6096</v>
      </c>
      <c r="H3834" s="110" t="s">
        <v>6207</v>
      </c>
      <c r="I3834" s="110" t="s">
        <v>6114</v>
      </c>
    </row>
    <row r="3835" spans="1:9" ht="11.25" customHeight="1" x14ac:dyDescent="0.2">
      <c r="A3835" s="181">
        <v>100132</v>
      </c>
      <c r="B3835" s="182" t="s">
        <v>7598</v>
      </c>
      <c r="C3835" s="182" t="s">
        <v>171</v>
      </c>
      <c r="D3835" s="183">
        <v>45014</v>
      </c>
      <c r="E3835" s="188" t="s">
        <v>15194</v>
      </c>
      <c r="F3835" s="186">
        <v>54618</v>
      </c>
      <c r="G3835" s="185" t="s">
        <v>6096</v>
      </c>
      <c r="H3835" s="110" t="s">
        <v>6130</v>
      </c>
      <c r="I3835" s="110" t="s">
        <v>6114</v>
      </c>
    </row>
    <row r="3836" spans="1:9" ht="11.25" customHeight="1" x14ac:dyDescent="0.2">
      <c r="A3836" s="181">
        <v>100133</v>
      </c>
      <c r="B3836" s="182" t="s">
        <v>11984</v>
      </c>
      <c r="C3836" s="182" t="s">
        <v>171</v>
      </c>
      <c r="D3836" s="183"/>
      <c r="E3836" s="188" t="s">
        <v>15193</v>
      </c>
      <c r="F3836" s="186">
        <v>0</v>
      </c>
      <c r="G3836" s="185" t="s">
        <v>6096</v>
      </c>
      <c r="H3836" s="110" t="s">
        <v>6210</v>
      </c>
      <c r="I3836" s="110" t="s">
        <v>6114</v>
      </c>
    </row>
    <row r="3837" spans="1:9" ht="11.25" customHeight="1" x14ac:dyDescent="0.2">
      <c r="A3837" s="181">
        <v>100134</v>
      </c>
      <c r="B3837" s="182" t="s">
        <v>11983</v>
      </c>
      <c r="C3837" s="182" t="s">
        <v>171</v>
      </c>
      <c r="D3837" s="183"/>
      <c r="E3837" s="188" t="s">
        <v>15193</v>
      </c>
      <c r="F3837" s="186">
        <v>0</v>
      </c>
      <c r="G3837" s="185" t="s">
        <v>6544</v>
      </c>
      <c r="H3837" s="110" t="s">
        <v>6116</v>
      </c>
      <c r="I3837" s="110" t="s">
        <v>6118</v>
      </c>
    </row>
    <row r="3838" spans="1:9" ht="11.25" customHeight="1" x14ac:dyDescent="0.2">
      <c r="A3838" s="181">
        <v>100135</v>
      </c>
      <c r="B3838" s="182" t="s">
        <v>9133</v>
      </c>
      <c r="C3838" s="182" t="s">
        <v>171</v>
      </c>
      <c r="D3838" s="183">
        <v>44585</v>
      </c>
      <c r="E3838" s="188" t="s">
        <v>7328</v>
      </c>
      <c r="F3838" s="186">
        <v>67310.570000000007</v>
      </c>
      <c r="G3838" s="185" t="s">
        <v>6096</v>
      </c>
      <c r="H3838" s="110" t="s">
        <v>6207</v>
      </c>
      <c r="I3838" s="110" t="s">
        <v>6118</v>
      </c>
    </row>
    <row r="3839" spans="1:9" ht="11.25" customHeight="1" x14ac:dyDescent="0.2">
      <c r="A3839" s="181">
        <v>100136</v>
      </c>
      <c r="B3839" s="182" t="s">
        <v>11982</v>
      </c>
      <c r="C3839" s="182" t="s">
        <v>171</v>
      </c>
      <c r="D3839" s="183"/>
      <c r="E3839" s="188" t="s">
        <v>15193</v>
      </c>
      <c r="F3839" s="186">
        <v>0</v>
      </c>
      <c r="G3839" s="185" t="s">
        <v>6096</v>
      </c>
      <c r="H3839" s="110" t="s">
        <v>6207</v>
      </c>
      <c r="I3839" s="110" t="s">
        <v>6118</v>
      </c>
    </row>
    <row r="3840" spans="1:9" ht="11.25" customHeight="1" x14ac:dyDescent="0.2">
      <c r="A3840" s="181">
        <v>100137</v>
      </c>
      <c r="B3840" s="182" t="s">
        <v>8354</v>
      </c>
      <c r="C3840" s="182" t="s">
        <v>171</v>
      </c>
      <c r="D3840" s="183">
        <v>43670</v>
      </c>
      <c r="E3840" s="188" t="s">
        <v>15195</v>
      </c>
      <c r="F3840" s="186">
        <v>38057</v>
      </c>
      <c r="G3840" s="185" t="s">
        <v>6096</v>
      </c>
      <c r="H3840" s="110" t="s">
        <v>6207</v>
      </c>
      <c r="I3840" s="110" t="s">
        <v>6173</v>
      </c>
    </row>
    <row r="3841" spans="1:9" ht="11.25" customHeight="1" x14ac:dyDescent="0.2">
      <c r="A3841" s="181">
        <v>100138</v>
      </c>
      <c r="B3841" s="182" t="s">
        <v>15075</v>
      </c>
      <c r="C3841" s="182" t="s">
        <v>171</v>
      </c>
      <c r="D3841" s="183">
        <v>44680</v>
      </c>
      <c r="E3841" s="188" t="s">
        <v>7328</v>
      </c>
      <c r="F3841" s="186">
        <v>102178.01</v>
      </c>
      <c r="G3841" s="185" t="s">
        <v>6096</v>
      </c>
      <c r="H3841" s="110" t="s">
        <v>6207</v>
      </c>
      <c r="I3841" s="110" t="s">
        <v>6114</v>
      </c>
    </row>
    <row r="3842" spans="1:9" ht="11.25" customHeight="1" x14ac:dyDescent="0.2">
      <c r="A3842" s="181">
        <v>100139</v>
      </c>
      <c r="B3842" s="182" t="s">
        <v>11981</v>
      </c>
      <c r="C3842" s="182" t="s">
        <v>178</v>
      </c>
      <c r="D3842" s="183"/>
      <c r="E3842" s="188" t="s">
        <v>15193</v>
      </c>
      <c r="F3842" s="186">
        <v>0</v>
      </c>
      <c r="G3842" s="185" t="s">
        <v>6096</v>
      </c>
      <c r="H3842" s="110" t="s">
        <v>6207</v>
      </c>
      <c r="I3842" s="110" t="s">
        <v>6117</v>
      </c>
    </row>
    <row r="3843" spans="1:9" ht="11.25" customHeight="1" x14ac:dyDescent="0.2">
      <c r="A3843" s="181">
        <v>100140</v>
      </c>
      <c r="B3843" s="182" t="s">
        <v>11980</v>
      </c>
      <c r="C3843" s="182" t="s">
        <v>178</v>
      </c>
      <c r="D3843" s="183"/>
      <c r="E3843" s="188" t="s">
        <v>15193</v>
      </c>
      <c r="F3843" s="186">
        <v>0</v>
      </c>
      <c r="G3843" s="185" t="s">
        <v>6096</v>
      </c>
      <c r="H3843" s="110" t="s">
        <v>6207</v>
      </c>
      <c r="I3843" s="110" t="s">
        <v>6117</v>
      </c>
    </row>
    <row r="3844" spans="1:9" ht="11.25" customHeight="1" x14ac:dyDescent="0.2">
      <c r="A3844" s="181">
        <v>100141</v>
      </c>
      <c r="B3844" s="182" t="s">
        <v>11979</v>
      </c>
      <c r="C3844" s="182" t="s">
        <v>178</v>
      </c>
      <c r="D3844" s="183"/>
      <c r="E3844" s="188" t="s">
        <v>15193</v>
      </c>
      <c r="F3844" s="186">
        <v>0</v>
      </c>
      <c r="G3844" s="185" t="s">
        <v>6096</v>
      </c>
      <c r="H3844" s="110" t="s">
        <v>6207</v>
      </c>
      <c r="I3844" s="110" t="s">
        <v>6114</v>
      </c>
    </row>
    <row r="3845" spans="1:9" ht="11.25" customHeight="1" x14ac:dyDescent="0.2">
      <c r="A3845" s="181">
        <v>100142</v>
      </c>
      <c r="B3845" s="182" t="s">
        <v>7956</v>
      </c>
      <c r="C3845" s="182" t="s">
        <v>401</v>
      </c>
      <c r="D3845" s="183">
        <v>45323</v>
      </c>
      <c r="E3845" s="188" t="s">
        <v>10909</v>
      </c>
      <c r="F3845" s="186">
        <v>8958020</v>
      </c>
      <c r="G3845" s="185" t="s">
        <v>6096</v>
      </c>
      <c r="H3845" s="110" t="s">
        <v>6207</v>
      </c>
      <c r="I3845" s="110" t="s">
        <v>6118</v>
      </c>
    </row>
    <row r="3846" spans="1:9" ht="11.25" customHeight="1" x14ac:dyDescent="0.2">
      <c r="A3846" s="181">
        <v>100143</v>
      </c>
      <c r="B3846" s="182" t="s">
        <v>7955</v>
      </c>
      <c r="C3846" s="182" t="s">
        <v>401</v>
      </c>
      <c r="D3846" s="183">
        <v>45323</v>
      </c>
      <c r="E3846" s="188" t="s">
        <v>10909</v>
      </c>
      <c r="F3846" s="186">
        <v>8614614</v>
      </c>
      <c r="G3846" s="185" t="s">
        <v>6096</v>
      </c>
      <c r="H3846" s="110" t="s">
        <v>6207</v>
      </c>
      <c r="I3846" s="110" t="s">
        <v>6114</v>
      </c>
    </row>
    <row r="3847" spans="1:9" ht="11.25" customHeight="1" x14ac:dyDescent="0.2">
      <c r="A3847" s="181">
        <v>100144</v>
      </c>
      <c r="B3847" s="182" t="s">
        <v>7954</v>
      </c>
      <c r="C3847" s="182" t="s">
        <v>401</v>
      </c>
      <c r="D3847" s="183">
        <v>45323</v>
      </c>
      <c r="E3847" s="188" t="s">
        <v>10909</v>
      </c>
      <c r="F3847" s="186">
        <v>7246083</v>
      </c>
      <c r="G3847" s="185" t="s">
        <v>6096</v>
      </c>
      <c r="H3847" s="110" t="s">
        <v>6207</v>
      </c>
      <c r="I3847" s="110" t="s">
        <v>6114</v>
      </c>
    </row>
    <row r="3848" spans="1:9" ht="11.25" customHeight="1" x14ac:dyDescent="0.2">
      <c r="A3848" s="181">
        <v>100145</v>
      </c>
      <c r="B3848" s="182" t="s">
        <v>7953</v>
      </c>
      <c r="C3848" s="182" t="s">
        <v>401</v>
      </c>
      <c r="D3848" s="184">
        <v>45323</v>
      </c>
      <c r="E3848" s="188" t="s">
        <v>10909</v>
      </c>
      <c r="F3848" s="186">
        <v>5720320</v>
      </c>
      <c r="G3848" s="185" t="s">
        <v>6096</v>
      </c>
      <c r="H3848" s="110" t="s">
        <v>6207</v>
      </c>
      <c r="I3848" s="110" t="s">
        <v>6114</v>
      </c>
    </row>
    <row r="3849" spans="1:9" ht="11.25" customHeight="1" x14ac:dyDescent="0.2">
      <c r="A3849" s="181">
        <v>100146</v>
      </c>
      <c r="B3849" s="182" t="s">
        <v>8170</v>
      </c>
      <c r="C3849" s="182" t="s">
        <v>171</v>
      </c>
      <c r="D3849" s="184">
        <v>43746</v>
      </c>
      <c r="E3849" s="188" t="s">
        <v>15195</v>
      </c>
      <c r="F3849" s="186">
        <v>5500</v>
      </c>
      <c r="G3849" s="185" t="s">
        <v>6096</v>
      </c>
      <c r="H3849" s="110" t="s">
        <v>6207</v>
      </c>
      <c r="I3849" s="110" t="s">
        <v>6114</v>
      </c>
    </row>
    <row r="3850" spans="1:9" ht="11.25" customHeight="1" x14ac:dyDescent="0.2">
      <c r="A3850" s="181">
        <v>100147</v>
      </c>
      <c r="B3850" s="182" t="s">
        <v>11978</v>
      </c>
      <c r="C3850" s="182" t="s">
        <v>178</v>
      </c>
      <c r="D3850" s="184"/>
      <c r="E3850" s="188" t="s">
        <v>15193</v>
      </c>
      <c r="F3850" s="186">
        <v>0</v>
      </c>
      <c r="G3850" s="185" t="s">
        <v>6455</v>
      </c>
      <c r="H3850" s="110" t="s">
        <v>6152</v>
      </c>
      <c r="I3850" s="110" t="s">
        <v>6114</v>
      </c>
    </row>
    <row r="3851" spans="1:9" ht="11.25" customHeight="1" x14ac:dyDescent="0.2">
      <c r="A3851" s="181">
        <v>100148</v>
      </c>
      <c r="B3851" s="182" t="s">
        <v>7952</v>
      </c>
      <c r="C3851" s="182" t="s">
        <v>401</v>
      </c>
      <c r="D3851" s="184">
        <v>45323</v>
      </c>
      <c r="E3851" s="188" t="s">
        <v>10909</v>
      </c>
      <c r="F3851" s="186">
        <v>5836535</v>
      </c>
      <c r="G3851" s="185" t="s">
        <v>6455</v>
      </c>
      <c r="H3851" s="110" t="s">
        <v>6152</v>
      </c>
      <c r="I3851" s="110" t="s">
        <v>6114</v>
      </c>
    </row>
    <row r="3852" spans="1:9" ht="11.25" customHeight="1" x14ac:dyDescent="0.2">
      <c r="A3852" s="181">
        <v>100149</v>
      </c>
      <c r="B3852" s="182" t="s">
        <v>7951</v>
      </c>
      <c r="C3852" s="182" t="s">
        <v>401</v>
      </c>
      <c r="D3852" s="184">
        <v>45323</v>
      </c>
      <c r="E3852" s="188" t="s">
        <v>10909</v>
      </c>
      <c r="F3852" s="186">
        <v>4534135</v>
      </c>
      <c r="G3852" s="185" t="s">
        <v>6455</v>
      </c>
      <c r="H3852" s="110" t="s">
        <v>6152</v>
      </c>
      <c r="I3852" s="110" t="s">
        <v>6114</v>
      </c>
    </row>
    <row r="3853" spans="1:9" ht="11.25" customHeight="1" x14ac:dyDescent="0.2">
      <c r="A3853" s="181">
        <v>100150</v>
      </c>
      <c r="B3853" s="182" t="s">
        <v>7950</v>
      </c>
      <c r="C3853" s="182" t="s">
        <v>401</v>
      </c>
      <c r="D3853" s="183">
        <v>45323</v>
      </c>
      <c r="E3853" s="188" t="s">
        <v>10909</v>
      </c>
      <c r="F3853" s="186">
        <v>4127708</v>
      </c>
      <c r="G3853" s="185" t="s">
        <v>6096</v>
      </c>
      <c r="H3853" s="110" t="s">
        <v>6207</v>
      </c>
      <c r="I3853" s="110" t="s">
        <v>6173</v>
      </c>
    </row>
    <row r="3854" spans="1:9" ht="11.25" customHeight="1" x14ac:dyDescent="0.2">
      <c r="A3854" s="181">
        <v>100151</v>
      </c>
      <c r="B3854" s="182" t="s">
        <v>9340</v>
      </c>
      <c r="C3854" s="182" t="s">
        <v>178</v>
      </c>
      <c r="D3854" s="183">
        <v>44679</v>
      </c>
      <c r="E3854" s="188" t="s">
        <v>7328</v>
      </c>
      <c r="F3854" s="186">
        <v>237422231</v>
      </c>
      <c r="G3854" s="185" t="s">
        <v>6096</v>
      </c>
      <c r="H3854" s="110" t="s">
        <v>6203</v>
      </c>
      <c r="I3854" s="110" t="s">
        <v>6114</v>
      </c>
    </row>
    <row r="3855" spans="1:9" ht="11.25" customHeight="1" x14ac:dyDescent="0.2">
      <c r="A3855" s="181">
        <v>100152</v>
      </c>
      <c r="B3855" s="182" t="s">
        <v>9339</v>
      </c>
      <c r="C3855" s="182" t="s">
        <v>178</v>
      </c>
      <c r="D3855" s="183">
        <v>44677</v>
      </c>
      <c r="E3855" s="188" t="s">
        <v>7328</v>
      </c>
      <c r="F3855" s="186">
        <v>131927025</v>
      </c>
      <c r="G3855" s="185" t="s">
        <v>6096</v>
      </c>
      <c r="H3855" s="110" t="s">
        <v>6573</v>
      </c>
      <c r="I3855" s="110" t="s">
        <v>6211</v>
      </c>
    </row>
    <row r="3856" spans="1:9" ht="11.25" customHeight="1" x14ac:dyDescent="0.2">
      <c r="A3856" s="181">
        <v>100153</v>
      </c>
      <c r="B3856" s="182" t="s">
        <v>9338</v>
      </c>
      <c r="C3856" s="182" t="s">
        <v>178</v>
      </c>
      <c r="D3856" s="183">
        <v>44488</v>
      </c>
      <c r="E3856" s="188" t="s">
        <v>15199</v>
      </c>
      <c r="F3856" s="186">
        <v>177106529</v>
      </c>
      <c r="G3856" s="185" t="s">
        <v>9167</v>
      </c>
      <c r="H3856" s="110" t="s">
        <v>6207</v>
      </c>
      <c r="I3856" s="110" t="s">
        <v>6114</v>
      </c>
    </row>
    <row r="3857" spans="1:9" ht="11.25" customHeight="1" x14ac:dyDescent="0.2">
      <c r="A3857" s="181">
        <v>100154</v>
      </c>
      <c r="B3857" s="182" t="s">
        <v>9337</v>
      </c>
      <c r="C3857" s="182" t="s">
        <v>178</v>
      </c>
      <c r="D3857" s="183">
        <v>44677</v>
      </c>
      <c r="E3857" s="188" t="s">
        <v>7328</v>
      </c>
      <c r="F3857" s="186">
        <v>88230669</v>
      </c>
      <c r="G3857" s="185" t="s">
        <v>6096</v>
      </c>
      <c r="H3857" s="110" t="s">
        <v>6130</v>
      </c>
      <c r="I3857" s="110" t="s">
        <v>6118</v>
      </c>
    </row>
    <row r="3858" spans="1:9" ht="11.25" customHeight="1" x14ac:dyDescent="0.2">
      <c r="A3858" s="181">
        <v>100155</v>
      </c>
      <c r="B3858" s="182" t="s">
        <v>1519</v>
      </c>
      <c r="C3858" s="182" t="s">
        <v>183</v>
      </c>
      <c r="D3858" s="183"/>
      <c r="E3858" s="188" t="s">
        <v>15193</v>
      </c>
      <c r="F3858" s="186">
        <v>0</v>
      </c>
      <c r="G3858" s="185" t="s">
        <v>9170</v>
      </c>
      <c r="H3858" s="110" t="s">
        <v>6207</v>
      </c>
      <c r="I3858" s="110" t="s">
        <v>6118</v>
      </c>
    </row>
    <row r="3859" spans="1:9" ht="11.25" customHeight="1" x14ac:dyDescent="0.2">
      <c r="A3859" s="181">
        <v>100156</v>
      </c>
      <c r="B3859" s="182" t="s">
        <v>2812</v>
      </c>
      <c r="C3859" s="182" t="s">
        <v>171</v>
      </c>
      <c r="D3859" s="183"/>
      <c r="E3859" s="188" t="s">
        <v>15193</v>
      </c>
      <c r="F3859" s="186">
        <v>0</v>
      </c>
      <c r="G3859" s="185" t="s">
        <v>6096</v>
      </c>
      <c r="H3859" s="110" t="s">
        <v>6370</v>
      </c>
      <c r="I3859" s="110" t="s">
        <v>6117</v>
      </c>
    </row>
    <row r="3860" spans="1:9" ht="11.25" customHeight="1" x14ac:dyDescent="0.2">
      <c r="A3860" s="181">
        <v>100157</v>
      </c>
      <c r="B3860" s="182" t="s">
        <v>2811</v>
      </c>
      <c r="C3860" s="182" t="s">
        <v>171</v>
      </c>
      <c r="D3860" s="183"/>
      <c r="E3860" s="188" t="s">
        <v>15193</v>
      </c>
      <c r="F3860" s="186">
        <v>0</v>
      </c>
      <c r="G3860" s="185" t="s">
        <v>6096</v>
      </c>
      <c r="H3860" s="110" t="s">
        <v>6191</v>
      </c>
      <c r="I3860" s="110" t="s">
        <v>6114</v>
      </c>
    </row>
    <row r="3861" spans="1:9" ht="11.25" customHeight="1" x14ac:dyDescent="0.2">
      <c r="A3861" s="181">
        <v>100158</v>
      </c>
      <c r="B3861" s="182" t="s">
        <v>11977</v>
      </c>
      <c r="C3861" s="182" t="s">
        <v>178</v>
      </c>
      <c r="D3861" s="183"/>
      <c r="E3861" s="188" t="s">
        <v>15193</v>
      </c>
      <c r="F3861" s="186">
        <v>0</v>
      </c>
      <c r="G3861" s="185" t="s">
        <v>6096</v>
      </c>
      <c r="H3861" s="110" t="s">
        <v>6119</v>
      </c>
      <c r="I3861" s="110" t="s">
        <v>6114</v>
      </c>
    </row>
    <row r="3862" spans="1:9" ht="11.25" customHeight="1" x14ac:dyDescent="0.2">
      <c r="A3862" s="181">
        <v>100159</v>
      </c>
      <c r="B3862" s="182" t="s">
        <v>11976</v>
      </c>
      <c r="C3862" s="182" t="s">
        <v>178</v>
      </c>
      <c r="D3862" s="183"/>
      <c r="E3862" s="188" t="s">
        <v>15193</v>
      </c>
      <c r="F3862" s="186">
        <v>0</v>
      </c>
      <c r="G3862" s="185" t="s">
        <v>6096</v>
      </c>
      <c r="H3862" s="110" t="s">
        <v>6221</v>
      </c>
      <c r="I3862" s="110" t="s">
        <v>6114</v>
      </c>
    </row>
    <row r="3863" spans="1:9" ht="11.25" customHeight="1" x14ac:dyDescent="0.2">
      <c r="A3863" s="181">
        <v>100160</v>
      </c>
      <c r="B3863" s="182" t="s">
        <v>2810</v>
      </c>
      <c r="C3863" s="182" t="s">
        <v>171</v>
      </c>
      <c r="D3863" s="183"/>
      <c r="E3863" s="188" t="s">
        <v>15193</v>
      </c>
      <c r="F3863" s="186">
        <v>0</v>
      </c>
      <c r="G3863" s="185" t="s">
        <v>6096</v>
      </c>
      <c r="H3863" s="110" t="s">
        <v>6097</v>
      </c>
      <c r="I3863" s="110" t="s">
        <v>6122</v>
      </c>
    </row>
    <row r="3864" spans="1:9" ht="11.25" customHeight="1" x14ac:dyDescent="0.2">
      <c r="A3864" s="181">
        <v>100161</v>
      </c>
      <c r="B3864" s="182" t="s">
        <v>2804</v>
      </c>
      <c r="C3864" s="182" t="s">
        <v>178</v>
      </c>
      <c r="D3864" s="183"/>
      <c r="E3864" s="188" t="s">
        <v>15193</v>
      </c>
      <c r="F3864" s="186">
        <v>0</v>
      </c>
      <c r="G3864" s="185" t="s">
        <v>6096</v>
      </c>
      <c r="H3864" s="110" t="s">
        <v>6119</v>
      </c>
      <c r="I3864" s="110" t="s">
        <v>6122</v>
      </c>
    </row>
    <row r="3865" spans="1:9" ht="11.25" customHeight="1" x14ac:dyDescent="0.2">
      <c r="A3865" s="181">
        <v>100162</v>
      </c>
      <c r="B3865" s="182" t="s">
        <v>2806</v>
      </c>
      <c r="C3865" s="182" t="s">
        <v>178</v>
      </c>
      <c r="D3865" s="183"/>
      <c r="E3865" s="188" t="s">
        <v>15193</v>
      </c>
      <c r="F3865" s="186">
        <v>0</v>
      </c>
      <c r="G3865" s="185" t="s">
        <v>6096</v>
      </c>
      <c r="H3865" s="110" t="s">
        <v>6119</v>
      </c>
      <c r="I3865" s="110" t="s">
        <v>6122</v>
      </c>
    </row>
    <row r="3866" spans="1:9" ht="11.25" customHeight="1" x14ac:dyDescent="0.2">
      <c r="A3866" s="181">
        <v>100163</v>
      </c>
      <c r="B3866" s="182" t="s">
        <v>2776</v>
      </c>
      <c r="C3866" s="182" t="s">
        <v>178</v>
      </c>
      <c r="D3866" s="183"/>
      <c r="E3866" s="188" t="s">
        <v>15193</v>
      </c>
      <c r="F3866" s="186">
        <v>0</v>
      </c>
      <c r="G3866" s="185" t="s">
        <v>6096</v>
      </c>
      <c r="H3866" s="110" t="s">
        <v>6119</v>
      </c>
      <c r="I3866" s="110" t="s">
        <v>6122</v>
      </c>
    </row>
    <row r="3867" spans="1:9" ht="11.25" customHeight="1" x14ac:dyDescent="0.2">
      <c r="A3867" s="181">
        <v>100164</v>
      </c>
      <c r="B3867" s="182" t="s">
        <v>2633</v>
      </c>
      <c r="C3867" s="182" t="s">
        <v>178</v>
      </c>
      <c r="D3867" s="183"/>
      <c r="E3867" s="188" t="s">
        <v>15193</v>
      </c>
      <c r="F3867" s="186">
        <v>0</v>
      </c>
      <c r="G3867" s="185" t="s">
        <v>6096</v>
      </c>
      <c r="H3867" s="110" t="s">
        <v>6583</v>
      </c>
      <c r="I3867" s="110" t="s">
        <v>6118</v>
      </c>
    </row>
    <row r="3868" spans="1:9" ht="11.25" customHeight="1" x14ac:dyDescent="0.2">
      <c r="A3868" s="181">
        <v>100165</v>
      </c>
      <c r="B3868" s="182" t="s">
        <v>2632</v>
      </c>
      <c r="C3868" s="182" t="s">
        <v>178</v>
      </c>
      <c r="D3868" s="183">
        <v>45008</v>
      </c>
      <c r="E3868" s="188" t="s">
        <v>15194</v>
      </c>
      <c r="F3868" s="186">
        <v>121321</v>
      </c>
      <c r="G3868" s="185" t="s">
        <v>6096</v>
      </c>
      <c r="H3868" s="110" t="s">
        <v>6097</v>
      </c>
      <c r="I3868" s="110" t="s">
        <v>6117</v>
      </c>
    </row>
    <row r="3869" spans="1:9" ht="11.25" customHeight="1" x14ac:dyDescent="0.2">
      <c r="A3869" s="181">
        <v>100166</v>
      </c>
      <c r="B3869" s="182" t="s">
        <v>11975</v>
      </c>
      <c r="C3869" s="182" t="s">
        <v>178</v>
      </c>
      <c r="D3869" s="183">
        <v>45008</v>
      </c>
      <c r="E3869" s="188" t="s">
        <v>15194</v>
      </c>
      <c r="F3869" s="186">
        <v>505548</v>
      </c>
      <c r="G3869" s="185" t="s">
        <v>6096</v>
      </c>
      <c r="H3869" s="110" t="s">
        <v>6097</v>
      </c>
      <c r="I3869" s="110" t="s">
        <v>6117</v>
      </c>
    </row>
    <row r="3870" spans="1:9" ht="11.25" customHeight="1" x14ac:dyDescent="0.2">
      <c r="A3870" s="181">
        <v>100167</v>
      </c>
      <c r="B3870" s="182" t="s">
        <v>11974</v>
      </c>
      <c r="C3870" s="182" t="s">
        <v>178</v>
      </c>
      <c r="D3870" s="184"/>
      <c r="E3870" s="188" t="s">
        <v>15193</v>
      </c>
      <c r="F3870" s="186">
        <v>0</v>
      </c>
      <c r="G3870" s="185" t="s">
        <v>6096</v>
      </c>
      <c r="H3870" s="110" t="s">
        <v>6097</v>
      </c>
      <c r="I3870" s="110" t="s">
        <v>6117</v>
      </c>
    </row>
    <row r="3871" spans="1:9" ht="11.25" customHeight="1" x14ac:dyDescent="0.2">
      <c r="A3871" s="181">
        <v>100168</v>
      </c>
      <c r="B3871" s="182" t="s">
        <v>11973</v>
      </c>
      <c r="C3871" s="182" t="s">
        <v>178</v>
      </c>
      <c r="D3871" s="183"/>
      <c r="E3871" s="188" t="s">
        <v>15193</v>
      </c>
      <c r="F3871" s="186">
        <v>0</v>
      </c>
      <c r="G3871" s="185" t="s">
        <v>6096</v>
      </c>
      <c r="H3871" s="110" t="s">
        <v>6097</v>
      </c>
      <c r="I3871" s="110" t="s">
        <v>6117</v>
      </c>
    </row>
    <row r="3872" spans="1:9" ht="11.25" customHeight="1" x14ac:dyDescent="0.2">
      <c r="A3872" s="181">
        <v>100169</v>
      </c>
      <c r="B3872" s="182" t="s">
        <v>11972</v>
      </c>
      <c r="C3872" s="182" t="s">
        <v>171</v>
      </c>
      <c r="D3872" s="183"/>
      <c r="E3872" s="188" t="s">
        <v>15193</v>
      </c>
      <c r="F3872" s="186">
        <v>0</v>
      </c>
      <c r="G3872" s="185" t="s">
        <v>6096</v>
      </c>
      <c r="H3872" s="110" t="s">
        <v>6097</v>
      </c>
      <c r="I3872" s="110" t="s">
        <v>6117</v>
      </c>
    </row>
    <row r="3873" spans="1:9" ht="11.25" customHeight="1" x14ac:dyDescent="0.2">
      <c r="A3873" s="181">
        <v>100170</v>
      </c>
      <c r="B3873" s="182" t="s">
        <v>11971</v>
      </c>
      <c r="C3873" s="182" t="s">
        <v>171</v>
      </c>
      <c r="D3873" s="183"/>
      <c r="E3873" s="188" t="s">
        <v>15193</v>
      </c>
      <c r="F3873" s="186">
        <v>0</v>
      </c>
      <c r="G3873" s="185" t="s">
        <v>6096</v>
      </c>
      <c r="H3873" s="110" t="s">
        <v>6097</v>
      </c>
      <c r="I3873" s="110" t="s">
        <v>6117</v>
      </c>
    </row>
    <row r="3874" spans="1:9" ht="11.25" customHeight="1" x14ac:dyDescent="0.2">
      <c r="A3874" s="181">
        <v>100171</v>
      </c>
      <c r="B3874" s="182" t="s">
        <v>11970</v>
      </c>
      <c r="C3874" s="182" t="s">
        <v>171</v>
      </c>
      <c r="D3874" s="183"/>
      <c r="E3874" s="188" t="s">
        <v>15193</v>
      </c>
      <c r="F3874" s="186">
        <v>0</v>
      </c>
      <c r="G3874" s="185" t="s">
        <v>6096</v>
      </c>
      <c r="H3874" s="110" t="s">
        <v>6097</v>
      </c>
      <c r="I3874" s="110" t="s">
        <v>6117</v>
      </c>
    </row>
    <row r="3875" spans="1:9" ht="11.25" customHeight="1" x14ac:dyDescent="0.2">
      <c r="A3875" s="181">
        <v>100172</v>
      </c>
      <c r="B3875" s="182" t="s">
        <v>11969</v>
      </c>
      <c r="C3875" s="182" t="s">
        <v>171</v>
      </c>
      <c r="D3875" s="183"/>
      <c r="E3875" s="188" t="s">
        <v>15193</v>
      </c>
      <c r="F3875" s="186">
        <v>0</v>
      </c>
      <c r="G3875" s="185" t="s">
        <v>6096</v>
      </c>
      <c r="H3875" s="110" t="s">
        <v>6097</v>
      </c>
      <c r="I3875" s="110" t="s">
        <v>6117</v>
      </c>
    </row>
    <row r="3876" spans="1:9" ht="11.25" customHeight="1" x14ac:dyDescent="0.2">
      <c r="A3876" s="181">
        <v>100173</v>
      </c>
      <c r="B3876" s="182" t="s">
        <v>11968</v>
      </c>
      <c r="C3876" s="182" t="s">
        <v>171</v>
      </c>
      <c r="D3876" s="183"/>
      <c r="E3876" s="188" t="s">
        <v>15193</v>
      </c>
      <c r="F3876" s="186">
        <v>0</v>
      </c>
      <c r="G3876" s="185" t="s">
        <v>6096</v>
      </c>
      <c r="H3876" s="110" t="s">
        <v>6097</v>
      </c>
      <c r="I3876" s="110" t="s">
        <v>6117</v>
      </c>
    </row>
    <row r="3877" spans="1:9" ht="11.25" customHeight="1" x14ac:dyDescent="0.2">
      <c r="A3877" s="181">
        <v>100174</v>
      </c>
      <c r="B3877" s="182" t="s">
        <v>11967</v>
      </c>
      <c r="C3877" s="182" t="s">
        <v>171</v>
      </c>
      <c r="D3877" s="183"/>
      <c r="E3877" s="188" t="s">
        <v>15193</v>
      </c>
      <c r="F3877" s="186">
        <v>0</v>
      </c>
      <c r="G3877" s="185" t="s">
        <v>6096</v>
      </c>
      <c r="H3877" s="110" t="s">
        <v>6097</v>
      </c>
      <c r="I3877" s="110" t="s">
        <v>6117</v>
      </c>
    </row>
    <row r="3878" spans="1:9" ht="11.25" customHeight="1" x14ac:dyDescent="0.2">
      <c r="A3878" s="181">
        <v>100175</v>
      </c>
      <c r="B3878" s="182" t="s">
        <v>11966</v>
      </c>
      <c r="C3878" s="182" t="s">
        <v>171</v>
      </c>
      <c r="D3878" s="183"/>
      <c r="E3878" s="188" t="s">
        <v>15193</v>
      </c>
      <c r="F3878" s="186">
        <v>0</v>
      </c>
      <c r="G3878" s="185" t="s">
        <v>6096</v>
      </c>
      <c r="H3878" s="110" t="s">
        <v>6097</v>
      </c>
      <c r="I3878" s="110" t="s">
        <v>6117</v>
      </c>
    </row>
    <row r="3879" spans="1:9" ht="11.25" customHeight="1" x14ac:dyDescent="0.2">
      <c r="A3879" s="181">
        <v>100176</v>
      </c>
      <c r="B3879" s="182" t="s">
        <v>11965</v>
      </c>
      <c r="C3879" s="182" t="s">
        <v>171</v>
      </c>
      <c r="D3879" s="183"/>
      <c r="E3879" s="188" t="s">
        <v>15193</v>
      </c>
      <c r="F3879" s="186">
        <v>0</v>
      </c>
      <c r="G3879" s="185" t="s">
        <v>6096</v>
      </c>
      <c r="H3879" s="110" t="s">
        <v>6097</v>
      </c>
      <c r="I3879" s="110" t="s">
        <v>6117</v>
      </c>
    </row>
    <row r="3880" spans="1:9" ht="11.25" customHeight="1" x14ac:dyDescent="0.2">
      <c r="A3880" s="181">
        <v>100177</v>
      </c>
      <c r="B3880" s="182" t="s">
        <v>11964</v>
      </c>
      <c r="C3880" s="182" t="s">
        <v>171</v>
      </c>
      <c r="D3880" s="183"/>
      <c r="E3880" s="188" t="s">
        <v>15193</v>
      </c>
      <c r="F3880" s="186">
        <v>0</v>
      </c>
      <c r="G3880" s="185" t="s">
        <v>6096</v>
      </c>
      <c r="H3880" s="110" t="s">
        <v>6097</v>
      </c>
      <c r="I3880" s="110" t="s">
        <v>6118</v>
      </c>
    </row>
    <row r="3881" spans="1:9" ht="11.25" customHeight="1" x14ac:dyDescent="0.2">
      <c r="A3881" s="181">
        <v>100178</v>
      </c>
      <c r="B3881" s="182" t="s">
        <v>11963</v>
      </c>
      <c r="C3881" s="182" t="s">
        <v>171</v>
      </c>
      <c r="D3881" s="183"/>
      <c r="E3881" s="188" t="s">
        <v>15193</v>
      </c>
      <c r="F3881" s="186">
        <v>0</v>
      </c>
      <c r="G3881" s="185" t="s">
        <v>6096</v>
      </c>
      <c r="H3881" s="110" t="s">
        <v>6164</v>
      </c>
      <c r="I3881" s="110" t="s">
        <v>6117</v>
      </c>
    </row>
    <row r="3882" spans="1:9" ht="11.25" customHeight="1" x14ac:dyDescent="0.2">
      <c r="A3882" s="181">
        <v>100179</v>
      </c>
      <c r="B3882" s="182" t="s">
        <v>11962</v>
      </c>
      <c r="C3882" s="182" t="s">
        <v>171</v>
      </c>
      <c r="D3882" s="183"/>
      <c r="E3882" s="188" t="s">
        <v>15193</v>
      </c>
      <c r="F3882" s="186">
        <v>0</v>
      </c>
      <c r="G3882" s="185" t="s">
        <v>6096</v>
      </c>
      <c r="H3882" s="110" t="s">
        <v>6100</v>
      </c>
      <c r="I3882" s="110" t="s">
        <v>6122</v>
      </c>
    </row>
    <row r="3883" spans="1:9" ht="11.25" customHeight="1" x14ac:dyDescent="0.2">
      <c r="A3883" s="181">
        <v>100180</v>
      </c>
      <c r="B3883" s="182" t="s">
        <v>2584</v>
      </c>
      <c r="C3883" s="182" t="s">
        <v>178</v>
      </c>
      <c r="D3883" s="183"/>
      <c r="E3883" s="188" t="s">
        <v>15193</v>
      </c>
      <c r="F3883" s="186">
        <v>0</v>
      </c>
      <c r="G3883" s="185" t="s">
        <v>6096</v>
      </c>
      <c r="H3883" s="110" t="s">
        <v>6100</v>
      </c>
      <c r="I3883" s="110" t="s">
        <v>6114</v>
      </c>
    </row>
    <row r="3884" spans="1:9" ht="11.25" customHeight="1" x14ac:dyDescent="0.2">
      <c r="A3884" s="181">
        <v>100181</v>
      </c>
      <c r="B3884" s="182" t="s">
        <v>2586</v>
      </c>
      <c r="C3884" s="182" t="s">
        <v>178</v>
      </c>
      <c r="D3884" s="184"/>
      <c r="E3884" s="188" t="s">
        <v>15193</v>
      </c>
      <c r="F3884" s="186">
        <v>0</v>
      </c>
      <c r="G3884" s="185" t="s">
        <v>6096</v>
      </c>
      <c r="H3884" s="110" t="s">
        <v>6100</v>
      </c>
      <c r="I3884" s="110" t="s">
        <v>6118</v>
      </c>
    </row>
    <row r="3885" spans="1:9" ht="11.25" customHeight="1" x14ac:dyDescent="0.2">
      <c r="A3885" s="181">
        <v>100182</v>
      </c>
      <c r="B3885" s="182" t="s">
        <v>2583</v>
      </c>
      <c r="C3885" s="182" t="s">
        <v>178</v>
      </c>
      <c r="D3885" s="183"/>
      <c r="E3885" s="188" t="s">
        <v>15193</v>
      </c>
      <c r="F3885" s="186">
        <v>0</v>
      </c>
      <c r="G3885" s="185" t="s">
        <v>6096</v>
      </c>
      <c r="H3885" s="110" t="s">
        <v>6100</v>
      </c>
      <c r="I3885" s="110" t="s">
        <v>6118</v>
      </c>
    </row>
    <row r="3886" spans="1:9" ht="11.25" customHeight="1" x14ac:dyDescent="0.2">
      <c r="A3886" s="181">
        <v>100183</v>
      </c>
      <c r="B3886" s="182" t="s">
        <v>2585</v>
      </c>
      <c r="C3886" s="182" t="s">
        <v>178</v>
      </c>
      <c r="D3886" s="183"/>
      <c r="E3886" s="188" t="s">
        <v>15193</v>
      </c>
      <c r="F3886" s="186">
        <v>0</v>
      </c>
      <c r="G3886" s="185" t="s">
        <v>6096</v>
      </c>
      <c r="H3886" s="110" t="s">
        <v>6100</v>
      </c>
      <c r="I3886" s="110" t="s">
        <v>6118</v>
      </c>
    </row>
    <row r="3887" spans="1:9" ht="11.25" customHeight="1" x14ac:dyDescent="0.2">
      <c r="A3887" s="181">
        <v>100184</v>
      </c>
      <c r="B3887" s="182" t="s">
        <v>11961</v>
      </c>
      <c r="C3887" s="182" t="s">
        <v>171</v>
      </c>
      <c r="D3887" s="184"/>
      <c r="E3887" s="188" t="s">
        <v>15193</v>
      </c>
      <c r="F3887" s="186">
        <v>0</v>
      </c>
      <c r="G3887" s="185" t="s">
        <v>6096</v>
      </c>
      <c r="H3887" s="110" t="s">
        <v>6100</v>
      </c>
      <c r="I3887" s="110" t="s">
        <v>6114</v>
      </c>
    </row>
    <row r="3888" spans="1:9" ht="11.25" customHeight="1" x14ac:dyDescent="0.2">
      <c r="A3888" s="181">
        <v>100185</v>
      </c>
      <c r="B3888" s="182" t="s">
        <v>11960</v>
      </c>
      <c r="C3888" s="182" t="s">
        <v>171</v>
      </c>
      <c r="D3888" s="183"/>
      <c r="E3888" s="188" t="s">
        <v>15193</v>
      </c>
      <c r="F3888" s="186">
        <v>0</v>
      </c>
      <c r="G3888" s="185" t="s">
        <v>6096</v>
      </c>
      <c r="H3888" s="110" t="s">
        <v>6100</v>
      </c>
      <c r="I3888" s="110" t="s">
        <v>6117</v>
      </c>
    </row>
    <row r="3889" spans="1:9" ht="11.25" customHeight="1" x14ac:dyDescent="0.2">
      <c r="A3889" s="181">
        <v>100186</v>
      </c>
      <c r="B3889" s="182" t="s">
        <v>11959</v>
      </c>
      <c r="C3889" s="182" t="s">
        <v>171</v>
      </c>
      <c r="D3889" s="183"/>
      <c r="E3889" s="188" t="s">
        <v>15193</v>
      </c>
      <c r="F3889" s="186">
        <v>0</v>
      </c>
      <c r="G3889" s="185" t="s">
        <v>6096</v>
      </c>
      <c r="H3889" s="110" t="s">
        <v>6100</v>
      </c>
      <c r="I3889" s="110" t="s">
        <v>6114</v>
      </c>
    </row>
    <row r="3890" spans="1:9" ht="11.25" customHeight="1" x14ac:dyDescent="0.2">
      <c r="A3890" s="181">
        <v>100187</v>
      </c>
      <c r="B3890" s="182" t="s">
        <v>11958</v>
      </c>
      <c r="C3890" s="182" t="s">
        <v>178</v>
      </c>
      <c r="D3890" s="183"/>
      <c r="E3890" s="188" t="s">
        <v>15193</v>
      </c>
      <c r="F3890" s="186">
        <v>0</v>
      </c>
      <c r="G3890" s="185" t="s">
        <v>6096</v>
      </c>
      <c r="H3890" s="110" t="s">
        <v>6100</v>
      </c>
      <c r="I3890" s="110" t="s">
        <v>6114</v>
      </c>
    </row>
    <row r="3891" spans="1:9" ht="11.25" customHeight="1" x14ac:dyDescent="0.2">
      <c r="A3891" s="181">
        <v>100188</v>
      </c>
      <c r="B3891" s="182" t="s">
        <v>11957</v>
      </c>
      <c r="C3891" s="182" t="s">
        <v>178</v>
      </c>
      <c r="D3891" s="183"/>
      <c r="E3891" s="188" t="s">
        <v>15193</v>
      </c>
      <c r="F3891" s="186">
        <v>0</v>
      </c>
      <c r="G3891" s="185" t="s">
        <v>6096</v>
      </c>
      <c r="H3891" s="110" t="s">
        <v>6100</v>
      </c>
      <c r="I3891" s="110" t="s">
        <v>6117</v>
      </c>
    </row>
    <row r="3892" spans="1:9" ht="11.25" customHeight="1" x14ac:dyDescent="0.2">
      <c r="A3892" s="181">
        <v>100189</v>
      </c>
      <c r="B3892" s="182" t="s">
        <v>11956</v>
      </c>
      <c r="C3892" s="182" t="s">
        <v>178</v>
      </c>
      <c r="D3892" s="183"/>
      <c r="E3892" s="188" t="s">
        <v>15193</v>
      </c>
      <c r="F3892" s="186">
        <v>0</v>
      </c>
      <c r="G3892" s="185" t="s">
        <v>6096</v>
      </c>
      <c r="H3892" s="110" t="s">
        <v>6100</v>
      </c>
      <c r="I3892" s="110" t="s">
        <v>6114</v>
      </c>
    </row>
    <row r="3893" spans="1:9" ht="11.25" customHeight="1" x14ac:dyDescent="0.2">
      <c r="A3893" s="181">
        <v>100190</v>
      </c>
      <c r="B3893" s="182" t="s">
        <v>11955</v>
      </c>
      <c r="C3893" s="182" t="s">
        <v>178</v>
      </c>
      <c r="D3893" s="183"/>
      <c r="E3893" s="188" t="s">
        <v>15193</v>
      </c>
      <c r="F3893" s="186">
        <v>0</v>
      </c>
      <c r="G3893" s="185" t="s">
        <v>6096</v>
      </c>
      <c r="H3893" s="110" t="s">
        <v>6100</v>
      </c>
      <c r="I3893" s="110" t="s">
        <v>6122</v>
      </c>
    </row>
    <row r="3894" spans="1:9" ht="11.25" customHeight="1" x14ac:dyDescent="0.2">
      <c r="A3894" s="181">
        <v>100191</v>
      </c>
      <c r="B3894" s="182" t="s">
        <v>11954</v>
      </c>
      <c r="C3894" s="182" t="s">
        <v>178</v>
      </c>
      <c r="D3894" s="183"/>
      <c r="E3894" s="188" t="s">
        <v>15193</v>
      </c>
      <c r="F3894" s="186">
        <v>0</v>
      </c>
      <c r="G3894" s="185" t="s">
        <v>6096</v>
      </c>
      <c r="H3894" s="110" t="s">
        <v>6100</v>
      </c>
      <c r="I3894" s="110" t="s">
        <v>6117</v>
      </c>
    </row>
    <row r="3895" spans="1:9" ht="11.25" customHeight="1" x14ac:dyDescent="0.2">
      <c r="A3895" s="181">
        <v>100192</v>
      </c>
      <c r="B3895" s="182" t="s">
        <v>11953</v>
      </c>
      <c r="C3895" s="182" t="s">
        <v>178</v>
      </c>
      <c r="D3895" s="183"/>
      <c r="E3895" s="188" t="s">
        <v>15193</v>
      </c>
      <c r="F3895" s="186">
        <v>0</v>
      </c>
      <c r="G3895" s="185" t="s">
        <v>6096</v>
      </c>
      <c r="H3895" s="110" t="s">
        <v>6100</v>
      </c>
      <c r="I3895" s="110" t="s">
        <v>6114</v>
      </c>
    </row>
    <row r="3896" spans="1:9" ht="11.25" customHeight="1" x14ac:dyDescent="0.2">
      <c r="A3896" s="181">
        <v>100193</v>
      </c>
      <c r="B3896" s="182" t="s">
        <v>11952</v>
      </c>
      <c r="C3896" s="182" t="s">
        <v>178</v>
      </c>
      <c r="D3896" s="183"/>
      <c r="E3896" s="188" t="s">
        <v>15193</v>
      </c>
      <c r="F3896" s="186">
        <v>0</v>
      </c>
      <c r="G3896" s="185" t="s">
        <v>6096</v>
      </c>
      <c r="H3896" s="110" t="s">
        <v>6100</v>
      </c>
      <c r="I3896" s="110" t="s">
        <v>6122</v>
      </c>
    </row>
    <row r="3897" spans="1:9" ht="11.25" customHeight="1" x14ac:dyDescent="0.2">
      <c r="A3897" s="181">
        <v>100194</v>
      </c>
      <c r="B3897" s="182" t="s">
        <v>11951</v>
      </c>
      <c r="C3897" s="182" t="s">
        <v>178</v>
      </c>
      <c r="D3897" s="183"/>
      <c r="E3897" s="188" t="s">
        <v>15193</v>
      </c>
      <c r="F3897" s="186">
        <v>0</v>
      </c>
      <c r="G3897" s="185" t="s">
        <v>6096</v>
      </c>
      <c r="H3897" s="110" t="s">
        <v>6100</v>
      </c>
      <c r="I3897" s="110" t="s">
        <v>6114</v>
      </c>
    </row>
    <row r="3898" spans="1:9" ht="11.25" customHeight="1" x14ac:dyDescent="0.2">
      <c r="A3898" s="181">
        <v>100195</v>
      </c>
      <c r="B3898" s="182" t="s">
        <v>11950</v>
      </c>
      <c r="C3898" s="182" t="s">
        <v>178</v>
      </c>
      <c r="D3898" s="183"/>
      <c r="E3898" s="188" t="s">
        <v>15193</v>
      </c>
      <c r="F3898" s="186">
        <v>0</v>
      </c>
      <c r="G3898" s="185" t="s">
        <v>6096</v>
      </c>
      <c r="H3898" s="110" t="s">
        <v>6119</v>
      </c>
      <c r="I3898" s="110" t="s">
        <v>6118</v>
      </c>
    </row>
    <row r="3899" spans="1:9" ht="11.25" customHeight="1" x14ac:dyDescent="0.2">
      <c r="A3899" s="181">
        <v>100196</v>
      </c>
      <c r="B3899" s="182" t="s">
        <v>2510</v>
      </c>
      <c r="C3899" s="182" t="s">
        <v>178</v>
      </c>
      <c r="D3899" s="183"/>
      <c r="E3899" s="188" t="s">
        <v>15193</v>
      </c>
      <c r="F3899" s="186">
        <v>0</v>
      </c>
      <c r="G3899" s="185" t="s">
        <v>6096</v>
      </c>
      <c r="H3899" s="110" t="s">
        <v>6100</v>
      </c>
      <c r="I3899" s="110" t="s">
        <v>6117</v>
      </c>
    </row>
    <row r="3900" spans="1:9" ht="11.25" customHeight="1" x14ac:dyDescent="0.2">
      <c r="A3900" s="181">
        <v>100197</v>
      </c>
      <c r="B3900" s="182" t="s">
        <v>2514</v>
      </c>
      <c r="C3900" s="182" t="s">
        <v>178</v>
      </c>
      <c r="D3900" s="183"/>
      <c r="E3900" s="188" t="s">
        <v>15193</v>
      </c>
      <c r="F3900" s="186">
        <v>0</v>
      </c>
      <c r="G3900" s="185" t="s">
        <v>6096</v>
      </c>
      <c r="H3900" s="110" t="s">
        <v>6100</v>
      </c>
      <c r="I3900" s="110" t="s">
        <v>6114</v>
      </c>
    </row>
    <row r="3901" spans="1:9" ht="11.25" customHeight="1" x14ac:dyDescent="0.2">
      <c r="A3901" s="181">
        <v>100198</v>
      </c>
      <c r="B3901" s="182" t="s">
        <v>2512</v>
      </c>
      <c r="C3901" s="182" t="s">
        <v>178</v>
      </c>
      <c r="D3901" s="183"/>
      <c r="E3901" s="188" t="s">
        <v>15193</v>
      </c>
      <c r="F3901" s="186">
        <v>0</v>
      </c>
      <c r="G3901" s="185" t="s">
        <v>6096</v>
      </c>
      <c r="H3901" s="110" t="s">
        <v>6100</v>
      </c>
      <c r="I3901" s="110" t="s">
        <v>6114</v>
      </c>
    </row>
    <row r="3902" spans="1:9" ht="11.25" customHeight="1" x14ac:dyDescent="0.2">
      <c r="A3902" s="181">
        <v>100199</v>
      </c>
      <c r="B3902" s="182" t="s">
        <v>2513</v>
      </c>
      <c r="C3902" s="182" t="s">
        <v>178</v>
      </c>
      <c r="D3902" s="183"/>
      <c r="E3902" s="188" t="s">
        <v>15193</v>
      </c>
      <c r="F3902" s="186">
        <v>0</v>
      </c>
      <c r="G3902" s="185" t="s">
        <v>6096</v>
      </c>
      <c r="H3902" s="110" t="s">
        <v>6100</v>
      </c>
      <c r="I3902" s="110" t="s">
        <v>6117</v>
      </c>
    </row>
    <row r="3903" spans="1:9" ht="11.25" customHeight="1" x14ac:dyDescent="0.2">
      <c r="A3903" s="181">
        <v>100200</v>
      </c>
      <c r="B3903" s="182" t="s">
        <v>11949</v>
      </c>
      <c r="C3903" s="182" t="s">
        <v>178</v>
      </c>
      <c r="D3903" s="183"/>
      <c r="E3903" s="188" t="s">
        <v>15193</v>
      </c>
      <c r="F3903" s="186">
        <v>0</v>
      </c>
      <c r="G3903" s="185" t="s">
        <v>6096</v>
      </c>
      <c r="H3903" s="110" t="s">
        <v>6100</v>
      </c>
      <c r="I3903" s="110" t="s">
        <v>6117</v>
      </c>
    </row>
    <row r="3904" spans="1:9" ht="11.25" customHeight="1" x14ac:dyDescent="0.2">
      <c r="A3904" s="181">
        <v>100201</v>
      </c>
      <c r="B3904" s="182" t="s">
        <v>11948</v>
      </c>
      <c r="C3904" s="182" t="s">
        <v>178</v>
      </c>
      <c r="D3904" s="183"/>
      <c r="E3904" s="188" t="s">
        <v>15193</v>
      </c>
      <c r="F3904" s="186">
        <v>0</v>
      </c>
      <c r="G3904" s="185" t="s">
        <v>6096</v>
      </c>
      <c r="H3904" s="110" t="s">
        <v>6100</v>
      </c>
      <c r="I3904" s="110" t="s">
        <v>6122</v>
      </c>
    </row>
    <row r="3905" spans="1:9" ht="11.25" customHeight="1" x14ac:dyDescent="0.2">
      <c r="A3905" s="181">
        <v>100202</v>
      </c>
      <c r="B3905" s="182" t="s">
        <v>11947</v>
      </c>
      <c r="C3905" s="182" t="s">
        <v>178</v>
      </c>
      <c r="D3905" s="183"/>
      <c r="E3905" s="188" t="s">
        <v>15193</v>
      </c>
      <c r="F3905" s="186">
        <v>0</v>
      </c>
      <c r="G3905" s="185" t="s">
        <v>6096</v>
      </c>
      <c r="H3905" s="110" t="s">
        <v>6100</v>
      </c>
      <c r="I3905" s="110" t="s">
        <v>6114</v>
      </c>
    </row>
    <row r="3906" spans="1:9" ht="11.25" customHeight="1" x14ac:dyDescent="0.2">
      <c r="A3906" s="181">
        <v>100203</v>
      </c>
      <c r="B3906" s="182" t="s">
        <v>11946</v>
      </c>
      <c r="C3906" s="182" t="s">
        <v>178</v>
      </c>
      <c r="D3906" s="183"/>
      <c r="E3906" s="188" t="s">
        <v>15193</v>
      </c>
      <c r="F3906" s="186">
        <v>0</v>
      </c>
      <c r="G3906" s="185" t="s">
        <v>6096</v>
      </c>
      <c r="H3906" s="110" t="s">
        <v>6100</v>
      </c>
      <c r="I3906" s="110" t="s">
        <v>6117</v>
      </c>
    </row>
    <row r="3907" spans="1:9" ht="11.25" customHeight="1" x14ac:dyDescent="0.2">
      <c r="A3907" s="181">
        <v>100204</v>
      </c>
      <c r="B3907" s="182" t="s">
        <v>11945</v>
      </c>
      <c r="C3907" s="182" t="s">
        <v>178</v>
      </c>
      <c r="D3907" s="183"/>
      <c r="E3907" s="188" t="s">
        <v>15193</v>
      </c>
      <c r="F3907" s="186">
        <v>0</v>
      </c>
      <c r="G3907" s="185" t="s">
        <v>6096</v>
      </c>
      <c r="H3907" s="110" t="s">
        <v>6100</v>
      </c>
      <c r="I3907" s="110" t="s">
        <v>6122</v>
      </c>
    </row>
    <row r="3908" spans="1:9" ht="11.25" customHeight="1" x14ac:dyDescent="0.2">
      <c r="A3908" s="181">
        <v>100205</v>
      </c>
      <c r="B3908" s="182" t="s">
        <v>11944</v>
      </c>
      <c r="C3908" s="182" t="s">
        <v>178</v>
      </c>
      <c r="D3908" s="183"/>
      <c r="E3908" s="188" t="s">
        <v>15193</v>
      </c>
      <c r="F3908" s="186">
        <v>0</v>
      </c>
      <c r="G3908" s="185" t="s">
        <v>6096</v>
      </c>
      <c r="H3908" s="110" t="s">
        <v>6100</v>
      </c>
      <c r="I3908" s="110" t="s">
        <v>6117</v>
      </c>
    </row>
    <row r="3909" spans="1:9" ht="11.25" customHeight="1" x14ac:dyDescent="0.2">
      <c r="A3909" s="181">
        <v>100206</v>
      </c>
      <c r="B3909" s="182" t="s">
        <v>11943</v>
      </c>
      <c r="C3909" s="182" t="s">
        <v>178</v>
      </c>
      <c r="D3909" s="183"/>
      <c r="E3909" s="188" t="s">
        <v>15193</v>
      </c>
      <c r="F3909" s="186">
        <v>0</v>
      </c>
      <c r="G3909" s="185" t="s">
        <v>6096</v>
      </c>
      <c r="H3909" s="110" t="s">
        <v>6100</v>
      </c>
      <c r="I3909" s="110" t="s">
        <v>6114</v>
      </c>
    </row>
    <row r="3910" spans="1:9" ht="11.25" customHeight="1" x14ac:dyDescent="0.2">
      <c r="A3910" s="181">
        <v>100207</v>
      </c>
      <c r="B3910" s="182" t="s">
        <v>11942</v>
      </c>
      <c r="C3910" s="182" t="s">
        <v>178</v>
      </c>
      <c r="D3910" s="183"/>
      <c r="E3910" s="188" t="s">
        <v>15193</v>
      </c>
      <c r="F3910" s="186">
        <v>0</v>
      </c>
      <c r="G3910" s="185" t="s">
        <v>6096</v>
      </c>
      <c r="H3910" s="110" t="s">
        <v>6100</v>
      </c>
      <c r="I3910" s="110" t="s">
        <v>6114</v>
      </c>
    </row>
    <row r="3911" spans="1:9" ht="11.25" customHeight="1" x14ac:dyDescent="0.2">
      <c r="A3911" s="181">
        <v>100208</v>
      </c>
      <c r="B3911" s="182" t="s">
        <v>11941</v>
      </c>
      <c r="C3911" s="182" t="s">
        <v>178</v>
      </c>
      <c r="D3911" s="183"/>
      <c r="E3911" s="188" t="s">
        <v>15193</v>
      </c>
      <c r="F3911" s="186">
        <v>0</v>
      </c>
      <c r="G3911" s="185" t="s">
        <v>6096</v>
      </c>
      <c r="H3911" s="110" t="s">
        <v>6100</v>
      </c>
      <c r="I3911" s="110" t="s">
        <v>6117</v>
      </c>
    </row>
    <row r="3912" spans="1:9" ht="11.25" customHeight="1" x14ac:dyDescent="0.2">
      <c r="A3912" s="181">
        <v>100209</v>
      </c>
      <c r="B3912" s="182" t="s">
        <v>11940</v>
      </c>
      <c r="C3912" s="182" t="s">
        <v>178</v>
      </c>
      <c r="D3912" s="183"/>
      <c r="E3912" s="188" t="s">
        <v>15193</v>
      </c>
      <c r="F3912" s="186">
        <v>0</v>
      </c>
      <c r="G3912" s="185" t="s">
        <v>6096</v>
      </c>
      <c r="H3912" s="110" t="s">
        <v>6100</v>
      </c>
      <c r="I3912" s="110" t="s">
        <v>6118</v>
      </c>
    </row>
    <row r="3913" spans="1:9" ht="11.25" customHeight="1" x14ac:dyDescent="0.2">
      <c r="A3913" s="181">
        <v>100210</v>
      </c>
      <c r="B3913" s="182" t="s">
        <v>2418</v>
      </c>
      <c r="C3913" s="182" t="s">
        <v>171</v>
      </c>
      <c r="D3913" s="183"/>
      <c r="E3913" s="188" t="s">
        <v>15193</v>
      </c>
      <c r="F3913" s="186">
        <v>0</v>
      </c>
      <c r="G3913" s="185" t="s">
        <v>6096</v>
      </c>
      <c r="H3913" s="110" t="s">
        <v>6100</v>
      </c>
      <c r="I3913" s="110" t="s">
        <v>6114</v>
      </c>
    </row>
    <row r="3914" spans="1:9" ht="11.25" customHeight="1" x14ac:dyDescent="0.2">
      <c r="A3914" s="181">
        <v>100211</v>
      </c>
      <c r="B3914" s="182" t="s">
        <v>2419</v>
      </c>
      <c r="C3914" s="182" t="s">
        <v>868</v>
      </c>
      <c r="D3914" s="183">
        <v>45014</v>
      </c>
      <c r="E3914" s="188" t="s">
        <v>15194</v>
      </c>
      <c r="F3914" s="186">
        <v>27738</v>
      </c>
      <c r="G3914" s="185" t="s">
        <v>6096</v>
      </c>
      <c r="H3914" s="110" t="s">
        <v>6100</v>
      </c>
      <c r="I3914" s="110" t="s">
        <v>6114</v>
      </c>
    </row>
    <row r="3915" spans="1:9" ht="11.25" customHeight="1" x14ac:dyDescent="0.2">
      <c r="A3915" s="181">
        <v>100212</v>
      </c>
      <c r="B3915" s="182" t="s">
        <v>11939</v>
      </c>
      <c r="C3915" s="182" t="s">
        <v>171</v>
      </c>
      <c r="D3915" s="183"/>
      <c r="E3915" s="188" t="s">
        <v>15193</v>
      </c>
      <c r="F3915" s="186">
        <v>0</v>
      </c>
      <c r="G3915" s="185" t="s">
        <v>6096</v>
      </c>
      <c r="H3915" s="110" t="s">
        <v>6100</v>
      </c>
      <c r="I3915" s="110" t="s">
        <v>6114</v>
      </c>
    </row>
    <row r="3916" spans="1:9" ht="11.25" customHeight="1" x14ac:dyDescent="0.2">
      <c r="A3916" s="181">
        <v>100213</v>
      </c>
      <c r="B3916" s="182" t="s">
        <v>11938</v>
      </c>
      <c r="C3916" s="182" t="s">
        <v>178</v>
      </c>
      <c r="D3916" s="184"/>
      <c r="E3916" s="188" t="s">
        <v>15193</v>
      </c>
      <c r="F3916" s="186">
        <v>0</v>
      </c>
      <c r="G3916" s="185" t="s">
        <v>6096</v>
      </c>
      <c r="H3916" s="110" t="s">
        <v>6164</v>
      </c>
      <c r="I3916" s="110" t="s">
        <v>6118</v>
      </c>
    </row>
    <row r="3917" spans="1:9" ht="11.25" customHeight="1" x14ac:dyDescent="0.2">
      <c r="A3917" s="181">
        <v>100214</v>
      </c>
      <c r="B3917" s="182" t="s">
        <v>11936</v>
      </c>
      <c r="C3917" s="182" t="s">
        <v>178</v>
      </c>
      <c r="D3917" s="183"/>
      <c r="E3917" s="188" t="s">
        <v>15193</v>
      </c>
      <c r="F3917" s="186">
        <v>0</v>
      </c>
      <c r="G3917" s="185" t="s">
        <v>6096</v>
      </c>
      <c r="H3917" s="110" t="s">
        <v>6100</v>
      </c>
      <c r="I3917" s="110" t="s">
        <v>6114</v>
      </c>
    </row>
    <row r="3918" spans="1:9" ht="11.25" customHeight="1" x14ac:dyDescent="0.2">
      <c r="A3918" s="181">
        <v>100215</v>
      </c>
      <c r="B3918" s="182" t="s">
        <v>1044</v>
      </c>
      <c r="C3918" s="182" t="s">
        <v>178</v>
      </c>
      <c r="D3918" s="183">
        <v>44596</v>
      </c>
      <c r="E3918" s="188" t="s">
        <v>7328</v>
      </c>
      <c r="F3918" s="186">
        <v>180292</v>
      </c>
      <c r="G3918" s="185" t="s">
        <v>6475</v>
      </c>
      <c r="H3918" s="110" t="s">
        <v>6280</v>
      </c>
      <c r="I3918" s="110" t="s">
        <v>6114</v>
      </c>
    </row>
    <row r="3919" spans="1:9" ht="11.25" customHeight="1" x14ac:dyDescent="0.2">
      <c r="A3919" s="181">
        <v>100216</v>
      </c>
      <c r="B3919" s="182" t="s">
        <v>11935</v>
      </c>
      <c r="C3919" s="182" t="s">
        <v>178</v>
      </c>
      <c r="D3919" s="183"/>
      <c r="E3919" s="188" t="s">
        <v>15193</v>
      </c>
      <c r="F3919" s="186">
        <v>0</v>
      </c>
      <c r="G3919" s="185" t="s">
        <v>6096</v>
      </c>
      <c r="H3919" s="110" t="s">
        <v>6100</v>
      </c>
      <c r="I3919" s="110" t="s">
        <v>6114</v>
      </c>
    </row>
    <row r="3920" spans="1:9" ht="11.25" customHeight="1" x14ac:dyDescent="0.2">
      <c r="A3920" s="181">
        <v>100217</v>
      </c>
      <c r="B3920" s="182" t="s">
        <v>1013</v>
      </c>
      <c r="C3920" s="182" t="s">
        <v>178</v>
      </c>
      <c r="D3920" s="183"/>
      <c r="E3920" s="188" t="s">
        <v>15193</v>
      </c>
      <c r="F3920" s="186">
        <v>0</v>
      </c>
      <c r="G3920" s="185" t="s">
        <v>6096</v>
      </c>
      <c r="H3920" s="110" t="s">
        <v>6100</v>
      </c>
      <c r="I3920" s="110" t="s">
        <v>6114</v>
      </c>
    </row>
    <row r="3921" spans="1:9" ht="11.25" customHeight="1" x14ac:dyDescent="0.2">
      <c r="A3921" s="181">
        <v>100218</v>
      </c>
      <c r="B3921" s="182" t="s">
        <v>1012</v>
      </c>
      <c r="C3921" s="182" t="s">
        <v>178</v>
      </c>
      <c r="D3921" s="183"/>
      <c r="E3921" s="188" t="s">
        <v>15193</v>
      </c>
      <c r="F3921" s="186">
        <v>0</v>
      </c>
      <c r="G3921" s="185" t="s">
        <v>9194</v>
      </c>
      <c r="H3921" s="110" t="s">
        <v>6560</v>
      </c>
      <c r="I3921" s="110" t="s">
        <v>6211</v>
      </c>
    </row>
    <row r="3922" spans="1:9" ht="11.25" customHeight="1" x14ac:dyDescent="0.2">
      <c r="A3922" s="181">
        <v>100219</v>
      </c>
      <c r="B3922" s="182" t="s">
        <v>11934</v>
      </c>
      <c r="C3922" s="182" t="s">
        <v>178</v>
      </c>
      <c r="D3922" s="183"/>
      <c r="E3922" s="188" t="s">
        <v>15193</v>
      </c>
      <c r="F3922" s="186">
        <v>0</v>
      </c>
      <c r="G3922" s="185" t="s">
        <v>9194</v>
      </c>
      <c r="H3922" s="110" t="s">
        <v>6560</v>
      </c>
      <c r="I3922" s="110" t="s">
        <v>6211</v>
      </c>
    </row>
    <row r="3923" spans="1:9" ht="11.25" customHeight="1" x14ac:dyDescent="0.2">
      <c r="A3923" s="181">
        <v>100220</v>
      </c>
      <c r="B3923" s="182" t="s">
        <v>2818</v>
      </c>
      <c r="C3923" s="182" t="s">
        <v>171</v>
      </c>
      <c r="D3923" s="183"/>
      <c r="E3923" s="188" t="s">
        <v>15193</v>
      </c>
      <c r="F3923" s="186">
        <v>0</v>
      </c>
      <c r="G3923" s="185" t="s">
        <v>8988</v>
      </c>
      <c r="H3923" s="110" t="s">
        <v>6164</v>
      </c>
      <c r="I3923" s="110" t="s">
        <v>6114</v>
      </c>
    </row>
    <row r="3924" spans="1:9" ht="11.25" customHeight="1" x14ac:dyDescent="0.2">
      <c r="A3924" s="181">
        <v>100221</v>
      </c>
      <c r="B3924" s="182" t="s">
        <v>2813</v>
      </c>
      <c r="C3924" s="182" t="s">
        <v>171</v>
      </c>
      <c r="D3924" s="183"/>
      <c r="E3924" s="188" t="s">
        <v>15193</v>
      </c>
      <c r="F3924" s="186">
        <v>0</v>
      </c>
      <c r="G3924" s="185" t="s">
        <v>6096</v>
      </c>
      <c r="H3924" s="110" t="s">
        <v>6155</v>
      </c>
      <c r="I3924" s="110" t="s">
        <v>6118</v>
      </c>
    </row>
    <row r="3925" spans="1:9" ht="11.25" customHeight="1" x14ac:dyDescent="0.2">
      <c r="A3925" s="181">
        <v>100222</v>
      </c>
      <c r="B3925" s="182" t="s">
        <v>11932</v>
      </c>
      <c r="C3925" s="182" t="s">
        <v>168</v>
      </c>
      <c r="D3925" s="183"/>
      <c r="E3925" s="188" t="s">
        <v>15193</v>
      </c>
      <c r="F3925" s="186">
        <v>0</v>
      </c>
      <c r="G3925" s="185" t="s">
        <v>6096</v>
      </c>
      <c r="H3925" s="110" t="s">
        <v>6100</v>
      </c>
      <c r="I3925" s="110" t="s">
        <v>6118</v>
      </c>
    </row>
    <row r="3926" spans="1:9" ht="11.25" customHeight="1" x14ac:dyDescent="0.2">
      <c r="A3926" s="181">
        <v>100223</v>
      </c>
      <c r="B3926" s="182" t="s">
        <v>1726</v>
      </c>
      <c r="C3926" s="182" t="s">
        <v>168</v>
      </c>
      <c r="D3926" s="183">
        <v>45069</v>
      </c>
      <c r="E3926" s="188" t="s">
        <v>15194</v>
      </c>
      <c r="F3926" s="186">
        <v>1434</v>
      </c>
      <c r="G3926" s="185" t="s">
        <v>6096</v>
      </c>
      <c r="H3926" s="110" t="s">
        <v>6210</v>
      </c>
      <c r="I3926" s="110" t="s">
        <v>6114</v>
      </c>
    </row>
    <row r="3927" spans="1:9" ht="11.25" customHeight="1" x14ac:dyDescent="0.2">
      <c r="A3927" s="181">
        <v>100224</v>
      </c>
      <c r="B3927" s="182" t="s">
        <v>1696</v>
      </c>
      <c r="C3927" s="182" t="s">
        <v>168</v>
      </c>
      <c r="D3927" s="183"/>
      <c r="E3927" s="188" t="s">
        <v>15193</v>
      </c>
      <c r="F3927" s="186">
        <v>0</v>
      </c>
      <c r="G3927" s="185" t="s">
        <v>8988</v>
      </c>
      <c r="H3927" s="110" t="s">
        <v>6164</v>
      </c>
      <c r="I3927" s="110" t="s">
        <v>6114</v>
      </c>
    </row>
    <row r="3928" spans="1:9" ht="11.25" customHeight="1" x14ac:dyDescent="0.2">
      <c r="A3928" s="181">
        <v>100225</v>
      </c>
      <c r="B3928" s="182" t="s">
        <v>11930</v>
      </c>
      <c r="C3928" s="182" t="s">
        <v>183</v>
      </c>
      <c r="D3928" s="183"/>
      <c r="E3928" s="188" t="s">
        <v>15193</v>
      </c>
      <c r="F3928" s="186">
        <v>0</v>
      </c>
      <c r="G3928" s="185" t="s">
        <v>9196</v>
      </c>
      <c r="H3928" s="110" t="s">
        <v>6164</v>
      </c>
      <c r="I3928" s="110" t="s">
        <v>6114</v>
      </c>
    </row>
    <row r="3929" spans="1:9" ht="11.25" customHeight="1" x14ac:dyDescent="0.2">
      <c r="A3929" s="181">
        <v>100226</v>
      </c>
      <c r="B3929" s="182" t="s">
        <v>11928</v>
      </c>
      <c r="C3929" s="182" t="s">
        <v>168</v>
      </c>
      <c r="D3929" s="183"/>
      <c r="E3929" s="188" t="s">
        <v>15193</v>
      </c>
      <c r="F3929" s="186">
        <v>0</v>
      </c>
      <c r="G3929" s="185" t="s">
        <v>6096</v>
      </c>
      <c r="H3929" s="110" t="s">
        <v>6164</v>
      </c>
      <c r="I3929" s="110" t="s">
        <v>6114</v>
      </c>
    </row>
    <row r="3930" spans="1:9" ht="11.25" customHeight="1" x14ac:dyDescent="0.2">
      <c r="A3930" s="181">
        <v>100227</v>
      </c>
      <c r="B3930" s="182" t="s">
        <v>7948</v>
      </c>
      <c r="C3930" s="182" t="s">
        <v>168</v>
      </c>
      <c r="D3930" s="183">
        <v>43838</v>
      </c>
      <c r="E3930" s="188" t="s">
        <v>15196</v>
      </c>
      <c r="F3930" s="186">
        <v>5819</v>
      </c>
      <c r="G3930" s="185" t="s">
        <v>7531</v>
      </c>
      <c r="H3930" s="110" t="s">
        <v>6164</v>
      </c>
      <c r="I3930" s="110" t="s">
        <v>6114</v>
      </c>
    </row>
    <row r="3931" spans="1:9" ht="11.25" customHeight="1" x14ac:dyDescent="0.2">
      <c r="A3931" s="181">
        <v>100228</v>
      </c>
      <c r="B3931" s="182" t="s">
        <v>2503</v>
      </c>
      <c r="C3931" s="182" t="s">
        <v>178</v>
      </c>
      <c r="D3931" s="183"/>
      <c r="E3931" s="188" t="s">
        <v>15193</v>
      </c>
      <c r="F3931" s="186">
        <v>0</v>
      </c>
      <c r="G3931" s="185" t="s">
        <v>6096</v>
      </c>
      <c r="H3931" s="110" t="s">
        <v>6100</v>
      </c>
      <c r="I3931" s="110" t="s">
        <v>6122</v>
      </c>
    </row>
    <row r="3932" spans="1:9" ht="11.25" customHeight="1" x14ac:dyDescent="0.2">
      <c r="A3932" s="181">
        <v>100229</v>
      </c>
      <c r="B3932" s="182" t="s">
        <v>6600</v>
      </c>
      <c r="C3932" s="182" t="s">
        <v>168</v>
      </c>
      <c r="D3932" s="183">
        <v>44991</v>
      </c>
      <c r="E3932" s="188" t="s">
        <v>15194</v>
      </c>
      <c r="F3932" s="186">
        <v>115310</v>
      </c>
      <c r="G3932" s="185" t="s">
        <v>6096</v>
      </c>
      <c r="H3932" s="110" t="s">
        <v>6560</v>
      </c>
      <c r="I3932" s="110" t="s">
        <v>6114</v>
      </c>
    </row>
    <row r="3933" spans="1:9" ht="11.25" customHeight="1" x14ac:dyDescent="0.2">
      <c r="A3933" s="181">
        <v>100231</v>
      </c>
      <c r="B3933" s="182" t="s">
        <v>1717</v>
      </c>
      <c r="C3933" s="182" t="s">
        <v>178</v>
      </c>
      <c r="D3933" s="183">
        <v>44991</v>
      </c>
      <c r="E3933" s="188" t="s">
        <v>15194</v>
      </c>
      <c r="F3933" s="186">
        <v>152556</v>
      </c>
      <c r="G3933" s="185" t="s">
        <v>6096</v>
      </c>
      <c r="H3933" s="110" t="s">
        <v>6097</v>
      </c>
      <c r="I3933" s="110" t="s">
        <v>8034</v>
      </c>
    </row>
    <row r="3934" spans="1:9" ht="11.25" customHeight="1" x14ac:dyDescent="0.2">
      <c r="A3934" s="181">
        <v>100232</v>
      </c>
      <c r="B3934" s="182" t="s">
        <v>11927</v>
      </c>
      <c r="C3934" s="182" t="s">
        <v>178</v>
      </c>
      <c r="D3934" s="183"/>
      <c r="E3934" s="188" t="s">
        <v>15193</v>
      </c>
      <c r="F3934" s="186">
        <v>0</v>
      </c>
      <c r="G3934" s="185" t="s">
        <v>6096</v>
      </c>
      <c r="H3934" s="110" t="s">
        <v>6097</v>
      </c>
      <c r="I3934" s="110" t="s">
        <v>8562</v>
      </c>
    </row>
    <row r="3935" spans="1:9" ht="11.25" customHeight="1" x14ac:dyDescent="0.2">
      <c r="A3935" s="181">
        <v>100233</v>
      </c>
      <c r="B3935" s="182" t="s">
        <v>11925</v>
      </c>
      <c r="C3935" s="182" t="s">
        <v>168</v>
      </c>
      <c r="D3935" s="183"/>
      <c r="E3935" s="188" t="s">
        <v>15193</v>
      </c>
      <c r="F3935" s="186">
        <v>0</v>
      </c>
      <c r="G3935" s="185" t="s">
        <v>6096</v>
      </c>
      <c r="H3935" s="110" t="s">
        <v>6097</v>
      </c>
      <c r="I3935" s="110" t="s">
        <v>6098</v>
      </c>
    </row>
    <row r="3936" spans="1:9" ht="11.25" customHeight="1" x14ac:dyDescent="0.2">
      <c r="A3936" s="181">
        <v>100234</v>
      </c>
      <c r="B3936" s="182" t="s">
        <v>1714</v>
      </c>
      <c r="C3936" s="182" t="s">
        <v>168</v>
      </c>
      <c r="D3936" s="183"/>
      <c r="E3936" s="188" t="s">
        <v>15193</v>
      </c>
      <c r="F3936" s="186">
        <v>0</v>
      </c>
      <c r="G3936" s="185" t="s">
        <v>6096</v>
      </c>
      <c r="H3936" s="110" t="s">
        <v>6100</v>
      </c>
      <c r="I3936" s="110" t="s">
        <v>6114</v>
      </c>
    </row>
    <row r="3937" spans="1:9" ht="11.25" customHeight="1" x14ac:dyDescent="0.2">
      <c r="A3937" s="181">
        <v>100235</v>
      </c>
      <c r="B3937" s="182" t="s">
        <v>1713</v>
      </c>
      <c r="C3937" s="182" t="s">
        <v>751</v>
      </c>
      <c r="D3937" s="183">
        <v>43556</v>
      </c>
      <c r="E3937" s="188" t="s">
        <v>15195</v>
      </c>
      <c r="F3937" s="186">
        <v>74847</v>
      </c>
      <c r="G3937" s="185" t="s">
        <v>6096</v>
      </c>
      <c r="H3937" s="110" t="s">
        <v>6100</v>
      </c>
      <c r="I3937" s="110" t="s">
        <v>6114</v>
      </c>
    </row>
    <row r="3938" spans="1:9" ht="11.25" customHeight="1" x14ac:dyDescent="0.2">
      <c r="A3938" s="181">
        <v>100236</v>
      </c>
      <c r="B3938" s="182" t="s">
        <v>3034</v>
      </c>
      <c r="C3938" s="182" t="s">
        <v>178</v>
      </c>
      <c r="D3938" s="183"/>
      <c r="E3938" s="188" t="s">
        <v>15193</v>
      </c>
      <c r="F3938" s="186">
        <v>0</v>
      </c>
      <c r="G3938" s="185" t="s">
        <v>6096</v>
      </c>
      <c r="H3938" s="110" t="s">
        <v>6155</v>
      </c>
      <c r="I3938" s="110" t="s">
        <v>6114</v>
      </c>
    </row>
    <row r="3939" spans="1:9" ht="11.25" customHeight="1" x14ac:dyDescent="0.2">
      <c r="A3939" s="181">
        <v>100237</v>
      </c>
      <c r="B3939" s="182" t="s">
        <v>3033</v>
      </c>
      <c r="C3939" s="182" t="s">
        <v>178</v>
      </c>
      <c r="D3939" s="183"/>
      <c r="E3939" s="188" t="s">
        <v>15193</v>
      </c>
      <c r="F3939" s="186">
        <v>0</v>
      </c>
      <c r="G3939" s="185" t="s">
        <v>6096</v>
      </c>
      <c r="H3939" s="110" t="s">
        <v>6100</v>
      </c>
      <c r="I3939" s="110" t="s">
        <v>6122</v>
      </c>
    </row>
    <row r="3940" spans="1:9" ht="11.25" customHeight="1" x14ac:dyDescent="0.2">
      <c r="A3940" s="181">
        <v>100238</v>
      </c>
      <c r="B3940" s="182" t="s">
        <v>11923</v>
      </c>
      <c r="C3940" s="182" t="s">
        <v>178</v>
      </c>
      <c r="D3940" s="183"/>
      <c r="E3940" s="188" t="s">
        <v>15193</v>
      </c>
      <c r="F3940" s="186">
        <v>0</v>
      </c>
      <c r="G3940" s="185" t="s">
        <v>6096</v>
      </c>
      <c r="H3940" s="110" t="s">
        <v>6147</v>
      </c>
      <c r="I3940" s="110" t="s">
        <v>6114</v>
      </c>
    </row>
    <row r="3941" spans="1:9" ht="11.25" customHeight="1" x14ac:dyDescent="0.2">
      <c r="A3941" s="181">
        <v>100239</v>
      </c>
      <c r="B3941" s="182" t="s">
        <v>11922</v>
      </c>
      <c r="C3941" s="182" t="s">
        <v>178</v>
      </c>
      <c r="D3941" s="183"/>
      <c r="E3941" s="188" t="s">
        <v>15193</v>
      </c>
      <c r="F3941" s="186">
        <v>0</v>
      </c>
      <c r="G3941" s="185" t="s">
        <v>6096</v>
      </c>
      <c r="H3941" s="110" t="s">
        <v>6147</v>
      </c>
      <c r="I3941" s="110" t="s">
        <v>6114</v>
      </c>
    </row>
    <row r="3942" spans="1:9" ht="11.25" customHeight="1" x14ac:dyDescent="0.2">
      <c r="A3942" s="181">
        <v>100240</v>
      </c>
      <c r="B3942" s="182" t="s">
        <v>3043</v>
      </c>
      <c r="C3942" s="182" t="s">
        <v>178</v>
      </c>
      <c r="D3942" s="183"/>
      <c r="E3942" s="188" t="s">
        <v>15193</v>
      </c>
      <c r="F3942" s="186">
        <v>0</v>
      </c>
      <c r="G3942" s="185" t="s">
        <v>6096</v>
      </c>
      <c r="H3942" s="110" t="s">
        <v>6100</v>
      </c>
      <c r="I3942" s="110" t="s">
        <v>6114</v>
      </c>
    </row>
    <row r="3943" spans="1:9" ht="11.25" customHeight="1" x14ac:dyDescent="0.2">
      <c r="A3943" s="181">
        <v>100241</v>
      </c>
      <c r="B3943" s="182" t="s">
        <v>3044</v>
      </c>
      <c r="C3943" s="182" t="s">
        <v>178</v>
      </c>
      <c r="D3943" s="183"/>
      <c r="E3943" s="188" t="s">
        <v>15193</v>
      </c>
      <c r="F3943" s="186">
        <v>0</v>
      </c>
      <c r="G3943" s="185" t="s">
        <v>6096</v>
      </c>
      <c r="H3943" s="110" t="s">
        <v>6100</v>
      </c>
      <c r="I3943" s="110" t="s">
        <v>6118</v>
      </c>
    </row>
    <row r="3944" spans="1:9" ht="11.25" customHeight="1" x14ac:dyDescent="0.2">
      <c r="A3944" s="181">
        <v>100242</v>
      </c>
      <c r="B3944" s="182" t="s">
        <v>7272</v>
      </c>
      <c r="C3944" s="182" t="s">
        <v>183</v>
      </c>
      <c r="D3944" s="183">
        <v>43990</v>
      </c>
      <c r="E3944" s="188" t="s">
        <v>15196</v>
      </c>
      <c r="F3944" s="186">
        <v>38781.01</v>
      </c>
      <c r="G3944" s="185" t="s">
        <v>6096</v>
      </c>
      <c r="H3944" s="110" t="s">
        <v>6119</v>
      </c>
      <c r="I3944" s="110" t="s">
        <v>6122</v>
      </c>
    </row>
    <row r="3945" spans="1:9" ht="11.25" customHeight="1" x14ac:dyDescent="0.2">
      <c r="A3945" s="181">
        <v>100243</v>
      </c>
      <c r="B3945" s="182" t="s">
        <v>1703</v>
      </c>
      <c r="C3945" s="182" t="s">
        <v>178</v>
      </c>
      <c r="D3945" s="183">
        <v>43844</v>
      </c>
      <c r="E3945" s="188" t="s">
        <v>15196</v>
      </c>
      <c r="F3945" s="186">
        <v>103957.21</v>
      </c>
      <c r="G3945" s="185" t="s">
        <v>6096</v>
      </c>
      <c r="H3945" s="110" t="s">
        <v>6280</v>
      </c>
      <c r="I3945" s="110" t="s">
        <v>6211</v>
      </c>
    </row>
    <row r="3946" spans="1:9" ht="11.25" customHeight="1" x14ac:dyDescent="0.2">
      <c r="A3946" s="181">
        <v>100244</v>
      </c>
      <c r="B3946" s="182" t="s">
        <v>6598</v>
      </c>
      <c r="C3946" s="182" t="s">
        <v>168</v>
      </c>
      <c r="D3946" s="183">
        <v>44991</v>
      </c>
      <c r="E3946" s="188" t="s">
        <v>15194</v>
      </c>
      <c r="F3946" s="186">
        <v>20128.009999999998</v>
      </c>
      <c r="G3946" s="185" t="s">
        <v>6096</v>
      </c>
      <c r="H3946" s="110" t="s">
        <v>6100</v>
      </c>
      <c r="I3946" s="110" t="s">
        <v>6211</v>
      </c>
    </row>
    <row r="3947" spans="1:9" ht="11.25" customHeight="1" x14ac:dyDescent="0.2">
      <c r="A3947" s="181">
        <v>100245</v>
      </c>
      <c r="B3947" s="182" t="s">
        <v>11920</v>
      </c>
      <c r="C3947" s="182" t="s">
        <v>168</v>
      </c>
      <c r="D3947" s="183"/>
      <c r="E3947" s="188" t="s">
        <v>15193</v>
      </c>
      <c r="F3947" s="186">
        <v>0</v>
      </c>
      <c r="G3947" s="185" t="s">
        <v>6096</v>
      </c>
      <c r="H3947" s="110" t="s">
        <v>6100</v>
      </c>
      <c r="I3947" s="110" t="s">
        <v>6122</v>
      </c>
    </row>
    <row r="3948" spans="1:9" ht="11.25" customHeight="1" x14ac:dyDescent="0.2">
      <c r="A3948" s="181">
        <v>100246</v>
      </c>
      <c r="B3948" s="182" t="s">
        <v>11919</v>
      </c>
      <c r="C3948" s="182" t="s">
        <v>178</v>
      </c>
      <c r="D3948" s="183"/>
      <c r="E3948" s="188" t="s">
        <v>15193</v>
      </c>
      <c r="F3948" s="186">
        <v>0</v>
      </c>
      <c r="G3948" s="185" t="s">
        <v>6096</v>
      </c>
      <c r="H3948" s="110" t="s">
        <v>6100</v>
      </c>
      <c r="I3948" s="110" t="s">
        <v>6211</v>
      </c>
    </row>
    <row r="3949" spans="1:9" ht="11.25" customHeight="1" x14ac:dyDescent="0.2">
      <c r="A3949" s="181">
        <v>100247</v>
      </c>
      <c r="B3949" s="182" t="s">
        <v>4526</v>
      </c>
      <c r="C3949" s="182" t="s">
        <v>178</v>
      </c>
      <c r="D3949" s="183">
        <v>44596</v>
      </c>
      <c r="E3949" s="188" t="s">
        <v>7328</v>
      </c>
      <c r="F3949" s="186">
        <v>183196</v>
      </c>
      <c r="G3949" s="185" t="s">
        <v>6096</v>
      </c>
      <c r="H3949" s="110" t="s">
        <v>6100</v>
      </c>
      <c r="I3949" s="110" t="s">
        <v>6117</v>
      </c>
    </row>
    <row r="3950" spans="1:9" ht="11.25" customHeight="1" x14ac:dyDescent="0.2">
      <c r="A3950" s="181">
        <v>100248</v>
      </c>
      <c r="B3950" s="182" t="s">
        <v>3936</v>
      </c>
      <c r="C3950" s="182" t="s">
        <v>171</v>
      </c>
      <c r="D3950" s="183">
        <v>45007</v>
      </c>
      <c r="E3950" s="188" t="s">
        <v>15194</v>
      </c>
      <c r="F3950" s="186">
        <v>40258</v>
      </c>
      <c r="G3950" s="185" t="s">
        <v>6096</v>
      </c>
      <c r="H3950" s="110" t="s">
        <v>6100</v>
      </c>
      <c r="I3950" s="110" t="s">
        <v>6114</v>
      </c>
    </row>
    <row r="3951" spans="1:9" ht="11.25" customHeight="1" x14ac:dyDescent="0.2">
      <c r="A3951" s="181">
        <v>100249</v>
      </c>
      <c r="B3951" s="182" t="s">
        <v>2477</v>
      </c>
      <c r="C3951" s="182" t="s">
        <v>178</v>
      </c>
      <c r="D3951" s="183">
        <v>45002</v>
      </c>
      <c r="E3951" s="188" t="s">
        <v>15194</v>
      </c>
      <c r="F3951" s="186">
        <v>16387</v>
      </c>
      <c r="G3951" s="185" t="s">
        <v>6096</v>
      </c>
      <c r="H3951" s="110" t="s">
        <v>6100</v>
      </c>
      <c r="I3951" s="110" t="s">
        <v>6122</v>
      </c>
    </row>
    <row r="3952" spans="1:9" ht="11.25" customHeight="1" x14ac:dyDescent="0.2">
      <c r="A3952" s="181">
        <v>100250</v>
      </c>
      <c r="B3952" s="182" t="s">
        <v>7173</v>
      </c>
      <c r="C3952" s="182" t="s">
        <v>751</v>
      </c>
      <c r="D3952" s="183">
        <v>44991</v>
      </c>
      <c r="E3952" s="188" t="s">
        <v>15194</v>
      </c>
      <c r="F3952" s="186">
        <v>554816</v>
      </c>
      <c r="G3952" s="185" t="s">
        <v>6096</v>
      </c>
      <c r="H3952" s="110" t="s">
        <v>6100</v>
      </c>
      <c r="I3952" s="110" t="s">
        <v>6122</v>
      </c>
    </row>
    <row r="3953" spans="1:9" ht="11.25" customHeight="1" x14ac:dyDescent="0.2">
      <c r="A3953" s="181">
        <v>100251</v>
      </c>
      <c r="B3953" s="182" t="s">
        <v>11918</v>
      </c>
      <c r="C3953" s="182" t="s">
        <v>178</v>
      </c>
      <c r="D3953" s="183"/>
      <c r="E3953" s="188" t="s">
        <v>15193</v>
      </c>
      <c r="F3953" s="186">
        <v>0</v>
      </c>
      <c r="G3953" s="185" t="s">
        <v>6096</v>
      </c>
      <c r="H3953" s="110" t="s">
        <v>6100</v>
      </c>
      <c r="I3953" s="110" t="s">
        <v>6122</v>
      </c>
    </row>
    <row r="3954" spans="1:9" ht="11.25" customHeight="1" x14ac:dyDescent="0.2">
      <c r="A3954" s="181">
        <v>100252</v>
      </c>
      <c r="B3954" s="182" t="s">
        <v>7342</v>
      </c>
      <c r="C3954" s="182" t="s">
        <v>178</v>
      </c>
      <c r="D3954" s="183">
        <v>44588</v>
      </c>
      <c r="E3954" s="188" t="s">
        <v>7328</v>
      </c>
      <c r="F3954" s="186">
        <v>512</v>
      </c>
      <c r="G3954" s="185" t="s">
        <v>6096</v>
      </c>
      <c r="H3954" s="110" t="s">
        <v>6100</v>
      </c>
      <c r="I3954" s="110" t="s">
        <v>6122</v>
      </c>
    </row>
    <row r="3955" spans="1:9" ht="11.25" customHeight="1" x14ac:dyDescent="0.2">
      <c r="A3955" s="181">
        <v>100253</v>
      </c>
      <c r="B3955" s="182" t="s">
        <v>6964</v>
      </c>
      <c r="C3955" s="182" t="s">
        <v>178</v>
      </c>
      <c r="D3955" s="183">
        <v>44588</v>
      </c>
      <c r="E3955" s="188" t="s">
        <v>7328</v>
      </c>
      <c r="F3955" s="186">
        <v>922</v>
      </c>
      <c r="G3955" s="185" t="s">
        <v>6096</v>
      </c>
      <c r="H3955" s="110" t="s">
        <v>6100</v>
      </c>
      <c r="I3955" s="110" t="s">
        <v>6114</v>
      </c>
    </row>
    <row r="3956" spans="1:9" ht="11.25" customHeight="1" x14ac:dyDescent="0.2">
      <c r="A3956" s="181">
        <v>100254</v>
      </c>
      <c r="B3956" s="182" t="s">
        <v>11917</v>
      </c>
      <c r="C3956" s="182" t="s">
        <v>178</v>
      </c>
      <c r="D3956" s="183"/>
      <c r="E3956" s="188" t="s">
        <v>15193</v>
      </c>
      <c r="F3956" s="186">
        <v>0</v>
      </c>
      <c r="G3956" s="185" t="s">
        <v>6096</v>
      </c>
      <c r="H3956" s="110" t="s">
        <v>6100</v>
      </c>
      <c r="I3956" s="110" t="s">
        <v>6117</v>
      </c>
    </row>
    <row r="3957" spans="1:9" ht="11.25" customHeight="1" x14ac:dyDescent="0.2">
      <c r="A3957" s="181">
        <v>100255</v>
      </c>
      <c r="B3957" s="182" t="s">
        <v>2341</v>
      </c>
      <c r="C3957" s="182" t="s">
        <v>178</v>
      </c>
      <c r="D3957" s="183">
        <v>43524</v>
      </c>
      <c r="E3957" s="188" t="s">
        <v>15195</v>
      </c>
      <c r="F3957" s="186">
        <v>1536</v>
      </c>
      <c r="G3957" s="185" t="s">
        <v>6096</v>
      </c>
      <c r="H3957" s="110" t="s">
        <v>6100</v>
      </c>
      <c r="I3957" s="110" t="s">
        <v>6118</v>
      </c>
    </row>
    <row r="3958" spans="1:9" ht="11.25" customHeight="1" x14ac:dyDescent="0.2">
      <c r="A3958" s="181">
        <v>100256</v>
      </c>
      <c r="B3958" s="182" t="s">
        <v>11916</v>
      </c>
      <c r="C3958" s="182" t="s">
        <v>178</v>
      </c>
      <c r="D3958" s="183">
        <v>44588</v>
      </c>
      <c r="E3958" s="188" t="s">
        <v>7328</v>
      </c>
      <c r="F3958" s="186">
        <v>5708</v>
      </c>
      <c r="G3958" s="185" t="s">
        <v>6096</v>
      </c>
      <c r="H3958" s="110" t="s">
        <v>6100</v>
      </c>
      <c r="I3958" s="110" t="s">
        <v>6118</v>
      </c>
    </row>
    <row r="3959" spans="1:9" ht="11.25" customHeight="1" x14ac:dyDescent="0.2">
      <c r="A3959" s="181">
        <v>100257</v>
      </c>
      <c r="B3959" s="182" t="s">
        <v>11915</v>
      </c>
      <c r="C3959" s="182" t="s">
        <v>178</v>
      </c>
      <c r="D3959" s="183">
        <v>44588</v>
      </c>
      <c r="E3959" s="188" t="s">
        <v>7328</v>
      </c>
      <c r="F3959" s="186">
        <v>20114</v>
      </c>
      <c r="G3959" s="185" t="s">
        <v>6096</v>
      </c>
      <c r="H3959" s="110" t="s">
        <v>6100</v>
      </c>
      <c r="I3959" s="110" t="s">
        <v>6118</v>
      </c>
    </row>
    <row r="3960" spans="1:9" ht="11.25" customHeight="1" x14ac:dyDescent="0.2">
      <c r="A3960" s="181">
        <v>100258</v>
      </c>
      <c r="B3960" s="182" t="s">
        <v>7596</v>
      </c>
      <c r="C3960" s="182" t="s">
        <v>178</v>
      </c>
      <c r="D3960" s="183">
        <v>43843</v>
      </c>
      <c r="E3960" s="188" t="s">
        <v>15196</v>
      </c>
      <c r="F3960" s="186">
        <v>10329</v>
      </c>
      <c r="G3960" s="185" t="s">
        <v>6096</v>
      </c>
      <c r="H3960" s="110" t="s">
        <v>6100</v>
      </c>
      <c r="I3960" s="110" t="s">
        <v>6118</v>
      </c>
    </row>
    <row r="3961" spans="1:9" ht="11.25" customHeight="1" x14ac:dyDescent="0.2">
      <c r="A3961" s="181">
        <v>100259</v>
      </c>
      <c r="B3961" s="182" t="s">
        <v>11914</v>
      </c>
      <c r="C3961" s="182" t="s">
        <v>178</v>
      </c>
      <c r="D3961" s="183"/>
      <c r="E3961" s="188" t="s">
        <v>15193</v>
      </c>
      <c r="F3961" s="186">
        <v>0</v>
      </c>
      <c r="G3961" s="185" t="s">
        <v>6096</v>
      </c>
      <c r="H3961" s="110" t="s">
        <v>6100</v>
      </c>
      <c r="I3961" s="110" t="s">
        <v>6118</v>
      </c>
    </row>
    <row r="3962" spans="1:9" ht="11.25" customHeight="1" x14ac:dyDescent="0.2">
      <c r="A3962" s="181">
        <v>100260</v>
      </c>
      <c r="B3962" s="182" t="s">
        <v>2342</v>
      </c>
      <c r="C3962" s="182" t="s">
        <v>178</v>
      </c>
      <c r="D3962" s="183"/>
      <c r="E3962" s="188" t="s">
        <v>15193</v>
      </c>
      <c r="F3962" s="186">
        <v>0</v>
      </c>
      <c r="G3962" s="185" t="s">
        <v>6096</v>
      </c>
      <c r="H3962" s="110" t="s">
        <v>6100</v>
      </c>
      <c r="I3962" s="110" t="s">
        <v>6117</v>
      </c>
    </row>
    <row r="3963" spans="1:9" ht="11.25" customHeight="1" x14ac:dyDescent="0.2">
      <c r="A3963" s="181">
        <v>100261</v>
      </c>
      <c r="B3963" s="182" t="s">
        <v>11913</v>
      </c>
      <c r="C3963" s="182" t="s">
        <v>178</v>
      </c>
      <c r="D3963" s="183"/>
      <c r="E3963" s="188" t="s">
        <v>15193</v>
      </c>
      <c r="F3963" s="186">
        <v>0</v>
      </c>
      <c r="G3963" s="185" t="s">
        <v>6096</v>
      </c>
      <c r="H3963" s="110" t="s">
        <v>6100</v>
      </c>
      <c r="I3963" s="110" t="s">
        <v>6114</v>
      </c>
    </row>
    <row r="3964" spans="1:9" ht="11.25" customHeight="1" x14ac:dyDescent="0.2">
      <c r="A3964" s="181">
        <v>100262</v>
      </c>
      <c r="B3964" s="182" t="s">
        <v>11912</v>
      </c>
      <c r="C3964" s="182" t="s">
        <v>178</v>
      </c>
      <c r="D3964" s="183"/>
      <c r="E3964" s="188" t="s">
        <v>15193</v>
      </c>
      <c r="F3964" s="186">
        <v>0</v>
      </c>
      <c r="G3964" s="185" t="s">
        <v>6096</v>
      </c>
      <c r="H3964" s="110" t="s">
        <v>6100</v>
      </c>
      <c r="I3964" s="110" t="s">
        <v>6114</v>
      </c>
    </row>
    <row r="3965" spans="1:9" ht="11.25" customHeight="1" x14ac:dyDescent="0.2">
      <c r="A3965" s="181">
        <v>100263</v>
      </c>
      <c r="B3965" s="182" t="s">
        <v>11911</v>
      </c>
      <c r="C3965" s="182" t="s">
        <v>178</v>
      </c>
      <c r="D3965" s="183"/>
      <c r="E3965" s="188" t="s">
        <v>15193</v>
      </c>
      <c r="F3965" s="186">
        <v>0</v>
      </c>
      <c r="G3965" s="185" t="s">
        <v>6096</v>
      </c>
      <c r="H3965" s="110" t="s">
        <v>6100</v>
      </c>
      <c r="I3965" s="110" t="s">
        <v>6118</v>
      </c>
    </row>
    <row r="3966" spans="1:9" ht="11.25" customHeight="1" x14ac:dyDescent="0.2">
      <c r="A3966" s="181">
        <v>100264</v>
      </c>
      <c r="B3966" s="182" t="s">
        <v>11910</v>
      </c>
      <c r="C3966" s="182" t="s">
        <v>178</v>
      </c>
      <c r="D3966" s="183"/>
      <c r="E3966" s="188" t="s">
        <v>15193</v>
      </c>
      <c r="F3966" s="186">
        <v>0</v>
      </c>
      <c r="G3966" s="185" t="s">
        <v>6096</v>
      </c>
      <c r="H3966" s="110" t="s">
        <v>6100</v>
      </c>
      <c r="I3966" s="110" t="s">
        <v>6117</v>
      </c>
    </row>
    <row r="3967" spans="1:9" ht="11.25" customHeight="1" x14ac:dyDescent="0.2">
      <c r="A3967" s="181">
        <v>100265</v>
      </c>
      <c r="B3967" s="182" t="s">
        <v>6597</v>
      </c>
      <c r="C3967" s="182" t="s">
        <v>178</v>
      </c>
      <c r="D3967" s="183">
        <v>44994</v>
      </c>
      <c r="E3967" s="188" t="s">
        <v>15194</v>
      </c>
      <c r="F3967" s="186">
        <v>727.01</v>
      </c>
      <c r="G3967" s="185" t="s">
        <v>6096</v>
      </c>
      <c r="H3967" s="110" t="s">
        <v>6100</v>
      </c>
      <c r="I3967" s="110" t="s">
        <v>6211</v>
      </c>
    </row>
    <row r="3968" spans="1:9" ht="11.25" customHeight="1" x14ac:dyDescent="0.2">
      <c r="A3968" s="181">
        <v>100267</v>
      </c>
      <c r="B3968" s="182" t="s">
        <v>11909</v>
      </c>
      <c r="C3968" s="182" t="s">
        <v>178</v>
      </c>
      <c r="D3968" s="183"/>
      <c r="E3968" s="188" t="s">
        <v>15193</v>
      </c>
      <c r="F3968" s="186">
        <v>0</v>
      </c>
      <c r="G3968" s="185" t="s">
        <v>6096</v>
      </c>
      <c r="H3968" s="110" t="s">
        <v>6100</v>
      </c>
      <c r="I3968" s="110" t="s">
        <v>6118</v>
      </c>
    </row>
    <row r="3969" spans="1:9" ht="11.25" customHeight="1" x14ac:dyDescent="0.2">
      <c r="A3969" s="181">
        <v>100268</v>
      </c>
      <c r="B3969" s="182" t="s">
        <v>9165</v>
      </c>
      <c r="C3969" s="182" t="s">
        <v>178</v>
      </c>
      <c r="D3969" s="183">
        <v>43524</v>
      </c>
      <c r="E3969" s="188" t="s">
        <v>15195</v>
      </c>
      <c r="F3969" s="186">
        <v>1652.01</v>
      </c>
      <c r="G3969" s="185" t="s">
        <v>6096</v>
      </c>
      <c r="H3969" s="110" t="s">
        <v>6100</v>
      </c>
      <c r="I3969" s="110" t="s">
        <v>6117</v>
      </c>
    </row>
    <row r="3970" spans="1:9" ht="11.25" customHeight="1" x14ac:dyDescent="0.2">
      <c r="A3970" s="181">
        <v>100269</v>
      </c>
      <c r="B3970" s="182" t="s">
        <v>11908</v>
      </c>
      <c r="C3970" s="182" t="s">
        <v>178</v>
      </c>
      <c r="D3970" s="183"/>
      <c r="E3970" s="188" t="s">
        <v>15193</v>
      </c>
      <c r="F3970" s="186">
        <v>0</v>
      </c>
      <c r="G3970" s="185" t="s">
        <v>6096</v>
      </c>
      <c r="H3970" s="110" t="s">
        <v>6100</v>
      </c>
      <c r="I3970" s="110" t="s">
        <v>6118</v>
      </c>
    </row>
    <row r="3971" spans="1:9" ht="11.25" customHeight="1" x14ac:dyDescent="0.2">
      <c r="A3971" s="181">
        <v>100270</v>
      </c>
      <c r="B3971" s="182" t="s">
        <v>2343</v>
      </c>
      <c r="C3971" s="182" t="s">
        <v>178</v>
      </c>
      <c r="D3971" s="183">
        <v>44994</v>
      </c>
      <c r="E3971" s="188" t="s">
        <v>15194</v>
      </c>
      <c r="F3971" s="186">
        <v>9743.01</v>
      </c>
      <c r="G3971" s="185" t="s">
        <v>9194</v>
      </c>
      <c r="H3971" s="110" t="s">
        <v>6560</v>
      </c>
      <c r="I3971" s="110" t="s">
        <v>6118</v>
      </c>
    </row>
    <row r="3972" spans="1:9" ht="11.25" customHeight="1" x14ac:dyDescent="0.2">
      <c r="A3972" s="181">
        <v>100271</v>
      </c>
      <c r="B3972" s="182" t="s">
        <v>11907</v>
      </c>
      <c r="C3972" s="182" t="s">
        <v>178</v>
      </c>
      <c r="D3972" s="184"/>
      <c r="E3972" s="188" t="s">
        <v>15193</v>
      </c>
      <c r="F3972" s="186">
        <v>0</v>
      </c>
      <c r="G3972" s="185" t="s">
        <v>9194</v>
      </c>
      <c r="H3972" s="110" t="s">
        <v>6560</v>
      </c>
      <c r="I3972" s="110" t="s">
        <v>6118</v>
      </c>
    </row>
    <row r="3973" spans="1:9" ht="11.25" customHeight="1" x14ac:dyDescent="0.2">
      <c r="A3973" s="181">
        <v>100272</v>
      </c>
      <c r="B3973" s="182" t="s">
        <v>11906</v>
      </c>
      <c r="C3973" s="182" t="s">
        <v>178</v>
      </c>
      <c r="D3973" s="183"/>
      <c r="E3973" s="188" t="s">
        <v>15193</v>
      </c>
      <c r="F3973" s="186">
        <v>0</v>
      </c>
      <c r="G3973" s="185" t="s">
        <v>6096</v>
      </c>
      <c r="H3973" s="110" t="s">
        <v>6210</v>
      </c>
      <c r="I3973" s="110" t="s">
        <v>6122</v>
      </c>
    </row>
    <row r="3974" spans="1:9" ht="11.25" customHeight="1" x14ac:dyDescent="0.2">
      <c r="A3974" s="181">
        <v>100273</v>
      </c>
      <c r="B3974" s="182" t="s">
        <v>11905</v>
      </c>
      <c r="C3974" s="182" t="s">
        <v>178</v>
      </c>
      <c r="D3974" s="183"/>
      <c r="E3974" s="188" t="s">
        <v>15193</v>
      </c>
      <c r="F3974" s="186">
        <v>0</v>
      </c>
      <c r="G3974" s="185" t="s">
        <v>6096</v>
      </c>
      <c r="H3974" s="110" t="s">
        <v>6359</v>
      </c>
      <c r="I3974" s="110" t="s">
        <v>6118</v>
      </c>
    </row>
    <row r="3975" spans="1:9" ht="11.25" customHeight="1" x14ac:dyDescent="0.2">
      <c r="A3975" s="181">
        <v>100274</v>
      </c>
      <c r="B3975" s="182" t="s">
        <v>11904</v>
      </c>
      <c r="C3975" s="182" t="s">
        <v>178</v>
      </c>
      <c r="D3975" s="183"/>
      <c r="E3975" s="188" t="s">
        <v>15193</v>
      </c>
      <c r="F3975" s="186">
        <v>0</v>
      </c>
      <c r="G3975" s="185" t="s">
        <v>6096</v>
      </c>
      <c r="H3975" s="110" t="s">
        <v>6097</v>
      </c>
      <c r="I3975" s="110" t="s">
        <v>8885</v>
      </c>
    </row>
    <row r="3976" spans="1:9" ht="11.25" customHeight="1" x14ac:dyDescent="0.2">
      <c r="A3976" s="181">
        <v>100275</v>
      </c>
      <c r="B3976" s="182" t="s">
        <v>11903</v>
      </c>
      <c r="C3976" s="182" t="s">
        <v>178</v>
      </c>
      <c r="D3976" s="183"/>
      <c r="E3976" s="188" t="s">
        <v>15193</v>
      </c>
      <c r="F3976" s="186">
        <v>0</v>
      </c>
      <c r="G3976" s="185" t="s">
        <v>6096</v>
      </c>
      <c r="H3976" s="110" t="s">
        <v>6097</v>
      </c>
      <c r="I3976" s="110" t="s">
        <v>8885</v>
      </c>
    </row>
    <row r="3977" spans="1:9" ht="11.25" customHeight="1" x14ac:dyDescent="0.2">
      <c r="A3977" s="181">
        <v>100276</v>
      </c>
      <c r="B3977" s="182" t="s">
        <v>11902</v>
      </c>
      <c r="C3977" s="182" t="s">
        <v>178</v>
      </c>
      <c r="D3977" s="183"/>
      <c r="E3977" s="188" t="s">
        <v>15193</v>
      </c>
      <c r="F3977" s="186">
        <v>0</v>
      </c>
      <c r="G3977" s="185" t="s">
        <v>6096</v>
      </c>
      <c r="H3977" s="110" t="s">
        <v>6097</v>
      </c>
      <c r="I3977" s="110" t="s">
        <v>8034</v>
      </c>
    </row>
    <row r="3978" spans="1:9" ht="11.25" customHeight="1" x14ac:dyDescent="0.2">
      <c r="A3978" s="181">
        <v>100277</v>
      </c>
      <c r="B3978" s="182" t="s">
        <v>11901</v>
      </c>
      <c r="C3978" s="182" t="s">
        <v>178</v>
      </c>
      <c r="D3978" s="183"/>
      <c r="E3978" s="188" t="s">
        <v>15193</v>
      </c>
      <c r="F3978" s="186">
        <v>0</v>
      </c>
      <c r="G3978" s="185" t="s">
        <v>6096</v>
      </c>
      <c r="H3978" s="110" t="s">
        <v>6097</v>
      </c>
      <c r="I3978" s="110" t="s">
        <v>8562</v>
      </c>
    </row>
    <row r="3979" spans="1:9" ht="11.25" customHeight="1" x14ac:dyDescent="0.2">
      <c r="A3979" s="181">
        <v>100278</v>
      </c>
      <c r="B3979" s="182" t="s">
        <v>6596</v>
      </c>
      <c r="C3979" s="182" t="s">
        <v>178</v>
      </c>
      <c r="D3979" s="183">
        <v>44994</v>
      </c>
      <c r="E3979" s="188" t="s">
        <v>15194</v>
      </c>
      <c r="F3979" s="186">
        <v>1107</v>
      </c>
      <c r="G3979" s="185" t="s">
        <v>6096</v>
      </c>
      <c r="H3979" s="110" t="s">
        <v>6359</v>
      </c>
      <c r="I3979" s="110" t="s">
        <v>6117</v>
      </c>
    </row>
    <row r="3980" spans="1:9" ht="11.25" customHeight="1" x14ac:dyDescent="0.2">
      <c r="A3980" s="181">
        <v>100279</v>
      </c>
      <c r="B3980" s="182" t="s">
        <v>11900</v>
      </c>
      <c r="C3980" s="182" t="s">
        <v>178</v>
      </c>
      <c r="D3980" s="183">
        <v>44588</v>
      </c>
      <c r="E3980" s="188" t="s">
        <v>7328</v>
      </c>
      <c r="F3980" s="186">
        <v>1796</v>
      </c>
      <c r="G3980" s="185" t="s">
        <v>6096</v>
      </c>
      <c r="H3980" s="110" t="s">
        <v>6201</v>
      </c>
      <c r="I3980" s="110" t="s">
        <v>6114</v>
      </c>
    </row>
    <row r="3981" spans="1:9" ht="11.25" customHeight="1" x14ac:dyDescent="0.2">
      <c r="A3981" s="181">
        <v>100280</v>
      </c>
      <c r="B3981" s="182" t="s">
        <v>11899</v>
      </c>
      <c r="C3981" s="182" t="s">
        <v>178</v>
      </c>
      <c r="D3981" s="183">
        <v>44588</v>
      </c>
      <c r="E3981" s="188" t="s">
        <v>7328</v>
      </c>
      <c r="F3981" s="186">
        <v>3318.01</v>
      </c>
      <c r="G3981" s="185" t="s">
        <v>6096</v>
      </c>
      <c r="H3981" s="110" t="s">
        <v>6097</v>
      </c>
      <c r="I3981" s="110" t="s">
        <v>8876</v>
      </c>
    </row>
    <row r="3982" spans="1:9" ht="11.25" customHeight="1" x14ac:dyDescent="0.2">
      <c r="A3982" s="181">
        <v>100281</v>
      </c>
      <c r="B3982" s="182" t="s">
        <v>11898</v>
      </c>
      <c r="C3982" s="182" t="s">
        <v>178</v>
      </c>
      <c r="D3982" s="183">
        <v>44685</v>
      </c>
      <c r="E3982" s="188" t="s">
        <v>7328</v>
      </c>
      <c r="F3982" s="186">
        <v>8366</v>
      </c>
      <c r="G3982" s="185" t="s">
        <v>6096</v>
      </c>
      <c r="H3982" s="110" t="s">
        <v>6097</v>
      </c>
      <c r="I3982" s="110" t="s">
        <v>8876</v>
      </c>
    </row>
    <row r="3983" spans="1:9" ht="11.25" customHeight="1" x14ac:dyDescent="0.2">
      <c r="A3983" s="181">
        <v>100282</v>
      </c>
      <c r="B3983" s="182" t="s">
        <v>11897</v>
      </c>
      <c r="C3983" s="182" t="s">
        <v>178</v>
      </c>
      <c r="D3983" s="183">
        <v>44588</v>
      </c>
      <c r="E3983" s="188" t="s">
        <v>7328</v>
      </c>
      <c r="F3983" s="186">
        <v>11914.01</v>
      </c>
      <c r="G3983" s="185" t="s">
        <v>6096</v>
      </c>
      <c r="H3983" s="110" t="s">
        <v>6100</v>
      </c>
      <c r="I3983" s="110" t="s">
        <v>6118</v>
      </c>
    </row>
    <row r="3984" spans="1:9" ht="11.25" customHeight="1" x14ac:dyDescent="0.2">
      <c r="A3984" s="181">
        <v>100283</v>
      </c>
      <c r="B3984" s="182" t="s">
        <v>11896</v>
      </c>
      <c r="C3984" s="182" t="s">
        <v>178</v>
      </c>
      <c r="D3984" s="183">
        <v>44588</v>
      </c>
      <c r="E3984" s="188" t="s">
        <v>7328</v>
      </c>
      <c r="F3984" s="186">
        <v>18959</v>
      </c>
      <c r="G3984" s="185" t="s">
        <v>6096</v>
      </c>
      <c r="H3984" s="110" t="s">
        <v>6210</v>
      </c>
      <c r="I3984" s="110" t="s">
        <v>6211</v>
      </c>
    </row>
    <row r="3985" spans="1:9" ht="11.25" customHeight="1" x14ac:dyDescent="0.2">
      <c r="A3985" s="181">
        <v>100284</v>
      </c>
      <c r="B3985" s="182" t="s">
        <v>11895</v>
      </c>
      <c r="C3985" s="182" t="s">
        <v>178</v>
      </c>
      <c r="D3985" s="183">
        <v>44588</v>
      </c>
      <c r="E3985" s="188" t="s">
        <v>7328</v>
      </c>
      <c r="F3985" s="186">
        <v>44995.01</v>
      </c>
      <c r="G3985" s="185" t="s">
        <v>6096</v>
      </c>
      <c r="H3985" s="110" t="s">
        <v>6100</v>
      </c>
      <c r="I3985" s="110" t="s">
        <v>6211</v>
      </c>
    </row>
    <row r="3986" spans="1:9" ht="11.25" customHeight="1" x14ac:dyDescent="0.2">
      <c r="A3986" s="181">
        <v>100285</v>
      </c>
      <c r="B3986" s="182" t="s">
        <v>11894</v>
      </c>
      <c r="C3986" s="182" t="s">
        <v>178</v>
      </c>
      <c r="D3986" s="183">
        <v>44588</v>
      </c>
      <c r="E3986" s="188" t="s">
        <v>7328</v>
      </c>
      <c r="F3986" s="186">
        <v>98202</v>
      </c>
      <c r="G3986" s="185" t="s">
        <v>6096</v>
      </c>
      <c r="H3986" s="110" t="s">
        <v>6097</v>
      </c>
      <c r="I3986" s="110" t="s">
        <v>8876</v>
      </c>
    </row>
    <row r="3987" spans="1:9" ht="11.25" customHeight="1" x14ac:dyDescent="0.2">
      <c r="A3987" s="181">
        <v>100286</v>
      </c>
      <c r="B3987" s="182" t="s">
        <v>11893</v>
      </c>
      <c r="C3987" s="182" t="s">
        <v>178</v>
      </c>
      <c r="D3987" s="183"/>
      <c r="E3987" s="188" t="s">
        <v>15193</v>
      </c>
      <c r="F3987" s="186">
        <v>0</v>
      </c>
      <c r="G3987" s="185" t="s">
        <v>6096</v>
      </c>
      <c r="H3987" s="110" t="s">
        <v>6100</v>
      </c>
      <c r="I3987" s="110" t="s">
        <v>6211</v>
      </c>
    </row>
    <row r="3988" spans="1:9" ht="11.25" customHeight="1" x14ac:dyDescent="0.2">
      <c r="A3988" s="181">
        <v>100287</v>
      </c>
      <c r="B3988" s="182" t="s">
        <v>11892</v>
      </c>
      <c r="C3988" s="182" t="s">
        <v>178</v>
      </c>
      <c r="D3988" s="183"/>
      <c r="E3988" s="188" t="s">
        <v>15193</v>
      </c>
      <c r="F3988" s="186">
        <v>0</v>
      </c>
      <c r="G3988" s="185" t="s">
        <v>6096</v>
      </c>
      <c r="H3988" s="110" t="s">
        <v>6168</v>
      </c>
      <c r="I3988" s="110" t="s">
        <v>6114</v>
      </c>
    </row>
    <row r="3989" spans="1:9" ht="11.25" customHeight="1" x14ac:dyDescent="0.2">
      <c r="A3989" s="181">
        <v>100288</v>
      </c>
      <c r="B3989" s="182" t="s">
        <v>11891</v>
      </c>
      <c r="C3989" s="182" t="s">
        <v>178</v>
      </c>
      <c r="D3989" s="184"/>
      <c r="E3989" s="188" t="s">
        <v>15193</v>
      </c>
      <c r="F3989" s="186">
        <v>0</v>
      </c>
      <c r="G3989" s="185" t="s">
        <v>6096</v>
      </c>
      <c r="H3989" s="110" t="s">
        <v>6168</v>
      </c>
      <c r="I3989" s="110" t="s">
        <v>6114</v>
      </c>
    </row>
    <row r="3990" spans="1:9" ht="11.25" customHeight="1" x14ac:dyDescent="0.2">
      <c r="A3990" s="181">
        <v>100289</v>
      </c>
      <c r="B3990" s="182" t="s">
        <v>11890</v>
      </c>
      <c r="C3990" s="182" t="s">
        <v>178</v>
      </c>
      <c r="D3990" s="183"/>
      <c r="E3990" s="188" t="s">
        <v>15193</v>
      </c>
      <c r="F3990" s="186">
        <v>0</v>
      </c>
      <c r="G3990" s="185" t="s">
        <v>6096</v>
      </c>
      <c r="H3990" s="110" t="s">
        <v>6168</v>
      </c>
      <c r="I3990" s="110" t="s">
        <v>6118</v>
      </c>
    </row>
    <row r="3991" spans="1:9" ht="11.25" customHeight="1" x14ac:dyDescent="0.2">
      <c r="A3991" s="181">
        <v>100290</v>
      </c>
      <c r="B3991" s="182" t="s">
        <v>11889</v>
      </c>
      <c r="C3991" s="182" t="s">
        <v>178</v>
      </c>
      <c r="D3991" s="183"/>
      <c r="E3991" s="188" t="s">
        <v>15193</v>
      </c>
      <c r="F3991" s="186">
        <v>0</v>
      </c>
      <c r="G3991" s="185" t="s">
        <v>6096</v>
      </c>
      <c r="H3991" s="110" t="s">
        <v>6168</v>
      </c>
      <c r="I3991" s="110" t="s">
        <v>6114</v>
      </c>
    </row>
    <row r="3992" spans="1:9" ht="11.25" customHeight="1" x14ac:dyDescent="0.2">
      <c r="A3992" s="181">
        <v>100291</v>
      </c>
      <c r="B3992" s="182" t="s">
        <v>11888</v>
      </c>
      <c r="C3992" s="182" t="s">
        <v>178</v>
      </c>
      <c r="D3992" s="184"/>
      <c r="E3992" s="188" t="s">
        <v>15193</v>
      </c>
      <c r="F3992" s="186">
        <v>0</v>
      </c>
      <c r="G3992" s="185" t="s">
        <v>9228</v>
      </c>
      <c r="H3992" s="110" t="s">
        <v>6429</v>
      </c>
      <c r="I3992" s="110" t="s">
        <v>6173</v>
      </c>
    </row>
    <row r="3993" spans="1:9" ht="11.25" customHeight="1" x14ac:dyDescent="0.2">
      <c r="A3993" s="181">
        <v>100292</v>
      </c>
      <c r="B3993" s="182" t="s">
        <v>11887</v>
      </c>
      <c r="C3993" s="182" t="s">
        <v>178</v>
      </c>
      <c r="D3993" s="183"/>
      <c r="E3993" s="188" t="s">
        <v>15193</v>
      </c>
      <c r="F3993" s="186">
        <v>0</v>
      </c>
      <c r="G3993" s="185" t="s">
        <v>6096</v>
      </c>
      <c r="H3993" s="110" t="s">
        <v>6097</v>
      </c>
      <c r="I3993" s="110" t="s">
        <v>8063</v>
      </c>
    </row>
    <row r="3994" spans="1:9" ht="11.25" customHeight="1" x14ac:dyDescent="0.2">
      <c r="A3994" s="181">
        <v>100293</v>
      </c>
      <c r="B3994" s="182" t="s">
        <v>7595</v>
      </c>
      <c r="C3994" s="182" t="s">
        <v>178</v>
      </c>
      <c r="D3994" s="183">
        <v>44994</v>
      </c>
      <c r="E3994" s="188" t="s">
        <v>15194</v>
      </c>
      <c r="F3994" s="186">
        <v>842</v>
      </c>
      <c r="G3994" s="185" t="s">
        <v>6096</v>
      </c>
      <c r="H3994" s="110" t="s">
        <v>6362</v>
      </c>
      <c r="I3994" s="110" t="s">
        <v>6118</v>
      </c>
    </row>
    <row r="3995" spans="1:9" ht="11.25" customHeight="1" x14ac:dyDescent="0.2">
      <c r="A3995" s="181">
        <v>100294</v>
      </c>
      <c r="B3995" s="182" t="s">
        <v>11886</v>
      </c>
      <c r="C3995" s="182" t="s">
        <v>178</v>
      </c>
      <c r="D3995" s="183"/>
      <c r="E3995" s="188" t="s">
        <v>15193</v>
      </c>
      <c r="F3995" s="186">
        <v>0</v>
      </c>
      <c r="G3995" s="185" t="s">
        <v>6096</v>
      </c>
      <c r="H3995" s="110" t="s">
        <v>6100</v>
      </c>
      <c r="I3995" s="110" t="s">
        <v>6118</v>
      </c>
    </row>
    <row r="3996" spans="1:9" ht="11.25" customHeight="1" x14ac:dyDescent="0.2">
      <c r="A3996" s="181">
        <v>100295</v>
      </c>
      <c r="B3996" s="182" t="s">
        <v>8855</v>
      </c>
      <c r="C3996" s="182" t="s">
        <v>178</v>
      </c>
      <c r="D3996" s="184">
        <v>44707</v>
      </c>
      <c r="E3996" s="188" t="s">
        <v>7328</v>
      </c>
      <c r="F3996" s="186">
        <v>1700</v>
      </c>
      <c r="G3996" s="185" t="s">
        <v>6096</v>
      </c>
      <c r="H3996" s="110" t="s">
        <v>6100</v>
      </c>
      <c r="I3996" s="110" t="s">
        <v>6118</v>
      </c>
    </row>
    <row r="3997" spans="1:9" ht="11.25" customHeight="1" x14ac:dyDescent="0.2">
      <c r="A3997" s="181">
        <v>100296</v>
      </c>
      <c r="B3997" s="182" t="s">
        <v>11885</v>
      </c>
      <c r="C3997" s="182" t="s">
        <v>178</v>
      </c>
      <c r="D3997" s="184"/>
      <c r="E3997" s="188" t="s">
        <v>15193</v>
      </c>
      <c r="F3997" s="186">
        <v>0</v>
      </c>
      <c r="G3997" s="185" t="s">
        <v>6096</v>
      </c>
      <c r="H3997" s="110" t="s">
        <v>6100</v>
      </c>
      <c r="I3997" s="110" t="s">
        <v>6122</v>
      </c>
    </row>
    <row r="3998" spans="1:9" ht="11.25" customHeight="1" x14ac:dyDescent="0.2">
      <c r="A3998" s="181">
        <v>100297</v>
      </c>
      <c r="B3998" s="182" t="s">
        <v>11884</v>
      </c>
      <c r="C3998" s="182" t="s">
        <v>178</v>
      </c>
      <c r="D3998" s="184"/>
      <c r="E3998" s="188" t="s">
        <v>15193</v>
      </c>
      <c r="F3998" s="186">
        <v>0</v>
      </c>
      <c r="G3998" s="185" t="s">
        <v>6096</v>
      </c>
      <c r="H3998" s="110" t="s">
        <v>6097</v>
      </c>
      <c r="I3998" s="110" t="s">
        <v>6118</v>
      </c>
    </row>
    <row r="3999" spans="1:9" ht="11.25" customHeight="1" x14ac:dyDescent="0.2">
      <c r="A3999" s="181">
        <v>100298</v>
      </c>
      <c r="B3999" s="182" t="s">
        <v>11883</v>
      </c>
      <c r="C3999" s="182" t="s">
        <v>178</v>
      </c>
      <c r="D3999" s="184"/>
      <c r="E3999" s="188" t="s">
        <v>15193</v>
      </c>
      <c r="F3999" s="186">
        <v>0</v>
      </c>
      <c r="G3999" s="185" t="s">
        <v>6468</v>
      </c>
      <c r="H3999" s="110" t="s">
        <v>6362</v>
      </c>
      <c r="I3999" s="110" t="s">
        <v>6118</v>
      </c>
    </row>
    <row r="4000" spans="1:9" ht="11.25" customHeight="1" x14ac:dyDescent="0.2">
      <c r="A4000" s="181">
        <v>100299</v>
      </c>
      <c r="B4000" s="182" t="s">
        <v>11882</v>
      </c>
      <c r="C4000" s="182" t="s">
        <v>178</v>
      </c>
      <c r="D4000" s="184"/>
      <c r="E4000" s="188" t="s">
        <v>15193</v>
      </c>
      <c r="F4000" s="186">
        <v>0</v>
      </c>
      <c r="G4000" s="185" t="s">
        <v>6096</v>
      </c>
      <c r="H4000" s="110" t="s">
        <v>6210</v>
      </c>
      <c r="I4000" s="110" t="s">
        <v>6114</v>
      </c>
    </row>
    <row r="4001" spans="1:9" ht="11.25" customHeight="1" x14ac:dyDescent="0.2">
      <c r="A4001" s="181">
        <v>100300</v>
      </c>
      <c r="B4001" s="182" t="s">
        <v>9100</v>
      </c>
      <c r="C4001" s="182" t="s">
        <v>178</v>
      </c>
      <c r="D4001" s="183">
        <v>43530</v>
      </c>
      <c r="E4001" s="188" t="s">
        <v>15195</v>
      </c>
      <c r="F4001" s="186">
        <v>22033</v>
      </c>
      <c r="G4001" s="185" t="s">
        <v>6096</v>
      </c>
      <c r="H4001" s="110" t="s">
        <v>6560</v>
      </c>
      <c r="I4001" s="110" t="s">
        <v>6122</v>
      </c>
    </row>
    <row r="4002" spans="1:9" ht="11.25" customHeight="1" x14ac:dyDescent="0.2">
      <c r="A4002" s="181">
        <v>100301</v>
      </c>
      <c r="B4002" s="182" t="s">
        <v>11881</v>
      </c>
      <c r="C4002" s="182" t="s">
        <v>178</v>
      </c>
      <c r="D4002" s="183"/>
      <c r="E4002" s="188" t="s">
        <v>15193</v>
      </c>
      <c r="F4002" s="186">
        <v>0</v>
      </c>
      <c r="G4002" s="185" t="s">
        <v>6096</v>
      </c>
      <c r="H4002" s="110" t="s">
        <v>6149</v>
      </c>
      <c r="I4002" s="110" t="s">
        <v>6114</v>
      </c>
    </row>
    <row r="4003" spans="1:9" ht="11.25" customHeight="1" x14ac:dyDescent="0.2">
      <c r="A4003" s="181">
        <v>100302</v>
      </c>
      <c r="B4003" s="182" t="s">
        <v>11880</v>
      </c>
      <c r="C4003" s="182" t="s">
        <v>178</v>
      </c>
      <c r="D4003" s="184"/>
      <c r="E4003" s="188" t="s">
        <v>15193</v>
      </c>
      <c r="F4003" s="186">
        <v>0</v>
      </c>
      <c r="G4003" s="185" t="s">
        <v>6096</v>
      </c>
      <c r="H4003" s="110" t="s">
        <v>6210</v>
      </c>
      <c r="I4003" s="110" t="s">
        <v>6118</v>
      </c>
    </row>
    <row r="4004" spans="1:9" ht="11.25" customHeight="1" x14ac:dyDescent="0.2">
      <c r="A4004" s="181">
        <v>100303</v>
      </c>
      <c r="B4004" s="182" t="s">
        <v>11879</v>
      </c>
      <c r="C4004" s="182" t="s">
        <v>178</v>
      </c>
      <c r="D4004" s="184"/>
      <c r="E4004" s="188" t="s">
        <v>15193</v>
      </c>
      <c r="F4004" s="186">
        <v>0</v>
      </c>
      <c r="G4004" s="185" t="s">
        <v>6096</v>
      </c>
      <c r="H4004" s="110" t="s">
        <v>6280</v>
      </c>
      <c r="I4004" s="110" t="s">
        <v>6118</v>
      </c>
    </row>
    <row r="4005" spans="1:9" ht="11.25" customHeight="1" x14ac:dyDescent="0.2">
      <c r="A4005" s="181">
        <v>100304</v>
      </c>
      <c r="B4005" s="182" t="s">
        <v>11878</v>
      </c>
      <c r="C4005" s="182" t="s">
        <v>178</v>
      </c>
      <c r="D4005" s="184"/>
      <c r="E4005" s="188" t="s">
        <v>15193</v>
      </c>
      <c r="F4005" s="186">
        <v>0</v>
      </c>
      <c r="G4005" s="185" t="s">
        <v>6096</v>
      </c>
      <c r="H4005" s="110" t="s">
        <v>6164</v>
      </c>
      <c r="I4005" s="110" t="s">
        <v>6114</v>
      </c>
    </row>
    <row r="4006" spans="1:9" ht="11.25" customHeight="1" x14ac:dyDescent="0.2">
      <c r="A4006" s="181">
        <v>100305</v>
      </c>
      <c r="B4006" s="182" t="s">
        <v>11877</v>
      </c>
      <c r="C4006" s="182" t="s">
        <v>178</v>
      </c>
      <c r="D4006" s="184"/>
      <c r="E4006" s="188" t="s">
        <v>15193</v>
      </c>
      <c r="F4006" s="186">
        <v>0</v>
      </c>
      <c r="G4006" s="185" t="s">
        <v>6096</v>
      </c>
      <c r="H4006" s="110" t="s">
        <v>6100</v>
      </c>
      <c r="I4006" s="110" t="s">
        <v>6114</v>
      </c>
    </row>
    <row r="4007" spans="1:9" ht="11.25" customHeight="1" x14ac:dyDescent="0.2">
      <c r="A4007" s="181">
        <v>100306</v>
      </c>
      <c r="B4007" s="182" t="s">
        <v>9341</v>
      </c>
      <c r="C4007" s="182" t="s">
        <v>178</v>
      </c>
      <c r="D4007" s="183">
        <v>44677</v>
      </c>
      <c r="E4007" s="188" t="s">
        <v>7328</v>
      </c>
      <c r="F4007" s="186">
        <v>109094611</v>
      </c>
      <c r="G4007" s="185" t="s">
        <v>6096</v>
      </c>
      <c r="H4007" s="110" t="s">
        <v>6100</v>
      </c>
      <c r="I4007" s="110" t="s">
        <v>6114</v>
      </c>
    </row>
    <row r="4008" spans="1:9" ht="11.25" customHeight="1" x14ac:dyDescent="0.2">
      <c r="A4008" s="181">
        <v>100307</v>
      </c>
      <c r="B4008" s="182" t="s">
        <v>6110</v>
      </c>
      <c r="C4008" s="182" t="s">
        <v>178</v>
      </c>
      <c r="D4008" s="183">
        <v>45433</v>
      </c>
      <c r="E4008" s="188" t="s">
        <v>10909</v>
      </c>
      <c r="F4008" s="186">
        <v>36622907</v>
      </c>
      <c r="G4008" s="185" t="s">
        <v>6096</v>
      </c>
      <c r="H4008" s="110" t="s">
        <v>6100</v>
      </c>
      <c r="I4008" s="110" t="s">
        <v>6118</v>
      </c>
    </row>
    <row r="4009" spans="1:9" ht="11.25" customHeight="1" x14ac:dyDescent="0.2">
      <c r="A4009" s="181">
        <v>100308</v>
      </c>
      <c r="B4009" s="182" t="s">
        <v>9336</v>
      </c>
      <c r="C4009" s="182" t="s">
        <v>178</v>
      </c>
      <c r="D4009" s="183">
        <v>44999</v>
      </c>
      <c r="E4009" s="188" t="s">
        <v>15194</v>
      </c>
      <c r="F4009" s="186">
        <v>137559730.00999999</v>
      </c>
      <c r="G4009" s="185" t="s">
        <v>6096</v>
      </c>
      <c r="H4009" s="110" t="s">
        <v>6097</v>
      </c>
      <c r="I4009" s="110" t="s">
        <v>6118</v>
      </c>
    </row>
    <row r="4010" spans="1:9" ht="11.25" customHeight="1" x14ac:dyDescent="0.2">
      <c r="A4010" s="181">
        <v>100309</v>
      </c>
      <c r="B4010" s="182" t="s">
        <v>9164</v>
      </c>
      <c r="C4010" s="182" t="s">
        <v>178</v>
      </c>
      <c r="D4010" s="183">
        <v>43524</v>
      </c>
      <c r="E4010" s="188" t="s">
        <v>15195</v>
      </c>
      <c r="F4010" s="186">
        <v>2734</v>
      </c>
      <c r="G4010" s="185" t="s">
        <v>6096</v>
      </c>
      <c r="H4010" s="110" t="s">
        <v>6100</v>
      </c>
      <c r="I4010" s="110" t="s">
        <v>6114</v>
      </c>
    </row>
    <row r="4011" spans="1:9" ht="11.25" customHeight="1" x14ac:dyDescent="0.2">
      <c r="A4011" s="181">
        <v>100310</v>
      </c>
      <c r="B4011" s="182" t="s">
        <v>11876</v>
      </c>
      <c r="C4011" s="182" t="s">
        <v>178</v>
      </c>
      <c r="D4011" s="183"/>
      <c r="E4011" s="188" t="s">
        <v>15193</v>
      </c>
      <c r="F4011" s="186">
        <v>0</v>
      </c>
      <c r="G4011" s="185" t="s">
        <v>6096</v>
      </c>
      <c r="H4011" s="110" t="s">
        <v>6191</v>
      </c>
      <c r="I4011" s="110" t="s">
        <v>6117</v>
      </c>
    </row>
    <row r="4012" spans="1:9" ht="11.25" customHeight="1" x14ac:dyDescent="0.2">
      <c r="A4012" s="181">
        <v>100311</v>
      </c>
      <c r="B4012" s="182" t="s">
        <v>5260</v>
      </c>
      <c r="C4012" s="182" t="s">
        <v>178</v>
      </c>
      <c r="D4012" s="183">
        <v>45433</v>
      </c>
      <c r="E4012" s="188" t="s">
        <v>10909</v>
      </c>
      <c r="F4012" s="186">
        <v>301105097</v>
      </c>
      <c r="G4012" s="185" t="s">
        <v>6096</v>
      </c>
      <c r="H4012" s="110" t="s">
        <v>6100</v>
      </c>
      <c r="I4012" s="110" t="s">
        <v>6118</v>
      </c>
    </row>
    <row r="4013" spans="1:9" ht="11.25" customHeight="1" x14ac:dyDescent="0.2">
      <c r="A4013" s="181">
        <v>100312</v>
      </c>
      <c r="B4013" s="182" t="s">
        <v>6109</v>
      </c>
      <c r="C4013" s="182" t="s">
        <v>178</v>
      </c>
      <c r="D4013" s="183">
        <v>45433</v>
      </c>
      <c r="E4013" s="188" t="s">
        <v>10909</v>
      </c>
      <c r="F4013" s="186">
        <v>198681933</v>
      </c>
      <c r="G4013" s="185" t="s">
        <v>6096</v>
      </c>
      <c r="H4013" s="110" t="s">
        <v>6100</v>
      </c>
      <c r="I4013" s="110" t="s">
        <v>6114</v>
      </c>
    </row>
    <row r="4014" spans="1:9" ht="11.25" customHeight="1" x14ac:dyDescent="0.2">
      <c r="A4014" s="181">
        <v>100313</v>
      </c>
      <c r="B4014" s="182" t="s">
        <v>9335</v>
      </c>
      <c r="C4014" s="182" t="s">
        <v>178</v>
      </c>
      <c r="D4014" s="183">
        <v>43474</v>
      </c>
      <c r="E4014" s="188" t="s">
        <v>15195</v>
      </c>
      <c r="F4014" s="186">
        <v>126204375</v>
      </c>
      <c r="G4014" s="185" t="s">
        <v>6096</v>
      </c>
      <c r="H4014" s="110" t="s">
        <v>6100</v>
      </c>
      <c r="I4014" s="110" t="s">
        <v>6118</v>
      </c>
    </row>
    <row r="4015" spans="1:9" ht="11.25" customHeight="1" x14ac:dyDescent="0.2">
      <c r="A4015" s="181">
        <v>100314</v>
      </c>
      <c r="B4015" s="182" t="s">
        <v>11875</v>
      </c>
      <c r="C4015" s="182" t="s">
        <v>178</v>
      </c>
      <c r="D4015" s="184"/>
      <c r="E4015" s="188" t="s">
        <v>15193</v>
      </c>
      <c r="F4015" s="186">
        <v>0</v>
      </c>
      <c r="G4015" s="185" t="s">
        <v>6096</v>
      </c>
      <c r="H4015" s="110" t="s">
        <v>6100</v>
      </c>
      <c r="I4015" s="110" t="s">
        <v>6117</v>
      </c>
    </row>
    <row r="4016" spans="1:9" ht="11.25" customHeight="1" x14ac:dyDescent="0.2">
      <c r="A4016" s="181">
        <v>100315</v>
      </c>
      <c r="B4016" s="182" t="s">
        <v>6108</v>
      </c>
      <c r="C4016" s="182" t="s">
        <v>178</v>
      </c>
      <c r="D4016" s="183">
        <v>45433</v>
      </c>
      <c r="E4016" s="188" t="s">
        <v>10909</v>
      </c>
      <c r="F4016" s="186">
        <v>221391217.00999999</v>
      </c>
      <c r="G4016" s="185" t="s">
        <v>6096</v>
      </c>
      <c r="H4016" s="110" t="s">
        <v>6100</v>
      </c>
      <c r="I4016" s="110" t="s">
        <v>6122</v>
      </c>
    </row>
    <row r="4017" spans="1:9" ht="11.25" customHeight="1" x14ac:dyDescent="0.2">
      <c r="A4017" s="181">
        <v>100316</v>
      </c>
      <c r="B4017" s="182" t="s">
        <v>5295</v>
      </c>
      <c r="C4017" s="182" t="s">
        <v>178</v>
      </c>
      <c r="D4017" s="183">
        <v>45433</v>
      </c>
      <c r="E4017" s="188" t="s">
        <v>10909</v>
      </c>
      <c r="F4017" s="186">
        <v>221725363</v>
      </c>
      <c r="G4017" s="185" t="s">
        <v>6096</v>
      </c>
      <c r="H4017" s="110" t="s">
        <v>6100</v>
      </c>
      <c r="I4017" s="110" t="s">
        <v>6122</v>
      </c>
    </row>
    <row r="4018" spans="1:9" ht="11.25" customHeight="1" x14ac:dyDescent="0.2">
      <c r="A4018" s="181">
        <v>100317</v>
      </c>
      <c r="B4018" s="182" t="s">
        <v>6107</v>
      </c>
      <c r="C4018" s="182" t="s">
        <v>178</v>
      </c>
      <c r="D4018" s="183">
        <v>45433</v>
      </c>
      <c r="E4018" s="188" t="s">
        <v>10909</v>
      </c>
      <c r="F4018" s="186">
        <v>98834175</v>
      </c>
      <c r="G4018" s="185" t="s">
        <v>6096</v>
      </c>
      <c r="H4018" s="110" t="s">
        <v>6100</v>
      </c>
      <c r="I4018" s="110" t="s">
        <v>6117</v>
      </c>
    </row>
    <row r="4019" spans="1:9" ht="11.25" customHeight="1" x14ac:dyDescent="0.2">
      <c r="A4019" s="181">
        <v>100318</v>
      </c>
      <c r="B4019" s="182" t="s">
        <v>6106</v>
      </c>
      <c r="C4019" s="182" t="s">
        <v>178</v>
      </c>
      <c r="D4019" s="183">
        <v>45433</v>
      </c>
      <c r="E4019" s="188" t="s">
        <v>10909</v>
      </c>
      <c r="F4019" s="186">
        <v>159480613</v>
      </c>
      <c r="G4019" s="185" t="s">
        <v>6096</v>
      </c>
      <c r="H4019" s="110" t="s">
        <v>6100</v>
      </c>
      <c r="I4019" s="110" t="s">
        <v>6118</v>
      </c>
    </row>
    <row r="4020" spans="1:9" ht="11.25" customHeight="1" x14ac:dyDescent="0.2">
      <c r="A4020" s="181">
        <v>100319</v>
      </c>
      <c r="B4020" s="182" t="s">
        <v>6105</v>
      </c>
      <c r="C4020" s="182" t="s">
        <v>178</v>
      </c>
      <c r="D4020" s="183">
        <v>45433</v>
      </c>
      <c r="E4020" s="188" t="s">
        <v>10909</v>
      </c>
      <c r="F4020" s="186">
        <v>279913887</v>
      </c>
      <c r="G4020" s="185" t="s">
        <v>6096</v>
      </c>
      <c r="H4020" s="110" t="s">
        <v>6100</v>
      </c>
      <c r="I4020" s="110" t="s">
        <v>6118</v>
      </c>
    </row>
    <row r="4021" spans="1:9" ht="11.25" customHeight="1" x14ac:dyDescent="0.2">
      <c r="A4021" s="181">
        <v>100320</v>
      </c>
      <c r="B4021" s="182" t="s">
        <v>11874</v>
      </c>
      <c r="C4021" s="182" t="s">
        <v>178</v>
      </c>
      <c r="D4021" s="183"/>
      <c r="E4021" s="188" t="s">
        <v>15193</v>
      </c>
      <c r="F4021" s="186">
        <v>0</v>
      </c>
      <c r="G4021" s="185" t="s">
        <v>6096</v>
      </c>
      <c r="H4021" s="110" t="s">
        <v>6210</v>
      </c>
      <c r="I4021" s="110" t="s">
        <v>6114</v>
      </c>
    </row>
    <row r="4022" spans="1:9" ht="11.25" customHeight="1" x14ac:dyDescent="0.2">
      <c r="A4022" s="181">
        <v>100321</v>
      </c>
      <c r="B4022" s="182" t="s">
        <v>7594</v>
      </c>
      <c r="C4022" s="182" t="s">
        <v>178</v>
      </c>
      <c r="D4022" s="183">
        <v>44994</v>
      </c>
      <c r="E4022" s="188" t="s">
        <v>15194</v>
      </c>
      <c r="F4022" s="186">
        <v>435</v>
      </c>
      <c r="G4022" s="185" t="s">
        <v>6096</v>
      </c>
      <c r="H4022" s="110" t="s">
        <v>6164</v>
      </c>
      <c r="I4022" s="110" t="s">
        <v>6118</v>
      </c>
    </row>
    <row r="4023" spans="1:9" ht="11.25" customHeight="1" x14ac:dyDescent="0.2">
      <c r="A4023" s="181">
        <v>100322</v>
      </c>
      <c r="B4023" s="182" t="s">
        <v>11873</v>
      </c>
      <c r="C4023" s="182" t="s">
        <v>178</v>
      </c>
      <c r="D4023" s="183">
        <v>44588</v>
      </c>
      <c r="E4023" s="188" t="s">
        <v>7328</v>
      </c>
      <c r="F4023" s="186">
        <v>834</v>
      </c>
      <c r="G4023" s="185" t="s">
        <v>6096</v>
      </c>
      <c r="H4023" s="110" t="s">
        <v>6164</v>
      </c>
      <c r="I4023" s="110" t="s">
        <v>6114</v>
      </c>
    </row>
    <row r="4024" spans="1:9" ht="11.25" customHeight="1" x14ac:dyDescent="0.2">
      <c r="A4024" s="181">
        <v>100323</v>
      </c>
      <c r="B4024" s="182" t="s">
        <v>2600</v>
      </c>
      <c r="C4024" s="182" t="s">
        <v>178</v>
      </c>
      <c r="D4024" s="183">
        <v>44588</v>
      </c>
      <c r="E4024" s="188" t="s">
        <v>7328</v>
      </c>
      <c r="F4024" s="186">
        <v>1125</v>
      </c>
      <c r="G4024" s="185" t="s">
        <v>8193</v>
      </c>
      <c r="H4024" s="110" t="s">
        <v>6280</v>
      </c>
      <c r="I4024" s="110" t="s">
        <v>6117</v>
      </c>
    </row>
    <row r="4025" spans="1:9" ht="11.25" customHeight="1" x14ac:dyDescent="0.2">
      <c r="A4025" s="181">
        <v>100324</v>
      </c>
      <c r="B4025" s="182" t="s">
        <v>7314</v>
      </c>
      <c r="C4025" s="182" t="s">
        <v>178</v>
      </c>
      <c r="D4025" s="183">
        <v>44994</v>
      </c>
      <c r="E4025" s="188" t="s">
        <v>15194</v>
      </c>
      <c r="F4025" s="186">
        <v>2190</v>
      </c>
      <c r="G4025" s="185" t="s">
        <v>6096</v>
      </c>
      <c r="H4025" s="110" t="s">
        <v>6097</v>
      </c>
      <c r="I4025" s="110" t="s">
        <v>6122</v>
      </c>
    </row>
    <row r="4026" spans="1:9" ht="11.25" customHeight="1" x14ac:dyDescent="0.2">
      <c r="A4026" s="181">
        <v>100325</v>
      </c>
      <c r="B4026" s="182" t="s">
        <v>11872</v>
      </c>
      <c r="C4026" s="182" t="s">
        <v>178</v>
      </c>
      <c r="D4026" s="184">
        <v>44588</v>
      </c>
      <c r="E4026" s="188" t="s">
        <v>7328</v>
      </c>
      <c r="F4026" s="186">
        <v>1933</v>
      </c>
      <c r="G4026" s="185" t="s">
        <v>6096</v>
      </c>
      <c r="H4026" s="110" t="s">
        <v>6116</v>
      </c>
      <c r="I4026" s="110" t="s">
        <v>6114</v>
      </c>
    </row>
    <row r="4027" spans="1:9" ht="11.25" customHeight="1" x14ac:dyDescent="0.2">
      <c r="A4027" s="181">
        <v>100326</v>
      </c>
      <c r="B4027" s="182" t="s">
        <v>11871</v>
      </c>
      <c r="C4027" s="182" t="s">
        <v>178</v>
      </c>
      <c r="D4027" s="183">
        <v>44588</v>
      </c>
      <c r="E4027" s="188" t="s">
        <v>7328</v>
      </c>
      <c r="F4027" s="186">
        <v>5603</v>
      </c>
      <c r="G4027" s="185" t="s">
        <v>6497</v>
      </c>
      <c r="H4027" s="110" t="s">
        <v>6116</v>
      </c>
      <c r="I4027" s="110" t="s">
        <v>6114</v>
      </c>
    </row>
    <row r="4028" spans="1:9" ht="11.25" customHeight="1" x14ac:dyDescent="0.2">
      <c r="A4028" s="181">
        <v>100327</v>
      </c>
      <c r="B4028" s="182" t="s">
        <v>11870</v>
      </c>
      <c r="C4028" s="182" t="s">
        <v>178</v>
      </c>
      <c r="D4028" s="183">
        <v>44588</v>
      </c>
      <c r="E4028" s="188" t="s">
        <v>7328</v>
      </c>
      <c r="F4028" s="186">
        <v>22168</v>
      </c>
      <c r="G4028" s="185" t="s">
        <v>6719</v>
      </c>
      <c r="H4028" s="110" t="s">
        <v>6149</v>
      </c>
      <c r="I4028" s="110" t="s">
        <v>6114</v>
      </c>
    </row>
    <row r="4029" spans="1:9" ht="11.25" customHeight="1" x14ac:dyDescent="0.2">
      <c r="A4029" s="181">
        <v>100328</v>
      </c>
      <c r="B4029" s="182" t="s">
        <v>11869</v>
      </c>
      <c r="C4029" s="182" t="s">
        <v>178</v>
      </c>
      <c r="D4029" s="184">
        <v>44588</v>
      </c>
      <c r="E4029" s="188" t="s">
        <v>7328</v>
      </c>
      <c r="F4029" s="186">
        <v>27463</v>
      </c>
      <c r="G4029" s="185" t="s">
        <v>6096</v>
      </c>
      <c r="H4029" s="110" t="s">
        <v>6130</v>
      </c>
      <c r="I4029" s="110" t="s">
        <v>6118</v>
      </c>
    </row>
    <row r="4030" spans="1:9" ht="11.25" customHeight="1" x14ac:dyDescent="0.2">
      <c r="A4030" s="181">
        <v>100329</v>
      </c>
      <c r="B4030" s="182" t="s">
        <v>11868</v>
      </c>
      <c r="C4030" s="182" t="s">
        <v>178</v>
      </c>
      <c r="D4030" s="184">
        <v>44588</v>
      </c>
      <c r="E4030" s="188" t="s">
        <v>7328</v>
      </c>
      <c r="F4030" s="186">
        <v>59652</v>
      </c>
      <c r="G4030" s="185" t="s">
        <v>9194</v>
      </c>
      <c r="H4030" s="110" t="s">
        <v>6560</v>
      </c>
      <c r="I4030" s="110" t="s">
        <v>6117</v>
      </c>
    </row>
    <row r="4031" spans="1:9" ht="11.25" customHeight="1" x14ac:dyDescent="0.2">
      <c r="A4031" s="181">
        <v>100330</v>
      </c>
      <c r="B4031" s="182" t="s">
        <v>11867</v>
      </c>
      <c r="C4031" s="182" t="s">
        <v>178</v>
      </c>
      <c r="D4031" s="184"/>
      <c r="E4031" s="188" t="s">
        <v>15193</v>
      </c>
      <c r="F4031" s="186">
        <v>0</v>
      </c>
      <c r="G4031" s="185" t="s">
        <v>9194</v>
      </c>
      <c r="H4031" s="110" t="s">
        <v>6560</v>
      </c>
      <c r="I4031" s="110" t="s">
        <v>6117</v>
      </c>
    </row>
    <row r="4032" spans="1:9" ht="11.25" customHeight="1" x14ac:dyDescent="0.2">
      <c r="A4032" s="181">
        <v>100331</v>
      </c>
      <c r="B4032" s="182" t="s">
        <v>8831</v>
      </c>
      <c r="C4032" s="182" t="s">
        <v>178</v>
      </c>
      <c r="D4032" s="183">
        <v>43553</v>
      </c>
      <c r="E4032" s="188" t="s">
        <v>15195</v>
      </c>
      <c r="F4032" s="186">
        <v>76129</v>
      </c>
      <c r="G4032" s="185" t="s">
        <v>9194</v>
      </c>
      <c r="H4032" s="110" t="s">
        <v>6560</v>
      </c>
      <c r="I4032" s="110" t="s">
        <v>6114</v>
      </c>
    </row>
    <row r="4033" spans="1:9" ht="11.25" customHeight="1" x14ac:dyDescent="0.2">
      <c r="A4033" s="181">
        <v>100332</v>
      </c>
      <c r="B4033" s="182" t="s">
        <v>11866</v>
      </c>
      <c r="C4033" s="182" t="s">
        <v>178</v>
      </c>
      <c r="D4033" s="184"/>
      <c r="E4033" s="188" t="s">
        <v>15193</v>
      </c>
      <c r="F4033" s="186">
        <v>0</v>
      </c>
      <c r="G4033" s="185" t="s">
        <v>9194</v>
      </c>
      <c r="H4033" s="110" t="s">
        <v>6560</v>
      </c>
      <c r="I4033" s="110" t="s">
        <v>6122</v>
      </c>
    </row>
    <row r="4034" spans="1:9" ht="11.25" customHeight="1" x14ac:dyDescent="0.2">
      <c r="A4034" s="181">
        <v>100333</v>
      </c>
      <c r="B4034" s="182" t="s">
        <v>11865</v>
      </c>
      <c r="C4034" s="182" t="s">
        <v>178</v>
      </c>
      <c r="D4034" s="183"/>
      <c r="E4034" s="188" t="s">
        <v>15193</v>
      </c>
      <c r="F4034" s="186">
        <v>0</v>
      </c>
      <c r="G4034" s="185" t="s">
        <v>9194</v>
      </c>
      <c r="H4034" s="110" t="s">
        <v>6560</v>
      </c>
      <c r="I4034" s="110" t="s">
        <v>6122</v>
      </c>
    </row>
    <row r="4035" spans="1:9" ht="11.25" customHeight="1" x14ac:dyDescent="0.2">
      <c r="A4035" s="181">
        <v>100334</v>
      </c>
      <c r="B4035" s="182" t="s">
        <v>11864</v>
      </c>
      <c r="C4035" s="182" t="s">
        <v>178</v>
      </c>
      <c r="D4035" s="183"/>
      <c r="E4035" s="188" t="s">
        <v>15193</v>
      </c>
      <c r="F4035" s="186">
        <v>0</v>
      </c>
      <c r="G4035" s="185" t="s">
        <v>9194</v>
      </c>
      <c r="H4035" s="110" t="s">
        <v>6560</v>
      </c>
      <c r="I4035" s="110" t="s">
        <v>6117</v>
      </c>
    </row>
    <row r="4036" spans="1:9" ht="11.25" customHeight="1" x14ac:dyDescent="0.2">
      <c r="A4036" s="181">
        <v>100335</v>
      </c>
      <c r="B4036" s="182" t="s">
        <v>11863</v>
      </c>
      <c r="C4036" s="182" t="s">
        <v>178</v>
      </c>
      <c r="D4036" s="183">
        <v>44588</v>
      </c>
      <c r="E4036" s="188" t="s">
        <v>7328</v>
      </c>
      <c r="F4036" s="186">
        <v>4519</v>
      </c>
      <c r="G4036" s="185" t="s">
        <v>9194</v>
      </c>
      <c r="H4036" s="110" t="s">
        <v>6560</v>
      </c>
      <c r="I4036" s="110" t="s">
        <v>6117</v>
      </c>
    </row>
    <row r="4037" spans="1:9" ht="11.25" customHeight="1" x14ac:dyDescent="0.2">
      <c r="A4037" s="181">
        <v>100336</v>
      </c>
      <c r="B4037" s="182" t="s">
        <v>11862</v>
      </c>
      <c r="C4037" s="182" t="s">
        <v>178</v>
      </c>
      <c r="D4037" s="183">
        <v>44588</v>
      </c>
      <c r="E4037" s="188" t="s">
        <v>7328</v>
      </c>
      <c r="F4037" s="186">
        <v>8007</v>
      </c>
      <c r="G4037" s="185" t="s">
        <v>9194</v>
      </c>
      <c r="H4037" s="110" t="s">
        <v>6560</v>
      </c>
      <c r="I4037" s="110" t="s">
        <v>6117</v>
      </c>
    </row>
    <row r="4038" spans="1:9" ht="11.25" customHeight="1" x14ac:dyDescent="0.2">
      <c r="A4038" s="181">
        <v>100337</v>
      </c>
      <c r="B4038" s="182" t="s">
        <v>11861</v>
      </c>
      <c r="C4038" s="182" t="s">
        <v>178</v>
      </c>
      <c r="D4038" s="183">
        <v>44588</v>
      </c>
      <c r="E4038" s="188" t="s">
        <v>7328</v>
      </c>
      <c r="F4038" s="186">
        <v>12099</v>
      </c>
      <c r="G4038" s="185" t="s">
        <v>9194</v>
      </c>
      <c r="H4038" s="110" t="s">
        <v>6560</v>
      </c>
      <c r="I4038" s="110" t="s">
        <v>6118</v>
      </c>
    </row>
    <row r="4039" spans="1:9" ht="11.25" customHeight="1" x14ac:dyDescent="0.2">
      <c r="A4039" s="181">
        <v>100338</v>
      </c>
      <c r="B4039" s="182" t="s">
        <v>11860</v>
      </c>
      <c r="C4039" s="182" t="s">
        <v>178</v>
      </c>
      <c r="D4039" s="183">
        <v>44588</v>
      </c>
      <c r="E4039" s="188" t="s">
        <v>7328</v>
      </c>
      <c r="F4039" s="186">
        <v>21702.01</v>
      </c>
      <c r="G4039" s="185" t="s">
        <v>6096</v>
      </c>
      <c r="H4039" s="110" t="s">
        <v>6168</v>
      </c>
      <c r="I4039" s="110" t="s">
        <v>6114</v>
      </c>
    </row>
    <row r="4040" spans="1:9" ht="11.25" customHeight="1" x14ac:dyDescent="0.2">
      <c r="A4040" s="181">
        <v>100339</v>
      </c>
      <c r="B4040" s="182" t="s">
        <v>11859</v>
      </c>
      <c r="C4040" s="182" t="s">
        <v>178</v>
      </c>
      <c r="D4040" s="183">
        <v>44588</v>
      </c>
      <c r="E4040" s="188" t="s">
        <v>7328</v>
      </c>
      <c r="F4040" s="186">
        <v>37252</v>
      </c>
      <c r="G4040" s="185" t="s">
        <v>6096</v>
      </c>
      <c r="H4040" s="110" t="s">
        <v>6280</v>
      </c>
      <c r="I4040" s="110" t="s">
        <v>6114</v>
      </c>
    </row>
    <row r="4041" spans="1:9" ht="11.25" customHeight="1" x14ac:dyDescent="0.2">
      <c r="A4041" s="181">
        <v>100340</v>
      </c>
      <c r="B4041" s="182" t="s">
        <v>11858</v>
      </c>
      <c r="C4041" s="182" t="s">
        <v>178</v>
      </c>
      <c r="D4041" s="183">
        <v>44588</v>
      </c>
      <c r="E4041" s="188" t="s">
        <v>7328</v>
      </c>
      <c r="F4041" s="186">
        <v>47619</v>
      </c>
      <c r="G4041" s="185" t="s">
        <v>6096</v>
      </c>
      <c r="H4041" s="110" t="s">
        <v>6266</v>
      </c>
      <c r="I4041" s="110" t="s">
        <v>9245</v>
      </c>
    </row>
    <row r="4042" spans="1:9" ht="11.25" customHeight="1" x14ac:dyDescent="0.2">
      <c r="A4042" s="181">
        <v>100341</v>
      </c>
      <c r="B4042" s="182" t="s">
        <v>11857</v>
      </c>
      <c r="C4042" s="182" t="s">
        <v>178</v>
      </c>
      <c r="D4042" s="184"/>
      <c r="E4042" s="188" t="s">
        <v>15193</v>
      </c>
      <c r="F4042" s="186">
        <v>0</v>
      </c>
      <c r="G4042" s="185" t="s">
        <v>6096</v>
      </c>
      <c r="H4042" s="110" t="s">
        <v>6280</v>
      </c>
      <c r="I4042" s="110" t="s">
        <v>6114</v>
      </c>
    </row>
    <row r="4043" spans="1:9" ht="11.25" customHeight="1" x14ac:dyDescent="0.2">
      <c r="A4043" s="181">
        <v>100342</v>
      </c>
      <c r="B4043" s="182" t="s">
        <v>11856</v>
      </c>
      <c r="C4043" s="182" t="s">
        <v>178</v>
      </c>
      <c r="D4043" s="183"/>
      <c r="E4043" s="188" t="s">
        <v>15193</v>
      </c>
      <c r="F4043" s="186">
        <v>0</v>
      </c>
      <c r="G4043" s="185" t="s">
        <v>6096</v>
      </c>
      <c r="H4043" s="110" t="s">
        <v>6100</v>
      </c>
      <c r="I4043" s="110" t="s">
        <v>6211</v>
      </c>
    </row>
    <row r="4044" spans="1:9" ht="11.25" customHeight="1" x14ac:dyDescent="0.2">
      <c r="A4044" s="181">
        <v>100343</v>
      </c>
      <c r="B4044" s="182" t="s">
        <v>11855</v>
      </c>
      <c r="C4044" s="182" t="s">
        <v>178</v>
      </c>
      <c r="D4044" s="184"/>
      <c r="E4044" s="188" t="s">
        <v>15193</v>
      </c>
      <c r="F4044" s="186">
        <v>0</v>
      </c>
      <c r="G4044" s="185" t="s">
        <v>6096</v>
      </c>
      <c r="H4044" s="110" t="s">
        <v>6191</v>
      </c>
      <c r="I4044" s="110" t="s">
        <v>6114</v>
      </c>
    </row>
    <row r="4045" spans="1:9" ht="11.25" customHeight="1" x14ac:dyDescent="0.2">
      <c r="A4045" s="181">
        <v>100344</v>
      </c>
      <c r="B4045" s="182" t="s">
        <v>11854</v>
      </c>
      <c r="C4045" s="182" t="s">
        <v>178</v>
      </c>
      <c r="D4045" s="183"/>
      <c r="E4045" s="188" t="s">
        <v>15193</v>
      </c>
      <c r="F4045" s="186">
        <v>0</v>
      </c>
      <c r="G4045" s="185" t="s">
        <v>6096</v>
      </c>
      <c r="H4045" s="110" t="s">
        <v>6119</v>
      </c>
      <c r="I4045" s="110" t="s">
        <v>6114</v>
      </c>
    </row>
    <row r="4046" spans="1:9" ht="11.25" customHeight="1" x14ac:dyDescent="0.2">
      <c r="A4046" s="181">
        <v>100346</v>
      </c>
      <c r="B4046" s="182" t="s">
        <v>11853</v>
      </c>
      <c r="C4046" s="182" t="s">
        <v>178</v>
      </c>
      <c r="D4046" s="183"/>
      <c r="E4046" s="188" t="s">
        <v>15193</v>
      </c>
      <c r="F4046" s="186">
        <v>0</v>
      </c>
      <c r="G4046" s="185" t="s">
        <v>6096</v>
      </c>
      <c r="H4046" s="110" t="s">
        <v>6100</v>
      </c>
      <c r="I4046" s="110" t="s">
        <v>6114</v>
      </c>
    </row>
    <row r="4047" spans="1:9" ht="11.25" customHeight="1" x14ac:dyDescent="0.2">
      <c r="A4047" s="181">
        <v>100347</v>
      </c>
      <c r="B4047" s="182" t="s">
        <v>274</v>
      </c>
      <c r="C4047" s="182" t="s">
        <v>273</v>
      </c>
      <c r="D4047" s="184"/>
      <c r="E4047" s="188" t="s">
        <v>15193</v>
      </c>
      <c r="F4047" s="186">
        <v>0</v>
      </c>
      <c r="G4047" s="185" t="s">
        <v>6739</v>
      </c>
      <c r="H4047" s="110" t="s">
        <v>6280</v>
      </c>
      <c r="I4047" s="110" t="s">
        <v>6117</v>
      </c>
    </row>
    <row r="4048" spans="1:9" ht="11.25" customHeight="1" x14ac:dyDescent="0.2">
      <c r="A4048" s="181">
        <v>100348</v>
      </c>
      <c r="B4048" s="182" t="s">
        <v>6595</v>
      </c>
      <c r="C4048" s="182" t="s">
        <v>178</v>
      </c>
      <c r="D4048" s="183">
        <v>45069</v>
      </c>
      <c r="E4048" s="188" t="s">
        <v>15194</v>
      </c>
      <c r="F4048" s="186">
        <v>24891</v>
      </c>
      <c r="G4048" s="185" t="s">
        <v>6096</v>
      </c>
      <c r="H4048" s="110" t="s">
        <v>6203</v>
      </c>
      <c r="I4048" s="110" t="s">
        <v>6173</v>
      </c>
    </row>
    <row r="4049" spans="1:9" ht="11.25" customHeight="1" x14ac:dyDescent="0.2">
      <c r="A4049" s="181">
        <v>100349</v>
      </c>
      <c r="B4049" s="182" t="s">
        <v>6594</v>
      </c>
      <c r="C4049" s="182" t="s">
        <v>171</v>
      </c>
      <c r="D4049" s="184">
        <v>45009</v>
      </c>
      <c r="E4049" s="188" t="s">
        <v>15194</v>
      </c>
      <c r="F4049" s="186">
        <v>2260</v>
      </c>
      <c r="G4049" s="185" t="s">
        <v>9249</v>
      </c>
      <c r="H4049" s="110" t="s">
        <v>6240</v>
      </c>
      <c r="I4049" s="110" t="s">
        <v>6122</v>
      </c>
    </row>
    <row r="4050" spans="1:9" ht="11.25" customHeight="1" x14ac:dyDescent="0.2">
      <c r="A4050" s="181">
        <v>100351</v>
      </c>
      <c r="B4050" s="182" t="s">
        <v>11852</v>
      </c>
      <c r="C4050" s="182" t="s">
        <v>183</v>
      </c>
      <c r="D4050" s="184"/>
      <c r="E4050" s="188" t="s">
        <v>15193</v>
      </c>
      <c r="F4050" s="186">
        <v>0</v>
      </c>
      <c r="G4050" s="185" t="s">
        <v>6096</v>
      </c>
      <c r="H4050" s="110" t="s">
        <v>6168</v>
      </c>
      <c r="I4050" s="110" t="s">
        <v>6114</v>
      </c>
    </row>
    <row r="4051" spans="1:9" ht="11.25" customHeight="1" x14ac:dyDescent="0.2">
      <c r="A4051" s="181">
        <v>100352</v>
      </c>
      <c r="B4051" s="182" t="s">
        <v>7593</v>
      </c>
      <c r="C4051" s="182" t="s">
        <v>168</v>
      </c>
      <c r="D4051" s="183">
        <v>45016</v>
      </c>
      <c r="E4051" s="188" t="s">
        <v>15194</v>
      </c>
      <c r="F4051" s="186">
        <v>14986</v>
      </c>
      <c r="G4051" s="185" t="s">
        <v>9250</v>
      </c>
      <c r="H4051" s="110" t="s">
        <v>6573</v>
      </c>
      <c r="I4051" s="110" t="s">
        <v>6117</v>
      </c>
    </row>
    <row r="4052" spans="1:9" ht="11.25" customHeight="1" x14ac:dyDescent="0.2">
      <c r="A4052" s="181">
        <v>100353</v>
      </c>
      <c r="B4052" s="182" t="s">
        <v>2883</v>
      </c>
      <c r="C4052" s="182" t="s">
        <v>751</v>
      </c>
      <c r="D4052" s="184">
        <v>45014</v>
      </c>
      <c r="E4052" s="188" t="s">
        <v>15194</v>
      </c>
      <c r="F4052" s="186">
        <v>379238.01</v>
      </c>
      <c r="G4052" s="185" t="s">
        <v>6096</v>
      </c>
      <c r="H4052" s="110" t="s">
        <v>6177</v>
      </c>
      <c r="I4052" s="110" t="s">
        <v>6118</v>
      </c>
    </row>
    <row r="4053" spans="1:9" ht="11.25" customHeight="1" x14ac:dyDescent="0.2">
      <c r="A4053" s="181">
        <v>100354</v>
      </c>
      <c r="B4053" s="182" t="s">
        <v>1162</v>
      </c>
      <c r="C4053" s="182" t="s">
        <v>168</v>
      </c>
      <c r="D4053" s="183"/>
      <c r="E4053" s="188" t="s">
        <v>15193</v>
      </c>
      <c r="F4053" s="186">
        <v>0</v>
      </c>
      <c r="G4053" s="185" t="s">
        <v>6171</v>
      </c>
      <c r="H4053" s="110" t="s">
        <v>6149</v>
      </c>
      <c r="I4053" s="110" t="s">
        <v>6117</v>
      </c>
    </row>
    <row r="4054" spans="1:9" ht="11.25" customHeight="1" x14ac:dyDescent="0.2">
      <c r="A4054" s="181">
        <v>100355</v>
      </c>
      <c r="B4054" s="182" t="s">
        <v>6104</v>
      </c>
      <c r="C4054" s="182" t="s">
        <v>178</v>
      </c>
      <c r="D4054" s="183">
        <v>45433</v>
      </c>
      <c r="E4054" s="188" t="s">
        <v>10909</v>
      </c>
      <c r="F4054" s="186">
        <v>255956289</v>
      </c>
      <c r="G4054" s="185" t="s">
        <v>9252</v>
      </c>
      <c r="H4054" s="110" t="s">
        <v>6121</v>
      </c>
      <c r="I4054" s="110" t="s">
        <v>6114</v>
      </c>
    </row>
    <row r="4055" spans="1:9" ht="11.25" customHeight="1" x14ac:dyDescent="0.2">
      <c r="A4055" s="181">
        <v>100356</v>
      </c>
      <c r="B4055" s="182" t="s">
        <v>459</v>
      </c>
      <c r="C4055" s="182" t="s">
        <v>183</v>
      </c>
      <c r="D4055" s="183"/>
      <c r="E4055" s="188" t="s">
        <v>15193</v>
      </c>
      <c r="F4055" s="186">
        <v>0</v>
      </c>
      <c r="G4055" s="185" t="s">
        <v>7174</v>
      </c>
      <c r="H4055" s="110" t="s">
        <v>6378</v>
      </c>
      <c r="I4055" s="110" t="s">
        <v>6211</v>
      </c>
    </row>
    <row r="4056" spans="1:9" ht="11.25" customHeight="1" x14ac:dyDescent="0.2">
      <c r="A4056" s="181">
        <v>100357</v>
      </c>
      <c r="B4056" s="182" t="s">
        <v>1736</v>
      </c>
      <c r="C4056" s="182" t="s">
        <v>171</v>
      </c>
      <c r="D4056" s="183">
        <v>44592</v>
      </c>
      <c r="E4056" s="188" t="s">
        <v>7328</v>
      </c>
      <c r="F4056" s="186">
        <v>6461</v>
      </c>
      <c r="G4056" s="185" t="s">
        <v>6096</v>
      </c>
      <c r="H4056" s="110" t="s">
        <v>6097</v>
      </c>
      <c r="I4056" s="110" t="s">
        <v>6114</v>
      </c>
    </row>
    <row r="4057" spans="1:9" ht="11.25" customHeight="1" x14ac:dyDescent="0.2">
      <c r="A4057" s="181">
        <v>100358</v>
      </c>
      <c r="B4057" s="182" t="s">
        <v>1735</v>
      </c>
      <c r="C4057" s="182" t="s">
        <v>171</v>
      </c>
      <c r="D4057" s="183"/>
      <c r="E4057" s="188" t="s">
        <v>15193</v>
      </c>
      <c r="F4057" s="186">
        <v>0</v>
      </c>
      <c r="G4057" s="185" t="s">
        <v>6096</v>
      </c>
      <c r="H4057" s="110" t="s">
        <v>6258</v>
      </c>
      <c r="I4057" s="110" t="s">
        <v>6117</v>
      </c>
    </row>
    <row r="4058" spans="1:9" ht="11.25" customHeight="1" x14ac:dyDescent="0.2">
      <c r="A4058" s="181">
        <v>100359</v>
      </c>
      <c r="B4058" s="182" t="s">
        <v>1734</v>
      </c>
      <c r="C4058" s="182" t="s">
        <v>171</v>
      </c>
      <c r="D4058" s="184">
        <v>44683</v>
      </c>
      <c r="E4058" s="188" t="s">
        <v>7328</v>
      </c>
      <c r="F4058" s="186">
        <v>2829</v>
      </c>
      <c r="G4058" s="185" t="s">
        <v>6096</v>
      </c>
      <c r="H4058" s="110" t="s">
        <v>6201</v>
      </c>
      <c r="I4058" s="110" t="s">
        <v>6114</v>
      </c>
    </row>
    <row r="4059" spans="1:9" ht="11.25" customHeight="1" x14ac:dyDescent="0.2">
      <c r="A4059" s="181">
        <v>100360</v>
      </c>
      <c r="B4059" s="182" t="s">
        <v>1733</v>
      </c>
      <c r="C4059" s="182" t="s">
        <v>171</v>
      </c>
      <c r="D4059" s="183">
        <v>44991</v>
      </c>
      <c r="E4059" s="188" t="s">
        <v>15194</v>
      </c>
      <c r="F4059" s="186">
        <v>2021</v>
      </c>
      <c r="G4059" s="185" t="s">
        <v>6096</v>
      </c>
      <c r="H4059" s="110" t="s">
        <v>6769</v>
      </c>
      <c r="I4059" s="110" t="s">
        <v>6114</v>
      </c>
    </row>
    <row r="4060" spans="1:9" ht="11.25" customHeight="1" x14ac:dyDescent="0.2">
      <c r="A4060" s="181">
        <v>100361</v>
      </c>
      <c r="B4060" s="182" t="s">
        <v>1737</v>
      </c>
      <c r="C4060" s="182" t="s">
        <v>171</v>
      </c>
      <c r="D4060" s="183"/>
      <c r="E4060" s="188" t="s">
        <v>15193</v>
      </c>
      <c r="F4060" s="186">
        <v>0</v>
      </c>
      <c r="G4060" s="185" t="s">
        <v>9255</v>
      </c>
      <c r="H4060" s="110" t="s">
        <v>6366</v>
      </c>
      <c r="I4060" s="110" t="s">
        <v>6118</v>
      </c>
    </row>
    <row r="4061" spans="1:9" ht="11.25" customHeight="1" x14ac:dyDescent="0.2">
      <c r="A4061" s="181">
        <v>100362</v>
      </c>
      <c r="B4061" s="182" t="s">
        <v>489</v>
      </c>
      <c r="C4061" s="182" t="s">
        <v>183</v>
      </c>
      <c r="D4061" s="183"/>
      <c r="E4061" s="188" t="s">
        <v>15193</v>
      </c>
      <c r="F4061" s="186">
        <v>0</v>
      </c>
      <c r="G4061" s="185" t="s">
        <v>6096</v>
      </c>
      <c r="H4061" s="110" t="s">
        <v>6164</v>
      </c>
      <c r="I4061" s="110" t="s">
        <v>6122</v>
      </c>
    </row>
    <row r="4062" spans="1:9" ht="11.25" customHeight="1" x14ac:dyDescent="0.2">
      <c r="A4062" s="181">
        <v>100363</v>
      </c>
      <c r="B4062" s="182" t="s">
        <v>394</v>
      </c>
      <c r="C4062" s="182" t="s">
        <v>273</v>
      </c>
      <c r="D4062" s="183"/>
      <c r="E4062" s="188" t="s">
        <v>15193</v>
      </c>
      <c r="F4062" s="186">
        <v>0</v>
      </c>
      <c r="G4062" s="185" t="s">
        <v>6096</v>
      </c>
      <c r="H4062" s="110" t="s">
        <v>6164</v>
      </c>
      <c r="I4062" s="110" t="s">
        <v>6122</v>
      </c>
    </row>
    <row r="4063" spans="1:9" ht="11.25" customHeight="1" x14ac:dyDescent="0.2">
      <c r="A4063" s="181">
        <v>100364</v>
      </c>
      <c r="B4063" s="182" t="s">
        <v>2917</v>
      </c>
      <c r="C4063" s="182" t="s">
        <v>751</v>
      </c>
      <c r="D4063" s="184">
        <v>45009</v>
      </c>
      <c r="E4063" s="188" t="s">
        <v>15194</v>
      </c>
      <c r="F4063" s="186">
        <v>90452</v>
      </c>
      <c r="G4063" s="185" t="s">
        <v>6096</v>
      </c>
      <c r="H4063" s="110" t="s">
        <v>6164</v>
      </c>
      <c r="I4063" s="110" t="s">
        <v>6122</v>
      </c>
    </row>
    <row r="4064" spans="1:9" ht="11.25" customHeight="1" x14ac:dyDescent="0.2">
      <c r="A4064" s="181">
        <v>100365</v>
      </c>
      <c r="B4064" s="182" t="s">
        <v>5292</v>
      </c>
      <c r="C4064" s="182" t="s">
        <v>178</v>
      </c>
      <c r="D4064" s="183">
        <v>45447</v>
      </c>
      <c r="E4064" s="188" t="s">
        <v>10909</v>
      </c>
      <c r="F4064" s="186">
        <v>70686281.010000005</v>
      </c>
      <c r="G4064" s="185" t="s">
        <v>6096</v>
      </c>
      <c r="H4064" s="110" t="s">
        <v>6164</v>
      </c>
      <c r="I4064" s="110" t="s">
        <v>6122</v>
      </c>
    </row>
    <row r="4065" spans="1:9" ht="11.25" customHeight="1" x14ac:dyDescent="0.2">
      <c r="A4065" s="181">
        <v>100366</v>
      </c>
      <c r="B4065" s="182" t="s">
        <v>1631</v>
      </c>
      <c r="C4065" s="182" t="s">
        <v>183</v>
      </c>
      <c r="D4065" s="183">
        <v>44592</v>
      </c>
      <c r="E4065" s="188" t="s">
        <v>7328</v>
      </c>
      <c r="F4065" s="186">
        <v>11290.01</v>
      </c>
      <c r="G4065" s="185" t="s">
        <v>6096</v>
      </c>
      <c r="H4065" s="110" t="s">
        <v>6257</v>
      </c>
      <c r="I4065" s="110" t="s">
        <v>6118</v>
      </c>
    </row>
    <row r="4066" spans="1:9" ht="11.25" customHeight="1" x14ac:dyDescent="0.2">
      <c r="A4066" s="181">
        <v>100367</v>
      </c>
      <c r="B4066" s="182" t="s">
        <v>1632</v>
      </c>
      <c r="C4066" s="182" t="s">
        <v>183</v>
      </c>
      <c r="D4066" s="183"/>
      <c r="E4066" s="188" t="s">
        <v>15193</v>
      </c>
      <c r="F4066" s="186">
        <v>0</v>
      </c>
      <c r="G4066" s="185" t="s">
        <v>6096</v>
      </c>
      <c r="H4066" s="110" t="s">
        <v>6257</v>
      </c>
      <c r="I4066" s="110" t="s">
        <v>6114</v>
      </c>
    </row>
    <row r="4067" spans="1:9" ht="11.25" customHeight="1" x14ac:dyDescent="0.2">
      <c r="A4067" s="181">
        <v>100368</v>
      </c>
      <c r="B4067" s="182" t="s">
        <v>8810</v>
      </c>
      <c r="C4067" s="182" t="s">
        <v>183</v>
      </c>
      <c r="D4067" s="183">
        <v>43556</v>
      </c>
      <c r="E4067" s="188" t="s">
        <v>15195</v>
      </c>
      <c r="F4067" s="186">
        <v>4583</v>
      </c>
      <c r="G4067" s="185" t="s">
        <v>6096</v>
      </c>
      <c r="H4067" s="110" t="s">
        <v>6152</v>
      </c>
      <c r="I4067" s="110" t="s">
        <v>6117</v>
      </c>
    </row>
    <row r="4068" spans="1:9" ht="11.25" customHeight="1" x14ac:dyDescent="0.2">
      <c r="A4068" s="181">
        <v>100369</v>
      </c>
      <c r="B4068" s="182" t="s">
        <v>652</v>
      </c>
      <c r="C4068" s="182" t="s">
        <v>171</v>
      </c>
      <c r="D4068" s="183"/>
      <c r="E4068" s="188" t="s">
        <v>15193</v>
      </c>
      <c r="F4068" s="186">
        <v>0</v>
      </c>
      <c r="G4068" s="185" t="s">
        <v>6096</v>
      </c>
      <c r="H4068" s="110" t="s">
        <v>6130</v>
      </c>
      <c r="I4068" s="110" t="s">
        <v>6114</v>
      </c>
    </row>
    <row r="4069" spans="1:9" ht="11.25" customHeight="1" x14ac:dyDescent="0.2">
      <c r="A4069" s="181">
        <v>100370</v>
      </c>
      <c r="B4069" s="182" t="s">
        <v>7847</v>
      </c>
      <c r="C4069" s="182" t="s">
        <v>168</v>
      </c>
      <c r="D4069" s="183">
        <v>43840</v>
      </c>
      <c r="E4069" s="188" t="s">
        <v>15196</v>
      </c>
      <c r="F4069" s="186">
        <v>8316.01</v>
      </c>
      <c r="G4069" s="185" t="s">
        <v>6096</v>
      </c>
      <c r="H4069" s="110" t="s">
        <v>6097</v>
      </c>
      <c r="I4069" s="110" t="s">
        <v>6114</v>
      </c>
    </row>
    <row r="4070" spans="1:9" ht="11.25" customHeight="1" x14ac:dyDescent="0.2">
      <c r="A4070" s="181">
        <v>100371</v>
      </c>
      <c r="B4070" s="182" t="s">
        <v>1711</v>
      </c>
      <c r="C4070" s="182" t="s">
        <v>168</v>
      </c>
      <c r="D4070" s="183">
        <v>44991</v>
      </c>
      <c r="E4070" s="188" t="s">
        <v>15194</v>
      </c>
      <c r="F4070" s="186">
        <v>5622</v>
      </c>
      <c r="G4070" s="185" t="s">
        <v>6096</v>
      </c>
      <c r="H4070" s="110" t="s">
        <v>6100</v>
      </c>
      <c r="I4070" s="110" t="s">
        <v>6117</v>
      </c>
    </row>
    <row r="4071" spans="1:9" ht="11.25" customHeight="1" x14ac:dyDescent="0.2">
      <c r="A4071" s="181">
        <v>100372</v>
      </c>
      <c r="B4071" s="182" t="s">
        <v>1609</v>
      </c>
      <c r="C4071" s="182" t="s">
        <v>183</v>
      </c>
      <c r="D4071" s="183"/>
      <c r="E4071" s="188" t="s">
        <v>15193</v>
      </c>
      <c r="F4071" s="186">
        <v>0</v>
      </c>
      <c r="G4071" s="185" t="s">
        <v>6096</v>
      </c>
      <c r="H4071" s="110" t="s">
        <v>6280</v>
      </c>
      <c r="I4071" s="110" t="s">
        <v>6117</v>
      </c>
    </row>
    <row r="4072" spans="1:9" ht="11.25" customHeight="1" x14ac:dyDescent="0.2">
      <c r="A4072" s="181">
        <v>100373</v>
      </c>
      <c r="B4072" s="182" t="s">
        <v>11847</v>
      </c>
      <c r="C4072" s="182" t="s">
        <v>183</v>
      </c>
      <c r="D4072" s="183"/>
      <c r="E4072" s="188" t="s">
        <v>15193</v>
      </c>
      <c r="F4072" s="186">
        <v>0</v>
      </c>
      <c r="G4072" s="185" t="s">
        <v>6739</v>
      </c>
      <c r="H4072" s="110" t="s">
        <v>6280</v>
      </c>
      <c r="I4072" s="110" t="s">
        <v>6114</v>
      </c>
    </row>
    <row r="4073" spans="1:9" ht="11.25" customHeight="1" x14ac:dyDescent="0.2">
      <c r="A4073" s="181">
        <v>100374</v>
      </c>
      <c r="B4073" s="182" t="s">
        <v>1610</v>
      </c>
      <c r="C4073" s="182" t="s">
        <v>183</v>
      </c>
      <c r="D4073" s="183"/>
      <c r="E4073" s="188" t="s">
        <v>15193</v>
      </c>
      <c r="F4073" s="186">
        <v>0</v>
      </c>
      <c r="G4073" s="185" t="s">
        <v>9265</v>
      </c>
      <c r="H4073" s="110" t="s">
        <v>6280</v>
      </c>
      <c r="I4073" s="110" t="s">
        <v>6114</v>
      </c>
    </row>
    <row r="4074" spans="1:9" ht="11.25" customHeight="1" x14ac:dyDescent="0.2">
      <c r="A4074" s="181">
        <v>100375</v>
      </c>
      <c r="B4074" s="182" t="s">
        <v>11846</v>
      </c>
      <c r="C4074" s="182" t="s">
        <v>183</v>
      </c>
      <c r="D4074" s="184"/>
      <c r="E4074" s="188" t="s">
        <v>15193</v>
      </c>
      <c r="F4074" s="186">
        <v>0</v>
      </c>
      <c r="G4074" s="185" t="s">
        <v>6096</v>
      </c>
      <c r="H4074" s="110" t="s">
        <v>6100</v>
      </c>
      <c r="I4074" s="110" t="s">
        <v>6117</v>
      </c>
    </row>
    <row r="4075" spans="1:9" ht="11.25" customHeight="1" x14ac:dyDescent="0.2">
      <c r="A4075" s="181">
        <v>100376</v>
      </c>
      <c r="B4075" s="182" t="s">
        <v>1617</v>
      </c>
      <c r="C4075" s="182" t="s">
        <v>183</v>
      </c>
      <c r="D4075" s="183">
        <v>45014</v>
      </c>
      <c r="E4075" s="188" t="s">
        <v>15194</v>
      </c>
      <c r="F4075" s="186">
        <v>4293</v>
      </c>
      <c r="G4075" s="185" t="s">
        <v>6096</v>
      </c>
      <c r="H4075" s="110" t="s">
        <v>6097</v>
      </c>
      <c r="I4075" s="110" t="s">
        <v>6114</v>
      </c>
    </row>
    <row r="4076" spans="1:9" ht="11.25" customHeight="1" x14ac:dyDescent="0.2">
      <c r="A4076" s="181">
        <v>100377</v>
      </c>
      <c r="B4076" s="182" t="s">
        <v>1618</v>
      </c>
      <c r="C4076" s="182" t="s">
        <v>183</v>
      </c>
      <c r="D4076" s="183">
        <v>43551</v>
      </c>
      <c r="E4076" s="188" t="s">
        <v>15195</v>
      </c>
      <c r="F4076" s="186">
        <v>6007</v>
      </c>
      <c r="G4076" s="185" t="s">
        <v>6455</v>
      </c>
      <c r="H4076" s="110" t="s">
        <v>6152</v>
      </c>
      <c r="I4076" s="110" t="s">
        <v>6118</v>
      </c>
    </row>
    <row r="4077" spans="1:9" ht="11.25" customHeight="1" x14ac:dyDescent="0.2">
      <c r="A4077" s="181">
        <v>100378</v>
      </c>
      <c r="B4077" s="182" t="s">
        <v>1619</v>
      </c>
      <c r="C4077" s="182" t="s">
        <v>183</v>
      </c>
      <c r="D4077" s="183">
        <v>45014</v>
      </c>
      <c r="E4077" s="188" t="s">
        <v>15194</v>
      </c>
      <c r="F4077" s="186">
        <v>9568</v>
      </c>
      <c r="G4077" s="185" t="s">
        <v>6096</v>
      </c>
      <c r="H4077" s="110" t="s">
        <v>6560</v>
      </c>
      <c r="I4077" s="110" t="s">
        <v>6117</v>
      </c>
    </row>
    <row r="4078" spans="1:9" ht="11.25" customHeight="1" x14ac:dyDescent="0.2">
      <c r="A4078" s="181">
        <v>100379</v>
      </c>
      <c r="B4078" s="182" t="s">
        <v>1620</v>
      </c>
      <c r="C4078" s="182" t="s">
        <v>183</v>
      </c>
      <c r="D4078" s="183"/>
      <c r="E4078" s="188" t="s">
        <v>15193</v>
      </c>
      <c r="F4078" s="186">
        <v>0</v>
      </c>
      <c r="G4078" s="185" t="s">
        <v>9270</v>
      </c>
      <c r="H4078" s="110" t="s">
        <v>6152</v>
      </c>
      <c r="I4078" s="110" t="s">
        <v>6114</v>
      </c>
    </row>
    <row r="4079" spans="1:9" ht="11.25" customHeight="1" x14ac:dyDescent="0.2">
      <c r="A4079" s="181">
        <v>100380</v>
      </c>
      <c r="B4079" s="182" t="s">
        <v>1621</v>
      </c>
      <c r="C4079" s="182" t="s">
        <v>183</v>
      </c>
      <c r="D4079" s="183"/>
      <c r="E4079" s="188" t="s">
        <v>15193</v>
      </c>
      <c r="F4079" s="186">
        <v>0</v>
      </c>
      <c r="G4079" s="185" t="s">
        <v>6096</v>
      </c>
      <c r="H4079" s="110" t="s">
        <v>6130</v>
      </c>
      <c r="I4079" s="110" t="s">
        <v>6114</v>
      </c>
    </row>
    <row r="4080" spans="1:9" ht="11.25" customHeight="1" x14ac:dyDescent="0.2">
      <c r="A4080" s="181">
        <v>100381</v>
      </c>
      <c r="B4080" s="182" t="s">
        <v>1625</v>
      </c>
      <c r="C4080" s="182" t="s">
        <v>183</v>
      </c>
      <c r="D4080" s="183"/>
      <c r="E4080" s="188" t="s">
        <v>15193</v>
      </c>
      <c r="F4080" s="186">
        <v>0</v>
      </c>
      <c r="G4080" s="185" t="s">
        <v>6096</v>
      </c>
      <c r="H4080" s="110" t="s">
        <v>6097</v>
      </c>
      <c r="I4080" s="110" t="s">
        <v>9273</v>
      </c>
    </row>
    <row r="4081" spans="1:9" ht="11.25" customHeight="1" x14ac:dyDescent="0.2">
      <c r="A4081" s="181">
        <v>100382</v>
      </c>
      <c r="B4081" s="182" t="s">
        <v>1600</v>
      </c>
      <c r="C4081" s="182" t="s">
        <v>183</v>
      </c>
      <c r="D4081" s="183"/>
      <c r="E4081" s="188" t="s">
        <v>15193</v>
      </c>
      <c r="F4081" s="186">
        <v>0</v>
      </c>
      <c r="G4081" s="185" t="s">
        <v>6096</v>
      </c>
      <c r="H4081" s="110" t="s">
        <v>6583</v>
      </c>
      <c r="I4081" s="110" t="s">
        <v>6114</v>
      </c>
    </row>
    <row r="4082" spans="1:9" ht="11.25" customHeight="1" x14ac:dyDescent="0.2">
      <c r="A4082" s="181">
        <v>100383</v>
      </c>
      <c r="B4082" s="182" t="s">
        <v>1601</v>
      </c>
      <c r="C4082" s="182" t="s">
        <v>183</v>
      </c>
      <c r="D4082" s="183"/>
      <c r="E4082" s="188" t="s">
        <v>15193</v>
      </c>
      <c r="F4082" s="186">
        <v>0</v>
      </c>
      <c r="G4082" s="185" t="s">
        <v>6096</v>
      </c>
      <c r="H4082" s="110" t="s">
        <v>6315</v>
      </c>
      <c r="I4082" s="110" t="s">
        <v>6114</v>
      </c>
    </row>
    <row r="4083" spans="1:9" ht="11.25" customHeight="1" x14ac:dyDescent="0.2">
      <c r="A4083" s="181">
        <v>100384</v>
      </c>
      <c r="B4083" s="182" t="s">
        <v>1602</v>
      </c>
      <c r="C4083" s="182" t="s">
        <v>183</v>
      </c>
      <c r="D4083" s="183"/>
      <c r="E4083" s="188" t="s">
        <v>15193</v>
      </c>
      <c r="F4083" s="186">
        <v>0</v>
      </c>
      <c r="G4083" s="185" t="s">
        <v>6096</v>
      </c>
      <c r="H4083" s="110" t="s">
        <v>6097</v>
      </c>
      <c r="I4083" s="110" t="s">
        <v>6118</v>
      </c>
    </row>
    <row r="4084" spans="1:9" ht="11.25" customHeight="1" x14ac:dyDescent="0.2">
      <c r="A4084" s="181">
        <v>100385</v>
      </c>
      <c r="B4084" s="182" t="s">
        <v>1603</v>
      </c>
      <c r="C4084" s="182" t="s">
        <v>183</v>
      </c>
      <c r="D4084" s="183"/>
      <c r="E4084" s="188" t="s">
        <v>15193</v>
      </c>
      <c r="F4084" s="186">
        <v>0</v>
      </c>
      <c r="G4084" s="185" t="s">
        <v>6096</v>
      </c>
      <c r="H4084" s="110" t="s">
        <v>6359</v>
      </c>
      <c r="I4084" s="110" t="s">
        <v>6118</v>
      </c>
    </row>
    <row r="4085" spans="1:9" ht="11.25" customHeight="1" x14ac:dyDescent="0.2">
      <c r="A4085" s="181">
        <v>100386</v>
      </c>
      <c r="B4085" s="182" t="s">
        <v>1604</v>
      </c>
      <c r="C4085" s="182" t="s">
        <v>183</v>
      </c>
      <c r="D4085" s="183"/>
      <c r="E4085" s="188" t="s">
        <v>15193</v>
      </c>
      <c r="F4085" s="186">
        <v>0</v>
      </c>
      <c r="G4085" s="185" t="s">
        <v>6096</v>
      </c>
      <c r="H4085" s="110" t="s">
        <v>6194</v>
      </c>
      <c r="I4085" s="110" t="s">
        <v>6118</v>
      </c>
    </row>
    <row r="4086" spans="1:9" ht="11.25" customHeight="1" x14ac:dyDescent="0.2">
      <c r="A4086" s="181">
        <v>100387</v>
      </c>
      <c r="B4086" s="182" t="s">
        <v>1605</v>
      </c>
      <c r="C4086" s="182" t="s">
        <v>183</v>
      </c>
      <c r="D4086" s="183"/>
      <c r="E4086" s="188" t="s">
        <v>15193</v>
      </c>
      <c r="F4086" s="186">
        <v>0</v>
      </c>
      <c r="G4086" s="185" t="s">
        <v>9277</v>
      </c>
      <c r="H4086" s="110" t="s">
        <v>6356</v>
      </c>
      <c r="I4086" s="110" t="s">
        <v>6122</v>
      </c>
    </row>
    <row r="4087" spans="1:9" ht="11.25" customHeight="1" x14ac:dyDescent="0.2">
      <c r="A4087" s="181">
        <v>100388</v>
      </c>
      <c r="B4087" s="182" t="s">
        <v>1606</v>
      </c>
      <c r="C4087" s="182" t="s">
        <v>183</v>
      </c>
      <c r="D4087" s="183"/>
      <c r="E4087" s="188" t="s">
        <v>15193</v>
      </c>
      <c r="F4087" s="186">
        <v>0</v>
      </c>
      <c r="G4087" s="185" t="s">
        <v>6096</v>
      </c>
      <c r="H4087" s="110" t="s">
        <v>6141</v>
      </c>
      <c r="I4087" s="110" t="s">
        <v>6173</v>
      </c>
    </row>
    <row r="4088" spans="1:9" ht="11.25" customHeight="1" x14ac:dyDescent="0.2">
      <c r="A4088" s="181">
        <v>100389</v>
      </c>
      <c r="B4088" s="182" t="s">
        <v>1607</v>
      </c>
      <c r="C4088" s="182" t="s">
        <v>183</v>
      </c>
      <c r="D4088" s="184"/>
      <c r="E4088" s="188" t="s">
        <v>15193</v>
      </c>
      <c r="F4088" s="186">
        <v>0</v>
      </c>
      <c r="G4088" s="185" t="s">
        <v>6096</v>
      </c>
      <c r="H4088" s="110" t="s">
        <v>6141</v>
      </c>
      <c r="I4088" s="110" t="s">
        <v>6173</v>
      </c>
    </row>
    <row r="4089" spans="1:9" ht="11.25" customHeight="1" x14ac:dyDescent="0.2">
      <c r="A4089" s="181">
        <v>100390</v>
      </c>
      <c r="B4089" s="182" t="s">
        <v>1608</v>
      </c>
      <c r="C4089" s="182" t="s">
        <v>183</v>
      </c>
      <c r="D4089" s="183"/>
      <c r="E4089" s="188" t="s">
        <v>15193</v>
      </c>
      <c r="F4089" s="186">
        <v>0</v>
      </c>
      <c r="G4089" s="185" t="s">
        <v>6096</v>
      </c>
      <c r="H4089" s="110" t="s">
        <v>6141</v>
      </c>
      <c r="I4089" s="110" t="s">
        <v>6173</v>
      </c>
    </row>
    <row r="4090" spans="1:9" ht="11.25" customHeight="1" x14ac:dyDescent="0.2">
      <c r="A4090" s="181">
        <v>100391</v>
      </c>
      <c r="B4090" s="182" t="s">
        <v>711</v>
      </c>
      <c r="C4090" s="182" t="s">
        <v>183</v>
      </c>
      <c r="D4090" s="183">
        <v>45013</v>
      </c>
      <c r="E4090" s="188" t="s">
        <v>15194</v>
      </c>
      <c r="F4090" s="186">
        <v>45523</v>
      </c>
      <c r="G4090" s="185" t="s">
        <v>6096</v>
      </c>
      <c r="H4090" s="110" t="s">
        <v>6141</v>
      </c>
      <c r="I4090" s="110" t="s">
        <v>6118</v>
      </c>
    </row>
    <row r="4091" spans="1:9" ht="11.25" customHeight="1" x14ac:dyDescent="0.2">
      <c r="A4091" s="181">
        <v>100392</v>
      </c>
      <c r="B4091" s="182" t="s">
        <v>1562</v>
      </c>
      <c r="C4091" s="182" t="s">
        <v>751</v>
      </c>
      <c r="D4091" s="183">
        <v>45014</v>
      </c>
      <c r="E4091" s="188" t="s">
        <v>15194</v>
      </c>
      <c r="F4091" s="186">
        <v>26124</v>
      </c>
      <c r="G4091" s="185" t="s">
        <v>6096</v>
      </c>
      <c r="H4091" s="110" t="s">
        <v>6141</v>
      </c>
      <c r="I4091" s="110" t="s">
        <v>6118</v>
      </c>
    </row>
    <row r="4092" spans="1:9" ht="11.25" customHeight="1" x14ac:dyDescent="0.2">
      <c r="A4092" s="181">
        <v>100393</v>
      </c>
      <c r="B4092" s="182" t="s">
        <v>1563</v>
      </c>
      <c r="C4092" s="182" t="s">
        <v>751</v>
      </c>
      <c r="D4092" s="184">
        <v>45009</v>
      </c>
      <c r="E4092" s="188" t="s">
        <v>15194</v>
      </c>
      <c r="F4092" s="186">
        <v>20073</v>
      </c>
      <c r="G4092" s="185" t="s">
        <v>6096</v>
      </c>
      <c r="H4092" s="110" t="s">
        <v>6141</v>
      </c>
      <c r="I4092" s="110" t="s">
        <v>6173</v>
      </c>
    </row>
    <row r="4093" spans="1:9" ht="11.25" customHeight="1" x14ac:dyDescent="0.2">
      <c r="A4093" s="181">
        <v>100395</v>
      </c>
      <c r="B4093" s="182" t="s">
        <v>3472</v>
      </c>
      <c r="C4093" s="182" t="s">
        <v>178</v>
      </c>
      <c r="D4093" s="183">
        <v>45014</v>
      </c>
      <c r="E4093" s="188" t="s">
        <v>15194</v>
      </c>
      <c r="F4093" s="186">
        <v>7687693</v>
      </c>
      <c r="G4093" s="185" t="s">
        <v>6096</v>
      </c>
      <c r="H4093" s="110" t="s">
        <v>6141</v>
      </c>
      <c r="I4093" s="110" t="s">
        <v>6114</v>
      </c>
    </row>
    <row r="4094" spans="1:9" ht="11.25" customHeight="1" x14ac:dyDescent="0.2">
      <c r="A4094" s="181">
        <v>100396</v>
      </c>
      <c r="B4094" s="182" t="s">
        <v>3473</v>
      </c>
      <c r="C4094" s="182" t="s">
        <v>178</v>
      </c>
      <c r="D4094" s="183">
        <v>45014</v>
      </c>
      <c r="E4094" s="188" t="s">
        <v>15194</v>
      </c>
      <c r="F4094" s="186">
        <v>6013826</v>
      </c>
      <c r="G4094" s="185" t="s">
        <v>6096</v>
      </c>
      <c r="H4094" s="110" t="s">
        <v>6141</v>
      </c>
      <c r="I4094" s="110" t="s">
        <v>6114</v>
      </c>
    </row>
    <row r="4095" spans="1:9" ht="11.25" customHeight="1" x14ac:dyDescent="0.2">
      <c r="A4095" s="181">
        <v>100397</v>
      </c>
      <c r="B4095" s="182" t="s">
        <v>3384</v>
      </c>
      <c r="C4095" s="182" t="s">
        <v>178</v>
      </c>
      <c r="D4095" s="183"/>
      <c r="E4095" s="188" t="s">
        <v>15193</v>
      </c>
      <c r="F4095" s="186">
        <v>0</v>
      </c>
      <c r="G4095" s="185" t="s">
        <v>6096</v>
      </c>
      <c r="H4095" s="110" t="s">
        <v>6141</v>
      </c>
      <c r="I4095" s="110" t="s">
        <v>6114</v>
      </c>
    </row>
    <row r="4096" spans="1:9" ht="11.25" customHeight="1" x14ac:dyDescent="0.2">
      <c r="A4096" s="181">
        <v>100398</v>
      </c>
      <c r="B4096" s="182" t="s">
        <v>3389</v>
      </c>
      <c r="C4096" s="182" t="s">
        <v>178</v>
      </c>
      <c r="D4096" s="183">
        <v>45014</v>
      </c>
      <c r="E4096" s="188" t="s">
        <v>15194</v>
      </c>
      <c r="F4096" s="186">
        <v>636115</v>
      </c>
      <c r="G4096" s="185" t="s">
        <v>6096</v>
      </c>
      <c r="H4096" s="110" t="s">
        <v>6210</v>
      </c>
      <c r="I4096" s="110" t="s">
        <v>6118</v>
      </c>
    </row>
    <row r="4097" spans="1:9" ht="11.25" customHeight="1" x14ac:dyDescent="0.2">
      <c r="A4097" s="181">
        <v>100399</v>
      </c>
      <c r="B4097" s="182" t="s">
        <v>876</v>
      </c>
      <c r="C4097" s="182" t="s">
        <v>171</v>
      </c>
      <c r="D4097" s="183"/>
      <c r="E4097" s="188" t="s">
        <v>15193</v>
      </c>
      <c r="F4097" s="186">
        <v>0</v>
      </c>
      <c r="G4097" s="185" t="s">
        <v>9288</v>
      </c>
      <c r="H4097" s="110" t="s">
        <v>6203</v>
      </c>
      <c r="I4097" s="110" t="s">
        <v>6114</v>
      </c>
    </row>
    <row r="4098" spans="1:9" ht="11.25" customHeight="1" x14ac:dyDescent="0.2">
      <c r="A4098" s="181">
        <v>100400</v>
      </c>
      <c r="B4098" s="182" t="s">
        <v>6592</v>
      </c>
      <c r="C4098" s="182" t="s">
        <v>171</v>
      </c>
      <c r="D4098" s="183">
        <v>45014</v>
      </c>
      <c r="E4098" s="188" t="s">
        <v>15194</v>
      </c>
      <c r="F4098" s="186">
        <v>230520.01</v>
      </c>
      <c r="G4098" s="185" t="s">
        <v>6514</v>
      </c>
      <c r="H4098" s="110" t="s">
        <v>6236</v>
      </c>
      <c r="I4098" s="110" t="s">
        <v>6118</v>
      </c>
    </row>
    <row r="4099" spans="1:9" ht="11.25" customHeight="1" x14ac:dyDescent="0.2">
      <c r="A4099" s="181">
        <v>100401</v>
      </c>
      <c r="B4099" s="182" t="s">
        <v>3409</v>
      </c>
      <c r="C4099" s="182" t="s">
        <v>178</v>
      </c>
      <c r="D4099" s="183">
        <v>45014</v>
      </c>
      <c r="E4099" s="188" t="s">
        <v>15194</v>
      </c>
      <c r="F4099" s="186">
        <v>846249</v>
      </c>
      <c r="G4099" s="185" t="s">
        <v>6096</v>
      </c>
      <c r="H4099" s="110" t="s">
        <v>6177</v>
      </c>
      <c r="I4099" s="110" t="s">
        <v>6114</v>
      </c>
    </row>
    <row r="4100" spans="1:9" ht="11.25" customHeight="1" x14ac:dyDescent="0.2">
      <c r="A4100" s="181">
        <v>100402</v>
      </c>
      <c r="B4100" s="182" t="s">
        <v>3456</v>
      </c>
      <c r="C4100" s="182" t="s">
        <v>4532</v>
      </c>
      <c r="D4100" s="184"/>
      <c r="E4100" s="188" t="s">
        <v>15193</v>
      </c>
      <c r="F4100" s="186">
        <v>0</v>
      </c>
      <c r="G4100" s="185" t="s">
        <v>9290</v>
      </c>
      <c r="H4100" s="110" t="s">
        <v>6347</v>
      </c>
      <c r="I4100" s="110" t="s">
        <v>6114</v>
      </c>
    </row>
    <row r="4101" spans="1:9" ht="11.25" customHeight="1" x14ac:dyDescent="0.2">
      <c r="A4101" s="181">
        <v>100403</v>
      </c>
      <c r="B4101" s="182" t="s">
        <v>9132</v>
      </c>
      <c r="C4101" s="182" t="s">
        <v>178</v>
      </c>
      <c r="D4101" s="183">
        <v>45014</v>
      </c>
      <c r="E4101" s="188" t="s">
        <v>15194</v>
      </c>
      <c r="F4101" s="186">
        <v>561471</v>
      </c>
      <c r="G4101" s="185" t="s">
        <v>9291</v>
      </c>
      <c r="H4101" s="110" t="s">
        <v>6366</v>
      </c>
      <c r="I4101" s="110" t="s">
        <v>6114</v>
      </c>
    </row>
    <row r="4102" spans="1:9" ht="11.25" customHeight="1" x14ac:dyDescent="0.2">
      <c r="A4102" s="181">
        <v>100404</v>
      </c>
      <c r="B4102" s="182" t="s">
        <v>3393</v>
      </c>
      <c r="C4102" s="182" t="s">
        <v>171</v>
      </c>
      <c r="D4102" s="183">
        <v>45014</v>
      </c>
      <c r="E4102" s="188" t="s">
        <v>15194</v>
      </c>
      <c r="F4102" s="186">
        <v>247476.01</v>
      </c>
      <c r="G4102" s="185" t="s">
        <v>6636</v>
      </c>
      <c r="H4102" s="110" t="s">
        <v>6347</v>
      </c>
      <c r="I4102" s="110" t="s">
        <v>6122</v>
      </c>
    </row>
    <row r="4103" spans="1:9" ht="11.25" customHeight="1" x14ac:dyDescent="0.2">
      <c r="A4103" s="181">
        <v>100405</v>
      </c>
      <c r="B4103" s="182" t="s">
        <v>7230</v>
      </c>
      <c r="C4103" s="182" t="s">
        <v>171</v>
      </c>
      <c r="D4103" s="184">
        <v>44591</v>
      </c>
      <c r="E4103" s="188" t="s">
        <v>7328</v>
      </c>
      <c r="F4103" s="186">
        <v>263545</v>
      </c>
      <c r="G4103" s="185" t="s">
        <v>6096</v>
      </c>
      <c r="H4103" s="110" t="s">
        <v>6100</v>
      </c>
      <c r="I4103" s="110" t="s">
        <v>6114</v>
      </c>
    </row>
    <row r="4104" spans="1:9" ht="11.25" customHeight="1" x14ac:dyDescent="0.2">
      <c r="A4104" s="181">
        <v>100406</v>
      </c>
      <c r="B4104" s="182" t="s">
        <v>2128</v>
      </c>
      <c r="C4104" s="182" t="s">
        <v>178</v>
      </c>
      <c r="D4104" s="183"/>
      <c r="E4104" s="188" t="s">
        <v>15193</v>
      </c>
      <c r="F4104" s="186">
        <v>0</v>
      </c>
      <c r="G4104" s="185" t="s">
        <v>9293</v>
      </c>
      <c r="H4104" s="110" t="s">
        <v>6203</v>
      </c>
      <c r="I4104" s="110" t="s">
        <v>6117</v>
      </c>
    </row>
    <row r="4105" spans="1:9" ht="11.25" customHeight="1" x14ac:dyDescent="0.2">
      <c r="A4105" s="181">
        <v>100407</v>
      </c>
      <c r="B4105" s="182" t="s">
        <v>3500</v>
      </c>
      <c r="C4105" s="182" t="s">
        <v>4532</v>
      </c>
      <c r="D4105" s="183"/>
      <c r="E4105" s="188" t="s">
        <v>15193</v>
      </c>
      <c r="F4105" s="186">
        <v>0</v>
      </c>
      <c r="G4105" s="185" t="s">
        <v>6096</v>
      </c>
      <c r="H4105" s="110" t="s">
        <v>6152</v>
      </c>
      <c r="I4105" s="110" t="s">
        <v>6117</v>
      </c>
    </row>
    <row r="4106" spans="1:9" ht="11.25" customHeight="1" x14ac:dyDescent="0.2">
      <c r="A4106" s="181">
        <v>100408</v>
      </c>
      <c r="B4106" s="182" t="s">
        <v>3474</v>
      </c>
      <c r="C4106" s="182" t="s">
        <v>178</v>
      </c>
      <c r="D4106" s="184"/>
      <c r="E4106" s="188" t="s">
        <v>15193</v>
      </c>
      <c r="F4106" s="186">
        <v>0</v>
      </c>
      <c r="G4106" s="185" t="s">
        <v>6096</v>
      </c>
      <c r="H4106" s="110" t="s">
        <v>6210</v>
      </c>
      <c r="I4106" s="110" t="s">
        <v>6114</v>
      </c>
    </row>
    <row r="4107" spans="1:9" ht="11.25" customHeight="1" x14ac:dyDescent="0.2">
      <c r="A4107" s="181">
        <v>100409</v>
      </c>
      <c r="B4107" s="182" t="s">
        <v>3475</v>
      </c>
      <c r="C4107" s="182" t="s">
        <v>178</v>
      </c>
      <c r="D4107" s="183"/>
      <c r="E4107" s="188" t="s">
        <v>15193</v>
      </c>
      <c r="F4107" s="186">
        <v>0</v>
      </c>
      <c r="G4107" s="185" t="s">
        <v>6096</v>
      </c>
      <c r="H4107" s="110" t="s">
        <v>9295</v>
      </c>
      <c r="I4107" s="110" t="s">
        <v>6118</v>
      </c>
    </row>
    <row r="4108" spans="1:9" ht="11.25" customHeight="1" x14ac:dyDescent="0.2">
      <c r="A4108" s="181">
        <v>100410</v>
      </c>
      <c r="B4108" s="182" t="s">
        <v>3476</v>
      </c>
      <c r="C4108" s="182" t="s">
        <v>178</v>
      </c>
      <c r="D4108" s="183"/>
      <c r="E4108" s="188" t="s">
        <v>15193</v>
      </c>
      <c r="F4108" s="186">
        <v>0</v>
      </c>
      <c r="G4108" s="185" t="s">
        <v>6096</v>
      </c>
      <c r="H4108" s="110" t="s">
        <v>6194</v>
      </c>
      <c r="I4108" s="110" t="s">
        <v>6118</v>
      </c>
    </row>
    <row r="4109" spans="1:9" ht="11.25" customHeight="1" x14ac:dyDescent="0.2">
      <c r="A4109" s="181">
        <v>100411</v>
      </c>
      <c r="B4109" s="182" t="s">
        <v>3560</v>
      </c>
      <c r="C4109" s="182" t="s">
        <v>178</v>
      </c>
      <c r="D4109" s="183"/>
      <c r="E4109" s="188" t="s">
        <v>15193</v>
      </c>
      <c r="F4109" s="186">
        <v>0</v>
      </c>
      <c r="G4109" s="185" t="s">
        <v>6096</v>
      </c>
      <c r="H4109" s="110" t="s">
        <v>9295</v>
      </c>
      <c r="I4109" s="110" t="s">
        <v>6114</v>
      </c>
    </row>
    <row r="4110" spans="1:9" ht="11.25" customHeight="1" x14ac:dyDescent="0.2">
      <c r="A4110" s="181">
        <v>100412</v>
      </c>
      <c r="B4110" s="182" t="s">
        <v>3710</v>
      </c>
      <c r="C4110" s="182" t="s">
        <v>171</v>
      </c>
      <c r="D4110" s="183"/>
      <c r="E4110" s="188" t="s">
        <v>15193</v>
      </c>
      <c r="F4110" s="186">
        <v>0</v>
      </c>
      <c r="G4110" s="185" t="s">
        <v>6096</v>
      </c>
      <c r="H4110" s="110" t="s">
        <v>6194</v>
      </c>
      <c r="I4110" s="110" t="s">
        <v>6118</v>
      </c>
    </row>
    <row r="4111" spans="1:9" ht="11.25" customHeight="1" x14ac:dyDescent="0.2">
      <c r="A4111" s="181">
        <v>100413</v>
      </c>
      <c r="B4111" s="182" t="s">
        <v>3015</v>
      </c>
      <c r="C4111" s="182" t="s">
        <v>178</v>
      </c>
      <c r="D4111" s="183">
        <v>45014</v>
      </c>
      <c r="E4111" s="188" t="s">
        <v>15194</v>
      </c>
      <c r="F4111" s="186">
        <v>1002171</v>
      </c>
      <c r="G4111" s="185" t="s">
        <v>6096</v>
      </c>
      <c r="H4111" s="110" t="s">
        <v>6097</v>
      </c>
      <c r="I4111" s="110" t="s">
        <v>6117</v>
      </c>
    </row>
    <row r="4112" spans="1:9" ht="11.25" customHeight="1" x14ac:dyDescent="0.2">
      <c r="A4112" s="181">
        <v>100414</v>
      </c>
      <c r="B4112" s="182" t="s">
        <v>3032</v>
      </c>
      <c r="C4112" s="182" t="s">
        <v>178</v>
      </c>
      <c r="D4112" s="183">
        <v>45014</v>
      </c>
      <c r="E4112" s="188" t="s">
        <v>15194</v>
      </c>
      <c r="F4112" s="186">
        <v>896553</v>
      </c>
      <c r="G4112" s="185" t="s">
        <v>6096</v>
      </c>
      <c r="H4112" s="110" t="s">
        <v>6121</v>
      </c>
      <c r="I4112" s="110" t="s">
        <v>6114</v>
      </c>
    </row>
    <row r="4113" spans="1:9" ht="11.25" customHeight="1" x14ac:dyDescent="0.2">
      <c r="A4113" s="181">
        <v>100415</v>
      </c>
      <c r="B4113" s="182" t="s">
        <v>6591</v>
      </c>
      <c r="C4113" s="182" t="s">
        <v>171</v>
      </c>
      <c r="D4113" s="183">
        <v>45014</v>
      </c>
      <c r="E4113" s="188" t="s">
        <v>15194</v>
      </c>
      <c r="F4113" s="186">
        <v>19633</v>
      </c>
      <c r="G4113" s="185" t="s">
        <v>9301</v>
      </c>
      <c r="H4113" s="110" t="s">
        <v>6178</v>
      </c>
      <c r="I4113" s="110" t="s">
        <v>6173</v>
      </c>
    </row>
    <row r="4114" spans="1:9" ht="11.25" customHeight="1" x14ac:dyDescent="0.2">
      <c r="A4114" s="181">
        <v>100416</v>
      </c>
      <c r="B4114" s="182" t="s">
        <v>6590</v>
      </c>
      <c r="C4114" s="182" t="s">
        <v>178</v>
      </c>
      <c r="D4114" s="184">
        <v>45014</v>
      </c>
      <c r="E4114" s="188" t="s">
        <v>15194</v>
      </c>
      <c r="F4114" s="186">
        <v>11553</v>
      </c>
      <c r="G4114" s="185" t="s">
        <v>6096</v>
      </c>
      <c r="H4114" s="110" t="s">
        <v>6362</v>
      </c>
      <c r="I4114" s="110" t="s">
        <v>6114</v>
      </c>
    </row>
    <row r="4115" spans="1:9" ht="11.25" customHeight="1" x14ac:dyDescent="0.2">
      <c r="A4115" s="181">
        <v>100417</v>
      </c>
      <c r="B4115" s="182" t="s">
        <v>2540</v>
      </c>
      <c r="C4115" s="182" t="s">
        <v>171</v>
      </c>
      <c r="D4115" s="184">
        <v>44123</v>
      </c>
      <c r="E4115" s="188" t="s">
        <v>15196</v>
      </c>
      <c r="F4115" s="186">
        <v>11453</v>
      </c>
      <c r="G4115" s="185" t="s">
        <v>6096</v>
      </c>
      <c r="H4115" s="110" t="s">
        <v>6168</v>
      </c>
      <c r="I4115" s="110" t="s">
        <v>6114</v>
      </c>
    </row>
    <row r="4116" spans="1:9" ht="11.25" customHeight="1" x14ac:dyDescent="0.2">
      <c r="A4116" s="181">
        <v>100418</v>
      </c>
      <c r="B4116" s="182" t="s">
        <v>11844</v>
      </c>
      <c r="C4116" s="182" t="s">
        <v>178</v>
      </c>
      <c r="D4116" s="183"/>
      <c r="E4116" s="188" t="s">
        <v>15193</v>
      </c>
      <c r="F4116" s="186">
        <v>0</v>
      </c>
      <c r="G4116" s="185" t="s">
        <v>6096</v>
      </c>
      <c r="H4116" s="110" t="s">
        <v>6194</v>
      </c>
      <c r="I4116" s="110" t="s">
        <v>6114</v>
      </c>
    </row>
    <row r="4117" spans="1:9" ht="11.25" customHeight="1" x14ac:dyDescent="0.2">
      <c r="A4117" s="181">
        <v>100419</v>
      </c>
      <c r="B4117" s="182" t="s">
        <v>3423</v>
      </c>
      <c r="C4117" s="182" t="s">
        <v>183</v>
      </c>
      <c r="D4117" s="184">
        <v>45007</v>
      </c>
      <c r="E4117" s="188" t="s">
        <v>15194</v>
      </c>
      <c r="F4117" s="186">
        <v>8838</v>
      </c>
      <c r="G4117" s="185" t="s">
        <v>6096</v>
      </c>
      <c r="H4117" s="110" t="s">
        <v>6359</v>
      </c>
      <c r="I4117" s="110" t="s">
        <v>6114</v>
      </c>
    </row>
    <row r="4118" spans="1:9" ht="11.25" customHeight="1" x14ac:dyDescent="0.2">
      <c r="A4118" s="181">
        <v>100420</v>
      </c>
      <c r="B4118" s="182" t="s">
        <v>11843</v>
      </c>
      <c r="C4118" s="182" t="s">
        <v>171</v>
      </c>
      <c r="D4118" s="184"/>
      <c r="E4118" s="188" t="s">
        <v>15193</v>
      </c>
      <c r="F4118" s="186">
        <v>0</v>
      </c>
      <c r="G4118" s="185" t="s">
        <v>6096</v>
      </c>
      <c r="H4118" s="110" t="s">
        <v>6119</v>
      </c>
      <c r="I4118" s="110" t="s">
        <v>9304</v>
      </c>
    </row>
    <row r="4119" spans="1:9" ht="11.25" customHeight="1" x14ac:dyDescent="0.2">
      <c r="A4119" s="181">
        <v>100421</v>
      </c>
      <c r="B4119" s="182" t="s">
        <v>1687</v>
      </c>
      <c r="C4119" s="182" t="s">
        <v>168</v>
      </c>
      <c r="D4119" s="183">
        <v>44991</v>
      </c>
      <c r="E4119" s="188" t="s">
        <v>15194</v>
      </c>
      <c r="F4119" s="186">
        <v>36594</v>
      </c>
      <c r="G4119" s="185" t="s">
        <v>6096</v>
      </c>
      <c r="H4119" s="110" t="s">
        <v>6342</v>
      </c>
      <c r="I4119" s="110" t="s">
        <v>6118</v>
      </c>
    </row>
    <row r="4120" spans="1:9" ht="11.25" customHeight="1" x14ac:dyDescent="0.2">
      <c r="A4120" s="181">
        <v>100422</v>
      </c>
      <c r="B4120" s="182" t="s">
        <v>7591</v>
      </c>
      <c r="C4120" s="182" t="s">
        <v>183</v>
      </c>
      <c r="D4120" s="183">
        <v>45014</v>
      </c>
      <c r="E4120" s="188" t="s">
        <v>15194</v>
      </c>
      <c r="F4120" s="186">
        <v>3059</v>
      </c>
      <c r="G4120" s="185" t="s">
        <v>6096</v>
      </c>
      <c r="H4120" s="110" t="s">
        <v>6342</v>
      </c>
      <c r="I4120" s="110" t="s">
        <v>6114</v>
      </c>
    </row>
    <row r="4121" spans="1:9" ht="11.25" customHeight="1" x14ac:dyDescent="0.2">
      <c r="A4121" s="181">
        <v>100423</v>
      </c>
      <c r="B4121" s="182" t="s">
        <v>7099</v>
      </c>
      <c r="C4121" s="182" t="s">
        <v>178</v>
      </c>
      <c r="D4121" s="183">
        <v>45009</v>
      </c>
      <c r="E4121" s="188" t="s">
        <v>15194</v>
      </c>
      <c r="F4121" s="186">
        <v>32368</v>
      </c>
      <c r="G4121" s="185" t="s">
        <v>6096</v>
      </c>
      <c r="H4121" s="110" t="s">
        <v>6272</v>
      </c>
      <c r="I4121" s="110" t="s">
        <v>9306</v>
      </c>
    </row>
    <row r="4122" spans="1:9" ht="11.25" customHeight="1" x14ac:dyDescent="0.2">
      <c r="A4122" s="181">
        <v>100425</v>
      </c>
      <c r="B4122" s="182" t="s">
        <v>8975</v>
      </c>
      <c r="C4122" s="182" t="s">
        <v>178</v>
      </c>
      <c r="D4122" s="183">
        <v>44592</v>
      </c>
      <c r="E4122" s="188" t="s">
        <v>7328</v>
      </c>
      <c r="F4122" s="186">
        <v>32478</v>
      </c>
      <c r="G4122" s="185" t="s">
        <v>6096</v>
      </c>
      <c r="H4122" s="110" t="s">
        <v>6272</v>
      </c>
      <c r="I4122" s="110" t="s">
        <v>9306</v>
      </c>
    </row>
    <row r="4123" spans="1:9" ht="11.25" customHeight="1" x14ac:dyDescent="0.2">
      <c r="A4123" s="181">
        <v>100426</v>
      </c>
      <c r="B4123" s="182" t="s">
        <v>396</v>
      </c>
      <c r="C4123" s="182" t="s">
        <v>273</v>
      </c>
      <c r="D4123" s="184">
        <v>44589</v>
      </c>
      <c r="E4123" s="188" t="s">
        <v>7328</v>
      </c>
      <c r="F4123" s="186">
        <v>125153</v>
      </c>
      <c r="G4123" s="185" t="s">
        <v>6096</v>
      </c>
      <c r="H4123" s="110" t="s">
        <v>6194</v>
      </c>
      <c r="I4123" s="110" t="s">
        <v>6117</v>
      </c>
    </row>
    <row r="4124" spans="1:9" ht="11.25" customHeight="1" x14ac:dyDescent="0.2">
      <c r="A4124" s="181">
        <v>100427</v>
      </c>
      <c r="B4124" s="182" t="s">
        <v>397</v>
      </c>
      <c r="C4124" s="182" t="s">
        <v>273</v>
      </c>
      <c r="D4124" s="183"/>
      <c r="E4124" s="188" t="s">
        <v>15193</v>
      </c>
      <c r="F4124" s="186">
        <v>0</v>
      </c>
      <c r="G4124" s="185" t="s">
        <v>6096</v>
      </c>
      <c r="H4124" s="110" t="s">
        <v>6240</v>
      </c>
      <c r="I4124" s="110" t="s">
        <v>6117</v>
      </c>
    </row>
    <row r="4125" spans="1:9" ht="11.25" customHeight="1" x14ac:dyDescent="0.2">
      <c r="A4125" s="181">
        <v>100428</v>
      </c>
      <c r="B4125" s="182" t="s">
        <v>3108</v>
      </c>
      <c r="C4125" s="182" t="s">
        <v>178</v>
      </c>
      <c r="D4125" s="184">
        <v>43840</v>
      </c>
      <c r="E4125" s="188" t="s">
        <v>15196</v>
      </c>
      <c r="F4125" s="186">
        <v>10068.99</v>
      </c>
      <c r="G4125" s="185" t="s">
        <v>6096</v>
      </c>
      <c r="H4125" s="110" t="s">
        <v>6203</v>
      </c>
      <c r="I4125" s="110" t="s">
        <v>8297</v>
      </c>
    </row>
    <row r="4126" spans="1:9" ht="11.25" customHeight="1" x14ac:dyDescent="0.2">
      <c r="A4126" s="181">
        <v>100429</v>
      </c>
      <c r="B4126" s="182" t="s">
        <v>11842</v>
      </c>
      <c r="C4126" s="182" t="s">
        <v>178</v>
      </c>
      <c r="D4126" s="184"/>
      <c r="E4126" s="188" t="s">
        <v>15193</v>
      </c>
      <c r="F4126" s="186">
        <v>0</v>
      </c>
      <c r="G4126" s="185" t="s">
        <v>6096</v>
      </c>
      <c r="H4126" s="110" t="s">
        <v>6141</v>
      </c>
      <c r="I4126" s="110" t="s">
        <v>6114</v>
      </c>
    </row>
    <row r="4127" spans="1:9" ht="11.25" customHeight="1" x14ac:dyDescent="0.2">
      <c r="A4127" s="181">
        <v>100430</v>
      </c>
      <c r="B4127" s="182" t="s">
        <v>3383</v>
      </c>
      <c r="C4127" s="182" t="s">
        <v>178</v>
      </c>
      <c r="D4127" s="183"/>
      <c r="E4127" s="188" t="s">
        <v>15193</v>
      </c>
      <c r="F4127" s="186">
        <v>0</v>
      </c>
      <c r="G4127" s="185" t="s">
        <v>7511</v>
      </c>
      <c r="H4127" s="110" t="s">
        <v>6152</v>
      </c>
      <c r="I4127" s="110" t="s">
        <v>6114</v>
      </c>
    </row>
    <row r="4128" spans="1:9" ht="11.25" customHeight="1" x14ac:dyDescent="0.2">
      <c r="A4128" s="181">
        <v>100431</v>
      </c>
      <c r="B4128" s="182" t="s">
        <v>3372</v>
      </c>
      <c r="C4128" s="182" t="s">
        <v>178</v>
      </c>
      <c r="D4128" s="183"/>
      <c r="E4128" s="188" t="s">
        <v>15193</v>
      </c>
      <c r="F4128" s="186">
        <v>0</v>
      </c>
      <c r="G4128" s="185" t="s">
        <v>6096</v>
      </c>
      <c r="H4128" s="110" t="s">
        <v>6194</v>
      </c>
      <c r="I4128" s="110" t="s">
        <v>6118</v>
      </c>
    </row>
    <row r="4129" spans="1:9" ht="11.25" customHeight="1" x14ac:dyDescent="0.2">
      <c r="A4129" s="181">
        <v>100432</v>
      </c>
      <c r="B4129" s="182" t="s">
        <v>5304</v>
      </c>
      <c r="C4129" s="182" t="s">
        <v>178</v>
      </c>
      <c r="D4129" s="184">
        <v>45447</v>
      </c>
      <c r="E4129" s="188" t="s">
        <v>10909</v>
      </c>
      <c r="F4129" s="186">
        <v>278099395</v>
      </c>
      <c r="G4129" s="185" t="s">
        <v>6096</v>
      </c>
      <c r="H4129" s="110" t="s">
        <v>6203</v>
      </c>
      <c r="I4129" s="110" t="s">
        <v>6117</v>
      </c>
    </row>
    <row r="4130" spans="1:9" ht="11.25" customHeight="1" x14ac:dyDescent="0.2">
      <c r="A4130" s="181">
        <v>100433</v>
      </c>
      <c r="B4130" s="182" t="s">
        <v>11841</v>
      </c>
      <c r="C4130" s="182" t="s">
        <v>178</v>
      </c>
      <c r="D4130" s="183"/>
      <c r="E4130" s="188" t="s">
        <v>15193</v>
      </c>
      <c r="F4130" s="186">
        <v>0</v>
      </c>
      <c r="G4130" s="185" t="s">
        <v>6096</v>
      </c>
      <c r="H4130" s="110" t="s">
        <v>6240</v>
      </c>
      <c r="I4130" s="110" t="s">
        <v>6117</v>
      </c>
    </row>
    <row r="4131" spans="1:9" ht="11.25" customHeight="1" x14ac:dyDescent="0.2">
      <c r="A4131" s="181">
        <v>100434</v>
      </c>
      <c r="B4131" s="182" t="s">
        <v>3548</v>
      </c>
      <c r="C4131" s="182" t="s">
        <v>178</v>
      </c>
      <c r="D4131" s="183"/>
      <c r="E4131" s="188" t="s">
        <v>15193</v>
      </c>
      <c r="F4131" s="186">
        <v>0</v>
      </c>
      <c r="G4131" s="185" t="s">
        <v>6096</v>
      </c>
      <c r="H4131" s="110" t="s">
        <v>6262</v>
      </c>
      <c r="I4131" s="110" t="s">
        <v>6117</v>
      </c>
    </row>
    <row r="4132" spans="1:9" ht="11.25" customHeight="1" x14ac:dyDescent="0.2">
      <c r="A4132" s="181">
        <v>100435</v>
      </c>
      <c r="B4132" s="182" t="s">
        <v>11840</v>
      </c>
      <c r="C4132" s="182" t="s">
        <v>178</v>
      </c>
      <c r="D4132" s="184"/>
      <c r="E4132" s="188" t="s">
        <v>15193</v>
      </c>
      <c r="F4132" s="186">
        <v>0</v>
      </c>
      <c r="G4132" s="185" t="s">
        <v>6096</v>
      </c>
      <c r="H4132" s="110" t="s">
        <v>7462</v>
      </c>
      <c r="I4132" s="110" t="s">
        <v>6114</v>
      </c>
    </row>
    <row r="4133" spans="1:9" ht="11.25" customHeight="1" x14ac:dyDescent="0.2">
      <c r="A4133" s="181">
        <v>100436</v>
      </c>
      <c r="B4133" s="182" t="s">
        <v>11839</v>
      </c>
      <c r="C4133" s="182" t="s">
        <v>178</v>
      </c>
      <c r="D4133" s="184"/>
      <c r="E4133" s="188" t="s">
        <v>15193</v>
      </c>
      <c r="F4133" s="186">
        <v>0</v>
      </c>
      <c r="G4133" s="185" t="s">
        <v>9315</v>
      </c>
      <c r="H4133" s="110" t="s">
        <v>6137</v>
      </c>
      <c r="I4133" s="110" t="s">
        <v>6114</v>
      </c>
    </row>
    <row r="4134" spans="1:9" ht="11.25" customHeight="1" x14ac:dyDescent="0.2">
      <c r="A4134" s="181">
        <v>100437</v>
      </c>
      <c r="B4134" s="182" t="s">
        <v>9332</v>
      </c>
      <c r="C4134" s="182" t="s">
        <v>178</v>
      </c>
      <c r="D4134" s="183">
        <v>45447</v>
      </c>
      <c r="E4134" s="188" t="s">
        <v>10909</v>
      </c>
      <c r="F4134" s="186">
        <v>14900198</v>
      </c>
      <c r="G4134" s="185" t="s">
        <v>6096</v>
      </c>
      <c r="H4134" s="110" t="s">
        <v>6434</v>
      </c>
      <c r="I4134" s="110" t="s">
        <v>6114</v>
      </c>
    </row>
    <row r="4135" spans="1:9" ht="11.25" customHeight="1" x14ac:dyDescent="0.2">
      <c r="A4135" s="181">
        <v>100438</v>
      </c>
      <c r="B4135" s="182" t="s">
        <v>3398</v>
      </c>
      <c r="C4135" s="182" t="s">
        <v>178</v>
      </c>
      <c r="D4135" s="183"/>
      <c r="E4135" s="188" t="s">
        <v>15193</v>
      </c>
      <c r="F4135" s="186">
        <v>0</v>
      </c>
      <c r="G4135" s="185" t="s">
        <v>6096</v>
      </c>
      <c r="H4135" s="110" t="s">
        <v>6560</v>
      </c>
      <c r="I4135" s="110" t="s">
        <v>6211</v>
      </c>
    </row>
    <row r="4136" spans="1:9" ht="11.25" customHeight="1" x14ac:dyDescent="0.2">
      <c r="A4136" s="181">
        <v>100439</v>
      </c>
      <c r="B4136" s="182" t="s">
        <v>3397</v>
      </c>
      <c r="C4136" s="182" t="s">
        <v>178</v>
      </c>
      <c r="D4136" s="184">
        <v>45014</v>
      </c>
      <c r="E4136" s="188" t="s">
        <v>15194</v>
      </c>
      <c r="F4136" s="186">
        <v>239378</v>
      </c>
      <c r="G4136" s="185" t="s">
        <v>6096</v>
      </c>
      <c r="H4136" s="110" t="s">
        <v>6280</v>
      </c>
      <c r="I4136" s="110" t="s">
        <v>6117</v>
      </c>
    </row>
    <row r="4137" spans="1:9" ht="11.25" customHeight="1" x14ac:dyDescent="0.2">
      <c r="A4137" s="181">
        <v>100440</v>
      </c>
      <c r="B4137" s="182" t="s">
        <v>3394</v>
      </c>
      <c r="C4137" s="182" t="s">
        <v>171</v>
      </c>
      <c r="D4137" s="183">
        <v>45014</v>
      </c>
      <c r="E4137" s="188" t="s">
        <v>15194</v>
      </c>
      <c r="F4137" s="186">
        <v>264472</v>
      </c>
      <c r="G4137" s="185" t="s">
        <v>6096</v>
      </c>
      <c r="H4137" s="110" t="s">
        <v>9317</v>
      </c>
      <c r="I4137" s="110" t="s">
        <v>6114</v>
      </c>
    </row>
    <row r="4138" spans="1:9" ht="11.25" customHeight="1" x14ac:dyDescent="0.2">
      <c r="A4138" s="181">
        <v>100441</v>
      </c>
      <c r="B4138" s="182" t="s">
        <v>3395</v>
      </c>
      <c r="C4138" s="182" t="s">
        <v>171</v>
      </c>
      <c r="D4138" s="184">
        <v>45014</v>
      </c>
      <c r="E4138" s="188" t="s">
        <v>15194</v>
      </c>
      <c r="F4138" s="186">
        <v>223198.01</v>
      </c>
      <c r="G4138" s="185" t="s">
        <v>6096</v>
      </c>
      <c r="H4138" s="110" t="s">
        <v>6141</v>
      </c>
      <c r="I4138" s="110" t="s">
        <v>6114</v>
      </c>
    </row>
    <row r="4139" spans="1:9" ht="11.25" customHeight="1" x14ac:dyDescent="0.2">
      <c r="A4139" s="181">
        <v>100442</v>
      </c>
      <c r="B4139" s="182" t="s">
        <v>3564</v>
      </c>
      <c r="C4139" s="182" t="s">
        <v>178</v>
      </c>
      <c r="D4139" s="184">
        <v>45014</v>
      </c>
      <c r="E4139" s="188" t="s">
        <v>15194</v>
      </c>
      <c r="F4139" s="186">
        <v>28846</v>
      </c>
      <c r="G4139" s="185" t="s">
        <v>6096</v>
      </c>
      <c r="H4139" s="110" t="s">
        <v>6362</v>
      </c>
      <c r="I4139" s="110" t="s">
        <v>6114</v>
      </c>
    </row>
    <row r="4140" spans="1:9" ht="11.25" customHeight="1" x14ac:dyDescent="0.2">
      <c r="A4140" s="181">
        <v>100443</v>
      </c>
      <c r="B4140" s="182" t="s">
        <v>3380</v>
      </c>
      <c r="C4140" s="182" t="s">
        <v>4532</v>
      </c>
      <c r="D4140" s="183"/>
      <c r="E4140" s="188" t="s">
        <v>15193</v>
      </c>
      <c r="F4140" s="186">
        <v>0</v>
      </c>
      <c r="G4140" s="185" t="s">
        <v>6096</v>
      </c>
      <c r="H4140" s="110" t="s">
        <v>6370</v>
      </c>
      <c r="I4140" s="110" t="s">
        <v>6211</v>
      </c>
    </row>
    <row r="4141" spans="1:9" ht="11.25" customHeight="1" x14ac:dyDescent="0.2">
      <c r="A4141" s="181">
        <v>100444</v>
      </c>
      <c r="B4141" s="182" t="s">
        <v>3623</v>
      </c>
      <c r="C4141" s="182" t="s">
        <v>178</v>
      </c>
      <c r="D4141" s="183"/>
      <c r="E4141" s="188" t="s">
        <v>15193</v>
      </c>
      <c r="F4141" s="186">
        <v>0</v>
      </c>
      <c r="G4141" s="185" t="s">
        <v>6096</v>
      </c>
      <c r="H4141" s="110" t="s">
        <v>6370</v>
      </c>
      <c r="I4141" s="110" t="s">
        <v>6114</v>
      </c>
    </row>
    <row r="4142" spans="1:9" ht="11.25" customHeight="1" x14ac:dyDescent="0.2">
      <c r="A4142" s="181">
        <v>100445</v>
      </c>
      <c r="B4142" s="182" t="s">
        <v>11838</v>
      </c>
      <c r="C4142" s="182" t="s">
        <v>178</v>
      </c>
      <c r="D4142" s="183"/>
      <c r="E4142" s="188" t="s">
        <v>15193</v>
      </c>
      <c r="F4142" s="186">
        <v>0</v>
      </c>
      <c r="G4142" s="185" t="s">
        <v>6604</v>
      </c>
      <c r="H4142" s="110" t="s">
        <v>6451</v>
      </c>
      <c r="I4142" s="110" t="s">
        <v>6211</v>
      </c>
    </row>
    <row r="4143" spans="1:9" ht="11.25" customHeight="1" x14ac:dyDescent="0.2">
      <c r="A4143" s="181">
        <v>100446</v>
      </c>
      <c r="B4143" s="182" t="s">
        <v>9198</v>
      </c>
      <c r="C4143" s="182" t="s">
        <v>178</v>
      </c>
      <c r="D4143" s="183">
        <v>45014</v>
      </c>
      <c r="E4143" s="188" t="s">
        <v>15194</v>
      </c>
      <c r="F4143" s="186">
        <v>405007</v>
      </c>
      <c r="G4143" s="185" t="s">
        <v>6096</v>
      </c>
      <c r="H4143" s="110" t="s">
        <v>6258</v>
      </c>
      <c r="I4143" s="110" t="s">
        <v>6117</v>
      </c>
    </row>
    <row r="4144" spans="1:9" ht="11.25" customHeight="1" x14ac:dyDescent="0.2">
      <c r="A4144" s="181">
        <v>100447</v>
      </c>
      <c r="B4144" s="182" t="s">
        <v>11837</v>
      </c>
      <c r="C4144" s="182" t="s">
        <v>178</v>
      </c>
      <c r="D4144" s="183"/>
      <c r="E4144" s="188" t="s">
        <v>15193</v>
      </c>
      <c r="F4144" s="186">
        <v>0</v>
      </c>
      <c r="G4144" s="185" t="s">
        <v>9321</v>
      </c>
      <c r="H4144" s="110" t="s">
        <v>6191</v>
      </c>
      <c r="I4144" s="110" t="s">
        <v>6118</v>
      </c>
    </row>
    <row r="4145" spans="1:9" ht="11.25" customHeight="1" x14ac:dyDescent="0.2">
      <c r="A4145" s="181">
        <v>100448</v>
      </c>
      <c r="B4145" s="182" t="s">
        <v>11836</v>
      </c>
      <c r="C4145" s="182" t="s">
        <v>178</v>
      </c>
      <c r="D4145" s="183"/>
      <c r="E4145" s="188" t="s">
        <v>15193</v>
      </c>
      <c r="F4145" s="186">
        <v>0</v>
      </c>
      <c r="G4145" s="185" t="s">
        <v>6096</v>
      </c>
      <c r="H4145" s="110" t="s">
        <v>7394</v>
      </c>
      <c r="I4145" s="110" t="s">
        <v>6114</v>
      </c>
    </row>
    <row r="4146" spans="1:9" ht="11.25" customHeight="1" x14ac:dyDescent="0.2">
      <c r="A4146" s="181">
        <v>100449</v>
      </c>
      <c r="B4146" s="182" t="s">
        <v>9197</v>
      </c>
      <c r="C4146" s="182" t="s">
        <v>178</v>
      </c>
      <c r="D4146" s="183">
        <v>45009</v>
      </c>
      <c r="E4146" s="188" t="s">
        <v>15194</v>
      </c>
      <c r="F4146" s="186">
        <v>480968</v>
      </c>
      <c r="G4146" s="185" t="s">
        <v>7792</v>
      </c>
      <c r="H4146" s="110" t="s">
        <v>6152</v>
      </c>
      <c r="I4146" s="110" t="s">
        <v>6117</v>
      </c>
    </row>
    <row r="4147" spans="1:9" ht="11.25" customHeight="1" x14ac:dyDescent="0.2">
      <c r="A4147" s="181">
        <v>100450</v>
      </c>
      <c r="B4147" s="182" t="s">
        <v>11835</v>
      </c>
      <c r="C4147" s="182" t="s">
        <v>178</v>
      </c>
      <c r="D4147" s="183"/>
      <c r="E4147" s="188" t="s">
        <v>15193</v>
      </c>
      <c r="F4147" s="186">
        <v>0</v>
      </c>
      <c r="G4147" s="185" t="s">
        <v>6096</v>
      </c>
      <c r="H4147" s="110" t="s">
        <v>6152</v>
      </c>
      <c r="I4147" s="110" t="s">
        <v>6114</v>
      </c>
    </row>
    <row r="4148" spans="1:9" ht="11.25" customHeight="1" x14ac:dyDescent="0.2">
      <c r="A4148" s="181">
        <v>100451</v>
      </c>
      <c r="B4148" s="182" t="s">
        <v>11834</v>
      </c>
      <c r="C4148" s="182" t="s">
        <v>178</v>
      </c>
      <c r="D4148" s="183"/>
      <c r="E4148" s="188" t="s">
        <v>15193</v>
      </c>
      <c r="F4148" s="186">
        <v>0</v>
      </c>
      <c r="G4148" s="185" t="s">
        <v>6096</v>
      </c>
      <c r="H4148" s="110" t="s">
        <v>6164</v>
      </c>
      <c r="I4148" s="110" t="s">
        <v>6114</v>
      </c>
    </row>
    <row r="4149" spans="1:9" ht="11.25" customHeight="1" x14ac:dyDescent="0.2">
      <c r="A4149" s="181">
        <v>100452</v>
      </c>
      <c r="B4149" s="182" t="s">
        <v>11833</v>
      </c>
      <c r="C4149" s="182" t="s">
        <v>178</v>
      </c>
      <c r="D4149" s="183"/>
      <c r="E4149" s="188" t="s">
        <v>15193</v>
      </c>
      <c r="F4149" s="186">
        <v>0</v>
      </c>
      <c r="G4149" s="185" t="s">
        <v>6096</v>
      </c>
      <c r="H4149" s="110" t="s">
        <v>6164</v>
      </c>
      <c r="I4149" s="110" t="s">
        <v>6114</v>
      </c>
    </row>
    <row r="4150" spans="1:9" ht="11.25" customHeight="1" x14ac:dyDescent="0.2">
      <c r="A4150" s="181">
        <v>100454</v>
      </c>
      <c r="B4150" s="182" t="s">
        <v>11832</v>
      </c>
      <c r="C4150" s="182" t="s">
        <v>178</v>
      </c>
      <c r="D4150" s="183"/>
      <c r="E4150" s="188" t="s">
        <v>15193</v>
      </c>
      <c r="F4150" s="186">
        <v>0</v>
      </c>
      <c r="G4150" s="185" t="s">
        <v>6096</v>
      </c>
      <c r="H4150" s="110" t="s">
        <v>6164</v>
      </c>
      <c r="I4150" s="110" t="s">
        <v>6114</v>
      </c>
    </row>
    <row r="4151" spans="1:9" ht="11.25" customHeight="1" x14ac:dyDescent="0.2">
      <c r="A4151" s="181">
        <v>100455</v>
      </c>
      <c r="B4151" s="182" t="s">
        <v>9268</v>
      </c>
      <c r="C4151" s="182" t="s">
        <v>178</v>
      </c>
      <c r="D4151" s="184">
        <v>45257</v>
      </c>
      <c r="E4151" s="188" t="s">
        <v>15194</v>
      </c>
      <c r="F4151" s="186">
        <v>146803.01</v>
      </c>
      <c r="G4151" s="185" t="s">
        <v>6096</v>
      </c>
      <c r="H4151" s="110" t="s">
        <v>6164</v>
      </c>
      <c r="I4151" s="110" t="s">
        <v>6114</v>
      </c>
    </row>
    <row r="4152" spans="1:9" ht="11.25" customHeight="1" x14ac:dyDescent="0.2">
      <c r="A4152" s="181">
        <v>100456</v>
      </c>
      <c r="B4152" s="182" t="s">
        <v>3424</v>
      </c>
      <c r="C4152" s="182" t="s">
        <v>178</v>
      </c>
      <c r="D4152" s="184">
        <v>45014</v>
      </c>
      <c r="E4152" s="188" t="s">
        <v>15194</v>
      </c>
      <c r="F4152" s="186">
        <v>408637</v>
      </c>
      <c r="G4152" s="185" t="s">
        <v>6096</v>
      </c>
      <c r="H4152" s="110" t="s">
        <v>6097</v>
      </c>
      <c r="I4152" s="110" t="s">
        <v>9273</v>
      </c>
    </row>
    <row r="4153" spans="1:9" ht="11.25" customHeight="1" x14ac:dyDescent="0.2">
      <c r="A4153" s="181">
        <v>100457</v>
      </c>
      <c r="B4153" s="182" t="s">
        <v>3477</v>
      </c>
      <c r="C4153" s="182" t="s">
        <v>178</v>
      </c>
      <c r="D4153" s="184"/>
      <c r="E4153" s="188" t="s">
        <v>15193</v>
      </c>
      <c r="F4153" s="186">
        <v>0</v>
      </c>
      <c r="G4153" s="185" t="s">
        <v>6096</v>
      </c>
      <c r="H4153" s="110" t="s">
        <v>6097</v>
      </c>
      <c r="I4153" s="110" t="s">
        <v>8995</v>
      </c>
    </row>
    <row r="4154" spans="1:9" ht="11.25" customHeight="1" x14ac:dyDescent="0.2">
      <c r="A4154" s="181">
        <v>100458</v>
      </c>
      <c r="B4154" s="182" t="s">
        <v>7049</v>
      </c>
      <c r="C4154" s="182" t="s">
        <v>171</v>
      </c>
      <c r="D4154" s="184">
        <v>44589</v>
      </c>
      <c r="E4154" s="188" t="s">
        <v>7328</v>
      </c>
      <c r="F4154" s="186">
        <v>4383</v>
      </c>
      <c r="G4154" s="185" t="s">
        <v>6096</v>
      </c>
      <c r="H4154" s="110" t="s">
        <v>6097</v>
      </c>
      <c r="I4154" s="110" t="s">
        <v>8995</v>
      </c>
    </row>
    <row r="4155" spans="1:9" ht="11.25" customHeight="1" x14ac:dyDescent="0.2">
      <c r="A4155" s="181">
        <v>100459</v>
      </c>
      <c r="B4155" s="182" t="s">
        <v>11831</v>
      </c>
      <c r="C4155" s="182" t="s">
        <v>178</v>
      </c>
      <c r="D4155" s="184"/>
      <c r="E4155" s="188" t="s">
        <v>15193</v>
      </c>
      <c r="F4155" s="186">
        <v>0</v>
      </c>
      <c r="G4155" s="185" t="s">
        <v>6096</v>
      </c>
      <c r="H4155" s="110" t="s">
        <v>6097</v>
      </c>
      <c r="I4155" s="110" t="s">
        <v>8995</v>
      </c>
    </row>
    <row r="4156" spans="1:9" ht="11.25" customHeight="1" x14ac:dyDescent="0.2">
      <c r="A4156" s="181">
        <v>100460</v>
      </c>
      <c r="B4156" s="182" t="s">
        <v>3567</v>
      </c>
      <c r="C4156" s="182" t="s">
        <v>178</v>
      </c>
      <c r="D4156" s="184"/>
      <c r="E4156" s="188" t="s">
        <v>15193</v>
      </c>
      <c r="F4156" s="186">
        <v>0</v>
      </c>
      <c r="G4156" s="185" t="s">
        <v>6096</v>
      </c>
      <c r="H4156" s="110" t="s">
        <v>6097</v>
      </c>
      <c r="I4156" s="110" t="s">
        <v>8995</v>
      </c>
    </row>
    <row r="4157" spans="1:9" ht="11.25" customHeight="1" x14ac:dyDescent="0.2">
      <c r="A4157" s="181">
        <v>100461</v>
      </c>
      <c r="B4157" s="182" t="s">
        <v>3568</v>
      </c>
      <c r="C4157" s="182" t="s">
        <v>178</v>
      </c>
      <c r="D4157" s="184">
        <v>44904</v>
      </c>
      <c r="E4157" s="188" t="s">
        <v>7328</v>
      </c>
      <c r="F4157" s="186">
        <v>832085</v>
      </c>
      <c r="G4157" s="185" t="s">
        <v>6096</v>
      </c>
      <c r="H4157" s="110" t="s">
        <v>6097</v>
      </c>
      <c r="I4157" s="110" t="s">
        <v>8562</v>
      </c>
    </row>
    <row r="4158" spans="1:9" ht="11.25" customHeight="1" x14ac:dyDescent="0.2">
      <c r="A4158" s="181">
        <v>100462</v>
      </c>
      <c r="B4158" s="182" t="s">
        <v>3569</v>
      </c>
      <c r="C4158" s="182" t="s">
        <v>178</v>
      </c>
      <c r="D4158" s="184">
        <v>44904</v>
      </c>
      <c r="E4158" s="188" t="s">
        <v>7328</v>
      </c>
      <c r="F4158" s="186">
        <v>1345575</v>
      </c>
      <c r="G4158" s="185" t="s">
        <v>6096</v>
      </c>
      <c r="H4158" s="110" t="s">
        <v>6097</v>
      </c>
      <c r="I4158" s="110" t="s">
        <v>8562</v>
      </c>
    </row>
    <row r="4159" spans="1:9" ht="11.25" customHeight="1" x14ac:dyDescent="0.2">
      <c r="A4159" s="181">
        <v>100463</v>
      </c>
      <c r="B4159" s="182" t="s">
        <v>3570</v>
      </c>
      <c r="C4159" s="182" t="s">
        <v>178</v>
      </c>
      <c r="D4159" s="183"/>
      <c r="E4159" s="188" t="s">
        <v>15193</v>
      </c>
      <c r="F4159" s="186">
        <v>0</v>
      </c>
      <c r="G4159" s="185" t="s">
        <v>6096</v>
      </c>
      <c r="H4159" s="110" t="s">
        <v>6097</v>
      </c>
      <c r="I4159" s="110" t="s">
        <v>8562</v>
      </c>
    </row>
    <row r="4160" spans="1:9" ht="11.25" customHeight="1" x14ac:dyDescent="0.2">
      <c r="A4160" s="181">
        <v>100464</v>
      </c>
      <c r="B4160" s="182" t="s">
        <v>9243</v>
      </c>
      <c r="C4160" s="182" t="s">
        <v>178</v>
      </c>
      <c r="D4160" s="183">
        <v>44904</v>
      </c>
      <c r="E4160" s="188" t="s">
        <v>7328</v>
      </c>
      <c r="F4160" s="186">
        <v>1280131</v>
      </c>
      <c r="G4160" s="185" t="s">
        <v>6096</v>
      </c>
      <c r="H4160" s="110" t="s">
        <v>6097</v>
      </c>
      <c r="I4160" s="110" t="s">
        <v>8562</v>
      </c>
    </row>
    <row r="4161" spans="1:9" ht="11.25" customHeight="1" x14ac:dyDescent="0.2">
      <c r="A4161" s="181">
        <v>100465</v>
      </c>
      <c r="B4161" s="182" t="s">
        <v>3571</v>
      </c>
      <c r="C4161" s="182" t="s">
        <v>178</v>
      </c>
      <c r="D4161" s="184">
        <v>44904</v>
      </c>
      <c r="E4161" s="188" t="s">
        <v>7328</v>
      </c>
      <c r="F4161" s="186">
        <v>768078</v>
      </c>
      <c r="G4161" s="185" t="s">
        <v>6096</v>
      </c>
      <c r="H4161" s="110" t="s">
        <v>6097</v>
      </c>
      <c r="I4161" s="110" t="s">
        <v>8034</v>
      </c>
    </row>
    <row r="4162" spans="1:9" ht="11.25" customHeight="1" x14ac:dyDescent="0.2">
      <c r="A4162" s="181">
        <v>100466</v>
      </c>
      <c r="B4162" s="182" t="s">
        <v>3572</v>
      </c>
      <c r="C4162" s="182" t="s">
        <v>178</v>
      </c>
      <c r="D4162" s="184">
        <v>44904</v>
      </c>
      <c r="E4162" s="188" t="s">
        <v>7328</v>
      </c>
      <c r="F4162" s="186">
        <v>1166165</v>
      </c>
      <c r="G4162" s="185" t="s">
        <v>6096</v>
      </c>
      <c r="H4162" s="110" t="s">
        <v>6097</v>
      </c>
      <c r="I4162" s="110" t="s">
        <v>8034</v>
      </c>
    </row>
    <row r="4163" spans="1:9" ht="11.25" customHeight="1" x14ac:dyDescent="0.2">
      <c r="A4163" s="181">
        <v>100467</v>
      </c>
      <c r="B4163" s="182" t="s">
        <v>3573</v>
      </c>
      <c r="C4163" s="182" t="s">
        <v>178</v>
      </c>
      <c r="D4163" s="183">
        <v>44914</v>
      </c>
      <c r="E4163" s="188" t="s">
        <v>7328</v>
      </c>
      <c r="F4163" s="186">
        <v>768078</v>
      </c>
      <c r="G4163" s="185" t="s">
        <v>6096</v>
      </c>
      <c r="H4163" s="110" t="s">
        <v>6097</v>
      </c>
      <c r="I4163" s="110" t="s">
        <v>8034</v>
      </c>
    </row>
    <row r="4164" spans="1:9" ht="11.25" customHeight="1" x14ac:dyDescent="0.2">
      <c r="A4164" s="181">
        <v>100468</v>
      </c>
      <c r="B4164" s="182" t="s">
        <v>3574</v>
      </c>
      <c r="C4164" s="182" t="s">
        <v>178</v>
      </c>
      <c r="D4164" s="183">
        <v>44914</v>
      </c>
      <c r="E4164" s="188" t="s">
        <v>7328</v>
      </c>
      <c r="F4164" s="186">
        <v>1224319.01</v>
      </c>
      <c r="G4164" s="185" t="s">
        <v>6096</v>
      </c>
      <c r="H4164" s="110" t="s">
        <v>6097</v>
      </c>
      <c r="I4164" s="110" t="s">
        <v>8034</v>
      </c>
    </row>
    <row r="4165" spans="1:9" ht="11.25" customHeight="1" x14ac:dyDescent="0.2">
      <c r="A4165" s="181">
        <v>100469</v>
      </c>
      <c r="B4165" s="182" t="s">
        <v>3575</v>
      </c>
      <c r="C4165" s="182" t="s">
        <v>178</v>
      </c>
      <c r="D4165" s="183"/>
      <c r="E4165" s="188" t="s">
        <v>15193</v>
      </c>
      <c r="F4165" s="186">
        <v>0</v>
      </c>
      <c r="G4165" s="185" t="s">
        <v>6096</v>
      </c>
      <c r="H4165" s="110" t="s">
        <v>6097</v>
      </c>
      <c r="I4165" s="110" t="s">
        <v>8885</v>
      </c>
    </row>
    <row r="4166" spans="1:9" ht="11.25" customHeight="1" x14ac:dyDescent="0.2">
      <c r="A4166" s="181">
        <v>100470</v>
      </c>
      <c r="B4166" s="182" t="s">
        <v>3576</v>
      </c>
      <c r="C4166" s="182" t="s">
        <v>178</v>
      </c>
      <c r="D4166" s="183"/>
      <c r="E4166" s="188" t="s">
        <v>15193</v>
      </c>
      <c r="F4166" s="186">
        <v>0</v>
      </c>
      <c r="G4166" s="185" t="s">
        <v>6096</v>
      </c>
      <c r="H4166" s="110" t="s">
        <v>6097</v>
      </c>
      <c r="I4166" s="110" t="s">
        <v>8885</v>
      </c>
    </row>
    <row r="4167" spans="1:9" ht="11.25" customHeight="1" x14ac:dyDescent="0.2">
      <c r="A4167" s="181">
        <v>100471</v>
      </c>
      <c r="B4167" s="182" t="s">
        <v>3577</v>
      </c>
      <c r="C4167" s="182" t="s">
        <v>178</v>
      </c>
      <c r="D4167" s="183">
        <v>44914</v>
      </c>
      <c r="E4167" s="188" t="s">
        <v>7328</v>
      </c>
      <c r="F4167" s="186">
        <v>675006</v>
      </c>
      <c r="G4167" s="185" t="s">
        <v>6096</v>
      </c>
      <c r="H4167" s="110" t="s">
        <v>6097</v>
      </c>
      <c r="I4167" s="110" t="s">
        <v>8885</v>
      </c>
    </row>
    <row r="4168" spans="1:9" ht="11.25" customHeight="1" x14ac:dyDescent="0.2">
      <c r="A4168" s="181">
        <v>100472</v>
      </c>
      <c r="B4168" s="182" t="s">
        <v>11830</v>
      </c>
      <c r="C4168" s="182" t="s">
        <v>183</v>
      </c>
      <c r="D4168" s="183"/>
      <c r="E4168" s="188" t="s">
        <v>15193</v>
      </c>
      <c r="F4168" s="186">
        <v>0</v>
      </c>
      <c r="G4168" s="185" t="s">
        <v>6096</v>
      </c>
      <c r="H4168" s="110" t="s">
        <v>6097</v>
      </c>
      <c r="I4168" s="110" t="s">
        <v>8939</v>
      </c>
    </row>
    <row r="4169" spans="1:9" ht="11.25" customHeight="1" x14ac:dyDescent="0.2">
      <c r="A4169" s="181">
        <v>100473</v>
      </c>
      <c r="B4169" s="182" t="s">
        <v>11829</v>
      </c>
      <c r="C4169" s="182" t="s">
        <v>178</v>
      </c>
      <c r="D4169" s="183"/>
      <c r="E4169" s="188" t="s">
        <v>15193</v>
      </c>
      <c r="F4169" s="186">
        <v>0</v>
      </c>
      <c r="G4169" s="185" t="s">
        <v>6096</v>
      </c>
      <c r="H4169" s="110" t="s">
        <v>6097</v>
      </c>
      <c r="I4169" s="110" t="s">
        <v>8939</v>
      </c>
    </row>
    <row r="4170" spans="1:9" ht="11.25" customHeight="1" x14ac:dyDescent="0.2">
      <c r="A4170" s="181">
        <v>100474</v>
      </c>
      <c r="B4170" s="182" t="s">
        <v>709</v>
      </c>
      <c r="C4170" s="182" t="s">
        <v>178</v>
      </c>
      <c r="D4170" s="183"/>
      <c r="E4170" s="188" t="s">
        <v>15193</v>
      </c>
      <c r="F4170" s="186">
        <v>0</v>
      </c>
      <c r="G4170" s="185" t="s">
        <v>6096</v>
      </c>
      <c r="H4170" s="110" t="s">
        <v>6097</v>
      </c>
      <c r="I4170" s="110" t="s">
        <v>8939</v>
      </c>
    </row>
    <row r="4171" spans="1:9" ht="11.25" customHeight="1" x14ac:dyDescent="0.2">
      <c r="A4171" s="181">
        <v>100475</v>
      </c>
      <c r="B4171" s="182" t="s">
        <v>710</v>
      </c>
      <c r="C4171" s="182" t="s">
        <v>183</v>
      </c>
      <c r="D4171" s="183">
        <v>44593</v>
      </c>
      <c r="E4171" s="188" t="s">
        <v>7328</v>
      </c>
      <c r="F4171" s="186">
        <v>78129</v>
      </c>
      <c r="G4171" s="185" t="s">
        <v>6096</v>
      </c>
      <c r="H4171" s="110" t="s">
        <v>6097</v>
      </c>
      <c r="I4171" s="110" t="s">
        <v>6098</v>
      </c>
    </row>
    <row r="4172" spans="1:9" ht="11.25" customHeight="1" x14ac:dyDescent="0.2">
      <c r="A4172" s="181">
        <v>100476</v>
      </c>
      <c r="B4172" s="182" t="s">
        <v>11828</v>
      </c>
      <c r="C4172" s="182" t="s">
        <v>183</v>
      </c>
      <c r="D4172" s="183"/>
      <c r="E4172" s="188" t="s">
        <v>15193</v>
      </c>
      <c r="F4172" s="186">
        <v>0</v>
      </c>
      <c r="G4172" s="185" t="s">
        <v>6096</v>
      </c>
      <c r="H4172" s="110" t="s">
        <v>6097</v>
      </c>
      <c r="I4172" s="110" t="s">
        <v>6098</v>
      </c>
    </row>
    <row r="4173" spans="1:9" ht="11.25" customHeight="1" x14ac:dyDescent="0.2">
      <c r="A4173" s="181">
        <v>100477</v>
      </c>
      <c r="B4173" s="182" t="s">
        <v>1622</v>
      </c>
      <c r="C4173" s="182" t="s">
        <v>183</v>
      </c>
      <c r="D4173" s="183"/>
      <c r="E4173" s="188" t="s">
        <v>15193</v>
      </c>
      <c r="F4173" s="186">
        <v>0</v>
      </c>
      <c r="G4173" s="185" t="s">
        <v>6096</v>
      </c>
      <c r="H4173" s="110" t="s">
        <v>6097</v>
      </c>
      <c r="I4173" s="110" t="s">
        <v>6098</v>
      </c>
    </row>
    <row r="4174" spans="1:9" ht="11.25" customHeight="1" x14ac:dyDescent="0.2">
      <c r="A4174" s="181">
        <v>100478</v>
      </c>
      <c r="B4174" s="182" t="s">
        <v>3585</v>
      </c>
      <c r="C4174" s="182" t="s">
        <v>178</v>
      </c>
      <c r="D4174" s="183">
        <v>43801</v>
      </c>
      <c r="E4174" s="188" t="s">
        <v>15195</v>
      </c>
      <c r="F4174" s="186">
        <v>31439</v>
      </c>
      <c r="G4174" s="185" t="s">
        <v>6096</v>
      </c>
      <c r="H4174" s="110" t="s">
        <v>6097</v>
      </c>
      <c r="I4174" s="110" t="s">
        <v>8876</v>
      </c>
    </row>
    <row r="4175" spans="1:9" ht="11.25" customHeight="1" x14ac:dyDescent="0.2">
      <c r="A4175" s="181">
        <v>100479</v>
      </c>
      <c r="B4175" s="182" t="s">
        <v>3418</v>
      </c>
      <c r="C4175" s="182" t="s">
        <v>178</v>
      </c>
      <c r="D4175" s="183"/>
      <c r="E4175" s="188" t="s">
        <v>15193</v>
      </c>
      <c r="F4175" s="186">
        <v>0</v>
      </c>
      <c r="G4175" s="185" t="s">
        <v>6096</v>
      </c>
      <c r="H4175" s="110" t="s">
        <v>6097</v>
      </c>
      <c r="I4175" s="110" t="s">
        <v>8876</v>
      </c>
    </row>
    <row r="4176" spans="1:9" ht="11.25" customHeight="1" x14ac:dyDescent="0.2">
      <c r="A4176" s="181">
        <v>100480</v>
      </c>
      <c r="B4176" s="182" t="s">
        <v>3400</v>
      </c>
      <c r="C4176" s="182" t="s">
        <v>178</v>
      </c>
      <c r="D4176" s="183"/>
      <c r="E4176" s="188" t="s">
        <v>15193</v>
      </c>
      <c r="F4176" s="186">
        <v>0</v>
      </c>
      <c r="G4176" s="185" t="s">
        <v>6096</v>
      </c>
      <c r="H4176" s="110" t="s">
        <v>6097</v>
      </c>
      <c r="I4176" s="110" t="s">
        <v>8876</v>
      </c>
    </row>
    <row r="4177" spans="1:9" ht="11.25" customHeight="1" x14ac:dyDescent="0.2">
      <c r="A4177" s="181">
        <v>100481</v>
      </c>
      <c r="B4177" s="182" t="s">
        <v>3401</v>
      </c>
      <c r="C4177" s="182" t="s">
        <v>178</v>
      </c>
      <c r="D4177" s="183"/>
      <c r="E4177" s="188" t="s">
        <v>15193</v>
      </c>
      <c r="F4177" s="186">
        <v>0</v>
      </c>
      <c r="G4177" s="185" t="s">
        <v>6096</v>
      </c>
      <c r="H4177" s="110" t="s">
        <v>6097</v>
      </c>
      <c r="I4177" s="110" t="s">
        <v>8876</v>
      </c>
    </row>
    <row r="4178" spans="1:9" ht="11.25" customHeight="1" x14ac:dyDescent="0.2">
      <c r="A4178" s="181">
        <v>100482</v>
      </c>
      <c r="B4178" s="182" t="s">
        <v>3402</v>
      </c>
      <c r="C4178" s="182" t="s">
        <v>178</v>
      </c>
      <c r="D4178" s="183"/>
      <c r="E4178" s="188" t="s">
        <v>15193</v>
      </c>
      <c r="F4178" s="186">
        <v>0</v>
      </c>
      <c r="G4178" s="185" t="s">
        <v>6096</v>
      </c>
      <c r="H4178" s="110" t="s">
        <v>6097</v>
      </c>
      <c r="I4178" s="110" t="s">
        <v>8876</v>
      </c>
    </row>
    <row r="4179" spans="1:9" ht="11.25" customHeight="1" x14ac:dyDescent="0.2">
      <c r="A4179" s="181">
        <v>100483</v>
      </c>
      <c r="B4179" s="182" t="s">
        <v>3403</v>
      </c>
      <c r="C4179" s="182" t="s">
        <v>178</v>
      </c>
      <c r="D4179" s="183"/>
      <c r="E4179" s="188" t="s">
        <v>15193</v>
      </c>
      <c r="F4179" s="186">
        <v>0</v>
      </c>
      <c r="G4179" s="185" t="s">
        <v>6096</v>
      </c>
      <c r="H4179" s="110" t="s">
        <v>6097</v>
      </c>
      <c r="I4179" s="110" t="s">
        <v>8876</v>
      </c>
    </row>
    <row r="4180" spans="1:9" ht="11.25" customHeight="1" x14ac:dyDescent="0.2">
      <c r="A4180" s="181">
        <v>100484</v>
      </c>
      <c r="B4180" s="182" t="s">
        <v>7590</v>
      </c>
      <c r="C4180" s="182" t="s">
        <v>178</v>
      </c>
      <c r="D4180" s="183">
        <v>45009</v>
      </c>
      <c r="E4180" s="188" t="s">
        <v>15194</v>
      </c>
      <c r="F4180" s="186">
        <v>25214.01</v>
      </c>
      <c r="G4180" s="185" t="s">
        <v>6096</v>
      </c>
      <c r="H4180" s="110" t="s">
        <v>6195</v>
      </c>
      <c r="I4180" s="110"/>
    </row>
    <row r="4181" spans="1:9" ht="11.25" customHeight="1" x14ac:dyDescent="0.2">
      <c r="A4181" s="181">
        <v>100485</v>
      </c>
      <c r="B4181" s="182" t="s">
        <v>361</v>
      </c>
      <c r="C4181" s="182" t="s">
        <v>273</v>
      </c>
      <c r="D4181" s="183">
        <v>45009</v>
      </c>
      <c r="E4181" s="188" t="s">
        <v>15194</v>
      </c>
      <c r="F4181" s="186">
        <v>159974</v>
      </c>
      <c r="G4181" s="185" t="s">
        <v>6096</v>
      </c>
      <c r="H4181" s="110" t="s">
        <v>6280</v>
      </c>
      <c r="I4181" s="110"/>
    </row>
    <row r="4182" spans="1:9" ht="11.25" customHeight="1" x14ac:dyDescent="0.2">
      <c r="A4182" s="181">
        <v>100486</v>
      </c>
      <c r="B4182" s="182" t="s">
        <v>3625</v>
      </c>
      <c r="C4182" s="182" t="s">
        <v>178</v>
      </c>
      <c r="D4182" s="183"/>
      <c r="E4182" s="188" t="s">
        <v>15193</v>
      </c>
      <c r="F4182" s="186">
        <v>0</v>
      </c>
      <c r="G4182" s="185" t="s">
        <v>6096</v>
      </c>
      <c r="H4182" s="110" t="s">
        <v>6434</v>
      </c>
      <c r="I4182" s="110"/>
    </row>
    <row r="4183" spans="1:9" ht="11.25" customHeight="1" x14ac:dyDescent="0.2">
      <c r="A4183" s="181">
        <v>100487</v>
      </c>
      <c r="B4183" s="182" t="s">
        <v>9331</v>
      </c>
      <c r="C4183" s="182" t="s">
        <v>178</v>
      </c>
      <c r="D4183" s="183">
        <v>45447</v>
      </c>
      <c r="E4183" s="188" t="s">
        <v>10909</v>
      </c>
      <c r="F4183" s="186">
        <v>104455582</v>
      </c>
      <c r="G4183" s="185" t="s">
        <v>6096</v>
      </c>
      <c r="H4183" s="110" t="s">
        <v>6434</v>
      </c>
      <c r="I4183" s="110"/>
    </row>
    <row r="4184" spans="1:9" ht="11.25" customHeight="1" x14ac:dyDescent="0.2">
      <c r="A4184" s="181">
        <v>100488</v>
      </c>
      <c r="B4184" s="182" t="s">
        <v>5256</v>
      </c>
      <c r="C4184" s="182" t="s">
        <v>178</v>
      </c>
      <c r="D4184" s="183">
        <v>44677</v>
      </c>
      <c r="E4184" s="188" t="s">
        <v>7328</v>
      </c>
      <c r="F4184" s="186">
        <v>59519668</v>
      </c>
      <c r="G4184" s="185" t="s">
        <v>6096</v>
      </c>
      <c r="H4184" s="110" t="s">
        <v>6097</v>
      </c>
      <c r="I4184" s="110"/>
    </row>
    <row r="4185" spans="1:9" ht="11.25" customHeight="1" x14ac:dyDescent="0.2">
      <c r="A4185" s="181">
        <v>100489</v>
      </c>
      <c r="B4185" s="182" t="s">
        <v>7589</v>
      </c>
      <c r="C4185" s="182" t="s">
        <v>273</v>
      </c>
      <c r="D4185" s="183">
        <v>45434</v>
      </c>
      <c r="E4185" s="188" t="s">
        <v>10909</v>
      </c>
      <c r="F4185" s="186">
        <v>470301.99</v>
      </c>
      <c r="G4185" s="185" t="s">
        <v>6096</v>
      </c>
      <c r="H4185" s="110" t="s">
        <v>6097</v>
      </c>
      <c r="I4185" s="110"/>
    </row>
    <row r="4186" spans="1:9" ht="11.25" customHeight="1" x14ac:dyDescent="0.2">
      <c r="A4186" s="181">
        <v>100490</v>
      </c>
      <c r="B4186" s="182" t="s">
        <v>2051</v>
      </c>
      <c r="C4186" s="182" t="s">
        <v>178</v>
      </c>
      <c r="D4186" s="183">
        <v>45014</v>
      </c>
      <c r="E4186" s="188" t="s">
        <v>15194</v>
      </c>
      <c r="F4186" s="186">
        <v>16511</v>
      </c>
      <c r="G4186" s="185" t="s">
        <v>6096</v>
      </c>
      <c r="H4186" s="110" t="s">
        <v>6152</v>
      </c>
      <c r="I4186" s="110"/>
    </row>
    <row r="4187" spans="1:9" ht="11.25" customHeight="1" x14ac:dyDescent="0.2">
      <c r="A4187" s="181">
        <v>100491</v>
      </c>
      <c r="B4187" s="182" t="s">
        <v>11824</v>
      </c>
      <c r="C4187" s="182" t="s">
        <v>273</v>
      </c>
      <c r="D4187" s="183"/>
      <c r="E4187" s="188" t="s">
        <v>15193</v>
      </c>
      <c r="F4187" s="186">
        <v>0</v>
      </c>
      <c r="G4187" s="185" t="s">
        <v>6096</v>
      </c>
      <c r="H4187" s="110" t="s">
        <v>8276</v>
      </c>
      <c r="I4187" s="110"/>
    </row>
    <row r="4188" spans="1:9" ht="11.25" customHeight="1" x14ac:dyDescent="0.2">
      <c r="A4188" s="181">
        <v>100492</v>
      </c>
      <c r="B4188" s="182" t="s">
        <v>11823</v>
      </c>
      <c r="C4188" s="182" t="s">
        <v>273</v>
      </c>
      <c r="D4188" s="183"/>
      <c r="E4188" s="188" t="s">
        <v>15193</v>
      </c>
      <c r="F4188" s="186">
        <v>0</v>
      </c>
      <c r="G4188" s="185" t="s">
        <v>6096</v>
      </c>
      <c r="H4188" s="110" t="s">
        <v>6100</v>
      </c>
      <c r="I4188" s="110"/>
    </row>
    <row r="4189" spans="1:9" ht="11.25" customHeight="1" x14ac:dyDescent="0.2">
      <c r="A4189" s="181">
        <v>100493</v>
      </c>
      <c r="B4189" s="182" t="s">
        <v>9267</v>
      </c>
      <c r="C4189" s="182" t="s">
        <v>178</v>
      </c>
      <c r="D4189" s="183">
        <v>44588</v>
      </c>
      <c r="E4189" s="188" t="s">
        <v>7328</v>
      </c>
      <c r="F4189" s="186">
        <v>149157</v>
      </c>
      <c r="G4189" s="185" t="s">
        <v>6096</v>
      </c>
      <c r="H4189" s="110" t="s">
        <v>6152</v>
      </c>
      <c r="I4189" s="110"/>
    </row>
    <row r="4190" spans="1:9" ht="11.25" customHeight="1" x14ac:dyDescent="0.2">
      <c r="A4190" s="181">
        <v>100494</v>
      </c>
      <c r="B4190" s="182" t="s">
        <v>11822</v>
      </c>
      <c r="C4190" s="182" t="s">
        <v>178</v>
      </c>
      <c r="D4190" s="183"/>
      <c r="E4190" s="188" t="s">
        <v>15193</v>
      </c>
      <c r="F4190" s="186">
        <v>0</v>
      </c>
      <c r="G4190" s="185" t="s">
        <v>6096</v>
      </c>
      <c r="H4190" s="110" t="s">
        <v>6141</v>
      </c>
      <c r="I4190" s="110"/>
    </row>
    <row r="4191" spans="1:9" ht="11.25" customHeight="1" x14ac:dyDescent="0.2">
      <c r="A4191" s="181">
        <v>100495</v>
      </c>
      <c r="B4191" s="182" t="s">
        <v>7588</v>
      </c>
      <c r="C4191" s="182" t="s">
        <v>178</v>
      </c>
      <c r="D4191" s="183">
        <v>43843</v>
      </c>
      <c r="E4191" s="188" t="s">
        <v>15196</v>
      </c>
      <c r="F4191" s="186">
        <v>52775</v>
      </c>
      <c r="G4191" s="185" t="s">
        <v>6096</v>
      </c>
      <c r="H4191" s="110" t="s">
        <v>6097</v>
      </c>
      <c r="I4191" s="110"/>
    </row>
    <row r="4192" spans="1:9" ht="11.25" customHeight="1" x14ac:dyDescent="0.2">
      <c r="A4192" s="181">
        <v>100496</v>
      </c>
      <c r="B4192" s="182" t="s">
        <v>11821</v>
      </c>
      <c r="C4192" s="182" t="s">
        <v>178</v>
      </c>
      <c r="D4192" s="183"/>
      <c r="E4192" s="188" t="s">
        <v>15193</v>
      </c>
      <c r="F4192" s="186">
        <v>0</v>
      </c>
      <c r="G4192" s="185" t="s">
        <v>6096</v>
      </c>
      <c r="H4192" s="110" t="s">
        <v>6097</v>
      </c>
      <c r="I4192" s="110"/>
    </row>
    <row r="4193" spans="1:9" ht="11.25" customHeight="1" x14ac:dyDescent="0.2">
      <c r="A4193" s="181">
        <v>100497</v>
      </c>
      <c r="B4193" s="182" t="s">
        <v>11820</v>
      </c>
      <c r="C4193" s="182" t="s">
        <v>178</v>
      </c>
      <c r="D4193" s="183"/>
      <c r="E4193" s="188" t="s">
        <v>15193</v>
      </c>
      <c r="F4193" s="186">
        <v>0</v>
      </c>
      <c r="G4193" s="185" t="s">
        <v>6096</v>
      </c>
      <c r="H4193" s="110" t="s">
        <v>6195</v>
      </c>
      <c r="I4193" s="110"/>
    </row>
    <row r="4194" spans="1:9" ht="11.25" customHeight="1" x14ac:dyDescent="0.2">
      <c r="A4194" s="181">
        <v>100498</v>
      </c>
      <c r="B4194" s="182" t="s">
        <v>2604</v>
      </c>
      <c r="C4194" s="182" t="s">
        <v>178</v>
      </c>
      <c r="D4194" s="183">
        <v>44588</v>
      </c>
      <c r="E4194" s="188" t="s">
        <v>7328</v>
      </c>
      <c r="F4194" s="186">
        <v>48231</v>
      </c>
      <c r="G4194" s="185" t="s">
        <v>6096</v>
      </c>
      <c r="H4194" s="110" t="s">
        <v>6195</v>
      </c>
      <c r="I4194" s="110"/>
    </row>
    <row r="4195" spans="1:9" ht="11.25" customHeight="1" x14ac:dyDescent="0.2">
      <c r="A4195" s="181">
        <v>100499</v>
      </c>
      <c r="B4195" s="182" t="s">
        <v>11819</v>
      </c>
      <c r="C4195" s="182" t="s">
        <v>178</v>
      </c>
      <c r="D4195" s="183">
        <v>44588</v>
      </c>
      <c r="E4195" s="188" t="s">
        <v>7328</v>
      </c>
      <c r="F4195" s="186">
        <v>21767</v>
      </c>
      <c r="G4195" s="185" t="s">
        <v>6096</v>
      </c>
      <c r="H4195" s="110" t="s">
        <v>6195</v>
      </c>
      <c r="I4195" s="110"/>
    </row>
    <row r="4196" spans="1:9" ht="11.25" customHeight="1" x14ac:dyDescent="0.2">
      <c r="A4196" s="181">
        <v>100500</v>
      </c>
      <c r="B4196" s="182" t="s">
        <v>11818</v>
      </c>
      <c r="C4196" s="182" t="s">
        <v>178</v>
      </c>
      <c r="D4196" s="183">
        <v>44588</v>
      </c>
      <c r="E4196" s="188" t="s">
        <v>7328</v>
      </c>
      <c r="F4196" s="186">
        <v>44995.01</v>
      </c>
      <c r="G4196" s="185" t="s">
        <v>6096</v>
      </c>
      <c r="H4196" s="110" t="s">
        <v>6149</v>
      </c>
      <c r="I4196" s="110"/>
    </row>
    <row r="4197" spans="1:9" ht="11.25" customHeight="1" x14ac:dyDescent="0.2">
      <c r="A4197" s="181">
        <v>100501</v>
      </c>
      <c r="B4197" s="182" t="s">
        <v>11817</v>
      </c>
      <c r="C4197" s="182" t="s">
        <v>178</v>
      </c>
      <c r="D4197" s="183"/>
      <c r="E4197" s="188" t="s">
        <v>15193</v>
      </c>
      <c r="F4197" s="186">
        <v>0</v>
      </c>
      <c r="G4197" s="185" t="s">
        <v>6096</v>
      </c>
      <c r="H4197" s="110" t="s">
        <v>7083</v>
      </c>
      <c r="I4197" s="110"/>
    </row>
    <row r="4198" spans="1:9" ht="11.25" customHeight="1" x14ac:dyDescent="0.2">
      <c r="A4198" s="181">
        <v>100502</v>
      </c>
      <c r="B4198" s="182" t="s">
        <v>11816</v>
      </c>
      <c r="C4198" s="182" t="s">
        <v>178</v>
      </c>
      <c r="D4198" s="184"/>
      <c r="E4198" s="188" t="s">
        <v>15193</v>
      </c>
      <c r="F4198" s="186">
        <v>0</v>
      </c>
      <c r="G4198" s="185" t="s">
        <v>6096</v>
      </c>
      <c r="H4198" s="110" t="s">
        <v>6152</v>
      </c>
      <c r="I4198" s="110"/>
    </row>
    <row r="4199" spans="1:9" ht="11.25" customHeight="1" x14ac:dyDescent="0.2">
      <c r="A4199" s="181">
        <v>100503</v>
      </c>
      <c r="B4199" s="182" t="s">
        <v>11815</v>
      </c>
      <c r="C4199" s="182" t="s">
        <v>178</v>
      </c>
      <c r="D4199" s="184">
        <v>45295</v>
      </c>
      <c r="E4199" s="188" t="s">
        <v>10909</v>
      </c>
      <c r="F4199" s="186">
        <v>0</v>
      </c>
      <c r="G4199" s="185" t="s">
        <v>6096</v>
      </c>
      <c r="H4199" s="110" t="s">
        <v>6257</v>
      </c>
      <c r="I4199" s="110"/>
    </row>
    <row r="4200" spans="1:9" ht="11.25" customHeight="1" x14ac:dyDescent="0.2">
      <c r="A4200" s="181">
        <v>100504</v>
      </c>
      <c r="B4200" s="182" t="s">
        <v>11814</v>
      </c>
      <c r="C4200" s="182" t="s">
        <v>178</v>
      </c>
      <c r="D4200" s="184"/>
      <c r="E4200" s="188" t="s">
        <v>15193</v>
      </c>
      <c r="F4200" s="186">
        <v>0</v>
      </c>
      <c r="G4200" s="185" t="s">
        <v>6096</v>
      </c>
      <c r="H4200" s="110" t="s">
        <v>6257</v>
      </c>
      <c r="I4200" s="110"/>
    </row>
    <row r="4201" spans="1:9" ht="11.25" customHeight="1" x14ac:dyDescent="0.2">
      <c r="A4201" s="181">
        <v>100505</v>
      </c>
      <c r="B4201" s="182" t="s">
        <v>11813</v>
      </c>
      <c r="C4201" s="182" t="s">
        <v>178</v>
      </c>
      <c r="D4201" s="183"/>
      <c r="E4201" s="188" t="s">
        <v>15193</v>
      </c>
      <c r="F4201" s="186">
        <v>0</v>
      </c>
      <c r="G4201" s="185" t="s">
        <v>7812</v>
      </c>
      <c r="H4201" s="110" t="s">
        <v>6152</v>
      </c>
      <c r="I4201" s="110"/>
    </row>
    <row r="4202" spans="1:9" ht="11.25" customHeight="1" x14ac:dyDescent="0.2">
      <c r="A4202" s="181">
        <v>100506</v>
      </c>
      <c r="B4202" s="182" t="s">
        <v>11812</v>
      </c>
      <c r="C4202" s="182" t="s">
        <v>178</v>
      </c>
      <c r="D4202" s="183"/>
      <c r="E4202" s="188" t="s">
        <v>15193</v>
      </c>
      <c r="F4202" s="186">
        <v>0</v>
      </c>
      <c r="G4202" s="185" t="s">
        <v>6096</v>
      </c>
      <c r="H4202" s="110" t="s">
        <v>6154</v>
      </c>
      <c r="I4202" s="110"/>
    </row>
    <row r="4203" spans="1:9" ht="11.25" customHeight="1" x14ac:dyDescent="0.2">
      <c r="A4203" s="181">
        <v>100507</v>
      </c>
      <c r="B4203" s="182" t="s">
        <v>11811</v>
      </c>
      <c r="C4203" s="182" t="s">
        <v>178</v>
      </c>
      <c r="D4203" s="183"/>
      <c r="E4203" s="188" t="s">
        <v>15193</v>
      </c>
      <c r="F4203" s="186">
        <v>0</v>
      </c>
      <c r="G4203" s="185" t="s">
        <v>6096</v>
      </c>
      <c r="H4203" s="110" t="s">
        <v>6154</v>
      </c>
      <c r="I4203" s="110"/>
    </row>
    <row r="4204" spans="1:9" ht="11.25" customHeight="1" x14ac:dyDescent="0.2">
      <c r="A4204" s="181">
        <v>100508</v>
      </c>
      <c r="B4204" s="182" t="s">
        <v>11810</v>
      </c>
      <c r="C4204" s="182" t="s">
        <v>178</v>
      </c>
      <c r="D4204" s="183"/>
      <c r="E4204" s="188" t="s">
        <v>15193</v>
      </c>
      <c r="F4204" s="186">
        <v>0</v>
      </c>
      <c r="G4204" s="185" t="s">
        <v>6096</v>
      </c>
      <c r="H4204" s="110" t="s">
        <v>6769</v>
      </c>
      <c r="I4204" s="110"/>
    </row>
    <row r="4205" spans="1:9" ht="11.25" customHeight="1" x14ac:dyDescent="0.2">
      <c r="A4205" s="181">
        <v>100509</v>
      </c>
      <c r="B4205" s="182" t="s">
        <v>8966</v>
      </c>
      <c r="C4205" s="182" t="s">
        <v>178</v>
      </c>
      <c r="D4205" s="183">
        <v>44588</v>
      </c>
      <c r="E4205" s="188" t="s">
        <v>7328</v>
      </c>
      <c r="F4205" s="186">
        <v>114235</v>
      </c>
      <c r="G4205" s="185" t="s">
        <v>6096</v>
      </c>
      <c r="H4205" s="110" t="s">
        <v>6195</v>
      </c>
      <c r="I4205" s="110"/>
    </row>
    <row r="4206" spans="1:9" ht="11.25" customHeight="1" x14ac:dyDescent="0.2">
      <c r="A4206" s="181">
        <v>100510</v>
      </c>
      <c r="B4206" s="182" t="s">
        <v>8965</v>
      </c>
      <c r="C4206" s="182" t="s">
        <v>178</v>
      </c>
      <c r="D4206" s="183">
        <v>44588</v>
      </c>
      <c r="E4206" s="188" t="s">
        <v>7328</v>
      </c>
      <c r="F4206" s="186">
        <v>114235</v>
      </c>
      <c r="G4206" s="185" t="s">
        <v>6096</v>
      </c>
      <c r="H4206" s="110" t="s">
        <v>6769</v>
      </c>
      <c r="I4206" s="110"/>
    </row>
    <row r="4207" spans="1:9" ht="11.25" customHeight="1" x14ac:dyDescent="0.2">
      <c r="A4207" s="181">
        <v>100511</v>
      </c>
      <c r="B4207" s="182" t="s">
        <v>8081</v>
      </c>
      <c r="C4207" s="182" t="s">
        <v>178</v>
      </c>
      <c r="D4207" s="183">
        <v>44588</v>
      </c>
      <c r="E4207" s="188" t="s">
        <v>7328</v>
      </c>
      <c r="F4207" s="186">
        <v>79383</v>
      </c>
      <c r="G4207" s="185" t="s">
        <v>6096</v>
      </c>
      <c r="H4207" s="110" t="s">
        <v>6195</v>
      </c>
      <c r="I4207" s="110"/>
    </row>
    <row r="4208" spans="1:9" ht="11.25" customHeight="1" x14ac:dyDescent="0.2">
      <c r="A4208" s="181">
        <v>100512</v>
      </c>
      <c r="B4208" s="182" t="s">
        <v>8079</v>
      </c>
      <c r="C4208" s="182" t="s">
        <v>178</v>
      </c>
      <c r="D4208" s="183">
        <v>44588</v>
      </c>
      <c r="E4208" s="188" t="s">
        <v>7328</v>
      </c>
      <c r="F4208" s="186">
        <v>48749</v>
      </c>
      <c r="G4208" s="185" t="s">
        <v>6096</v>
      </c>
      <c r="H4208" s="110" t="s">
        <v>6195</v>
      </c>
      <c r="I4208" s="110"/>
    </row>
    <row r="4209" spans="1:9" ht="11.25" customHeight="1" x14ac:dyDescent="0.2">
      <c r="A4209" s="181">
        <v>100513</v>
      </c>
      <c r="B4209" s="182" t="s">
        <v>11809</v>
      </c>
      <c r="C4209" s="182" t="s">
        <v>178</v>
      </c>
      <c r="D4209" s="183">
        <v>44588</v>
      </c>
      <c r="E4209" s="188" t="s">
        <v>7328</v>
      </c>
      <c r="F4209" s="186">
        <v>50769.01</v>
      </c>
      <c r="G4209" s="185" t="s">
        <v>6096</v>
      </c>
      <c r="H4209" s="110" t="s">
        <v>6155</v>
      </c>
      <c r="I4209" s="110"/>
    </row>
    <row r="4210" spans="1:9" ht="11.25" customHeight="1" x14ac:dyDescent="0.2">
      <c r="A4210" s="181">
        <v>100514</v>
      </c>
      <c r="B4210" s="182" t="s">
        <v>11808</v>
      </c>
      <c r="C4210" s="182" t="s">
        <v>178</v>
      </c>
      <c r="D4210" s="183">
        <v>44588</v>
      </c>
      <c r="E4210" s="188" t="s">
        <v>7328</v>
      </c>
      <c r="F4210" s="186">
        <v>20595</v>
      </c>
      <c r="G4210" s="185" t="s">
        <v>6096</v>
      </c>
      <c r="H4210" s="110" t="s">
        <v>6195</v>
      </c>
      <c r="I4210" s="110"/>
    </row>
    <row r="4211" spans="1:9" ht="11.25" customHeight="1" x14ac:dyDescent="0.2">
      <c r="A4211" s="181">
        <v>100515</v>
      </c>
      <c r="B4211" s="182" t="s">
        <v>11807</v>
      </c>
      <c r="C4211" s="182" t="s">
        <v>178</v>
      </c>
      <c r="D4211" s="183">
        <v>44588</v>
      </c>
      <c r="E4211" s="188" t="s">
        <v>7328</v>
      </c>
      <c r="F4211" s="186">
        <v>20215.009999999998</v>
      </c>
      <c r="G4211" s="185" t="s">
        <v>6096</v>
      </c>
      <c r="H4211" s="110" t="s">
        <v>6195</v>
      </c>
      <c r="I4211" s="110"/>
    </row>
    <row r="4212" spans="1:9" ht="11.25" customHeight="1" x14ac:dyDescent="0.2">
      <c r="A4212" s="181">
        <v>100516</v>
      </c>
      <c r="B4212" s="182" t="s">
        <v>5128</v>
      </c>
      <c r="C4212" s="182" t="s">
        <v>171</v>
      </c>
      <c r="D4212" s="183">
        <v>43553</v>
      </c>
      <c r="E4212" s="188" t="s">
        <v>15195</v>
      </c>
      <c r="F4212" s="186">
        <v>39413</v>
      </c>
      <c r="G4212" s="185" t="s">
        <v>6096</v>
      </c>
      <c r="H4212" s="110" t="s">
        <v>6195</v>
      </c>
      <c r="I4212" s="110"/>
    </row>
    <row r="4213" spans="1:9" ht="11.25" customHeight="1" x14ac:dyDescent="0.2">
      <c r="A4213" s="181">
        <v>100517</v>
      </c>
      <c r="B4213" s="182" t="s">
        <v>11805</v>
      </c>
      <c r="C4213" s="182" t="s">
        <v>171</v>
      </c>
      <c r="D4213" s="183"/>
      <c r="E4213" s="188" t="s">
        <v>15193</v>
      </c>
      <c r="F4213" s="186">
        <v>0</v>
      </c>
      <c r="G4213" s="185" t="s">
        <v>6096</v>
      </c>
      <c r="H4213" s="110" t="s">
        <v>6257</v>
      </c>
      <c r="I4213" s="110"/>
    </row>
    <row r="4214" spans="1:9" ht="11.25" customHeight="1" x14ac:dyDescent="0.2">
      <c r="A4214" s="181">
        <v>100518</v>
      </c>
      <c r="B4214" s="182" t="s">
        <v>11804</v>
      </c>
      <c r="C4214" s="182" t="s">
        <v>178</v>
      </c>
      <c r="D4214" s="183"/>
      <c r="E4214" s="188" t="s">
        <v>15193</v>
      </c>
      <c r="F4214" s="186">
        <v>0</v>
      </c>
      <c r="G4214" s="185" t="s">
        <v>6455</v>
      </c>
      <c r="H4214" s="110" t="s">
        <v>6130</v>
      </c>
      <c r="I4214" s="110"/>
    </row>
    <row r="4215" spans="1:9" ht="11.25" customHeight="1" x14ac:dyDescent="0.2">
      <c r="A4215" s="181">
        <v>100519</v>
      </c>
      <c r="B4215" s="182" t="s">
        <v>2777</v>
      </c>
      <c r="C4215" s="182" t="s">
        <v>178</v>
      </c>
      <c r="D4215" s="183"/>
      <c r="E4215" s="188" t="s">
        <v>15193</v>
      </c>
      <c r="F4215" s="186">
        <v>0</v>
      </c>
      <c r="G4215" s="185" t="s">
        <v>6455</v>
      </c>
      <c r="H4215" s="110" t="s">
        <v>6130</v>
      </c>
      <c r="I4215" s="110"/>
    </row>
    <row r="4216" spans="1:9" ht="11.25" customHeight="1" x14ac:dyDescent="0.2">
      <c r="A4216" s="181">
        <v>100520</v>
      </c>
      <c r="B4216" s="182" t="s">
        <v>7587</v>
      </c>
      <c r="C4216" s="182" t="s">
        <v>178</v>
      </c>
      <c r="D4216" s="183">
        <v>43843</v>
      </c>
      <c r="E4216" s="188" t="s">
        <v>15196</v>
      </c>
      <c r="F4216" s="186">
        <v>31579.01</v>
      </c>
      <c r="G4216" s="185" t="s">
        <v>6455</v>
      </c>
      <c r="H4216" s="110" t="s">
        <v>6130</v>
      </c>
      <c r="I4216" s="110"/>
    </row>
    <row r="4217" spans="1:9" ht="11.25" customHeight="1" x14ac:dyDescent="0.2">
      <c r="A4217" s="181">
        <v>100521</v>
      </c>
      <c r="B4217" s="182" t="s">
        <v>2502</v>
      </c>
      <c r="C4217" s="182" t="s">
        <v>178</v>
      </c>
      <c r="D4217" s="184">
        <v>45006</v>
      </c>
      <c r="E4217" s="188" t="s">
        <v>15194</v>
      </c>
      <c r="F4217" s="186">
        <v>2787</v>
      </c>
      <c r="G4217" s="185" t="s">
        <v>6455</v>
      </c>
      <c r="H4217" s="110" t="s">
        <v>6130</v>
      </c>
      <c r="I4217" s="110"/>
    </row>
    <row r="4218" spans="1:9" ht="11.25" customHeight="1" x14ac:dyDescent="0.2">
      <c r="A4218" s="181">
        <v>100522</v>
      </c>
      <c r="B4218" s="182" t="s">
        <v>2444</v>
      </c>
      <c r="C4218" s="182" t="s">
        <v>178</v>
      </c>
      <c r="D4218" s="184">
        <v>45006</v>
      </c>
      <c r="E4218" s="188" t="s">
        <v>15194</v>
      </c>
      <c r="F4218" s="186">
        <v>24079</v>
      </c>
      <c r="G4218" s="185" t="s">
        <v>6096</v>
      </c>
      <c r="H4218" s="110" t="s">
        <v>6168</v>
      </c>
      <c r="I4218" s="110"/>
    </row>
    <row r="4219" spans="1:9" ht="11.25" customHeight="1" x14ac:dyDescent="0.2">
      <c r="A4219" s="181">
        <v>100523</v>
      </c>
      <c r="B4219" s="182" t="s">
        <v>7586</v>
      </c>
      <c r="C4219" s="182" t="s">
        <v>178</v>
      </c>
      <c r="D4219" s="183">
        <v>45000</v>
      </c>
      <c r="E4219" s="188" t="s">
        <v>15194</v>
      </c>
      <c r="F4219" s="186">
        <v>799</v>
      </c>
      <c r="G4219" s="185" t="s">
        <v>6096</v>
      </c>
      <c r="H4219" s="110" t="s">
        <v>6257</v>
      </c>
      <c r="I4219" s="110"/>
    </row>
    <row r="4220" spans="1:9" ht="11.25" customHeight="1" x14ac:dyDescent="0.2">
      <c r="A4220" s="181">
        <v>100524</v>
      </c>
      <c r="B4220" s="182" t="s">
        <v>413</v>
      </c>
      <c r="C4220" s="182" t="s">
        <v>178</v>
      </c>
      <c r="D4220" s="183"/>
      <c r="E4220" s="188" t="s">
        <v>15193</v>
      </c>
      <c r="F4220" s="186">
        <v>0</v>
      </c>
      <c r="G4220" s="185" t="s">
        <v>6096</v>
      </c>
      <c r="H4220" s="110" t="s">
        <v>6257</v>
      </c>
      <c r="I4220" s="110"/>
    </row>
    <row r="4221" spans="1:9" ht="11.25" customHeight="1" x14ac:dyDescent="0.2">
      <c r="A4221" s="181">
        <v>100525</v>
      </c>
      <c r="B4221" s="182" t="s">
        <v>713</v>
      </c>
      <c r="C4221" s="182" t="s">
        <v>183</v>
      </c>
      <c r="D4221" s="183">
        <v>44593</v>
      </c>
      <c r="E4221" s="188" t="s">
        <v>7328</v>
      </c>
      <c r="F4221" s="186">
        <v>50697</v>
      </c>
      <c r="G4221" s="185" t="s">
        <v>6096</v>
      </c>
      <c r="H4221" s="110" t="s">
        <v>6451</v>
      </c>
      <c r="I4221" s="110"/>
    </row>
    <row r="4222" spans="1:9" ht="11.25" customHeight="1" x14ac:dyDescent="0.2">
      <c r="A4222" s="181">
        <v>100526</v>
      </c>
      <c r="B4222" s="182" t="s">
        <v>11802</v>
      </c>
      <c r="C4222" s="182" t="s">
        <v>178</v>
      </c>
      <c r="D4222" s="184"/>
      <c r="E4222" s="188" t="s">
        <v>15193</v>
      </c>
      <c r="F4222" s="186">
        <v>0</v>
      </c>
      <c r="G4222" s="185" t="s">
        <v>6096</v>
      </c>
      <c r="H4222" s="110" t="s">
        <v>6451</v>
      </c>
      <c r="I4222" s="110"/>
    </row>
    <row r="4223" spans="1:9" ht="11.25" customHeight="1" x14ac:dyDescent="0.2">
      <c r="A4223" s="181">
        <v>100527</v>
      </c>
      <c r="B4223" s="182" t="s">
        <v>11801</v>
      </c>
      <c r="C4223" s="182" t="s">
        <v>171</v>
      </c>
      <c r="D4223" s="183"/>
      <c r="E4223" s="188" t="s">
        <v>15193</v>
      </c>
      <c r="F4223" s="186">
        <v>0</v>
      </c>
      <c r="G4223" s="185" t="s">
        <v>6096</v>
      </c>
      <c r="H4223" s="110" t="s">
        <v>6119</v>
      </c>
      <c r="I4223" s="110"/>
    </row>
    <row r="4224" spans="1:9" ht="11.25" customHeight="1" x14ac:dyDescent="0.2">
      <c r="A4224" s="181">
        <v>100528</v>
      </c>
      <c r="B4224" s="182" t="s">
        <v>2417</v>
      </c>
      <c r="C4224" s="182" t="s">
        <v>868</v>
      </c>
      <c r="D4224" s="183"/>
      <c r="E4224" s="188" t="s">
        <v>15193</v>
      </c>
      <c r="F4224" s="186">
        <v>0</v>
      </c>
      <c r="G4224" s="185" t="s">
        <v>6096</v>
      </c>
      <c r="H4224" s="110" t="s">
        <v>6119</v>
      </c>
      <c r="I4224" s="110"/>
    </row>
    <row r="4225" spans="1:9" ht="11.25" customHeight="1" x14ac:dyDescent="0.2">
      <c r="A4225" s="181">
        <v>100529</v>
      </c>
      <c r="B4225" s="182" t="s">
        <v>3501</v>
      </c>
      <c r="C4225" s="182" t="s">
        <v>4532</v>
      </c>
      <c r="D4225" s="183">
        <v>45007</v>
      </c>
      <c r="E4225" s="188" t="s">
        <v>15194</v>
      </c>
      <c r="F4225" s="186">
        <v>2761145</v>
      </c>
      <c r="G4225" s="185" t="s">
        <v>6096</v>
      </c>
      <c r="H4225" s="110" t="s">
        <v>6119</v>
      </c>
      <c r="I4225" s="110"/>
    </row>
    <row r="4226" spans="1:9" ht="11.25" customHeight="1" x14ac:dyDescent="0.2">
      <c r="A4226" s="181">
        <v>100530</v>
      </c>
      <c r="B4226" s="182" t="s">
        <v>7171</v>
      </c>
      <c r="C4226" s="182" t="s">
        <v>4532</v>
      </c>
      <c r="D4226" s="183">
        <v>45014</v>
      </c>
      <c r="E4226" s="188" t="s">
        <v>15194</v>
      </c>
      <c r="F4226" s="186">
        <v>270635</v>
      </c>
      <c r="G4226" s="185" t="s">
        <v>6096</v>
      </c>
      <c r="H4226" s="110" t="s">
        <v>6119</v>
      </c>
      <c r="I4226" s="110"/>
    </row>
    <row r="4227" spans="1:9" ht="11.25" customHeight="1" x14ac:dyDescent="0.2">
      <c r="A4227" s="181">
        <v>100531</v>
      </c>
      <c r="B4227" s="182" t="s">
        <v>11800</v>
      </c>
      <c r="C4227" s="182" t="s">
        <v>178</v>
      </c>
      <c r="D4227" s="183"/>
      <c r="E4227" s="188" t="s">
        <v>15193</v>
      </c>
      <c r="F4227" s="186">
        <v>0</v>
      </c>
      <c r="G4227" s="185" t="s">
        <v>6096</v>
      </c>
      <c r="H4227" s="110" t="s">
        <v>6155</v>
      </c>
      <c r="I4227" s="110"/>
    </row>
    <row r="4228" spans="1:9" ht="11.25" customHeight="1" x14ac:dyDescent="0.2">
      <c r="A4228" s="181">
        <v>100532</v>
      </c>
      <c r="B4228" s="182" t="s">
        <v>9334</v>
      </c>
      <c r="C4228" s="182" t="s">
        <v>178</v>
      </c>
      <c r="D4228" s="183">
        <v>44679</v>
      </c>
      <c r="E4228" s="188" t="s">
        <v>7328</v>
      </c>
      <c r="F4228" s="186">
        <v>194190934</v>
      </c>
      <c r="G4228" s="185" t="s">
        <v>6096</v>
      </c>
      <c r="H4228" s="110" t="s">
        <v>6119</v>
      </c>
      <c r="I4228" s="110"/>
    </row>
    <row r="4229" spans="1:9" ht="11.25" customHeight="1" x14ac:dyDescent="0.2">
      <c r="A4229" s="181">
        <v>100533</v>
      </c>
      <c r="B4229" s="182" t="s">
        <v>11799</v>
      </c>
      <c r="C4229" s="182" t="s">
        <v>178</v>
      </c>
      <c r="D4229" s="183"/>
      <c r="E4229" s="188" t="s">
        <v>15193</v>
      </c>
      <c r="F4229" s="186">
        <v>0</v>
      </c>
      <c r="G4229" s="185" t="s">
        <v>6096</v>
      </c>
      <c r="H4229" s="110" t="s">
        <v>6119</v>
      </c>
      <c r="I4229" s="110"/>
    </row>
    <row r="4230" spans="1:9" ht="11.25" customHeight="1" x14ac:dyDescent="0.2">
      <c r="A4230" s="181">
        <v>100534</v>
      </c>
      <c r="B4230" s="182" t="s">
        <v>3578</v>
      </c>
      <c r="C4230" s="182" t="s">
        <v>178</v>
      </c>
      <c r="D4230" s="183"/>
      <c r="E4230" s="188" t="s">
        <v>15193</v>
      </c>
      <c r="F4230" s="186">
        <v>0</v>
      </c>
      <c r="G4230" s="185" t="s">
        <v>6096</v>
      </c>
      <c r="H4230" s="110" t="s">
        <v>6350</v>
      </c>
      <c r="I4230" s="110"/>
    </row>
    <row r="4231" spans="1:9" ht="11.25" customHeight="1" x14ac:dyDescent="0.2">
      <c r="A4231" s="181">
        <v>100535</v>
      </c>
      <c r="B4231" s="182" t="s">
        <v>3579</v>
      </c>
      <c r="C4231" s="182" t="s">
        <v>178</v>
      </c>
      <c r="D4231" s="183"/>
      <c r="E4231" s="188" t="s">
        <v>15193</v>
      </c>
      <c r="F4231" s="186">
        <v>0</v>
      </c>
      <c r="G4231" s="185" t="s">
        <v>6096</v>
      </c>
      <c r="H4231" s="110" t="s">
        <v>6350</v>
      </c>
      <c r="I4231" s="110"/>
    </row>
    <row r="4232" spans="1:9" ht="11.25" customHeight="1" x14ac:dyDescent="0.2">
      <c r="A4232" s="181">
        <v>100536</v>
      </c>
      <c r="B4232" s="182" t="s">
        <v>3580</v>
      </c>
      <c r="C4232" s="182" t="s">
        <v>178</v>
      </c>
      <c r="D4232" s="183">
        <v>44914</v>
      </c>
      <c r="E4232" s="188" t="s">
        <v>7328</v>
      </c>
      <c r="F4232" s="186">
        <v>768078</v>
      </c>
      <c r="G4232" s="185" t="s">
        <v>6096</v>
      </c>
      <c r="H4232" s="110" t="s">
        <v>6350</v>
      </c>
      <c r="I4232" s="110"/>
    </row>
    <row r="4233" spans="1:9" ht="11.25" customHeight="1" x14ac:dyDescent="0.2">
      <c r="A4233" s="181">
        <v>100537</v>
      </c>
      <c r="B4233" s="182" t="s">
        <v>11798</v>
      </c>
      <c r="C4233" s="182" t="s">
        <v>178</v>
      </c>
      <c r="D4233" s="183"/>
      <c r="E4233" s="188" t="s">
        <v>15193</v>
      </c>
      <c r="F4233" s="186">
        <v>0</v>
      </c>
      <c r="G4233" s="185" t="s">
        <v>6096</v>
      </c>
      <c r="H4233" s="110" t="s">
        <v>6350</v>
      </c>
      <c r="I4233" s="110"/>
    </row>
    <row r="4234" spans="1:9" ht="11.25" customHeight="1" x14ac:dyDescent="0.2">
      <c r="A4234" s="181">
        <v>100538</v>
      </c>
      <c r="B4234" s="182" t="s">
        <v>1667</v>
      </c>
      <c r="C4234" s="182" t="s">
        <v>178</v>
      </c>
      <c r="D4234" s="183"/>
      <c r="E4234" s="188" t="s">
        <v>15193</v>
      </c>
      <c r="F4234" s="186">
        <v>0</v>
      </c>
      <c r="G4234" s="185" t="s">
        <v>6096</v>
      </c>
      <c r="H4234" s="110" t="s">
        <v>6350</v>
      </c>
      <c r="I4234" s="110"/>
    </row>
    <row r="4235" spans="1:9" ht="11.25" customHeight="1" x14ac:dyDescent="0.2">
      <c r="A4235" s="181">
        <v>100539</v>
      </c>
      <c r="B4235" s="182" t="s">
        <v>5279</v>
      </c>
      <c r="C4235" s="182" t="s">
        <v>178</v>
      </c>
      <c r="D4235" s="183">
        <v>44679</v>
      </c>
      <c r="E4235" s="188" t="s">
        <v>7328</v>
      </c>
      <c r="F4235" s="186">
        <v>79912452</v>
      </c>
      <c r="G4235" s="185" t="s">
        <v>6096</v>
      </c>
      <c r="H4235" s="110" t="s">
        <v>6350</v>
      </c>
      <c r="I4235" s="110"/>
    </row>
    <row r="4236" spans="1:9" ht="11.25" customHeight="1" x14ac:dyDescent="0.2">
      <c r="A4236" s="181">
        <v>100540</v>
      </c>
      <c r="B4236" s="182" t="s">
        <v>1699</v>
      </c>
      <c r="C4236" s="182" t="s">
        <v>171</v>
      </c>
      <c r="D4236" s="183"/>
      <c r="E4236" s="188" t="s">
        <v>15193</v>
      </c>
      <c r="F4236" s="186">
        <v>0</v>
      </c>
      <c r="G4236" s="185" t="s">
        <v>6096</v>
      </c>
      <c r="H4236" s="110" t="s">
        <v>6350</v>
      </c>
      <c r="I4236" s="110"/>
    </row>
    <row r="4237" spans="1:9" ht="11.25" customHeight="1" x14ac:dyDescent="0.2">
      <c r="A4237" s="181">
        <v>100541</v>
      </c>
      <c r="B4237" s="182" t="s">
        <v>1730</v>
      </c>
      <c r="C4237" s="182" t="s">
        <v>168</v>
      </c>
      <c r="D4237" s="183"/>
      <c r="E4237" s="188" t="s">
        <v>15193</v>
      </c>
      <c r="F4237" s="186">
        <v>0</v>
      </c>
      <c r="G4237" s="185" t="s">
        <v>6096</v>
      </c>
      <c r="H4237" s="110" t="s">
        <v>6350</v>
      </c>
      <c r="I4237" s="110"/>
    </row>
    <row r="4238" spans="1:9" ht="11.25" customHeight="1" x14ac:dyDescent="0.2">
      <c r="A4238" s="181">
        <v>100542</v>
      </c>
      <c r="B4238" s="182" t="s">
        <v>11795</v>
      </c>
      <c r="C4238" s="182" t="s">
        <v>178</v>
      </c>
      <c r="D4238" s="183"/>
      <c r="E4238" s="188" t="s">
        <v>15193</v>
      </c>
      <c r="F4238" s="186">
        <v>0</v>
      </c>
      <c r="G4238" s="185" t="s">
        <v>6096</v>
      </c>
      <c r="H4238" s="110" t="s">
        <v>6287</v>
      </c>
      <c r="I4238" s="110"/>
    </row>
    <row r="4239" spans="1:9" ht="11.25" customHeight="1" x14ac:dyDescent="0.2">
      <c r="A4239" s="181">
        <v>100543</v>
      </c>
      <c r="B4239" s="182" t="s">
        <v>5299</v>
      </c>
      <c r="C4239" s="182" t="s">
        <v>178</v>
      </c>
      <c r="D4239" s="183">
        <v>44677</v>
      </c>
      <c r="E4239" s="188" t="s">
        <v>7328</v>
      </c>
      <c r="F4239" s="186">
        <v>52131343</v>
      </c>
      <c r="G4239" s="185" t="s">
        <v>6096</v>
      </c>
      <c r="H4239" s="110" t="s">
        <v>6287</v>
      </c>
      <c r="I4239" s="110"/>
    </row>
    <row r="4240" spans="1:9" ht="11.25" customHeight="1" x14ac:dyDescent="0.2">
      <c r="A4240" s="181">
        <v>100544</v>
      </c>
      <c r="B4240" s="182" t="s">
        <v>11794</v>
      </c>
      <c r="C4240" s="182" t="s">
        <v>178</v>
      </c>
      <c r="D4240" s="183"/>
      <c r="E4240" s="188" t="s">
        <v>15193</v>
      </c>
      <c r="F4240" s="186">
        <v>0</v>
      </c>
      <c r="G4240" s="185" t="s">
        <v>6096</v>
      </c>
      <c r="H4240" s="110" t="s">
        <v>6119</v>
      </c>
      <c r="I4240" s="110"/>
    </row>
    <row r="4241" spans="1:9" ht="11.25" customHeight="1" x14ac:dyDescent="0.2">
      <c r="A4241" s="181">
        <v>100545</v>
      </c>
      <c r="B4241" s="182" t="s">
        <v>5261</v>
      </c>
      <c r="C4241" s="182" t="s">
        <v>178</v>
      </c>
      <c r="D4241" s="183">
        <v>43474</v>
      </c>
      <c r="E4241" s="188" t="s">
        <v>15195</v>
      </c>
      <c r="F4241" s="186">
        <v>232893045</v>
      </c>
      <c r="G4241" s="185" t="s">
        <v>6096</v>
      </c>
      <c r="H4241" s="110" t="s">
        <v>6257</v>
      </c>
      <c r="I4241" s="110"/>
    </row>
    <row r="4242" spans="1:9" ht="11.25" customHeight="1" x14ac:dyDescent="0.2">
      <c r="A4242" s="181">
        <v>100546</v>
      </c>
      <c r="B4242" s="182" t="s">
        <v>9333</v>
      </c>
      <c r="C4242" s="182" t="s">
        <v>178</v>
      </c>
      <c r="D4242" s="183">
        <v>44677</v>
      </c>
      <c r="E4242" s="188" t="s">
        <v>7328</v>
      </c>
      <c r="F4242" s="186">
        <v>321158198.00999999</v>
      </c>
      <c r="G4242" s="185" t="s">
        <v>6096</v>
      </c>
      <c r="H4242" s="110" t="s">
        <v>6257</v>
      </c>
      <c r="I4242" s="110"/>
    </row>
    <row r="4243" spans="1:9" ht="11.25" customHeight="1" x14ac:dyDescent="0.2">
      <c r="A4243" s="181">
        <v>100547</v>
      </c>
      <c r="B4243" s="182" t="s">
        <v>11792</v>
      </c>
      <c r="C4243" s="182" t="s">
        <v>178</v>
      </c>
      <c r="D4243" s="183"/>
      <c r="E4243" s="188" t="s">
        <v>15193</v>
      </c>
      <c r="F4243" s="186">
        <v>0</v>
      </c>
      <c r="G4243" s="185" t="s">
        <v>6096</v>
      </c>
      <c r="H4243" s="110" t="s">
        <v>6119</v>
      </c>
      <c r="I4243" s="110"/>
    </row>
    <row r="4244" spans="1:9" ht="11.25" customHeight="1" x14ac:dyDescent="0.2">
      <c r="A4244" s="181">
        <v>100548</v>
      </c>
      <c r="B4244" s="182" t="s">
        <v>5263</v>
      </c>
      <c r="C4244" s="182" t="s">
        <v>178</v>
      </c>
      <c r="D4244" s="183"/>
      <c r="E4244" s="188" t="s">
        <v>15193</v>
      </c>
      <c r="F4244" s="186">
        <v>0</v>
      </c>
      <c r="G4244" s="185" t="s">
        <v>6096</v>
      </c>
      <c r="H4244" s="110" t="s">
        <v>6119</v>
      </c>
      <c r="I4244" s="110"/>
    </row>
    <row r="4245" spans="1:9" ht="11.25" customHeight="1" x14ac:dyDescent="0.2">
      <c r="A4245" s="181">
        <v>100550</v>
      </c>
      <c r="B4245" s="182" t="s">
        <v>5263</v>
      </c>
      <c r="C4245" s="182" t="s">
        <v>178</v>
      </c>
      <c r="D4245" s="183"/>
      <c r="E4245" s="188" t="s">
        <v>15193</v>
      </c>
      <c r="F4245" s="186">
        <v>0</v>
      </c>
      <c r="G4245" s="185" t="s">
        <v>6096</v>
      </c>
      <c r="H4245" s="110" t="s">
        <v>6121</v>
      </c>
      <c r="I4245" s="110"/>
    </row>
    <row r="4246" spans="1:9" ht="11.25" customHeight="1" x14ac:dyDescent="0.2">
      <c r="A4246" s="181">
        <v>100551</v>
      </c>
      <c r="B4246" s="182" t="s">
        <v>11791</v>
      </c>
      <c r="C4246" s="182" t="s">
        <v>178</v>
      </c>
      <c r="D4246" s="183"/>
      <c r="E4246" s="188" t="s">
        <v>15193</v>
      </c>
      <c r="F4246" s="186">
        <v>0</v>
      </c>
      <c r="G4246" s="185" t="s">
        <v>6096</v>
      </c>
      <c r="H4246" s="110" t="s">
        <v>6119</v>
      </c>
      <c r="I4246" s="110"/>
    </row>
    <row r="4247" spans="1:9" ht="11.25" customHeight="1" x14ac:dyDescent="0.2">
      <c r="A4247" s="181">
        <v>100552</v>
      </c>
      <c r="B4247" s="182" t="s">
        <v>11790</v>
      </c>
      <c r="C4247" s="182" t="s">
        <v>178</v>
      </c>
      <c r="D4247" s="183"/>
      <c r="E4247" s="188" t="s">
        <v>15193</v>
      </c>
      <c r="F4247" s="186">
        <v>0</v>
      </c>
      <c r="G4247" s="185" t="s">
        <v>6096</v>
      </c>
      <c r="H4247" s="110" t="s">
        <v>6121</v>
      </c>
      <c r="I4247" s="110"/>
    </row>
    <row r="4248" spans="1:9" ht="11.25" customHeight="1" x14ac:dyDescent="0.2">
      <c r="A4248" s="181">
        <v>100553</v>
      </c>
      <c r="B4248" s="182" t="s">
        <v>11789</v>
      </c>
      <c r="C4248" s="182" t="s">
        <v>178</v>
      </c>
      <c r="D4248" s="183"/>
      <c r="E4248" s="188" t="s">
        <v>15193</v>
      </c>
      <c r="F4248" s="186">
        <v>0</v>
      </c>
      <c r="G4248" s="185" t="s">
        <v>6096</v>
      </c>
      <c r="H4248" s="110" t="s">
        <v>6119</v>
      </c>
      <c r="I4248" s="110"/>
    </row>
    <row r="4249" spans="1:9" ht="11.25" customHeight="1" x14ac:dyDescent="0.2">
      <c r="A4249" s="181">
        <v>100554</v>
      </c>
      <c r="B4249" s="182" t="s">
        <v>11788</v>
      </c>
      <c r="C4249" s="182" t="s">
        <v>178</v>
      </c>
      <c r="D4249" s="183"/>
      <c r="E4249" s="188" t="s">
        <v>15193</v>
      </c>
      <c r="F4249" s="186">
        <v>0</v>
      </c>
      <c r="G4249" s="185" t="s">
        <v>6096</v>
      </c>
      <c r="H4249" s="110" t="s">
        <v>6121</v>
      </c>
      <c r="I4249" s="110"/>
    </row>
    <row r="4250" spans="1:9" ht="11.25" customHeight="1" x14ac:dyDescent="0.2">
      <c r="A4250" s="181">
        <v>100555</v>
      </c>
      <c r="B4250" s="182" t="s">
        <v>11787</v>
      </c>
      <c r="C4250" s="182" t="s">
        <v>178</v>
      </c>
      <c r="D4250" s="183"/>
      <c r="E4250" s="188" t="s">
        <v>15193</v>
      </c>
      <c r="F4250" s="186">
        <v>0</v>
      </c>
      <c r="G4250" s="185" t="s">
        <v>6096</v>
      </c>
      <c r="H4250" s="110" t="s">
        <v>6116</v>
      </c>
      <c r="I4250" s="110"/>
    </row>
    <row r="4251" spans="1:9" ht="11.25" customHeight="1" x14ac:dyDescent="0.2">
      <c r="A4251" s="181">
        <v>100556</v>
      </c>
      <c r="B4251" s="182" t="s">
        <v>11786</v>
      </c>
      <c r="C4251" s="182" t="s">
        <v>178</v>
      </c>
      <c r="D4251" s="183"/>
      <c r="E4251" s="188" t="s">
        <v>15193</v>
      </c>
      <c r="F4251" s="186">
        <v>0</v>
      </c>
      <c r="G4251" s="185" t="s">
        <v>6096</v>
      </c>
      <c r="H4251" s="110" t="s">
        <v>6121</v>
      </c>
      <c r="I4251" s="110"/>
    </row>
    <row r="4252" spans="1:9" ht="11.25" customHeight="1" x14ac:dyDescent="0.2">
      <c r="A4252" s="181">
        <v>100557</v>
      </c>
      <c r="B4252" s="182" t="s">
        <v>11785</v>
      </c>
      <c r="C4252" s="182" t="s">
        <v>178</v>
      </c>
      <c r="D4252" s="183"/>
      <c r="E4252" s="188" t="s">
        <v>15193</v>
      </c>
      <c r="F4252" s="186">
        <v>0</v>
      </c>
      <c r="G4252" s="185" t="s">
        <v>6096</v>
      </c>
      <c r="H4252" s="110" t="s">
        <v>6121</v>
      </c>
      <c r="I4252" s="110"/>
    </row>
    <row r="4253" spans="1:9" ht="11.25" customHeight="1" x14ac:dyDescent="0.2">
      <c r="A4253" s="181">
        <v>100558</v>
      </c>
      <c r="B4253" s="182" t="s">
        <v>11784</v>
      </c>
      <c r="C4253" s="182" t="s">
        <v>178</v>
      </c>
      <c r="D4253" s="183"/>
      <c r="E4253" s="188" t="s">
        <v>15193</v>
      </c>
      <c r="F4253" s="186">
        <v>0</v>
      </c>
      <c r="G4253" s="185" t="s">
        <v>6096</v>
      </c>
      <c r="H4253" s="110" t="s">
        <v>6255</v>
      </c>
      <c r="I4253" s="110"/>
    </row>
    <row r="4254" spans="1:9" ht="11.25" customHeight="1" x14ac:dyDescent="0.2">
      <c r="A4254" s="181">
        <v>100559</v>
      </c>
      <c r="B4254" s="182" t="s">
        <v>5264</v>
      </c>
      <c r="C4254" s="182" t="s">
        <v>178</v>
      </c>
      <c r="D4254" s="183">
        <v>44679</v>
      </c>
      <c r="E4254" s="188" t="s">
        <v>7328</v>
      </c>
      <c r="F4254" s="186">
        <v>91629506</v>
      </c>
      <c r="G4254" s="185" t="s">
        <v>6096</v>
      </c>
      <c r="H4254" s="110" t="s">
        <v>6100</v>
      </c>
      <c r="I4254" s="110"/>
    </row>
    <row r="4255" spans="1:9" ht="11.25" customHeight="1" x14ac:dyDescent="0.2">
      <c r="A4255" s="181">
        <v>100560</v>
      </c>
      <c r="B4255" s="182" t="s">
        <v>6589</v>
      </c>
      <c r="C4255" s="182" t="s">
        <v>178</v>
      </c>
      <c r="D4255" s="183">
        <v>44987</v>
      </c>
      <c r="E4255" s="188" t="s">
        <v>15194</v>
      </c>
      <c r="F4255" s="186">
        <v>101793</v>
      </c>
      <c r="G4255" s="185" t="s">
        <v>6096</v>
      </c>
      <c r="H4255" s="110" t="s">
        <v>6255</v>
      </c>
      <c r="I4255" s="110"/>
    </row>
    <row r="4256" spans="1:9" ht="11.25" customHeight="1" x14ac:dyDescent="0.2">
      <c r="A4256" s="181">
        <v>100561</v>
      </c>
      <c r="B4256" s="182" t="s">
        <v>11783</v>
      </c>
      <c r="C4256" s="182" t="s">
        <v>178</v>
      </c>
      <c r="D4256" s="183"/>
      <c r="E4256" s="188" t="s">
        <v>15193</v>
      </c>
      <c r="F4256" s="186">
        <v>0</v>
      </c>
      <c r="G4256" s="185" t="s">
        <v>6096</v>
      </c>
      <c r="H4256" s="110" t="s">
        <v>6119</v>
      </c>
      <c r="I4256" s="110"/>
    </row>
    <row r="4257" spans="1:9" ht="11.25" customHeight="1" x14ac:dyDescent="0.2">
      <c r="A4257" s="181">
        <v>100562</v>
      </c>
      <c r="B4257" s="182" t="s">
        <v>11782</v>
      </c>
      <c r="C4257" s="182" t="s">
        <v>178</v>
      </c>
      <c r="D4257" s="183"/>
      <c r="E4257" s="188" t="s">
        <v>15193</v>
      </c>
      <c r="F4257" s="186">
        <v>0</v>
      </c>
      <c r="G4257" s="185" t="s">
        <v>6096</v>
      </c>
      <c r="H4257" s="110" t="s">
        <v>6155</v>
      </c>
      <c r="I4257" s="110"/>
    </row>
    <row r="4258" spans="1:9" ht="11.25" customHeight="1" x14ac:dyDescent="0.2">
      <c r="A4258" s="181">
        <v>100563</v>
      </c>
      <c r="B4258" s="182" t="s">
        <v>11781</v>
      </c>
      <c r="C4258" s="182" t="s">
        <v>178</v>
      </c>
      <c r="D4258" s="183"/>
      <c r="E4258" s="188" t="s">
        <v>15193</v>
      </c>
      <c r="F4258" s="186">
        <v>0</v>
      </c>
      <c r="G4258" s="185" t="s">
        <v>6096</v>
      </c>
      <c r="H4258" s="110" t="s">
        <v>6155</v>
      </c>
      <c r="I4258" s="110"/>
    </row>
    <row r="4259" spans="1:9" ht="11.25" customHeight="1" x14ac:dyDescent="0.2">
      <c r="A4259" s="181">
        <v>100564</v>
      </c>
      <c r="B4259" s="182" t="s">
        <v>6174</v>
      </c>
      <c r="C4259" s="182" t="s">
        <v>178</v>
      </c>
      <c r="D4259" s="183">
        <v>44187</v>
      </c>
      <c r="E4259" s="188" t="s">
        <v>15196</v>
      </c>
      <c r="F4259" s="186">
        <v>191910</v>
      </c>
      <c r="G4259" s="185" t="s">
        <v>6096</v>
      </c>
      <c r="H4259" s="110" t="s">
        <v>6116</v>
      </c>
      <c r="I4259" s="110"/>
    </row>
    <row r="4260" spans="1:9" ht="11.25" customHeight="1" x14ac:dyDescent="0.2">
      <c r="A4260" s="181">
        <v>100565</v>
      </c>
      <c r="B4260" s="182" t="s">
        <v>11780</v>
      </c>
      <c r="C4260" s="182" t="s">
        <v>178</v>
      </c>
      <c r="D4260" s="183"/>
      <c r="E4260" s="188" t="s">
        <v>15193</v>
      </c>
      <c r="F4260" s="186">
        <v>0</v>
      </c>
      <c r="G4260" s="185" t="s">
        <v>6096</v>
      </c>
      <c r="H4260" s="110" t="s">
        <v>6121</v>
      </c>
      <c r="I4260" s="110"/>
    </row>
    <row r="4261" spans="1:9" ht="11.25" customHeight="1" x14ac:dyDescent="0.2">
      <c r="A4261" s="181">
        <v>100566</v>
      </c>
      <c r="B4261" s="182" t="s">
        <v>6588</v>
      </c>
      <c r="C4261" s="182" t="s">
        <v>178</v>
      </c>
      <c r="D4261" s="183">
        <v>44987</v>
      </c>
      <c r="E4261" s="188" t="s">
        <v>15194</v>
      </c>
      <c r="F4261" s="186">
        <v>406629</v>
      </c>
      <c r="G4261" s="185" t="s">
        <v>6096</v>
      </c>
      <c r="H4261" s="110" t="s">
        <v>6100</v>
      </c>
      <c r="I4261" s="110"/>
    </row>
    <row r="4262" spans="1:9" ht="11.25" customHeight="1" x14ac:dyDescent="0.2">
      <c r="A4262" s="181">
        <v>100567</v>
      </c>
      <c r="B4262" s="182" t="s">
        <v>6587</v>
      </c>
      <c r="C4262" s="182" t="s">
        <v>178</v>
      </c>
      <c r="D4262" s="183">
        <v>45062</v>
      </c>
      <c r="E4262" s="188" t="s">
        <v>15194</v>
      </c>
      <c r="F4262" s="186">
        <v>555168</v>
      </c>
      <c r="G4262" s="185" t="s">
        <v>6096</v>
      </c>
      <c r="H4262" s="110" t="s">
        <v>6155</v>
      </c>
      <c r="I4262" s="110"/>
    </row>
    <row r="4263" spans="1:9" ht="11.25" customHeight="1" x14ac:dyDescent="0.2">
      <c r="A4263" s="181">
        <v>100568</v>
      </c>
      <c r="B4263" s="182" t="s">
        <v>213</v>
      </c>
      <c r="C4263" s="182" t="s">
        <v>178</v>
      </c>
      <c r="D4263" s="184"/>
      <c r="E4263" s="188" t="s">
        <v>15193</v>
      </c>
      <c r="F4263" s="186">
        <v>0</v>
      </c>
      <c r="G4263" s="185" t="s">
        <v>6096</v>
      </c>
      <c r="H4263" s="110" t="s">
        <v>6155</v>
      </c>
      <c r="I4263" s="110"/>
    </row>
    <row r="4264" spans="1:9" ht="11.25" customHeight="1" x14ac:dyDescent="0.2">
      <c r="A4264" s="181">
        <v>100569</v>
      </c>
      <c r="B4264" s="182" t="s">
        <v>209</v>
      </c>
      <c r="C4264" s="182" t="s">
        <v>178</v>
      </c>
      <c r="D4264" s="183"/>
      <c r="E4264" s="188" t="s">
        <v>15193</v>
      </c>
      <c r="F4264" s="186">
        <v>0</v>
      </c>
      <c r="G4264" s="185" t="s">
        <v>6096</v>
      </c>
      <c r="H4264" s="110" t="s">
        <v>6152</v>
      </c>
      <c r="I4264" s="110"/>
    </row>
    <row r="4265" spans="1:9" ht="11.25" customHeight="1" x14ac:dyDescent="0.2">
      <c r="A4265" s="181">
        <v>100570</v>
      </c>
      <c r="B4265" s="182" t="s">
        <v>11473</v>
      </c>
      <c r="C4265" s="182" t="s">
        <v>178</v>
      </c>
      <c r="D4265" s="184">
        <v>44588</v>
      </c>
      <c r="E4265" s="188" t="s">
        <v>7328</v>
      </c>
      <c r="F4265" s="186">
        <v>17867.009999999998</v>
      </c>
      <c r="G4265" s="185" t="s">
        <v>6096</v>
      </c>
      <c r="H4265" s="110" t="s">
        <v>6155</v>
      </c>
      <c r="I4265" s="110"/>
    </row>
    <row r="4266" spans="1:9" ht="11.25" customHeight="1" x14ac:dyDescent="0.2">
      <c r="A4266" s="181">
        <v>100571</v>
      </c>
      <c r="B4266" s="182" t="s">
        <v>859</v>
      </c>
      <c r="C4266" s="182" t="s">
        <v>178</v>
      </c>
      <c r="D4266" s="184"/>
      <c r="E4266" s="188" t="s">
        <v>15193</v>
      </c>
      <c r="F4266" s="186">
        <v>0</v>
      </c>
      <c r="G4266" s="185" t="s">
        <v>6096</v>
      </c>
      <c r="H4266" s="110" t="s">
        <v>6119</v>
      </c>
      <c r="I4266" s="110"/>
    </row>
    <row r="4267" spans="1:9" ht="11.25" customHeight="1" x14ac:dyDescent="0.2">
      <c r="A4267" s="181">
        <v>100572</v>
      </c>
      <c r="B4267" s="182" t="s">
        <v>7326</v>
      </c>
      <c r="C4267" s="182" t="s">
        <v>178</v>
      </c>
      <c r="D4267" s="184">
        <v>45014</v>
      </c>
      <c r="E4267" s="188" t="s">
        <v>15194</v>
      </c>
      <c r="F4267" s="186">
        <v>10620</v>
      </c>
      <c r="G4267" s="185" t="s">
        <v>6096</v>
      </c>
      <c r="H4267" s="110" t="s">
        <v>6119</v>
      </c>
      <c r="I4267" s="110"/>
    </row>
    <row r="4268" spans="1:9" ht="11.25" customHeight="1" x14ac:dyDescent="0.2">
      <c r="A4268" s="181">
        <v>100573</v>
      </c>
      <c r="B4268" s="182" t="s">
        <v>4417</v>
      </c>
      <c r="C4268" s="182" t="s">
        <v>178</v>
      </c>
      <c r="D4268" s="184"/>
      <c r="E4268" s="188" t="s">
        <v>15193</v>
      </c>
      <c r="F4268" s="186">
        <v>0</v>
      </c>
      <c r="G4268" s="185" t="s">
        <v>6096</v>
      </c>
      <c r="H4268" s="110" t="s">
        <v>6155</v>
      </c>
      <c r="I4268" s="110"/>
    </row>
    <row r="4269" spans="1:9" ht="11.25" customHeight="1" x14ac:dyDescent="0.2">
      <c r="A4269" s="181">
        <v>100574</v>
      </c>
      <c r="B4269" s="182" t="s">
        <v>5259</v>
      </c>
      <c r="C4269" s="182" t="s">
        <v>178</v>
      </c>
      <c r="D4269" s="183">
        <v>44679</v>
      </c>
      <c r="E4269" s="188" t="s">
        <v>7328</v>
      </c>
      <c r="F4269" s="186">
        <v>25242993</v>
      </c>
      <c r="G4269" s="185" t="s">
        <v>6096</v>
      </c>
      <c r="H4269" s="110" t="s">
        <v>6116</v>
      </c>
      <c r="I4269" s="110"/>
    </row>
    <row r="4270" spans="1:9" ht="11.25" customHeight="1" x14ac:dyDescent="0.2">
      <c r="A4270" s="181">
        <v>100575</v>
      </c>
      <c r="B4270" s="182" t="s">
        <v>5283</v>
      </c>
      <c r="C4270" s="182" t="s">
        <v>178</v>
      </c>
      <c r="D4270" s="184">
        <v>44679</v>
      </c>
      <c r="E4270" s="188" t="s">
        <v>7328</v>
      </c>
      <c r="F4270" s="186">
        <v>596957187</v>
      </c>
      <c r="G4270" s="185" t="s">
        <v>6096</v>
      </c>
      <c r="H4270" s="110" t="s">
        <v>6119</v>
      </c>
      <c r="I4270" s="110"/>
    </row>
    <row r="4271" spans="1:9" ht="11.25" customHeight="1" x14ac:dyDescent="0.2">
      <c r="A4271" s="181">
        <v>100576</v>
      </c>
      <c r="B4271" s="182" t="s">
        <v>6586</v>
      </c>
      <c r="C4271" s="182" t="s">
        <v>183</v>
      </c>
      <c r="D4271" s="183">
        <v>45435</v>
      </c>
      <c r="E4271" s="188" t="s">
        <v>10909</v>
      </c>
      <c r="F4271" s="186">
        <v>44562</v>
      </c>
      <c r="G4271" s="185" t="s">
        <v>6096</v>
      </c>
      <c r="H4271" s="110" t="s">
        <v>6155</v>
      </c>
      <c r="I4271" s="110"/>
    </row>
    <row r="4272" spans="1:9" ht="11.25" customHeight="1" x14ac:dyDescent="0.2">
      <c r="A4272" s="181">
        <v>100577</v>
      </c>
      <c r="B4272" s="182" t="s">
        <v>3489</v>
      </c>
      <c r="C4272" s="182" t="s">
        <v>183</v>
      </c>
      <c r="D4272" s="183">
        <v>44591</v>
      </c>
      <c r="E4272" s="188" t="s">
        <v>7328</v>
      </c>
      <c r="F4272" s="186">
        <v>33738</v>
      </c>
      <c r="G4272" s="185" t="s">
        <v>6096</v>
      </c>
      <c r="H4272" s="110" t="s">
        <v>6121</v>
      </c>
      <c r="I4272" s="110"/>
    </row>
    <row r="4273" spans="1:9" ht="11.25" customHeight="1" x14ac:dyDescent="0.2">
      <c r="A4273" s="181">
        <v>100578</v>
      </c>
      <c r="B4273" s="182" t="s">
        <v>2997</v>
      </c>
      <c r="C4273" s="182" t="s">
        <v>178</v>
      </c>
      <c r="D4273" s="184"/>
      <c r="E4273" s="188" t="s">
        <v>15193</v>
      </c>
      <c r="F4273" s="186">
        <v>0</v>
      </c>
      <c r="G4273" s="185" t="s">
        <v>6096</v>
      </c>
      <c r="H4273" s="110" t="s">
        <v>6155</v>
      </c>
      <c r="I4273" s="110"/>
    </row>
    <row r="4274" spans="1:9" ht="11.25" customHeight="1" x14ac:dyDescent="0.2">
      <c r="A4274" s="181">
        <v>100579</v>
      </c>
      <c r="B4274" s="182" t="s">
        <v>3828</v>
      </c>
      <c r="C4274" s="182" t="s">
        <v>178</v>
      </c>
      <c r="D4274" s="183">
        <v>44592</v>
      </c>
      <c r="E4274" s="188" t="s">
        <v>7328</v>
      </c>
      <c r="F4274" s="186">
        <v>203950</v>
      </c>
      <c r="G4274" s="185" t="s">
        <v>6096</v>
      </c>
      <c r="H4274" s="110" t="s">
        <v>6119</v>
      </c>
      <c r="I4274" s="110"/>
    </row>
    <row r="4275" spans="1:9" ht="11.25" customHeight="1" x14ac:dyDescent="0.2">
      <c r="A4275" s="181">
        <v>100580</v>
      </c>
      <c r="B4275" s="182" t="s">
        <v>3824</v>
      </c>
      <c r="C4275" s="182" t="s">
        <v>178</v>
      </c>
      <c r="D4275" s="183">
        <v>44592</v>
      </c>
      <c r="E4275" s="188" t="s">
        <v>7328</v>
      </c>
      <c r="F4275" s="186">
        <v>15068</v>
      </c>
      <c r="G4275" s="185" t="s">
        <v>6096</v>
      </c>
      <c r="H4275" s="110" t="s">
        <v>6121</v>
      </c>
      <c r="I4275" s="110"/>
    </row>
    <row r="4276" spans="1:9" ht="11.25" customHeight="1" x14ac:dyDescent="0.2">
      <c r="A4276" s="181">
        <v>100581</v>
      </c>
      <c r="B4276" s="182" t="s">
        <v>3823</v>
      </c>
      <c r="C4276" s="182" t="s">
        <v>178</v>
      </c>
      <c r="D4276" s="184">
        <v>43843</v>
      </c>
      <c r="E4276" s="188" t="s">
        <v>15196</v>
      </c>
      <c r="F4276" s="186">
        <v>22798</v>
      </c>
      <c r="G4276" s="185" t="s">
        <v>6096</v>
      </c>
      <c r="H4276" s="110" t="s">
        <v>6221</v>
      </c>
      <c r="I4276" s="110"/>
    </row>
    <row r="4277" spans="1:9" ht="11.25" customHeight="1" x14ac:dyDescent="0.2">
      <c r="A4277" s="181">
        <v>100582</v>
      </c>
      <c r="B4277" s="182" t="s">
        <v>3833</v>
      </c>
      <c r="C4277" s="182" t="s">
        <v>178</v>
      </c>
      <c r="D4277" s="184">
        <v>44592</v>
      </c>
      <c r="E4277" s="188" t="s">
        <v>7328</v>
      </c>
      <c r="F4277" s="186">
        <v>15272</v>
      </c>
      <c r="G4277" s="185" t="s">
        <v>6096</v>
      </c>
      <c r="H4277" s="110" t="s">
        <v>6155</v>
      </c>
      <c r="I4277" s="110"/>
    </row>
    <row r="4278" spans="1:9" ht="11.25" customHeight="1" x14ac:dyDescent="0.2">
      <c r="A4278" s="181">
        <v>100583</v>
      </c>
      <c r="B4278" s="182" t="s">
        <v>3835</v>
      </c>
      <c r="C4278" s="182" t="s">
        <v>178</v>
      </c>
      <c r="D4278" s="184">
        <v>44592</v>
      </c>
      <c r="E4278" s="188" t="s">
        <v>7328</v>
      </c>
      <c r="F4278" s="186">
        <v>13519</v>
      </c>
      <c r="G4278" s="185" t="s">
        <v>6096</v>
      </c>
      <c r="H4278" s="110" t="s">
        <v>6155</v>
      </c>
      <c r="I4278" s="110"/>
    </row>
    <row r="4279" spans="1:9" ht="11.25" customHeight="1" x14ac:dyDescent="0.2">
      <c r="A4279" s="181">
        <v>100584</v>
      </c>
      <c r="B4279" s="182" t="s">
        <v>3834</v>
      </c>
      <c r="C4279" s="182" t="s">
        <v>178</v>
      </c>
      <c r="D4279" s="183">
        <v>44592</v>
      </c>
      <c r="E4279" s="188" t="s">
        <v>7328</v>
      </c>
      <c r="F4279" s="186">
        <v>13519</v>
      </c>
      <c r="G4279" s="185" t="s">
        <v>6096</v>
      </c>
      <c r="H4279" s="110" t="s">
        <v>6121</v>
      </c>
      <c r="I4279" s="110"/>
    </row>
    <row r="4280" spans="1:9" ht="11.25" customHeight="1" x14ac:dyDescent="0.2">
      <c r="A4280" s="181">
        <v>100585</v>
      </c>
      <c r="B4280" s="182" t="s">
        <v>3542</v>
      </c>
      <c r="C4280" s="182" t="s">
        <v>178</v>
      </c>
      <c r="D4280" s="183">
        <v>44589</v>
      </c>
      <c r="E4280" s="188" t="s">
        <v>7328</v>
      </c>
      <c r="F4280" s="186">
        <v>2532</v>
      </c>
      <c r="G4280" s="185" t="s">
        <v>6096</v>
      </c>
      <c r="H4280" s="110" t="s">
        <v>6155</v>
      </c>
      <c r="I4280" s="110"/>
    </row>
    <row r="4281" spans="1:9" ht="11.25" customHeight="1" x14ac:dyDescent="0.2">
      <c r="A4281" s="181">
        <v>100586</v>
      </c>
      <c r="B4281" s="182" t="s">
        <v>2440</v>
      </c>
      <c r="C4281" s="182" t="s">
        <v>178</v>
      </c>
      <c r="D4281" s="183">
        <v>45006</v>
      </c>
      <c r="E4281" s="188" t="s">
        <v>15194</v>
      </c>
      <c r="F4281" s="186">
        <v>3474</v>
      </c>
      <c r="G4281" s="185" t="s">
        <v>6096</v>
      </c>
      <c r="H4281" s="110" t="s">
        <v>6155</v>
      </c>
      <c r="I4281" s="110"/>
    </row>
    <row r="4282" spans="1:9" ht="11.25" customHeight="1" x14ac:dyDescent="0.2">
      <c r="A4282" s="181">
        <v>100587</v>
      </c>
      <c r="B4282" s="182" t="s">
        <v>2441</v>
      </c>
      <c r="C4282" s="182" t="s">
        <v>178</v>
      </c>
      <c r="D4282" s="183">
        <v>45006</v>
      </c>
      <c r="E4282" s="188" t="s">
        <v>15194</v>
      </c>
      <c r="F4282" s="186">
        <v>3152</v>
      </c>
      <c r="G4282" s="185" t="s">
        <v>6096</v>
      </c>
      <c r="H4282" s="110" t="s">
        <v>6121</v>
      </c>
      <c r="I4282" s="110"/>
    </row>
    <row r="4283" spans="1:9" ht="11.25" customHeight="1" x14ac:dyDescent="0.2">
      <c r="A4283" s="181">
        <v>100588</v>
      </c>
      <c r="B4283" s="182" t="s">
        <v>2628</v>
      </c>
      <c r="C4283" s="182" t="s">
        <v>178</v>
      </c>
      <c r="D4283" s="183">
        <v>44588</v>
      </c>
      <c r="E4283" s="188" t="s">
        <v>7328</v>
      </c>
      <c r="F4283" s="186">
        <v>653788</v>
      </c>
      <c r="G4283" s="185" t="s">
        <v>6096</v>
      </c>
      <c r="H4283" s="110" t="s">
        <v>6121</v>
      </c>
      <c r="I4283" s="110"/>
    </row>
    <row r="4284" spans="1:9" ht="11.25" customHeight="1" x14ac:dyDescent="0.2">
      <c r="A4284" s="181">
        <v>100589</v>
      </c>
      <c r="B4284" s="182" t="s">
        <v>3591</v>
      </c>
      <c r="C4284" s="182" t="s">
        <v>178</v>
      </c>
      <c r="D4284" s="183"/>
      <c r="E4284" s="188" t="s">
        <v>15193</v>
      </c>
      <c r="F4284" s="186">
        <v>0</v>
      </c>
      <c r="G4284" s="185" t="s">
        <v>6096</v>
      </c>
      <c r="H4284" s="110" t="s">
        <v>6155</v>
      </c>
      <c r="I4284" s="110"/>
    </row>
    <row r="4285" spans="1:9" ht="11.25" customHeight="1" x14ac:dyDescent="0.2">
      <c r="A4285" s="181">
        <v>100590</v>
      </c>
      <c r="B4285" s="182" t="s">
        <v>393</v>
      </c>
      <c r="C4285" s="182" t="s">
        <v>273</v>
      </c>
      <c r="D4285" s="183"/>
      <c r="E4285" s="188" t="s">
        <v>15193</v>
      </c>
      <c r="F4285" s="186">
        <v>0</v>
      </c>
      <c r="G4285" s="185" t="s">
        <v>6096</v>
      </c>
      <c r="H4285" s="110" t="s">
        <v>6121</v>
      </c>
      <c r="I4285" s="110"/>
    </row>
    <row r="4286" spans="1:9" ht="11.25" customHeight="1" x14ac:dyDescent="0.2">
      <c r="A4286" s="181">
        <v>100591</v>
      </c>
      <c r="B4286" s="182" t="s">
        <v>3831</v>
      </c>
      <c r="C4286" s="182" t="s">
        <v>183</v>
      </c>
      <c r="D4286" s="183">
        <v>44592</v>
      </c>
      <c r="E4286" s="188" t="s">
        <v>7328</v>
      </c>
      <c r="F4286" s="186">
        <v>6337</v>
      </c>
      <c r="G4286" s="185" t="s">
        <v>6096</v>
      </c>
      <c r="H4286" s="110" t="s">
        <v>6121</v>
      </c>
      <c r="I4286" s="110"/>
    </row>
    <row r="4287" spans="1:9" ht="11.25" customHeight="1" x14ac:dyDescent="0.2">
      <c r="A4287" s="181">
        <v>100593</v>
      </c>
      <c r="B4287" s="182" t="s">
        <v>11778</v>
      </c>
      <c r="C4287" s="182" t="s">
        <v>171</v>
      </c>
      <c r="D4287" s="183">
        <v>44596</v>
      </c>
      <c r="E4287" s="188" t="s">
        <v>7328</v>
      </c>
      <c r="F4287" s="186">
        <v>57712</v>
      </c>
      <c r="G4287" s="185" t="s">
        <v>6096</v>
      </c>
      <c r="H4287" s="110" t="s">
        <v>6121</v>
      </c>
      <c r="I4287" s="110"/>
    </row>
    <row r="4288" spans="1:9" ht="11.25" customHeight="1" x14ac:dyDescent="0.2">
      <c r="A4288" s="181">
        <v>100594</v>
      </c>
      <c r="B4288" s="182" t="s">
        <v>11423</v>
      </c>
      <c r="C4288" s="182" t="s">
        <v>171</v>
      </c>
      <c r="D4288" s="183">
        <v>44596</v>
      </c>
      <c r="E4288" s="188" t="s">
        <v>7328</v>
      </c>
      <c r="F4288" s="186">
        <v>76139</v>
      </c>
      <c r="G4288" s="185" t="s">
        <v>6096</v>
      </c>
      <c r="H4288" s="110" t="s">
        <v>6121</v>
      </c>
      <c r="I4288" s="110"/>
    </row>
    <row r="4289" spans="1:9" ht="11.25" customHeight="1" x14ac:dyDescent="0.2">
      <c r="A4289" s="181">
        <v>100595</v>
      </c>
      <c r="B4289" s="182" t="s">
        <v>2553</v>
      </c>
      <c r="C4289" s="182" t="s">
        <v>171</v>
      </c>
      <c r="D4289" s="183">
        <v>44596</v>
      </c>
      <c r="E4289" s="188" t="s">
        <v>7328</v>
      </c>
      <c r="F4289" s="186">
        <v>92131</v>
      </c>
      <c r="G4289" s="185" t="s">
        <v>6096</v>
      </c>
      <c r="H4289" s="110" t="s">
        <v>6121</v>
      </c>
      <c r="I4289" s="110"/>
    </row>
    <row r="4290" spans="1:9" ht="11.25" customHeight="1" x14ac:dyDescent="0.2">
      <c r="A4290" s="181">
        <v>100596</v>
      </c>
      <c r="B4290" s="182" t="s">
        <v>11777</v>
      </c>
      <c r="C4290" s="182" t="s">
        <v>171</v>
      </c>
      <c r="D4290" s="183"/>
      <c r="E4290" s="188" t="s">
        <v>15193</v>
      </c>
      <c r="F4290" s="186">
        <v>0</v>
      </c>
      <c r="G4290" s="185" t="s">
        <v>6096</v>
      </c>
      <c r="H4290" s="110" t="s">
        <v>6121</v>
      </c>
      <c r="I4290" s="110"/>
    </row>
    <row r="4291" spans="1:9" ht="11.25" customHeight="1" x14ac:dyDescent="0.2">
      <c r="A4291" s="181">
        <v>100597</v>
      </c>
      <c r="B4291" s="182" t="s">
        <v>11776</v>
      </c>
      <c r="C4291" s="182" t="s">
        <v>171</v>
      </c>
      <c r="D4291" s="183">
        <v>44602</v>
      </c>
      <c r="E4291" s="188" t="s">
        <v>7328</v>
      </c>
      <c r="F4291" s="186">
        <v>226238</v>
      </c>
      <c r="G4291" s="185" t="s">
        <v>6096</v>
      </c>
      <c r="H4291" s="110" t="s">
        <v>6155</v>
      </c>
      <c r="I4291" s="110"/>
    </row>
    <row r="4292" spans="1:9" ht="11.25" customHeight="1" x14ac:dyDescent="0.2">
      <c r="A4292" s="181">
        <v>100598</v>
      </c>
      <c r="B4292" s="182" t="s">
        <v>11775</v>
      </c>
      <c r="C4292" s="182" t="s">
        <v>171</v>
      </c>
      <c r="D4292" s="183">
        <v>44602</v>
      </c>
      <c r="E4292" s="188" t="s">
        <v>7328</v>
      </c>
      <c r="F4292" s="186">
        <v>115381</v>
      </c>
      <c r="G4292" s="185" t="s">
        <v>6096</v>
      </c>
      <c r="H4292" s="110" t="s">
        <v>6155</v>
      </c>
      <c r="I4292" s="110"/>
    </row>
    <row r="4293" spans="1:9" ht="11.25" customHeight="1" x14ac:dyDescent="0.2">
      <c r="A4293" s="181">
        <v>100599</v>
      </c>
      <c r="B4293" s="182" t="s">
        <v>11774</v>
      </c>
      <c r="C4293" s="182" t="s">
        <v>171</v>
      </c>
      <c r="D4293" s="183"/>
      <c r="E4293" s="188" t="s">
        <v>15193</v>
      </c>
      <c r="F4293" s="186">
        <v>0</v>
      </c>
      <c r="G4293" s="185" t="s">
        <v>6096</v>
      </c>
      <c r="H4293" s="110" t="s">
        <v>6121</v>
      </c>
      <c r="I4293" s="110"/>
    </row>
    <row r="4294" spans="1:9" ht="11.25" customHeight="1" x14ac:dyDescent="0.2">
      <c r="A4294" s="181">
        <v>100600</v>
      </c>
      <c r="B4294" s="182" t="s">
        <v>2657</v>
      </c>
      <c r="C4294" s="182" t="s">
        <v>171</v>
      </c>
      <c r="D4294" s="183"/>
      <c r="E4294" s="188" t="s">
        <v>15193</v>
      </c>
      <c r="F4294" s="186">
        <v>0</v>
      </c>
      <c r="G4294" s="185" t="s">
        <v>6096</v>
      </c>
      <c r="H4294" s="110" t="s">
        <v>6155</v>
      </c>
      <c r="I4294" s="110"/>
    </row>
    <row r="4295" spans="1:9" ht="11.25" customHeight="1" x14ac:dyDescent="0.2">
      <c r="A4295" s="181">
        <v>100601</v>
      </c>
      <c r="B4295" s="182" t="s">
        <v>11773</v>
      </c>
      <c r="C4295" s="182" t="s">
        <v>171</v>
      </c>
      <c r="D4295" s="183"/>
      <c r="E4295" s="188" t="s">
        <v>15193</v>
      </c>
      <c r="F4295" s="186">
        <v>0</v>
      </c>
      <c r="G4295" s="185" t="s">
        <v>6096</v>
      </c>
      <c r="H4295" s="110" t="s">
        <v>6257</v>
      </c>
      <c r="I4295" s="110"/>
    </row>
    <row r="4296" spans="1:9" ht="11.25" customHeight="1" x14ac:dyDescent="0.2">
      <c r="A4296" s="181">
        <v>100602</v>
      </c>
      <c r="B4296" s="182" t="s">
        <v>5297</v>
      </c>
      <c r="C4296" s="182" t="s">
        <v>178</v>
      </c>
      <c r="D4296" s="183">
        <v>44677</v>
      </c>
      <c r="E4296" s="188" t="s">
        <v>7328</v>
      </c>
      <c r="F4296" s="186">
        <v>67937677</v>
      </c>
      <c r="G4296" s="185" t="s">
        <v>6096</v>
      </c>
      <c r="H4296" s="110" t="s">
        <v>6121</v>
      </c>
      <c r="I4296" s="110"/>
    </row>
    <row r="4297" spans="1:9" ht="11.25" customHeight="1" x14ac:dyDescent="0.2">
      <c r="A4297" s="181">
        <v>100603</v>
      </c>
      <c r="B4297" s="182" t="s">
        <v>211</v>
      </c>
      <c r="C4297" s="182" t="s">
        <v>168</v>
      </c>
      <c r="D4297" s="183">
        <v>44977</v>
      </c>
      <c r="E4297" s="188" t="s">
        <v>15194</v>
      </c>
      <c r="F4297" s="186">
        <v>7699</v>
      </c>
      <c r="G4297" s="185" t="s">
        <v>6096</v>
      </c>
      <c r="H4297" s="110" t="s">
        <v>6121</v>
      </c>
      <c r="I4297" s="110"/>
    </row>
    <row r="4298" spans="1:9" ht="11.25" customHeight="1" x14ac:dyDescent="0.2">
      <c r="A4298" s="181">
        <v>100604</v>
      </c>
      <c r="B4298" s="182" t="s">
        <v>577</v>
      </c>
      <c r="C4298" s="182" t="s">
        <v>183</v>
      </c>
      <c r="D4298" s="183"/>
      <c r="E4298" s="188" t="s">
        <v>15193</v>
      </c>
      <c r="F4298" s="186">
        <v>0</v>
      </c>
      <c r="G4298" s="185" t="s">
        <v>6096</v>
      </c>
      <c r="H4298" s="110" t="s">
        <v>6121</v>
      </c>
      <c r="I4298" s="110"/>
    </row>
    <row r="4299" spans="1:9" ht="11.25" customHeight="1" x14ac:dyDescent="0.2">
      <c r="A4299" s="181">
        <v>100605</v>
      </c>
      <c r="B4299" s="182" t="s">
        <v>181</v>
      </c>
      <c r="C4299" s="182" t="s">
        <v>171</v>
      </c>
      <c r="D4299" s="183"/>
      <c r="E4299" s="188" t="s">
        <v>15193</v>
      </c>
      <c r="F4299" s="186">
        <v>0</v>
      </c>
      <c r="G4299" s="185" t="s">
        <v>6096</v>
      </c>
      <c r="H4299" s="110" t="s">
        <v>6121</v>
      </c>
      <c r="I4299" s="110"/>
    </row>
    <row r="4300" spans="1:9" ht="11.25" customHeight="1" x14ac:dyDescent="0.2">
      <c r="A4300" s="181">
        <v>100606</v>
      </c>
      <c r="B4300" s="182" t="s">
        <v>11772</v>
      </c>
      <c r="C4300" s="182" t="s">
        <v>178</v>
      </c>
      <c r="D4300" s="183"/>
      <c r="E4300" s="188" t="s">
        <v>15193</v>
      </c>
      <c r="F4300" s="186">
        <v>0</v>
      </c>
      <c r="G4300" s="185" t="s">
        <v>6096</v>
      </c>
      <c r="H4300" s="110" t="s">
        <v>6121</v>
      </c>
      <c r="I4300" s="110"/>
    </row>
    <row r="4301" spans="1:9" ht="11.25" customHeight="1" x14ac:dyDescent="0.2">
      <c r="A4301" s="181">
        <v>100607</v>
      </c>
      <c r="B4301" s="182" t="s">
        <v>9330</v>
      </c>
      <c r="C4301" s="182" t="s">
        <v>178</v>
      </c>
      <c r="D4301" s="183">
        <v>45097</v>
      </c>
      <c r="E4301" s="188" t="s">
        <v>15194</v>
      </c>
      <c r="F4301" s="186">
        <v>70965817</v>
      </c>
      <c r="G4301" s="185" t="s">
        <v>6096</v>
      </c>
      <c r="H4301" s="110" t="s">
        <v>6121</v>
      </c>
      <c r="I4301" s="110"/>
    </row>
    <row r="4302" spans="1:9" ht="11.25" customHeight="1" x14ac:dyDescent="0.2">
      <c r="A4302" s="181">
        <v>100608</v>
      </c>
      <c r="B4302" s="182" t="s">
        <v>3826</v>
      </c>
      <c r="C4302" s="182" t="s">
        <v>168</v>
      </c>
      <c r="D4302" s="183">
        <v>44589</v>
      </c>
      <c r="E4302" s="188" t="s">
        <v>7328</v>
      </c>
      <c r="F4302" s="186">
        <v>4890</v>
      </c>
      <c r="G4302" s="185" t="s">
        <v>6096</v>
      </c>
      <c r="H4302" s="110" t="s">
        <v>6121</v>
      </c>
      <c r="I4302" s="110"/>
    </row>
    <row r="4303" spans="1:9" ht="11.25" customHeight="1" x14ac:dyDescent="0.2">
      <c r="A4303" s="181">
        <v>100609</v>
      </c>
      <c r="B4303" s="182" t="s">
        <v>7170</v>
      </c>
      <c r="C4303" s="182" t="s">
        <v>273</v>
      </c>
      <c r="D4303" s="183">
        <v>45002</v>
      </c>
      <c r="E4303" s="188" t="s">
        <v>15194</v>
      </c>
      <c r="F4303" s="186">
        <v>218549</v>
      </c>
      <c r="G4303" s="185" t="s">
        <v>6096</v>
      </c>
      <c r="H4303" s="110" t="s">
        <v>6121</v>
      </c>
      <c r="I4303" s="110"/>
    </row>
    <row r="4304" spans="1:9" ht="11.25" customHeight="1" x14ac:dyDescent="0.2">
      <c r="A4304" s="181">
        <v>100611</v>
      </c>
      <c r="B4304" s="182" t="s">
        <v>5289</v>
      </c>
      <c r="C4304" s="182" t="s">
        <v>178</v>
      </c>
      <c r="D4304" s="183">
        <v>44677</v>
      </c>
      <c r="E4304" s="188" t="s">
        <v>7328</v>
      </c>
      <c r="F4304" s="186">
        <v>35878872.009999998</v>
      </c>
      <c r="G4304" s="185" t="s">
        <v>6096</v>
      </c>
      <c r="H4304" s="110" t="s">
        <v>7162</v>
      </c>
      <c r="I4304" s="110"/>
    </row>
    <row r="4305" spans="1:9" ht="11.25" customHeight="1" x14ac:dyDescent="0.2">
      <c r="A4305" s="181">
        <v>100612</v>
      </c>
      <c r="B4305" s="182" t="s">
        <v>14673</v>
      </c>
      <c r="C4305" s="182" t="s">
        <v>171</v>
      </c>
      <c r="D4305" s="183">
        <v>45014</v>
      </c>
      <c r="E4305" s="188" t="s">
        <v>15194</v>
      </c>
      <c r="F4305" s="186">
        <v>53859</v>
      </c>
      <c r="G4305" s="185" t="s">
        <v>6096</v>
      </c>
      <c r="H4305" s="110" t="s">
        <v>6121</v>
      </c>
      <c r="I4305" s="110"/>
    </row>
    <row r="4306" spans="1:9" ht="11.25" customHeight="1" x14ac:dyDescent="0.2">
      <c r="A4306" s="181">
        <v>100613</v>
      </c>
      <c r="B4306" s="182" t="s">
        <v>11771</v>
      </c>
      <c r="C4306" s="182" t="s">
        <v>183</v>
      </c>
      <c r="D4306" s="183"/>
      <c r="E4306" s="188" t="s">
        <v>15193</v>
      </c>
      <c r="F4306" s="186">
        <v>0</v>
      </c>
      <c r="G4306" s="185" t="s">
        <v>6096</v>
      </c>
      <c r="H4306" s="110" t="s">
        <v>6121</v>
      </c>
      <c r="I4306" s="110"/>
    </row>
    <row r="4307" spans="1:9" ht="11.25" customHeight="1" x14ac:dyDescent="0.2">
      <c r="A4307" s="181">
        <v>100614</v>
      </c>
      <c r="B4307" s="182" t="s">
        <v>1510</v>
      </c>
      <c r="C4307" s="182" t="s">
        <v>171</v>
      </c>
      <c r="D4307" s="183"/>
      <c r="E4307" s="188" t="s">
        <v>15193</v>
      </c>
      <c r="F4307" s="186">
        <v>0</v>
      </c>
      <c r="G4307" s="185" t="s">
        <v>6096</v>
      </c>
      <c r="H4307" s="110" t="s">
        <v>6121</v>
      </c>
      <c r="I4307" s="110"/>
    </row>
    <row r="4308" spans="1:9" ht="11.25" customHeight="1" x14ac:dyDescent="0.2">
      <c r="A4308" s="181">
        <v>100615</v>
      </c>
      <c r="B4308" s="182" t="s">
        <v>7169</v>
      </c>
      <c r="C4308" s="182" t="s">
        <v>751</v>
      </c>
      <c r="D4308" s="183">
        <v>45433</v>
      </c>
      <c r="E4308" s="188" t="s">
        <v>10909</v>
      </c>
      <c r="F4308" s="186">
        <v>11173</v>
      </c>
      <c r="G4308" s="185" t="s">
        <v>6096</v>
      </c>
      <c r="H4308" s="110" t="s">
        <v>6121</v>
      </c>
      <c r="I4308" s="110"/>
    </row>
    <row r="4309" spans="1:9" ht="11.25" customHeight="1" x14ac:dyDescent="0.2">
      <c r="A4309" s="181">
        <v>100616</v>
      </c>
      <c r="B4309" s="182" t="s">
        <v>2629</v>
      </c>
      <c r="C4309" s="182" t="s">
        <v>178</v>
      </c>
      <c r="D4309" s="184"/>
      <c r="E4309" s="188" t="s">
        <v>15193</v>
      </c>
      <c r="F4309" s="186">
        <v>0</v>
      </c>
      <c r="G4309" s="185" t="s">
        <v>6096</v>
      </c>
      <c r="H4309" s="110" t="s">
        <v>6121</v>
      </c>
      <c r="I4309" s="110"/>
    </row>
    <row r="4310" spans="1:9" ht="11.25" customHeight="1" x14ac:dyDescent="0.2">
      <c r="A4310" s="181">
        <v>100617</v>
      </c>
      <c r="B4310" s="182" t="s">
        <v>4081</v>
      </c>
      <c r="C4310" s="182" t="s">
        <v>183</v>
      </c>
      <c r="D4310" s="183"/>
      <c r="E4310" s="188" t="s">
        <v>15193</v>
      </c>
      <c r="F4310" s="186">
        <v>0</v>
      </c>
      <c r="G4310" s="185" t="s">
        <v>6096</v>
      </c>
      <c r="H4310" s="110" t="s">
        <v>6119</v>
      </c>
      <c r="I4310" s="110"/>
    </row>
    <row r="4311" spans="1:9" ht="11.25" customHeight="1" x14ac:dyDescent="0.2">
      <c r="A4311" s="181">
        <v>100618</v>
      </c>
      <c r="B4311" s="182" t="s">
        <v>8567</v>
      </c>
      <c r="C4311" s="182" t="s">
        <v>178</v>
      </c>
      <c r="D4311" s="183">
        <v>43613</v>
      </c>
      <c r="E4311" s="188" t="s">
        <v>15195</v>
      </c>
      <c r="F4311" s="186">
        <v>11757</v>
      </c>
      <c r="G4311" s="185" t="s">
        <v>6096</v>
      </c>
      <c r="H4311" s="110" t="s">
        <v>6121</v>
      </c>
      <c r="I4311" s="110"/>
    </row>
    <row r="4312" spans="1:9" ht="11.25" customHeight="1" x14ac:dyDescent="0.2">
      <c r="A4312" s="181">
        <v>100619</v>
      </c>
      <c r="B4312" s="182" t="s">
        <v>2459</v>
      </c>
      <c r="C4312" s="182" t="s">
        <v>178</v>
      </c>
      <c r="D4312" s="184">
        <v>44585</v>
      </c>
      <c r="E4312" s="188" t="s">
        <v>7328</v>
      </c>
      <c r="F4312" s="186">
        <v>439907.3</v>
      </c>
      <c r="G4312" s="185" t="s">
        <v>6096</v>
      </c>
      <c r="H4312" s="110" t="s">
        <v>6257</v>
      </c>
      <c r="I4312" s="110"/>
    </row>
    <row r="4313" spans="1:9" ht="11.25" customHeight="1" x14ac:dyDescent="0.2">
      <c r="A4313" s="181">
        <v>100620</v>
      </c>
      <c r="B4313" s="182" t="s">
        <v>7585</v>
      </c>
      <c r="C4313" s="182" t="s">
        <v>178</v>
      </c>
      <c r="D4313" s="183">
        <v>44585</v>
      </c>
      <c r="E4313" s="188" t="s">
        <v>7328</v>
      </c>
      <c r="F4313" s="186">
        <v>406722.56</v>
      </c>
      <c r="G4313" s="185" t="s">
        <v>6096</v>
      </c>
      <c r="H4313" s="110" t="s">
        <v>6121</v>
      </c>
      <c r="I4313" s="110"/>
    </row>
    <row r="4314" spans="1:9" ht="11.25" customHeight="1" x14ac:dyDescent="0.2">
      <c r="A4314" s="181">
        <v>100621</v>
      </c>
      <c r="B4314" s="182" t="s">
        <v>845</v>
      </c>
      <c r="C4314" s="182" t="s">
        <v>183</v>
      </c>
      <c r="D4314" s="183"/>
      <c r="E4314" s="188" t="s">
        <v>15193</v>
      </c>
      <c r="F4314" s="186">
        <v>0</v>
      </c>
      <c r="G4314" s="185" t="s">
        <v>6096</v>
      </c>
      <c r="H4314" s="110" t="s">
        <v>6121</v>
      </c>
      <c r="I4314" s="110"/>
    </row>
    <row r="4315" spans="1:9" ht="11.25" customHeight="1" x14ac:dyDescent="0.2">
      <c r="A4315" s="181">
        <v>100622</v>
      </c>
      <c r="B4315" s="182" t="s">
        <v>4506</v>
      </c>
      <c r="C4315" s="182" t="s">
        <v>183</v>
      </c>
      <c r="D4315" s="183">
        <v>45069</v>
      </c>
      <c r="E4315" s="188" t="s">
        <v>15194</v>
      </c>
      <c r="F4315" s="186">
        <v>18162.009999999998</v>
      </c>
      <c r="G4315" s="185" t="s">
        <v>6096</v>
      </c>
      <c r="H4315" s="110" t="s">
        <v>6155</v>
      </c>
      <c r="I4315" s="110"/>
    </row>
    <row r="4316" spans="1:9" ht="11.25" customHeight="1" x14ac:dyDescent="0.2">
      <c r="A4316" s="181">
        <v>100623</v>
      </c>
      <c r="B4316" s="182" t="s">
        <v>576</v>
      </c>
      <c r="C4316" s="182" t="s">
        <v>183</v>
      </c>
      <c r="D4316" s="183"/>
      <c r="E4316" s="188" t="s">
        <v>15193</v>
      </c>
      <c r="F4316" s="186">
        <v>0</v>
      </c>
      <c r="G4316" s="185" t="s">
        <v>6096</v>
      </c>
      <c r="H4316" s="110" t="s">
        <v>6121</v>
      </c>
      <c r="I4316" s="110"/>
    </row>
    <row r="4317" spans="1:9" ht="11.25" customHeight="1" x14ac:dyDescent="0.2">
      <c r="A4317" s="181">
        <v>100624</v>
      </c>
      <c r="B4317" s="182" t="s">
        <v>8974</v>
      </c>
      <c r="C4317" s="182" t="s">
        <v>4484</v>
      </c>
      <c r="D4317" s="184">
        <v>45014</v>
      </c>
      <c r="E4317" s="188" t="s">
        <v>15194</v>
      </c>
      <c r="F4317" s="186">
        <v>50577</v>
      </c>
      <c r="G4317" s="185" t="s">
        <v>6096</v>
      </c>
      <c r="H4317" s="110" t="s">
        <v>6121</v>
      </c>
      <c r="I4317" s="110"/>
    </row>
    <row r="4318" spans="1:9" ht="11.25" customHeight="1" x14ac:dyDescent="0.2">
      <c r="A4318" s="181">
        <v>100625</v>
      </c>
      <c r="B4318" s="182" t="s">
        <v>14758</v>
      </c>
      <c r="C4318" s="182" t="s">
        <v>178</v>
      </c>
      <c r="D4318" s="184">
        <v>45014</v>
      </c>
      <c r="E4318" s="188" t="s">
        <v>15194</v>
      </c>
      <c r="F4318" s="186">
        <v>224410</v>
      </c>
      <c r="G4318" s="185" t="s">
        <v>6096</v>
      </c>
      <c r="H4318" s="110" t="s">
        <v>6121</v>
      </c>
      <c r="I4318" s="110"/>
    </row>
    <row r="4319" spans="1:9" ht="11.25" customHeight="1" x14ac:dyDescent="0.2">
      <c r="A4319" s="181">
        <v>100626</v>
      </c>
      <c r="B4319" s="182" t="s">
        <v>4462</v>
      </c>
      <c r="C4319" s="182" t="s">
        <v>273</v>
      </c>
      <c r="D4319" s="184">
        <v>43843</v>
      </c>
      <c r="E4319" s="188" t="s">
        <v>15196</v>
      </c>
      <c r="F4319" s="186">
        <v>12306</v>
      </c>
      <c r="G4319" s="185" t="s">
        <v>6096</v>
      </c>
      <c r="H4319" s="110" t="s">
        <v>6121</v>
      </c>
      <c r="I4319" s="110"/>
    </row>
    <row r="4320" spans="1:9" ht="11.25" customHeight="1" x14ac:dyDescent="0.2">
      <c r="A4320" s="181">
        <v>100627</v>
      </c>
      <c r="B4320" s="182" t="s">
        <v>11770</v>
      </c>
      <c r="C4320" s="182" t="s">
        <v>178</v>
      </c>
      <c r="D4320" s="184"/>
      <c r="E4320" s="188" t="s">
        <v>15193</v>
      </c>
      <c r="F4320" s="186">
        <v>0</v>
      </c>
      <c r="G4320" s="185" t="s">
        <v>6096</v>
      </c>
      <c r="H4320" s="110" t="s">
        <v>6155</v>
      </c>
      <c r="I4320" s="110"/>
    </row>
    <row r="4321" spans="1:9" ht="11.25" customHeight="1" x14ac:dyDescent="0.2">
      <c r="A4321" s="181">
        <v>100628</v>
      </c>
      <c r="B4321" s="182" t="s">
        <v>8003</v>
      </c>
      <c r="C4321" s="182" t="s">
        <v>178</v>
      </c>
      <c r="D4321" s="184">
        <v>43817</v>
      </c>
      <c r="E4321" s="188" t="s">
        <v>15195</v>
      </c>
      <c r="F4321" s="186">
        <v>2657</v>
      </c>
      <c r="G4321" s="185" t="s">
        <v>6096</v>
      </c>
      <c r="H4321" s="110" t="s">
        <v>6121</v>
      </c>
      <c r="I4321" s="110"/>
    </row>
    <row r="4322" spans="1:9" ht="11.25" customHeight="1" x14ac:dyDescent="0.2">
      <c r="A4322" s="181">
        <v>100629</v>
      </c>
      <c r="B4322" s="182" t="s">
        <v>11769</v>
      </c>
      <c r="C4322" s="182" t="s">
        <v>178</v>
      </c>
      <c r="D4322" s="184"/>
      <c r="E4322" s="188" t="s">
        <v>15193</v>
      </c>
      <c r="F4322" s="186">
        <v>0</v>
      </c>
      <c r="G4322" s="185" t="s">
        <v>6096</v>
      </c>
      <c r="H4322" s="110" t="s">
        <v>6257</v>
      </c>
      <c r="I4322" s="110"/>
    </row>
    <row r="4323" spans="1:9" ht="11.25" customHeight="1" x14ac:dyDescent="0.2">
      <c r="A4323" s="181">
        <v>100630</v>
      </c>
      <c r="B4323" s="182" t="s">
        <v>11768</v>
      </c>
      <c r="C4323" s="182" t="s">
        <v>178</v>
      </c>
      <c r="D4323" s="183"/>
      <c r="E4323" s="188" t="s">
        <v>15193</v>
      </c>
      <c r="F4323" s="186">
        <v>0</v>
      </c>
      <c r="G4323" s="185" t="s">
        <v>6096</v>
      </c>
      <c r="H4323" s="110" t="s">
        <v>6121</v>
      </c>
      <c r="I4323" s="110"/>
    </row>
    <row r="4324" spans="1:9" ht="11.25" customHeight="1" x14ac:dyDescent="0.2">
      <c r="A4324" s="181">
        <v>100631</v>
      </c>
      <c r="B4324" s="182" t="s">
        <v>11767</v>
      </c>
      <c r="C4324" s="182" t="s">
        <v>178</v>
      </c>
      <c r="D4324" s="184"/>
      <c r="E4324" s="188" t="s">
        <v>15193</v>
      </c>
      <c r="F4324" s="186">
        <v>0</v>
      </c>
      <c r="G4324" s="185" t="s">
        <v>6096</v>
      </c>
      <c r="H4324" s="110" t="s">
        <v>6121</v>
      </c>
      <c r="I4324" s="110"/>
    </row>
    <row r="4325" spans="1:9" ht="11.25" customHeight="1" x14ac:dyDescent="0.2">
      <c r="A4325" s="181">
        <v>100632</v>
      </c>
      <c r="B4325" s="182" t="s">
        <v>11766</v>
      </c>
      <c r="C4325" s="182" t="s">
        <v>178</v>
      </c>
      <c r="D4325" s="183"/>
      <c r="E4325" s="188" t="s">
        <v>15193</v>
      </c>
      <c r="F4325" s="186">
        <v>0</v>
      </c>
      <c r="G4325" s="185" t="s">
        <v>6096</v>
      </c>
      <c r="H4325" s="110" t="s">
        <v>6121</v>
      </c>
      <c r="I4325" s="110"/>
    </row>
    <row r="4326" spans="1:9" ht="11.25" customHeight="1" x14ac:dyDescent="0.2">
      <c r="A4326" s="181">
        <v>100633</v>
      </c>
      <c r="B4326" s="182" t="s">
        <v>11765</v>
      </c>
      <c r="C4326" s="182" t="s">
        <v>178</v>
      </c>
      <c r="D4326" s="184"/>
      <c r="E4326" s="188" t="s">
        <v>15193</v>
      </c>
      <c r="F4326" s="186">
        <v>0</v>
      </c>
      <c r="G4326" s="185" t="s">
        <v>6096</v>
      </c>
      <c r="H4326" s="110" t="s">
        <v>6155</v>
      </c>
      <c r="I4326" s="110"/>
    </row>
    <row r="4327" spans="1:9" ht="11.25" customHeight="1" x14ac:dyDescent="0.2">
      <c r="A4327" s="181">
        <v>100634</v>
      </c>
      <c r="B4327" s="182" t="s">
        <v>3090</v>
      </c>
      <c r="C4327" s="182" t="s">
        <v>178</v>
      </c>
      <c r="D4327" s="183"/>
      <c r="E4327" s="188" t="s">
        <v>15193</v>
      </c>
      <c r="F4327" s="186">
        <v>0</v>
      </c>
      <c r="G4327" s="185" t="s">
        <v>6096</v>
      </c>
      <c r="H4327" s="110" t="s">
        <v>6121</v>
      </c>
      <c r="I4327" s="110"/>
    </row>
    <row r="4328" spans="1:9" ht="11.25" customHeight="1" x14ac:dyDescent="0.2">
      <c r="A4328" s="181">
        <v>100635</v>
      </c>
      <c r="B4328" s="182" t="s">
        <v>3091</v>
      </c>
      <c r="C4328" s="182" t="s">
        <v>178</v>
      </c>
      <c r="D4328" s="184"/>
      <c r="E4328" s="188" t="s">
        <v>15193</v>
      </c>
      <c r="F4328" s="186">
        <v>0</v>
      </c>
      <c r="G4328" s="185" t="s">
        <v>6096</v>
      </c>
      <c r="H4328" s="110" t="s">
        <v>6152</v>
      </c>
      <c r="I4328" s="110"/>
    </row>
    <row r="4329" spans="1:9" ht="11.25" customHeight="1" x14ac:dyDescent="0.2">
      <c r="A4329" s="181">
        <v>100636</v>
      </c>
      <c r="B4329" s="182" t="s">
        <v>11764</v>
      </c>
      <c r="C4329" s="182" t="s">
        <v>178</v>
      </c>
      <c r="D4329" s="184"/>
      <c r="E4329" s="188" t="s">
        <v>15193</v>
      </c>
      <c r="F4329" s="186">
        <v>0</v>
      </c>
      <c r="G4329" s="185" t="s">
        <v>6096</v>
      </c>
      <c r="H4329" s="110" t="s">
        <v>6121</v>
      </c>
      <c r="I4329" s="110"/>
    </row>
    <row r="4330" spans="1:9" ht="11.25" customHeight="1" x14ac:dyDescent="0.2">
      <c r="A4330" s="181">
        <v>100637</v>
      </c>
      <c r="B4330" s="182" t="s">
        <v>11763</v>
      </c>
      <c r="C4330" s="182" t="s">
        <v>178</v>
      </c>
      <c r="D4330" s="184"/>
      <c r="E4330" s="188" t="s">
        <v>15193</v>
      </c>
      <c r="F4330" s="186">
        <v>0</v>
      </c>
      <c r="G4330" s="185" t="s">
        <v>6096</v>
      </c>
      <c r="H4330" s="110" t="s">
        <v>6257</v>
      </c>
      <c r="I4330" s="110"/>
    </row>
    <row r="4331" spans="1:9" ht="11.25" customHeight="1" x14ac:dyDescent="0.2">
      <c r="A4331" s="181">
        <v>100638</v>
      </c>
      <c r="B4331" s="182" t="s">
        <v>8973</v>
      </c>
      <c r="C4331" s="182" t="s">
        <v>178</v>
      </c>
      <c r="D4331" s="184">
        <v>44592</v>
      </c>
      <c r="E4331" s="188" t="s">
        <v>7328</v>
      </c>
      <c r="F4331" s="186">
        <v>39738</v>
      </c>
      <c r="G4331" s="185" t="s">
        <v>6096</v>
      </c>
      <c r="H4331" s="110" t="s">
        <v>6121</v>
      </c>
      <c r="I4331" s="110"/>
    </row>
    <row r="4332" spans="1:9" ht="11.25" customHeight="1" x14ac:dyDescent="0.2">
      <c r="A4332" s="181">
        <v>100639</v>
      </c>
      <c r="B4332" s="182" t="s">
        <v>3016</v>
      </c>
      <c r="C4332" s="182" t="s">
        <v>178</v>
      </c>
      <c r="D4332" s="184">
        <v>43700</v>
      </c>
      <c r="E4332" s="188" t="s">
        <v>15195</v>
      </c>
      <c r="F4332" s="186">
        <v>881914</v>
      </c>
      <c r="G4332" s="185" t="s">
        <v>6096</v>
      </c>
      <c r="H4332" s="110" t="s">
        <v>6121</v>
      </c>
      <c r="I4332" s="110"/>
    </row>
    <row r="4333" spans="1:9" ht="11.25" customHeight="1" x14ac:dyDescent="0.2">
      <c r="A4333" s="181">
        <v>100640</v>
      </c>
      <c r="B4333" s="182" t="s">
        <v>3104</v>
      </c>
      <c r="C4333" s="182" t="s">
        <v>178</v>
      </c>
      <c r="D4333" s="184">
        <v>43700</v>
      </c>
      <c r="E4333" s="188" t="s">
        <v>15195</v>
      </c>
      <c r="F4333" s="186">
        <v>720583</v>
      </c>
      <c r="G4333" s="185" t="s">
        <v>6096</v>
      </c>
      <c r="H4333" s="110" t="s">
        <v>6121</v>
      </c>
      <c r="I4333" s="110"/>
    </row>
    <row r="4334" spans="1:9" ht="11.25" customHeight="1" x14ac:dyDescent="0.2">
      <c r="A4334" s="181">
        <v>100641</v>
      </c>
      <c r="B4334" s="182" t="s">
        <v>3103</v>
      </c>
      <c r="C4334" s="182" t="s">
        <v>178</v>
      </c>
      <c r="D4334" s="183">
        <v>43700</v>
      </c>
      <c r="E4334" s="188" t="s">
        <v>15195</v>
      </c>
      <c r="F4334" s="186">
        <v>342867</v>
      </c>
      <c r="G4334" s="185" t="s">
        <v>6096</v>
      </c>
      <c r="H4334" s="110" t="s">
        <v>6121</v>
      </c>
      <c r="I4334" s="110"/>
    </row>
    <row r="4335" spans="1:9" ht="11.25" customHeight="1" x14ac:dyDescent="0.2">
      <c r="A4335" s="181">
        <v>100642</v>
      </c>
      <c r="B4335" s="182" t="s">
        <v>3105</v>
      </c>
      <c r="C4335" s="182" t="s">
        <v>178</v>
      </c>
      <c r="D4335" s="183">
        <v>43700</v>
      </c>
      <c r="E4335" s="188" t="s">
        <v>15195</v>
      </c>
      <c r="F4335" s="186">
        <v>210974.01</v>
      </c>
      <c r="G4335" s="185" t="s">
        <v>6096</v>
      </c>
      <c r="H4335" s="110" t="s">
        <v>6121</v>
      </c>
      <c r="I4335" s="110"/>
    </row>
    <row r="4336" spans="1:9" ht="11.25" customHeight="1" x14ac:dyDescent="0.2">
      <c r="A4336" s="181">
        <v>100643</v>
      </c>
      <c r="B4336" s="182" t="s">
        <v>3013</v>
      </c>
      <c r="C4336" s="182" t="s">
        <v>178</v>
      </c>
      <c r="D4336" s="183"/>
      <c r="E4336" s="188" t="s">
        <v>15193</v>
      </c>
      <c r="F4336" s="186">
        <v>0</v>
      </c>
      <c r="G4336" s="185" t="s">
        <v>6096</v>
      </c>
      <c r="H4336" s="110" t="s">
        <v>6257</v>
      </c>
      <c r="I4336" s="110"/>
    </row>
    <row r="4337" spans="1:9" ht="11.25" customHeight="1" x14ac:dyDescent="0.2">
      <c r="A4337" s="181">
        <v>100644</v>
      </c>
      <c r="B4337" s="182" t="s">
        <v>3026</v>
      </c>
      <c r="C4337" s="182" t="s">
        <v>178</v>
      </c>
      <c r="D4337" s="183"/>
      <c r="E4337" s="188" t="s">
        <v>15193</v>
      </c>
      <c r="F4337" s="186">
        <v>0</v>
      </c>
      <c r="G4337" s="185" t="s">
        <v>6096</v>
      </c>
      <c r="H4337" s="110" t="s">
        <v>6121</v>
      </c>
      <c r="I4337" s="110"/>
    </row>
    <row r="4338" spans="1:9" ht="11.25" customHeight="1" x14ac:dyDescent="0.2">
      <c r="A4338" s="181">
        <v>100645</v>
      </c>
      <c r="B4338" s="182" t="s">
        <v>3140</v>
      </c>
      <c r="C4338" s="182" t="s">
        <v>178</v>
      </c>
      <c r="D4338" s="183">
        <v>43798</v>
      </c>
      <c r="E4338" s="188" t="s">
        <v>15195</v>
      </c>
      <c r="F4338" s="186">
        <v>214980</v>
      </c>
      <c r="G4338" s="185" t="s">
        <v>6096</v>
      </c>
      <c r="H4338" s="110" t="s">
        <v>6155</v>
      </c>
      <c r="I4338" s="110"/>
    </row>
    <row r="4339" spans="1:9" ht="11.25" customHeight="1" x14ac:dyDescent="0.2">
      <c r="A4339" s="181">
        <v>100646</v>
      </c>
      <c r="B4339" s="182" t="s">
        <v>11762</v>
      </c>
      <c r="C4339" s="182" t="s">
        <v>178</v>
      </c>
      <c r="D4339" s="183"/>
      <c r="E4339" s="188" t="s">
        <v>15193</v>
      </c>
      <c r="F4339" s="186">
        <v>0</v>
      </c>
      <c r="G4339" s="185" t="s">
        <v>6096</v>
      </c>
      <c r="H4339" s="110" t="s">
        <v>6121</v>
      </c>
      <c r="I4339" s="110"/>
    </row>
    <row r="4340" spans="1:9" ht="11.25" customHeight="1" x14ac:dyDescent="0.2">
      <c r="A4340" s="181">
        <v>100647</v>
      </c>
      <c r="B4340" s="182" t="s">
        <v>11761</v>
      </c>
      <c r="C4340" s="182" t="s">
        <v>178</v>
      </c>
      <c r="D4340" s="183"/>
      <c r="E4340" s="188" t="s">
        <v>15193</v>
      </c>
      <c r="F4340" s="186">
        <v>0</v>
      </c>
      <c r="G4340" s="185" t="s">
        <v>6096</v>
      </c>
      <c r="H4340" s="110" t="s">
        <v>6155</v>
      </c>
      <c r="I4340" s="110"/>
    </row>
    <row r="4341" spans="1:9" ht="11.25" customHeight="1" x14ac:dyDescent="0.2">
      <c r="A4341" s="181">
        <v>100648</v>
      </c>
      <c r="B4341" s="182" t="s">
        <v>11760</v>
      </c>
      <c r="C4341" s="182" t="s">
        <v>178</v>
      </c>
      <c r="D4341" s="183"/>
      <c r="E4341" s="188" t="s">
        <v>15193</v>
      </c>
      <c r="F4341" s="186">
        <v>0</v>
      </c>
      <c r="G4341" s="185" t="s">
        <v>6096</v>
      </c>
      <c r="H4341" s="110" t="s">
        <v>6121</v>
      </c>
      <c r="I4341" s="110"/>
    </row>
    <row r="4342" spans="1:9" ht="11.25" customHeight="1" x14ac:dyDescent="0.2">
      <c r="A4342" s="181">
        <v>100649</v>
      </c>
      <c r="B4342" s="182" t="s">
        <v>1700</v>
      </c>
      <c r="C4342" s="182" t="s">
        <v>168</v>
      </c>
      <c r="D4342" s="183"/>
      <c r="E4342" s="188" t="s">
        <v>15193</v>
      </c>
      <c r="F4342" s="186">
        <v>0</v>
      </c>
      <c r="G4342" s="185" t="s">
        <v>6096</v>
      </c>
      <c r="H4342" s="110" t="s">
        <v>6155</v>
      </c>
      <c r="I4342" s="110"/>
    </row>
    <row r="4343" spans="1:9" ht="11.25" customHeight="1" x14ac:dyDescent="0.2">
      <c r="A4343" s="181">
        <v>100650</v>
      </c>
      <c r="B4343" s="182" t="s">
        <v>2501</v>
      </c>
      <c r="C4343" s="182" t="s">
        <v>178</v>
      </c>
      <c r="D4343" s="183"/>
      <c r="E4343" s="188" t="s">
        <v>15193</v>
      </c>
      <c r="F4343" s="186">
        <v>0</v>
      </c>
      <c r="G4343" s="185" t="s">
        <v>6096</v>
      </c>
      <c r="H4343" s="110" t="s">
        <v>6121</v>
      </c>
      <c r="I4343" s="110"/>
    </row>
    <row r="4344" spans="1:9" ht="11.25" customHeight="1" x14ac:dyDescent="0.2">
      <c r="A4344" s="181">
        <v>100651</v>
      </c>
      <c r="B4344" s="182" t="s">
        <v>2392</v>
      </c>
      <c r="C4344" s="182" t="s">
        <v>178</v>
      </c>
      <c r="D4344" s="183">
        <v>43552</v>
      </c>
      <c r="E4344" s="188" t="s">
        <v>15195</v>
      </c>
      <c r="F4344" s="186">
        <v>1043</v>
      </c>
      <c r="G4344" s="185" t="s">
        <v>6096</v>
      </c>
      <c r="H4344" s="110" t="s">
        <v>6119</v>
      </c>
      <c r="I4344" s="110"/>
    </row>
    <row r="4345" spans="1:9" ht="11.25" customHeight="1" x14ac:dyDescent="0.2">
      <c r="A4345" s="181">
        <v>100652</v>
      </c>
      <c r="B4345" s="182" t="s">
        <v>8853</v>
      </c>
      <c r="C4345" s="182" t="s">
        <v>178</v>
      </c>
      <c r="D4345" s="183">
        <v>43552</v>
      </c>
      <c r="E4345" s="188" t="s">
        <v>15195</v>
      </c>
      <c r="F4345" s="186">
        <v>28241</v>
      </c>
      <c r="G4345" s="185" t="s">
        <v>6096</v>
      </c>
      <c r="H4345" s="110" t="s">
        <v>6121</v>
      </c>
      <c r="I4345" s="110"/>
    </row>
    <row r="4346" spans="1:9" ht="11.25" customHeight="1" x14ac:dyDescent="0.2">
      <c r="A4346" s="181">
        <v>100653</v>
      </c>
      <c r="B4346" s="182" t="s">
        <v>11759</v>
      </c>
      <c r="C4346" s="182" t="s">
        <v>171</v>
      </c>
      <c r="D4346" s="183"/>
      <c r="E4346" s="188" t="s">
        <v>15193</v>
      </c>
      <c r="F4346" s="186">
        <v>0</v>
      </c>
      <c r="G4346" s="185" t="s">
        <v>6096</v>
      </c>
      <c r="H4346" s="110" t="s">
        <v>6121</v>
      </c>
      <c r="I4346" s="110"/>
    </row>
    <row r="4347" spans="1:9" ht="11.25" customHeight="1" x14ac:dyDescent="0.2">
      <c r="A4347" s="181">
        <v>100654</v>
      </c>
      <c r="B4347" s="182" t="s">
        <v>11758</v>
      </c>
      <c r="C4347" s="182" t="s">
        <v>183</v>
      </c>
      <c r="D4347" s="183"/>
      <c r="E4347" s="188" t="s">
        <v>15193</v>
      </c>
      <c r="F4347" s="186">
        <v>0</v>
      </c>
      <c r="G4347" s="185" t="s">
        <v>6096</v>
      </c>
      <c r="H4347" s="110" t="s">
        <v>6121</v>
      </c>
      <c r="I4347" s="110"/>
    </row>
    <row r="4348" spans="1:9" ht="11.25" customHeight="1" x14ac:dyDescent="0.2">
      <c r="A4348" s="181">
        <v>100655</v>
      </c>
      <c r="B4348" s="182" t="s">
        <v>9329</v>
      </c>
      <c r="C4348" s="182" t="s">
        <v>178</v>
      </c>
      <c r="D4348" s="183">
        <v>44679</v>
      </c>
      <c r="E4348" s="188" t="s">
        <v>7328</v>
      </c>
      <c r="F4348" s="186">
        <v>56175836</v>
      </c>
      <c r="G4348" s="185" t="s">
        <v>6096</v>
      </c>
      <c r="H4348" s="110" t="s">
        <v>6121</v>
      </c>
      <c r="I4348" s="110"/>
    </row>
    <row r="4349" spans="1:9" ht="11.25" customHeight="1" x14ac:dyDescent="0.2">
      <c r="A4349" s="181">
        <v>100656</v>
      </c>
      <c r="B4349" s="182" t="s">
        <v>6581</v>
      </c>
      <c r="C4349" s="182" t="s">
        <v>751</v>
      </c>
      <c r="D4349" s="184">
        <v>45009</v>
      </c>
      <c r="E4349" s="188" t="s">
        <v>15194</v>
      </c>
      <c r="F4349" s="186">
        <v>165244</v>
      </c>
      <c r="G4349" s="185" t="s">
        <v>6096</v>
      </c>
      <c r="H4349" s="110" t="s">
        <v>6257</v>
      </c>
      <c r="I4349" s="110"/>
    </row>
    <row r="4350" spans="1:9" ht="11.25" customHeight="1" x14ac:dyDescent="0.2">
      <c r="A4350" s="181">
        <v>100657</v>
      </c>
      <c r="B4350" s="182" t="s">
        <v>11757</v>
      </c>
      <c r="C4350" s="182" t="s">
        <v>273</v>
      </c>
      <c r="D4350" s="183"/>
      <c r="E4350" s="188" t="s">
        <v>15193</v>
      </c>
      <c r="F4350" s="186">
        <v>0</v>
      </c>
      <c r="G4350" s="185" t="s">
        <v>6096</v>
      </c>
      <c r="H4350" s="110" t="s">
        <v>6121</v>
      </c>
      <c r="I4350" s="110"/>
    </row>
    <row r="4351" spans="1:9" ht="11.25" customHeight="1" x14ac:dyDescent="0.2">
      <c r="A4351" s="181">
        <v>100658</v>
      </c>
      <c r="B4351" s="182" t="s">
        <v>11756</v>
      </c>
      <c r="C4351" s="182" t="s">
        <v>273</v>
      </c>
      <c r="D4351" s="184"/>
      <c r="E4351" s="188" t="s">
        <v>15193</v>
      </c>
      <c r="F4351" s="186">
        <v>0</v>
      </c>
      <c r="G4351" s="185" t="s">
        <v>6096</v>
      </c>
      <c r="H4351" s="110" t="s">
        <v>6121</v>
      </c>
      <c r="I4351" s="110"/>
    </row>
    <row r="4352" spans="1:9" ht="11.25" customHeight="1" x14ac:dyDescent="0.2">
      <c r="A4352" s="181">
        <v>100659</v>
      </c>
      <c r="B4352" s="182" t="s">
        <v>9248</v>
      </c>
      <c r="C4352" s="182" t="s">
        <v>273</v>
      </c>
      <c r="D4352" s="183">
        <v>45434</v>
      </c>
      <c r="E4352" s="188" t="s">
        <v>10909</v>
      </c>
      <c r="F4352" s="186">
        <v>481838</v>
      </c>
      <c r="G4352" s="185" t="s">
        <v>6096</v>
      </c>
      <c r="H4352" s="110" t="s">
        <v>6121</v>
      </c>
      <c r="I4352" s="110"/>
    </row>
    <row r="4353" spans="1:9" ht="11.25" customHeight="1" x14ac:dyDescent="0.2">
      <c r="A4353" s="181">
        <v>100660</v>
      </c>
      <c r="B4353" s="182" t="s">
        <v>299</v>
      </c>
      <c r="C4353" s="182" t="s">
        <v>273</v>
      </c>
      <c r="D4353" s="184">
        <v>45434</v>
      </c>
      <c r="E4353" s="188" t="s">
        <v>10909</v>
      </c>
      <c r="F4353" s="186">
        <v>498708</v>
      </c>
      <c r="G4353" s="185" t="s">
        <v>6096</v>
      </c>
      <c r="H4353" s="110" t="s">
        <v>6257</v>
      </c>
      <c r="I4353" s="110"/>
    </row>
    <row r="4354" spans="1:9" ht="11.25" customHeight="1" x14ac:dyDescent="0.2">
      <c r="A4354" s="181">
        <v>100661</v>
      </c>
      <c r="B4354" s="182" t="s">
        <v>11755</v>
      </c>
      <c r="C4354" s="182" t="s">
        <v>273</v>
      </c>
      <c r="D4354" s="184"/>
      <c r="E4354" s="188" t="s">
        <v>15193</v>
      </c>
      <c r="F4354" s="186">
        <v>0</v>
      </c>
      <c r="G4354" s="185" t="s">
        <v>6096</v>
      </c>
      <c r="H4354" s="110" t="s">
        <v>6121</v>
      </c>
      <c r="I4354" s="110"/>
    </row>
    <row r="4355" spans="1:9" ht="11.25" customHeight="1" x14ac:dyDescent="0.2">
      <c r="A4355" s="181">
        <v>100662</v>
      </c>
      <c r="B4355" s="182" t="s">
        <v>7584</v>
      </c>
      <c r="C4355" s="182" t="s">
        <v>273</v>
      </c>
      <c r="D4355" s="184">
        <v>44592</v>
      </c>
      <c r="E4355" s="188" t="s">
        <v>7328</v>
      </c>
      <c r="F4355" s="186">
        <v>437168</v>
      </c>
      <c r="G4355" s="185" t="s">
        <v>6096</v>
      </c>
      <c r="H4355" s="110" t="s">
        <v>6121</v>
      </c>
      <c r="I4355" s="110"/>
    </row>
    <row r="4356" spans="1:9" ht="11.25" customHeight="1" x14ac:dyDescent="0.2">
      <c r="A4356" s="181">
        <v>100663</v>
      </c>
      <c r="B4356" s="182" t="s">
        <v>6580</v>
      </c>
      <c r="C4356" s="182" t="s">
        <v>273</v>
      </c>
      <c r="D4356" s="184">
        <v>45434</v>
      </c>
      <c r="E4356" s="188" t="s">
        <v>10909</v>
      </c>
      <c r="F4356" s="186">
        <v>483207</v>
      </c>
      <c r="G4356" s="185" t="s">
        <v>6096</v>
      </c>
      <c r="H4356" s="110" t="s">
        <v>6257</v>
      </c>
      <c r="I4356" s="110"/>
    </row>
    <row r="4357" spans="1:9" ht="11.25" customHeight="1" x14ac:dyDescent="0.2">
      <c r="A4357" s="181">
        <v>100664</v>
      </c>
      <c r="B4357" s="182" t="s">
        <v>11754</v>
      </c>
      <c r="C4357" s="182" t="s">
        <v>273</v>
      </c>
      <c r="D4357" s="184"/>
      <c r="E4357" s="188" t="s">
        <v>15193</v>
      </c>
      <c r="F4357" s="186">
        <v>0</v>
      </c>
      <c r="G4357" s="185" t="s">
        <v>6096</v>
      </c>
      <c r="H4357" s="110" t="s">
        <v>6121</v>
      </c>
      <c r="I4357" s="110"/>
    </row>
    <row r="4358" spans="1:9" ht="11.25" customHeight="1" x14ac:dyDescent="0.2">
      <c r="A4358" s="181">
        <v>100665</v>
      </c>
      <c r="B4358" s="182" t="s">
        <v>8557</v>
      </c>
      <c r="C4358" s="182" t="s">
        <v>273</v>
      </c>
      <c r="D4358" s="184">
        <v>44592</v>
      </c>
      <c r="E4358" s="188" t="s">
        <v>7328</v>
      </c>
      <c r="F4358" s="186">
        <v>483261</v>
      </c>
      <c r="G4358" s="185" t="s">
        <v>6096</v>
      </c>
      <c r="H4358" s="110" t="s">
        <v>6121</v>
      </c>
      <c r="I4358" s="110"/>
    </row>
    <row r="4359" spans="1:9" ht="11.25" customHeight="1" x14ac:dyDescent="0.2">
      <c r="A4359" s="181">
        <v>100666</v>
      </c>
      <c r="B4359" s="182" t="s">
        <v>11753</v>
      </c>
      <c r="C4359" s="182" t="s">
        <v>273</v>
      </c>
      <c r="D4359" s="184"/>
      <c r="E4359" s="188" t="s">
        <v>15193</v>
      </c>
      <c r="F4359" s="186">
        <v>0</v>
      </c>
      <c r="G4359" s="185" t="s">
        <v>6096</v>
      </c>
      <c r="H4359" s="110" t="s">
        <v>6121</v>
      </c>
      <c r="I4359" s="110"/>
    </row>
    <row r="4360" spans="1:9" ht="11.25" customHeight="1" x14ac:dyDescent="0.2">
      <c r="A4360" s="181">
        <v>100667</v>
      </c>
      <c r="B4360" s="182" t="s">
        <v>367</v>
      </c>
      <c r="C4360" s="182" t="s">
        <v>273</v>
      </c>
      <c r="D4360" s="184"/>
      <c r="E4360" s="188" t="s">
        <v>15193</v>
      </c>
      <c r="F4360" s="186">
        <v>0</v>
      </c>
      <c r="G4360" s="185" t="s">
        <v>6096</v>
      </c>
      <c r="H4360" s="110" t="s">
        <v>6257</v>
      </c>
      <c r="I4360" s="110"/>
    </row>
    <row r="4361" spans="1:9" ht="11.25" customHeight="1" x14ac:dyDescent="0.2">
      <c r="A4361" s="181">
        <v>100668</v>
      </c>
      <c r="B4361" s="182" t="s">
        <v>11752</v>
      </c>
      <c r="C4361" s="182" t="s">
        <v>273</v>
      </c>
      <c r="D4361" s="184"/>
      <c r="E4361" s="188" t="s">
        <v>15193</v>
      </c>
      <c r="F4361" s="186">
        <v>0</v>
      </c>
      <c r="G4361" s="185" t="s">
        <v>6096</v>
      </c>
      <c r="H4361" s="110" t="s">
        <v>6121</v>
      </c>
      <c r="I4361" s="110"/>
    </row>
    <row r="4362" spans="1:9" ht="11.25" customHeight="1" x14ac:dyDescent="0.2">
      <c r="A4362" s="181">
        <v>100669</v>
      </c>
      <c r="B4362" s="182" t="s">
        <v>369</v>
      </c>
      <c r="C4362" s="182" t="s">
        <v>273</v>
      </c>
      <c r="D4362" s="184"/>
      <c r="E4362" s="188" t="s">
        <v>15193</v>
      </c>
      <c r="F4362" s="186">
        <v>0</v>
      </c>
      <c r="G4362" s="185" t="s">
        <v>6096</v>
      </c>
      <c r="H4362" s="110" t="s">
        <v>6257</v>
      </c>
      <c r="I4362" s="110"/>
    </row>
    <row r="4363" spans="1:9" ht="11.25" customHeight="1" x14ac:dyDescent="0.2">
      <c r="A4363" s="181">
        <v>100670</v>
      </c>
      <c r="B4363" s="182" t="s">
        <v>8742</v>
      </c>
      <c r="C4363" s="182" t="s">
        <v>273</v>
      </c>
      <c r="D4363" s="183">
        <v>44589</v>
      </c>
      <c r="E4363" s="188" t="s">
        <v>7328</v>
      </c>
      <c r="F4363" s="186">
        <v>467488</v>
      </c>
      <c r="G4363" s="185" t="s">
        <v>6096</v>
      </c>
      <c r="H4363" s="110" t="s">
        <v>6121</v>
      </c>
      <c r="I4363" s="110"/>
    </row>
    <row r="4364" spans="1:9" ht="11.25" customHeight="1" x14ac:dyDescent="0.2">
      <c r="A4364" s="181">
        <v>100671</v>
      </c>
      <c r="B4364" s="182" t="s">
        <v>372</v>
      </c>
      <c r="C4364" s="182" t="s">
        <v>273</v>
      </c>
      <c r="D4364" s="183">
        <v>45014</v>
      </c>
      <c r="E4364" s="188" t="s">
        <v>15194</v>
      </c>
      <c r="F4364" s="186">
        <v>538773</v>
      </c>
      <c r="G4364" s="185" t="s">
        <v>6096</v>
      </c>
      <c r="H4364" s="110" t="s">
        <v>6257</v>
      </c>
      <c r="I4364" s="110"/>
    </row>
    <row r="4365" spans="1:9" ht="11.25" customHeight="1" x14ac:dyDescent="0.2">
      <c r="A4365" s="181">
        <v>100672</v>
      </c>
      <c r="B4365" s="182" t="s">
        <v>11751</v>
      </c>
      <c r="C4365" s="182" t="s">
        <v>273</v>
      </c>
      <c r="D4365" s="183"/>
      <c r="E4365" s="188" t="s">
        <v>15193</v>
      </c>
      <c r="F4365" s="186">
        <v>0</v>
      </c>
      <c r="G4365" s="185" t="s">
        <v>6096</v>
      </c>
      <c r="H4365" s="110" t="s">
        <v>6121</v>
      </c>
      <c r="I4365" s="110"/>
    </row>
    <row r="4366" spans="1:9" ht="11.25" customHeight="1" x14ac:dyDescent="0.2">
      <c r="A4366" s="181">
        <v>100673</v>
      </c>
      <c r="B4366" s="182" t="s">
        <v>375</v>
      </c>
      <c r="C4366" s="182" t="s">
        <v>273</v>
      </c>
      <c r="D4366" s="184"/>
      <c r="E4366" s="188" t="s">
        <v>15193</v>
      </c>
      <c r="F4366" s="186">
        <v>0</v>
      </c>
      <c r="G4366" s="185" t="s">
        <v>6096</v>
      </c>
      <c r="H4366" s="110" t="s">
        <v>6119</v>
      </c>
      <c r="I4366" s="110"/>
    </row>
    <row r="4367" spans="1:9" ht="11.25" customHeight="1" x14ac:dyDescent="0.2">
      <c r="A4367" s="181">
        <v>100674</v>
      </c>
      <c r="B4367" s="182" t="s">
        <v>11750</v>
      </c>
      <c r="C4367" s="182" t="s">
        <v>273</v>
      </c>
      <c r="D4367" s="184"/>
      <c r="E4367" s="188" t="s">
        <v>15193</v>
      </c>
      <c r="F4367" s="186">
        <v>0</v>
      </c>
      <c r="G4367" s="185" t="s">
        <v>6096</v>
      </c>
      <c r="H4367" s="110" t="s">
        <v>6215</v>
      </c>
      <c r="I4367" s="110"/>
    </row>
    <row r="4368" spans="1:9" ht="11.25" customHeight="1" x14ac:dyDescent="0.2">
      <c r="A4368" s="181">
        <v>100675</v>
      </c>
      <c r="B4368" s="182" t="s">
        <v>11749</v>
      </c>
      <c r="C4368" s="182" t="s">
        <v>171</v>
      </c>
      <c r="D4368" s="183"/>
      <c r="E4368" s="188" t="s">
        <v>15193</v>
      </c>
      <c r="F4368" s="186">
        <v>0</v>
      </c>
      <c r="G4368" s="185" t="s">
        <v>6096</v>
      </c>
      <c r="H4368" s="110" t="s">
        <v>6121</v>
      </c>
      <c r="I4368" s="110"/>
    </row>
    <row r="4369" spans="1:9" ht="11.25" customHeight="1" x14ac:dyDescent="0.2">
      <c r="A4369" s="181">
        <v>100676</v>
      </c>
      <c r="B4369" s="182" t="s">
        <v>1599</v>
      </c>
      <c r="C4369" s="182" t="s">
        <v>183</v>
      </c>
      <c r="D4369" s="183"/>
      <c r="E4369" s="188" t="s">
        <v>15193</v>
      </c>
      <c r="F4369" s="186">
        <v>0</v>
      </c>
      <c r="G4369" s="185" t="s">
        <v>6096</v>
      </c>
      <c r="H4369" s="110" t="s">
        <v>6152</v>
      </c>
      <c r="I4369" s="110"/>
    </row>
    <row r="4370" spans="1:9" ht="11.25" customHeight="1" x14ac:dyDescent="0.2">
      <c r="A4370" s="181">
        <v>100677</v>
      </c>
      <c r="B4370" s="182" t="s">
        <v>1684</v>
      </c>
      <c r="C4370" s="182" t="s">
        <v>168</v>
      </c>
      <c r="D4370" s="183"/>
      <c r="E4370" s="188" t="s">
        <v>15193</v>
      </c>
      <c r="F4370" s="186">
        <v>0</v>
      </c>
      <c r="G4370" s="185" t="s">
        <v>6096</v>
      </c>
      <c r="H4370" s="110" t="s">
        <v>6255</v>
      </c>
      <c r="I4370" s="110"/>
    </row>
    <row r="4371" spans="1:9" ht="11.25" customHeight="1" x14ac:dyDescent="0.2">
      <c r="A4371" s="181">
        <v>100678</v>
      </c>
      <c r="B4371" s="182" t="s">
        <v>1580</v>
      </c>
      <c r="C4371" s="182" t="s">
        <v>168</v>
      </c>
      <c r="D4371" s="183"/>
      <c r="E4371" s="188" t="s">
        <v>15193</v>
      </c>
      <c r="F4371" s="186">
        <v>0</v>
      </c>
      <c r="G4371" s="185" t="s">
        <v>6096</v>
      </c>
      <c r="H4371" s="110" t="s">
        <v>6255</v>
      </c>
      <c r="I4371" s="110"/>
    </row>
    <row r="4372" spans="1:9" ht="11.25" customHeight="1" x14ac:dyDescent="0.2">
      <c r="A4372" s="181">
        <v>100679</v>
      </c>
      <c r="B4372" s="182" t="s">
        <v>1695</v>
      </c>
      <c r="C4372" s="182" t="s">
        <v>168</v>
      </c>
      <c r="D4372" s="183"/>
      <c r="E4372" s="188" t="s">
        <v>15193</v>
      </c>
      <c r="F4372" s="186">
        <v>0</v>
      </c>
      <c r="G4372" s="185" t="s">
        <v>6096</v>
      </c>
      <c r="H4372" s="110" t="s">
        <v>6255</v>
      </c>
      <c r="I4372" s="110"/>
    </row>
    <row r="4373" spans="1:9" ht="11.25" customHeight="1" x14ac:dyDescent="0.2">
      <c r="A4373" s="181">
        <v>100680</v>
      </c>
      <c r="B4373" s="182" t="s">
        <v>1727</v>
      </c>
      <c r="C4373" s="182" t="s">
        <v>168</v>
      </c>
      <c r="D4373" s="183"/>
      <c r="E4373" s="188" t="s">
        <v>15193</v>
      </c>
      <c r="F4373" s="186">
        <v>0</v>
      </c>
      <c r="G4373" s="185" t="s">
        <v>6096</v>
      </c>
      <c r="H4373" s="110" t="s">
        <v>6255</v>
      </c>
      <c r="I4373" s="110"/>
    </row>
    <row r="4374" spans="1:9" ht="11.25" customHeight="1" x14ac:dyDescent="0.2">
      <c r="A4374" s="181">
        <v>100681</v>
      </c>
      <c r="B4374" s="182" t="s">
        <v>3937</v>
      </c>
      <c r="C4374" s="182" t="s">
        <v>171</v>
      </c>
      <c r="D4374" s="183">
        <v>44585</v>
      </c>
      <c r="E4374" s="188" t="s">
        <v>7328</v>
      </c>
      <c r="F4374" s="186">
        <v>33690.01</v>
      </c>
      <c r="G4374" s="185" t="s">
        <v>6096</v>
      </c>
      <c r="H4374" s="110" t="s">
        <v>6100</v>
      </c>
      <c r="I4374" s="110"/>
    </row>
    <row r="4375" spans="1:9" ht="11.25" customHeight="1" x14ac:dyDescent="0.2">
      <c r="A4375" s="181">
        <v>100682</v>
      </c>
      <c r="B4375" s="182" t="s">
        <v>3803</v>
      </c>
      <c r="C4375" s="182" t="s">
        <v>178</v>
      </c>
      <c r="D4375" s="183">
        <v>44589</v>
      </c>
      <c r="E4375" s="188" t="s">
        <v>7328</v>
      </c>
      <c r="F4375" s="186">
        <v>52333</v>
      </c>
      <c r="G4375" s="185" t="s">
        <v>6096</v>
      </c>
      <c r="H4375" s="110" t="s">
        <v>6255</v>
      </c>
      <c r="I4375" s="110"/>
    </row>
    <row r="4376" spans="1:9" ht="11.25" customHeight="1" x14ac:dyDescent="0.2">
      <c r="A4376" s="181">
        <v>100683</v>
      </c>
      <c r="B4376" s="182" t="s">
        <v>9328</v>
      </c>
      <c r="C4376" s="182" t="s">
        <v>178</v>
      </c>
      <c r="D4376" s="183">
        <v>44679</v>
      </c>
      <c r="E4376" s="188" t="s">
        <v>7328</v>
      </c>
      <c r="F4376" s="186">
        <v>435731023</v>
      </c>
      <c r="G4376" s="185" t="s">
        <v>6096</v>
      </c>
      <c r="H4376" s="110" t="s">
        <v>6350</v>
      </c>
      <c r="I4376" s="110"/>
    </row>
    <row r="4377" spans="1:9" ht="11.25" customHeight="1" x14ac:dyDescent="0.2">
      <c r="A4377" s="181">
        <v>100684</v>
      </c>
      <c r="B4377" s="182" t="s">
        <v>9086</v>
      </c>
      <c r="C4377" s="182" t="s">
        <v>178</v>
      </c>
      <c r="D4377" s="183">
        <v>43531</v>
      </c>
      <c r="E4377" s="188" t="s">
        <v>15195</v>
      </c>
      <c r="F4377" s="186">
        <v>669375</v>
      </c>
      <c r="G4377" s="185" t="s">
        <v>6096</v>
      </c>
      <c r="H4377" s="110" t="s">
        <v>6350</v>
      </c>
      <c r="I4377" s="110"/>
    </row>
    <row r="4378" spans="1:9" ht="11.25" customHeight="1" x14ac:dyDescent="0.2">
      <c r="A4378" s="181">
        <v>100685</v>
      </c>
      <c r="B4378" s="182" t="s">
        <v>9326</v>
      </c>
      <c r="C4378" s="182" t="s">
        <v>178</v>
      </c>
      <c r="D4378" s="183">
        <v>44592</v>
      </c>
      <c r="E4378" s="188" t="s">
        <v>7328</v>
      </c>
      <c r="F4378" s="186">
        <v>26409775.010000002</v>
      </c>
      <c r="G4378" s="185" t="s">
        <v>6096</v>
      </c>
      <c r="H4378" s="110" t="s">
        <v>6255</v>
      </c>
      <c r="I4378" s="110"/>
    </row>
    <row r="4379" spans="1:9" ht="11.25" customHeight="1" x14ac:dyDescent="0.2">
      <c r="A4379" s="181">
        <v>100686</v>
      </c>
      <c r="B4379" s="182" t="s">
        <v>3806</v>
      </c>
      <c r="C4379" s="182" t="s">
        <v>178</v>
      </c>
      <c r="D4379" s="183">
        <v>44589</v>
      </c>
      <c r="E4379" s="188" t="s">
        <v>7328</v>
      </c>
      <c r="F4379" s="186">
        <v>32627</v>
      </c>
      <c r="G4379" s="185" t="s">
        <v>6096</v>
      </c>
      <c r="H4379" s="110" t="s">
        <v>6350</v>
      </c>
      <c r="I4379" s="110"/>
    </row>
    <row r="4380" spans="1:9" ht="11.25" customHeight="1" x14ac:dyDescent="0.2">
      <c r="A4380" s="181">
        <v>100687</v>
      </c>
      <c r="B4380" s="182" t="s">
        <v>568</v>
      </c>
      <c r="C4380" s="182" t="s">
        <v>183</v>
      </c>
      <c r="D4380" s="183"/>
      <c r="E4380" s="188" t="s">
        <v>15193</v>
      </c>
      <c r="F4380" s="186">
        <v>0</v>
      </c>
      <c r="G4380" s="185" t="s">
        <v>6096</v>
      </c>
      <c r="H4380" s="110" t="s">
        <v>6255</v>
      </c>
      <c r="I4380" s="110"/>
    </row>
    <row r="4381" spans="1:9" ht="11.25" customHeight="1" x14ac:dyDescent="0.2">
      <c r="A4381" s="181">
        <v>100688</v>
      </c>
      <c r="B4381" s="182" t="s">
        <v>9325</v>
      </c>
      <c r="C4381" s="182" t="s">
        <v>178</v>
      </c>
      <c r="D4381" s="183">
        <v>43496</v>
      </c>
      <c r="E4381" s="188" t="s">
        <v>15195</v>
      </c>
      <c r="F4381" s="186">
        <v>53879213</v>
      </c>
      <c r="G4381" s="185" t="s">
        <v>6096</v>
      </c>
      <c r="H4381" s="110" t="s">
        <v>6255</v>
      </c>
      <c r="I4381" s="110"/>
    </row>
    <row r="4382" spans="1:9" ht="11.25" customHeight="1" x14ac:dyDescent="0.2">
      <c r="A4382" s="181">
        <v>100689</v>
      </c>
      <c r="B4382" s="182" t="s">
        <v>567</v>
      </c>
      <c r="C4382" s="182" t="s">
        <v>183</v>
      </c>
      <c r="D4382" s="183"/>
      <c r="E4382" s="188" t="s">
        <v>15193</v>
      </c>
      <c r="F4382" s="186">
        <v>0</v>
      </c>
      <c r="G4382" s="185" t="s">
        <v>6096</v>
      </c>
      <c r="H4382" s="110" t="s">
        <v>6255</v>
      </c>
      <c r="I4382" s="110"/>
    </row>
    <row r="4383" spans="1:9" ht="11.25" customHeight="1" x14ac:dyDescent="0.2">
      <c r="A4383" s="181">
        <v>100690</v>
      </c>
      <c r="B4383" s="182" t="s">
        <v>1338</v>
      </c>
      <c r="C4383" s="182" t="s">
        <v>183</v>
      </c>
      <c r="D4383" s="183">
        <v>45014</v>
      </c>
      <c r="E4383" s="188" t="s">
        <v>15194</v>
      </c>
      <c r="F4383" s="186">
        <v>2272</v>
      </c>
      <c r="G4383" s="185" t="s">
        <v>6096</v>
      </c>
      <c r="H4383" s="110" t="s">
        <v>6255</v>
      </c>
      <c r="I4383" s="110"/>
    </row>
    <row r="4384" spans="1:9" ht="11.25" customHeight="1" x14ac:dyDescent="0.2">
      <c r="A4384" s="181">
        <v>100691</v>
      </c>
      <c r="B4384" s="182" t="s">
        <v>3614</v>
      </c>
      <c r="C4384" s="182" t="s">
        <v>178</v>
      </c>
      <c r="D4384" s="183"/>
      <c r="E4384" s="188" t="s">
        <v>15193</v>
      </c>
      <c r="F4384" s="186">
        <v>0</v>
      </c>
      <c r="G4384" s="185" t="s">
        <v>6096</v>
      </c>
      <c r="H4384" s="110" t="s">
        <v>6255</v>
      </c>
      <c r="I4384" s="110"/>
    </row>
    <row r="4385" spans="1:9" ht="11.25" customHeight="1" x14ac:dyDescent="0.2">
      <c r="A4385" s="181">
        <v>100692</v>
      </c>
      <c r="B4385" s="182" t="s">
        <v>3802</v>
      </c>
      <c r="C4385" s="182" t="s">
        <v>178</v>
      </c>
      <c r="D4385" s="183">
        <v>44589</v>
      </c>
      <c r="E4385" s="188" t="s">
        <v>7328</v>
      </c>
      <c r="F4385" s="186">
        <v>44349</v>
      </c>
      <c r="G4385" s="185" t="s">
        <v>6096</v>
      </c>
      <c r="H4385" s="110" t="s">
        <v>6141</v>
      </c>
      <c r="I4385" s="110"/>
    </row>
    <row r="4386" spans="1:9" ht="11.25" customHeight="1" x14ac:dyDescent="0.2">
      <c r="A4386" s="181">
        <v>100693</v>
      </c>
      <c r="B4386" s="182" t="s">
        <v>3805</v>
      </c>
      <c r="C4386" s="182" t="s">
        <v>178</v>
      </c>
      <c r="D4386" s="183">
        <v>44589</v>
      </c>
      <c r="E4386" s="188" t="s">
        <v>7328</v>
      </c>
      <c r="F4386" s="186">
        <v>33071</v>
      </c>
      <c r="G4386" s="185" t="s">
        <v>6096</v>
      </c>
      <c r="H4386" s="110" t="s">
        <v>6166</v>
      </c>
      <c r="I4386" s="110"/>
    </row>
    <row r="4387" spans="1:9" ht="11.25" customHeight="1" x14ac:dyDescent="0.2">
      <c r="A4387" s="181">
        <v>100694</v>
      </c>
      <c r="B4387" s="182" t="s">
        <v>7582</v>
      </c>
      <c r="C4387" s="182" t="s">
        <v>178</v>
      </c>
      <c r="D4387" s="183">
        <v>45014</v>
      </c>
      <c r="E4387" s="188" t="s">
        <v>15194</v>
      </c>
      <c r="F4387" s="186">
        <v>189219</v>
      </c>
      <c r="G4387" s="185" t="s">
        <v>6096</v>
      </c>
      <c r="H4387" s="110" t="s">
        <v>6255</v>
      </c>
      <c r="I4387" s="110"/>
    </row>
    <row r="4388" spans="1:9" ht="11.25" customHeight="1" x14ac:dyDescent="0.2">
      <c r="A4388" s="181">
        <v>100695</v>
      </c>
      <c r="B4388" s="182" t="s">
        <v>6578</v>
      </c>
      <c r="C4388" s="182" t="s">
        <v>178</v>
      </c>
      <c r="D4388" s="183">
        <v>45006</v>
      </c>
      <c r="E4388" s="188" t="s">
        <v>15194</v>
      </c>
      <c r="F4388" s="186">
        <v>137751</v>
      </c>
      <c r="G4388" s="185" t="s">
        <v>6096</v>
      </c>
      <c r="H4388" s="110" t="s">
        <v>6255</v>
      </c>
      <c r="I4388" s="110"/>
    </row>
    <row r="4389" spans="1:9" ht="11.25" customHeight="1" x14ac:dyDescent="0.2">
      <c r="A4389" s="181">
        <v>100696</v>
      </c>
      <c r="B4389" s="182" t="s">
        <v>3961</v>
      </c>
      <c r="C4389" s="182" t="s">
        <v>171</v>
      </c>
      <c r="D4389" s="183"/>
      <c r="E4389" s="188" t="s">
        <v>15193</v>
      </c>
      <c r="F4389" s="186">
        <v>0</v>
      </c>
      <c r="G4389" s="185" t="s">
        <v>6096</v>
      </c>
      <c r="H4389" s="110" t="s">
        <v>6255</v>
      </c>
      <c r="I4389" s="110"/>
    </row>
    <row r="4390" spans="1:9" ht="11.25" customHeight="1" x14ac:dyDescent="0.2">
      <c r="A4390" s="181">
        <v>100697</v>
      </c>
      <c r="B4390" s="182" t="s">
        <v>6576</v>
      </c>
      <c r="C4390" s="182" t="s">
        <v>178</v>
      </c>
      <c r="D4390" s="183">
        <v>45006</v>
      </c>
      <c r="E4390" s="188" t="s">
        <v>15194</v>
      </c>
      <c r="F4390" s="186">
        <v>17372</v>
      </c>
      <c r="G4390" s="185" t="s">
        <v>6096</v>
      </c>
      <c r="H4390" s="110" t="s">
        <v>6255</v>
      </c>
      <c r="I4390" s="110"/>
    </row>
    <row r="4391" spans="1:9" ht="11.25" customHeight="1" x14ac:dyDescent="0.2">
      <c r="A4391" s="181">
        <v>100698</v>
      </c>
      <c r="B4391" s="182" t="s">
        <v>7580</v>
      </c>
      <c r="C4391" s="182" t="s">
        <v>178</v>
      </c>
      <c r="D4391" s="183">
        <v>44588</v>
      </c>
      <c r="E4391" s="188" t="s">
        <v>7328</v>
      </c>
      <c r="F4391" s="186">
        <v>45286</v>
      </c>
      <c r="G4391" s="185" t="s">
        <v>6096</v>
      </c>
      <c r="H4391" s="110" t="s">
        <v>6255</v>
      </c>
      <c r="I4391" s="110"/>
    </row>
    <row r="4392" spans="1:9" ht="11.25" customHeight="1" x14ac:dyDescent="0.2">
      <c r="A4392" s="181">
        <v>100699</v>
      </c>
      <c r="B4392" s="182" t="s">
        <v>4094</v>
      </c>
      <c r="C4392" s="182" t="s">
        <v>273</v>
      </c>
      <c r="D4392" s="183"/>
      <c r="E4392" s="188" t="s">
        <v>15193</v>
      </c>
      <c r="F4392" s="186">
        <v>0</v>
      </c>
      <c r="G4392" s="185" t="s">
        <v>6096</v>
      </c>
      <c r="H4392" s="110" t="s">
        <v>6255</v>
      </c>
      <c r="I4392" s="110"/>
    </row>
    <row r="4393" spans="1:9" ht="11.25" customHeight="1" x14ac:dyDescent="0.2">
      <c r="A4393" s="181">
        <v>100700</v>
      </c>
      <c r="B4393" s="182" t="s">
        <v>3636</v>
      </c>
      <c r="C4393" s="182" t="s">
        <v>178</v>
      </c>
      <c r="D4393" s="183">
        <v>44690</v>
      </c>
      <c r="E4393" s="188" t="s">
        <v>7328</v>
      </c>
      <c r="F4393" s="186">
        <v>1248875</v>
      </c>
      <c r="G4393" s="185" t="s">
        <v>6096</v>
      </c>
      <c r="H4393" s="110" t="s">
        <v>6255</v>
      </c>
      <c r="I4393" s="110"/>
    </row>
    <row r="4394" spans="1:9" ht="11.25" customHeight="1" x14ac:dyDescent="0.2">
      <c r="A4394" s="181">
        <v>100701</v>
      </c>
      <c r="B4394" s="182" t="s">
        <v>7578</v>
      </c>
      <c r="C4394" s="182" t="s">
        <v>178</v>
      </c>
      <c r="D4394" s="183">
        <v>44588</v>
      </c>
      <c r="E4394" s="188" t="s">
        <v>7328</v>
      </c>
      <c r="F4394" s="186">
        <v>42762</v>
      </c>
      <c r="G4394" s="185" t="s">
        <v>6096</v>
      </c>
      <c r="H4394" s="110" t="s">
        <v>6255</v>
      </c>
      <c r="I4394" s="110"/>
    </row>
    <row r="4395" spans="1:9" ht="11.25" customHeight="1" x14ac:dyDescent="0.2">
      <c r="A4395" s="181">
        <v>100702</v>
      </c>
      <c r="B4395" s="182" t="s">
        <v>7576</v>
      </c>
      <c r="C4395" s="182" t="s">
        <v>178</v>
      </c>
      <c r="D4395" s="183">
        <v>44588</v>
      </c>
      <c r="E4395" s="188" t="s">
        <v>7328</v>
      </c>
      <c r="F4395" s="186">
        <v>21630</v>
      </c>
      <c r="G4395" s="185" t="s">
        <v>6096</v>
      </c>
      <c r="H4395" s="110" t="s">
        <v>6255</v>
      </c>
      <c r="I4395" s="110"/>
    </row>
    <row r="4396" spans="1:9" ht="11.25" customHeight="1" x14ac:dyDescent="0.2">
      <c r="A4396" s="181">
        <v>100703</v>
      </c>
      <c r="B4396" s="182" t="s">
        <v>7574</v>
      </c>
      <c r="C4396" s="182" t="s">
        <v>178</v>
      </c>
      <c r="D4396" s="183">
        <v>44994</v>
      </c>
      <c r="E4396" s="188" t="s">
        <v>15194</v>
      </c>
      <c r="F4396" s="186">
        <v>66687.009999999995</v>
      </c>
      <c r="G4396" s="185" t="s">
        <v>6096</v>
      </c>
      <c r="H4396" s="110" t="s">
        <v>6255</v>
      </c>
      <c r="I4396" s="110"/>
    </row>
    <row r="4397" spans="1:9" ht="11.25" customHeight="1" x14ac:dyDescent="0.2">
      <c r="A4397" s="181">
        <v>100704</v>
      </c>
      <c r="B4397" s="182" t="s">
        <v>2516</v>
      </c>
      <c r="C4397" s="182" t="s">
        <v>178</v>
      </c>
      <c r="D4397" s="183">
        <v>45006</v>
      </c>
      <c r="E4397" s="188" t="s">
        <v>15194</v>
      </c>
      <c r="F4397" s="186">
        <v>7449</v>
      </c>
      <c r="G4397" s="185" t="s">
        <v>6096</v>
      </c>
      <c r="H4397" s="110" t="s">
        <v>7081</v>
      </c>
      <c r="I4397" s="110"/>
    </row>
    <row r="4398" spans="1:9" ht="11.25" customHeight="1" x14ac:dyDescent="0.2">
      <c r="A4398" s="181">
        <v>100705</v>
      </c>
      <c r="B4398" s="182" t="s">
        <v>2484</v>
      </c>
      <c r="C4398" s="182" t="s">
        <v>178</v>
      </c>
      <c r="D4398" s="183">
        <v>44994</v>
      </c>
      <c r="E4398" s="188" t="s">
        <v>15194</v>
      </c>
      <c r="F4398" s="186">
        <v>1681.01</v>
      </c>
      <c r="G4398" s="185" t="s">
        <v>6096</v>
      </c>
      <c r="H4398" s="110" t="s">
        <v>6255</v>
      </c>
      <c r="I4398" s="110"/>
    </row>
    <row r="4399" spans="1:9" ht="11.25" customHeight="1" x14ac:dyDescent="0.2">
      <c r="A4399" s="181">
        <v>100706</v>
      </c>
      <c r="B4399" s="182" t="s">
        <v>7570</v>
      </c>
      <c r="C4399" s="182" t="s">
        <v>178</v>
      </c>
      <c r="D4399" s="183">
        <v>44994</v>
      </c>
      <c r="E4399" s="188" t="s">
        <v>15194</v>
      </c>
      <c r="F4399" s="186">
        <v>3122</v>
      </c>
      <c r="G4399" s="185" t="s">
        <v>6096</v>
      </c>
      <c r="H4399" s="110" t="s">
        <v>6255</v>
      </c>
      <c r="I4399" s="110"/>
    </row>
    <row r="4400" spans="1:9" ht="11.25" customHeight="1" x14ac:dyDescent="0.2">
      <c r="A4400" s="181">
        <v>100707</v>
      </c>
      <c r="B4400" s="182" t="s">
        <v>8169</v>
      </c>
      <c r="C4400" s="182" t="s">
        <v>171</v>
      </c>
      <c r="D4400" s="183">
        <v>44588</v>
      </c>
      <c r="E4400" s="188" t="s">
        <v>7328</v>
      </c>
      <c r="F4400" s="186">
        <v>8750</v>
      </c>
      <c r="G4400" s="185" t="s">
        <v>6096</v>
      </c>
      <c r="H4400" s="110" t="s">
        <v>6255</v>
      </c>
      <c r="I4400" s="110"/>
    </row>
    <row r="4401" spans="1:9" ht="11.25" customHeight="1" x14ac:dyDescent="0.2">
      <c r="A4401" s="181">
        <v>100708</v>
      </c>
      <c r="B4401" s="182" t="s">
        <v>2601</v>
      </c>
      <c r="C4401" s="182" t="s">
        <v>178</v>
      </c>
      <c r="D4401" s="183">
        <v>44994</v>
      </c>
      <c r="E4401" s="188" t="s">
        <v>15194</v>
      </c>
      <c r="F4401" s="186">
        <v>23799</v>
      </c>
      <c r="G4401" s="185" t="s">
        <v>6096</v>
      </c>
      <c r="H4401" s="110" t="s">
        <v>6255</v>
      </c>
      <c r="I4401" s="110"/>
    </row>
    <row r="4402" spans="1:9" ht="11.25" customHeight="1" x14ac:dyDescent="0.2">
      <c r="A4402" s="181">
        <v>100709</v>
      </c>
      <c r="B4402" s="182" t="s">
        <v>7404</v>
      </c>
      <c r="C4402" s="182" t="s">
        <v>168</v>
      </c>
      <c r="D4402" s="183">
        <v>44592</v>
      </c>
      <c r="E4402" s="188" t="s">
        <v>7328</v>
      </c>
      <c r="F4402" s="186">
        <v>91308</v>
      </c>
      <c r="G4402" s="185" t="s">
        <v>6096</v>
      </c>
      <c r="H4402" s="110" t="s">
        <v>7081</v>
      </c>
      <c r="I4402" s="110"/>
    </row>
    <row r="4403" spans="1:9" ht="11.25" customHeight="1" x14ac:dyDescent="0.2">
      <c r="A4403" s="181">
        <v>100710</v>
      </c>
      <c r="B4403" s="182" t="s">
        <v>1715</v>
      </c>
      <c r="C4403" s="182" t="s">
        <v>168</v>
      </c>
      <c r="D4403" s="183">
        <v>44991</v>
      </c>
      <c r="E4403" s="188" t="s">
        <v>15194</v>
      </c>
      <c r="F4403" s="186">
        <v>145845</v>
      </c>
      <c r="G4403" s="185" t="s">
        <v>6096</v>
      </c>
      <c r="H4403" s="110" t="s">
        <v>6255</v>
      </c>
      <c r="I4403" s="110"/>
    </row>
    <row r="4404" spans="1:9" ht="11.25" customHeight="1" x14ac:dyDescent="0.2">
      <c r="A4404" s="181">
        <v>100711</v>
      </c>
      <c r="B4404" s="182" t="s">
        <v>1694</v>
      </c>
      <c r="C4404" s="182" t="s">
        <v>171</v>
      </c>
      <c r="D4404" s="183">
        <v>43840</v>
      </c>
      <c r="E4404" s="188" t="s">
        <v>15196</v>
      </c>
      <c r="F4404" s="186">
        <v>129948</v>
      </c>
      <c r="G4404" s="185" t="s">
        <v>6096</v>
      </c>
      <c r="H4404" s="110" t="s">
        <v>7081</v>
      </c>
      <c r="I4404" s="110"/>
    </row>
    <row r="4405" spans="1:9" ht="11.25" customHeight="1" x14ac:dyDescent="0.2">
      <c r="A4405" s="181">
        <v>100712</v>
      </c>
      <c r="B4405" s="182" t="s">
        <v>1693</v>
      </c>
      <c r="C4405" s="182" t="s">
        <v>171</v>
      </c>
      <c r="D4405" s="183"/>
      <c r="E4405" s="188" t="s">
        <v>15193</v>
      </c>
      <c r="F4405" s="186">
        <v>0</v>
      </c>
      <c r="G4405" s="185" t="s">
        <v>6096</v>
      </c>
      <c r="H4405" s="110" t="s">
        <v>6255</v>
      </c>
      <c r="I4405" s="110"/>
    </row>
    <row r="4406" spans="1:9" ht="11.25" customHeight="1" x14ac:dyDescent="0.2">
      <c r="A4406" s="181">
        <v>100713</v>
      </c>
      <c r="B4406" s="182" t="s">
        <v>1709</v>
      </c>
      <c r="C4406" s="182" t="s">
        <v>171</v>
      </c>
      <c r="D4406" s="183"/>
      <c r="E4406" s="188" t="s">
        <v>15193</v>
      </c>
      <c r="F4406" s="186">
        <v>0</v>
      </c>
      <c r="G4406" s="185" t="s">
        <v>6096</v>
      </c>
      <c r="H4406" s="110" t="s">
        <v>6255</v>
      </c>
      <c r="I4406" s="110"/>
    </row>
    <row r="4407" spans="1:9" ht="11.25" customHeight="1" x14ac:dyDescent="0.2">
      <c r="A4407" s="181">
        <v>100714</v>
      </c>
      <c r="B4407" s="182" t="s">
        <v>1710</v>
      </c>
      <c r="C4407" s="182" t="s">
        <v>171</v>
      </c>
      <c r="D4407" s="183"/>
      <c r="E4407" s="188" t="s">
        <v>15193</v>
      </c>
      <c r="F4407" s="186">
        <v>0</v>
      </c>
      <c r="G4407" s="185" t="s">
        <v>6096</v>
      </c>
      <c r="H4407" s="110" t="s">
        <v>6255</v>
      </c>
      <c r="I4407" s="110"/>
    </row>
    <row r="4408" spans="1:9" ht="11.25" customHeight="1" x14ac:dyDescent="0.2">
      <c r="A4408" s="181">
        <v>100715</v>
      </c>
      <c r="B4408" s="182" t="s">
        <v>6575</v>
      </c>
      <c r="C4408" s="182" t="s">
        <v>183</v>
      </c>
      <c r="D4408" s="184">
        <v>45014</v>
      </c>
      <c r="E4408" s="188" t="s">
        <v>15194</v>
      </c>
      <c r="F4408" s="186">
        <v>61575</v>
      </c>
      <c r="G4408" s="185" t="s">
        <v>6096</v>
      </c>
      <c r="H4408" s="110" t="s">
        <v>6255</v>
      </c>
      <c r="I4408" s="110"/>
    </row>
    <row r="4409" spans="1:9" ht="11.25" customHeight="1" x14ac:dyDescent="0.2">
      <c r="A4409" s="181">
        <v>100716</v>
      </c>
      <c r="B4409" s="182" t="s">
        <v>11744</v>
      </c>
      <c r="C4409" s="182" t="s">
        <v>168</v>
      </c>
      <c r="D4409" s="183"/>
      <c r="E4409" s="188" t="s">
        <v>15193</v>
      </c>
      <c r="F4409" s="186">
        <v>0</v>
      </c>
      <c r="G4409" s="185" t="s">
        <v>6096</v>
      </c>
      <c r="H4409" s="110" t="s">
        <v>6255</v>
      </c>
      <c r="I4409" s="110"/>
    </row>
    <row r="4410" spans="1:9" ht="11.25" customHeight="1" x14ac:dyDescent="0.2">
      <c r="A4410" s="181">
        <v>100717</v>
      </c>
      <c r="B4410" s="182" t="s">
        <v>11742</v>
      </c>
      <c r="C4410" s="182" t="s">
        <v>178</v>
      </c>
      <c r="D4410" s="183"/>
      <c r="E4410" s="188" t="s">
        <v>15193</v>
      </c>
      <c r="F4410" s="186">
        <v>0</v>
      </c>
      <c r="G4410" s="185" t="s">
        <v>6096</v>
      </c>
      <c r="H4410" s="110" t="s">
        <v>6255</v>
      </c>
      <c r="I4410" s="110"/>
    </row>
    <row r="4411" spans="1:9" ht="11.25" customHeight="1" x14ac:dyDescent="0.2">
      <c r="A4411" s="181">
        <v>100718</v>
      </c>
      <c r="B4411" s="182" t="s">
        <v>1725</v>
      </c>
      <c r="C4411" s="182" t="s">
        <v>168</v>
      </c>
      <c r="D4411" s="183">
        <v>43840</v>
      </c>
      <c r="E4411" s="188" t="s">
        <v>15196</v>
      </c>
      <c r="F4411" s="186">
        <v>40305</v>
      </c>
      <c r="G4411" s="185" t="s">
        <v>6096</v>
      </c>
      <c r="H4411" s="110" t="s">
        <v>6119</v>
      </c>
      <c r="I4411" s="110"/>
    </row>
    <row r="4412" spans="1:9" ht="11.25" customHeight="1" x14ac:dyDescent="0.2">
      <c r="A4412" s="181">
        <v>100719</v>
      </c>
      <c r="B4412" s="182" t="s">
        <v>1716</v>
      </c>
      <c r="C4412" s="182" t="s">
        <v>168</v>
      </c>
      <c r="D4412" s="183">
        <v>44991</v>
      </c>
      <c r="E4412" s="188" t="s">
        <v>15194</v>
      </c>
      <c r="F4412" s="186">
        <v>2853</v>
      </c>
      <c r="G4412" s="185" t="s">
        <v>6096</v>
      </c>
      <c r="H4412" s="110" t="s">
        <v>6255</v>
      </c>
      <c r="I4412" s="110"/>
    </row>
    <row r="4413" spans="1:9" ht="11.25" customHeight="1" x14ac:dyDescent="0.2">
      <c r="A4413" s="181">
        <v>100720</v>
      </c>
      <c r="B4413" s="182" t="s">
        <v>1728</v>
      </c>
      <c r="C4413" s="182" t="s">
        <v>168</v>
      </c>
      <c r="D4413" s="183"/>
      <c r="E4413" s="188" t="s">
        <v>15193</v>
      </c>
      <c r="F4413" s="186">
        <v>0</v>
      </c>
      <c r="G4413" s="185" t="s">
        <v>6096</v>
      </c>
      <c r="H4413" s="110" t="s">
        <v>6119</v>
      </c>
      <c r="I4413" s="110"/>
    </row>
    <row r="4414" spans="1:9" ht="11.25" customHeight="1" x14ac:dyDescent="0.2">
      <c r="A4414" s="181">
        <v>100721</v>
      </c>
      <c r="B4414" s="182" t="s">
        <v>11739</v>
      </c>
      <c r="C4414" s="182" t="s">
        <v>168</v>
      </c>
      <c r="D4414" s="183"/>
      <c r="E4414" s="188" t="s">
        <v>15193</v>
      </c>
      <c r="F4414" s="186">
        <v>0</v>
      </c>
      <c r="G4414" s="185" t="s">
        <v>6096</v>
      </c>
      <c r="H4414" s="110" t="s">
        <v>7081</v>
      </c>
      <c r="I4414" s="110"/>
    </row>
    <row r="4415" spans="1:9" ht="11.25" customHeight="1" x14ac:dyDescent="0.2">
      <c r="A4415" s="181">
        <v>100722</v>
      </c>
      <c r="B4415" s="182" t="s">
        <v>8537</v>
      </c>
      <c r="C4415" s="182" t="s">
        <v>273</v>
      </c>
      <c r="D4415" s="183">
        <v>44592</v>
      </c>
      <c r="E4415" s="188" t="s">
        <v>7328</v>
      </c>
      <c r="F4415" s="186">
        <v>742768</v>
      </c>
      <c r="G4415" s="185" t="s">
        <v>6096</v>
      </c>
      <c r="H4415" s="110" t="s">
        <v>6255</v>
      </c>
      <c r="I4415" s="110"/>
    </row>
    <row r="4416" spans="1:9" ht="11.25" customHeight="1" x14ac:dyDescent="0.2">
      <c r="A4416" s="181">
        <v>100723</v>
      </c>
      <c r="B4416" s="182" t="s">
        <v>11738</v>
      </c>
      <c r="C4416" s="182" t="s">
        <v>273</v>
      </c>
      <c r="D4416" s="183"/>
      <c r="E4416" s="188" t="s">
        <v>15193</v>
      </c>
      <c r="F4416" s="186">
        <v>0</v>
      </c>
      <c r="G4416" s="185" t="s">
        <v>6096</v>
      </c>
      <c r="H4416" s="110" t="s">
        <v>6255</v>
      </c>
      <c r="I4416" s="110"/>
    </row>
    <row r="4417" spans="1:9" ht="11.25" customHeight="1" x14ac:dyDescent="0.2">
      <c r="A4417" s="181">
        <v>100724</v>
      </c>
      <c r="B4417" s="182" t="s">
        <v>11737</v>
      </c>
      <c r="C4417" s="182" t="s">
        <v>273</v>
      </c>
      <c r="D4417" s="183"/>
      <c r="E4417" s="188" t="s">
        <v>15193</v>
      </c>
      <c r="F4417" s="186">
        <v>0</v>
      </c>
      <c r="G4417" s="185" t="s">
        <v>6096</v>
      </c>
      <c r="H4417" s="110" t="s">
        <v>6255</v>
      </c>
      <c r="I4417" s="110"/>
    </row>
    <row r="4418" spans="1:9" ht="11.25" customHeight="1" x14ac:dyDescent="0.2">
      <c r="A4418" s="181">
        <v>100725</v>
      </c>
      <c r="B4418" s="182" t="s">
        <v>11736</v>
      </c>
      <c r="C4418" s="182" t="s">
        <v>273</v>
      </c>
      <c r="D4418" s="183">
        <v>44721</v>
      </c>
      <c r="E4418" s="188" t="s">
        <v>7328</v>
      </c>
      <c r="F4418" s="186">
        <v>660444</v>
      </c>
      <c r="G4418" s="185" t="s">
        <v>6096</v>
      </c>
      <c r="H4418" s="110" t="s">
        <v>6255</v>
      </c>
      <c r="I4418" s="110"/>
    </row>
    <row r="4419" spans="1:9" ht="11.25" customHeight="1" x14ac:dyDescent="0.2">
      <c r="A4419" s="181">
        <v>100726</v>
      </c>
      <c r="B4419" s="182" t="s">
        <v>8830</v>
      </c>
      <c r="C4419" s="182" t="s">
        <v>273</v>
      </c>
      <c r="D4419" s="183">
        <v>44657</v>
      </c>
      <c r="E4419" s="188" t="s">
        <v>7328</v>
      </c>
      <c r="F4419" s="186">
        <v>480463</v>
      </c>
      <c r="G4419" s="185" t="s">
        <v>6096</v>
      </c>
      <c r="H4419" s="110" t="s">
        <v>6261</v>
      </c>
      <c r="I4419" s="110"/>
    </row>
    <row r="4420" spans="1:9" ht="11.25" customHeight="1" x14ac:dyDescent="0.2">
      <c r="A4420" s="181">
        <v>100727</v>
      </c>
      <c r="B4420" s="182" t="s">
        <v>8829</v>
      </c>
      <c r="C4420" s="182" t="s">
        <v>273</v>
      </c>
      <c r="D4420" s="183">
        <v>44592</v>
      </c>
      <c r="E4420" s="188" t="s">
        <v>7328</v>
      </c>
      <c r="F4420" s="186">
        <v>740417</v>
      </c>
      <c r="G4420" s="185" t="s">
        <v>6096</v>
      </c>
      <c r="H4420" s="110" t="s">
        <v>7377</v>
      </c>
      <c r="I4420" s="110"/>
    </row>
    <row r="4421" spans="1:9" ht="11.25" customHeight="1" x14ac:dyDescent="0.2">
      <c r="A4421" s="181">
        <v>100728</v>
      </c>
      <c r="B4421" s="182" t="s">
        <v>11735</v>
      </c>
      <c r="C4421" s="182" t="s">
        <v>273</v>
      </c>
      <c r="D4421" s="183"/>
      <c r="E4421" s="188" t="s">
        <v>15193</v>
      </c>
      <c r="F4421" s="186">
        <v>0</v>
      </c>
      <c r="G4421" s="185" t="s">
        <v>6096</v>
      </c>
      <c r="H4421" s="110" t="s">
        <v>6261</v>
      </c>
      <c r="I4421" s="110"/>
    </row>
    <row r="4422" spans="1:9" ht="11.25" customHeight="1" x14ac:dyDescent="0.2">
      <c r="A4422" s="181">
        <v>100729</v>
      </c>
      <c r="B4422" s="182" t="s">
        <v>11734</v>
      </c>
      <c r="C4422" s="182" t="s">
        <v>273</v>
      </c>
      <c r="D4422" s="183"/>
      <c r="E4422" s="188" t="s">
        <v>15193</v>
      </c>
      <c r="F4422" s="186">
        <v>0</v>
      </c>
      <c r="G4422" s="185" t="s">
        <v>6096</v>
      </c>
      <c r="H4422" s="110" t="s">
        <v>7083</v>
      </c>
      <c r="I4422" s="110"/>
    </row>
    <row r="4423" spans="1:9" ht="11.25" customHeight="1" x14ac:dyDescent="0.2">
      <c r="A4423" s="181">
        <v>100730</v>
      </c>
      <c r="B4423" s="182" t="s">
        <v>11733</v>
      </c>
      <c r="C4423" s="182" t="s">
        <v>273</v>
      </c>
      <c r="D4423" s="183"/>
      <c r="E4423" s="188" t="s">
        <v>15193</v>
      </c>
      <c r="F4423" s="186">
        <v>0</v>
      </c>
      <c r="G4423" s="185" t="s">
        <v>6096</v>
      </c>
      <c r="H4423" s="110" t="s">
        <v>6261</v>
      </c>
      <c r="I4423" s="110"/>
    </row>
    <row r="4424" spans="1:9" ht="11.25" customHeight="1" x14ac:dyDescent="0.2">
      <c r="A4424" s="181">
        <v>100731</v>
      </c>
      <c r="B4424" s="182" t="s">
        <v>11732</v>
      </c>
      <c r="C4424" s="182" t="s">
        <v>273</v>
      </c>
      <c r="D4424" s="184"/>
      <c r="E4424" s="188" t="s">
        <v>15193</v>
      </c>
      <c r="F4424" s="186">
        <v>0</v>
      </c>
      <c r="G4424" s="185" t="s">
        <v>6096</v>
      </c>
      <c r="H4424" s="110" t="s">
        <v>6255</v>
      </c>
      <c r="I4424" s="110"/>
    </row>
    <row r="4425" spans="1:9" ht="11.25" customHeight="1" x14ac:dyDescent="0.2">
      <c r="A4425" s="181">
        <v>100732</v>
      </c>
      <c r="B4425" s="182" t="s">
        <v>11731</v>
      </c>
      <c r="C4425" s="182" t="s">
        <v>273</v>
      </c>
      <c r="D4425" s="183"/>
      <c r="E4425" s="188" t="s">
        <v>15193</v>
      </c>
      <c r="F4425" s="186">
        <v>0</v>
      </c>
      <c r="G4425" s="185" t="s">
        <v>6096</v>
      </c>
      <c r="H4425" s="110" t="s">
        <v>6261</v>
      </c>
      <c r="I4425" s="110"/>
    </row>
    <row r="4426" spans="1:9" ht="11.25" customHeight="1" x14ac:dyDescent="0.2">
      <c r="A4426" s="181">
        <v>100733</v>
      </c>
      <c r="B4426" s="182" t="s">
        <v>4082</v>
      </c>
      <c r="C4426" s="182" t="s">
        <v>183</v>
      </c>
      <c r="D4426" s="183">
        <v>43738</v>
      </c>
      <c r="E4426" s="188" t="s">
        <v>15195</v>
      </c>
      <c r="F4426" s="186">
        <v>23839</v>
      </c>
      <c r="G4426" s="185" t="s">
        <v>6096</v>
      </c>
      <c r="H4426" s="110" t="s">
        <v>6261</v>
      </c>
      <c r="I4426" s="110"/>
    </row>
    <row r="4427" spans="1:9" ht="11.25" customHeight="1" x14ac:dyDescent="0.2">
      <c r="A4427" s="181">
        <v>100734</v>
      </c>
      <c r="B4427" s="182" t="s">
        <v>9324</v>
      </c>
      <c r="C4427" s="182" t="s">
        <v>178</v>
      </c>
      <c r="D4427" s="183">
        <v>43496</v>
      </c>
      <c r="E4427" s="188" t="s">
        <v>15195</v>
      </c>
      <c r="F4427" s="186">
        <v>79773209.989999995</v>
      </c>
      <c r="G4427" s="185" t="s">
        <v>6096</v>
      </c>
      <c r="H4427" s="110" t="s">
        <v>6261</v>
      </c>
      <c r="I4427" s="110"/>
    </row>
    <row r="4428" spans="1:9" ht="11.25" customHeight="1" x14ac:dyDescent="0.2">
      <c r="A4428" s="181">
        <v>100735</v>
      </c>
      <c r="B4428" s="182" t="s">
        <v>11730</v>
      </c>
      <c r="C4428" s="182" t="s">
        <v>171</v>
      </c>
      <c r="D4428" s="183"/>
      <c r="E4428" s="188" t="s">
        <v>15193</v>
      </c>
      <c r="F4428" s="186">
        <v>0</v>
      </c>
      <c r="G4428" s="185" t="s">
        <v>6096</v>
      </c>
      <c r="H4428" s="110" t="s">
        <v>6261</v>
      </c>
      <c r="I4428" s="110"/>
    </row>
    <row r="4429" spans="1:9" ht="11.25" customHeight="1" x14ac:dyDescent="0.2">
      <c r="A4429" s="181">
        <v>100736</v>
      </c>
      <c r="B4429" s="182" t="s">
        <v>11729</v>
      </c>
      <c r="C4429" s="182" t="s">
        <v>178</v>
      </c>
      <c r="D4429" s="183"/>
      <c r="E4429" s="188" t="s">
        <v>15193</v>
      </c>
      <c r="F4429" s="186">
        <v>0</v>
      </c>
      <c r="G4429" s="185" t="s">
        <v>6096</v>
      </c>
      <c r="H4429" s="110" t="s">
        <v>6255</v>
      </c>
      <c r="I4429" s="110"/>
    </row>
    <row r="4430" spans="1:9" ht="11.25" customHeight="1" x14ac:dyDescent="0.2">
      <c r="A4430" s="181">
        <v>100737</v>
      </c>
      <c r="B4430" s="182" t="s">
        <v>3295</v>
      </c>
      <c r="C4430" s="182" t="s">
        <v>178</v>
      </c>
      <c r="D4430" s="183"/>
      <c r="E4430" s="188" t="s">
        <v>15193</v>
      </c>
      <c r="F4430" s="186">
        <v>0</v>
      </c>
      <c r="G4430" s="185" t="s">
        <v>6096</v>
      </c>
      <c r="H4430" s="110" t="s">
        <v>6255</v>
      </c>
      <c r="I4430" s="110"/>
    </row>
    <row r="4431" spans="1:9" ht="11.25" customHeight="1" x14ac:dyDescent="0.2">
      <c r="A4431" s="181">
        <v>100738</v>
      </c>
      <c r="B4431" s="182" t="s">
        <v>11728</v>
      </c>
      <c r="C4431" s="182" t="s">
        <v>178</v>
      </c>
      <c r="D4431" s="183">
        <v>44588</v>
      </c>
      <c r="E4431" s="188" t="s">
        <v>7328</v>
      </c>
      <c r="F4431" s="186">
        <v>789559</v>
      </c>
      <c r="G4431" s="185" t="s">
        <v>6096</v>
      </c>
      <c r="H4431" s="110" t="s">
        <v>6255</v>
      </c>
      <c r="I4431" s="110"/>
    </row>
    <row r="4432" spans="1:9" ht="11.25" customHeight="1" x14ac:dyDescent="0.2">
      <c r="A4432" s="181">
        <v>100739</v>
      </c>
      <c r="B4432" s="182" t="s">
        <v>11726</v>
      </c>
      <c r="C4432" s="182" t="s">
        <v>171</v>
      </c>
      <c r="D4432" s="183">
        <v>44596</v>
      </c>
      <c r="E4432" s="188" t="s">
        <v>7328</v>
      </c>
      <c r="F4432" s="186">
        <v>70402.009999999995</v>
      </c>
      <c r="G4432" s="185" t="s">
        <v>6096</v>
      </c>
      <c r="H4432" s="110" t="s">
        <v>6255</v>
      </c>
      <c r="I4432" s="110"/>
    </row>
    <row r="4433" spans="1:9" ht="11.25" customHeight="1" x14ac:dyDescent="0.2">
      <c r="A4433" s="181">
        <v>100740</v>
      </c>
      <c r="B4433" s="182" t="s">
        <v>7569</v>
      </c>
      <c r="C4433" s="182" t="s">
        <v>183</v>
      </c>
      <c r="D4433" s="183">
        <v>45009</v>
      </c>
      <c r="E4433" s="188" t="s">
        <v>15194</v>
      </c>
      <c r="F4433" s="186">
        <v>8877</v>
      </c>
      <c r="G4433" s="185" t="s">
        <v>6096</v>
      </c>
      <c r="H4433" s="110" t="s">
        <v>6255</v>
      </c>
      <c r="I4433" s="110"/>
    </row>
    <row r="4434" spans="1:9" ht="11.25" customHeight="1" x14ac:dyDescent="0.2">
      <c r="A4434" s="181">
        <v>100741</v>
      </c>
      <c r="B4434" s="182" t="s">
        <v>844</v>
      </c>
      <c r="C4434" s="182" t="s">
        <v>183</v>
      </c>
      <c r="D4434" s="183"/>
      <c r="E4434" s="188" t="s">
        <v>15193</v>
      </c>
      <c r="F4434" s="186">
        <v>0</v>
      </c>
      <c r="G4434" s="185" t="s">
        <v>6096</v>
      </c>
      <c r="H4434" s="110" t="s">
        <v>6255</v>
      </c>
      <c r="I4434" s="110"/>
    </row>
    <row r="4435" spans="1:9" ht="11.25" customHeight="1" x14ac:dyDescent="0.2">
      <c r="A4435" s="181">
        <v>100742</v>
      </c>
      <c r="B4435" s="182" t="s">
        <v>269</v>
      </c>
      <c r="C4435" s="182" t="s">
        <v>168</v>
      </c>
      <c r="D4435" s="183">
        <v>45014</v>
      </c>
      <c r="E4435" s="188" t="s">
        <v>15194</v>
      </c>
      <c r="F4435" s="186">
        <v>842</v>
      </c>
      <c r="G4435" s="185" t="s">
        <v>6096</v>
      </c>
      <c r="H4435" s="110" t="s">
        <v>6255</v>
      </c>
      <c r="I4435" s="110"/>
    </row>
    <row r="4436" spans="1:9" ht="11.25" customHeight="1" x14ac:dyDescent="0.2">
      <c r="A4436" s="181">
        <v>100743</v>
      </c>
      <c r="B4436" s="182" t="s">
        <v>2408</v>
      </c>
      <c r="C4436" s="182" t="s">
        <v>178</v>
      </c>
      <c r="D4436" s="183"/>
      <c r="E4436" s="188" t="s">
        <v>15193</v>
      </c>
      <c r="F4436" s="186">
        <v>0</v>
      </c>
      <c r="G4436" s="185" t="s">
        <v>6096</v>
      </c>
      <c r="H4436" s="110" t="s">
        <v>6255</v>
      </c>
      <c r="I4436" s="110"/>
    </row>
    <row r="4437" spans="1:9" ht="11.25" customHeight="1" x14ac:dyDescent="0.2">
      <c r="A4437" s="181">
        <v>100744</v>
      </c>
      <c r="B4437" s="182" t="s">
        <v>3846</v>
      </c>
      <c r="C4437" s="182" t="s">
        <v>273</v>
      </c>
      <c r="D4437" s="183">
        <v>45009</v>
      </c>
      <c r="E4437" s="188" t="s">
        <v>15194</v>
      </c>
      <c r="F4437" s="186">
        <v>126569.99</v>
      </c>
      <c r="G4437" s="185" t="s">
        <v>6096</v>
      </c>
      <c r="H4437" s="110" t="s">
        <v>6255</v>
      </c>
      <c r="I4437" s="110"/>
    </row>
    <row r="4438" spans="1:9" ht="11.25" customHeight="1" x14ac:dyDescent="0.2">
      <c r="A4438" s="181">
        <v>100745</v>
      </c>
      <c r="B4438" s="182" t="s">
        <v>9146</v>
      </c>
      <c r="C4438" s="182" t="s">
        <v>178</v>
      </c>
      <c r="D4438" s="183">
        <v>44602</v>
      </c>
      <c r="E4438" s="188" t="s">
        <v>7328</v>
      </c>
      <c r="F4438" s="186">
        <v>4168</v>
      </c>
      <c r="G4438" s="185" t="s">
        <v>6096</v>
      </c>
      <c r="H4438" s="110" t="s">
        <v>6191</v>
      </c>
      <c r="I4438" s="110"/>
    </row>
    <row r="4439" spans="1:9" ht="11.25" customHeight="1" x14ac:dyDescent="0.2">
      <c r="A4439" s="181">
        <v>100746</v>
      </c>
      <c r="B4439" s="182" t="s">
        <v>910</v>
      </c>
      <c r="C4439" s="182" t="s">
        <v>4484</v>
      </c>
      <c r="D4439" s="183"/>
      <c r="E4439" s="188" t="s">
        <v>15193</v>
      </c>
      <c r="F4439" s="186">
        <v>0</v>
      </c>
      <c r="G4439" s="185" t="s">
        <v>6096</v>
      </c>
      <c r="H4439" s="110" t="s">
        <v>6255</v>
      </c>
      <c r="I4439" s="110"/>
    </row>
    <row r="4440" spans="1:9" ht="11.25" customHeight="1" x14ac:dyDescent="0.2">
      <c r="A4440" s="181">
        <v>100747</v>
      </c>
      <c r="B4440" s="182" t="s">
        <v>2763</v>
      </c>
      <c r="C4440" s="182" t="s">
        <v>273</v>
      </c>
      <c r="D4440" s="183">
        <v>45016</v>
      </c>
      <c r="E4440" s="188" t="s">
        <v>15194</v>
      </c>
      <c r="F4440" s="186">
        <v>287473</v>
      </c>
      <c r="G4440" s="185" t="s">
        <v>6096</v>
      </c>
      <c r="H4440" s="110" t="s">
        <v>6255</v>
      </c>
      <c r="I4440" s="110"/>
    </row>
    <row r="4441" spans="1:9" ht="11.25" customHeight="1" x14ac:dyDescent="0.2">
      <c r="A4441" s="181">
        <v>100748</v>
      </c>
      <c r="B4441" s="182" t="s">
        <v>5319</v>
      </c>
      <c r="C4441" s="182" t="s">
        <v>178</v>
      </c>
      <c r="D4441" s="183">
        <v>43496</v>
      </c>
      <c r="E4441" s="188" t="s">
        <v>15195</v>
      </c>
      <c r="F4441" s="186">
        <v>255834419</v>
      </c>
      <c r="G4441" s="185" t="s">
        <v>6096</v>
      </c>
      <c r="H4441" s="110" t="s">
        <v>6255</v>
      </c>
      <c r="I4441" s="110"/>
    </row>
    <row r="4442" spans="1:9" ht="11.25" customHeight="1" x14ac:dyDescent="0.2">
      <c r="A4442" s="181">
        <v>100749</v>
      </c>
      <c r="B4442" s="182" t="s">
        <v>11725</v>
      </c>
      <c r="C4442" s="182" t="s">
        <v>178</v>
      </c>
      <c r="D4442" s="183">
        <v>44600</v>
      </c>
      <c r="E4442" s="188" t="s">
        <v>7328</v>
      </c>
      <c r="F4442" s="186">
        <v>13145</v>
      </c>
      <c r="G4442" s="185" t="s">
        <v>6096</v>
      </c>
      <c r="H4442" s="110" t="s">
        <v>6119</v>
      </c>
      <c r="I4442" s="110"/>
    </row>
    <row r="4443" spans="1:9" ht="11.25" customHeight="1" x14ac:dyDescent="0.2">
      <c r="A4443" s="181">
        <v>100750</v>
      </c>
      <c r="B4443" s="182" t="s">
        <v>555</v>
      </c>
      <c r="C4443" s="182" t="s">
        <v>171</v>
      </c>
      <c r="D4443" s="183"/>
      <c r="E4443" s="188" t="s">
        <v>15193</v>
      </c>
      <c r="F4443" s="186">
        <v>0</v>
      </c>
      <c r="G4443" s="185" t="s">
        <v>6096</v>
      </c>
      <c r="H4443" s="110" t="s">
        <v>6119</v>
      </c>
      <c r="I4443" s="110"/>
    </row>
    <row r="4444" spans="1:9" ht="11.25" customHeight="1" x14ac:dyDescent="0.2">
      <c r="A4444" s="181">
        <v>100752</v>
      </c>
      <c r="B4444" s="182" t="s">
        <v>8912</v>
      </c>
      <c r="C4444" s="182" t="s">
        <v>178</v>
      </c>
      <c r="D4444" s="183">
        <v>43544</v>
      </c>
      <c r="E4444" s="188" t="s">
        <v>15195</v>
      </c>
      <c r="F4444" s="186">
        <v>3398343</v>
      </c>
      <c r="G4444" s="185" t="s">
        <v>6096</v>
      </c>
      <c r="H4444" s="110" t="s">
        <v>6119</v>
      </c>
      <c r="I4444" s="110"/>
    </row>
    <row r="4445" spans="1:9" ht="11.25" customHeight="1" x14ac:dyDescent="0.2">
      <c r="A4445" s="181">
        <v>100753</v>
      </c>
      <c r="B4445" s="182" t="s">
        <v>6574</v>
      </c>
      <c r="C4445" s="182" t="s">
        <v>178</v>
      </c>
      <c r="D4445" s="183">
        <v>45014</v>
      </c>
      <c r="E4445" s="188" t="s">
        <v>15194</v>
      </c>
      <c r="F4445" s="186">
        <v>260731</v>
      </c>
      <c r="G4445" s="185" t="s">
        <v>6096</v>
      </c>
      <c r="H4445" s="110" t="s">
        <v>6119</v>
      </c>
      <c r="I4445" s="110"/>
    </row>
    <row r="4446" spans="1:9" ht="11.25" customHeight="1" x14ac:dyDescent="0.2">
      <c r="A4446" s="181">
        <v>100754</v>
      </c>
      <c r="B4446" s="182" t="s">
        <v>7947</v>
      </c>
      <c r="C4446" s="182" t="s">
        <v>5199</v>
      </c>
      <c r="D4446" s="183">
        <v>45329</v>
      </c>
      <c r="E4446" s="188" t="s">
        <v>10909</v>
      </c>
      <c r="F4446" s="186">
        <v>71222</v>
      </c>
      <c r="G4446" s="185" t="s">
        <v>6096</v>
      </c>
      <c r="H4446" s="110" t="s">
        <v>7083</v>
      </c>
      <c r="I4446" s="110"/>
    </row>
    <row r="4447" spans="1:9" ht="11.25" customHeight="1" x14ac:dyDescent="0.2">
      <c r="A4447" s="181">
        <v>100755</v>
      </c>
      <c r="B4447" s="182" t="s">
        <v>7978</v>
      </c>
      <c r="C4447" s="182" t="s">
        <v>5199</v>
      </c>
      <c r="D4447" s="183">
        <v>45329</v>
      </c>
      <c r="E4447" s="188" t="s">
        <v>10909</v>
      </c>
      <c r="F4447" s="186">
        <v>115914</v>
      </c>
      <c r="G4447" s="185" t="s">
        <v>6096</v>
      </c>
      <c r="H4447" s="110" t="s">
        <v>6258</v>
      </c>
      <c r="I4447" s="110"/>
    </row>
    <row r="4448" spans="1:9" ht="11.25" customHeight="1" x14ac:dyDescent="0.2">
      <c r="A4448" s="181">
        <v>100756</v>
      </c>
      <c r="B4448" s="182" t="s">
        <v>7946</v>
      </c>
      <c r="C4448" s="182" t="s">
        <v>5199</v>
      </c>
      <c r="D4448" s="183">
        <v>45329</v>
      </c>
      <c r="E4448" s="188" t="s">
        <v>10909</v>
      </c>
      <c r="F4448" s="186">
        <v>76402</v>
      </c>
      <c r="G4448" s="185" t="s">
        <v>6096</v>
      </c>
      <c r="H4448" s="110" t="s">
        <v>6257</v>
      </c>
      <c r="I4448" s="110"/>
    </row>
    <row r="4449" spans="1:9" ht="11.25" customHeight="1" x14ac:dyDescent="0.2">
      <c r="A4449" s="181">
        <v>100757</v>
      </c>
      <c r="B4449" s="182" t="s">
        <v>7945</v>
      </c>
      <c r="C4449" s="182" t="s">
        <v>5199</v>
      </c>
      <c r="D4449" s="183">
        <v>45329</v>
      </c>
      <c r="E4449" s="188" t="s">
        <v>10909</v>
      </c>
      <c r="F4449" s="186">
        <v>71222</v>
      </c>
      <c r="G4449" s="185" t="s">
        <v>6096</v>
      </c>
      <c r="H4449" s="110" t="s">
        <v>6119</v>
      </c>
      <c r="I4449" s="110"/>
    </row>
    <row r="4450" spans="1:9" ht="11.25" customHeight="1" x14ac:dyDescent="0.2">
      <c r="A4450" s="181">
        <v>100758</v>
      </c>
      <c r="B4450" s="182" t="s">
        <v>3244</v>
      </c>
      <c r="C4450" s="182" t="s">
        <v>5199</v>
      </c>
      <c r="D4450" s="183">
        <v>45329</v>
      </c>
      <c r="E4450" s="188" t="s">
        <v>10909</v>
      </c>
      <c r="F4450" s="186">
        <v>71870</v>
      </c>
      <c r="G4450" s="185" t="s">
        <v>6096</v>
      </c>
      <c r="H4450" s="110" t="s">
        <v>6119</v>
      </c>
      <c r="I4450" s="110"/>
    </row>
    <row r="4451" spans="1:9" ht="11.25" customHeight="1" x14ac:dyDescent="0.2">
      <c r="A4451" s="181">
        <v>100759</v>
      </c>
      <c r="B4451" s="182" t="s">
        <v>3247</v>
      </c>
      <c r="C4451" s="182" t="s">
        <v>5199</v>
      </c>
      <c r="D4451" s="184">
        <v>45329</v>
      </c>
      <c r="E4451" s="188" t="s">
        <v>10909</v>
      </c>
      <c r="F4451" s="186">
        <v>71222</v>
      </c>
      <c r="G4451" s="185" t="s">
        <v>6096</v>
      </c>
      <c r="H4451" s="110" t="s">
        <v>6119</v>
      </c>
      <c r="I4451" s="110"/>
    </row>
    <row r="4452" spans="1:9" ht="11.25" customHeight="1" x14ac:dyDescent="0.2">
      <c r="A4452" s="181">
        <v>100760</v>
      </c>
      <c r="B4452" s="182" t="s">
        <v>3250</v>
      </c>
      <c r="C4452" s="182" t="s">
        <v>5199</v>
      </c>
      <c r="D4452" s="183">
        <v>45329</v>
      </c>
      <c r="E4452" s="188" t="s">
        <v>10909</v>
      </c>
      <c r="F4452" s="186">
        <v>71870</v>
      </c>
      <c r="G4452" s="185" t="s">
        <v>6096</v>
      </c>
      <c r="H4452" s="110" t="s">
        <v>6119</v>
      </c>
      <c r="I4452" s="110"/>
    </row>
    <row r="4453" spans="1:9" ht="11.25" customHeight="1" x14ac:dyDescent="0.2">
      <c r="A4453" s="181">
        <v>100761</v>
      </c>
      <c r="B4453" s="182" t="s">
        <v>7973</v>
      </c>
      <c r="C4453" s="182" t="s">
        <v>5199</v>
      </c>
      <c r="D4453" s="183">
        <v>45329</v>
      </c>
      <c r="E4453" s="188" t="s">
        <v>10909</v>
      </c>
      <c r="F4453" s="186">
        <v>121711</v>
      </c>
      <c r="G4453" s="185" t="s">
        <v>6096</v>
      </c>
      <c r="H4453" s="110" t="s">
        <v>6119</v>
      </c>
      <c r="I4453" s="110"/>
    </row>
    <row r="4454" spans="1:9" ht="11.25" customHeight="1" x14ac:dyDescent="0.2">
      <c r="A4454" s="181">
        <v>100762</v>
      </c>
      <c r="B4454" s="182" t="s">
        <v>3261</v>
      </c>
      <c r="C4454" s="182" t="s">
        <v>5199</v>
      </c>
      <c r="D4454" s="183">
        <v>45329</v>
      </c>
      <c r="E4454" s="188" t="s">
        <v>10909</v>
      </c>
      <c r="F4454" s="186">
        <v>121711</v>
      </c>
      <c r="G4454" s="185" t="s">
        <v>6096</v>
      </c>
      <c r="H4454" s="110" t="s">
        <v>6119</v>
      </c>
      <c r="I4454" s="110"/>
    </row>
    <row r="4455" spans="1:9" ht="11.25" customHeight="1" x14ac:dyDescent="0.2">
      <c r="A4455" s="181">
        <v>100763</v>
      </c>
      <c r="B4455" s="182" t="s">
        <v>3264</v>
      </c>
      <c r="C4455" s="182" t="s">
        <v>5199</v>
      </c>
      <c r="D4455" s="184">
        <v>45329</v>
      </c>
      <c r="E4455" s="188" t="s">
        <v>10909</v>
      </c>
      <c r="F4455" s="186">
        <v>121711</v>
      </c>
      <c r="G4455" s="185" t="s">
        <v>6096</v>
      </c>
      <c r="H4455" s="110" t="s">
        <v>6119</v>
      </c>
      <c r="I4455" s="110"/>
    </row>
    <row r="4456" spans="1:9" ht="11.25" customHeight="1" x14ac:dyDescent="0.2">
      <c r="A4456" s="181">
        <v>100764</v>
      </c>
      <c r="B4456" s="182" t="s">
        <v>9307</v>
      </c>
      <c r="C4456" s="182" t="s">
        <v>401</v>
      </c>
      <c r="D4456" s="183">
        <v>44603</v>
      </c>
      <c r="E4456" s="188" t="s">
        <v>7328</v>
      </c>
      <c r="F4456" s="186">
        <v>10850312</v>
      </c>
      <c r="G4456" s="185" t="s">
        <v>6096</v>
      </c>
      <c r="H4456" s="110" t="s">
        <v>6119</v>
      </c>
      <c r="I4456" s="110"/>
    </row>
    <row r="4457" spans="1:9" ht="11.25" customHeight="1" x14ac:dyDescent="0.2">
      <c r="A4457" s="181">
        <v>100765</v>
      </c>
      <c r="B4457" s="182" t="s">
        <v>15115</v>
      </c>
      <c r="C4457" s="182" t="s">
        <v>401</v>
      </c>
      <c r="D4457" s="183">
        <v>45009</v>
      </c>
      <c r="E4457" s="188" t="s">
        <v>15194</v>
      </c>
      <c r="F4457" s="186">
        <v>11442147</v>
      </c>
      <c r="G4457" s="185" t="s">
        <v>6096</v>
      </c>
      <c r="H4457" s="110" t="s">
        <v>6119</v>
      </c>
      <c r="I4457" s="110"/>
    </row>
    <row r="4458" spans="1:9" ht="11.25" customHeight="1" x14ac:dyDescent="0.2">
      <c r="A4458" s="181">
        <v>100766</v>
      </c>
      <c r="B4458" s="182" t="s">
        <v>9298</v>
      </c>
      <c r="C4458" s="182" t="s">
        <v>401</v>
      </c>
      <c r="D4458" s="183">
        <v>44725</v>
      </c>
      <c r="E4458" s="188" t="s">
        <v>7328</v>
      </c>
      <c r="F4458" s="186">
        <v>400807.01</v>
      </c>
      <c r="G4458" s="185" t="s">
        <v>6096</v>
      </c>
      <c r="H4458" s="110" t="s">
        <v>6119</v>
      </c>
      <c r="I4458" s="110"/>
    </row>
    <row r="4459" spans="1:9" ht="11.25" customHeight="1" x14ac:dyDescent="0.2">
      <c r="A4459" s="181">
        <v>100767</v>
      </c>
      <c r="B4459" s="182" t="s">
        <v>9297</v>
      </c>
      <c r="C4459" s="182" t="s">
        <v>887</v>
      </c>
      <c r="D4459" s="184">
        <v>44725</v>
      </c>
      <c r="E4459" s="188" t="s">
        <v>7328</v>
      </c>
      <c r="F4459" s="186">
        <v>676356</v>
      </c>
      <c r="G4459" s="185" t="s">
        <v>6096</v>
      </c>
      <c r="H4459" s="110" t="s">
        <v>6119</v>
      </c>
      <c r="I4459" s="110"/>
    </row>
    <row r="4460" spans="1:9" ht="11.25" customHeight="1" x14ac:dyDescent="0.2">
      <c r="A4460" s="181">
        <v>100768</v>
      </c>
      <c r="B4460" s="182" t="s">
        <v>11724</v>
      </c>
      <c r="C4460" s="182" t="s">
        <v>178</v>
      </c>
      <c r="D4460" s="183"/>
      <c r="E4460" s="188" t="s">
        <v>15193</v>
      </c>
      <c r="F4460" s="186">
        <v>0</v>
      </c>
      <c r="G4460" s="185" t="s">
        <v>6096</v>
      </c>
      <c r="H4460" s="110" t="s">
        <v>6215</v>
      </c>
      <c r="I4460" s="110"/>
    </row>
    <row r="4461" spans="1:9" ht="11.25" customHeight="1" x14ac:dyDescent="0.2">
      <c r="A4461" s="181">
        <v>100769</v>
      </c>
      <c r="B4461" s="182" t="s">
        <v>2120</v>
      </c>
      <c r="C4461" s="182" t="s">
        <v>178</v>
      </c>
      <c r="D4461" s="183"/>
      <c r="E4461" s="188" t="s">
        <v>15193</v>
      </c>
      <c r="F4461" s="186">
        <v>0</v>
      </c>
      <c r="G4461" s="185" t="s">
        <v>6096</v>
      </c>
      <c r="H4461" s="110" t="s">
        <v>6119</v>
      </c>
      <c r="I4461" s="110"/>
    </row>
    <row r="4462" spans="1:9" ht="11.25" customHeight="1" x14ac:dyDescent="0.2">
      <c r="A4462" s="181">
        <v>100770</v>
      </c>
      <c r="B4462" s="182" t="s">
        <v>11723</v>
      </c>
      <c r="C4462" s="182" t="s">
        <v>183</v>
      </c>
      <c r="D4462" s="183"/>
      <c r="E4462" s="188" t="s">
        <v>15193</v>
      </c>
      <c r="F4462" s="186">
        <v>0</v>
      </c>
      <c r="G4462" s="185" t="s">
        <v>6096</v>
      </c>
      <c r="H4462" s="110" t="s">
        <v>6119</v>
      </c>
      <c r="I4462" s="110"/>
    </row>
    <row r="4463" spans="1:9" ht="11.25" customHeight="1" x14ac:dyDescent="0.2">
      <c r="A4463" s="181">
        <v>100771</v>
      </c>
      <c r="B4463" s="182" t="s">
        <v>11722</v>
      </c>
      <c r="C4463" s="182" t="s">
        <v>183</v>
      </c>
      <c r="D4463" s="183"/>
      <c r="E4463" s="188" t="s">
        <v>15193</v>
      </c>
      <c r="F4463" s="186">
        <v>0</v>
      </c>
      <c r="G4463" s="185" t="s">
        <v>6096</v>
      </c>
      <c r="H4463" s="110" t="s">
        <v>6124</v>
      </c>
      <c r="I4463" s="110"/>
    </row>
    <row r="4464" spans="1:9" ht="11.25" customHeight="1" x14ac:dyDescent="0.2">
      <c r="A4464" s="181">
        <v>100772</v>
      </c>
      <c r="B4464" s="182" t="s">
        <v>11721</v>
      </c>
      <c r="C4464" s="182" t="s">
        <v>183</v>
      </c>
      <c r="D4464" s="183"/>
      <c r="E4464" s="188" t="s">
        <v>15193</v>
      </c>
      <c r="F4464" s="186">
        <v>0</v>
      </c>
      <c r="G4464" s="185" t="s">
        <v>6096</v>
      </c>
      <c r="H4464" s="110" t="s">
        <v>6124</v>
      </c>
      <c r="I4464" s="110"/>
    </row>
    <row r="4465" spans="1:9" ht="11.25" customHeight="1" x14ac:dyDescent="0.2">
      <c r="A4465" s="181">
        <v>100773</v>
      </c>
      <c r="B4465" s="182" t="s">
        <v>11720</v>
      </c>
      <c r="C4465" s="182" t="s">
        <v>183</v>
      </c>
      <c r="D4465" s="183"/>
      <c r="E4465" s="188" t="s">
        <v>15193</v>
      </c>
      <c r="F4465" s="186">
        <v>0</v>
      </c>
      <c r="G4465" s="185" t="s">
        <v>6096</v>
      </c>
      <c r="H4465" s="110" t="s">
        <v>6213</v>
      </c>
      <c r="I4465" s="110"/>
    </row>
    <row r="4466" spans="1:9" ht="11.25" customHeight="1" x14ac:dyDescent="0.2">
      <c r="A4466" s="181">
        <v>100774</v>
      </c>
      <c r="B4466" s="182" t="s">
        <v>11719</v>
      </c>
      <c r="C4466" s="182" t="s">
        <v>183</v>
      </c>
      <c r="D4466" s="183"/>
      <c r="E4466" s="188" t="s">
        <v>15193</v>
      </c>
      <c r="F4466" s="186">
        <v>0</v>
      </c>
      <c r="G4466" s="185" t="s">
        <v>6096</v>
      </c>
      <c r="H4466" s="110" t="s">
        <v>6266</v>
      </c>
      <c r="I4466" s="110"/>
    </row>
    <row r="4467" spans="1:9" ht="11.25" customHeight="1" x14ac:dyDescent="0.2">
      <c r="A4467" s="181">
        <v>100775</v>
      </c>
      <c r="B4467" s="182" t="s">
        <v>9296</v>
      </c>
      <c r="C4467" s="182" t="s">
        <v>401</v>
      </c>
      <c r="D4467" s="184">
        <v>43508</v>
      </c>
      <c r="E4467" s="188" t="s">
        <v>15195</v>
      </c>
      <c r="F4467" s="186">
        <v>507654</v>
      </c>
      <c r="G4467" s="185" t="s">
        <v>6096</v>
      </c>
      <c r="H4467" s="110" t="s">
        <v>6266</v>
      </c>
      <c r="I4467" s="110"/>
    </row>
    <row r="4468" spans="1:9" ht="11.25" customHeight="1" x14ac:dyDescent="0.2">
      <c r="A4468" s="181">
        <v>100776</v>
      </c>
      <c r="B4468" s="182" t="s">
        <v>7567</v>
      </c>
      <c r="C4468" s="182" t="s">
        <v>183</v>
      </c>
      <c r="D4468" s="183">
        <v>45014</v>
      </c>
      <c r="E4468" s="188" t="s">
        <v>15194</v>
      </c>
      <c r="F4468" s="186">
        <v>105554</v>
      </c>
      <c r="G4468" s="185" t="s">
        <v>6096</v>
      </c>
      <c r="H4468" s="110" t="s">
        <v>6257</v>
      </c>
      <c r="I4468" s="110"/>
    </row>
    <row r="4469" spans="1:9" ht="11.25" customHeight="1" x14ac:dyDescent="0.2">
      <c r="A4469" s="181">
        <v>100777</v>
      </c>
      <c r="B4469" s="182" t="s">
        <v>11717</v>
      </c>
      <c r="C4469" s="182" t="s">
        <v>178</v>
      </c>
      <c r="D4469" s="183"/>
      <c r="E4469" s="188" t="s">
        <v>15193</v>
      </c>
      <c r="F4469" s="186">
        <v>0</v>
      </c>
      <c r="G4469" s="185" t="s">
        <v>6096</v>
      </c>
      <c r="H4469" s="110" t="s">
        <v>6619</v>
      </c>
      <c r="I4469" s="110"/>
    </row>
    <row r="4470" spans="1:9" ht="11.25" customHeight="1" x14ac:dyDescent="0.2">
      <c r="A4470" s="181">
        <v>100778</v>
      </c>
      <c r="B4470" s="182" t="s">
        <v>9294</v>
      </c>
      <c r="C4470" s="182" t="s">
        <v>887</v>
      </c>
      <c r="D4470" s="183">
        <v>43508</v>
      </c>
      <c r="E4470" s="188" t="s">
        <v>15195</v>
      </c>
      <c r="F4470" s="186">
        <v>800000</v>
      </c>
      <c r="G4470" s="185" t="s">
        <v>6096</v>
      </c>
      <c r="H4470" s="110" t="s">
        <v>9033</v>
      </c>
      <c r="I4470" s="110"/>
    </row>
    <row r="4471" spans="1:9" ht="11.25" customHeight="1" x14ac:dyDescent="0.2">
      <c r="A4471" s="181">
        <v>100779</v>
      </c>
      <c r="B4471" s="182" t="s">
        <v>7944</v>
      </c>
      <c r="C4471" s="182" t="s">
        <v>178</v>
      </c>
      <c r="D4471" s="183">
        <v>44585</v>
      </c>
      <c r="E4471" s="188" t="s">
        <v>7328</v>
      </c>
      <c r="F4471" s="186">
        <v>12879</v>
      </c>
      <c r="G4471" s="185" t="s">
        <v>6096</v>
      </c>
      <c r="H4471" s="110" t="s">
        <v>9033</v>
      </c>
      <c r="I4471" s="110"/>
    </row>
    <row r="4472" spans="1:9" ht="11.25" customHeight="1" x14ac:dyDescent="0.2">
      <c r="A4472" s="181">
        <v>100780</v>
      </c>
      <c r="B4472" s="182" t="s">
        <v>7943</v>
      </c>
      <c r="C4472" s="182" t="s">
        <v>178</v>
      </c>
      <c r="D4472" s="183">
        <v>44585</v>
      </c>
      <c r="E4472" s="188" t="s">
        <v>7328</v>
      </c>
      <c r="F4472" s="186">
        <v>56366</v>
      </c>
      <c r="G4472" s="185" t="s">
        <v>6096</v>
      </c>
      <c r="H4472" s="110" t="s">
        <v>6406</v>
      </c>
      <c r="I4472" s="110"/>
    </row>
    <row r="4473" spans="1:9" ht="11.25" customHeight="1" x14ac:dyDescent="0.2">
      <c r="A4473" s="181">
        <v>100781</v>
      </c>
      <c r="B4473" s="182" t="s">
        <v>7942</v>
      </c>
      <c r="C4473" s="182" t="s">
        <v>178</v>
      </c>
      <c r="D4473" s="183">
        <v>44585</v>
      </c>
      <c r="E4473" s="188" t="s">
        <v>7328</v>
      </c>
      <c r="F4473" s="186">
        <v>12883</v>
      </c>
      <c r="G4473" s="185" t="s">
        <v>6096</v>
      </c>
      <c r="H4473" s="110" t="s">
        <v>6121</v>
      </c>
      <c r="I4473" s="110"/>
    </row>
    <row r="4474" spans="1:9" ht="11.25" customHeight="1" x14ac:dyDescent="0.2">
      <c r="A4474" s="181">
        <v>100782</v>
      </c>
      <c r="B4474" s="182" t="s">
        <v>3804</v>
      </c>
      <c r="C4474" s="182" t="s">
        <v>178</v>
      </c>
      <c r="D4474" s="183">
        <v>44585</v>
      </c>
      <c r="E4474" s="188" t="s">
        <v>7328</v>
      </c>
      <c r="F4474" s="186">
        <v>36967</v>
      </c>
      <c r="G4474" s="185" t="s">
        <v>6096</v>
      </c>
      <c r="H4474" s="110" t="s">
        <v>6119</v>
      </c>
      <c r="I4474" s="110"/>
    </row>
    <row r="4475" spans="1:9" ht="11.25" customHeight="1" x14ac:dyDescent="0.2">
      <c r="A4475" s="181">
        <v>100783</v>
      </c>
      <c r="B4475" s="182" t="s">
        <v>9145</v>
      </c>
      <c r="C4475" s="182" t="s">
        <v>178</v>
      </c>
      <c r="D4475" s="183">
        <v>44585</v>
      </c>
      <c r="E4475" s="188" t="s">
        <v>7328</v>
      </c>
      <c r="F4475" s="186">
        <v>36967</v>
      </c>
      <c r="G4475" s="185" t="s">
        <v>6096</v>
      </c>
      <c r="H4475" s="110" t="s">
        <v>6152</v>
      </c>
      <c r="I4475" s="110"/>
    </row>
    <row r="4476" spans="1:9" ht="11.25" customHeight="1" x14ac:dyDescent="0.2">
      <c r="A4476" s="181">
        <v>100784</v>
      </c>
      <c r="B4476" s="182" t="s">
        <v>3780</v>
      </c>
      <c r="C4476" s="182" t="s">
        <v>178</v>
      </c>
      <c r="D4476" s="183">
        <v>44589</v>
      </c>
      <c r="E4476" s="188" t="s">
        <v>7328</v>
      </c>
      <c r="F4476" s="186">
        <v>44888</v>
      </c>
      <c r="G4476" s="185" t="s">
        <v>6096</v>
      </c>
      <c r="H4476" s="110" t="s">
        <v>6236</v>
      </c>
      <c r="I4476" s="110"/>
    </row>
    <row r="4477" spans="1:9" ht="11.25" customHeight="1" x14ac:dyDescent="0.2">
      <c r="A4477" s="181">
        <v>100785</v>
      </c>
      <c r="B4477" s="182" t="s">
        <v>3778</v>
      </c>
      <c r="C4477" s="182" t="s">
        <v>178</v>
      </c>
      <c r="D4477" s="183">
        <v>45266</v>
      </c>
      <c r="E4477" s="188" t="s">
        <v>15194</v>
      </c>
      <c r="F4477" s="186">
        <v>44089</v>
      </c>
      <c r="G4477" s="185" t="s">
        <v>6096</v>
      </c>
      <c r="H4477" s="110" t="s">
        <v>6119</v>
      </c>
      <c r="I4477" s="110"/>
    </row>
    <row r="4478" spans="1:9" ht="11.25" customHeight="1" x14ac:dyDescent="0.2">
      <c r="A4478" s="181">
        <v>100786</v>
      </c>
      <c r="B4478" s="182" t="s">
        <v>3781</v>
      </c>
      <c r="C4478" s="182" t="s">
        <v>178</v>
      </c>
      <c r="D4478" s="183">
        <v>44589</v>
      </c>
      <c r="E4478" s="188" t="s">
        <v>7328</v>
      </c>
      <c r="F4478" s="186">
        <v>30960</v>
      </c>
      <c r="G4478" s="185" t="s">
        <v>6096</v>
      </c>
      <c r="H4478" s="110" t="s">
        <v>6560</v>
      </c>
      <c r="I4478" s="110"/>
    </row>
    <row r="4479" spans="1:9" ht="11.25" customHeight="1" x14ac:dyDescent="0.2">
      <c r="A4479" s="181">
        <v>100787</v>
      </c>
      <c r="B4479" s="182" t="s">
        <v>3798</v>
      </c>
      <c r="C4479" s="182" t="s">
        <v>178</v>
      </c>
      <c r="D4479" s="183">
        <v>44589</v>
      </c>
      <c r="E4479" s="188" t="s">
        <v>7328</v>
      </c>
      <c r="F4479" s="186">
        <v>16296</v>
      </c>
      <c r="G4479" s="185" t="s">
        <v>6096</v>
      </c>
      <c r="H4479" s="110" t="s">
        <v>6119</v>
      </c>
      <c r="I4479" s="110"/>
    </row>
    <row r="4480" spans="1:9" ht="11.25" customHeight="1" x14ac:dyDescent="0.2">
      <c r="A4480" s="181">
        <v>100788</v>
      </c>
      <c r="B4480" s="182" t="s">
        <v>3799</v>
      </c>
      <c r="C4480" s="182" t="s">
        <v>178</v>
      </c>
      <c r="D4480" s="183">
        <v>44589</v>
      </c>
      <c r="E4480" s="188" t="s">
        <v>7328</v>
      </c>
      <c r="F4480" s="186">
        <v>46818</v>
      </c>
      <c r="G4480" s="185" t="s">
        <v>6096</v>
      </c>
      <c r="H4480" s="110" t="s">
        <v>6116</v>
      </c>
      <c r="I4480" s="110"/>
    </row>
    <row r="4481" spans="1:9" ht="11.25" customHeight="1" x14ac:dyDescent="0.2">
      <c r="A4481" s="181">
        <v>100789</v>
      </c>
      <c r="B4481" s="182" t="s">
        <v>3776</v>
      </c>
      <c r="C4481" s="182" t="s">
        <v>178</v>
      </c>
      <c r="D4481" s="183">
        <v>44589</v>
      </c>
      <c r="E4481" s="188" t="s">
        <v>7328</v>
      </c>
      <c r="F4481" s="186">
        <v>30552</v>
      </c>
      <c r="G4481" s="185" t="s">
        <v>6096</v>
      </c>
      <c r="H4481" s="110" t="s">
        <v>6119</v>
      </c>
      <c r="I4481" s="110"/>
    </row>
    <row r="4482" spans="1:9" ht="11.25" customHeight="1" x14ac:dyDescent="0.2">
      <c r="A4482" s="181">
        <v>100790</v>
      </c>
      <c r="B4482" s="182" t="s">
        <v>3829</v>
      </c>
      <c r="C4482" s="182" t="s">
        <v>178</v>
      </c>
      <c r="D4482" s="183">
        <v>44589</v>
      </c>
      <c r="E4482" s="188" t="s">
        <v>7328</v>
      </c>
      <c r="F4482" s="186">
        <v>154334</v>
      </c>
      <c r="G4482" s="185" t="s">
        <v>6096</v>
      </c>
      <c r="H4482" s="110" t="s">
        <v>6116</v>
      </c>
      <c r="I4482" s="110"/>
    </row>
    <row r="4483" spans="1:9" ht="11.25" customHeight="1" x14ac:dyDescent="0.2">
      <c r="A4483" s="181">
        <v>100791</v>
      </c>
      <c r="B4483" s="182" t="s">
        <v>3773</v>
      </c>
      <c r="C4483" s="182" t="s">
        <v>178</v>
      </c>
      <c r="D4483" s="183">
        <v>44589</v>
      </c>
      <c r="E4483" s="188" t="s">
        <v>7328</v>
      </c>
      <c r="F4483" s="186">
        <v>42247</v>
      </c>
      <c r="G4483" s="185" t="s">
        <v>6096</v>
      </c>
      <c r="H4483" s="110" t="s">
        <v>9446</v>
      </c>
      <c r="I4483" s="110"/>
    </row>
    <row r="4484" spans="1:9" ht="11.25" customHeight="1" x14ac:dyDescent="0.2">
      <c r="A4484" s="181">
        <v>100792</v>
      </c>
      <c r="B4484" s="182" t="s">
        <v>3787</v>
      </c>
      <c r="C4484" s="182" t="s">
        <v>178</v>
      </c>
      <c r="D4484" s="184">
        <v>44589</v>
      </c>
      <c r="E4484" s="188" t="s">
        <v>7328</v>
      </c>
      <c r="F4484" s="186">
        <v>40214</v>
      </c>
      <c r="G4484" s="185" t="s">
        <v>6096</v>
      </c>
      <c r="H4484" s="110" t="s">
        <v>6344</v>
      </c>
      <c r="I4484" s="110"/>
    </row>
    <row r="4485" spans="1:9" ht="11.25" customHeight="1" x14ac:dyDescent="0.2">
      <c r="A4485" s="181">
        <v>100793</v>
      </c>
      <c r="B4485" s="182" t="s">
        <v>3786</v>
      </c>
      <c r="C4485" s="182" t="s">
        <v>178</v>
      </c>
      <c r="D4485" s="183">
        <v>44589</v>
      </c>
      <c r="E4485" s="188" t="s">
        <v>7328</v>
      </c>
      <c r="F4485" s="186">
        <v>26972</v>
      </c>
      <c r="G4485" s="185" t="s">
        <v>6096</v>
      </c>
      <c r="H4485" s="110" t="s">
        <v>6362</v>
      </c>
      <c r="I4485" s="110"/>
    </row>
    <row r="4486" spans="1:9" ht="11.25" customHeight="1" x14ac:dyDescent="0.2">
      <c r="A4486" s="181">
        <v>100794</v>
      </c>
      <c r="B4486" s="182" t="s">
        <v>3800</v>
      </c>
      <c r="C4486" s="182" t="s">
        <v>178</v>
      </c>
      <c r="D4486" s="183">
        <v>45267</v>
      </c>
      <c r="E4486" s="188" t="s">
        <v>15194</v>
      </c>
      <c r="F4486" s="186">
        <v>38632</v>
      </c>
      <c r="G4486" s="185" t="s">
        <v>6096</v>
      </c>
      <c r="H4486" s="110" t="s">
        <v>6267</v>
      </c>
      <c r="I4486" s="110"/>
    </row>
    <row r="4487" spans="1:9" ht="11.25" customHeight="1" x14ac:dyDescent="0.2">
      <c r="A4487" s="181">
        <v>100795</v>
      </c>
      <c r="B4487" s="182" t="s">
        <v>3774</v>
      </c>
      <c r="C4487" s="182" t="s">
        <v>178</v>
      </c>
      <c r="D4487" s="183">
        <v>44589</v>
      </c>
      <c r="E4487" s="188" t="s">
        <v>7328</v>
      </c>
      <c r="F4487" s="186">
        <v>34221</v>
      </c>
      <c r="G4487" s="185" t="s">
        <v>6096</v>
      </c>
      <c r="H4487" s="110" t="s">
        <v>6949</v>
      </c>
      <c r="I4487" s="110"/>
    </row>
    <row r="4488" spans="1:9" ht="11.25" customHeight="1" x14ac:dyDescent="0.2">
      <c r="A4488" s="181">
        <v>100796</v>
      </c>
      <c r="B4488" s="182" t="s">
        <v>3774</v>
      </c>
      <c r="C4488" s="182" t="s">
        <v>178</v>
      </c>
      <c r="D4488" s="183">
        <v>44589</v>
      </c>
      <c r="E4488" s="188" t="s">
        <v>7328</v>
      </c>
      <c r="F4488" s="186">
        <v>34221</v>
      </c>
      <c r="G4488" s="185" t="s">
        <v>6096</v>
      </c>
      <c r="H4488" s="110" t="s">
        <v>9446</v>
      </c>
      <c r="I4488" s="110"/>
    </row>
    <row r="4489" spans="1:9" ht="11.25" customHeight="1" x14ac:dyDescent="0.2">
      <c r="A4489" s="181">
        <v>100797</v>
      </c>
      <c r="B4489" s="182" t="s">
        <v>3785</v>
      </c>
      <c r="C4489" s="182" t="s">
        <v>178</v>
      </c>
      <c r="D4489" s="183">
        <v>44589</v>
      </c>
      <c r="E4489" s="188" t="s">
        <v>7328</v>
      </c>
      <c r="F4489" s="186">
        <v>12550</v>
      </c>
      <c r="G4489" s="185" t="s">
        <v>6096</v>
      </c>
      <c r="H4489" s="110" t="s">
        <v>9446</v>
      </c>
      <c r="I4489" s="110"/>
    </row>
    <row r="4490" spans="1:9" ht="11.25" customHeight="1" x14ac:dyDescent="0.2">
      <c r="A4490" s="181">
        <v>100798</v>
      </c>
      <c r="B4490" s="182" t="s">
        <v>3788</v>
      </c>
      <c r="C4490" s="182" t="s">
        <v>178</v>
      </c>
      <c r="D4490" s="183">
        <v>44589</v>
      </c>
      <c r="E4490" s="188" t="s">
        <v>7328</v>
      </c>
      <c r="F4490" s="186">
        <v>28486</v>
      </c>
      <c r="G4490" s="185" t="s">
        <v>6096</v>
      </c>
      <c r="H4490" s="110" t="s">
        <v>9446</v>
      </c>
      <c r="I4490" s="110"/>
    </row>
    <row r="4491" spans="1:9" ht="11.25" customHeight="1" x14ac:dyDescent="0.2">
      <c r="A4491" s="181">
        <v>100799</v>
      </c>
      <c r="B4491" s="182" t="s">
        <v>3775</v>
      </c>
      <c r="C4491" s="182" t="s">
        <v>178</v>
      </c>
      <c r="D4491" s="183">
        <v>44589</v>
      </c>
      <c r="E4491" s="188" t="s">
        <v>7328</v>
      </c>
      <c r="F4491" s="186">
        <v>32788</v>
      </c>
      <c r="G4491" s="185" t="s">
        <v>6096</v>
      </c>
      <c r="H4491" s="110" t="s">
        <v>6141</v>
      </c>
      <c r="I4491" s="110"/>
    </row>
    <row r="4492" spans="1:9" ht="11.25" customHeight="1" x14ac:dyDescent="0.2">
      <c r="A4492" s="181">
        <v>100800</v>
      </c>
      <c r="B4492" s="182" t="s">
        <v>3793</v>
      </c>
      <c r="C4492" s="182" t="s">
        <v>178</v>
      </c>
      <c r="D4492" s="184">
        <v>44589</v>
      </c>
      <c r="E4492" s="188" t="s">
        <v>7328</v>
      </c>
      <c r="F4492" s="186">
        <v>8162</v>
      </c>
      <c r="G4492" s="185" t="s">
        <v>6096</v>
      </c>
      <c r="H4492" s="110" t="s">
        <v>6340</v>
      </c>
      <c r="I4492" s="110"/>
    </row>
    <row r="4493" spans="1:9" ht="11.25" customHeight="1" x14ac:dyDescent="0.2">
      <c r="A4493" s="181">
        <v>100801</v>
      </c>
      <c r="B4493" s="182" t="s">
        <v>3777</v>
      </c>
      <c r="C4493" s="182" t="s">
        <v>178</v>
      </c>
      <c r="D4493" s="183">
        <v>45266</v>
      </c>
      <c r="E4493" s="188" t="s">
        <v>15194</v>
      </c>
      <c r="F4493" s="186">
        <v>47103</v>
      </c>
      <c r="G4493" s="185" t="s">
        <v>6096</v>
      </c>
      <c r="H4493" s="110" t="s">
        <v>6141</v>
      </c>
      <c r="I4493" s="110"/>
    </row>
    <row r="4494" spans="1:9" ht="11.25" customHeight="1" x14ac:dyDescent="0.2">
      <c r="A4494" s="181">
        <v>100802</v>
      </c>
      <c r="B4494" s="182" t="s">
        <v>3792</v>
      </c>
      <c r="C4494" s="182" t="s">
        <v>178</v>
      </c>
      <c r="D4494" s="184">
        <v>44589</v>
      </c>
      <c r="E4494" s="188" t="s">
        <v>7328</v>
      </c>
      <c r="F4494" s="186">
        <v>34667</v>
      </c>
      <c r="G4494" s="185" t="s">
        <v>6096</v>
      </c>
      <c r="H4494" s="110" t="s">
        <v>6255</v>
      </c>
      <c r="I4494" s="110"/>
    </row>
    <row r="4495" spans="1:9" ht="11.25" customHeight="1" x14ac:dyDescent="0.2">
      <c r="A4495" s="181">
        <v>100803</v>
      </c>
      <c r="B4495" s="182" t="s">
        <v>3779</v>
      </c>
      <c r="C4495" s="182" t="s">
        <v>178</v>
      </c>
      <c r="D4495" s="183">
        <v>44589</v>
      </c>
      <c r="E4495" s="188" t="s">
        <v>7328</v>
      </c>
      <c r="F4495" s="186">
        <v>31065</v>
      </c>
      <c r="G4495" s="185" t="s">
        <v>6096</v>
      </c>
      <c r="H4495" s="110" t="s">
        <v>6370</v>
      </c>
      <c r="I4495" s="110"/>
    </row>
    <row r="4496" spans="1:9" ht="11.25" customHeight="1" x14ac:dyDescent="0.2">
      <c r="A4496" s="181">
        <v>100804</v>
      </c>
      <c r="B4496" s="182" t="s">
        <v>9276</v>
      </c>
      <c r="C4496" s="182" t="s">
        <v>178</v>
      </c>
      <c r="D4496" s="184">
        <v>43510</v>
      </c>
      <c r="E4496" s="188" t="s">
        <v>15195</v>
      </c>
      <c r="F4496" s="186">
        <v>752000</v>
      </c>
      <c r="G4496" s="185" t="s">
        <v>6096</v>
      </c>
      <c r="H4496" s="110" t="s">
        <v>9446</v>
      </c>
      <c r="I4496" s="110"/>
    </row>
    <row r="4497" spans="1:9" ht="11.25" customHeight="1" x14ac:dyDescent="0.2">
      <c r="A4497" s="181">
        <v>100805</v>
      </c>
      <c r="B4497" s="182" t="s">
        <v>7977</v>
      </c>
      <c r="C4497" s="182" t="s">
        <v>5199</v>
      </c>
      <c r="D4497" s="183">
        <v>45329</v>
      </c>
      <c r="E4497" s="188" t="s">
        <v>10909</v>
      </c>
      <c r="F4497" s="186">
        <v>133302</v>
      </c>
      <c r="G4497" s="185" t="s">
        <v>6096</v>
      </c>
      <c r="H4497" s="110" t="s">
        <v>6141</v>
      </c>
      <c r="I4497" s="110"/>
    </row>
    <row r="4498" spans="1:9" ht="11.25" customHeight="1" x14ac:dyDescent="0.2">
      <c r="A4498" s="181">
        <v>100806</v>
      </c>
      <c r="B4498" s="182" t="s">
        <v>3266</v>
      </c>
      <c r="C4498" s="182" t="s">
        <v>5199</v>
      </c>
      <c r="D4498" s="183">
        <v>45329</v>
      </c>
      <c r="E4498" s="188" t="s">
        <v>10909</v>
      </c>
      <c r="F4498" s="186">
        <v>121711</v>
      </c>
      <c r="G4498" s="185" t="s">
        <v>6096</v>
      </c>
      <c r="H4498" s="110" t="s">
        <v>6213</v>
      </c>
      <c r="I4498" s="110"/>
    </row>
    <row r="4499" spans="1:9" ht="11.25" customHeight="1" x14ac:dyDescent="0.2">
      <c r="A4499" s="181">
        <v>100807</v>
      </c>
      <c r="B4499" s="182" t="s">
        <v>7976</v>
      </c>
      <c r="C4499" s="182" t="s">
        <v>5199</v>
      </c>
      <c r="D4499" s="183">
        <v>45329</v>
      </c>
      <c r="E4499" s="188" t="s">
        <v>10909</v>
      </c>
      <c r="F4499" s="186">
        <v>118813</v>
      </c>
      <c r="G4499" s="185" t="s">
        <v>6096</v>
      </c>
      <c r="H4499" s="110" t="s">
        <v>6255</v>
      </c>
      <c r="I4499" s="110"/>
    </row>
    <row r="4500" spans="1:9" ht="11.25" customHeight="1" x14ac:dyDescent="0.2">
      <c r="A4500" s="181">
        <v>100808</v>
      </c>
      <c r="B4500" s="182" t="s">
        <v>3782</v>
      </c>
      <c r="C4500" s="182" t="s">
        <v>178</v>
      </c>
      <c r="D4500" s="183">
        <v>44589</v>
      </c>
      <c r="E4500" s="188" t="s">
        <v>7328</v>
      </c>
      <c r="F4500" s="186">
        <v>21777</v>
      </c>
      <c r="G4500" s="185" t="s">
        <v>6096</v>
      </c>
      <c r="H4500" s="110" t="s">
        <v>7081</v>
      </c>
      <c r="I4500" s="110"/>
    </row>
    <row r="4501" spans="1:9" ht="11.25" customHeight="1" x14ac:dyDescent="0.2">
      <c r="A4501" s="181">
        <v>100809</v>
      </c>
      <c r="B4501" s="182" t="s">
        <v>3797</v>
      </c>
      <c r="C4501" s="182" t="s">
        <v>178</v>
      </c>
      <c r="D4501" s="183">
        <v>44589</v>
      </c>
      <c r="E4501" s="188" t="s">
        <v>7328</v>
      </c>
      <c r="F4501" s="186">
        <v>18549</v>
      </c>
      <c r="G4501" s="185" t="s">
        <v>6096</v>
      </c>
      <c r="H4501" s="110" t="s">
        <v>6141</v>
      </c>
      <c r="I4501" s="110"/>
    </row>
    <row r="4502" spans="1:9" ht="11.25" customHeight="1" x14ac:dyDescent="0.2">
      <c r="A4502" s="181">
        <v>100810</v>
      </c>
      <c r="B4502" s="182" t="s">
        <v>3783</v>
      </c>
      <c r="C4502" s="182" t="s">
        <v>178</v>
      </c>
      <c r="D4502" s="183">
        <v>44589</v>
      </c>
      <c r="E4502" s="188" t="s">
        <v>7328</v>
      </c>
      <c r="F4502" s="186">
        <v>82384</v>
      </c>
      <c r="G4502" s="185" t="s">
        <v>6096</v>
      </c>
      <c r="H4502" s="110" t="s">
        <v>7081</v>
      </c>
      <c r="I4502" s="110"/>
    </row>
    <row r="4503" spans="1:9" ht="11.25" customHeight="1" x14ac:dyDescent="0.2">
      <c r="A4503" s="181">
        <v>100811</v>
      </c>
      <c r="B4503" s="182" t="s">
        <v>3822</v>
      </c>
      <c r="C4503" s="182" t="s">
        <v>178</v>
      </c>
      <c r="D4503" s="183">
        <v>44589</v>
      </c>
      <c r="E4503" s="188" t="s">
        <v>7328</v>
      </c>
      <c r="F4503" s="186">
        <v>6722</v>
      </c>
      <c r="G4503" s="185" t="s">
        <v>6096</v>
      </c>
      <c r="H4503" s="110" t="s">
        <v>7081</v>
      </c>
      <c r="I4503" s="110"/>
    </row>
    <row r="4504" spans="1:9" ht="11.25" customHeight="1" x14ac:dyDescent="0.2">
      <c r="A4504" s="181">
        <v>100812</v>
      </c>
      <c r="B4504" s="182" t="s">
        <v>11716</v>
      </c>
      <c r="C4504" s="182" t="s">
        <v>178</v>
      </c>
      <c r="D4504" s="183"/>
      <c r="E4504" s="188" t="s">
        <v>15193</v>
      </c>
      <c r="F4504" s="186">
        <v>0</v>
      </c>
      <c r="G4504" s="185" t="s">
        <v>6096</v>
      </c>
      <c r="H4504" s="110" t="s">
        <v>6124</v>
      </c>
      <c r="I4504" s="110"/>
    </row>
    <row r="4505" spans="1:9" ht="11.25" customHeight="1" x14ac:dyDescent="0.2">
      <c r="A4505" s="181">
        <v>100813</v>
      </c>
      <c r="B4505" s="182" t="s">
        <v>11715</v>
      </c>
      <c r="C4505" s="182" t="s">
        <v>178</v>
      </c>
      <c r="D4505" s="183">
        <v>44589</v>
      </c>
      <c r="E4505" s="188" t="s">
        <v>7328</v>
      </c>
      <c r="F4505" s="186">
        <v>1584</v>
      </c>
      <c r="G4505" s="185" t="s">
        <v>6096</v>
      </c>
      <c r="H4505" s="110" t="s">
        <v>7081</v>
      </c>
      <c r="I4505" s="110"/>
    </row>
    <row r="4506" spans="1:9" ht="11.25" customHeight="1" x14ac:dyDescent="0.2">
      <c r="A4506" s="181">
        <v>100814</v>
      </c>
      <c r="B4506" s="182" t="s">
        <v>7907</v>
      </c>
      <c r="C4506" s="182" t="s">
        <v>178</v>
      </c>
      <c r="D4506" s="183">
        <v>44589</v>
      </c>
      <c r="E4506" s="188" t="s">
        <v>7328</v>
      </c>
      <c r="F4506" s="186">
        <v>1602</v>
      </c>
      <c r="G4506" s="185" t="s">
        <v>6096</v>
      </c>
      <c r="H4506" s="110" t="s">
        <v>6213</v>
      </c>
      <c r="I4506" s="110"/>
    </row>
    <row r="4507" spans="1:9" ht="11.25" customHeight="1" x14ac:dyDescent="0.2">
      <c r="A4507" s="181">
        <v>100815</v>
      </c>
      <c r="B4507" s="182" t="s">
        <v>11714</v>
      </c>
      <c r="C4507" s="182" t="s">
        <v>178</v>
      </c>
      <c r="D4507" s="184"/>
      <c r="E4507" s="188" t="s">
        <v>15193</v>
      </c>
      <c r="F4507" s="186">
        <v>0</v>
      </c>
      <c r="G4507" s="185" t="s">
        <v>6096</v>
      </c>
      <c r="H4507" s="110" t="s">
        <v>7081</v>
      </c>
      <c r="I4507" s="110"/>
    </row>
    <row r="4508" spans="1:9" ht="11.25" customHeight="1" x14ac:dyDescent="0.2">
      <c r="A4508" s="181">
        <v>100816</v>
      </c>
      <c r="B4508" s="182" t="s">
        <v>11713</v>
      </c>
      <c r="C4508" s="182" t="s">
        <v>868</v>
      </c>
      <c r="D4508" s="184"/>
      <c r="E4508" s="188" t="s">
        <v>15193</v>
      </c>
      <c r="F4508" s="186">
        <v>0</v>
      </c>
      <c r="G4508" s="185" t="s">
        <v>6096</v>
      </c>
      <c r="H4508" s="110" t="s">
        <v>7081</v>
      </c>
      <c r="I4508" s="110"/>
    </row>
    <row r="4509" spans="1:9" ht="11.25" customHeight="1" x14ac:dyDescent="0.2">
      <c r="A4509" s="181">
        <v>100817</v>
      </c>
      <c r="B4509" s="182" t="s">
        <v>11712</v>
      </c>
      <c r="C4509" s="182" t="s">
        <v>178</v>
      </c>
      <c r="D4509" s="183"/>
      <c r="E4509" s="188" t="s">
        <v>15193</v>
      </c>
      <c r="F4509" s="186">
        <v>0</v>
      </c>
      <c r="G4509" s="185" t="s">
        <v>6096</v>
      </c>
      <c r="H4509" s="110" t="s">
        <v>7081</v>
      </c>
      <c r="I4509" s="110"/>
    </row>
    <row r="4510" spans="1:9" ht="11.25" customHeight="1" x14ac:dyDescent="0.2">
      <c r="A4510" s="181">
        <v>100818</v>
      </c>
      <c r="B4510" s="182" t="s">
        <v>7566</v>
      </c>
      <c r="C4510" s="182" t="s">
        <v>168</v>
      </c>
      <c r="D4510" s="183">
        <v>43843</v>
      </c>
      <c r="E4510" s="188" t="s">
        <v>15196</v>
      </c>
      <c r="F4510" s="186">
        <v>3032</v>
      </c>
      <c r="G4510" s="185" t="s">
        <v>6096</v>
      </c>
      <c r="H4510" s="110" t="s">
        <v>7081</v>
      </c>
      <c r="I4510" s="110"/>
    </row>
    <row r="4511" spans="1:9" ht="11.25" customHeight="1" x14ac:dyDescent="0.2">
      <c r="A4511" s="181">
        <v>100819</v>
      </c>
      <c r="B4511" s="182" t="s">
        <v>7565</v>
      </c>
      <c r="C4511" s="182" t="s">
        <v>178</v>
      </c>
      <c r="D4511" s="183">
        <v>43843</v>
      </c>
      <c r="E4511" s="188" t="s">
        <v>15196</v>
      </c>
      <c r="F4511" s="186">
        <v>4370</v>
      </c>
      <c r="G4511" s="185" t="s">
        <v>6096</v>
      </c>
      <c r="H4511" s="110" t="s">
        <v>7081</v>
      </c>
      <c r="I4511" s="110"/>
    </row>
    <row r="4512" spans="1:9" ht="11.25" customHeight="1" x14ac:dyDescent="0.2">
      <c r="A4512" s="181">
        <v>100822</v>
      </c>
      <c r="B4512" s="182" t="s">
        <v>3269</v>
      </c>
      <c r="C4512" s="182" t="s">
        <v>4484</v>
      </c>
      <c r="D4512" s="183"/>
      <c r="E4512" s="188" t="s">
        <v>15193</v>
      </c>
      <c r="F4512" s="186">
        <v>0</v>
      </c>
      <c r="G4512" s="185" t="s">
        <v>6096</v>
      </c>
      <c r="H4512" s="110" t="s">
        <v>7081</v>
      </c>
      <c r="I4512" s="110"/>
    </row>
    <row r="4513" spans="1:9 16382:16383" ht="11.25" customHeight="1" x14ac:dyDescent="0.2">
      <c r="A4513" s="181">
        <v>100823</v>
      </c>
      <c r="B4513" s="182" t="s">
        <v>11711</v>
      </c>
      <c r="C4513" s="182" t="s">
        <v>178</v>
      </c>
      <c r="D4513" s="183"/>
      <c r="E4513" s="188" t="s">
        <v>15193</v>
      </c>
      <c r="F4513" s="186">
        <v>0</v>
      </c>
      <c r="G4513" s="185" t="s">
        <v>6096</v>
      </c>
      <c r="H4513" s="110" t="s">
        <v>6124</v>
      </c>
      <c r="I4513" s="110"/>
    </row>
    <row r="4514" spans="1:9 16382:16383" ht="11.25" customHeight="1" x14ac:dyDescent="0.2">
      <c r="A4514" s="181">
        <v>100824</v>
      </c>
      <c r="B4514" s="182" t="s">
        <v>11710</v>
      </c>
      <c r="C4514" s="182" t="s">
        <v>178</v>
      </c>
      <c r="D4514" s="183"/>
      <c r="E4514" s="188" t="s">
        <v>15193</v>
      </c>
      <c r="F4514" s="186">
        <v>0</v>
      </c>
      <c r="G4514" s="185" t="s">
        <v>6096</v>
      </c>
      <c r="H4514" s="110" t="s">
        <v>7081</v>
      </c>
      <c r="I4514" s="110"/>
    </row>
    <row r="4515" spans="1:9 16382:16383" ht="11.25" customHeight="1" x14ac:dyDescent="0.2">
      <c r="A4515" s="181">
        <v>100825</v>
      </c>
      <c r="B4515" s="182" t="s">
        <v>364</v>
      </c>
      <c r="C4515" s="182" t="s">
        <v>178</v>
      </c>
      <c r="D4515" s="183"/>
      <c r="E4515" s="188" t="s">
        <v>15193</v>
      </c>
      <c r="F4515" s="186">
        <v>0</v>
      </c>
      <c r="G4515" s="185" t="s">
        <v>6096</v>
      </c>
      <c r="H4515" s="110" t="s">
        <v>7081</v>
      </c>
      <c r="I4515" s="110"/>
    </row>
    <row r="4516" spans="1:9 16382:16383" ht="11.25" customHeight="1" x14ac:dyDescent="0.2">
      <c r="A4516" s="181">
        <v>100826</v>
      </c>
      <c r="B4516" s="182" t="s">
        <v>380</v>
      </c>
      <c r="C4516" s="182" t="s">
        <v>178</v>
      </c>
      <c r="D4516" s="183"/>
      <c r="E4516" s="188" t="s">
        <v>15193</v>
      </c>
      <c r="F4516" s="186">
        <v>0</v>
      </c>
      <c r="G4516" s="185" t="s">
        <v>6096</v>
      </c>
      <c r="H4516" s="110" t="s">
        <v>6141</v>
      </c>
      <c r="I4516" s="110"/>
    </row>
    <row r="4517" spans="1:9 16382:16383" ht="11.25" customHeight="1" x14ac:dyDescent="0.2">
      <c r="A4517" s="181">
        <v>100827</v>
      </c>
      <c r="B4517" s="182" t="s">
        <v>355</v>
      </c>
      <c r="C4517" s="182" t="s">
        <v>178</v>
      </c>
      <c r="D4517" s="183"/>
      <c r="E4517" s="188" t="s">
        <v>15193</v>
      </c>
      <c r="F4517" s="186">
        <v>0</v>
      </c>
      <c r="G4517" s="185" t="s">
        <v>6096</v>
      </c>
      <c r="H4517" s="110" t="s">
        <v>6124</v>
      </c>
      <c r="I4517" s="110"/>
    </row>
    <row r="4518" spans="1:9 16382:16383" ht="11.25" customHeight="1" x14ac:dyDescent="0.2">
      <c r="A4518" s="181">
        <v>100828</v>
      </c>
      <c r="B4518" s="182" t="s">
        <v>14592</v>
      </c>
      <c r="C4518" s="182" t="s">
        <v>178</v>
      </c>
      <c r="D4518" s="183">
        <v>44593</v>
      </c>
      <c r="E4518" s="188" t="s">
        <v>7328</v>
      </c>
      <c r="F4518" s="186">
        <v>144199</v>
      </c>
      <c r="G4518" s="185" t="s">
        <v>6096</v>
      </c>
      <c r="H4518" s="110" t="s">
        <v>7081</v>
      </c>
      <c r="I4518" s="110"/>
    </row>
    <row r="4519" spans="1:9 16382:16383" ht="11.25" customHeight="1" x14ac:dyDescent="0.2">
      <c r="A4519" s="181">
        <v>100829</v>
      </c>
      <c r="B4519" s="182" t="s">
        <v>7168</v>
      </c>
      <c r="C4519" s="182" t="s">
        <v>178</v>
      </c>
      <c r="D4519" s="183">
        <v>45536</v>
      </c>
      <c r="E4519" s="188" t="s">
        <v>10909</v>
      </c>
      <c r="F4519" s="186">
        <v>64625.968769999992</v>
      </c>
      <c r="G4519" s="185" t="s">
        <v>6096</v>
      </c>
      <c r="H4519" s="110" t="s">
        <v>6152</v>
      </c>
      <c r="I4519" s="110"/>
      <c r="XFC4519" s="10" t="s">
        <v>15200</v>
      </c>
    </row>
    <row r="4520" spans="1:9 16382:16383" ht="11.25" customHeight="1" x14ac:dyDescent="0.2">
      <c r="A4520" s="181">
        <v>100830</v>
      </c>
      <c r="B4520" s="182" t="s">
        <v>365</v>
      </c>
      <c r="C4520" s="182" t="s">
        <v>178</v>
      </c>
      <c r="D4520" s="183">
        <v>45069</v>
      </c>
      <c r="E4520" s="188" t="s">
        <v>15194</v>
      </c>
      <c r="F4520" s="186">
        <v>66649</v>
      </c>
      <c r="G4520" s="185" t="s">
        <v>6096</v>
      </c>
      <c r="H4520" s="110" t="s">
        <v>6149</v>
      </c>
      <c r="I4520" s="110"/>
    </row>
    <row r="4521" spans="1:9 16382:16383" ht="11.25" customHeight="1" x14ac:dyDescent="0.2">
      <c r="A4521" s="181">
        <v>100831</v>
      </c>
      <c r="B4521" s="182" t="s">
        <v>5290</v>
      </c>
      <c r="C4521" s="182" t="s">
        <v>178</v>
      </c>
      <c r="D4521" s="183">
        <v>45433</v>
      </c>
      <c r="E4521" s="188" t="s">
        <v>10909</v>
      </c>
      <c r="F4521" s="186">
        <v>21313385</v>
      </c>
      <c r="G4521" s="185" t="s">
        <v>6096</v>
      </c>
      <c r="H4521" s="110" t="s">
        <v>6124</v>
      </c>
      <c r="I4521" s="110"/>
    </row>
    <row r="4522" spans="1:9 16382:16383" ht="11.25" customHeight="1" x14ac:dyDescent="0.2">
      <c r="A4522" s="181">
        <v>100832</v>
      </c>
      <c r="B4522" s="182" t="s">
        <v>286</v>
      </c>
      <c r="C4522" s="182" t="s">
        <v>178</v>
      </c>
      <c r="D4522" s="183"/>
      <c r="E4522" s="188" t="s">
        <v>15193</v>
      </c>
      <c r="F4522" s="186">
        <v>0</v>
      </c>
      <c r="G4522" s="185" t="s">
        <v>6096</v>
      </c>
      <c r="H4522" s="110" t="s">
        <v>6141</v>
      </c>
      <c r="I4522" s="110"/>
    </row>
    <row r="4523" spans="1:9 16382:16383" ht="11.25" customHeight="1" x14ac:dyDescent="0.2">
      <c r="A4523" s="181">
        <v>100833</v>
      </c>
      <c r="B4523" s="182" t="s">
        <v>11709</v>
      </c>
      <c r="C4523" s="182" t="s">
        <v>178</v>
      </c>
      <c r="D4523" s="183"/>
      <c r="E4523" s="188" t="s">
        <v>15193</v>
      </c>
      <c r="F4523" s="186">
        <v>0</v>
      </c>
      <c r="G4523" s="185" t="s">
        <v>6096</v>
      </c>
      <c r="H4523" s="110" t="s">
        <v>6149</v>
      </c>
      <c r="I4523" s="110"/>
    </row>
    <row r="4524" spans="1:9 16382:16383" ht="11.25" customHeight="1" x14ac:dyDescent="0.2">
      <c r="A4524" s="181">
        <v>100834</v>
      </c>
      <c r="B4524" s="182" t="s">
        <v>402</v>
      </c>
      <c r="C4524" s="182" t="s">
        <v>401</v>
      </c>
      <c r="D4524" s="184"/>
      <c r="E4524" s="188" t="s">
        <v>15193</v>
      </c>
      <c r="F4524" s="186">
        <v>0</v>
      </c>
      <c r="G4524" s="185" t="s">
        <v>6096</v>
      </c>
      <c r="H4524" s="110" t="s">
        <v>6124</v>
      </c>
      <c r="I4524" s="110"/>
    </row>
    <row r="4525" spans="1:9 16382:16383" ht="11.25" customHeight="1" x14ac:dyDescent="0.2">
      <c r="A4525" s="181">
        <v>100836</v>
      </c>
      <c r="B4525" s="182" t="s">
        <v>6001</v>
      </c>
      <c r="C4525" s="182" t="s">
        <v>178</v>
      </c>
      <c r="D4525" s="183">
        <v>45539</v>
      </c>
      <c r="E4525" s="188" t="s">
        <v>10909</v>
      </c>
      <c r="F4525" s="186">
        <v>10689.687914399999</v>
      </c>
      <c r="G4525" s="185" t="s">
        <v>6096</v>
      </c>
      <c r="H4525" s="110" t="s">
        <v>6130</v>
      </c>
      <c r="I4525" s="110"/>
      <c r="XFB4525" s="10">
        <v>11417.808523907814</v>
      </c>
    </row>
    <row r="4526" spans="1:9 16382:16383" ht="11.25" customHeight="1" x14ac:dyDescent="0.2">
      <c r="A4526" s="181">
        <v>100837</v>
      </c>
      <c r="B4526" s="182" t="s">
        <v>2764</v>
      </c>
      <c r="C4526" s="182" t="s">
        <v>4532</v>
      </c>
      <c r="D4526" s="183"/>
      <c r="E4526" s="188" t="s">
        <v>15193</v>
      </c>
      <c r="F4526" s="186">
        <v>0</v>
      </c>
      <c r="G4526" s="185" t="s">
        <v>6096</v>
      </c>
      <c r="H4526" s="110" t="s">
        <v>6378</v>
      </c>
      <c r="I4526" s="110"/>
    </row>
    <row r="4527" spans="1:9 16382:16383" ht="11.25" customHeight="1" x14ac:dyDescent="0.2">
      <c r="A4527" s="181">
        <v>100838</v>
      </c>
      <c r="B4527" s="182" t="s">
        <v>3452</v>
      </c>
      <c r="C4527" s="182" t="s">
        <v>178</v>
      </c>
      <c r="D4527" s="183"/>
      <c r="E4527" s="188" t="s">
        <v>15193</v>
      </c>
      <c r="F4527" s="186">
        <v>0</v>
      </c>
      <c r="G4527" s="185" t="s">
        <v>6096</v>
      </c>
      <c r="H4527" s="110" t="s">
        <v>7081</v>
      </c>
      <c r="I4527" s="110"/>
    </row>
    <row r="4528" spans="1:9 16382:16383" ht="11.25" customHeight="1" x14ac:dyDescent="0.2">
      <c r="A4528" s="181">
        <v>100839</v>
      </c>
      <c r="B4528" s="182" t="s">
        <v>1181</v>
      </c>
      <c r="C4528" s="182" t="s">
        <v>250</v>
      </c>
      <c r="D4528" s="183">
        <v>45001</v>
      </c>
      <c r="E4528" s="188" t="s">
        <v>15194</v>
      </c>
      <c r="F4528" s="186">
        <v>21953</v>
      </c>
      <c r="G4528" s="185" t="s">
        <v>6096</v>
      </c>
      <c r="H4528" s="110" t="s">
        <v>6116</v>
      </c>
      <c r="I4528" s="110"/>
    </row>
    <row r="4529" spans="1:9" ht="11.25" customHeight="1" x14ac:dyDescent="0.2">
      <c r="A4529" s="181">
        <v>100840</v>
      </c>
      <c r="B4529" s="182" t="s">
        <v>3239</v>
      </c>
      <c r="C4529" s="182" t="s">
        <v>171</v>
      </c>
      <c r="D4529" s="183">
        <v>45014</v>
      </c>
      <c r="E4529" s="188" t="s">
        <v>15194</v>
      </c>
      <c r="F4529" s="186">
        <v>15649</v>
      </c>
      <c r="G4529" s="185" t="s">
        <v>6096</v>
      </c>
      <c r="H4529" s="110" t="s">
        <v>6340</v>
      </c>
      <c r="I4529" s="110"/>
    </row>
    <row r="4530" spans="1:9" ht="11.25" customHeight="1" x14ac:dyDescent="0.2">
      <c r="A4530" s="181">
        <v>100841</v>
      </c>
      <c r="B4530" s="182" t="s">
        <v>6798</v>
      </c>
      <c r="C4530" s="182" t="s">
        <v>178</v>
      </c>
      <c r="D4530" s="183">
        <v>45014</v>
      </c>
      <c r="E4530" s="188" t="s">
        <v>15194</v>
      </c>
      <c r="F4530" s="186">
        <v>2560</v>
      </c>
      <c r="G4530" s="185" t="s">
        <v>6096</v>
      </c>
      <c r="H4530" s="110" t="s">
        <v>6255</v>
      </c>
      <c r="I4530" s="110"/>
    </row>
    <row r="4531" spans="1:9" ht="11.25" customHeight="1" x14ac:dyDescent="0.2">
      <c r="A4531" s="181">
        <v>100842</v>
      </c>
      <c r="B4531" s="182" t="s">
        <v>3979</v>
      </c>
      <c r="C4531" s="182" t="s">
        <v>178</v>
      </c>
      <c r="D4531" s="184">
        <v>45434</v>
      </c>
      <c r="E4531" s="188" t="s">
        <v>10909</v>
      </c>
      <c r="F4531" s="186">
        <v>4780</v>
      </c>
      <c r="G4531" s="185" t="s">
        <v>6096</v>
      </c>
      <c r="H4531" s="110" t="s">
        <v>6150</v>
      </c>
      <c r="I4531" s="110"/>
    </row>
    <row r="4532" spans="1:9" ht="11.25" customHeight="1" x14ac:dyDescent="0.2">
      <c r="A4532" s="181">
        <v>100843</v>
      </c>
      <c r="B4532" s="182" t="s">
        <v>900</v>
      </c>
      <c r="C4532" s="182" t="s">
        <v>868</v>
      </c>
      <c r="D4532" s="184">
        <v>45014</v>
      </c>
      <c r="E4532" s="188" t="s">
        <v>15194</v>
      </c>
      <c r="F4532" s="186">
        <v>5245</v>
      </c>
      <c r="G4532" s="185" t="s">
        <v>6096</v>
      </c>
      <c r="H4532" s="110" t="s">
        <v>6150</v>
      </c>
      <c r="I4532" s="110"/>
    </row>
    <row r="4533" spans="1:9" ht="11.25" customHeight="1" x14ac:dyDescent="0.2">
      <c r="A4533" s="181">
        <v>100844</v>
      </c>
      <c r="B4533" s="182" t="s">
        <v>392</v>
      </c>
      <c r="C4533" s="182" t="s">
        <v>273</v>
      </c>
      <c r="D4533" s="184">
        <v>45002</v>
      </c>
      <c r="E4533" s="188" t="s">
        <v>15194</v>
      </c>
      <c r="F4533" s="186">
        <v>49286.55</v>
      </c>
      <c r="G4533" s="185" t="s">
        <v>6096</v>
      </c>
      <c r="H4533" s="110" t="s">
        <v>6150</v>
      </c>
      <c r="I4533" s="110"/>
    </row>
    <row r="4534" spans="1:9" ht="11.25" customHeight="1" x14ac:dyDescent="0.2">
      <c r="A4534" s="181">
        <v>100845</v>
      </c>
      <c r="B4534" s="182" t="s">
        <v>403</v>
      </c>
      <c r="C4534" s="182" t="s">
        <v>401</v>
      </c>
      <c r="D4534" s="184"/>
      <c r="E4534" s="188" t="s">
        <v>15193</v>
      </c>
      <c r="F4534" s="186">
        <v>0</v>
      </c>
      <c r="G4534" s="185" t="s">
        <v>6096</v>
      </c>
      <c r="H4534" s="110" t="s">
        <v>6150</v>
      </c>
      <c r="I4534" s="110"/>
    </row>
    <row r="4535" spans="1:9" ht="11.25" customHeight="1" x14ac:dyDescent="0.2">
      <c r="A4535" s="181">
        <v>100846</v>
      </c>
      <c r="B4535" s="182" t="s">
        <v>400</v>
      </c>
      <c r="C4535" s="182" t="s">
        <v>401</v>
      </c>
      <c r="D4535" s="184"/>
      <c r="E4535" s="188" t="s">
        <v>15193</v>
      </c>
      <c r="F4535" s="186">
        <v>0</v>
      </c>
      <c r="G4535" s="185" t="s">
        <v>6096</v>
      </c>
      <c r="H4535" s="110" t="s">
        <v>6149</v>
      </c>
      <c r="I4535" s="110"/>
    </row>
    <row r="4536" spans="1:9" ht="11.25" customHeight="1" x14ac:dyDescent="0.2">
      <c r="A4536" s="181">
        <v>100847</v>
      </c>
      <c r="B4536" s="182" t="s">
        <v>989</v>
      </c>
      <c r="C4536" s="182" t="s">
        <v>401</v>
      </c>
      <c r="D4536" s="184"/>
      <c r="E4536" s="188" t="s">
        <v>15193</v>
      </c>
      <c r="F4536" s="186">
        <v>0</v>
      </c>
      <c r="G4536" s="185" t="s">
        <v>6096</v>
      </c>
      <c r="H4536" s="110" t="s">
        <v>6149</v>
      </c>
      <c r="I4536" s="110"/>
    </row>
    <row r="4537" spans="1:9" ht="11.25" customHeight="1" x14ac:dyDescent="0.2">
      <c r="A4537" s="181">
        <v>100848</v>
      </c>
      <c r="B4537" s="182" t="s">
        <v>906</v>
      </c>
      <c r="C4537" s="182" t="s">
        <v>401</v>
      </c>
      <c r="D4537" s="183"/>
      <c r="E4537" s="188" t="s">
        <v>15193</v>
      </c>
      <c r="F4537" s="186">
        <v>0</v>
      </c>
      <c r="G4537" s="185" t="s">
        <v>6096</v>
      </c>
      <c r="H4537" s="110" t="s">
        <v>6154</v>
      </c>
      <c r="I4537" s="110"/>
    </row>
    <row r="4538" spans="1:9" ht="11.25" customHeight="1" x14ac:dyDescent="0.2">
      <c r="A4538" s="181">
        <v>100849</v>
      </c>
      <c r="B4538" s="182" t="s">
        <v>9131</v>
      </c>
      <c r="C4538" s="182" t="s">
        <v>401</v>
      </c>
      <c r="D4538" s="183">
        <v>44587</v>
      </c>
      <c r="E4538" s="188" t="s">
        <v>7328</v>
      </c>
      <c r="F4538" s="186">
        <v>2220342</v>
      </c>
      <c r="G4538" s="185" t="s">
        <v>6096</v>
      </c>
      <c r="H4538" s="110" t="s">
        <v>6255</v>
      </c>
      <c r="I4538" s="110"/>
    </row>
    <row r="4539" spans="1:9" ht="11.25" customHeight="1" x14ac:dyDescent="0.2">
      <c r="A4539" s="181">
        <v>100850</v>
      </c>
      <c r="B4539" s="182" t="s">
        <v>3551</v>
      </c>
      <c r="C4539" s="182" t="s">
        <v>401</v>
      </c>
      <c r="D4539" s="183">
        <v>45002</v>
      </c>
      <c r="E4539" s="188" t="s">
        <v>15194</v>
      </c>
      <c r="F4539" s="186">
        <v>1241510.01</v>
      </c>
      <c r="G4539" s="185" t="s">
        <v>6096</v>
      </c>
      <c r="H4539" s="110" t="s">
        <v>6255</v>
      </c>
      <c r="I4539" s="110"/>
    </row>
    <row r="4540" spans="1:9" ht="11.25" customHeight="1" x14ac:dyDescent="0.2">
      <c r="A4540" s="181">
        <v>100851</v>
      </c>
      <c r="B4540" s="182" t="s">
        <v>11708</v>
      </c>
      <c r="C4540" s="182" t="s">
        <v>4484</v>
      </c>
      <c r="D4540" s="183"/>
      <c r="E4540" s="188" t="s">
        <v>15193</v>
      </c>
      <c r="F4540" s="186">
        <v>0</v>
      </c>
      <c r="G4540" s="185" t="s">
        <v>6096</v>
      </c>
      <c r="H4540" s="110" t="s">
        <v>6119</v>
      </c>
      <c r="I4540" s="110"/>
    </row>
    <row r="4541" spans="1:9" ht="11.25" customHeight="1" x14ac:dyDescent="0.2">
      <c r="A4541" s="181">
        <v>100852</v>
      </c>
      <c r="B4541" s="182" t="s">
        <v>9000</v>
      </c>
      <c r="C4541" s="182" t="s">
        <v>178</v>
      </c>
      <c r="D4541" s="183">
        <v>43537</v>
      </c>
      <c r="E4541" s="188" t="s">
        <v>15195</v>
      </c>
      <c r="F4541" s="186">
        <v>1300000</v>
      </c>
      <c r="G4541" s="185" t="s">
        <v>6096</v>
      </c>
      <c r="H4541" s="110" t="s">
        <v>6119</v>
      </c>
      <c r="I4541" s="110"/>
    </row>
    <row r="4542" spans="1:9" ht="11.25" customHeight="1" x14ac:dyDescent="0.2">
      <c r="A4542" s="181">
        <v>100853</v>
      </c>
      <c r="B4542" s="182" t="s">
        <v>7167</v>
      </c>
      <c r="C4542" s="182" t="s">
        <v>178</v>
      </c>
      <c r="D4542" s="183">
        <v>45007</v>
      </c>
      <c r="E4542" s="188" t="s">
        <v>15194</v>
      </c>
      <c r="F4542" s="186">
        <v>299049</v>
      </c>
      <c r="G4542" s="185" t="s">
        <v>6096</v>
      </c>
      <c r="H4542" s="110" t="s">
        <v>6119</v>
      </c>
      <c r="I4542" s="110"/>
    </row>
    <row r="4543" spans="1:9" ht="11.25" customHeight="1" x14ac:dyDescent="0.2">
      <c r="A4543" s="181">
        <v>100854</v>
      </c>
      <c r="B4543" s="182" t="s">
        <v>5373</v>
      </c>
      <c r="C4543" s="182" t="s">
        <v>178</v>
      </c>
      <c r="D4543" s="183">
        <v>44589</v>
      </c>
      <c r="E4543" s="188" t="s">
        <v>7328</v>
      </c>
      <c r="F4543" s="186">
        <v>34855</v>
      </c>
      <c r="G4543" s="185" t="s">
        <v>6096</v>
      </c>
      <c r="H4543" s="110" t="s">
        <v>6119</v>
      </c>
      <c r="I4543" s="110"/>
    </row>
    <row r="4544" spans="1:9" ht="11.25" customHeight="1" x14ac:dyDescent="0.2">
      <c r="A4544" s="181">
        <v>100855</v>
      </c>
      <c r="B4544" s="182" t="s">
        <v>7941</v>
      </c>
      <c r="C4544" s="182" t="s">
        <v>401</v>
      </c>
      <c r="D4544" s="184">
        <v>45328</v>
      </c>
      <c r="E4544" s="188" t="s">
        <v>10909</v>
      </c>
      <c r="F4544" s="186">
        <v>9593116</v>
      </c>
      <c r="G4544" s="185" t="s">
        <v>6096</v>
      </c>
      <c r="H4544" s="110" t="s">
        <v>6119</v>
      </c>
      <c r="I4544" s="110"/>
    </row>
    <row r="4545" spans="1:9 16382:16383" ht="11.25" customHeight="1" x14ac:dyDescent="0.2">
      <c r="A4545" s="181">
        <v>100856</v>
      </c>
      <c r="B4545" s="182" t="s">
        <v>9110</v>
      </c>
      <c r="C4545" s="182" t="s">
        <v>178</v>
      </c>
      <c r="D4545" s="183">
        <v>44690</v>
      </c>
      <c r="E4545" s="188" t="s">
        <v>7328</v>
      </c>
      <c r="F4545" s="186">
        <v>138037</v>
      </c>
      <c r="G4545" s="185" t="s">
        <v>6096</v>
      </c>
      <c r="H4545" s="110" t="s">
        <v>6119</v>
      </c>
      <c r="I4545" s="110"/>
    </row>
    <row r="4546" spans="1:9 16382:16383" ht="11.25" customHeight="1" x14ac:dyDescent="0.2">
      <c r="A4546" s="181">
        <v>100857</v>
      </c>
      <c r="B4546" s="182" t="s">
        <v>346</v>
      </c>
      <c r="C4546" s="182" t="s">
        <v>171</v>
      </c>
      <c r="D4546" s="183">
        <v>45539</v>
      </c>
      <c r="E4546" s="188" t="s">
        <v>10909</v>
      </c>
      <c r="F4546" s="186">
        <v>254211.2034</v>
      </c>
      <c r="G4546" s="185" t="s">
        <v>6096</v>
      </c>
      <c r="H4546" s="110" t="s">
        <v>6119</v>
      </c>
      <c r="I4546" s="110"/>
      <c r="XFB4546" s="10">
        <v>271526.62157174863</v>
      </c>
    </row>
    <row r="4547" spans="1:9 16382:16383" ht="11.25" customHeight="1" x14ac:dyDescent="0.2">
      <c r="A4547" s="181">
        <v>100858</v>
      </c>
      <c r="B4547" s="182" t="s">
        <v>6570</v>
      </c>
      <c r="C4547" s="182" t="s">
        <v>171</v>
      </c>
      <c r="D4547" s="184">
        <v>45536</v>
      </c>
      <c r="E4547" s="188" t="s">
        <v>10909</v>
      </c>
      <c r="F4547" s="186">
        <v>246489.80399999997</v>
      </c>
      <c r="G4547" s="185" t="s">
        <v>6096</v>
      </c>
      <c r="H4547" s="110" t="s">
        <v>6119</v>
      </c>
      <c r="I4547" s="110"/>
      <c r="XFC4547" s="10" t="s">
        <v>15200</v>
      </c>
    </row>
    <row r="4548" spans="1:9 16382:16383" ht="11.25" customHeight="1" x14ac:dyDescent="0.2">
      <c r="A4548" s="181">
        <v>100859</v>
      </c>
      <c r="B4548" s="182" t="s">
        <v>271</v>
      </c>
      <c r="C4548" s="182" t="s">
        <v>178</v>
      </c>
      <c r="D4548" s="183">
        <v>44593</v>
      </c>
      <c r="E4548" s="188" t="s">
        <v>7328</v>
      </c>
      <c r="F4548" s="186">
        <v>111723</v>
      </c>
      <c r="G4548" s="185" t="s">
        <v>6096</v>
      </c>
      <c r="H4548" s="110" t="s">
        <v>6119</v>
      </c>
      <c r="I4548" s="110"/>
    </row>
    <row r="4549" spans="1:9 16382:16383" ht="11.25" customHeight="1" x14ac:dyDescent="0.2">
      <c r="A4549" s="181">
        <v>100860</v>
      </c>
      <c r="B4549" s="182" t="s">
        <v>272</v>
      </c>
      <c r="C4549" s="182" t="s">
        <v>178</v>
      </c>
      <c r="D4549" s="183">
        <v>45014</v>
      </c>
      <c r="E4549" s="188" t="s">
        <v>15194</v>
      </c>
      <c r="F4549" s="186">
        <v>172161</v>
      </c>
      <c r="G4549" s="185" t="s">
        <v>6096</v>
      </c>
      <c r="H4549" s="110" t="s">
        <v>6119</v>
      </c>
      <c r="I4549" s="110"/>
    </row>
    <row r="4550" spans="1:9 16382:16383" ht="11.25" customHeight="1" x14ac:dyDescent="0.2">
      <c r="A4550" s="181">
        <v>100861</v>
      </c>
      <c r="B4550" s="182" t="s">
        <v>3938</v>
      </c>
      <c r="C4550" s="182" t="s">
        <v>171</v>
      </c>
      <c r="D4550" s="183">
        <v>44622</v>
      </c>
      <c r="E4550" s="188" t="s">
        <v>7328</v>
      </c>
      <c r="F4550" s="186">
        <v>149778.01</v>
      </c>
      <c r="G4550" s="185" t="s">
        <v>6096</v>
      </c>
      <c r="H4550" s="110" t="s">
        <v>6119</v>
      </c>
      <c r="I4550" s="110"/>
    </row>
    <row r="4551" spans="1:9 16382:16383" ht="11.25" customHeight="1" x14ac:dyDescent="0.2">
      <c r="A4551" s="181">
        <v>100862</v>
      </c>
      <c r="B4551" s="182" t="s">
        <v>5987</v>
      </c>
      <c r="C4551" s="182" t="s">
        <v>178</v>
      </c>
      <c r="D4551" s="183">
        <v>45536</v>
      </c>
      <c r="E4551" s="188" t="s">
        <v>10909</v>
      </c>
      <c r="F4551" s="186">
        <v>49000.676999999996</v>
      </c>
      <c r="G4551" s="185" t="s">
        <v>6096</v>
      </c>
      <c r="H4551" s="110" t="s">
        <v>6119</v>
      </c>
      <c r="I4551" s="110"/>
      <c r="XFC4551" s="10" t="s">
        <v>15200</v>
      </c>
    </row>
    <row r="4552" spans="1:9 16382:16383" ht="11.25" customHeight="1" x14ac:dyDescent="0.2">
      <c r="A4552" s="181">
        <v>100863</v>
      </c>
      <c r="B4552" s="182" t="s">
        <v>9163</v>
      </c>
      <c r="C4552" s="182" t="s">
        <v>178</v>
      </c>
      <c r="D4552" s="183">
        <v>45539</v>
      </c>
      <c r="E4552" s="188" t="s">
        <v>10909</v>
      </c>
      <c r="F4552" s="186">
        <v>184695.1204131</v>
      </c>
      <c r="G4552" s="185" t="s">
        <v>6096</v>
      </c>
      <c r="H4552" s="110" t="s">
        <v>6255</v>
      </c>
      <c r="I4552" s="110"/>
      <c r="XFB4552" s="10">
        <v>197275.49925345401</v>
      </c>
    </row>
    <row r="4553" spans="1:9 16382:16383" ht="11.25" customHeight="1" x14ac:dyDescent="0.2">
      <c r="A4553" s="181">
        <v>100864</v>
      </c>
      <c r="B4553" s="182" t="s">
        <v>5975</v>
      </c>
      <c r="C4553" s="182" t="s">
        <v>178</v>
      </c>
      <c r="D4553" s="183">
        <v>45539</v>
      </c>
      <c r="E4553" s="188" t="s">
        <v>10909</v>
      </c>
      <c r="F4553" s="186">
        <v>60425.372860743002</v>
      </c>
      <c r="G4553" s="185" t="s">
        <v>6096</v>
      </c>
      <c r="H4553" s="110" t="s">
        <v>6255</v>
      </c>
      <c r="I4553" s="110"/>
      <c r="XFB4553" s="10">
        <v>64541.204835391509</v>
      </c>
    </row>
    <row r="4554" spans="1:9 16382:16383" ht="11.25" customHeight="1" x14ac:dyDescent="0.2">
      <c r="A4554" s="181">
        <v>100865</v>
      </c>
      <c r="B4554" s="182" t="s">
        <v>7564</v>
      </c>
      <c r="C4554" s="182" t="s">
        <v>4448</v>
      </c>
      <c r="D4554" s="184">
        <v>45007</v>
      </c>
      <c r="E4554" s="188" t="s">
        <v>15194</v>
      </c>
      <c r="F4554" s="186">
        <v>3784</v>
      </c>
      <c r="G4554" s="185" t="s">
        <v>6096</v>
      </c>
      <c r="H4554" s="110" t="s">
        <v>6255</v>
      </c>
      <c r="I4554" s="110"/>
    </row>
    <row r="4555" spans="1:9 16382:16383" ht="11.25" customHeight="1" x14ac:dyDescent="0.2">
      <c r="A4555" s="181">
        <v>100866</v>
      </c>
      <c r="B4555" s="182" t="s">
        <v>347</v>
      </c>
      <c r="C4555" s="182" t="s">
        <v>178</v>
      </c>
      <c r="D4555" s="183">
        <v>45539</v>
      </c>
      <c r="E4555" s="188" t="s">
        <v>10909</v>
      </c>
      <c r="F4555" s="186">
        <v>1127691.5794253999</v>
      </c>
      <c r="G4555" s="185" t="s">
        <v>6096</v>
      </c>
      <c r="H4555" s="110" t="s">
        <v>6255</v>
      </c>
      <c r="I4555" s="110"/>
      <c r="XFB4555" s="10">
        <v>1204503.5019738553</v>
      </c>
    </row>
    <row r="4556" spans="1:9 16382:16383" ht="11.25" customHeight="1" x14ac:dyDescent="0.2">
      <c r="A4556" s="181">
        <v>100867</v>
      </c>
      <c r="B4556" s="182" t="s">
        <v>323</v>
      </c>
      <c r="C4556" s="182" t="s">
        <v>178</v>
      </c>
      <c r="D4556" s="183"/>
      <c r="E4556" s="188" t="s">
        <v>15193</v>
      </c>
      <c r="F4556" s="186">
        <v>0</v>
      </c>
      <c r="G4556" s="185" t="s">
        <v>6096</v>
      </c>
      <c r="H4556" s="110" t="s">
        <v>6255</v>
      </c>
      <c r="I4556" s="110"/>
    </row>
    <row r="4557" spans="1:9 16382:16383" ht="11.25" customHeight="1" x14ac:dyDescent="0.2">
      <c r="A4557" s="181">
        <v>100868</v>
      </c>
      <c r="B4557" s="182" t="s">
        <v>321</v>
      </c>
      <c r="C4557" s="182" t="s">
        <v>178</v>
      </c>
      <c r="D4557" s="183"/>
      <c r="E4557" s="188" t="s">
        <v>15193</v>
      </c>
      <c r="F4557" s="186">
        <v>0</v>
      </c>
      <c r="G4557" s="185" t="s">
        <v>6096</v>
      </c>
      <c r="H4557" s="110" t="s">
        <v>6255</v>
      </c>
      <c r="I4557" s="110"/>
    </row>
    <row r="4558" spans="1:9 16382:16383" ht="11.25" customHeight="1" x14ac:dyDescent="0.2">
      <c r="A4558" s="181">
        <v>100869</v>
      </c>
      <c r="B4558" s="182" t="s">
        <v>328</v>
      </c>
      <c r="C4558" s="182" t="s">
        <v>178</v>
      </c>
      <c r="D4558" s="183"/>
      <c r="E4558" s="188" t="s">
        <v>15193</v>
      </c>
      <c r="F4558" s="186">
        <v>0</v>
      </c>
      <c r="G4558" s="185" t="s">
        <v>6096</v>
      </c>
      <c r="H4558" s="110" t="s">
        <v>6255</v>
      </c>
      <c r="I4558" s="110"/>
    </row>
    <row r="4559" spans="1:9 16382:16383" ht="11.25" customHeight="1" x14ac:dyDescent="0.2">
      <c r="A4559" s="181">
        <v>100870</v>
      </c>
      <c r="B4559" s="182" t="s">
        <v>341</v>
      </c>
      <c r="C4559" s="182" t="s">
        <v>178</v>
      </c>
      <c r="D4559" s="184"/>
      <c r="E4559" s="188" t="s">
        <v>15193</v>
      </c>
      <c r="F4559" s="186">
        <v>0</v>
      </c>
      <c r="G4559" s="185" t="s">
        <v>6096</v>
      </c>
      <c r="H4559" s="110" t="s">
        <v>6255</v>
      </c>
      <c r="I4559" s="110"/>
    </row>
    <row r="4560" spans="1:9 16382:16383" ht="11.25" customHeight="1" x14ac:dyDescent="0.2">
      <c r="A4560" s="181">
        <v>100871</v>
      </c>
      <c r="B4560" s="182" t="s">
        <v>326</v>
      </c>
      <c r="C4560" s="182" t="s">
        <v>178</v>
      </c>
      <c r="D4560" s="184">
        <v>45539</v>
      </c>
      <c r="E4560" s="188" t="s">
        <v>10909</v>
      </c>
      <c r="F4560" s="186">
        <v>630925.19039853604</v>
      </c>
      <c r="G4560" s="185" t="s">
        <v>6096</v>
      </c>
      <c r="H4560" s="110" t="s">
        <v>6255</v>
      </c>
      <c r="I4560" s="110"/>
      <c r="XFB4560" s="10">
        <v>673900.21809489897</v>
      </c>
    </row>
    <row r="4561" spans="1:9 16382:16383" ht="11.25" customHeight="1" x14ac:dyDescent="0.2">
      <c r="A4561" s="181">
        <v>100872</v>
      </c>
      <c r="B4561" s="182" t="s">
        <v>327</v>
      </c>
      <c r="C4561" s="182" t="s">
        <v>178</v>
      </c>
      <c r="D4561" s="184"/>
      <c r="E4561" s="188" t="s">
        <v>15193</v>
      </c>
      <c r="F4561" s="186">
        <v>0</v>
      </c>
      <c r="G4561" s="185" t="s">
        <v>6096</v>
      </c>
      <c r="H4561" s="110" t="s">
        <v>6255</v>
      </c>
      <c r="I4561" s="110"/>
    </row>
    <row r="4562" spans="1:9 16382:16383" ht="11.25" customHeight="1" x14ac:dyDescent="0.2">
      <c r="A4562" s="181">
        <v>100873</v>
      </c>
      <c r="B4562" s="182" t="s">
        <v>5988</v>
      </c>
      <c r="C4562" s="182" t="s">
        <v>178</v>
      </c>
      <c r="D4562" s="184">
        <v>45539</v>
      </c>
      <c r="E4562" s="188" t="s">
        <v>10909</v>
      </c>
      <c r="F4562" s="186">
        <v>73498.013097300005</v>
      </c>
      <c r="G4562" s="185" t="s">
        <v>6096</v>
      </c>
      <c r="H4562" s="110" t="s">
        <v>6255</v>
      </c>
      <c r="I4562" s="110"/>
      <c r="XFB4562" s="10">
        <v>78504.278810813426</v>
      </c>
    </row>
    <row r="4563" spans="1:9 16382:16383" ht="11.25" customHeight="1" x14ac:dyDescent="0.2">
      <c r="A4563" s="181">
        <v>100874</v>
      </c>
      <c r="B4563" s="182" t="s">
        <v>5989</v>
      </c>
      <c r="C4563" s="182" t="s">
        <v>178</v>
      </c>
      <c r="D4563" s="183">
        <v>43537</v>
      </c>
      <c r="E4563" s="188" t="s">
        <v>15195</v>
      </c>
      <c r="F4563" s="186">
        <v>73501</v>
      </c>
      <c r="G4563" s="185" t="s">
        <v>6096</v>
      </c>
      <c r="H4563" s="110" t="s">
        <v>6255</v>
      </c>
      <c r="I4563" s="110"/>
    </row>
    <row r="4564" spans="1:9 16382:16383" ht="11.25" customHeight="1" x14ac:dyDescent="0.2">
      <c r="A4564" s="181">
        <v>100875</v>
      </c>
      <c r="B4564" s="182" t="s">
        <v>3905</v>
      </c>
      <c r="C4564" s="182" t="s">
        <v>178</v>
      </c>
      <c r="D4564" s="183">
        <v>45536</v>
      </c>
      <c r="E4564" s="188" t="s">
        <v>10909</v>
      </c>
      <c r="F4564" s="186">
        <v>13437.115229999999</v>
      </c>
      <c r="G4564" s="185" t="s">
        <v>6096</v>
      </c>
      <c r="H4564" s="110" t="s">
        <v>6255</v>
      </c>
      <c r="I4564" s="110"/>
      <c r="XFC4564" s="10" t="s">
        <v>15200</v>
      </c>
    </row>
    <row r="4565" spans="1:9 16382:16383" ht="11.25" customHeight="1" x14ac:dyDescent="0.2">
      <c r="A4565" s="181">
        <v>100876</v>
      </c>
      <c r="B4565" s="182" t="s">
        <v>3906</v>
      </c>
      <c r="C4565" s="182" t="s">
        <v>178</v>
      </c>
      <c r="D4565" s="183">
        <v>45536</v>
      </c>
      <c r="E4565" s="188" t="s">
        <v>10909</v>
      </c>
      <c r="F4565" s="186">
        <v>39863.240999999995</v>
      </c>
      <c r="G4565" s="185" t="s">
        <v>6096</v>
      </c>
      <c r="H4565" s="110" t="s">
        <v>6255</v>
      </c>
      <c r="I4565" s="110"/>
      <c r="XFC4565" s="10" t="s">
        <v>15200</v>
      </c>
    </row>
    <row r="4566" spans="1:9 16382:16383" ht="11.25" customHeight="1" x14ac:dyDescent="0.2">
      <c r="A4566" s="181">
        <v>100877</v>
      </c>
      <c r="B4566" s="182" t="s">
        <v>6088</v>
      </c>
      <c r="C4566" s="182" t="s">
        <v>178</v>
      </c>
      <c r="D4566" s="183">
        <v>45536</v>
      </c>
      <c r="E4566" s="188" t="s">
        <v>10909</v>
      </c>
      <c r="F4566" s="186">
        <v>74364.949229999984</v>
      </c>
      <c r="G4566" s="185" t="s">
        <v>6096</v>
      </c>
      <c r="H4566" s="110" t="s">
        <v>6255</v>
      </c>
      <c r="I4566" s="110"/>
      <c r="XFC4566" s="10" t="s">
        <v>15200</v>
      </c>
    </row>
    <row r="4567" spans="1:9 16382:16383" ht="11.25" customHeight="1" x14ac:dyDescent="0.2">
      <c r="A4567" s="181">
        <v>100878</v>
      </c>
      <c r="B4567" s="182" t="s">
        <v>6228</v>
      </c>
      <c r="C4567" s="182" t="s">
        <v>178</v>
      </c>
      <c r="D4567" s="183">
        <v>45536</v>
      </c>
      <c r="E4567" s="188" t="s">
        <v>10909</v>
      </c>
      <c r="F4567" s="186">
        <v>74052.923999999999</v>
      </c>
      <c r="G4567" s="185" t="s">
        <v>6096</v>
      </c>
      <c r="H4567" s="110" t="s">
        <v>6255</v>
      </c>
      <c r="I4567" s="110"/>
      <c r="XFC4567" s="10" t="s">
        <v>15200</v>
      </c>
    </row>
    <row r="4568" spans="1:9 16382:16383" ht="11.25" customHeight="1" x14ac:dyDescent="0.2">
      <c r="A4568" s="181">
        <v>100879</v>
      </c>
      <c r="B4568" s="182" t="s">
        <v>7166</v>
      </c>
      <c r="C4568" s="182" t="s">
        <v>178</v>
      </c>
      <c r="D4568" s="183">
        <v>45536</v>
      </c>
      <c r="E4568" s="188" t="s">
        <v>10909</v>
      </c>
      <c r="F4568" s="186">
        <v>212947.68</v>
      </c>
      <c r="G4568" s="185" t="s">
        <v>6096</v>
      </c>
      <c r="H4568" s="110" t="s">
        <v>6255</v>
      </c>
      <c r="I4568" s="110"/>
      <c r="XFC4568" s="10" t="s">
        <v>15200</v>
      </c>
    </row>
    <row r="4569" spans="1:9 16382:16383" ht="11.25" customHeight="1" x14ac:dyDescent="0.2">
      <c r="A4569" s="181">
        <v>100880</v>
      </c>
      <c r="B4569" s="182" t="s">
        <v>11707</v>
      </c>
      <c r="C4569" s="182" t="s">
        <v>178</v>
      </c>
      <c r="D4569" s="183"/>
      <c r="E4569" s="188" t="s">
        <v>15193</v>
      </c>
      <c r="F4569" s="186">
        <v>0</v>
      </c>
      <c r="G4569" s="185" t="s">
        <v>6096</v>
      </c>
      <c r="H4569" s="110" t="s">
        <v>6255</v>
      </c>
      <c r="I4569" s="110"/>
    </row>
    <row r="4570" spans="1:9 16382:16383" ht="11.25" customHeight="1" x14ac:dyDescent="0.2">
      <c r="A4570" s="181">
        <v>100881</v>
      </c>
      <c r="B4570" s="182" t="s">
        <v>9130</v>
      </c>
      <c r="C4570" s="182" t="s">
        <v>178</v>
      </c>
      <c r="D4570" s="184">
        <v>45539</v>
      </c>
      <c r="E4570" s="188" t="s">
        <v>10909</v>
      </c>
      <c r="F4570" s="186">
        <v>165437.01958409999</v>
      </c>
      <c r="G4570" s="185" t="s">
        <v>6096</v>
      </c>
      <c r="H4570" s="110" t="s">
        <v>6255</v>
      </c>
      <c r="I4570" s="110"/>
      <c r="XFB4570" s="10">
        <v>176705.64636715723</v>
      </c>
    </row>
    <row r="4571" spans="1:9 16382:16383" ht="11.25" customHeight="1" x14ac:dyDescent="0.2">
      <c r="A4571" s="181">
        <v>100882</v>
      </c>
      <c r="B4571" s="182" t="s">
        <v>8999</v>
      </c>
      <c r="C4571" s="182" t="s">
        <v>178</v>
      </c>
      <c r="D4571" s="184">
        <v>45539</v>
      </c>
      <c r="E4571" s="188" t="s">
        <v>10909</v>
      </c>
      <c r="F4571" s="186">
        <v>107398.892865</v>
      </c>
      <c r="G4571" s="185" t="s">
        <v>6096</v>
      </c>
      <c r="H4571" s="110" t="s">
        <v>6255</v>
      </c>
      <c r="I4571" s="110"/>
      <c r="XFB4571" s="10">
        <v>114714.29327327447</v>
      </c>
    </row>
    <row r="4572" spans="1:9 16382:16383" ht="11.25" customHeight="1" x14ac:dyDescent="0.2">
      <c r="A4572" s="181">
        <v>100883</v>
      </c>
      <c r="B4572" s="182" t="s">
        <v>6000</v>
      </c>
      <c r="C4572" s="182" t="s">
        <v>178</v>
      </c>
      <c r="D4572" s="183">
        <v>45539</v>
      </c>
      <c r="E4572" s="188" t="s">
        <v>10909</v>
      </c>
      <c r="F4572" s="186">
        <v>432419.66566919995</v>
      </c>
      <c r="G4572" s="185" t="s">
        <v>6096</v>
      </c>
      <c r="H4572" s="110" t="s">
        <v>6255</v>
      </c>
      <c r="I4572" s="110"/>
      <c r="XFB4572" s="10">
        <v>461873.62850249151</v>
      </c>
    </row>
    <row r="4573" spans="1:9 16382:16383" ht="11.25" customHeight="1" x14ac:dyDescent="0.2">
      <c r="A4573" s="181">
        <v>100884</v>
      </c>
      <c r="B4573" s="182" t="s">
        <v>336</v>
      </c>
      <c r="C4573" s="182" t="s">
        <v>178</v>
      </c>
      <c r="D4573" s="183">
        <v>45539</v>
      </c>
      <c r="E4573" s="188" t="s">
        <v>10909</v>
      </c>
      <c r="F4573" s="186">
        <v>93523.0199937</v>
      </c>
      <c r="G4573" s="185" t="s">
        <v>6096</v>
      </c>
      <c r="H4573" s="110" t="s">
        <v>6255</v>
      </c>
      <c r="I4573" s="110"/>
      <c r="XFB4573" s="10">
        <v>99893.275034456863</v>
      </c>
    </row>
    <row r="4574" spans="1:9 16382:16383" ht="11.25" customHeight="1" x14ac:dyDescent="0.2">
      <c r="A4574" s="181">
        <v>100885</v>
      </c>
      <c r="B4574" s="182" t="s">
        <v>14619</v>
      </c>
      <c r="C4574" s="182" t="s">
        <v>178</v>
      </c>
      <c r="D4574" s="183">
        <v>45539</v>
      </c>
      <c r="E4574" s="188" t="s">
        <v>10909</v>
      </c>
      <c r="F4574" s="186">
        <v>154021.01394569999</v>
      </c>
      <c r="G4574" s="185" t="s">
        <v>6096</v>
      </c>
      <c r="H4574" s="110" t="s">
        <v>6255</v>
      </c>
      <c r="I4574" s="110"/>
      <c r="XFB4574" s="10">
        <v>164512.04749590158</v>
      </c>
    </row>
    <row r="4575" spans="1:9 16382:16383" ht="11.25" customHeight="1" x14ac:dyDescent="0.2">
      <c r="A4575" s="181">
        <v>100886</v>
      </c>
      <c r="B4575" s="182" t="s">
        <v>339</v>
      </c>
      <c r="C4575" s="182" t="s">
        <v>178</v>
      </c>
      <c r="D4575" s="183"/>
      <c r="E4575" s="188" t="s">
        <v>15193</v>
      </c>
      <c r="F4575" s="186">
        <v>0</v>
      </c>
      <c r="G4575" s="185" t="s">
        <v>6096</v>
      </c>
      <c r="H4575" s="110" t="s">
        <v>6255</v>
      </c>
      <c r="I4575" s="110"/>
    </row>
    <row r="4576" spans="1:9 16382:16383" ht="11.25" customHeight="1" x14ac:dyDescent="0.2">
      <c r="A4576" s="181">
        <v>100887</v>
      </c>
      <c r="B4576" s="182" t="s">
        <v>322</v>
      </c>
      <c r="C4576" s="182" t="s">
        <v>178</v>
      </c>
      <c r="D4576" s="183">
        <v>45539</v>
      </c>
      <c r="E4576" s="188" t="s">
        <v>10909</v>
      </c>
      <c r="F4576" s="186">
        <v>258813.70791870001</v>
      </c>
      <c r="G4576" s="185" t="s">
        <v>6096</v>
      </c>
      <c r="H4576" s="110" t="s">
        <v>6255</v>
      </c>
      <c r="I4576" s="110"/>
      <c r="XFB4576" s="10">
        <v>276442.62246398669</v>
      </c>
    </row>
    <row r="4577" spans="1:9 16382:16382" ht="11.25" customHeight="1" x14ac:dyDescent="0.2">
      <c r="A4577" s="181">
        <v>100888</v>
      </c>
      <c r="B4577" s="182" t="s">
        <v>11706</v>
      </c>
      <c r="C4577" s="182" t="s">
        <v>178</v>
      </c>
      <c r="D4577" s="183"/>
      <c r="E4577" s="188" t="s">
        <v>15193</v>
      </c>
      <c r="F4577" s="186">
        <v>0</v>
      </c>
      <c r="G4577" s="185" t="s">
        <v>6096</v>
      </c>
      <c r="H4577" s="110" t="s">
        <v>6255</v>
      </c>
      <c r="I4577" s="110"/>
    </row>
    <row r="4578" spans="1:9 16382:16382" ht="11.25" customHeight="1" x14ac:dyDescent="0.2">
      <c r="A4578" s="181">
        <v>100889</v>
      </c>
      <c r="B4578" s="182" t="s">
        <v>9069</v>
      </c>
      <c r="C4578" s="182" t="s">
        <v>178</v>
      </c>
      <c r="D4578" s="184">
        <v>43532</v>
      </c>
      <c r="E4578" s="188" t="s">
        <v>15195</v>
      </c>
      <c r="F4578" s="186">
        <v>27233</v>
      </c>
      <c r="G4578" s="185" t="s">
        <v>6096</v>
      </c>
      <c r="H4578" s="110" t="s">
        <v>6255</v>
      </c>
      <c r="I4578" s="110"/>
    </row>
    <row r="4579" spans="1:9 16382:16382" ht="11.25" customHeight="1" x14ac:dyDescent="0.2">
      <c r="A4579" s="181">
        <v>100890</v>
      </c>
      <c r="B4579" s="182" t="s">
        <v>9068</v>
      </c>
      <c r="C4579" s="182" t="s">
        <v>178</v>
      </c>
      <c r="D4579" s="183">
        <v>45539</v>
      </c>
      <c r="E4579" s="188" t="s">
        <v>10909</v>
      </c>
      <c r="F4579" s="186">
        <v>215007.13613279999</v>
      </c>
      <c r="G4579" s="185" t="s">
        <v>6096</v>
      </c>
      <c r="H4579" s="110" t="s">
        <v>6255</v>
      </c>
      <c r="I4579" s="110"/>
      <c r="XFB4579" s="10">
        <v>215007.13613279999</v>
      </c>
    </row>
    <row r="4580" spans="1:9 16382:16382" ht="11.25" customHeight="1" x14ac:dyDescent="0.2">
      <c r="A4580" s="181">
        <v>100891</v>
      </c>
      <c r="B4580" s="182" t="s">
        <v>344</v>
      </c>
      <c r="C4580" s="182" t="s">
        <v>178</v>
      </c>
      <c r="D4580" s="183">
        <v>44166</v>
      </c>
      <c r="E4580" s="188" t="s">
        <v>15196</v>
      </c>
      <c r="F4580" s="186">
        <v>85571.69</v>
      </c>
      <c r="G4580" s="185" t="s">
        <v>6096</v>
      </c>
      <c r="H4580" s="110" t="s">
        <v>6255</v>
      </c>
      <c r="I4580" s="110"/>
    </row>
    <row r="4581" spans="1:9 16382:16382" ht="11.25" customHeight="1" x14ac:dyDescent="0.2">
      <c r="A4581" s="181">
        <v>100892</v>
      </c>
      <c r="B4581" s="182" t="s">
        <v>337</v>
      </c>
      <c r="C4581" s="182" t="s">
        <v>178</v>
      </c>
      <c r="D4581" s="183">
        <v>45539</v>
      </c>
      <c r="E4581" s="188" t="s">
        <v>10909</v>
      </c>
      <c r="F4581" s="186">
        <v>88562.697184499993</v>
      </c>
      <c r="G4581" s="185" t="s">
        <v>6096</v>
      </c>
      <c r="H4581" s="110" t="s">
        <v>6255</v>
      </c>
      <c r="I4581" s="110"/>
      <c r="XFB4581" s="10">
        <v>88562.697184499993</v>
      </c>
    </row>
    <row r="4582" spans="1:9 16382:16382" ht="11.25" customHeight="1" x14ac:dyDescent="0.2">
      <c r="A4582" s="181">
        <v>100893</v>
      </c>
      <c r="B4582" s="182" t="s">
        <v>343</v>
      </c>
      <c r="C4582" s="182" t="s">
        <v>178</v>
      </c>
      <c r="D4582" s="183"/>
      <c r="E4582" s="188" t="s">
        <v>15193</v>
      </c>
      <c r="F4582" s="186">
        <v>0</v>
      </c>
      <c r="G4582" s="185" t="s">
        <v>6096</v>
      </c>
      <c r="H4582" s="110" t="s">
        <v>6255</v>
      </c>
      <c r="I4582" s="110"/>
    </row>
    <row r="4583" spans="1:9 16382:16382" ht="11.25" customHeight="1" x14ac:dyDescent="0.2">
      <c r="A4583" s="181">
        <v>100894</v>
      </c>
      <c r="B4583" s="182" t="s">
        <v>8448</v>
      </c>
      <c r="C4583" s="182" t="s">
        <v>178</v>
      </c>
      <c r="D4583" s="183">
        <v>43656</v>
      </c>
      <c r="E4583" s="188" t="s">
        <v>15195</v>
      </c>
      <c r="F4583" s="186">
        <v>1026752</v>
      </c>
      <c r="G4583" s="185" t="s">
        <v>6096</v>
      </c>
      <c r="H4583" s="110" t="s">
        <v>6255</v>
      </c>
      <c r="I4583" s="110"/>
    </row>
    <row r="4584" spans="1:9 16382:16382" ht="11.25" customHeight="1" x14ac:dyDescent="0.2">
      <c r="A4584" s="181">
        <v>100895</v>
      </c>
      <c r="B4584" s="182" t="s">
        <v>378</v>
      </c>
      <c r="C4584" s="182" t="s">
        <v>178</v>
      </c>
      <c r="D4584" s="183">
        <v>43656</v>
      </c>
      <c r="E4584" s="188" t="s">
        <v>15195</v>
      </c>
      <c r="F4584" s="186">
        <v>97588</v>
      </c>
      <c r="G4584" s="185" t="s">
        <v>6096</v>
      </c>
      <c r="H4584" s="110" t="s">
        <v>6255</v>
      </c>
      <c r="I4584" s="110"/>
    </row>
    <row r="4585" spans="1:9 16382:16382" ht="11.25" customHeight="1" x14ac:dyDescent="0.2">
      <c r="A4585" s="181">
        <v>100896</v>
      </c>
      <c r="B4585" s="182" t="s">
        <v>9162</v>
      </c>
      <c r="C4585" s="182" t="s">
        <v>178</v>
      </c>
      <c r="D4585" s="183">
        <v>45539</v>
      </c>
      <c r="E4585" s="188" t="s">
        <v>10909</v>
      </c>
      <c r="F4585" s="186">
        <v>74602.44328349999</v>
      </c>
      <c r="G4585" s="185" t="s">
        <v>6096</v>
      </c>
      <c r="H4585" s="110" t="s">
        <v>6255</v>
      </c>
      <c r="I4585" s="110"/>
      <c r="XFB4585" s="10">
        <v>74602.44328349999</v>
      </c>
    </row>
    <row r="4586" spans="1:9 16382:16382" ht="11.25" customHeight="1" x14ac:dyDescent="0.2">
      <c r="A4586" s="181">
        <v>100897</v>
      </c>
      <c r="B4586" s="182" t="s">
        <v>3900</v>
      </c>
      <c r="C4586" s="182" t="s">
        <v>178</v>
      </c>
      <c r="D4586" s="183">
        <v>45539</v>
      </c>
      <c r="E4586" s="188" t="s">
        <v>10909</v>
      </c>
      <c r="F4586" s="186">
        <v>129330.4837869</v>
      </c>
      <c r="G4586" s="185" t="s">
        <v>6096</v>
      </c>
      <c r="H4586" s="110" t="s">
        <v>6255</v>
      </c>
      <c r="I4586" s="110"/>
      <c r="XFB4586" s="10">
        <v>129330.4837869</v>
      </c>
    </row>
    <row r="4587" spans="1:9 16382:16382" ht="11.25" customHeight="1" x14ac:dyDescent="0.2">
      <c r="A4587" s="181">
        <v>100898</v>
      </c>
      <c r="B4587" s="182" t="s">
        <v>6227</v>
      </c>
      <c r="C4587" s="182" t="s">
        <v>178</v>
      </c>
      <c r="D4587" s="183">
        <v>45539</v>
      </c>
      <c r="E4587" s="188" t="s">
        <v>10909</v>
      </c>
      <c r="F4587" s="186">
        <v>39823.573561199999</v>
      </c>
      <c r="G4587" s="185" t="s">
        <v>6096</v>
      </c>
      <c r="H4587" s="110" t="s">
        <v>6255</v>
      </c>
      <c r="I4587" s="110"/>
      <c r="XFB4587" s="10">
        <v>39823.573561199999</v>
      </c>
    </row>
    <row r="4588" spans="1:9 16382:16382" ht="11.25" customHeight="1" x14ac:dyDescent="0.2">
      <c r="A4588" s="181">
        <v>100899</v>
      </c>
      <c r="B4588" s="182" t="s">
        <v>3929</v>
      </c>
      <c r="C4588" s="182" t="s">
        <v>178</v>
      </c>
      <c r="D4588" s="183">
        <v>45536</v>
      </c>
      <c r="E4588" s="188" t="s">
        <v>10909</v>
      </c>
      <c r="F4588" s="186">
        <v>4459.3772024999998</v>
      </c>
      <c r="G4588" s="185" t="s">
        <v>6096</v>
      </c>
      <c r="H4588" s="110" t="s">
        <v>6119</v>
      </c>
      <c r="I4588" s="110"/>
      <c r="XFB4588" s="10">
        <v>4459.3772024999998</v>
      </c>
    </row>
    <row r="4589" spans="1:9 16382:16382" ht="11.25" customHeight="1" x14ac:dyDescent="0.2">
      <c r="A4589" s="181">
        <v>100900</v>
      </c>
      <c r="B4589" s="182" t="s">
        <v>9161</v>
      </c>
      <c r="C4589" s="182" t="s">
        <v>178</v>
      </c>
      <c r="D4589" s="183">
        <v>43524</v>
      </c>
      <c r="E4589" s="188" t="s">
        <v>15195</v>
      </c>
      <c r="F4589" s="186">
        <v>92175</v>
      </c>
      <c r="G4589" s="185" t="s">
        <v>6096</v>
      </c>
      <c r="H4589" s="110" t="s">
        <v>6119</v>
      </c>
      <c r="I4589" s="110"/>
    </row>
    <row r="4590" spans="1:9 16382:16382" ht="11.25" customHeight="1" x14ac:dyDescent="0.2">
      <c r="A4590" s="181">
        <v>100901</v>
      </c>
      <c r="B4590" s="182" t="s">
        <v>6003</v>
      </c>
      <c r="C4590" s="182" t="s">
        <v>178</v>
      </c>
      <c r="D4590" s="183">
        <v>45539</v>
      </c>
      <c r="E4590" s="188" t="s">
        <v>10909</v>
      </c>
      <c r="F4590" s="186">
        <v>17087.692571399999</v>
      </c>
      <c r="G4590" s="185" t="s">
        <v>6096</v>
      </c>
      <c r="H4590" s="110" t="s">
        <v>6119</v>
      </c>
      <c r="I4590" s="110"/>
      <c r="XFB4590" s="10">
        <v>17087.692571399999</v>
      </c>
    </row>
    <row r="4591" spans="1:9 16382:16382" ht="11.25" customHeight="1" x14ac:dyDescent="0.2">
      <c r="A4591" s="181">
        <v>100902</v>
      </c>
      <c r="B4591" s="182" t="s">
        <v>3901</v>
      </c>
      <c r="C4591" s="182" t="s">
        <v>178</v>
      </c>
      <c r="D4591" s="183">
        <v>45539</v>
      </c>
      <c r="E4591" s="188" t="s">
        <v>10909</v>
      </c>
      <c r="F4591" s="186">
        <v>55984.142920199993</v>
      </c>
      <c r="G4591" s="185" t="s">
        <v>6096</v>
      </c>
      <c r="H4591" s="110" t="s">
        <v>6119</v>
      </c>
      <c r="I4591" s="110"/>
      <c r="XFB4591" s="10">
        <v>55984.142920199993</v>
      </c>
    </row>
    <row r="4592" spans="1:9 16382:16382" ht="11.25" customHeight="1" x14ac:dyDescent="0.2">
      <c r="A4592" s="181">
        <v>100903</v>
      </c>
      <c r="B4592" s="182" t="s">
        <v>333</v>
      </c>
      <c r="C4592" s="182" t="s">
        <v>178</v>
      </c>
      <c r="D4592" s="183">
        <v>43532</v>
      </c>
      <c r="E4592" s="188" t="s">
        <v>15195</v>
      </c>
      <c r="F4592" s="186">
        <v>33558</v>
      </c>
      <c r="G4592" s="185" t="s">
        <v>6096</v>
      </c>
      <c r="H4592" s="110" t="s">
        <v>6119</v>
      </c>
      <c r="I4592" s="110"/>
    </row>
    <row r="4593" spans="1:9 16382:16383" ht="11.25" customHeight="1" x14ac:dyDescent="0.2">
      <c r="A4593" s="181">
        <v>100904</v>
      </c>
      <c r="B4593" s="182" t="s">
        <v>329</v>
      </c>
      <c r="C4593" s="182" t="s">
        <v>178</v>
      </c>
      <c r="D4593" s="183">
        <v>43532</v>
      </c>
      <c r="E4593" s="188" t="s">
        <v>15195</v>
      </c>
      <c r="F4593" s="186">
        <v>34510</v>
      </c>
      <c r="G4593" s="185" t="s">
        <v>6096</v>
      </c>
      <c r="H4593" s="110" t="s">
        <v>6119</v>
      </c>
      <c r="I4593" s="110"/>
    </row>
    <row r="4594" spans="1:9 16382:16383" ht="11.25" customHeight="1" x14ac:dyDescent="0.2">
      <c r="A4594" s="181">
        <v>100905</v>
      </c>
      <c r="B4594" s="182" t="s">
        <v>5974</v>
      </c>
      <c r="C4594" s="182" t="s">
        <v>178</v>
      </c>
      <c r="D4594" s="183">
        <v>45539</v>
      </c>
      <c r="E4594" s="188" t="s">
        <v>10909</v>
      </c>
      <c r="F4594" s="186">
        <v>33731.060275142998</v>
      </c>
      <c r="G4594" s="185" t="s">
        <v>6096</v>
      </c>
      <c r="H4594" s="110" t="s">
        <v>6119</v>
      </c>
      <c r="I4594" s="110"/>
      <c r="XFB4594" s="10">
        <v>33731.060275142998</v>
      </c>
    </row>
    <row r="4595" spans="1:9 16382:16383" ht="11.25" customHeight="1" x14ac:dyDescent="0.2">
      <c r="A4595" s="181">
        <v>100906</v>
      </c>
      <c r="B4595" s="182" t="s">
        <v>9160</v>
      </c>
      <c r="C4595" s="182" t="s">
        <v>178</v>
      </c>
      <c r="D4595" s="183">
        <v>45539</v>
      </c>
      <c r="E4595" s="188" t="s">
        <v>10909</v>
      </c>
      <c r="F4595" s="186">
        <v>142973.50774079998</v>
      </c>
      <c r="G4595" s="185" t="s">
        <v>6096</v>
      </c>
      <c r="H4595" s="110" t="s">
        <v>6119</v>
      </c>
      <c r="I4595" s="110"/>
      <c r="XFB4595" s="10">
        <v>142973.50774079998</v>
      </c>
      <c r="XFC4595" s="10" t="s">
        <v>15200</v>
      </c>
    </row>
    <row r="4596" spans="1:9 16382:16383" ht="11.25" customHeight="1" x14ac:dyDescent="0.2">
      <c r="A4596" s="181">
        <v>100907</v>
      </c>
      <c r="B4596" s="182" t="s">
        <v>5990</v>
      </c>
      <c r="C4596" s="182" t="s">
        <v>178</v>
      </c>
      <c r="D4596" s="184">
        <v>45536</v>
      </c>
      <c r="E4596" s="188" t="s">
        <v>10909</v>
      </c>
      <c r="F4596" s="186">
        <v>124493.98499999999</v>
      </c>
      <c r="G4596" s="185" t="s">
        <v>6096</v>
      </c>
      <c r="H4596" s="110" t="s">
        <v>6119</v>
      </c>
      <c r="I4596" s="110"/>
    </row>
    <row r="4597" spans="1:9 16382:16383" ht="11.25" customHeight="1" x14ac:dyDescent="0.2">
      <c r="A4597" s="181">
        <v>100908</v>
      </c>
      <c r="B4597" s="182" t="s">
        <v>345</v>
      </c>
      <c r="C4597" s="182" t="s">
        <v>178</v>
      </c>
      <c r="D4597" s="183"/>
      <c r="E4597" s="188" t="s">
        <v>15193</v>
      </c>
      <c r="F4597" s="186">
        <v>0</v>
      </c>
      <c r="G4597" s="185" t="s">
        <v>6096</v>
      </c>
      <c r="H4597" s="110" t="s">
        <v>6119</v>
      </c>
      <c r="I4597" s="110"/>
    </row>
    <row r="4598" spans="1:9 16382:16383" ht="11.25" customHeight="1" x14ac:dyDescent="0.2">
      <c r="A4598" s="181">
        <v>100909</v>
      </c>
      <c r="B4598" s="182" t="s">
        <v>8747</v>
      </c>
      <c r="C4598" s="182" t="s">
        <v>178</v>
      </c>
      <c r="D4598" s="183">
        <v>43567</v>
      </c>
      <c r="E4598" s="188" t="s">
        <v>15195</v>
      </c>
      <c r="F4598" s="186">
        <v>83942.01</v>
      </c>
      <c r="G4598" s="185" t="s">
        <v>6096</v>
      </c>
      <c r="H4598" s="110" t="s">
        <v>6119</v>
      </c>
      <c r="I4598" s="110"/>
    </row>
    <row r="4599" spans="1:9 16382:16383" ht="11.25" customHeight="1" x14ac:dyDescent="0.2">
      <c r="A4599" s="181">
        <v>100910</v>
      </c>
      <c r="B4599" s="182" t="s">
        <v>340</v>
      </c>
      <c r="C4599" s="182" t="s">
        <v>178</v>
      </c>
      <c r="D4599" s="184"/>
      <c r="E4599" s="188" t="s">
        <v>15193</v>
      </c>
      <c r="F4599" s="186">
        <v>0</v>
      </c>
      <c r="G4599" s="185" t="s">
        <v>6096</v>
      </c>
      <c r="H4599" s="110" t="s">
        <v>6119</v>
      </c>
      <c r="I4599" s="110"/>
    </row>
    <row r="4600" spans="1:9 16382:16383" ht="11.25" customHeight="1" x14ac:dyDescent="0.2">
      <c r="A4600" s="181">
        <v>100911</v>
      </c>
      <c r="B4600" s="182" t="s">
        <v>3893</v>
      </c>
      <c r="C4600" s="182" t="s">
        <v>178</v>
      </c>
      <c r="D4600" s="183">
        <v>44593</v>
      </c>
      <c r="E4600" s="188" t="s">
        <v>7328</v>
      </c>
      <c r="F4600" s="186">
        <v>555192</v>
      </c>
      <c r="G4600" s="185" t="s">
        <v>6096</v>
      </c>
      <c r="H4600" s="110" t="s">
        <v>6119</v>
      </c>
      <c r="I4600" s="110"/>
    </row>
    <row r="4601" spans="1:9 16382:16383" ht="11.25" customHeight="1" x14ac:dyDescent="0.2">
      <c r="A4601" s="181">
        <v>100912</v>
      </c>
      <c r="B4601" s="182" t="s">
        <v>3894</v>
      </c>
      <c r="C4601" s="182" t="s">
        <v>178</v>
      </c>
      <c r="D4601" s="183">
        <v>43528</v>
      </c>
      <c r="E4601" s="188" t="s">
        <v>15195</v>
      </c>
      <c r="F4601" s="186">
        <v>393691</v>
      </c>
      <c r="G4601" s="185" t="s">
        <v>6096</v>
      </c>
      <c r="H4601" s="110" t="s">
        <v>6119</v>
      </c>
      <c r="I4601" s="110"/>
    </row>
    <row r="4602" spans="1:9 16382:16383" ht="11.25" customHeight="1" x14ac:dyDescent="0.2">
      <c r="A4602" s="181">
        <v>100913</v>
      </c>
      <c r="B4602" s="182" t="s">
        <v>325</v>
      </c>
      <c r="C4602" s="182" t="s">
        <v>178</v>
      </c>
      <c r="D4602" s="183">
        <v>45539</v>
      </c>
      <c r="E4602" s="188" t="s">
        <v>10909</v>
      </c>
      <c r="F4602" s="186">
        <v>42959.557145999992</v>
      </c>
      <c r="G4602" s="185" t="s">
        <v>6096</v>
      </c>
      <c r="H4602" s="110" t="s">
        <v>6119</v>
      </c>
      <c r="I4602" s="110"/>
      <c r="XFB4602" s="10">
        <v>42959.557145999992</v>
      </c>
    </row>
    <row r="4603" spans="1:9 16382:16383" ht="11.25" customHeight="1" x14ac:dyDescent="0.2">
      <c r="A4603" s="181">
        <v>100914</v>
      </c>
      <c r="B4603" s="182" t="s">
        <v>320</v>
      </c>
      <c r="C4603" s="182" t="s">
        <v>178</v>
      </c>
      <c r="D4603" s="183">
        <v>44166</v>
      </c>
      <c r="E4603" s="188" t="s">
        <v>15196</v>
      </c>
      <c r="F4603" s="186">
        <v>35124.879999999997</v>
      </c>
      <c r="G4603" s="185" t="s">
        <v>6096</v>
      </c>
      <c r="H4603" s="110" t="s">
        <v>6119</v>
      </c>
      <c r="I4603" s="110"/>
    </row>
    <row r="4604" spans="1:9 16382:16383" ht="11.25" customHeight="1" x14ac:dyDescent="0.2">
      <c r="A4604" s="181">
        <v>100916</v>
      </c>
      <c r="B4604" s="182" t="s">
        <v>3876</v>
      </c>
      <c r="C4604" s="182" t="s">
        <v>4484</v>
      </c>
      <c r="D4604" s="183">
        <v>45536</v>
      </c>
      <c r="E4604" s="188" t="s">
        <v>10909</v>
      </c>
      <c r="F4604" s="186">
        <v>1429.1369334000001</v>
      </c>
      <c r="G4604" s="185" t="s">
        <v>6096</v>
      </c>
      <c r="H4604" s="110" t="s">
        <v>6119</v>
      </c>
      <c r="I4604" s="110"/>
      <c r="XFB4604" s="10">
        <v>1429.1369334000001</v>
      </c>
    </row>
    <row r="4605" spans="1:9 16382:16383" ht="11.25" customHeight="1" x14ac:dyDescent="0.2">
      <c r="A4605" s="181">
        <v>100917</v>
      </c>
      <c r="B4605" s="182" t="s">
        <v>270</v>
      </c>
      <c r="C4605" s="182" t="s">
        <v>4484</v>
      </c>
      <c r="D4605" s="183"/>
      <c r="E4605" s="188" t="s">
        <v>15193</v>
      </c>
      <c r="F4605" s="186">
        <v>0</v>
      </c>
      <c r="G4605" s="185" t="s">
        <v>6096</v>
      </c>
      <c r="H4605" s="110" t="s">
        <v>6119</v>
      </c>
      <c r="I4605" s="110"/>
      <c r="XFB4605" s="10">
        <v>0</v>
      </c>
    </row>
    <row r="4606" spans="1:9 16382:16383" ht="11.25" customHeight="1" x14ac:dyDescent="0.2">
      <c r="A4606" s="181">
        <v>100918</v>
      </c>
      <c r="B4606" s="182" t="s">
        <v>11705</v>
      </c>
      <c r="C4606" s="182" t="s">
        <v>4484</v>
      </c>
      <c r="D4606" s="183"/>
      <c r="E4606" s="188" t="s">
        <v>15193</v>
      </c>
      <c r="F4606" s="186">
        <v>0</v>
      </c>
      <c r="G4606" s="185" t="s">
        <v>6096</v>
      </c>
      <c r="H4606" s="110" t="s">
        <v>6119</v>
      </c>
      <c r="I4606" s="110"/>
      <c r="XFB4606" s="10">
        <v>0</v>
      </c>
    </row>
    <row r="4607" spans="1:9 16382:16383" ht="11.25" customHeight="1" x14ac:dyDescent="0.2">
      <c r="A4607" s="181">
        <v>100919</v>
      </c>
      <c r="B4607" s="182" t="s">
        <v>11704</v>
      </c>
      <c r="C4607" s="182" t="s">
        <v>183</v>
      </c>
      <c r="D4607" s="183"/>
      <c r="E4607" s="188" t="s">
        <v>15193</v>
      </c>
      <c r="F4607" s="186">
        <v>0</v>
      </c>
      <c r="G4607" s="185" t="s">
        <v>6096</v>
      </c>
      <c r="H4607" s="110" t="s">
        <v>6119</v>
      </c>
      <c r="I4607" s="110"/>
    </row>
    <row r="4608" spans="1:9 16382:16383" ht="11.25" customHeight="1" x14ac:dyDescent="0.2">
      <c r="A4608" s="181">
        <v>100920</v>
      </c>
      <c r="B4608" s="182" t="s">
        <v>11703</v>
      </c>
      <c r="C4608" s="182" t="s">
        <v>178</v>
      </c>
      <c r="D4608" s="183"/>
      <c r="E4608" s="188" t="s">
        <v>15193</v>
      </c>
      <c r="F4608" s="186">
        <v>0</v>
      </c>
      <c r="G4608" s="185" t="s">
        <v>6096</v>
      </c>
      <c r="H4608" s="110" t="s">
        <v>6119</v>
      </c>
      <c r="I4608" s="110"/>
    </row>
    <row r="4609" spans="1:9 16382:16382" ht="11.25" customHeight="1" x14ac:dyDescent="0.2">
      <c r="A4609" s="181">
        <v>100921</v>
      </c>
      <c r="B4609" s="182" t="s">
        <v>11702</v>
      </c>
      <c r="C4609" s="182" t="s">
        <v>178</v>
      </c>
      <c r="D4609" s="183"/>
      <c r="E4609" s="188" t="s">
        <v>15193</v>
      </c>
      <c r="F4609" s="186">
        <v>0</v>
      </c>
      <c r="G4609" s="185" t="s">
        <v>6096</v>
      </c>
      <c r="H4609" s="110" t="s">
        <v>6119</v>
      </c>
      <c r="I4609" s="110"/>
    </row>
    <row r="4610" spans="1:9 16382:16382" ht="11.25" customHeight="1" x14ac:dyDescent="0.2">
      <c r="A4610" s="181">
        <v>100922</v>
      </c>
      <c r="B4610" s="182" t="s">
        <v>11701</v>
      </c>
      <c r="C4610" s="182" t="s">
        <v>178</v>
      </c>
      <c r="D4610" s="183">
        <v>45539</v>
      </c>
      <c r="E4610" s="188" t="s">
        <v>10909</v>
      </c>
      <c r="F4610" s="186">
        <v>287619.68247539998</v>
      </c>
      <c r="G4610" s="185" t="s">
        <v>6096</v>
      </c>
      <c r="H4610" s="110" t="s">
        <v>6119</v>
      </c>
      <c r="I4610" s="110"/>
      <c r="XFB4610" s="10">
        <v>287619.68247539998</v>
      </c>
    </row>
    <row r="4611" spans="1:9 16382:16382" ht="11.25" customHeight="1" x14ac:dyDescent="0.2">
      <c r="A4611" s="181">
        <v>100923</v>
      </c>
      <c r="B4611" s="182" t="s">
        <v>9109</v>
      </c>
      <c r="C4611" s="182" t="s">
        <v>178</v>
      </c>
      <c r="D4611" s="183">
        <v>44593</v>
      </c>
      <c r="E4611" s="188" t="s">
        <v>7328</v>
      </c>
      <c r="F4611" s="186">
        <v>161599</v>
      </c>
      <c r="G4611" s="185" t="s">
        <v>6096</v>
      </c>
      <c r="H4611" s="110" t="s">
        <v>6119</v>
      </c>
      <c r="I4611" s="110"/>
    </row>
    <row r="4612" spans="1:9 16382:16382" ht="11.25" customHeight="1" x14ac:dyDescent="0.2">
      <c r="A4612" s="181">
        <v>100924</v>
      </c>
      <c r="B4612" s="182" t="s">
        <v>6569</v>
      </c>
      <c r="C4612" s="182" t="s">
        <v>171</v>
      </c>
      <c r="D4612" s="183">
        <v>45009</v>
      </c>
      <c r="E4612" s="188" t="s">
        <v>15194</v>
      </c>
      <c r="F4612" s="186">
        <v>4238.99</v>
      </c>
      <c r="G4612" s="185" t="s">
        <v>6096</v>
      </c>
      <c r="H4612" s="110" t="s">
        <v>6119</v>
      </c>
      <c r="I4612" s="110"/>
    </row>
    <row r="4613" spans="1:9 16382:16382" ht="11.25" customHeight="1" x14ac:dyDescent="0.2">
      <c r="A4613" s="181">
        <v>100925</v>
      </c>
      <c r="B4613" s="182" t="s">
        <v>9159</v>
      </c>
      <c r="C4613" s="182" t="s">
        <v>178</v>
      </c>
      <c r="D4613" s="183">
        <v>45539</v>
      </c>
      <c r="E4613" s="188" t="s">
        <v>10909</v>
      </c>
      <c r="F4613" s="186">
        <v>36472.899002099999</v>
      </c>
      <c r="G4613" s="185" t="s">
        <v>6096</v>
      </c>
      <c r="H4613" s="110" t="s">
        <v>6119</v>
      </c>
      <c r="I4613" s="110"/>
      <c r="XFB4613" s="10">
        <v>36472.899002099999</v>
      </c>
    </row>
    <row r="4614" spans="1:9 16382:16382" ht="11.25" customHeight="1" x14ac:dyDescent="0.2">
      <c r="A4614" s="181">
        <v>100926</v>
      </c>
      <c r="B4614" s="182" t="s">
        <v>11700</v>
      </c>
      <c r="C4614" s="182" t="s">
        <v>178</v>
      </c>
      <c r="D4614" s="183"/>
      <c r="E4614" s="188" t="s">
        <v>15193</v>
      </c>
      <c r="F4614" s="186">
        <v>0</v>
      </c>
      <c r="G4614" s="185" t="s">
        <v>6096</v>
      </c>
      <c r="H4614" s="110" t="s">
        <v>6119</v>
      </c>
      <c r="I4614" s="110"/>
    </row>
    <row r="4615" spans="1:9 16382:16382" ht="11.25" customHeight="1" x14ac:dyDescent="0.2">
      <c r="A4615" s="181">
        <v>100927</v>
      </c>
      <c r="B4615" s="182" t="s">
        <v>11699</v>
      </c>
      <c r="C4615" s="182" t="s">
        <v>178</v>
      </c>
      <c r="D4615" s="183">
        <v>45539</v>
      </c>
      <c r="E4615" s="188" t="s">
        <v>10909</v>
      </c>
      <c r="F4615" s="186">
        <v>64330.398741542995</v>
      </c>
      <c r="G4615" s="185" t="s">
        <v>6096</v>
      </c>
      <c r="H4615" s="110" t="s">
        <v>7087</v>
      </c>
      <c r="I4615" s="110"/>
      <c r="XFB4615" s="10">
        <v>64330.398741542995</v>
      </c>
    </row>
    <row r="4616" spans="1:9 16382:16382" ht="11.25" customHeight="1" x14ac:dyDescent="0.2">
      <c r="A4616" s="181">
        <v>100928</v>
      </c>
      <c r="B4616" s="182" t="s">
        <v>348</v>
      </c>
      <c r="C4616" s="182" t="s">
        <v>178</v>
      </c>
      <c r="D4616" s="183"/>
      <c r="E4616" s="188" t="s">
        <v>15193</v>
      </c>
      <c r="F4616" s="186">
        <v>0</v>
      </c>
      <c r="G4616" s="185" t="s">
        <v>6096</v>
      </c>
      <c r="H4616" s="110" t="s">
        <v>6119</v>
      </c>
      <c r="I4616" s="110"/>
    </row>
    <row r="4617" spans="1:9 16382:16382" ht="11.25" customHeight="1" x14ac:dyDescent="0.2">
      <c r="A4617" s="181">
        <v>100929</v>
      </c>
      <c r="B4617" s="182" t="s">
        <v>332</v>
      </c>
      <c r="C4617" s="182" t="s">
        <v>178</v>
      </c>
      <c r="D4617" s="183">
        <v>43571</v>
      </c>
      <c r="E4617" s="188" t="s">
        <v>15195</v>
      </c>
      <c r="F4617" s="186">
        <v>25349</v>
      </c>
      <c r="G4617" s="185" t="s">
        <v>6096</v>
      </c>
      <c r="H4617" s="110" t="s">
        <v>6119</v>
      </c>
      <c r="I4617" s="110"/>
    </row>
    <row r="4618" spans="1:9 16382:16382" ht="11.25" customHeight="1" x14ac:dyDescent="0.2">
      <c r="A4618" s="181">
        <v>100930</v>
      </c>
      <c r="B4618" s="182" t="s">
        <v>331</v>
      </c>
      <c r="C4618" s="182" t="s">
        <v>178</v>
      </c>
      <c r="D4618" s="183"/>
      <c r="E4618" s="188" t="s">
        <v>15193</v>
      </c>
      <c r="F4618" s="186">
        <v>0</v>
      </c>
      <c r="G4618" s="185" t="s">
        <v>6096</v>
      </c>
      <c r="H4618" s="110" t="s">
        <v>6119</v>
      </c>
      <c r="I4618" s="110"/>
    </row>
    <row r="4619" spans="1:9 16382:16382" ht="11.25" customHeight="1" x14ac:dyDescent="0.2">
      <c r="A4619" s="181">
        <v>100931</v>
      </c>
      <c r="B4619" s="182" t="s">
        <v>14620</v>
      </c>
      <c r="C4619" s="182" t="s">
        <v>178</v>
      </c>
      <c r="D4619" s="183">
        <v>45539</v>
      </c>
      <c r="E4619" s="188" t="s">
        <v>10909</v>
      </c>
      <c r="F4619" s="186">
        <v>1512036.4885658999</v>
      </c>
      <c r="G4619" s="185" t="s">
        <v>6096</v>
      </c>
      <c r="H4619" s="110" t="s">
        <v>6119</v>
      </c>
      <c r="I4619" s="110"/>
      <c r="XFB4619" s="10">
        <v>1512036.4885658999</v>
      </c>
    </row>
    <row r="4620" spans="1:9 16382:16382" ht="11.25" customHeight="1" x14ac:dyDescent="0.2">
      <c r="A4620" s="181">
        <v>100932</v>
      </c>
      <c r="B4620" s="182" t="s">
        <v>11698</v>
      </c>
      <c r="C4620" s="182" t="s">
        <v>178</v>
      </c>
      <c r="D4620" s="183">
        <v>44594</v>
      </c>
      <c r="E4620" s="188" t="s">
        <v>7328</v>
      </c>
      <c r="F4620" s="186">
        <v>69491</v>
      </c>
      <c r="G4620" s="185" t="s">
        <v>6096</v>
      </c>
      <c r="H4620" s="110" t="s">
        <v>6119</v>
      </c>
      <c r="I4620" s="110"/>
    </row>
    <row r="4621" spans="1:9 16382:16382" ht="11.25" customHeight="1" x14ac:dyDescent="0.2">
      <c r="A4621" s="181">
        <v>100933</v>
      </c>
      <c r="B4621" s="182" t="s">
        <v>6226</v>
      </c>
      <c r="C4621" s="182" t="s">
        <v>178</v>
      </c>
      <c r="D4621" s="183">
        <v>44166</v>
      </c>
      <c r="E4621" s="188" t="s">
        <v>15196</v>
      </c>
      <c r="F4621" s="186">
        <v>74306.27</v>
      </c>
      <c r="G4621" s="185" t="s">
        <v>6096</v>
      </c>
      <c r="H4621" s="110" t="s">
        <v>6119</v>
      </c>
      <c r="I4621" s="110"/>
    </row>
    <row r="4622" spans="1:9 16382:16382" ht="11.25" customHeight="1" x14ac:dyDescent="0.2">
      <c r="A4622" s="181">
        <v>100934</v>
      </c>
      <c r="B4622" s="182" t="s">
        <v>9158</v>
      </c>
      <c r="C4622" s="182" t="s">
        <v>178</v>
      </c>
      <c r="D4622" s="183">
        <v>45539</v>
      </c>
      <c r="E4622" s="188" t="s">
        <v>10909</v>
      </c>
      <c r="F4622" s="186">
        <v>64303.6852029</v>
      </c>
      <c r="G4622" s="185" t="s">
        <v>6096</v>
      </c>
      <c r="H4622" s="110" t="s">
        <v>6119</v>
      </c>
      <c r="I4622" s="110"/>
      <c r="XFB4622" s="10">
        <v>64303.6852029</v>
      </c>
    </row>
    <row r="4623" spans="1:9 16382:16382" ht="11.25" customHeight="1" x14ac:dyDescent="0.2">
      <c r="A4623" s="181">
        <v>100935</v>
      </c>
      <c r="B4623" s="182" t="s">
        <v>11697</v>
      </c>
      <c r="C4623" s="182" t="s">
        <v>178</v>
      </c>
      <c r="D4623" s="183"/>
      <c r="E4623" s="188" t="s">
        <v>15193</v>
      </c>
      <c r="F4623" s="186">
        <v>0</v>
      </c>
      <c r="G4623" s="185" t="s">
        <v>6096</v>
      </c>
      <c r="H4623" s="110" t="s">
        <v>6119</v>
      </c>
      <c r="I4623" s="110"/>
    </row>
    <row r="4624" spans="1:9 16382:16382" ht="11.25" customHeight="1" x14ac:dyDescent="0.2">
      <c r="A4624" s="181">
        <v>100936</v>
      </c>
      <c r="B4624" s="182" t="s">
        <v>7562</v>
      </c>
      <c r="C4624" s="182" t="s">
        <v>4484</v>
      </c>
      <c r="D4624" s="183">
        <v>45009</v>
      </c>
      <c r="E4624" s="188" t="s">
        <v>15194</v>
      </c>
      <c r="F4624" s="186">
        <v>52370</v>
      </c>
      <c r="G4624" s="185" t="s">
        <v>6096</v>
      </c>
      <c r="H4624" s="110" t="s">
        <v>6119</v>
      </c>
      <c r="I4624" s="110"/>
    </row>
    <row r="4625" spans="1:9" ht="11.25" customHeight="1" x14ac:dyDescent="0.2">
      <c r="A4625" s="181">
        <v>100937</v>
      </c>
      <c r="B4625" s="182" t="s">
        <v>6568</v>
      </c>
      <c r="C4625" s="182" t="s">
        <v>868</v>
      </c>
      <c r="D4625" s="183">
        <v>45062</v>
      </c>
      <c r="E4625" s="188" t="s">
        <v>15194</v>
      </c>
      <c r="F4625" s="186">
        <v>181241</v>
      </c>
      <c r="G4625" s="185" t="s">
        <v>6096</v>
      </c>
      <c r="H4625" s="110" t="s">
        <v>6119</v>
      </c>
      <c r="I4625" s="110"/>
    </row>
    <row r="4626" spans="1:9" ht="11.25" customHeight="1" x14ac:dyDescent="0.2">
      <c r="A4626" s="181">
        <v>100938</v>
      </c>
      <c r="B4626" s="182" t="s">
        <v>7560</v>
      </c>
      <c r="C4626" s="182" t="s">
        <v>4484</v>
      </c>
      <c r="D4626" s="183">
        <v>45009</v>
      </c>
      <c r="E4626" s="188" t="s">
        <v>15194</v>
      </c>
      <c r="F4626" s="186">
        <v>53175</v>
      </c>
      <c r="G4626" s="185" t="s">
        <v>6096</v>
      </c>
      <c r="H4626" s="110" t="s">
        <v>6119</v>
      </c>
      <c r="I4626" s="110"/>
    </row>
    <row r="4627" spans="1:9" ht="11.25" customHeight="1" x14ac:dyDescent="0.2">
      <c r="A4627" s="181">
        <v>100939</v>
      </c>
      <c r="B4627" s="182" t="s">
        <v>11696</v>
      </c>
      <c r="C4627" s="182" t="s">
        <v>4484</v>
      </c>
      <c r="D4627" s="183"/>
      <c r="E4627" s="188" t="s">
        <v>15193</v>
      </c>
      <c r="F4627" s="186">
        <v>0</v>
      </c>
      <c r="G4627" s="185" t="s">
        <v>6096</v>
      </c>
      <c r="H4627" s="110" t="s">
        <v>6119</v>
      </c>
      <c r="I4627" s="110"/>
    </row>
    <row r="4628" spans="1:9" ht="11.25" customHeight="1" x14ac:dyDescent="0.2">
      <c r="A4628" s="181">
        <v>100940</v>
      </c>
      <c r="B4628" s="182" t="s">
        <v>6567</v>
      </c>
      <c r="C4628" s="182" t="s">
        <v>171</v>
      </c>
      <c r="D4628" s="183">
        <v>45014</v>
      </c>
      <c r="E4628" s="188" t="s">
        <v>15194</v>
      </c>
      <c r="F4628" s="186">
        <v>47.01</v>
      </c>
      <c r="G4628" s="185" t="s">
        <v>6096</v>
      </c>
      <c r="H4628" s="110" t="s">
        <v>6119</v>
      </c>
      <c r="I4628" s="110"/>
    </row>
    <row r="4629" spans="1:9" ht="11.25" customHeight="1" x14ac:dyDescent="0.2">
      <c r="A4629" s="181">
        <v>100941</v>
      </c>
      <c r="B4629" s="182" t="s">
        <v>9144</v>
      </c>
      <c r="C4629" s="182" t="s">
        <v>4484</v>
      </c>
      <c r="D4629" s="183">
        <v>44585</v>
      </c>
      <c r="E4629" s="188" t="s">
        <v>7328</v>
      </c>
      <c r="F4629" s="186">
        <v>205</v>
      </c>
      <c r="G4629" s="185" t="s">
        <v>6096</v>
      </c>
      <c r="H4629" s="110" t="s">
        <v>6119</v>
      </c>
      <c r="I4629" s="110"/>
    </row>
    <row r="4630" spans="1:9" ht="11.25" customHeight="1" x14ac:dyDescent="0.2">
      <c r="A4630" s="181">
        <v>100942</v>
      </c>
      <c r="B4630" s="182" t="s">
        <v>3319</v>
      </c>
      <c r="C4630" s="182" t="s">
        <v>4484</v>
      </c>
      <c r="D4630" s="183">
        <v>44585</v>
      </c>
      <c r="E4630" s="188" t="s">
        <v>7328</v>
      </c>
      <c r="F4630" s="186">
        <v>180</v>
      </c>
      <c r="G4630" s="185" t="s">
        <v>6096</v>
      </c>
      <c r="H4630" s="110" t="s">
        <v>6119</v>
      </c>
      <c r="I4630" s="110"/>
    </row>
    <row r="4631" spans="1:9" ht="11.25" customHeight="1" x14ac:dyDescent="0.2">
      <c r="A4631" s="181">
        <v>100943</v>
      </c>
      <c r="B4631" s="182" t="s">
        <v>890</v>
      </c>
      <c r="C4631" s="182" t="s">
        <v>4484</v>
      </c>
      <c r="D4631" s="183">
        <v>45000</v>
      </c>
      <c r="E4631" s="188" t="s">
        <v>15194</v>
      </c>
      <c r="F4631" s="186">
        <v>164264.01</v>
      </c>
      <c r="G4631" s="185" t="s">
        <v>6096</v>
      </c>
      <c r="H4631" s="110" t="s">
        <v>6119</v>
      </c>
      <c r="I4631" s="110"/>
    </row>
    <row r="4632" spans="1:9" ht="11.25" customHeight="1" x14ac:dyDescent="0.2">
      <c r="A4632" s="181">
        <v>100944</v>
      </c>
      <c r="B4632" s="182" t="s">
        <v>637</v>
      </c>
      <c r="C4632" s="182" t="s">
        <v>273</v>
      </c>
      <c r="D4632" s="184"/>
      <c r="E4632" s="188" t="s">
        <v>15193</v>
      </c>
      <c r="F4632" s="186">
        <v>0</v>
      </c>
      <c r="G4632" s="185" t="s">
        <v>6096</v>
      </c>
      <c r="H4632" s="110" t="s">
        <v>6119</v>
      </c>
      <c r="I4632" s="110"/>
    </row>
    <row r="4633" spans="1:9" ht="11.25" customHeight="1" x14ac:dyDescent="0.2">
      <c r="A4633" s="181">
        <v>100945</v>
      </c>
      <c r="B4633" s="182" t="s">
        <v>8998</v>
      </c>
      <c r="C4633" s="182" t="s">
        <v>178</v>
      </c>
      <c r="D4633" s="183">
        <v>43537</v>
      </c>
      <c r="E4633" s="188" t="s">
        <v>15195</v>
      </c>
      <c r="F4633" s="186">
        <v>1299999.99</v>
      </c>
      <c r="G4633" s="185" t="s">
        <v>6096</v>
      </c>
      <c r="H4633" s="110" t="s">
        <v>6119</v>
      </c>
      <c r="I4633" s="110"/>
    </row>
    <row r="4634" spans="1:9" ht="11.25" customHeight="1" x14ac:dyDescent="0.2">
      <c r="A4634" s="181">
        <v>100946</v>
      </c>
      <c r="B4634" s="182" t="s">
        <v>6217</v>
      </c>
      <c r="C4634" s="182" t="s">
        <v>4484</v>
      </c>
      <c r="D4634" s="183">
        <v>44690</v>
      </c>
      <c r="E4634" s="188" t="s">
        <v>7328</v>
      </c>
      <c r="F4634" s="186">
        <v>325951</v>
      </c>
      <c r="G4634" s="185" t="s">
        <v>6096</v>
      </c>
      <c r="H4634" s="110" t="s">
        <v>6119</v>
      </c>
      <c r="I4634" s="110"/>
    </row>
    <row r="4635" spans="1:9" ht="11.25" customHeight="1" x14ac:dyDescent="0.2">
      <c r="A4635" s="181">
        <v>100947</v>
      </c>
      <c r="B4635" s="182" t="s">
        <v>11695</v>
      </c>
      <c r="C4635" s="182" t="s">
        <v>4484</v>
      </c>
      <c r="D4635" s="183"/>
      <c r="E4635" s="188" t="s">
        <v>15193</v>
      </c>
      <c r="F4635" s="186">
        <v>0</v>
      </c>
      <c r="G4635" s="185" t="s">
        <v>6096</v>
      </c>
      <c r="H4635" s="110" t="s">
        <v>6119</v>
      </c>
      <c r="I4635" s="110"/>
    </row>
    <row r="4636" spans="1:9" ht="11.25" customHeight="1" x14ac:dyDescent="0.2">
      <c r="A4636" s="181">
        <v>100948</v>
      </c>
      <c r="B4636" s="182" t="s">
        <v>4944</v>
      </c>
      <c r="C4636" s="182" t="s">
        <v>178</v>
      </c>
      <c r="D4636" s="183">
        <v>43531</v>
      </c>
      <c r="E4636" s="188" t="s">
        <v>15195</v>
      </c>
      <c r="F4636" s="186">
        <v>31511</v>
      </c>
      <c r="G4636" s="185" t="s">
        <v>6096</v>
      </c>
      <c r="H4636" s="110" t="s">
        <v>6255</v>
      </c>
      <c r="I4636" s="110"/>
    </row>
    <row r="4637" spans="1:9" ht="11.25" customHeight="1" x14ac:dyDescent="0.2">
      <c r="A4637" s="181">
        <v>100949</v>
      </c>
      <c r="B4637" s="182" t="s">
        <v>2328</v>
      </c>
      <c r="C4637" s="182" t="s">
        <v>178</v>
      </c>
      <c r="D4637" s="183">
        <v>43566</v>
      </c>
      <c r="E4637" s="188" t="s">
        <v>15195</v>
      </c>
      <c r="F4637" s="186">
        <v>5500</v>
      </c>
      <c r="G4637" s="185" t="s">
        <v>6096</v>
      </c>
      <c r="H4637" s="110" t="s">
        <v>6255</v>
      </c>
      <c r="I4637" s="110"/>
    </row>
    <row r="4638" spans="1:9" ht="11.25" customHeight="1" x14ac:dyDescent="0.2">
      <c r="A4638" s="181">
        <v>100950</v>
      </c>
      <c r="B4638" s="182" t="s">
        <v>2248</v>
      </c>
      <c r="C4638" s="182" t="s">
        <v>178</v>
      </c>
      <c r="D4638" s="183">
        <v>45439</v>
      </c>
      <c r="E4638" s="188" t="s">
        <v>10909</v>
      </c>
      <c r="F4638" s="186">
        <v>19519</v>
      </c>
      <c r="G4638" s="185" t="s">
        <v>6096</v>
      </c>
      <c r="H4638" s="110" t="s">
        <v>6255</v>
      </c>
      <c r="I4638" s="110"/>
    </row>
    <row r="4639" spans="1:9" ht="11.25" customHeight="1" x14ac:dyDescent="0.2">
      <c r="A4639" s="181">
        <v>100951</v>
      </c>
      <c r="B4639" s="182" t="s">
        <v>3092</v>
      </c>
      <c r="C4639" s="182" t="s">
        <v>178</v>
      </c>
      <c r="D4639" s="183">
        <v>44585</v>
      </c>
      <c r="E4639" s="188" t="s">
        <v>7328</v>
      </c>
      <c r="F4639" s="186">
        <v>31685.89</v>
      </c>
      <c r="G4639" s="185" t="s">
        <v>6096</v>
      </c>
      <c r="H4639" s="110" t="s">
        <v>6255</v>
      </c>
      <c r="I4639" s="110"/>
    </row>
    <row r="4640" spans="1:9" ht="11.25" customHeight="1" x14ac:dyDescent="0.2">
      <c r="A4640" s="181">
        <v>100952</v>
      </c>
      <c r="B4640" s="182" t="s">
        <v>6566</v>
      </c>
      <c r="C4640" s="182" t="s">
        <v>171</v>
      </c>
      <c r="D4640" s="183">
        <v>45016</v>
      </c>
      <c r="E4640" s="188" t="s">
        <v>15194</v>
      </c>
      <c r="F4640" s="186">
        <v>14381</v>
      </c>
      <c r="G4640" s="185" t="s">
        <v>6096</v>
      </c>
      <c r="H4640" s="110" t="s">
        <v>6255</v>
      </c>
      <c r="I4640" s="110"/>
    </row>
    <row r="4641" spans="1:9" ht="11.25" customHeight="1" x14ac:dyDescent="0.2">
      <c r="A4641" s="181">
        <v>100953</v>
      </c>
      <c r="B4641" s="182" t="s">
        <v>256</v>
      </c>
      <c r="C4641" s="182" t="s">
        <v>178</v>
      </c>
      <c r="D4641" s="183">
        <v>44589</v>
      </c>
      <c r="E4641" s="188" t="s">
        <v>7328</v>
      </c>
      <c r="F4641" s="186">
        <v>5683</v>
      </c>
      <c r="G4641" s="185" t="s">
        <v>6096</v>
      </c>
      <c r="H4641" s="110" t="s">
        <v>6255</v>
      </c>
      <c r="I4641" s="110"/>
    </row>
    <row r="4642" spans="1:9" ht="11.25" customHeight="1" x14ac:dyDescent="0.2">
      <c r="A4642" s="181">
        <v>100954</v>
      </c>
      <c r="B4642" s="182" t="s">
        <v>3643</v>
      </c>
      <c r="C4642" s="182" t="s">
        <v>178</v>
      </c>
      <c r="D4642" s="183"/>
      <c r="E4642" s="188" t="s">
        <v>15193</v>
      </c>
      <c r="F4642" s="186">
        <v>0</v>
      </c>
      <c r="G4642" s="185" t="s">
        <v>6096</v>
      </c>
      <c r="H4642" s="110" t="s">
        <v>6255</v>
      </c>
      <c r="I4642" s="110"/>
    </row>
    <row r="4643" spans="1:9" ht="11.25" customHeight="1" x14ac:dyDescent="0.2">
      <c r="A4643" s="181">
        <v>100955</v>
      </c>
      <c r="B4643" s="182" t="s">
        <v>7940</v>
      </c>
      <c r="C4643" s="182" t="s">
        <v>401</v>
      </c>
      <c r="D4643" s="183">
        <v>45328</v>
      </c>
      <c r="E4643" s="188" t="s">
        <v>10909</v>
      </c>
      <c r="F4643" s="186">
        <v>11404920</v>
      </c>
      <c r="G4643" s="185" t="s">
        <v>6096</v>
      </c>
      <c r="H4643" s="110" t="s">
        <v>6119</v>
      </c>
      <c r="I4643" s="110"/>
    </row>
    <row r="4644" spans="1:9" ht="11.25" customHeight="1" x14ac:dyDescent="0.2">
      <c r="A4644" s="181">
        <v>100956</v>
      </c>
      <c r="B4644" s="182" t="s">
        <v>9232</v>
      </c>
      <c r="C4644" s="182" t="s">
        <v>178</v>
      </c>
      <c r="D4644" s="183">
        <v>44592</v>
      </c>
      <c r="E4644" s="188" t="s">
        <v>7328</v>
      </c>
      <c r="F4644" s="186">
        <v>147205</v>
      </c>
      <c r="G4644" s="185" t="s">
        <v>6096</v>
      </c>
      <c r="H4644" s="110" t="s">
        <v>6119</v>
      </c>
      <c r="I4644" s="110"/>
    </row>
    <row r="4645" spans="1:9" ht="11.25" customHeight="1" x14ac:dyDescent="0.2">
      <c r="A4645" s="181">
        <v>100957</v>
      </c>
      <c r="B4645" s="182" t="s">
        <v>3790</v>
      </c>
      <c r="C4645" s="182" t="s">
        <v>178</v>
      </c>
      <c r="D4645" s="183">
        <v>44589</v>
      </c>
      <c r="E4645" s="188" t="s">
        <v>7328</v>
      </c>
      <c r="F4645" s="186">
        <v>37653</v>
      </c>
      <c r="G4645" s="185" t="s">
        <v>6096</v>
      </c>
      <c r="H4645" s="110" t="s">
        <v>6119</v>
      </c>
      <c r="I4645" s="110"/>
    </row>
    <row r="4646" spans="1:9" ht="11.25" customHeight="1" x14ac:dyDescent="0.2">
      <c r="A4646" s="181">
        <v>100958</v>
      </c>
      <c r="B4646" s="182" t="s">
        <v>3767</v>
      </c>
      <c r="C4646" s="182" t="s">
        <v>178</v>
      </c>
      <c r="D4646" s="183"/>
      <c r="E4646" s="188" t="s">
        <v>15193</v>
      </c>
      <c r="F4646" s="186">
        <v>0</v>
      </c>
      <c r="G4646" s="185" t="s">
        <v>6096</v>
      </c>
      <c r="H4646" s="110" t="s">
        <v>6119</v>
      </c>
      <c r="I4646" s="110"/>
    </row>
    <row r="4647" spans="1:9" ht="11.25" customHeight="1" x14ac:dyDescent="0.2">
      <c r="A4647" s="181">
        <v>100959</v>
      </c>
      <c r="B4647" s="182" t="s">
        <v>11693</v>
      </c>
      <c r="C4647" s="182" t="s">
        <v>178</v>
      </c>
      <c r="D4647" s="184"/>
      <c r="E4647" s="188" t="s">
        <v>15193</v>
      </c>
      <c r="F4647" s="186">
        <v>0</v>
      </c>
      <c r="G4647" s="185" t="s">
        <v>6096</v>
      </c>
      <c r="H4647" s="110" t="s">
        <v>6119</v>
      </c>
      <c r="I4647" s="110"/>
    </row>
    <row r="4648" spans="1:9" ht="11.25" customHeight="1" x14ac:dyDescent="0.2">
      <c r="A4648" s="181">
        <v>100960</v>
      </c>
      <c r="B4648" s="182" t="s">
        <v>11692</v>
      </c>
      <c r="C4648" s="182" t="s">
        <v>178</v>
      </c>
      <c r="D4648" s="183"/>
      <c r="E4648" s="188" t="s">
        <v>15193</v>
      </c>
      <c r="F4648" s="186">
        <v>0</v>
      </c>
      <c r="G4648" s="185" t="s">
        <v>6096</v>
      </c>
      <c r="H4648" s="110" t="s">
        <v>6255</v>
      </c>
      <c r="I4648" s="110"/>
    </row>
    <row r="4649" spans="1:9" ht="11.25" customHeight="1" x14ac:dyDescent="0.2">
      <c r="A4649" s="181">
        <v>100961</v>
      </c>
      <c r="B4649" s="182" t="s">
        <v>11691</v>
      </c>
      <c r="C4649" s="182" t="s">
        <v>178</v>
      </c>
      <c r="D4649" s="183"/>
      <c r="E4649" s="188" t="s">
        <v>15193</v>
      </c>
      <c r="F4649" s="186">
        <v>0</v>
      </c>
      <c r="G4649" s="185" t="s">
        <v>6096</v>
      </c>
      <c r="H4649" s="110" t="s">
        <v>6255</v>
      </c>
      <c r="I4649" s="110"/>
    </row>
    <row r="4650" spans="1:9" ht="11.25" customHeight="1" x14ac:dyDescent="0.2">
      <c r="A4650" s="181">
        <v>100962</v>
      </c>
      <c r="B4650" s="182" t="s">
        <v>263</v>
      </c>
      <c r="C4650" s="182" t="s">
        <v>171</v>
      </c>
      <c r="D4650" s="184"/>
      <c r="E4650" s="188" t="s">
        <v>15193</v>
      </c>
      <c r="F4650" s="186">
        <v>0</v>
      </c>
      <c r="G4650" s="185" t="s">
        <v>6096</v>
      </c>
      <c r="H4650" s="110" t="s">
        <v>6221</v>
      </c>
      <c r="I4650" s="110"/>
    </row>
    <row r="4651" spans="1:9" ht="11.25" customHeight="1" x14ac:dyDescent="0.2">
      <c r="A4651" s="181">
        <v>100963</v>
      </c>
      <c r="B4651" s="182" t="s">
        <v>11690</v>
      </c>
      <c r="C4651" s="182" t="s">
        <v>178</v>
      </c>
      <c r="D4651" s="184"/>
      <c r="E4651" s="188" t="s">
        <v>15193</v>
      </c>
      <c r="F4651" s="186">
        <v>0</v>
      </c>
      <c r="G4651" s="185" t="s">
        <v>6096</v>
      </c>
      <c r="H4651" s="110" t="s">
        <v>6221</v>
      </c>
      <c r="I4651" s="110"/>
    </row>
    <row r="4652" spans="1:9" ht="11.25" customHeight="1" x14ac:dyDescent="0.2">
      <c r="A4652" s="181">
        <v>100964</v>
      </c>
      <c r="B4652" s="182" t="s">
        <v>416</v>
      </c>
      <c r="C4652" s="182" t="s">
        <v>178</v>
      </c>
      <c r="D4652" s="183"/>
      <c r="E4652" s="188" t="s">
        <v>15193</v>
      </c>
      <c r="F4652" s="186">
        <v>0</v>
      </c>
      <c r="G4652" s="185" t="s">
        <v>6096</v>
      </c>
      <c r="H4652" s="110" t="s">
        <v>6221</v>
      </c>
      <c r="I4652" s="110"/>
    </row>
    <row r="4653" spans="1:9" ht="11.25" customHeight="1" x14ac:dyDescent="0.2">
      <c r="A4653" s="181">
        <v>100965</v>
      </c>
      <c r="B4653" s="182" t="s">
        <v>1003</v>
      </c>
      <c r="C4653" s="182" t="s">
        <v>4484</v>
      </c>
      <c r="D4653" s="183">
        <v>44616</v>
      </c>
      <c r="E4653" s="188" t="s">
        <v>7328</v>
      </c>
      <c r="F4653" s="186">
        <v>9389</v>
      </c>
      <c r="G4653" s="185" t="s">
        <v>6096</v>
      </c>
      <c r="H4653" s="110" t="s">
        <v>6119</v>
      </c>
      <c r="I4653" s="110"/>
    </row>
    <row r="4654" spans="1:9" ht="11.25" customHeight="1" x14ac:dyDescent="0.2">
      <c r="A4654" s="181">
        <v>100966</v>
      </c>
      <c r="B4654" s="182" t="s">
        <v>11689</v>
      </c>
      <c r="C4654" s="182" t="s">
        <v>178</v>
      </c>
      <c r="D4654" s="183"/>
      <c r="E4654" s="188" t="s">
        <v>15193</v>
      </c>
      <c r="F4654" s="186">
        <v>0</v>
      </c>
      <c r="G4654" s="185" t="s">
        <v>6096</v>
      </c>
      <c r="H4654" s="110" t="s">
        <v>6255</v>
      </c>
      <c r="I4654" s="110"/>
    </row>
    <row r="4655" spans="1:9" ht="11.25" customHeight="1" x14ac:dyDescent="0.2">
      <c r="A4655" s="181">
        <v>100968</v>
      </c>
      <c r="B4655" s="182" t="s">
        <v>4594</v>
      </c>
      <c r="C4655" s="182" t="s">
        <v>178</v>
      </c>
      <c r="D4655" s="183">
        <v>45001</v>
      </c>
      <c r="E4655" s="188" t="s">
        <v>15194</v>
      </c>
      <c r="F4655" s="186">
        <v>687</v>
      </c>
      <c r="G4655" s="185" t="s">
        <v>6096</v>
      </c>
      <c r="H4655" s="110" t="s">
        <v>6221</v>
      </c>
      <c r="I4655" s="110"/>
    </row>
    <row r="4656" spans="1:9" ht="11.25" customHeight="1" x14ac:dyDescent="0.2">
      <c r="A4656" s="181">
        <v>100969</v>
      </c>
      <c r="B4656" s="182" t="s">
        <v>1259</v>
      </c>
      <c r="C4656" s="182" t="s">
        <v>178</v>
      </c>
      <c r="D4656" s="183">
        <v>44587</v>
      </c>
      <c r="E4656" s="188" t="s">
        <v>7328</v>
      </c>
      <c r="F4656" s="186">
        <v>26099</v>
      </c>
      <c r="G4656" s="185" t="s">
        <v>6096</v>
      </c>
      <c r="H4656" s="110" t="s">
        <v>6255</v>
      </c>
      <c r="I4656" s="110"/>
    </row>
    <row r="4657" spans="1:9" ht="11.25" customHeight="1" x14ac:dyDescent="0.2">
      <c r="A4657" s="181">
        <v>100970</v>
      </c>
      <c r="B4657" s="182" t="s">
        <v>1708</v>
      </c>
      <c r="C4657" s="182" t="s">
        <v>168</v>
      </c>
      <c r="D4657" s="183"/>
      <c r="E4657" s="188" t="s">
        <v>15193</v>
      </c>
      <c r="F4657" s="186">
        <v>0</v>
      </c>
      <c r="G4657" s="185" t="s">
        <v>6096</v>
      </c>
      <c r="H4657" s="110" t="s">
        <v>6221</v>
      </c>
      <c r="I4657" s="110"/>
    </row>
    <row r="4658" spans="1:9" ht="11.25" customHeight="1" x14ac:dyDescent="0.2">
      <c r="A4658" s="181">
        <v>100971</v>
      </c>
      <c r="B4658" s="182" t="s">
        <v>7559</v>
      </c>
      <c r="C4658" s="182" t="s">
        <v>4484</v>
      </c>
      <c r="D4658" s="183">
        <v>45000</v>
      </c>
      <c r="E4658" s="188" t="s">
        <v>15194</v>
      </c>
      <c r="F4658" s="186">
        <v>40461</v>
      </c>
      <c r="G4658" s="185" t="s">
        <v>6096</v>
      </c>
      <c r="H4658" s="110" t="s">
        <v>6119</v>
      </c>
      <c r="I4658" s="110"/>
    </row>
    <row r="4659" spans="1:9" ht="11.25" customHeight="1" x14ac:dyDescent="0.2">
      <c r="A4659" s="181">
        <v>100972</v>
      </c>
      <c r="B4659" s="182" t="s">
        <v>3770</v>
      </c>
      <c r="C4659" s="182" t="s">
        <v>178</v>
      </c>
      <c r="D4659" s="183">
        <v>44589</v>
      </c>
      <c r="E4659" s="188" t="s">
        <v>7328</v>
      </c>
      <c r="F4659" s="186">
        <v>12289</v>
      </c>
      <c r="G4659" s="185" t="s">
        <v>6096</v>
      </c>
      <c r="H4659" s="110" t="s">
        <v>6255</v>
      </c>
      <c r="I4659" s="110"/>
    </row>
    <row r="4660" spans="1:9" ht="11.25" customHeight="1" x14ac:dyDescent="0.2">
      <c r="A4660" s="181">
        <v>100973</v>
      </c>
      <c r="B4660" s="182" t="s">
        <v>11687</v>
      </c>
      <c r="C4660" s="182" t="s">
        <v>178</v>
      </c>
      <c r="D4660" s="183"/>
      <c r="E4660" s="188" t="s">
        <v>15193</v>
      </c>
      <c r="F4660" s="186">
        <v>0</v>
      </c>
      <c r="G4660" s="185" t="s">
        <v>6096</v>
      </c>
      <c r="H4660" s="110" t="s">
        <v>6255</v>
      </c>
      <c r="I4660" s="110"/>
    </row>
    <row r="4661" spans="1:9" ht="11.25" customHeight="1" x14ac:dyDescent="0.2">
      <c r="A4661" s="181">
        <v>100974</v>
      </c>
      <c r="B4661" s="182" t="s">
        <v>216</v>
      </c>
      <c r="C4661" s="182" t="s">
        <v>183</v>
      </c>
      <c r="D4661" s="183"/>
      <c r="E4661" s="188" t="s">
        <v>15193</v>
      </c>
      <c r="F4661" s="186">
        <v>0</v>
      </c>
      <c r="G4661" s="185" t="s">
        <v>6096</v>
      </c>
      <c r="H4661" s="110" t="s">
        <v>6255</v>
      </c>
      <c r="I4661" s="110"/>
    </row>
    <row r="4662" spans="1:9" ht="11.25" customHeight="1" x14ac:dyDescent="0.2">
      <c r="A4662" s="181">
        <v>100975</v>
      </c>
      <c r="B4662" s="182" t="s">
        <v>9224</v>
      </c>
      <c r="C4662" s="182" t="s">
        <v>178</v>
      </c>
      <c r="D4662" s="183">
        <v>45433</v>
      </c>
      <c r="E4662" s="188" t="s">
        <v>10909</v>
      </c>
      <c r="F4662" s="186">
        <v>25196901</v>
      </c>
      <c r="G4662" s="185" t="s">
        <v>6096</v>
      </c>
      <c r="H4662" s="110" t="s">
        <v>6152</v>
      </c>
      <c r="I4662" s="110"/>
    </row>
    <row r="4663" spans="1:9" ht="11.25" customHeight="1" x14ac:dyDescent="0.2">
      <c r="A4663" s="181">
        <v>100976</v>
      </c>
      <c r="B4663" s="182" t="s">
        <v>6216</v>
      </c>
      <c r="C4663" s="182" t="s">
        <v>4484</v>
      </c>
      <c r="D4663" s="183">
        <v>44683</v>
      </c>
      <c r="E4663" s="188" t="s">
        <v>7328</v>
      </c>
      <c r="F4663" s="186">
        <v>69542.009999999995</v>
      </c>
      <c r="G4663" s="185" t="s">
        <v>6096</v>
      </c>
      <c r="H4663" s="110" t="s">
        <v>6119</v>
      </c>
      <c r="I4663" s="110"/>
    </row>
    <row r="4664" spans="1:9" ht="11.25" customHeight="1" x14ac:dyDescent="0.2">
      <c r="A4664" s="181">
        <v>100977</v>
      </c>
      <c r="B4664" s="182" t="s">
        <v>1613</v>
      </c>
      <c r="C4664" s="182" t="s">
        <v>183</v>
      </c>
      <c r="D4664" s="183"/>
      <c r="E4664" s="188" t="s">
        <v>15193</v>
      </c>
      <c r="F4664" s="186">
        <v>0</v>
      </c>
      <c r="G4664" s="185" t="s">
        <v>6096</v>
      </c>
      <c r="H4664" s="110" t="s">
        <v>6119</v>
      </c>
      <c r="I4664" s="110"/>
    </row>
    <row r="4665" spans="1:9" ht="11.25" customHeight="1" x14ac:dyDescent="0.2">
      <c r="A4665" s="181">
        <v>100978</v>
      </c>
      <c r="B4665" s="182" t="s">
        <v>11685</v>
      </c>
      <c r="C4665" s="182" t="s">
        <v>171</v>
      </c>
      <c r="D4665" s="183"/>
      <c r="E4665" s="188" t="s">
        <v>15193</v>
      </c>
      <c r="F4665" s="186">
        <v>0</v>
      </c>
      <c r="G4665" s="185" t="s">
        <v>6096</v>
      </c>
      <c r="H4665" s="110" t="s">
        <v>6255</v>
      </c>
      <c r="I4665" s="110"/>
    </row>
    <row r="4666" spans="1:9" ht="11.25" customHeight="1" x14ac:dyDescent="0.2">
      <c r="A4666" s="181">
        <v>100979</v>
      </c>
      <c r="B4666" s="182" t="s">
        <v>234</v>
      </c>
      <c r="C4666" s="182" t="s">
        <v>178</v>
      </c>
      <c r="D4666" s="183">
        <v>45014</v>
      </c>
      <c r="E4666" s="188" t="s">
        <v>15194</v>
      </c>
      <c r="F4666" s="186">
        <v>22758</v>
      </c>
      <c r="G4666" s="185" t="s">
        <v>6096</v>
      </c>
      <c r="H4666" s="110" t="s">
        <v>6255</v>
      </c>
      <c r="I4666" s="110"/>
    </row>
    <row r="4667" spans="1:9" ht="11.25" customHeight="1" x14ac:dyDescent="0.2">
      <c r="A4667" s="181">
        <v>100980</v>
      </c>
      <c r="B4667" s="182" t="s">
        <v>6565</v>
      </c>
      <c r="C4667" s="182" t="s">
        <v>171</v>
      </c>
      <c r="D4667" s="183">
        <v>45016</v>
      </c>
      <c r="E4667" s="188" t="s">
        <v>15194</v>
      </c>
      <c r="F4667" s="186">
        <v>7208</v>
      </c>
      <c r="G4667" s="185" t="s">
        <v>6096</v>
      </c>
      <c r="H4667" s="110" t="s">
        <v>6255</v>
      </c>
      <c r="I4667" s="110"/>
    </row>
    <row r="4668" spans="1:9" ht="11.25" customHeight="1" x14ac:dyDescent="0.2">
      <c r="A4668" s="181">
        <v>100981</v>
      </c>
      <c r="B4668" s="182" t="s">
        <v>6564</v>
      </c>
      <c r="C4668" s="182" t="s">
        <v>171</v>
      </c>
      <c r="D4668" s="183">
        <v>45016</v>
      </c>
      <c r="E4668" s="188" t="s">
        <v>15194</v>
      </c>
      <c r="F4668" s="186">
        <v>14677.2</v>
      </c>
      <c r="G4668" s="185" t="s">
        <v>6096</v>
      </c>
      <c r="H4668" s="110" t="s">
        <v>6119</v>
      </c>
      <c r="I4668" s="110"/>
    </row>
    <row r="4669" spans="1:9" ht="11.25" customHeight="1" x14ac:dyDescent="0.2">
      <c r="A4669" s="181">
        <v>100982</v>
      </c>
      <c r="B4669" s="182" t="s">
        <v>14853</v>
      </c>
      <c r="C4669" s="182" t="s">
        <v>183</v>
      </c>
      <c r="D4669" s="183">
        <v>45014</v>
      </c>
      <c r="E4669" s="188" t="s">
        <v>15194</v>
      </c>
      <c r="F4669" s="186">
        <v>22696</v>
      </c>
      <c r="G4669" s="185" t="s">
        <v>6096</v>
      </c>
      <c r="H4669" s="110" t="s">
        <v>6255</v>
      </c>
      <c r="I4669" s="110"/>
    </row>
    <row r="4670" spans="1:9" ht="11.25" customHeight="1" x14ac:dyDescent="0.2">
      <c r="A4670" s="181">
        <v>100983</v>
      </c>
      <c r="B4670" s="182" t="s">
        <v>7310</v>
      </c>
      <c r="C4670" s="182" t="s">
        <v>7311</v>
      </c>
      <c r="D4670" s="183">
        <v>45062</v>
      </c>
      <c r="E4670" s="188" t="s">
        <v>15194</v>
      </c>
      <c r="F4670" s="186">
        <v>42509</v>
      </c>
      <c r="G4670" s="185" t="s">
        <v>6096</v>
      </c>
      <c r="H4670" s="110" t="s">
        <v>6255</v>
      </c>
      <c r="I4670" s="110"/>
    </row>
    <row r="4671" spans="1:9" ht="11.25" customHeight="1" x14ac:dyDescent="0.2">
      <c r="A4671" s="181">
        <v>100984</v>
      </c>
      <c r="B4671" s="182" t="s">
        <v>9223</v>
      </c>
      <c r="C4671" s="182" t="s">
        <v>178</v>
      </c>
      <c r="D4671" s="183">
        <v>44677</v>
      </c>
      <c r="E4671" s="188" t="s">
        <v>7328</v>
      </c>
      <c r="F4671" s="186">
        <v>9578857</v>
      </c>
      <c r="G4671" s="185" t="s">
        <v>6096</v>
      </c>
      <c r="H4671" s="110" t="s">
        <v>6255</v>
      </c>
      <c r="I4671" s="110"/>
    </row>
    <row r="4672" spans="1:9" ht="11.25" customHeight="1" x14ac:dyDescent="0.2">
      <c r="A4672" s="181">
        <v>100985</v>
      </c>
      <c r="B4672" s="182" t="s">
        <v>7164</v>
      </c>
      <c r="C4672" s="182" t="s">
        <v>178</v>
      </c>
      <c r="D4672" s="183">
        <v>45000</v>
      </c>
      <c r="E4672" s="188" t="s">
        <v>15194</v>
      </c>
      <c r="F4672" s="186">
        <v>558481.01</v>
      </c>
      <c r="G4672" s="185" t="s">
        <v>6096</v>
      </c>
      <c r="H4672" s="110" t="s">
        <v>6119</v>
      </c>
      <c r="I4672" s="110"/>
    </row>
    <row r="4673" spans="1:9" ht="11.25" customHeight="1" x14ac:dyDescent="0.2">
      <c r="A4673" s="181">
        <v>100986</v>
      </c>
      <c r="B4673" s="182" t="s">
        <v>11684</v>
      </c>
      <c r="C4673" s="182" t="s">
        <v>178</v>
      </c>
      <c r="D4673" s="183"/>
      <c r="E4673" s="188" t="s">
        <v>15193</v>
      </c>
      <c r="F4673" s="186">
        <v>0</v>
      </c>
      <c r="G4673" s="185" t="s">
        <v>6096</v>
      </c>
      <c r="H4673" s="110" t="s">
        <v>6119</v>
      </c>
      <c r="I4673" s="110"/>
    </row>
    <row r="4674" spans="1:9" ht="11.25" customHeight="1" x14ac:dyDescent="0.2">
      <c r="A4674" s="181">
        <v>100987</v>
      </c>
      <c r="B4674" s="182" t="s">
        <v>11682</v>
      </c>
      <c r="C4674" s="182" t="s">
        <v>178</v>
      </c>
      <c r="D4674" s="183"/>
      <c r="E4674" s="188" t="s">
        <v>15193</v>
      </c>
      <c r="F4674" s="186">
        <v>0</v>
      </c>
      <c r="G4674" s="185" t="s">
        <v>6096</v>
      </c>
      <c r="H4674" s="110" t="s">
        <v>6255</v>
      </c>
      <c r="I4674" s="110"/>
    </row>
    <row r="4675" spans="1:9" ht="11.25" customHeight="1" x14ac:dyDescent="0.2">
      <c r="A4675" s="181">
        <v>100988</v>
      </c>
      <c r="B4675" s="182" t="s">
        <v>2390</v>
      </c>
      <c r="C4675" s="182" t="s">
        <v>178</v>
      </c>
      <c r="D4675" s="183"/>
      <c r="E4675" s="188" t="s">
        <v>15193</v>
      </c>
      <c r="F4675" s="186">
        <v>0</v>
      </c>
      <c r="G4675" s="185" t="s">
        <v>6096</v>
      </c>
      <c r="H4675" s="110" t="s">
        <v>6255</v>
      </c>
      <c r="I4675" s="110"/>
    </row>
    <row r="4676" spans="1:9" ht="11.25" customHeight="1" x14ac:dyDescent="0.2">
      <c r="A4676" s="181">
        <v>100989</v>
      </c>
      <c r="B4676" s="182" t="s">
        <v>7558</v>
      </c>
      <c r="C4676" s="182" t="s">
        <v>273</v>
      </c>
      <c r="D4676" s="183">
        <v>45009</v>
      </c>
      <c r="E4676" s="188" t="s">
        <v>15194</v>
      </c>
      <c r="F4676" s="186">
        <v>156180</v>
      </c>
      <c r="G4676" s="185" t="s">
        <v>6096</v>
      </c>
      <c r="H4676" s="110" t="s">
        <v>6255</v>
      </c>
      <c r="I4676" s="110"/>
    </row>
    <row r="4677" spans="1:9" ht="11.25" customHeight="1" x14ac:dyDescent="0.2">
      <c r="A4677" s="181">
        <v>100990</v>
      </c>
      <c r="B4677" s="182" t="s">
        <v>3125</v>
      </c>
      <c r="C4677" s="182" t="s">
        <v>171</v>
      </c>
      <c r="D4677" s="184"/>
      <c r="E4677" s="188" t="s">
        <v>15193</v>
      </c>
      <c r="F4677" s="186">
        <v>0</v>
      </c>
      <c r="G4677" s="185" t="s">
        <v>6096</v>
      </c>
      <c r="H4677" s="110" t="s">
        <v>6119</v>
      </c>
      <c r="I4677" s="110"/>
    </row>
    <row r="4678" spans="1:9" ht="11.25" customHeight="1" x14ac:dyDescent="0.2">
      <c r="A4678" s="181">
        <v>100991</v>
      </c>
      <c r="B4678" s="182" t="s">
        <v>11681</v>
      </c>
      <c r="C4678" s="182" t="s">
        <v>178</v>
      </c>
      <c r="D4678" s="184"/>
      <c r="E4678" s="188" t="s">
        <v>15193</v>
      </c>
      <c r="F4678" s="186">
        <v>0</v>
      </c>
      <c r="G4678" s="185" t="s">
        <v>6096</v>
      </c>
      <c r="H4678" s="110" t="s">
        <v>6255</v>
      </c>
      <c r="I4678" s="110"/>
    </row>
    <row r="4679" spans="1:9" ht="11.25" customHeight="1" x14ac:dyDescent="0.2">
      <c r="A4679" s="181">
        <v>100992</v>
      </c>
      <c r="B4679" s="182" t="s">
        <v>11679</v>
      </c>
      <c r="C4679" s="182" t="s">
        <v>168</v>
      </c>
      <c r="D4679" s="184"/>
      <c r="E4679" s="188" t="s">
        <v>15193</v>
      </c>
      <c r="F4679" s="186">
        <v>0</v>
      </c>
      <c r="G4679" s="185" t="s">
        <v>6096</v>
      </c>
      <c r="H4679" s="110" t="s">
        <v>6119</v>
      </c>
      <c r="I4679" s="110"/>
    </row>
    <row r="4680" spans="1:9" ht="11.25" customHeight="1" x14ac:dyDescent="0.2">
      <c r="A4680" s="181">
        <v>100993</v>
      </c>
      <c r="B4680" s="182" t="s">
        <v>6563</v>
      </c>
      <c r="C4680" s="182" t="s">
        <v>183</v>
      </c>
      <c r="D4680" s="184">
        <v>45434</v>
      </c>
      <c r="E4680" s="188" t="s">
        <v>10909</v>
      </c>
      <c r="F4680" s="186">
        <v>239244</v>
      </c>
      <c r="G4680" s="185" t="s">
        <v>6096</v>
      </c>
      <c r="H4680" s="110" t="s">
        <v>6255</v>
      </c>
      <c r="I4680" s="110"/>
    </row>
    <row r="4681" spans="1:9" ht="11.25" customHeight="1" x14ac:dyDescent="0.2">
      <c r="A4681" s="181">
        <v>100994</v>
      </c>
      <c r="B4681" s="182" t="s">
        <v>6561</v>
      </c>
      <c r="C4681" s="182" t="s">
        <v>178</v>
      </c>
      <c r="D4681" s="184">
        <v>44991</v>
      </c>
      <c r="E4681" s="188" t="s">
        <v>15194</v>
      </c>
      <c r="F4681" s="186">
        <v>63701</v>
      </c>
      <c r="G4681" s="185" t="s">
        <v>6096</v>
      </c>
      <c r="H4681" s="110" t="s">
        <v>6119</v>
      </c>
      <c r="I4681" s="110"/>
    </row>
    <row r="4682" spans="1:9" ht="11.25" customHeight="1" x14ac:dyDescent="0.2">
      <c r="A4682" s="181">
        <v>100995</v>
      </c>
      <c r="B4682" s="182" t="s">
        <v>7906</v>
      </c>
      <c r="C4682" s="182" t="s">
        <v>183</v>
      </c>
      <c r="D4682" s="184">
        <v>43839</v>
      </c>
      <c r="E4682" s="188" t="s">
        <v>15196</v>
      </c>
      <c r="F4682" s="186">
        <v>4390.01</v>
      </c>
      <c r="G4682" s="185" t="s">
        <v>6096</v>
      </c>
      <c r="H4682" s="110" t="s">
        <v>6221</v>
      </c>
      <c r="I4682" s="110"/>
    </row>
    <row r="4683" spans="1:9" ht="11.25" customHeight="1" x14ac:dyDescent="0.2">
      <c r="A4683" s="181">
        <v>100996</v>
      </c>
      <c r="B4683" s="182" t="s">
        <v>5328</v>
      </c>
      <c r="C4683" s="182" t="s">
        <v>171</v>
      </c>
      <c r="D4683" s="183">
        <v>45014</v>
      </c>
      <c r="E4683" s="188" t="s">
        <v>15194</v>
      </c>
      <c r="F4683" s="186">
        <v>95715</v>
      </c>
      <c r="G4683" s="185" t="s">
        <v>6096</v>
      </c>
      <c r="H4683" s="110" t="s">
        <v>6255</v>
      </c>
      <c r="I4683" s="110"/>
    </row>
    <row r="4684" spans="1:9" ht="11.25" customHeight="1" x14ac:dyDescent="0.2">
      <c r="A4684" s="181">
        <v>100997</v>
      </c>
      <c r="B4684" s="182" t="s">
        <v>8402</v>
      </c>
      <c r="C4684" s="182" t="s">
        <v>183</v>
      </c>
      <c r="D4684" s="183">
        <v>43661</v>
      </c>
      <c r="E4684" s="188" t="s">
        <v>15195</v>
      </c>
      <c r="F4684" s="186">
        <v>53200</v>
      </c>
      <c r="G4684" s="185" t="s">
        <v>6096</v>
      </c>
      <c r="H4684" s="110" t="s">
        <v>6119</v>
      </c>
      <c r="I4684" s="110"/>
    </row>
    <row r="4685" spans="1:9" ht="11.25" customHeight="1" x14ac:dyDescent="0.2">
      <c r="A4685" s="181">
        <v>100998</v>
      </c>
      <c r="B4685" s="182" t="s">
        <v>1026</v>
      </c>
      <c r="C4685" s="182" t="s">
        <v>178</v>
      </c>
      <c r="D4685" s="183"/>
      <c r="E4685" s="188" t="s">
        <v>15193</v>
      </c>
      <c r="F4685" s="186">
        <v>0</v>
      </c>
      <c r="G4685" s="185" t="s">
        <v>6096</v>
      </c>
      <c r="H4685" s="110" t="s">
        <v>6119</v>
      </c>
      <c r="I4685" s="110"/>
    </row>
    <row r="4686" spans="1:9" ht="11.25" customHeight="1" x14ac:dyDescent="0.2">
      <c r="A4686" s="181">
        <v>100999</v>
      </c>
      <c r="B4686" s="182" t="s">
        <v>11677</v>
      </c>
      <c r="C4686" s="182" t="s">
        <v>178</v>
      </c>
      <c r="D4686" s="183"/>
      <c r="E4686" s="188" t="s">
        <v>15193</v>
      </c>
      <c r="F4686" s="186">
        <v>0</v>
      </c>
      <c r="G4686" s="185" t="s">
        <v>6096</v>
      </c>
      <c r="H4686" s="110" t="s">
        <v>6255</v>
      </c>
      <c r="I4686" s="110"/>
    </row>
    <row r="4687" spans="1:9" ht="11.25" customHeight="1" x14ac:dyDescent="0.2">
      <c r="A4687" s="181">
        <v>101001</v>
      </c>
      <c r="B4687" s="182" t="s">
        <v>7557</v>
      </c>
      <c r="C4687" s="182" t="s">
        <v>178</v>
      </c>
      <c r="D4687" s="183">
        <v>45002</v>
      </c>
      <c r="E4687" s="188" t="s">
        <v>15194</v>
      </c>
      <c r="F4687" s="186">
        <v>1251</v>
      </c>
      <c r="G4687" s="185" t="s">
        <v>6096</v>
      </c>
      <c r="H4687" s="110" t="s">
        <v>6119</v>
      </c>
      <c r="I4687" s="110"/>
    </row>
    <row r="4688" spans="1:9" ht="11.25" customHeight="1" x14ac:dyDescent="0.2">
      <c r="A4688" s="181">
        <v>101002</v>
      </c>
      <c r="B4688" s="182" t="s">
        <v>2729</v>
      </c>
      <c r="C4688" s="182" t="s">
        <v>178</v>
      </c>
      <c r="D4688" s="184"/>
      <c r="E4688" s="188" t="s">
        <v>15193</v>
      </c>
      <c r="F4688" s="186">
        <v>0</v>
      </c>
      <c r="G4688" s="185" t="s">
        <v>6096</v>
      </c>
      <c r="H4688" s="110" t="s">
        <v>6255</v>
      </c>
      <c r="I4688" s="110"/>
    </row>
    <row r="4689" spans="1:9" ht="11.25" customHeight="1" x14ac:dyDescent="0.2">
      <c r="A4689" s="181">
        <v>101003</v>
      </c>
      <c r="B4689" s="182" t="s">
        <v>7555</v>
      </c>
      <c r="C4689" s="182" t="s">
        <v>178</v>
      </c>
      <c r="D4689" s="183">
        <v>45006</v>
      </c>
      <c r="E4689" s="188" t="s">
        <v>15194</v>
      </c>
      <c r="F4689" s="186">
        <v>637718</v>
      </c>
      <c r="G4689" s="185" t="s">
        <v>6096</v>
      </c>
      <c r="H4689" s="110" t="s">
        <v>6119</v>
      </c>
      <c r="I4689" s="110"/>
    </row>
    <row r="4690" spans="1:9" ht="11.25" customHeight="1" x14ac:dyDescent="0.2">
      <c r="A4690" s="181">
        <v>101004</v>
      </c>
      <c r="B4690" s="182" t="s">
        <v>1420</v>
      </c>
      <c r="C4690" s="182" t="s">
        <v>178</v>
      </c>
      <c r="D4690" s="183">
        <v>45006</v>
      </c>
      <c r="E4690" s="188" t="s">
        <v>15194</v>
      </c>
      <c r="F4690" s="186">
        <v>106359</v>
      </c>
      <c r="G4690" s="185" t="s">
        <v>6096</v>
      </c>
      <c r="H4690" s="110" t="s">
        <v>6303</v>
      </c>
      <c r="I4690" s="110"/>
    </row>
    <row r="4691" spans="1:9" ht="11.25" customHeight="1" x14ac:dyDescent="0.2">
      <c r="A4691" s="181">
        <v>101005</v>
      </c>
      <c r="B4691" s="182" t="s">
        <v>1555</v>
      </c>
      <c r="C4691" s="182" t="s">
        <v>178</v>
      </c>
      <c r="D4691" s="183">
        <v>45014</v>
      </c>
      <c r="E4691" s="188" t="s">
        <v>15194</v>
      </c>
      <c r="F4691" s="186">
        <v>229393</v>
      </c>
      <c r="G4691" s="185" t="s">
        <v>6096</v>
      </c>
      <c r="H4691" s="110" t="s">
        <v>6168</v>
      </c>
      <c r="I4691" s="110"/>
    </row>
    <row r="4692" spans="1:9" ht="11.25" customHeight="1" x14ac:dyDescent="0.2">
      <c r="A4692" s="181">
        <v>101006</v>
      </c>
      <c r="B4692" s="182" t="s">
        <v>1425</v>
      </c>
      <c r="C4692" s="182" t="s">
        <v>178</v>
      </c>
      <c r="D4692" s="184">
        <v>45014</v>
      </c>
      <c r="E4692" s="188" t="s">
        <v>15194</v>
      </c>
      <c r="F4692" s="186">
        <v>389129</v>
      </c>
      <c r="G4692" s="185" t="s">
        <v>6096</v>
      </c>
      <c r="H4692" s="110" t="s">
        <v>6168</v>
      </c>
      <c r="I4692" s="110"/>
    </row>
    <row r="4693" spans="1:9" ht="11.25" customHeight="1" x14ac:dyDescent="0.2">
      <c r="A4693" s="181">
        <v>101008</v>
      </c>
      <c r="B4693" s="182" t="s">
        <v>11675</v>
      </c>
      <c r="C4693" s="182" t="s">
        <v>171</v>
      </c>
      <c r="D4693" s="184"/>
      <c r="E4693" s="188" t="s">
        <v>15193</v>
      </c>
      <c r="F4693" s="186">
        <v>0</v>
      </c>
      <c r="G4693" s="185" t="s">
        <v>6096</v>
      </c>
      <c r="H4693" s="110" t="s">
        <v>6303</v>
      </c>
      <c r="I4693" s="110"/>
    </row>
    <row r="4694" spans="1:9" ht="11.25" customHeight="1" x14ac:dyDescent="0.2">
      <c r="A4694" s="181">
        <v>101009</v>
      </c>
      <c r="B4694" s="182" t="s">
        <v>15111</v>
      </c>
      <c r="C4694" s="182" t="s">
        <v>171</v>
      </c>
      <c r="D4694" s="183">
        <v>44987</v>
      </c>
      <c r="E4694" s="188" t="s">
        <v>15194</v>
      </c>
      <c r="F4694" s="186">
        <v>10576.01</v>
      </c>
      <c r="G4694" s="185" t="s">
        <v>6096</v>
      </c>
      <c r="H4694" s="110" t="s">
        <v>6303</v>
      </c>
      <c r="I4694" s="110"/>
    </row>
    <row r="4695" spans="1:9" ht="11.25" customHeight="1" x14ac:dyDescent="0.2">
      <c r="A4695" s="181">
        <v>101010</v>
      </c>
      <c r="B4695" s="182" t="s">
        <v>1363</v>
      </c>
      <c r="C4695" s="182" t="s">
        <v>168</v>
      </c>
      <c r="D4695" s="183">
        <v>45001</v>
      </c>
      <c r="E4695" s="188" t="s">
        <v>15194</v>
      </c>
      <c r="F4695" s="186">
        <v>17271.009999999998</v>
      </c>
      <c r="G4695" s="185" t="s">
        <v>6096</v>
      </c>
      <c r="H4695" s="110" t="s">
        <v>6303</v>
      </c>
      <c r="I4695" s="110"/>
    </row>
    <row r="4696" spans="1:9" ht="11.25" customHeight="1" x14ac:dyDescent="0.2">
      <c r="A4696" s="181">
        <v>101011</v>
      </c>
      <c r="B4696" s="182" t="s">
        <v>7905</v>
      </c>
      <c r="C4696" s="182" t="s">
        <v>171</v>
      </c>
      <c r="D4696" s="183">
        <v>43839</v>
      </c>
      <c r="E4696" s="188" t="s">
        <v>15196</v>
      </c>
      <c r="F4696" s="186">
        <v>2881</v>
      </c>
      <c r="G4696" s="185" t="s">
        <v>6096</v>
      </c>
      <c r="H4696" s="110" t="s">
        <v>6303</v>
      </c>
      <c r="I4696" s="110"/>
    </row>
    <row r="4697" spans="1:9" ht="11.25" customHeight="1" x14ac:dyDescent="0.2">
      <c r="A4697" s="181">
        <v>101012</v>
      </c>
      <c r="B4697" s="182" t="s">
        <v>966</v>
      </c>
      <c r="C4697" s="182" t="s">
        <v>4484</v>
      </c>
      <c r="D4697" s="183">
        <v>45009</v>
      </c>
      <c r="E4697" s="188" t="s">
        <v>15194</v>
      </c>
      <c r="F4697" s="186">
        <v>28051</v>
      </c>
      <c r="G4697" s="185" t="s">
        <v>6096</v>
      </c>
      <c r="H4697" s="110" t="s">
        <v>6303</v>
      </c>
      <c r="I4697" s="110"/>
    </row>
    <row r="4698" spans="1:9" ht="11.25" customHeight="1" x14ac:dyDescent="0.2">
      <c r="A4698" s="181">
        <v>101013</v>
      </c>
      <c r="B4698" s="182" t="s">
        <v>9222</v>
      </c>
      <c r="C4698" s="182" t="s">
        <v>171</v>
      </c>
      <c r="D4698" s="183">
        <v>44658</v>
      </c>
      <c r="E4698" s="188" t="s">
        <v>7328</v>
      </c>
      <c r="F4698" s="186">
        <v>3760</v>
      </c>
      <c r="G4698" s="185" t="s">
        <v>6096</v>
      </c>
      <c r="H4698" s="110" t="s">
        <v>6303</v>
      </c>
      <c r="I4698" s="110"/>
    </row>
    <row r="4699" spans="1:9" ht="11.25" customHeight="1" x14ac:dyDescent="0.2">
      <c r="A4699" s="181">
        <v>101014</v>
      </c>
      <c r="B4699" s="182" t="s">
        <v>2851</v>
      </c>
      <c r="C4699" s="182" t="s">
        <v>751</v>
      </c>
      <c r="D4699" s="183"/>
      <c r="E4699" s="188" t="s">
        <v>15193</v>
      </c>
      <c r="F4699" s="186">
        <v>0</v>
      </c>
      <c r="G4699" s="185" t="s">
        <v>6096</v>
      </c>
      <c r="H4699" s="110" t="s">
        <v>6195</v>
      </c>
      <c r="I4699" s="110"/>
    </row>
    <row r="4700" spans="1:9" ht="11.25" customHeight="1" x14ac:dyDescent="0.2">
      <c r="A4700" s="181">
        <v>101015</v>
      </c>
      <c r="B4700" s="182" t="s">
        <v>11673</v>
      </c>
      <c r="C4700" s="182" t="s">
        <v>4484</v>
      </c>
      <c r="D4700" s="183"/>
      <c r="E4700" s="188" t="s">
        <v>15193</v>
      </c>
      <c r="F4700" s="186">
        <v>0</v>
      </c>
      <c r="G4700" s="185" t="s">
        <v>6096</v>
      </c>
      <c r="H4700" s="110" t="s">
        <v>6124</v>
      </c>
      <c r="I4700" s="110"/>
    </row>
    <row r="4701" spans="1:9" ht="11.25" customHeight="1" x14ac:dyDescent="0.2">
      <c r="A4701" s="181">
        <v>101016</v>
      </c>
      <c r="B4701" s="182" t="s">
        <v>14710</v>
      </c>
      <c r="C4701" s="182" t="s">
        <v>178</v>
      </c>
      <c r="D4701" s="184">
        <v>45014</v>
      </c>
      <c r="E4701" s="188" t="s">
        <v>15194</v>
      </c>
      <c r="F4701" s="186">
        <v>14420302</v>
      </c>
      <c r="G4701" s="185" t="s">
        <v>6096</v>
      </c>
      <c r="H4701" s="110" t="s">
        <v>6124</v>
      </c>
      <c r="I4701" s="110"/>
    </row>
    <row r="4702" spans="1:9" ht="11.25" customHeight="1" x14ac:dyDescent="0.2">
      <c r="A4702" s="181">
        <v>101017</v>
      </c>
      <c r="B4702" s="182" t="s">
        <v>7340</v>
      </c>
      <c r="C4702" s="182" t="s">
        <v>178</v>
      </c>
      <c r="D4702" s="183">
        <v>44994</v>
      </c>
      <c r="E4702" s="188" t="s">
        <v>15194</v>
      </c>
      <c r="F4702" s="186">
        <v>4868</v>
      </c>
      <c r="G4702" s="185" t="s">
        <v>6096</v>
      </c>
      <c r="H4702" s="110" t="s">
        <v>6255</v>
      </c>
      <c r="I4702" s="110"/>
    </row>
    <row r="4703" spans="1:9" ht="11.25" customHeight="1" x14ac:dyDescent="0.2">
      <c r="A4703" s="181">
        <v>101018</v>
      </c>
      <c r="B4703" s="182" t="s">
        <v>5266</v>
      </c>
      <c r="C4703" s="182" t="s">
        <v>178</v>
      </c>
      <c r="D4703" s="184">
        <v>45447</v>
      </c>
      <c r="E4703" s="188" t="s">
        <v>10909</v>
      </c>
      <c r="F4703" s="186">
        <v>24295511</v>
      </c>
      <c r="G4703" s="185" t="s">
        <v>6096</v>
      </c>
      <c r="H4703" s="110" t="s">
        <v>6255</v>
      </c>
      <c r="I4703" s="110"/>
    </row>
    <row r="4704" spans="1:9" ht="11.25" customHeight="1" x14ac:dyDescent="0.2">
      <c r="A4704" s="181">
        <v>101019</v>
      </c>
      <c r="B4704" s="182" t="s">
        <v>9221</v>
      </c>
      <c r="C4704" s="182" t="s">
        <v>178</v>
      </c>
      <c r="D4704" s="183">
        <v>45014</v>
      </c>
      <c r="E4704" s="188" t="s">
        <v>15194</v>
      </c>
      <c r="F4704" s="186">
        <v>10055956</v>
      </c>
      <c r="G4704" s="185" t="s">
        <v>6096</v>
      </c>
      <c r="H4704" s="110" t="s">
        <v>6255</v>
      </c>
      <c r="I4704" s="110"/>
    </row>
    <row r="4705" spans="1:9" ht="11.25" customHeight="1" x14ac:dyDescent="0.2">
      <c r="A4705" s="181">
        <v>101020</v>
      </c>
      <c r="B4705" s="182" t="s">
        <v>9220</v>
      </c>
      <c r="C4705" s="182" t="s">
        <v>178</v>
      </c>
      <c r="D4705" s="183">
        <v>45014</v>
      </c>
      <c r="E4705" s="188" t="s">
        <v>15194</v>
      </c>
      <c r="F4705" s="186">
        <v>12515158.01</v>
      </c>
      <c r="G4705" s="185" t="s">
        <v>6096</v>
      </c>
      <c r="H4705" s="110" t="s">
        <v>6255</v>
      </c>
      <c r="I4705" s="110"/>
    </row>
    <row r="4706" spans="1:9" ht="11.25" customHeight="1" x14ac:dyDescent="0.2">
      <c r="A4706" s="181">
        <v>101021</v>
      </c>
      <c r="B4706" s="182" t="s">
        <v>9129</v>
      </c>
      <c r="C4706" s="182" t="s">
        <v>178</v>
      </c>
      <c r="D4706" s="184">
        <v>43528</v>
      </c>
      <c r="E4706" s="188" t="s">
        <v>15195</v>
      </c>
      <c r="F4706" s="186">
        <v>69599.990000000005</v>
      </c>
      <c r="G4706" s="185" t="s">
        <v>6096</v>
      </c>
      <c r="H4706" s="110" t="s">
        <v>6255</v>
      </c>
      <c r="I4706" s="110"/>
    </row>
    <row r="4707" spans="1:9" ht="11.25" customHeight="1" x14ac:dyDescent="0.2">
      <c r="A4707" s="181">
        <v>101022</v>
      </c>
      <c r="B4707" s="182" t="s">
        <v>9128</v>
      </c>
      <c r="C4707" s="182" t="s">
        <v>178</v>
      </c>
      <c r="D4707" s="183">
        <v>44593</v>
      </c>
      <c r="E4707" s="188" t="s">
        <v>7328</v>
      </c>
      <c r="F4707" s="186">
        <v>487</v>
      </c>
      <c r="G4707" s="185" t="s">
        <v>6096</v>
      </c>
      <c r="H4707" s="110" t="s">
        <v>6255</v>
      </c>
      <c r="I4707" s="110"/>
    </row>
    <row r="4708" spans="1:9" ht="11.25" customHeight="1" x14ac:dyDescent="0.2">
      <c r="A4708" s="181">
        <v>101023</v>
      </c>
      <c r="B4708" s="182" t="s">
        <v>9108</v>
      </c>
      <c r="C4708" s="182" t="s">
        <v>178</v>
      </c>
      <c r="D4708" s="184">
        <v>44589</v>
      </c>
      <c r="E4708" s="188" t="s">
        <v>7328</v>
      </c>
      <c r="F4708" s="186">
        <v>2805267</v>
      </c>
      <c r="G4708" s="185" t="s">
        <v>6096</v>
      </c>
      <c r="H4708" s="110" t="s">
        <v>6605</v>
      </c>
      <c r="I4708" s="110"/>
    </row>
    <row r="4709" spans="1:9" ht="11.25" customHeight="1" x14ac:dyDescent="0.2">
      <c r="A4709" s="181">
        <v>101024</v>
      </c>
      <c r="B4709" s="182" t="s">
        <v>11672</v>
      </c>
      <c r="C4709" s="182" t="s">
        <v>178</v>
      </c>
      <c r="D4709" s="184"/>
      <c r="E4709" s="188" t="s">
        <v>15193</v>
      </c>
      <c r="F4709" s="186">
        <v>0</v>
      </c>
      <c r="G4709" s="185" t="s">
        <v>6096</v>
      </c>
      <c r="H4709" s="110" t="s">
        <v>6255</v>
      </c>
      <c r="I4709" s="110"/>
    </row>
    <row r="4710" spans="1:9" ht="11.25" customHeight="1" x14ac:dyDescent="0.2">
      <c r="A4710" s="181">
        <v>101025</v>
      </c>
      <c r="B4710" s="182" t="s">
        <v>11671</v>
      </c>
      <c r="C4710" s="182" t="s">
        <v>178</v>
      </c>
      <c r="D4710" s="184"/>
      <c r="E4710" s="188" t="s">
        <v>15193</v>
      </c>
      <c r="F4710" s="186">
        <v>0</v>
      </c>
      <c r="G4710" s="185" t="s">
        <v>6096</v>
      </c>
      <c r="H4710" s="110" t="s">
        <v>6255</v>
      </c>
      <c r="I4710" s="110"/>
    </row>
    <row r="4711" spans="1:9" ht="11.25" customHeight="1" x14ac:dyDescent="0.2">
      <c r="A4711" s="181">
        <v>101026</v>
      </c>
      <c r="B4711" s="182" t="s">
        <v>11670</v>
      </c>
      <c r="C4711" s="182" t="s">
        <v>178</v>
      </c>
      <c r="D4711" s="184"/>
      <c r="E4711" s="188" t="s">
        <v>15193</v>
      </c>
      <c r="F4711" s="186">
        <v>0</v>
      </c>
      <c r="G4711" s="185" t="s">
        <v>6096</v>
      </c>
      <c r="H4711" s="110" t="s">
        <v>6255</v>
      </c>
      <c r="I4711" s="110"/>
    </row>
    <row r="4712" spans="1:9" ht="11.25" customHeight="1" x14ac:dyDescent="0.2">
      <c r="A4712" s="181">
        <v>101027</v>
      </c>
      <c r="B4712" s="182" t="s">
        <v>4508</v>
      </c>
      <c r="C4712" s="182" t="s">
        <v>401</v>
      </c>
      <c r="D4712" s="183">
        <v>44725</v>
      </c>
      <c r="E4712" s="188" t="s">
        <v>7328</v>
      </c>
      <c r="F4712" s="186">
        <v>435438.98</v>
      </c>
      <c r="G4712" s="185" t="s">
        <v>6096</v>
      </c>
      <c r="H4712" s="110" t="s">
        <v>6255</v>
      </c>
      <c r="I4712" s="110"/>
    </row>
    <row r="4713" spans="1:9" ht="11.25" customHeight="1" x14ac:dyDescent="0.2">
      <c r="A4713" s="181">
        <v>101028</v>
      </c>
      <c r="B4713" s="182" t="s">
        <v>11669</v>
      </c>
      <c r="C4713" s="182" t="s">
        <v>178</v>
      </c>
      <c r="D4713" s="184"/>
      <c r="E4713" s="188" t="s">
        <v>15193</v>
      </c>
      <c r="F4713" s="186">
        <v>0</v>
      </c>
      <c r="G4713" s="185" t="s">
        <v>6096</v>
      </c>
      <c r="H4713" s="110" t="s">
        <v>6201</v>
      </c>
      <c r="I4713" s="110"/>
    </row>
    <row r="4714" spans="1:9" ht="11.25" customHeight="1" x14ac:dyDescent="0.2">
      <c r="A4714" s="181">
        <v>101029</v>
      </c>
      <c r="B4714" s="182" t="s">
        <v>11668</v>
      </c>
      <c r="C4714" s="182" t="s">
        <v>178</v>
      </c>
      <c r="D4714" s="184"/>
      <c r="E4714" s="188" t="s">
        <v>15193</v>
      </c>
      <c r="F4714" s="186">
        <v>0</v>
      </c>
      <c r="G4714" s="185" t="s">
        <v>6096</v>
      </c>
      <c r="H4714" s="110" t="s">
        <v>6303</v>
      </c>
      <c r="I4714" s="110"/>
    </row>
    <row r="4715" spans="1:9" ht="11.25" customHeight="1" x14ac:dyDescent="0.2">
      <c r="A4715" s="181">
        <v>101030</v>
      </c>
      <c r="B4715" s="182" t="s">
        <v>11667</v>
      </c>
      <c r="C4715" s="182" t="s">
        <v>178</v>
      </c>
      <c r="D4715" s="184"/>
      <c r="E4715" s="188" t="s">
        <v>15193</v>
      </c>
      <c r="F4715" s="186">
        <v>0</v>
      </c>
      <c r="G4715" s="185" t="s">
        <v>6096</v>
      </c>
      <c r="H4715" s="110" t="s">
        <v>6303</v>
      </c>
      <c r="I4715" s="110"/>
    </row>
    <row r="4716" spans="1:9" ht="11.25" customHeight="1" x14ac:dyDescent="0.2">
      <c r="A4716" s="181">
        <v>101031</v>
      </c>
      <c r="B4716" s="182" t="s">
        <v>9099</v>
      </c>
      <c r="C4716" s="182" t="s">
        <v>178</v>
      </c>
      <c r="D4716" s="183">
        <v>44725</v>
      </c>
      <c r="E4716" s="188" t="s">
        <v>7328</v>
      </c>
      <c r="F4716" s="186">
        <v>641414</v>
      </c>
      <c r="G4716" s="185" t="s">
        <v>6096</v>
      </c>
      <c r="H4716" s="110" t="s">
        <v>6303</v>
      </c>
      <c r="I4716" s="110"/>
    </row>
    <row r="4717" spans="1:9" ht="11.25" customHeight="1" x14ac:dyDescent="0.2">
      <c r="A4717" s="181">
        <v>101032</v>
      </c>
      <c r="B4717" s="182" t="s">
        <v>11666</v>
      </c>
      <c r="C4717" s="182" t="s">
        <v>178</v>
      </c>
      <c r="D4717" s="183"/>
      <c r="E4717" s="188" t="s">
        <v>15193</v>
      </c>
      <c r="F4717" s="186">
        <v>0</v>
      </c>
      <c r="G4717" s="185" t="s">
        <v>6096</v>
      </c>
      <c r="H4717" s="110" t="s">
        <v>6303</v>
      </c>
      <c r="I4717" s="110"/>
    </row>
    <row r="4718" spans="1:9" ht="11.25" customHeight="1" x14ac:dyDescent="0.2">
      <c r="A4718" s="181">
        <v>101033</v>
      </c>
      <c r="B4718" s="182" t="s">
        <v>11665</v>
      </c>
      <c r="C4718" s="182" t="s">
        <v>178</v>
      </c>
      <c r="D4718" s="183"/>
      <c r="E4718" s="188" t="s">
        <v>15193</v>
      </c>
      <c r="F4718" s="186">
        <v>0</v>
      </c>
      <c r="G4718" s="185" t="s">
        <v>6096</v>
      </c>
      <c r="H4718" s="110" t="s">
        <v>7081</v>
      </c>
      <c r="I4718" s="110"/>
    </row>
    <row r="4719" spans="1:9" ht="11.25" customHeight="1" x14ac:dyDescent="0.2">
      <c r="A4719" s="181">
        <v>101034</v>
      </c>
      <c r="B4719" s="182" t="s">
        <v>11664</v>
      </c>
      <c r="C4719" s="182" t="s">
        <v>178</v>
      </c>
      <c r="D4719" s="183"/>
      <c r="E4719" s="188" t="s">
        <v>15193</v>
      </c>
      <c r="F4719" s="186">
        <v>0</v>
      </c>
      <c r="G4719" s="185" t="s">
        <v>6096</v>
      </c>
      <c r="H4719" s="110" t="s">
        <v>6255</v>
      </c>
      <c r="I4719" s="110"/>
    </row>
    <row r="4720" spans="1:9" ht="11.25" customHeight="1" x14ac:dyDescent="0.2">
      <c r="A4720" s="181">
        <v>101035</v>
      </c>
      <c r="B4720" s="182" t="s">
        <v>9085</v>
      </c>
      <c r="C4720" s="182" t="s">
        <v>4532</v>
      </c>
      <c r="D4720" s="183">
        <v>44591</v>
      </c>
      <c r="E4720" s="188" t="s">
        <v>7328</v>
      </c>
      <c r="F4720" s="186">
        <v>2543368</v>
      </c>
      <c r="G4720" s="185" t="s">
        <v>6096</v>
      </c>
      <c r="H4720" s="110" t="s">
        <v>6255</v>
      </c>
      <c r="I4720" s="110"/>
    </row>
    <row r="4721" spans="1:9" ht="11.25" customHeight="1" x14ac:dyDescent="0.2">
      <c r="A4721" s="181">
        <v>101036</v>
      </c>
      <c r="B4721" s="182" t="s">
        <v>11663</v>
      </c>
      <c r="C4721" s="182" t="s">
        <v>178</v>
      </c>
      <c r="D4721" s="183"/>
      <c r="E4721" s="188" t="s">
        <v>15193</v>
      </c>
      <c r="F4721" s="186">
        <v>0</v>
      </c>
      <c r="G4721" s="185" t="s">
        <v>6096</v>
      </c>
      <c r="H4721" s="110" t="s">
        <v>6303</v>
      </c>
      <c r="I4721" s="110"/>
    </row>
    <row r="4722" spans="1:9" ht="11.25" customHeight="1" x14ac:dyDescent="0.2">
      <c r="A4722" s="181">
        <v>101037</v>
      </c>
      <c r="B4722" s="182" t="s">
        <v>11662</v>
      </c>
      <c r="C4722" s="182" t="s">
        <v>178</v>
      </c>
      <c r="D4722" s="183"/>
      <c r="E4722" s="188" t="s">
        <v>15193</v>
      </c>
      <c r="F4722" s="186">
        <v>0</v>
      </c>
      <c r="G4722" s="185" t="s">
        <v>6096</v>
      </c>
      <c r="H4722" s="110" t="s">
        <v>6303</v>
      </c>
      <c r="I4722" s="110"/>
    </row>
    <row r="4723" spans="1:9" ht="11.25" customHeight="1" x14ac:dyDescent="0.2">
      <c r="A4723" s="181">
        <v>101038</v>
      </c>
      <c r="B4723" s="182" t="s">
        <v>11661</v>
      </c>
      <c r="C4723" s="182" t="s">
        <v>178</v>
      </c>
      <c r="D4723" s="183"/>
      <c r="E4723" s="188" t="s">
        <v>15193</v>
      </c>
      <c r="F4723" s="186">
        <v>0</v>
      </c>
      <c r="G4723" s="185" t="s">
        <v>6096</v>
      </c>
      <c r="H4723" s="110" t="s">
        <v>6303</v>
      </c>
      <c r="I4723" s="110"/>
    </row>
    <row r="4724" spans="1:9" ht="11.25" customHeight="1" x14ac:dyDescent="0.2">
      <c r="A4724" s="181">
        <v>101039</v>
      </c>
      <c r="B4724" s="182" t="s">
        <v>11660</v>
      </c>
      <c r="C4724" s="182" t="s">
        <v>178</v>
      </c>
      <c r="D4724" s="183"/>
      <c r="E4724" s="188" t="s">
        <v>15193</v>
      </c>
      <c r="F4724" s="186">
        <v>0</v>
      </c>
      <c r="G4724" s="185" t="s">
        <v>6096</v>
      </c>
      <c r="H4724" s="110" t="s">
        <v>6119</v>
      </c>
      <c r="I4724" s="110"/>
    </row>
    <row r="4725" spans="1:9" ht="11.25" customHeight="1" x14ac:dyDescent="0.2">
      <c r="A4725" s="181">
        <v>101040</v>
      </c>
      <c r="B4725" s="182" t="s">
        <v>11659</v>
      </c>
      <c r="C4725" s="182" t="s">
        <v>178</v>
      </c>
      <c r="D4725" s="183"/>
      <c r="E4725" s="188" t="s">
        <v>15193</v>
      </c>
      <c r="F4725" s="186">
        <v>0</v>
      </c>
      <c r="G4725" s="185" t="s">
        <v>6096</v>
      </c>
      <c r="H4725" s="110" t="s">
        <v>6119</v>
      </c>
      <c r="I4725" s="110"/>
    </row>
    <row r="4726" spans="1:9" ht="11.25" customHeight="1" x14ac:dyDescent="0.2">
      <c r="A4726" s="181">
        <v>101041</v>
      </c>
      <c r="B4726" s="182" t="s">
        <v>11658</v>
      </c>
      <c r="C4726" s="182" t="s">
        <v>178</v>
      </c>
      <c r="D4726" s="183"/>
      <c r="E4726" s="188" t="s">
        <v>15193</v>
      </c>
      <c r="F4726" s="186">
        <v>0</v>
      </c>
      <c r="G4726" s="185" t="s">
        <v>6096</v>
      </c>
      <c r="H4726" s="110" t="s">
        <v>7081</v>
      </c>
      <c r="I4726" s="110"/>
    </row>
    <row r="4727" spans="1:9" ht="11.25" customHeight="1" x14ac:dyDescent="0.2">
      <c r="A4727" s="181">
        <v>101042</v>
      </c>
      <c r="B4727" s="182" t="s">
        <v>11657</v>
      </c>
      <c r="C4727" s="182" t="s">
        <v>178</v>
      </c>
      <c r="D4727" s="183"/>
      <c r="E4727" s="188" t="s">
        <v>15193</v>
      </c>
      <c r="F4727" s="186">
        <v>0</v>
      </c>
      <c r="G4727" s="185" t="s">
        <v>6096</v>
      </c>
      <c r="H4727" s="110" t="s">
        <v>6303</v>
      </c>
      <c r="I4727" s="110"/>
    </row>
    <row r="4728" spans="1:9" ht="11.25" customHeight="1" x14ac:dyDescent="0.2">
      <c r="A4728" s="181">
        <v>101043</v>
      </c>
      <c r="B4728" s="182" t="s">
        <v>11656</v>
      </c>
      <c r="C4728" s="182" t="s">
        <v>178</v>
      </c>
      <c r="D4728" s="183"/>
      <c r="E4728" s="188" t="s">
        <v>15193</v>
      </c>
      <c r="F4728" s="186">
        <v>0</v>
      </c>
      <c r="G4728" s="185" t="s">
        <v>6096</v>
      </c>
      <c r="H4728" s="110" t="s">
        <v>6303</v>
      </c>
      <c r="I4728" s="110"/>
    </row>
    <row r="4729" spans="1:9" ht="11.25" customHeight="1" x14ac:dyDescent="0.2">
      <c r="A4729" s="181">
        <v>101044</v>
      </c>
      <c r="B4729" s="182" t="s">
        <v>11655</v>
      </c>
      <c r="C4729" s="182" t="s">
        <v>178</v>
      </c>
      <c r="D4729" s="183"/>
      <c r="E4729" s="188" t="s">
        <v>15193</v>
      </c>
      <c r="F4729" s="186">
        <v>0</v>
      </c>
      <c r="G4729" s="185" t="s">
        <v>6096</v>
      </c>
      <c r="H4729" s="110" t="s">
        <v>6303</v>
      </c>
      <c r="I4729" s="110"/>
    </row>
    <row r="4730" spans="1:9" ht="11.25" customHeight="1" x14ac:dyDescent="0.2">
      <c r="A4730" s="181">
        <v>101045</v>
      </c>
      <c r="B4730" s="182" t="s">
        <v>11654</v>
      </c>
      <c r="C4730" s="182" t="s">
        <v>178</v>
      </c>
      <c r="D4730" s="183"/>
      <c r="E4730" s="188" t="s">
        <v>15193</v>
      </c>
      <c r="F4730" s="186">
        <v>0</v>
      </c>
      <c r="G4730" s="185" t="s">
        <v>6096</v>
      </c>
      <c r="H4730" s="110" t="s">
        <v>6303</v>
      </c>
      <c r="I4730" s="110"/>
    </row>
    <row r="4731" spans="1:9" ht="11.25" customHeight="1" x14ac:dyDescent="0.2">
      <c r="A4731" s="181">
        <v>101046</v>
      </c>
      <c r="B4731" s="182" t="s">
        <v>7552</v>
      </c>
      <c r="C4731" s="182" t="s">
        <v>178</v>
      </c>
      <c r="D4731" s="183">
        <v>45007</v>
      </c>
      <c r="E4731" s="188" t="s">
        <v>15194</v>
      </c>
      <c r="F4731" s="186">
        <v>391667</v>
      </c>
      <c r="G4731" s="185" t="s">
        <v>6096</v>
      </c>
      <c r="H4731" s="110" t="s">
        <v>6303</v>
      </c>
      <c r="I4731" s="110"/>
    </row>
    <row r="4732" spans="1:9" ht="11.25" customHeight="1" x14ac:dyDescent="0.2">
      <c r="A4732" s="181">
        <v>101047</v>
      </c>
      <c r="B4732" s="182" t="s">
        <v>9067</v>
      </c>
      <c r="C4732" s="182" t="s">
        <v>178</v>
      </c>
      <c r="D4732" s="183">
        <v>43532</v>
      </c>
      <c r="E4732" s="188" t="s">
        <v>15195</v>
      </c>
      <c r="F4732" s="186">
        <v>1222</v>
      </c>
      <c r="G4732" s="185" t="s">
        <v>6096</v>
      </c>
      <c r="H4732" s="110" t="s">
        <v>6119</v>
      </c>
      <c r="I4732" s="110"/>
    </row>
    <row r="4733" spans="1:9" ht="11.25" customHeight="1" x14ac:dyDescent="0.2">
      <c r="A4733" s="181">
        <v>101048</v>
      </c>
      <c r="B4733" s="182" t="s">
        <v>9107</v>
      </c>
      <c r="C4733" s="182" t="s">
        <v>401</v>
      </c>
      <c r="D4733" s="183">
        <v>44683</v>
      </c>
      <c r="E4733" s="188" t="s">
        <v>7328</v>
      </c>
      <c r="F4733" s="186">
        <v>398250.01</v>
      </c>
      <c r="G4733" s="185" t="s">
        <v>6096</v>
      </c>
      <c r="H4733" s="110" t="s">
        <v>6149</v>
      </c>
      <c r="I4733" s="110"/>
    </row>
    <row r="4734" spans="1:9" ht="11.25" customHeight="1" x14ac:dyDescent="0.2">
      <c r="A4734" s="181">
        <v>101049</v>
      </c>
      <c r="B4734" s="182" t="s">
        <v>11653</v>
      </c>
      <c r="C4734" s="182" t="s">
        <v>178</v>
      </c>
      <c r="D4734" s="183"/>
      <c r="E4734" s="188" t="s">
        <v>15193</v>
      </c>
      <c r="F4734" s="186">
        <v>0</v>
      </c>
      <c r="G4734" s="185" t="s">
        <v>6096</v>
      </c>
      <c r="H4734" s="110" t="s">
        <v>6119</v>
      </c>
      <c r="I4734" s="110"/>
    </row>
    <row r="4735" spans="1:9" ht="11.25" customHeight="1" x14ac:dyDescent="0.2">
      <c r="A4735" s="181">
        <v>101050</v>
      </c>
      <c r="B4735" s="182" t="s">
        <v>3530</v>
      </c>
      <c r="C4735" s="182" t="s">
        <v>178</v>
      </c>
      <c r="D4735" s="183"/>
      <c r="E4735" s="188" t="s">
        <v>15193</v>
      </c>
      <c r="F4735" s="186">
        <v>0</v>
      </c>
      <c r="G4735" s="185" t="s">
        <v>6096</v>
      </c>
      <c r="H4735" s="110" t="s">
        <v>6303</v>
      </c>
      <c r="I4735" s="110"/>
    </row>
    <row r="4736" spans="1:9" ht="11.25" customHeight="1" x14ac:dyDescent="0.2">
      <c r="A4736" s="181">
        <v>101051</v>
      </c>
      <c r="B4736" s="182" t="s">
        <v>3624</v>
      </c>
      <c r="C4736" s="182" t="s">
        <v>178</v>
      </c>
      <c r="D4736" s="183"/>
      <c r="E4736" s="188" t="s">
        <v>15193</v>
      </c>
      <c r="F4736" s="186">
        <v>0</v>
      </c>
      <c r="G4736" s="185" t="s">
        <v>6096</v>
      </c>
      <c r="H4736" s="110" t="s">
        <v>6303</v>
      </c>
      <c r="I4736" s="110"/>
    </row>
    <row r="4737" spans="1:9" ht="11.25" customHeight="1" x14ac:dyDescent="0.2">
      <c r="A4737" s="181">
        <v>101052</v>
      </c>
      <c r="B4737" s="182" t="s">
        <v>11651</v>
      </c>
      <c r="C4737" s="182" t="s">
        <v>178</v>
      </c>
      <c r="D4737" s="183">
        <v>44721</v>
      </c>
      <c r="E4737" s="188" t="s">
        <v>7328</v>
      </c>
      <c r="F4737" s="186">
        <v>1014</v>
      </c>
      <c r="G4737" s="185" t="s">
        <v>6096</v>
      </c>
      <c r="H4737" s="110" t="s">
        <v>6303</v>
      </c>
      <c r="I4737" s="110"/>
    </row>
    <row r="4738" spans="1:9" ht="11.25" customHeight="1" x14ac:dyDescent="0.2">
      <c r="A4738" s="181">
        <v>101053</v>
      </c>
      <c r="B4738" s="182" t="s">
        <v>1597</v>
      </c>
      <c r="C4738" s="182" t="s">
        <v>178</v>
      </c>
      <c r="D4738" s="183"/>
      <c r="E4738" s="188" t="s">
        <v>15193</v>
      </c>
      <c r="F4738" s="186">
        <v>0</v>
      </c>
      <c r="G4738" s="185" t="s">
        <v>6096</v>
      </c>
      <c r="H4738" s="110" t="s">
        <v>6119</v>
      </c>
      <c r="I4738" s="110"/>
    </row>
    <row r="4739" spans="1:9" ht="11.25" customHeight="1" x14ac:dyDescent="0.2">
      <c r="A4739" s="181">
        <v>101054</v>
      </c>
      <c r="B4739" s="182" t="s">
        <v>9066</v>
      </c>
      <c r="C4739" s="182" t="s">
        <v>178</v>
      </c>
      <c r="D4739" s="183">
        <v>45442</v>
      </c>
      <c r="E4739" s="188" t="s">
        <v>10909</v>
      </c>
      <c r="F4739" s="186">
        <v>11018193.01</v>
      </c>
      <c r="G4739" s="185" t="s">
        <v>6096</v>
      </c>
      <c r="H4739" s="110" t="s">
        <v>6303</v>
      </c>
      <c r="I4739" s="110"/>
    </row>
    <row r="4740" spans="1:9" ht="11.25" customHeight="1" x14ac:dyDescent="0.2">
      <c r="A4740" s="181">
        <v>101055</v>
      </c>
      <c r="B4740" s="182" t="s">
        <v>5257</v>
      </c>
      <c r="C4740" s="182" t="s">
        <v>178</v>
      </c>
      <c r="D4740" s="183">
        <v>45442</v>
      </c>
      <c r="E4740" s="188" t="s">
        <v>10909</v>
      </c>
      <c r="F4740" s="186">
        <v>30015401</v>
      </c>
      <c r="G4740" s="185" t="s">
        <v>6096</v>
      </c>
      <c r="H4740" s="110" t="s">
        <v>6195</v>
      </c>
      <c r="I4740" s="110"/>
    </row>
    <row r="4741" spans="1:9" ht="11.25" customHeight="1" x14ac:dyDescent="0.2">
      <c r="A4741" s="181">
        <v>101056</v>
      </c>
      <c r="B4741" s="182" t="s">
        <v>6558</v>
      </c>
      <c r="C4741" s="182" t="s">
        <v>171</v>
      </c>
      <c r="D4741" s="183">
        <v>45016</v>
      </c>
      <c r="E4741" s="188" t="s">
        <v>15194</v>
      </c>
      <c r="F4741" s="186">
        <v>9059.01</v>
      </c>
      <c r="G4741" s="185" t="s">
        <v>6096</v>
      </c>
      <c r="H4741" s="110" t="s">
        <v>7081</v>
      </c>
      <c r="I4741" s="110"/>
    </row>
    <row r="4742" spans="1:9" ht="11.25" customHeight="1" x14ac:dyDescent="0.2">
      <c r="A4742" s="181">
        <v>101057</v>
      </c>
      <c r="B4742" s="182" t="s">
        <v>8808</v>
      </c>
      <c r="C4742" s="182" t="s">
        <v>168</v>
      </c>
      <c r="D4742" s="183">
        <v>44592</v>
      </c>
      <c r="E4742" s="188" t="s">
        <v>7328</v>
      </c>
      <c r="F4742" s="186">
        <v>8500</v>
      </c>
      <c r="G4742" s="185" t="s">
        <v>6096</v>
      </c>
      <c r="H4742" s="110" t="s">
        <v>6195</v>
      </c>
      <c r="I4742" s="110"/>
    </row>
    <row r="4743" spans="1:9" ht="11.25" customHeight="1" x14ac:dyDescent="0.2">
      <c r="A4743" s="181">
        <v>101058</v>
      </c>
      <c r="B4743" s="182" t="s">
        <v>1635</v>
      </c>
      <c r="C4743" s="182" t="s">
        <v>168</v>
      </c>
      <c r="D4743" s="183"/>
      <c r="E4743" s="188" t="s">
        <v>15193</v>
      </c>
      <c r="F4743" s="186">
        <v>0</v>
      </c>
      <c r="G4743" s="185" t="s">
        <v>6096</v>
      </c>
      <c r="H4743" s="110" t="s">
        <v>6119</v>
      </c>
      <c r="I4743" s="110"/>
    </row>
    <row r="4744" spans="1:9" ht="11.25" customHeight="1" x14ac:dyDescent="0.2">
      <c r="A4744" s="181">
        <v>101059</v>
      </c>
      <c r="B4744" s="182" t="s">
        <v>11649</v>
      </c>
      <c r="C4744" s="182" t="s">
        <v>178</v>
      </c>
      <c r="D4744" s="183"/>
      <c r="E4744" s="188" t="s">
        <v>15193</v>
      </c>
      <c r="F4744" s="186">
        <v>0</v>
      </c>
      <c r="G4744" s="185" t="s">
        <v>6096</v>
      </c>
      <c r="H4744" s="110" t="s">
        <v>6195</v>
      </c>
      <c r="I4744" s="110"/>
    </row>
    <row r="4745" spans="1:9" ht="11.25" customHeight="1" x14ac:dyDescent="0.2">
      <c r="A4745" s="181">
        <v>101060</v>
      </c>
      <c r="B4745" s="182" t="s">
        <v>11648</v>
      </c>
      <c r="C4745" s="182" t="s">
        <v>178</v>
      </c>
      <c r="D4745" s="183"/>
      <c r="E4745" s="188" t="s">
        <v>15193</v>
      </c>
      <c r="F4745" s="186">
        <v>0</v>
      </c>
      <c r="G4745" s="185" t="s">
        <v>6096</v>
      </c>
      <c r="H4745" s="110" t="s">
        <v>6119</v>
      </c>
      <c r="I4745" s="110"/>
    </row>
    <row r="4746" spans="1:9" ht="11.25" customHeight="1" x14ac:dyDescent="0.2">
      <c r="A4746" s="181">
        <v>101061</v>
      </c>
      <c r="B4746" s="182" t="s">
        <v>11647</v>
      </c>
      <c r="C4746" s="182" t="s">
        <v>178</v>
      </c>
      <c r="D4746" s="183"/>
      <c r="E4746" s="188" t="s">
        <v>15193</v>
      </c>
      <c r="F4746" s="186">
        <v>0</v>
      </c>
      <c r="G4746" s="185" t="s">
        <v>6096</v>
      </c>
      <c r="H4746" s="110" t="s">
        <v>6119</v>
      </c>
      <c r="I4746" s="110"/>
    </row>
    <row r="4747" spans="1:9" ht="11.25" customHeight="1" x14ac:dyDescent="0.2">
      <c r="A4747" s="181">
        <v>101062</v>
      </c>
      <c r="B4747" s="182" t="s">
        <v>11646</v>
      </c>
      <c r="C4747" s="182" t="s">
        <v>183</v>
      </c>
      <c r="D4747" s="183"/>
      <c r="E4747" s="188" t="s">
        <v>15193</v>
      </c>
      <c r="F4747" s="186">
        <v>0</v>
      </c>
      <c r="G4747" s="185" t="s">
        <v>6096</v>
      </c>
      <c r="H4747" s="110" t="s">
        <v>6664</v>
      </c>
      <c r="I4747" s="110"/>
    </row>
    <row r="4748" spans="1:9" ht="11.25" customHeight="1" x14ac:dyDescent="0.2">
      <c r="A4748" s="181">
        <v>101063</v>
      </c>
      <c r="B4748" s="182" t="s">
        <v>9017</v>
      </c>
      <c r="C4748" s="182" t="s">
        <v>183</v>
      </c>
      <c r="D4748" s="184">
        <v>44585</v>
      </c>
      <c r="E4748" s="188" t="s">
        <v>7328</v>
      </c>
      <c r="F4748" s="186">
        <v>388.68</v>
      </c>
      <c r="G4748" s="185" t="s">
        <v>6096</v>
      </c>
      <c r="H4748" s="110" t="s">
        <v>6195</v>
      </c>
      <c r="I4748" s="110"/>
    </row>
    <row r="4749" spans="1:9" ht="11.25" customHeight="1" x14ac:dyDescent="0.2">
      <c r="A4749" s="181">
        <v>101064</v>
      </c>
      <c r="B4749" s="182" t="s">
        <v>11645</v>
      </c>
      <c r="C4749" s="182" t="s">
        <v>178</v>
      </c>
      <c r="D4749" s="183"/>
      <c r="E4749" s="188" t="s">
        <v>15193</v>
      </c>
      <c r="F4749" s="186">
        <v>0</v>
      </c>
      <c r="G4749" s="185" t="s">
        <v>6096</v>
      </c>
      <c r="H4749" s="110" t="s">
        <v>6119</v>
      </c>
      <c r="I4749" s="110"/>
    </row>
    <row r="4750" spans="1:9" ht="11.25" customHeight="1" x14ac:dyDescent="0.2">
      <c r="A4750" s="181">
        <v>101065</v>
      </c>
      <c r="B4750" s="182" t="s">
        <v>305</v>
      </c>
      <c r="C4750" s="182" t="s">
        <v>273</v>
      </c>
      <c r="D4750" s="184"/>
      <c r="E4750" s="188" t="s">
        <v>15193</v>
      </c>
      <c r="F4750" s="186">
        <v>0</v>
      </c>
      <c r="G4750" s="185" t="s">
        <v>6096</v>
      </c>
      <c r="H4750" s="110" t="s">
        <v>6221</v>
      </c>
      <c r="I4750" s="110"/>
    </row>
    <row r="4751" spans="1:9" ht="11.25" customHeight="1" x14ac:dyDescent="0.2">
      <c r="A4751" s="181">
        <v>101066</v>
      </c>
      <c r="B4751" s="182" t="s">
        <v>2402</v>
      </c>
      <c r="C4751" s="182" t="s">
        <v>178</v>
      </c>
      <c r="D4751" s="183"/>
      <c r="E4751" s="188" t="s">
        <v>15193</v>
      </c>
      <c r="F4751" s="186">
        <v>0</v>
      </c>
      <c r="G4751" s="185" t="s">
        <v>6096</v>
      </c>
      <c r="H4751" s="110" t="s">
        <v>6119</v>
      </c>
      <c r="I4751" s="110"/>
    </row>
    <row r="4752" spans="1:9" ht="11.25" customHeight="1" x14ac:dyDescent="0.2">
      <c r="A4752" s="181">
        <v>101067</v>
      </c>
      <c r="B4752" s="182" t="s">
        <v>2511</v>
      </c>
      <c r="C4752" s="182" t="s">
        <v>178</v>
      </c>
      <c r="D4752" s="183"/>
      <c r="E4752" s="188" t="s">
        <v>15193</v>
      </c>
      <c r="F4752" s="186">
        <v>0</v>
      </c>
      <c r="G4752" s="185" t="s">
        <v>6096</v>
      </c>
      <c r="H4752" s="110" t="s">
        <v>6664</v>
      </c>
      <c r="I4752" s="110"/>
    </row>
    <row r="4753" spans="1:9" ht="11.25" customHeight="1" x14ac:dyDescent="0.2">
      <c r="A4753" s="181">
        <v>101068</v>
      </c>
      <c r="B4753" s="182" t="s">
        <v>3067</v>
      </c>
      <c r="C4753" s="182" t="s">
        <v>178</v>
      </c>
      <c r="D4753" s="183"/>
      <c r="E4753" s="188" t="s">
        <v>15193</v>
      </c>
      <c r="F4753" s="186">
        <v>0</v>
      </c>
      <c r="G4753" s="185" t="s">
        <v>6096</v>
      </c>
      <c r="H4753" s="110" t="s">
        <v>6221</v>
      </c>
      <c r="I4753" s="110"/>
    </row>
    <row r="4754" spans="1:9" ht="11.25" customHeight="1" x14ac:dyDescent="0.2">
      <c r="A4754" s="181">
        <v>101069</v>
      </c>
      <c r="B4754" s="182" t="s">
        <v>11643</v>
      </c>
      <c r="C4754" s="182" t="s">
        <v>171</v>
      </c>
      <c r="D4754" s="183">
        <v>44622</v>
      </c>
      <c r="E4754" s="188" t="s">
        <v>7328</v>
      </c>
      <c r="F4754" s="186">
        <v>158611.01</v>
      </c>
      <c r="G4754" s="185" t="s">
        <v>6096</v>
      </c>
      <c r="H4754" s="110" t="s">
        <v>6255</v>
      </c>
      <c r="I4754" s="110"/>
    </row>
    <row r="4755" spans="1:9" ht="11.25" customHeight="1" x14ac:dyDescent="0.2">
      <c r="A4755" s="181">
        <v>101070</v>
      </c>
      <c r="B4755" s="182" t="s">
        <v>11642</v>
      </c>
      <c r="C4755" s="182" t="s">
        <v>171</v>
      </c>
      <c r="D4755" s="183"/>
      <c r="E4755" s="188" t="s">
        <v>15193</v>
      </c>
      <c r="F4755" s="186">
        <v>0</v>
      </c>
      <c r="G4755" s="185" t="s">
        <v>6096</v>
      </c>
      <c r="H4755" s="110" t="s">
        <v>6119</v>
      </c>
      <c r="I4755" s="110"/>
    </row>
    <row r="4756" spans="1:9" ht="11.25" customHeight="1" x14ac:dyDescent="0.2">
      <c r="A4756" s="181">
        <v>101071</v>
      </c>
      <c r="B4756" s="182" t="s">
        <v>385</v>
      </c>
      <c r="C4756" s="182" t="s">
        <v>171</v>
      </c>
      <c r="D4756" s="183"/>
      <c r="E4756" s="188" t="s">
        <v>15193</v>
      </c>
      <c r="F4756" s="186">
        <v>0</v>
      </c>
      <c r="G4756" s="185" t="s">
        <v>6096</v>
      </c>
      <c r="H4756" s="110" t="s">
        <v>6255</v>
      </c>
      <c r="I4756" s="110"/>
    </row>
    <row r="4757" spans="1:9" ht="11.25" customHeight="1" x14ac:dyDescent="0.2">
      <c r="A4757" s="181">
        <v>101072</v>
      </c>
      <c r="B4757" s="182" t="s">
        <v>4502</v>
      </c>
      <c r="C4757" s="182" t="s">
        <v>183</v>
      </c>
      <c r="D4757" s="183">
        <v>45014</v>
      </c>
      <c r="E4757" s="188" t="s">
        <v>15194</v>
      </c>
      <c r="F4757" s="186">
        <v>79874</v>
      </c>
      <c r="G4757" s="185" t="s">
        <v>6096</v>
      </c>
      <c r="H4757" s="110" t="s">
        <v>6664</v>
      </c>
      <c r="I4757" s="110"/>
    </row>
    <row r="4758" spans="1:9" ht="11.25" customHeight="1" x14ac:dyDescent="0.2">
      <c r="A4758" s="181">
        <v>101073</v>
      </c>
      <c r="B4758" s="182" t="s">
        <v>7163</v>
      </c>
      <c r="C4758" s="182" t="s">
        <v>168</v>
      </c>
      <c r="D4758" s="183">
        <v>44987</v>
      </c>
      <c r="E4758" s="188" t="s">
        <v>15194</v>
      </c>
      <c r="F4758" s="186">
        <v>4701</v>
      </c>
      <c r="G4758" s="185" t="s">
        <v>6096</v>
      </c>
      <c r="H4758" s="110" t="s">
        <v>6255</v>
      </c>
      <c r="I4758" s="110"/>
    </row>
    <row r="4759" spans="1:9" ht="11.25" customHeight="1" x14ac:dyDescent="0.2">
      <c r="A4759" s="181">
        <v>101074</v>
      </c>
      <c r="B4759" s="182" t="s">
        <v>9032</v>
      </c>
      <c r="C4759" s="182" t="s">
        <v>183</v>
      </c>
      <c r="D4759" s="183">
        <v>43533</v>
      </c>
      <c r="E4759" s="188" t="s">
        <v>15195</v>
      </c>
      <c r="F4759" s="186">
        <v>401651</v>
      </c>
      <c r="G4759" s="185" t="s">
        <v>6096</v>
      </c>
      <c r="H4759" s="110" t="s">
        <v>6255</v>
      </c>
      <c r="I4759" s="110"/>
    </row>
    <row r="4760" spans="1:9" ht="11.25" customHeight="1" x14ac:dyDescent="0.2">
      <c r="A4760" s="181">
        <v>101075</v>
      </c>
      <c r="B4760" s="182" t="s">
        <v>9031</v>
      </c>
      <c r="C4760" s="182" t="s">
        <v>178</v>
      </c>
      <c r="D4760" s="183">
        <v>43533</v>
      </c>
      <c r="E4760" s="188" t="s">
        <v>15195</v>
      </c>
      <c r="F4760" s="186">
        <v>171719202</v>
      </c>
      <c r="G4760" s="185" t="s">
        <v>6096</v>
      </c>
      <c r="H4760" s="110" t="s">
        <v>6255</v>
      </c>
      <c r="I4760" s="110"/>
    </row>
    <row r="4761" spans="1:9" ht="11.25" customHeight="1" x14ac:dyDescent="0.2">
      <c r="A4761" s="181">
        <v>101076</v>
      </c>
      <c r="B4761" s="182" t="s">
        <v>9030</v>
      </c>
      <c r="C4761" s="182" t="s">
        <v>178</v>
      </c>
      <c r="D4761" s="183">
        <v>43533</v>
      </c>
      <c r="E4761" s="188" t="s">
        <v>15195</v>
      </c>
      <c r="F4761" s="186">
        <v>16268165</v>
      </c>
      <c r="G4761" s="185" t="s">
        <v>6096</v>
      </c>
      <c r="H4761" s="110" t="s">
        <v>6201</v>
      </c>
      <c r="I4761" s="110"/>
    </row>
    <row r="4762" spans="1:9" ht="11.25" customHeight="1" x14ac:dyDescent="0.2">
      <c r="A4762" s="181">
        <v>101077</v>
      </c>
      <c r="B4762" s="182" t="s">
        <v>9029</v>
      </c>
      <c r="C4762" s="182" t="s">
        <v>178</v>
      </c>
      <c r="D4762" s="183">
        <v>43533</v>
      </c>
      <c r="E4762" s="188" t="s">
        <v>15195</v>
      </c>
      <c r="F4762" s="186">
        <v>1261846</v>
      </c>
      <c r="G4762" s="185" t="s">
        <v>6096</v>
      </c>
      <c r="H4762" s="110" t="s">
        <v>6119</v>
      </c>
      <c r="I4762" s="110"/>
    </row>
    <row r="4763" spans="1:9" ht="11.25" customHeight="1" x14ac:dyDescent="0.2">
      <c r="A4763" s="181">
        <v>101078</v>
      </c>
      <c r="B4763" s="182" t="s">
        <v>3659</v>
      </c>
      <c r="C4763" s="182" t="s">
        <v>168</v>
      </c>
      <c r="D4763" s="183"/>
      <c r="E4763" s="188" t="s">
        <v>15193</v>
      </c>
      <c r="F4763" s="186">
        <v>0</v>
      </c>
      <c r="G4763" s="185" t="s">
        <v>6096</v>
      </c>
      <c r="H4763" s="110" t="s">
        <v>6119</v>
      </c>
      <c r="I4763" s="110"/>
    </row>
    <row r="4764" spans="1:9" ht="11.25" customHeight="1" x14ac:dyDescent="0.2">
      <c r="A4764" s="181">
        <v>101079</v>
      </c>
      <c r="B4764" s="182" t="s">
        <v>3648</v>
      </c>
      <c r="C4764" s="182" t="s">
        <v>751</v>
      </c>
      <c r="D4764" s="183"/>
      <c r="E4764" s="188" t="s">
        <v>15193</v>
      </c>
      <c r="F4764" s="186">
        <v>0</v>
      </c>
      <c r="G4764" s="185" t="s">
        <v>6096</v>
      </c>
      <c r="H4764" s="110" t="s">
        <v>6119</v>
      </c>
      <c r="I4764" s="110"/>
    </row>
    <row r="4765" spans="1:9" ht="11.25" customHeight="1" x14ac:dyDescent="0.2">
      <c r="A4765" s="181">
        <v>101080</v>
      </c>
      <c r="B4765" s="182" t="s">
        <v>3686</v>
      </c>
      <c r="C4765" s="182" t="s">
        <v>178</v>
      </c>
      <c r="D4765" s="183"/>
      <c r="E4765" s="188" t="s">
        <v>15193</v>
      </c>
      <c r="F4765" s="186">
        <v>0</v>
      </c>
      <c r="G4765" s="185" t="s">
        <v>6096</v>
      </c>
      <c r="H4765" s="110" t="s">
        <v>6255</v>
      </c>
      <c r="I4765" s="110"/>
    </row>
    <row r="4766" spans="1:9" ht="11.25" customHeight="1" x14ac:dyDescent="0.2">
      <c r="A4766" s="181">
        <v>101081</v>
      </c>
      <c r="B4766" s="182" t="s">
        <v>11640</v>
      </c>
      <c r="C4766" s="182" t="s">
        <v>273</v>
      </c>
      <c r="D4766" s="183"/>
      <c r="E4766" s="188" t="s">
        <v>15193</v>
      </c>
      <c r="F4766" s="186">
        <v>0</v>
      </c>
      <c r="G4766" s="185" t="s">
        <v>6096</v>
      </c>
      <c r="H4766" s="110" t="s">
        <v>6119</v>
      </c>
      <c r="I4766" s="110"/>
    </row>
    <row r="4767" spans="1:9" ht="11.25" customHeight="1" x14ac:dyDescent="0.2">
      <c r="A4767" s="181">
        <v>101082</v>
      </c>
      <c r="B4767" s="182" t="s">
        <v>2354</v>
      </c>
      <c r="C4767" s="182" t="s">
        <v>178</v>
      </c>
      <c r="D4767" s="183"/>
      <c r="E4767" s="188" t="s">
        <v>15193</v>
      </c>
      <c r="F4767" s="186">
        <v>0</v>
      </c>
      <c r="G4767" s="185" t="s">
        <v>6096</v>
      </c>
      <c r="H4767" s="110" t="s">
        <v>6255</v>
      </c>
      <c r="I4767" s="110"/>
    </row>
    <row r="4768" spans="1:9" ht="11.25" customHeight="1" x14ac:dyDescent="0.2">
      <c r="A4768" s="181">
        <v>101083</v>
      </c>
      <c r="B4768" s="182" t="s">
        <v>11639</v>
      </c>
      <c r="C4768" s="182" t="s">
        <v>171</v>
      </c>
      <c r="D4768" s="183"/>
      <c r="E4768" s="188" t="s">
        <v>15193</v>
      </c>
      <c r="F4768" s="186">
        <v>0</v>
      </c>
      <c r="G4768" s="185" t="s">
        <v>6096</v>
      </c>
      <c r="H4768" s="110" t="s">
        <v>6119</v>
      </c>
      <c r="I4768" s="110"/>
    </row>
    <row r="4769" spans="1:9" ht="11.25" customHeight="1" x14ac:dyDescent="0.2">
      <c r="A4769" s="181">
        <v>101084</v>
      </c>
      <c r="B4769" s="182" t="s">
        <v>11638</v>
      </c>
      <c r="C4769" s="182" t="s">
        <v>171</v>
      </c>
      <c r="D4769" s="183"/>
      <c r="E4769" s="188" t="s">
        <v>15193</v>
      </c>
      <c r="F4769" s="186">
        <v>0</v>
      </c>
      <c r="G4769" s="185" t="s">
        <v>6096</v>
      </c>
      <c r="H4769" s="110" t="s">
        <v>6119</v>
      </c>
      <c r="I4769" s="110"/>
    </row>
    <row r="4770" spans="1:9" ht="11.25" customHeight="1" x14ac:dyDescent="0.2">
      <c r="A4770" s="181">
        <v>101085</v>
      </c>
      <c r="B4770" s="182" t="s">
        <v>11637</v>
      </c>
      <c r="C4770" s="182" t="s">
        <v>171</v>
      </c>
      <c r="D4770" s="183"/>
      <c r="E4770" s="188" t="s">
        <v>15193</v>
      </c>
      <c r="F4770" s="186">
        <v>0</v>
      </c>
      <c r="G4770" s="185" t="s">
        <v>6096</v>
      </c>
      <c r="H4770" s="110" t="s">
        <v>6255</v>
      </c>
      <c r="I4770" s="110"/>
    </row>
    <row r="4771" spans="1:9" ht="11.25" customHeight="1" x14ac:dyDescent="0.2">
      <c r="A4771" s="181">
        <v>101086</v>
      </c>
      <c r="B4771" s="182" t="s">
        <v>11636</v>
      </c>
      <c r="C4771" s="182" t="s">
        <v>171</v>
      </c>
      <c r="D4771" s="184"/>
      <c r="E4771" s="188" t="s">
        <v>15193</v>
      </c>
      <c r="F4771" s="186">
        <v>0</v>
      </c>
      <c r="G4771" s="185" t="s">
        <v>6096</v>
      </c>
      <c r="H4771" s="110" t="s">
        <v>6119</v>
      </c>
      <c r="I4771" s="110"/>
    </row>
    <row r="4772" spans="1:9" ht="11.25" customHeight="1" x14ac:dyDescent="0.2">
      <c r="A4772" s="181">
        <v>101087</v>
      </c>
      <c r="B4772" s="182" t="s">
        <v>9242</v>
      </c>
      <c r="C4772" s="182" t="s">
        <v>171</v>
      </c>
      <c r="D4772" s="183">
        <v>45009</v>
      </c>
      <c r="E4772" s="188" t="s">
        <v>15194</v>
      </c>
      <c r="F4772" s="186">
        <v>48327.99</v>
      </c>
      <c r="G4772" s="185" t="s">
        <v>6096</v>
      </c>
      <c r="H4772" s="110" t="s">
        <v>6119</v>
      </c>
      <c r="I4772" s="110"/>
    </row>
    <row r="4773" spans="1:9" ht="11.25" customHeight="1" x14ac:dyDescent="0.2">
      <c r="A4773" s="181">
        <v>101088</v>
      </c>
      <c r="B4773" s="182" t="s">
        <v>2936</v>
      </c>
      <c r="C4773" s="182" t="s">
        <v>183</v>
      </c>
      <c r="D4773" s="184"/>
      <c r="E4773" s="188" t="s">
        <v>15193</v>
      </c>
      <c r="F4773" s="186">
        <v>0</v>
      </c>
      <c r="G4773" s="185" t="s">
        <v>6096</v>
      </c>
      <c r="H4773" s="110" t="s">
        <v>6257</v>
      </c>
      <c r="I4773" s="110"/>
    </row>
    <row r="4774" spans="1:9" ht="11.25" customHeight="1" x14ac:dyDescent="0.2">
      <c r="A4774" s="181">
        <v>101089</v>
      </c>
      <c r="B4774" s="182" t="s">
        <v>11635</v>
      </c>
      <c r="C4774" s="182" t="s">
        <v>178</v>
      </c>
      <c r="D4774" s="184"/>
      <c r="E4774" s="188" t="s">
        <v>15193</v>
      </c>
      <c r="F4774" s="186">
        <v>0</v>
      </c>
      <c r="G4774" s="185" t="s">
        <v>6096</v>
      </c>
      <c r="H4774" s="110" t="s">
        <v>6257</v>
      </c>
      <c r="I4774" s="110"/>
    </row>
    <row r="4775" spans="1:9" ht="11.25" customHeight="1" x14ac:dyDescent="0.2">
      <c r="A4775" s="181">
        <v>101090</v>
      </c>
      <c r="B4775" s="182" t="s">
        <v>7402</v>
      </c>
      <c r="C4775" s="182" t="s">
        <v>168</v>
      </c>
      <c r="D4775" s="183">
        <v>44592</v>
      </c>
      <c r="E4775" s="188" t="s">
        <v>7328</v>
      </c>
      <c r="F4775" s="186">
        <v>19972</v>
      </c>
      <c r="G4775" s="185" t="s">
        <v>6096</v>
      </c>
      <c r="H4775" s="110" t="s">
        <v>6255</v>
      </c>
      <c r="I4775" s="110"/>
    </row>
    <row r="4776" spans="1:9" ht="11.25" customHeight="1" x14ac:dyDescent="0.2">
      <c r="A4776" s="181">
        <v>101091</v>
      </c>
      <c r="B4776" s="182" t="s">
        <v>1671</v>
      </c>
      <c r="C4776" s="182" t="s">
        <v>168</v>
      </c>
      <c r="D4776" s="183"/>
      <c r="E4776" s="188" t="s">
        <v>15193</v>
      </c>
      <c r="F4776" s="186">
        <v>0</v>
      </c>
      <c r="G4776" s="185" t="s">
        <v>6096</v>
      </c>
      <c r="H4776" s="110" t="s">
        <v>6257</v>
      </c>
      <c r="I4776" s="110"/>
    </row>
    <row r="4777" spans="1:9" ht="11.25" customHeight="1" x14ac:dyDescent="0.2">
      <c r="A4777" s="181">
        <v>101092</v>
      </c>
      <c r="B4777" s="182" t="s">
        <v>9028</v>
      </c>
      <c r="C4777" s="182" t="s">
        <v>178</v>
      </c>
      <c r="D4777" s="184">
        <v>43533</v>
      </c>
      <c r="E4777" s="188" t="s">
        <v>15195</v>
      </c>
      <c r="F4777" s="186">
        <v>1254706</v>
      </c>
      <c r="G4777" s="185" t="s">
        <v>6096</v>
      </c>
      <c r="H4777" s="110" t="s">
        <v>7081</v>
      </c>
      <c r="I4777" s="110"/>
    </row>
    <row r="4778" spans="1:9" ht="11.25" customHeight="1" x14ac:dyDescent="0.2">
      <c r="A4778" s="181">
        <v>101093</v>
      </c>
      <c r="B4778" s="182" t="s">
        <v>9027</v>
      </c>
      <c r="C4778" s="182" t="s">
        <v>178</v>
      </c>
      <c r="D4778" s="184">
        <v>43533</v>
      </c>
      <c r="E4778" s="188" t="s">
        <v>15195</v>
      </c>
      <c r="F4778" s="186">
        <v>2165800</v>
      </c>
      <c r="G4778" s="185" t="s">
        <v>6096</v>
      </c>
      <c r="H4778" s="110" t="s">
        <v>6119</v>
      </c>
      <c r="I4778" s="110"/>
    </row>
    <row r="4779" spans="1:9" ht="11.25" customHeight="1" x14ac:dyDescent="0.2">
      <c r="A4779" s="181">
        <v>101094</v>
      </c>
      <c r="B4779" s="182" t="s">
        <v>2117</v>
      </c>
      <c r="C4779" s="182" t="s">
        <v>178</v>
      </c>
      <c r="D4779" s="184"/>
      <c r="E4779" s="188" t="s">
        <v>15193</v>
      </c>
      <c r="F4779" s="186">
        <v>0</v>
      </c>
      <c r="G4779" s="185" t="s">
        <v>6096</v>
      </c>
      <c r="H4779" s="110" t="s">
        <v>6119</v>
      </c>
      <c r="I4779" s="110"/>
    </row>
    <row r="4780" spans="1:9" ht="11.25" customHeight="1" x14ac:dyDescent="0.2">
      <c r="A4780" s="181">
        <v>101095</v>
      </c>
      <c r="B4780" s="182" t="s">
        <v>2118</v>
      </c>
      <c r="C4780" s="182" t="s">
        <v>178</v>
      </c>
      <c r="D4780" s="184"/>
      <c r="E4780" s="188" t="s">
        <v>15193</v>
      </c>
      <c r="F4780" s="186">
        <v>0</v>
      </c>
      <c r="G4780" s="185" t="s">
        <v>6096</v>
      </c>
      <c r="H4780" s="110" t="s">
        <v>6255</v>
      </c>
      <c r="I4780" s="110"/>
    </row>
    <row r="4781" spans="1:9" ht="11.25" customHeight="1" x14ac:dyDescent="0.2">
      <c r="A4781" s="181">
        <v>101096</v>
      </c>
      <c r="B4781" s="182" t="s">
        <v>3237</v>
      </c>
      <c r="C4781" s="182" t="s">
        <v>178</v>
      </c>
      <c r="D4781" s="184">
        <v>45014</v>
      </c>
      <c r="E4781" s="188" t="s">
        <v>15194</v>
      </c>
      <c r="F4781" s="186">
        <v>319678.01</v>
      </c>
      <c r="G4781" s="185" t="s">
        <v>6096</v>
      </c>
      <c r="H4781" s="110" t="s">
        <v>6155</v>
      </c>
      <c r="I4781" s="110"/>
    </row>
    <row r="4782" spans="1:9" ht="11.25" customHeight="1" x14ac:dyDescent="0.2">
      <c r="A4782" s="181">
        <v>101097</v>
      </c>
      <c r="B4782" s="182" t="s">
        <v>1817</v>
      </c>
      <c r="C4782" s="182" t="s">
        <v>178</v>
      </c>
      <c r="D4782" s="183"/>
      <c r="E4782" s="188" t="s">
        <v>15193</v>
      </c>
      <c r="F4782" s="186">
        <v>0</v>
      </c>
      <c r="G4782" s="185" t="s">
        <v>6096</v>
      </c>
      <c r="H4782" s="110" t="s">
        <v>6255</v>
      </c>
      <c r="I4782" s="110"/>
    </row>
    <row r="4783" spans="1:9" ht="11.25" customHeight="1" x14ac:dyDescent="0.2">
      <c r="A4783" s="181">
        <v>101098</v>
      </c>
      <c r="B4783" s="182" t="s">
        <v>1818</v>
      </c>
      <c r="C4783" s="182" t="s">
        <v>178</v>
      </c>
      <c r="D4783" s="183"/>
      <c r="E4783" s="188" t="s">
        <v>15193</v>
      </c>
      <c r="F4783" s="186">
        <v>0</v>
      </c>
      <c r="G4783" s="185" t="s">
        <v>6096</v>
      </c>
      <c r="H4783" s="110" t="s">
        <v>7081</v>
      </c>
      <c r="I4783" s="110"/>
    </row>
    <row r="4784" spans="1:9" ht="11.25" customHeight="1" x14ac:dyDescent="0.2">
      <c r="A4784" s="181">
        <v>101099</v>
      </c>
      <c r="B4784" s="182" t="s">
        <v>1794</v>
      </c>
      <c r="C4784" s="182" t="s">
        <v>178</v>
      </c>
      <c r="D4784" s="183"/>
      <c r="E4784" s="188" t="s">
        <v>15193</v>
      </c>
      <c r="F4784" s="186">
        <v>0</v>
      </c>
      <c r="G4784" s="185" t="s">
        <v>6096</v>
      </c>
      <c r="H4784" s="110" t="s">
        <v>7087</v>
      </c>
      <c r="I4784" s="110"/>
    </row>
    <row r="4785" spans="1:9" ht="11.25" customHeight="1" x14ac:dyDescent="0.2">
      <c r="A4785" s="181">
        <v>101100</v>
      </c>
      <c r="B4785" s="182" t="s">
        <v>1368</v>
      </c>
      <c r="C4785" s="182" t="s">
        <v>4484</v>
      </c>
      <c r="D4785" s="183">
        <v>45009</v>
      </c>
      <c r="E4785" s="188" t="s">
        <v>15194</v>
      </c>
      <c r="F4785" s="186">
        <v>36765</v>
      </c>
      <c r="G4785" s="185" t="s">
        <v>6096</v>
      </c>
      <c r="H4785" s="110" t="s">
        <v>6119</v>
      </c>
      <c r="I4785" s="110"/>
    </row>
    <row r="4786" spans="1:9" ht="11.25" customHeight="1" x14ac:dyDescent="0.2">
      <c r="A4786" s="181">
        <v>101101</v>
      </c>
      <c r="B4786" s="182" t="s">
        <v>819</v>
      </c>
      <c r="C4786" s="182" t="s">
        <v>183</v>
      </c>
      <c r="D4786" s="183">
        <v>43650</v>
      </c>
      <c r="E4786" s="188" t="s">
        <v>15195</v>
      </c>
      <c r="F4786" s="186">
        <v>26900</v>
      </c>
      <c r="G4786" s="185" t="s">
        <v>6096</v>
      </c>
      <c r="H4786" s="110" t="s">
        <v>7081</v>
      </c>
      <c r="I4786" s="110"/>
    </row>
    <row r="4787" spans="1:9" ht="11.25" customHeight="1" x14ac:dyDescent="0.2">
      <c r="A4787" s="181">
        <v>101102</v>
      </c>
      <c r="B4787" s="182" t="s">
        <v>11634</v>
      </c>
      <c r="C4787" s="182" t="s">
        <v>178</v>
      </c>
      <c r="D4787" s="183"/>
      <c r="E4787" s="188" t="s">
        <v>15193</v>
      </c>
      <c r="F4787" s="186">
        <v>0</v>
      </c>
      <c r="G4787" s="185" t="s">
        <v>6096</v>
      </c>
      <c r="H4787" s="110" t="s">
        <v>7081</v>
      </c>
      <c r="I4787" s="110"/>
    </row>
    <row r="4788" spans="1:9" ht="11.25" customHeight="1" x14ac:dyDescent="0.2">
      <c r="A4788" s="181">
        <v>101103</v>
      </c>
      <c r="B4788" s="182" t="s">
        <v>7550</v>
      </c>
      <c r="C4788" s="182" t="s">
        <v>4484</v>
      </c>
      <c r="D4788" s="183">
        <v>45009</v>
      </c>
      <c r="E4788" s="188" t="s">
        <v>15194</v>
      </c>
      <c r="F4788" s="186">
        <v>21061</v>
      </c>
      <c r="G4788" s="185" t="s">
        <v>6096</v>
      </c>
      <c r="H4788" s="110" t="s">
        <v>6255</v>
      </c>
      <c r="I4788" s="110"/>
    </row>
    <row r="4789" spans="1:9" ht="11.25" customHeight="1" x14ac:dyDescent="0.2">
      <c r="A4789" s="181">
        <v>101104</v>
      </c>
      <c r="B4789" s="182" t="s">
        <v>1508</v>
      </c>
      <c r="C4789" s="182" t="s">
        <v>168</v>
      </c>
      <c r="D4789" s="183"/>
      <c r="E4789" s="188" t="s">
        <v>15193</v>
      </c>
      <c r="F4789" s="186">
        <v>0</v>
      </c>
      <c r="G4789" s="185" t="s">
        <v>6096</v>
      </c>
      <c r="H4789" s="110" t="s">
        <v>6119</v>
      </c>
      <c r="I4789" s="110"/>
    </row>
    <row r="4790" spans="1:9" ht="11.25" customHeight="1" x14ac:dyDescent="0.2">
      <c r="A4790" s="181">
        <v>101105</v>
      </c>
      <c r="B4790" s="182" t="s">
        <v>1537</v>
      </c>
      <c r="C4790" s="182" t="s">
        <v>168</v>
      </c>
      <c r="D4790" s="183"/>
      <c r="E4790" s="188" t="s">
        <v>15193</v>
      </c>
      <c r="F4790" s="186">
        <v>0</v>
      </c>
      <c r="G4790" s="185" t="s">
        <v>6096</v>
      </c>
      <c r="H4790" s="110" t="s">
        <v>7081</v>
      </c>
      <c r="I4790" s="110"/>
    </row>
    <row r="4791" spans="1:9" ht="11.25" customHeight="1" x14ac:dyDescent="0.2">
      <c r="A4791" s="181">
        <v>101106</v>
      </c>
      <c r="B4791" s="182" t="s">
        <v>1673</v>
      </c>
      <c r="C4791" s="182" t="s">
        <v>168</v>
      </c>
      <c r="D4791" s="183"/>
      <c r="E4791" s="188" t="s">
        <v>15193</v>
      </c>
      <c r="F4791" s="186">
        <v>0</v>
      </c>
      <c r="G4791" s="185" t="s">
        <v>6096</v>
      </c>
      <c r="H4791" s="110" t="s">
        <v>7081</v>
      </c>
      <c r="I4791" s="110"/>
    </row>
    <row r="4792" spans="1:9" ht="11.25" customHeight="1" x14ac:dyDescent="0.2">
      <c r="A4792" s="181">
        <v>101107</v>
      </c>
      <c r="B4792" s="182" t="s">
        <v>1485</v>
      </c>
      <c r="C4792" s="182" t="s">
        <v>178</v>
      </c>
      <c r="D4792" s="184">
        <v>45014</v>
      </c>
      <c r="E4792" s="188" t="s">
        <v>15194</v>
      </c>
      <c r="F4792" s="186">
        <v>7667</v>
      </c>
      <c r="G4792" s="185" t="s">
        <v>6096</v>
      </c>
      <c r="H4792" s="110" t="s">
        <v>6255</v>
      </c>
      <c r="I4792" s="110"/>
    </row>
    <row r="4793" spans="1:9" ht="11.25" customHeight="1" x14ac:dyDescent="0.2">
      <c r="A4793" s="181">
        <v>101108</v>
      </c>
      <c r="B4793" s="182" t="s">
        <v>2802</v>
      </c>
      <c r="C4793" s="182" t="s">
        <v>168</v>
      </c>
      <c r="D4793" s="183"/>
      <c r="E4793" s="188" t="s">
        <v>15193</v>
      </c>
      <c r="F4793" s="186">
        <v>0</v>
      </c>
      <c r="G4793" s="185" t="s">
        <v>6096</v>
      </c>
      <c r="H4793" s="110" t="s">
        <v>6255</v>
      </c>
      <c r="I4793" s="110"/>
    </row>
    <row r="4794" spans="1:9" ht="11.25" customHeight="1" x14ac:dyDescent="0.2">
      <c r="A4794" s="181">
        <v>101109</v>
      </c>
      <c r="B4794" s="182" t="s">
        <v>2938</v>
      </c>
      <c r="C4794" s="182" t="s">
        <v>168</v>
      </c>
      <c r="D4794" s="183"/>
      <c r="E4794" s="188" t="s">
        <v>15193</v>
      </c>
      <c r="F4794" s="186">
        <v>0</v>
      </c>
      <c r="G4794" s="185" t="s">
        <v>6096</v>
      </c>
      <c r="H4794" s="110" t="s">
        <v>6255</v>
      </c>
      <c r="I4794" s="110"/>
    </row>
    <row r="4795" spans="1:9" ht="11.25" customHeight="1" x14ac:dyDescent="0.2">
      <c r="A4795" s="181">
        <v>101110</v>
      </c>
      <c r="B4795" s="182" t="s">
        <v>360</v>
      </c>
      <c r="C4795" s="182" t="s">
        <v>273</v>
      </c>
      <c r="D4795" s="184"/>
      <c r="E4795" s="188" t="s">
        <v>15193</v>
      </c>
      <c r="F4795" s="186">
        <v>0</v>
      </c>
      <c r="G4795" s="185" t="s">
        <v>6096</v>
      </c>
      <c r="H4795" s="110" t="s">
        <v>6255</v>
      </c>
      <c r="I4795" s="110"/>
    </row>
    <row r="4796" spans="1:9" ht="11.25" customHeight="1" x14ac:dyDescent="0.2">
      <c r="A4796" s="181">
        <v>101111</v>
      </c>
      <c r="B4796" s="182" t="s">
        <v>9026</v>
      </c>
      <c r="C4796" s="182" t="s">
        <v>178</v>
      </c>
      <c r="D4796" s="183">
        <v>43535</v>
      </c>
      <c r="E4796" s="188" t="s">
        <v>15195</v>
      </c>
      <c r="F4796" s="186">
        <v>2389250</v>
      </c>
      <c r="G4796" s="185" t="s">
        <v>6096</v>
      </c>
      <c r="H4796" s="110" t="s">
        <v>6255</v>
      </c>
      <c r="I4796" s="110"/>
    </row>
    <row r="4797" spans="1:9" ht="11.25" customHeight="1" x14ac:dyDescent="0.2">
      <c r="A4797" s="181">
        <v>101112</v>
      </c>
      <c r="B4797" s="182" t="s">
        <v>9025</v>
      </c>
      <c r="C4797" s="182" t="s">
        <v>178</v>
      </c>
      <c r="D4797" s="183">
        <v>43535</v>
      </c>
      <c r="E4797" s="188" t="s">
        <v>15195</v>
      </c>
      <c r="F4797" s="186">
        <v>3207546</v>
      </c>
      <c r="G4797" s="185" t="s">
        <v>6096</v>
      </c>
      <c r="H4797" s="110" t="s">
        <v>6255</v>
      </c>
      <c r="I4797" s="110"/>
    </row>
    <row r="4798" spans="1:9" ht="11.25" customHeight="1" x14ac:dyDescent="0.2">
      <c r="A4798" s="181">
        <v>101113</v>
      </c>
      <c r="B4798" s="182" t="s">
        <v>5361</v>
      </c>
      <c r="C4798" s="182" t="s">
        <v>178</v>
      </c>
      <c r="D4798" s="184">
        <v>44589</v>
      </c>
      <c r="E4798" s="188" t="s">
        <v>7328</v>
      </c>
      <c r="F4798" s="186">
        <v>41993</v>
      </c>
      <c r="G4798" s="185" t="s">
        <v>6096</v>
      </c>
      <c r="H4798" s="110" t="s">
        <v>6255</v>
      </c>
      <c r="I4798" s="110"/>
    </row>
    <row r="4799" spans="1:9" ht="11.25" customHeight="1" x14ac:dyDescent="0.2">
      <c r="A4799" s="181">
        <v>101114</v>
      </c>
      <c r="B4799" s="182" t="s">
        <v>3251</v>
      </c>
      <c r="C4799" s="182" t="s">
        <v>5199</v>
      </c>
      <c r="D4799" s="184">
        <v>44585</v>
      </c>
      <c r="E4799" s="188" t="s">
        <v>7328</v>
      </c>
      <c r="F4799" s="186">
        <v>2969477</v>
      </c>
      <c r="G4799" s="185" t="s">
        <v>6096</v>
      </c>
      <c r="H4799" s="110" t="s">
        <v>6255</v>
      </c>
      <c r="I4799" s="110"/>
    </row>
    <row r="4800" spans="1:9" ht="11.25" customHeight="1" x14ac:dyDescent="0.2">
      <c r="A4800" s="181">
        <v>101117</v>
      </c>
      <c r="B4800" s="182" t="s">
        <v>2680</v>
      </c>
      <c r="C4800" s="182" t="s">
        <v>178</v>
      </c>
      <c r="D4800" s="183"/>
      <c r="E4800" s="188" t="s">
        <v>15193</v>
      </c>
      <c r="F4800" s="186">
        <v>0</v>
      </c>
      <c r="G4800" s="185" t="s">
        <v>6096</v>
      </c>
      <c r="H4800" s="110" t="s">
        <v>6255</v>
      </c>
      <c r="I4800" s="110"/>
    </row>
    <row r="4801" spans="1:9" ht="11.25" customHeight="1" x14ac:dyDescent="0.2">
      <c r="A4801" s="181">
        <v>101118</v>
      </c>
      <c r="B4801" s="182" t="s">
        <v>11632</v>
      </c>
      <c r="C4801" s="182" t="s">
        <v>178</v>
      </c>
      <c r="D4801" s="183"/>
      <c r="E4801" s="188" t="s">
        <v>15193</v>
      </c>
      <c r="F4801" s="186">
        <v>0</v>
      </c>
      <c r="G4801" s="185" t="s">
        <v>6096</v>
      </c>
      <c r="H4801" s="110" t="s">
        <v>6255</v>
      </c>
      <c r="I4801" s="110"/>
    </row>
    <row r="4802" spans="1:9" ht="11.25" customHeight="1" x14ac:dyDescent="0.2">
      <c r="A4802" s="181">
        <v>101119</v>
      </c>
      <c r="B4802" s="182" t="s">
        <v>910</v>
      </c>
      <c r="C4802" s="182" t="s">
        <v>868</v>
      </c>
      <c r="D4802" s="183"/>
      <c r="E4802" s="188" t="s">
        <v>15193</v>
      </c>
      <c r="F4802" s="186">
        <v>0</v>
      </c>
      <c r="G4802" s="185" t="s">
        <v>6096</v>
      </c>
      <c r="H4802" s="110" t="s">
        <v>6255</v>
      </c>
      <c r="I4802" s="110"/>
    </row>
    <row r="4803" spans="1:9" ht="11.25" customHeight="1" x14ac:dyDescent="0.2">
      <c r="A4803" s="181">
        <v>101120</v>
      </c>
      <c r="B4803" s="182" t="s">
        <v>11631</v>
      </c>
      <c r="C4803" s="182" t="s">
        <v>183</v>
      </c>
      <c r="D4803" s="183"/>
      <c r="E4803" s="188" t="s">
        <v>15193</v>
      </c>
      <c r="F4803" s="186">
        <v>0</v>
      </c>
      <c r="G4803" s="185" t="s">
        <v>6096</v>
      </c>
      <c r="H4803" s="110" t="s">
        <v>6255</v>
      </c>
      <c r="I4803" s="110"/>
    </row>
    <row r="4804" spans="1:9" ht="11.25" customHeight="1" x14ac:dyDescent="0.2">
      <c r="A4804" s="181">
        <v>101121</v>
      </c>
      <c r="B4804" s="182" t="s">
        <v>5268</v>
      </c>
      <c r="C4804" s="182" t="s">
        <v>178</v>
      </c>
      <c r="D4804" s="183">
        <v>45014</v>
      </c>
      <c r="E4804" s="188" t="s">
        <v>15194</v>
      </c>
      <c r="F4804" s="186">
        <v>18131841</v>
      </c>
      <c r="G4804" s="185" t="s">
        <v>6096</v>
      </c>
      <c r="H4804" s="110" t="s">
        <v>6255</v>
      </c>
      <c r="I4804" s="110"/>
    </row>
    <row r="4805" spans="1:9" ht="11.25" customHeight="1" x14ac:dyDescent="0.2">
      <c r="A4805" s="181">
        <v>101122</v>
      </c>
      <c r="B4805" s="182" t="s">
        <v>3232</v>
      </c>
      <c r="C4805" s="182" t="s">
        <v>401</v>
      </c>
      <c r="D4805" s="183">
        <v>44585</v>
      </c>
      <c r="E4805" s="188" t="s">
        <v>7328</v>
      </c>
      <c r="F4805" s="186">
        <v>8720093</v>
      </c>
      <c r="G4805" s="185" t="s">
        <v>6096</v>
      </c>
      <c r="H4805" s="110" t="s">
        <v>6255</v>
      </c>
      <c r="I4805" s="110"/>
    </row>
    <row r="4806" spans="1:9" ht="11.25" customHeight="1" x14ac:dyDescent="0.2">
      <c r="A4806" s="181">
        <v>101123</v>
      </c>
      <c r="B4806" s="182" t="s">
        <v>11630</v>
      </c>
      <c r="C4806" s="182" t="s">
        <v>178</v>
      </c>
      <c r="D4806" s="183"/>
      <c r="E4806" s="188" t="s">
        <v>15193</v>
      </c>
      <c r="F4806" s="186">
        <v>0</v>
      </c>
      <c r="G4806" s="185" t="s">
        <v>6096</v>
      </c>
      <c r="H4806" s="110" t="s">
        <v>6124</v>
      </c>
      <c r="I4806" s="110"/>
    </row>
    <row r="4807" spans="1:9" ht="11.25" customHeight="1" x14ac:dyDescent="0.2">
      <c r="A4807" s="181">
        <v>101124</v>
      </c>
      <c r="B4807" s="182" t="s">
        <v>11629</v>
      </c>
      <c r="C4807" s="182" t="s">
        <v>178</v>
      </c>
      <c r="D4807" s="183"/>
      <c r="E4807" s="188" t="s">
        <v>15193</v>
      </c>
      <c r="F4807" s="186">
        <v>0</v>
      </c>
      <c r="G4807" s="185" t="s">
        <v>6096</v>
      </c>
      <c r="H4807" s="110" t="s">
        <v>6255</v>
      </c>
      <c r="I4807" s="110"/>
    </row>
    <row r="4808" spans="1:9" ht="11.25" customHeight="1" x14ac:dyDescent="0.2">
      <c r="A4808" s="181">
        <v>101125</v>
      </c>
      <c r="B4808" s="182" t="s">
        <v>1571</v>
      </c>
      <c r="C4808" s="182" t="s">
        <v>168</v>
      </c>
      <c r="D4808" s="183"/>
      <c r="E4808" s="188" t="s">
        <v>15193</v>
      </c>
      <c r="F4808" s="186">
        <v>0</v>
      </c>
      <c r="G4808" s="185" t="s">
        <v>6096</v>
      </c>
      <c r="H4808" s="110" t="s">
        <v>6124</v>
      </c>
      <c r="I4808" s="110"/>
    </row>
    <row r="4809" spans="1:9" ht="11.25" customHeight="1" x14ac:dyDescent="0.2">
      <c r="A4809" s="181">
        <v>101126</v>
      </c>
      <c r="B4809" s="182" t="s">
        <v>11628</v>
      </c>
      <c r="C4809" s="182" t="s">
        <v>168</v>
      </c>
      <c r="D4809" s="183"/>
      <c r="E4809" s="188" t="s">
        <v>15193</v>
      </c>
      <c r="F4809" s="186">
        <v>0</v>
      </c>
      <c r="G4809" s="185" t="s">
        <v>6096</v>
      </c>
      <c r="H4809" s="110" t="s">
        <v>6255</v>
      </c>
      <c r="I4809" s="110"/>
    </row>
    <row r="4810" spans="1:9" ht="11.25" customHeight="1" x14ac:dyDescent="0.2">
      <c r="A4810" s="181">
        <v>101127</v>
      </c>
      <c r="B4810" s="182" t="s">
        <v>643</v>
      </c>
      <c r="C4810" s="182" t="s">
        <v>183</v>
      </c>
      <c r="D4810" s="183"/>
      <c r="E4810" s="188" t="s">
        <v>15193</v>
      </c>
      <c r="F4810" s="186">
        <v>0</v>
      </c>
      <c r="G4810" s="185" t="s">
        <v>6096</v>
      </c>
      <c r="H4810" s="110" t="s">
        <v>6255</v>
      </c>
      <c r="I4810" s="110"/>
    </row>
    <row r="4811" spans="1:9" ht="11.25" customHeight="1" x14ac:dyDescent="0.2">
      <c r="A4811" s="181">
        <v>101129</v>
      </c>
      <c r="B4811" s="182" t="s">
        <v>653</v>
      </c>
      <c r="C4811" s="182" t="s">
        <v>183</v>
      </c>
      <c r="D4811" s="183"/>
      <c r="E4811" s="188" t="s">
        <v>15193</v>
      </c>
      <c r="F4811" s="186">
        <v>0</v>
      </c>
      <c r="G4811" s="185" t="s">
        <v>6096</v>
      </c>
      <c r="H4811" s="110" t="s">
        <v>6255</v>
      </c>
      <c r="I4811" s="110"/>
    </row>
    <row r="4812" spans="1:9" ht="11.25" customHeight="1" x14ac:dyDescent="0.2">
      <c r="A4812" s="181">
        <v>101131</v>
      </c>
      <c r="B4812" s="182" t="s">
        <v>878</v>
      </c>
      <c r="C4812" s="182" t="s">
        <v>178</v>
      </c>
      <c r="D4812" s="183"/>
      <c r="E4812" s="188" t="s">
        <v>15193</v>
      </c>
      <c r="F4812" s="186">
        <v>0</v>
      </c>
      <c r="G4812" s="185" t="s">
        <v>6096</v>
      </c>
      <c r="H4812" s="110" t="s">
        <v>6119</v>
      </c>
      <c r="I4812" s="110"/>
    </row>
    <row r="4813" spans="1:9" ht="11.25" customHeight="1" x14ac:dyDescent="0.2">
      <c r="A4813" s="181">
        <v>101132</v>
      </c>
      <c r="B4813" s="182" t="s">
        <v>9024</v>
      </c>
      <c r="C4813" s="182" t="s">
        <v>178</v>
      </c>
      <c r="D4813" s="183">
        <v>43535</v>
      </c>
      <c r="E4813" s="188" t="s">
        <v>15195</v>
      </c>
      <c r="F4813" s="186">
        <v>20779766.010000002</v>
      </c>
      <c r="G4813" s="185" t="s">
        <v>6096</v>
      </c>
      <c r="H4813" s="110" t="s">
        <v>6769</v>
      </c>
      <c r="I4813" s="110"/>
    </row>
    <row r="4814" spans="1:9" ht="11.25" customHeight="1" x14ac:dyDescent="0.2">
      <c r="A4814" s="181">
        <v>101133</v>
      </c>
      <c r="B4814" s="182" t="s">
        <v>11274</v>
      </c>
      <c r="C4814" s="182" t="s">
        <v>751</v>
      </c>
      <c r="D4814" s="183"/>
      <c r="E4814" s="188" t="s">
        <v>15193</v>
      </c>
      <c r="F4814" s="186">
        <v>0</v>
      </c>
      <c r="G4814" s="185" t="s">
        <v>6096</v>
      </c>
      <c r="H4814" s="110" t="s">
        <v>6769</v>
      </c>
      <c r="I4814" s="110"/>
    </row>
    <row r="4815" spans="1:9" ht="11.25" customHeight="1" x14ac:dyDescent="0.2">
      <c r="A4815" s="181">
        <v>101134</v>
      </c>
      <c r="B4815" s="182" t="s">
        <v>2909</v>
      </c>
      <c r="C4815" s="182" t="s">
        <v>751</v>
      </c>
      <c r="D4815" s="183"/>
      <c r="E4815" s="188" t="s">
        <v>15193</v>
      </c>
      <c r="F4815" s="186">
        <v>0</v>
      </c>
      <c r="G4815" s="185" t="s">
        <v>6096</v>
      </c>
      <c r="H4815" s="110" t="s">
        <v>6769</v>
      </c>
      <c r="I4815" s="110"/>
    </row>
    <row r="4816" spans="1:9" ht="11.25" customHeight="1" x14ac:dyDescent="0.2">
      <c r="A4816" s="181">
        <v>101135</v>
      </c>
      <c r="B4816" s="182" t="s">
        <v>2944</v>
      </c>
      <c r="C4816" s="182" t="s">
        <v>751</v>
      </c>
      <c r="D4816" s="183"/>
      <c r="E4816" s="188" t="s">
        <v>15193</v>
      </c>
      <c r="F4816" s="186">
        <v>0</v>
      </c>
      <c r="G4816" s="185" t="s">
        <v>6096</v>
      </c>
      <c r="H4816" s="110" t="s">
        <v>6769</v>
      </c>
      <c r="I4816" s="110"/>
    </row>
    <row r="4817" spans="1:9" ht="11.25" customHeight="1" x14ac:dyDescent="0.2">
      <c r="A4817" s="181">
        <v>101136</v>
      </c>
      <c r="B4817" s="182" t="s">
        <v>8864</v>
      </c>
      <c r="C4817" s="182" t="s">
        <v>178</v>
      </c>
      <c r="D4817" s="183">
        <v>43546</v>
      </c>
      <c r="E4817" s="188" t="s">
        <v>15195</v>
      </c>
      <c r="F4817" s="186">
        <v>5229422</v>
      </c>
      <c r="G4817" s="185" t="s">
        <v>6096</v>
      </c>
      <c r="H4817" s="110" t="s">
        <v>6769</v>
      </c>
      <c r="I4817" s="110"/>
    </row>
    <row r="4818" spans="1:9" ht="11.25" customHeight="1" x14ac:dyDescent="0.2">
      <c r="A4818" s="181">
        <v>101137</v>
      </c>
      <c r="B4818" s="182" t="s">
        <v>8863</v>
      </c>
      <c r="C4818" s="182" t="s">
        <v>178</v>
      </c>
      <c r="D4818" s="184">
        <v>43546</v>
      </c>
      <c r="E4818" s="188" t="s">
        <v>15195</v>
      </c>
      <c r="F4818" s="186">
        <v>6515250</v>
      </c>
      <c r="G4818" s="185" t="s">
        <v>6096</v>
      </c>
      <c r="H4818" s="110" t="s">
        <v>6195</v>
      </c>
      <c r="I4818" s="110"/>
    </row>
    <row r="4819" spans="1:9" ht="11.25" customHeight="1" x14ac:dyDescent="0.2">
      <c r="A4819" s="181">
        <v>101138</v>
      </c>
      <c r="B4819" s="182" t="s">
        <v>4886</v>
      </c>
      <c r="C4819" s="182" t="s">
        <v>178</v>
      </c>
      <c r="D4819" s="183">
        <v>43536</v>
      </c>
      <c r="E4819" s="188" t="s">
        <v>15195</v>
      </c>
      <c r="F4819" s="186">
        <v>5712000</v>
      </c>
      <c r="G4819" s="185" t="s">
        <v>6096</v>
      </c>
      <c r="H4819" s="110" t="s">
        <v>6119</v>
      </c>
      <c r="I4819" s="110"/>
    </row>
    <row r="4820" spans="1:9" ht="11.25" customHeight="1" x14ac:dyDescent="0.2">
      <c r="A4820" s="181">
        <v>101139</v>
      </c>
      <c r="B4820" s="182" t="s">
        <v>9016</v>
      </c>
      <c r="C4820" s="182" t="s">
        <v>178</v>
      </c>
      <c r="D4820" s="184">
        <v>43536</v>
      </c>
      <c r="E4820" s="188" t="s">
        <v>15195</v>
      </c>
      <c r="F4820" s="186">
        <v>7378000</v>
      </c>
      <c r="G4820" s="185" t="s">
        <v>6096</v>
      </c>
      <c r="H4820" s="110" t="s">
        <v>6119</v>
      </c>
      <c r="I4820" s="110"/>
    </row>
    <row r="4821" spans="1:9" ht="11.25" customHeight="1" x14ac:dyDescent="0.2">
      <c r="A4821" s="181">
        <v>101140</v>
      </c>
      <c r="B4821" s="182" t="s">
        <v>5201</v>
      </c>
      <c r="C4821" s="182" t="s">
        <v>183</v>
      </c>
      <c r="D4821" s="184">
        <v>44712</v>
      </c>
      <c r="E4821" s="188" t="s">
        <v>7328</v>
      </c>
      <c r="F4821" s="186">
        <v>397</v>
      </c>
      <c r="G4821" s="185" t="s">
        <v>6096</v>
      </c>
      <c r="H4821" s="110" t="s">
        <v>7462</v>
      </c>
      <c r="I4821" s="110"/>
    </row>
    <row r="4822" spans="1:9" ht="11.25" customHeight="1" x14ac:dyDescent="0.2">
      <c r="A4822" s="181">
        <v>101141</v>
      </c>
      <c r="B4822" s="182" t="s">
        <v>2146</v>
      </c>
      <c r="C4822" s="182" t="s">
        <v>178</v>
      </c>
      <c r="D4822" s="184"/>
      <c r="E4822" s="188" t="s">
        <v>15193</v>
      </c>
      <c r="F4822" s="186">
        <v>0</v>
      </c>
      <c r="G4822" s="185" t="s">
        <v>6096</v>
      </c>
      <c r="H4822" s="110" t="s">
        <v>6100</v>
      </c>
      <c r="I4822" s="110"/>
    </row>
    <row r="4823" spans="1:9" ht="11.25" customHeight="1" x14ac:dyDescent="0.2">
      <c r="A4823" s="181">
        <v>101142</v>
      </c>
      <c r="B4823" s="182" t="s">
        <v>2147</v>
      </c>
      <c r="C4823" s="182" t="s">
        <v>178</v>
      </c>
      <c r="D4823" s="183"/>
      <c r="E4823" s="188" t="s">
        <v>15193</v>
      </c>
      <c r="F4823" s="186">
        <v>0</v>
      </c>
      <c r="G4823" s="185" t="s">
        <v>6096</v>
      </c>
      <c r="H4823" s="110" t="s">
        <v>6194</v>
      </c>
      <c r="I4823" s="110"/>
    </row>
    <row r="4824" spans="1:9" ht="11.25" customHeight="1" x14ac:dyDescent="0.2">
      <c r="A4824" s="181">
        <v>101143</v>
      </c>
      <c r="B4824" s="182" t="s">
        <v>300</v>
      </c>
      <c r="C4824" s="182" t="s">
        <v>273</v>
      </c>
      <c r="D4824" s="183">
        <v>45433</v>
      </c>
      <c r="E4824" s="188" t="s">
        <v>10909</v>
      </c>
      <c r="F4824" s="186">
        <v>597520</v>
      </c>
      <c r="G4824" s="185" t="s">
        <v>6096</v>
      </c>
      <c r="H4824" s="110" t="s">
        <v>6213</v>
      </c>
      <c r="I4824" s="110"/>
    </row>
    <row r="4825" spans="1:9" ht="11.25" customHeight="1" x14ac:dyDescent="0.2">
      <c r="A4825" s="181">
        <v>101144</v>
      </c>
      <c r="B4825" s="182" t="s">
        <v>11627</v>
      </c>
      <c r="C4825" s="182" t="s">
        <v>178</v>
      </c>
      <c r="D4825" s="183"/>
      <c r="E4825" s="188" t="s">
        <v>15193</v>
      </c>
      <c r="F4825" s="186">
        <v>0</v>
      </c>
      <c r="G4825" s="185" t="s">
        <v>6096</v>
      </c>
      <c r="H4825" s="110" t="s">
        <v>6213</v>
      </c>
      <c r="I4825" s="110"/>
    </row>
    <row r="4826" spans="1:9" ht="11.25" customHeight="1" x14ac:dyDescent="0.2">
      <c r="A4826" s="181">
        <v>101145</v>
      </c>
      <c r="B4826" s="182" t="s">
        <v>11626</v>
      </c>
      <c r="C4826" s="182" t="s">
        <v>178</v>
      </c>
      <c r="D4826" s="183"/>
      <c r="E4826" s="188" t="s">
        <v>15193</v>
      </c>
      <c r="F4826" s="186">
        <v>0</v>
      </c>
      <c r="G4826" s="185" t="s">
        <v>6096</v>
      </c>
      <c r="H4826" s="110" t="s">
        <v>6155</v>
      </c>
      <c r="I4826" s="110"/>
    </row>
    <row r="4827" spans="1:9" ht="11.25" customHeight="1" x14ac:dyDescent="0.2">
      <c r="A4827" s="181">
        <v>101146</v>
      </c>
      <c r="B4827" s="182" t="s">
        <v>8062</v>
      </c>
      <c r="C4827" s="182" t="s">
        <v>178</v>
      </c>
      <c r="D4827" s="183">
        <v>43790</v>
      </c>
      <c r="E4827" s="188" t="s">
        <v>15195</v>
      </c>
      <c r="F4827" s="186">
        <v>215985</v>
      </c>
      <c r="G4827" s="185" t="s">
        <v>6096</v>
      </c>
      <c r="H4827" s="110" t="s">
        <v>6152</v>
      </c>
      <c r="I4827" s="110"/>
    </row>
    <row r="4828" spans="1:9" ht="11.25" customHeight="1" x14ac:dyDescent="0.2">
      <c r="A4828" s="181">
        <v>101147</v>
      </c>
      <c r="B4828" s="182" t="s">
        <v>7160</v>
      </c>
      <c r="C4828" s="182" t="s">
        <v>178</v>
      </c>
      <c r="D4828" s="183">
        <v>45007</v>
      </c>
      <c r="E4828" s="188" t="s">
        <v>15194</v>
      </c>
      <c r="F4828" s="186">
        <v>73575</v>
      </c>
      <c r="G4828" s="185" t="s">
        <v>6096</v>
      </c>
      <c r="H4828" s="110" t="s">
        <v>6213</v>
      </c>
      <c r="I4828" s="110"/>
    </row>
    <row r="4829" spans="1:9" ht="11.25" customHeight="1" x14ac:dyDescent="0.2">
      <c r="A4829" s="181">
        <v>101148</v>
      </c>
      <c r="B4829" s="182" t="s">
        <v>11625</v>
      </c>
      <c r="C4829" s="182" t="s">
        <v>178</v>
      </c>
      <c r="D4829" s="183"/>
      <c r="E4829" s="188" t="s">
        <v>15193</v>
      </c>
      <c r="F4829" s="186">
        <v>0</v>
      </c>
      <c r="G4829" s="185" t="s">
        <v>6096</v>
      </c>
      <c r="H4829" s="110" t="s">
        <v>6213</v>
      </c>
      <c r="I4829" s="110"/>
    </row>
    <row r="4830" spans="1:9" ht="11.25" customHeight="1" x14ac:dyDescent="0.2">
      <c r="A4830" s="181">
        <v>101149</v>
      </c>
      <c r="B4830" s="182" t="s">
        <v>2670</v>
      </c>
      <c r="C4830" s="182" t="s">
        <v>171</v>
      </c>
      <c r="D4830" s="183">
        <v>45002</v>
      </c>
      <c r="E4830" s="188" t="s">
        <v>15194</v>
      </c>
      <c r="F4830" s="186">
        <v>3957</v>
      </c>
      <c r="G4830" s="185" t="s">
        <v>6096</v>
      </c>
      <c r="H4830" s="110" t="s">
        <v>7296</v>
      </c>
      <c r="I4830" s="110"/>
    </row>
    <row r="4831" spans="1:9" ht="11.25" customHeight="1" x14ac:dyDescent="0.2">
      <c r="A4831" s="181">
        <v>101150</v>
      </c>
      <c r="B4831" s="182" t="s">
        <v>285</v>
      </c>
      <c r="C4831" s="182" t="s">
        <v>273</v>
      </c>
      <c r="D4831" s="183">
        <v>45002</v>
      </c>
      <c r="E4831" s="188" t="s">
        <v>15194</v>
      </c>
      <c r="F4831" s="186">
        <v>133239</v>
      </c>
      <c r="G4831" s="185" t="s">
        <v>6096</v>
      </c>
      <c r="H4831" s="110" t="s">
        <v>6195</v>
      </c>
      <c r="I4831" s="110"/>
    </row>
    <row r="4832" spans="1:9" ht="11.25" customHeight="1" x14ac:dyDescent="0.2">
      <c r="A4832" s="181">
        <v>101151</v>
      </c>
      <c r="B4832" s="182" t="s">
        <v>3082</v>
      </c>
      <c r="C4832" s="182" t="s">
        <v>178</v>
      </c>
      <c r="D4832" s="183"/>
      <c r="E4832" s="188" t="s">
        <v>15193</v>
      </c>
      <c r="F4832" s="186">
        <v>0</v>
      </c>
      <c r="G4832" s="185" t="s">
        <v>6096</v>
      </c>
      <c r="H4832" s="110" t="s">
        <v>6195</v>
      </c>
      <c r="I4832" s="110"/>
    </row>
    <row r="4833" spans="1:9" ht="11.25" customHeight="1" x14ac:dyDescent="0.2">
      <c r="A4833" s="181">
        <v>101152</v>
      </c>
      <c r="B4833" s="182" t="s">
        <v>1592</v>
      </c>
      <c r="C4833" s="182" t="s">
        <v>178</v>
      </c>
      <c r="D4833" s="183"/>
      <c r="E4833" s="188" t="s">
        <v>15193</v>
      </c>
      <c r="F4833" s="186">
        <v>0</v>
      </c>
      <c r="G4833" s="185" t="s">
        <v>6096</v>
      </c>
      <c r="H4833" s="110" t="s">
        <v>6195</v>
      </c>
      <c r="I4833" s="110"/>
    </row>
    <row r="4834" spans="1:9" ht="11.25" customHeight="1" x14ac:dyDescent="0.2">
      <c r="A4834" s="181">
        <v>101153</v>
      </c>
      <c r="B4834" s="182" t="s">
        <v>3081</v>
      </c>
      <c r="C4834" s="182" t="s">
        <v>178</v>
      </c>
      <c r="D4834" s="183"/>
      <c r="E4834" s="188" t="s">
        <v>15193</v>
      </c>
      <c r="F4834" s="186">
        <v>0</v>
      </c>
      <c r="G4834" s="185" t="s">
        <v>6096</v>
      </c>
      <c r="H4834" s="110" t="s">
        <v>6195</v>
      </c>
      <c r="I4834" s="110"/>
    </row>
    <row r="4835" spans="1:9" ht="11.25" customHeight="1" x14ac:dyDescent="0.2">
      <c r="A4835" s="181">
        <v>101154</v>
      </c>
      <c r="B4835" s="182" t="s">
        <v>3084</v>
      </c>
      <c r="C4835" s="182" t="s">
        <v>178</v>
      </c>
      <c r="D4835" s="183"/>
      <c r="E4835" s="188" t="s">
        <v>15193</v>
      </c>
      <c r="F4835" s="186">
        <v>0</v>
      </c>
      <c r="G4835" s="185" t="s">
        <v>6096</v>
      </c>
      <c r="H4835" s="110" t="s">
        <v>6195</v>
      </c>
      <c r="I4835" s="110"/>
    </row>
    <row r="4836" spans="1:9" ht="11.25" customHeight="1" x14ac:dyDescent="0.2">
      <c r="A4836" s="181">
        <v>101155</v>
      </c>
      <c r="B4836" s="182" t="s">
        <v>3085</v>
      </c>
      <c r="C4836" s="182" t="s">
        <v>178</v>
      </c>
      <c r="D4836" s="183"/>
      <c r="E4836" s="188" t="s">
        <v>15193</v>
      </c>
      <c r="F4836" s="186">
        <v>0</v>
      </c>
      <c r="G4836" s="185" t="s">
        <v>6096</v>
      </c>
      <c r="H4836" s="110" t="s">
        <v>9576</v>
      </c>
      <c r="I4836" s="110"/>
    </row>
    <row r="4837" spans="1:9" ht="11.25" customHeight="1" x14ac:dyDescent="0.2">
      <c r="A4837" s="181">
        <v>101156</v>
      </c>
      <c r="B4837" s="182" t="s">
        <v>3083</v>
      </c>
      <c r="C4837" s="182" t="s">
        <v>178</v>
      </c>
      <c r="D4837" s="183">
        <v>45009</v>
      </c>
      <c r="E4837" s="188" t="s">
        <v>15194</v>
      </c>
      <c r="F4837" s="186">
        <v>32810</v>
      </c>
      <c r="G4837" s="185" t="s">
        <v>6096</v>
      </c>
      <c r="H4837" s="110" t="s">
        <v>6255</v>
      </c>
      <c r="I4837" s="110"/>
    </row>
    <row r="4838" spans="1:9" ht="11.25" customHeight="1" x14ac:dyDescent="0.2">
      <c r="A4838" s="181">
        <v>101157</v>
      </c>
      <c r="B4838" s="182" t="s">
        <v>11624</v>
      </c>
      <c r="C4838" s="182" t="s">
        <v>178</v>
      </c>
      <c r="D4838" s="183"/>
      <c r="E4838" s="188" t="s">
        <v>15193</v>
      </c>
      <c r="F4838" s="186">
        <v>0</v>
      </c>
      <c r="G4838" s="185" t="s">
        <v>6096</v>
      </c>
      <c r="H4838" s="110" t="s">
        <v>9576</v>
      </c>
      <c r="I4838" s="110"/>
    </row>
    <row r="4839" spans="1:9" ht="11.25" customHeight="1" x14ac:dyDescent="0.2">
      <c r="A4839" s="181">
        <v>101158</v>
      </c>
      <c r="B4839" s="182" t="s">
        <v>3079</v>
      </c>
      <c r="C4839" s="182" t="s">
        <v>178</v>
      </c>
      <c r="D4839" s="183"/>
      <c r="E4839" s="188" t="s">
        <v>15193</v>
      </c>
      <c r="F4839" s="186">
        <v>0</v>
      </c>
      <c r="G4839" s="185" t="s">
        <v>6096</v>
      </c>
      <c r="H4839" s="110" t="s">
        <v>9576</v>
      </c>
      <c r="I4839" s="110"/>
    </row>
    <row r="4840" spans="1:9" ht="11.25" customHeight="1" x14ac:dyDescent="0.2">
      <c r="A4840" s="181">
        <v>101159</v>
      </c>
      <c r="B4840" s="182" t="s">
        <v>3080</v>
      </c>
      <c r="C4840" s="182" t="s">
        <v>178</v>
      </c>
      <c r="D4840" s="183"/>
      <c r="E4840" s="188" t="s">
        <v>15193</v>
      </c>
      <c r="F4840" s="186">
        <v>0</v>
      </c>
      <c r="G4840" s="185" t="s">
        <v>6096</v>
      </c>
      <c r="H4840" s="110" t="s">
        <v>6255</v>
      </c>
      <c r="I4840" s="110"/>
    </row>
    <row r="4841" spans="1:9" ht="11.25" customHeight="1" x14ac:dyDescent="0.2">
      <c r="A4841" s="181">
        <v>101160</v>
      </c>
      <c r="B4841" s="182" t="s">
        <v>1682</v>
      </c>
      <c r="C4841" s="182" t="s">
        <v>4481</v>
      </c>
      <c r="D4841" s="183"/>
      <c r="E4841" s="188" t="s">
        <v>15193</v>
      </c>
      <c r="F4841" s="186">
        <v>0</v>
      </c>
      <c r="G4841" s="185" t="s">
        <v>6096</v>
      </c>
      <c r="H4841" s="110" t="s">
        <v>6255</v>
      </c>
      <c r="I4841" s="110"/>
    </row>
    <row r="4842" spans="1:9" ht="11.25" customHeight="1" x14ac:dyDescent="0.2">
      <c r="A4842" s="181">
        <v>101161</v>
      </c>
      <c r="B4842" s="182" t="s">
        <v>1810</v>
      </c>
      <c r="C4842" s="182" t="s">
        <v>178</v>
      </c>
      <c r="D4842" s="184">
        <v>45014</v>
      </c>
      <c r="E4842" s="188" t="s">
        <v>15194</v>
      </c>
      <c r="F4842" s="186">
        <v>10755.01</v>
      </c>
      <c r="G4842" s="185" t="s">
        <v>6096</v>
      </c>
      <c r="H4842" s="110" t="s">
        <v>6255</v>
      </c>
      <c r="I4842" s="110"/>
    </row>
    <row r="4843" spans="1:9" ht="11.25" customHeight="1" x14ac:dyDescent="0.2">
      <c r="A4843" s="181">
        <v>101162</v>
      </c>
      <c r="B4843" s="182" t="s">
        <v>11623</v>
      </c>
      <c r="C4843" s="182" t="s">
        <v>178</v>
      </c>
      <c r="D4843" s="183"/>
      <c r="E4843" s="188" t="s">
        <v>15193</v>
      </c>
      <c r="F4843" s="186">
        <v>0</v>
      </c>
      <c r="G4843" s="185" t="s">
        <v>6096</v>
      </c>
      <c r="H4843" s="110" t="s">
        <v>6255</v>
      </c>
      <c r="I4843" s="110"/>
    </row>
    <row r="4844" spans="1:9" ht="11.25" customHeight="1" x14ac:dyDescent="0.2">
      <c r="A4844" s="181">
        <v>101163</v>
      </c>
      <c r="B4844" s="182" t="s">
        <v>1362</v>
      </c>
      <c r="C4844" s="182" t="s">
        <v>168</v>
      </c>
      <c r="D4844" s="183">
        <v>45001</v>
      </c>
      <c r="E4844" s="188" t="s">
        <v>15194</v>
      </c>
      <c r="F4844" s="186">
        <v>19410.990000000002</v>
      </c>
      <c r="G4844" s="185" t="s">
        <v>6096</v>
      </c>
      <c r="H4844" s="110" t="s">
        <v>6255</v>
      </c>
      <c r="I4844" s="110"/>
    </row>
    <row r="4845" spans="1:9" ht="11.25" customHeight="1" x14ac:dyDescent="0.2">
      <c r="A4845" s="181">
        <v>101164</v>
      </c>
      <c r="B4845" s="182" t="s">
        <v>715</v>
      </c>
      <c r="C4845" s="182" t="s">
        <v>178</v>
      </c>
      <c r="D4845" s="183"/>
      <c r="E4845" s="188" t="s">
        <v>15193</v>
      </c>
      <c r="F4845" s="186">
        <v>0</v>
      </c>
      <c r="G4845" s="185" t="s">
        <v>6096</v>
      </c>
      <c r="H4845" s="110" t="s">
        <v>6255</v>
      </c>
      <c r="I4845" s="110"/>
    </row>
    <row r="4846" spans="1:9" ht="11.25" customHeight="1" x14ac:dyDescent="0.2">
      <c r="A4846" s="181">
        <v>101165</v>
      </c>
      <c r="B4846" s="182" t="s">
        <v>2675</v>
      </c>
      <c r="C4846" s="182" t="s">
        <v>178</v>
      </c>
      <c r="D4846" s="183"/>
      <c r="E4846" s="188" t="s">
        <v>15193</v>
      </c>
      <c r="F4846" s="186">
        <v>0</v>
      </c>
      <c r="G4846" s="185" t="s">
        <v>6096</v>
      </c>
      <c r="H4846" s="110" t="s">
        <v>6255</v>
      </c>
      <c r="I4846" s="110"/>
    </row>
    <row r="4847" spans="1:9" ht="11.25" customHeight="1" x14ac:dyDescent="0.2">
      <c r="A4847" s="181">
        <v>101166</v>
      </c>
      <c r="B4847" s="182" t="s">
        <v>2676</v>
      </c>
      <c r="C4847" s="182" t="s">
        <v>178</v>
      </c>
      <c r="D4847" s="183"/>
      <c r="E4847" s="188" t="s">
        <v>15193</v>
      </c>
      <c r="F4847" s="186">
        <v>0</v>
      </c>
      <c r="G4847" s="185" t="s">
        <v>6096</v>
      </c>
      <c r="H4847" s="110" t="s">
        <v>6255</v>
      </c>
      <c r="I4847" s="110"/>
    </row>
    <row r="4848" spans="1:9" ht="11.25" customHeight="1" x14ac:dyDescent="0.2">
      <c r="A4848" s="181">
        <v>101167</v>
      </c>
      <c r="B4848" s="182" t="s">
        <v>2673</v>
      </c>
      <c r="C4848" s="182" t="s">
        <v>178</v>
      </c>
      <c r="D4848" s="183"/>
      <c r="E4848" s="188" t="s">
        <v>15193</v>
      </c>
      <c r="F4848" s="186">
        <v>0</v>
      </c>
      <c r="G4848" s="185" t="s">
        <v>6096</v>
      </c>
      <c r="H4848" s="110" t="s">
        <v>6255</v>
      </c>
      <c r="I4848" s="110"/>
    </row>
    <row r="4849" spans="1:9" ht="11.25" customHeight="1" x14ac:dyDescent="0.2">
      <c r="A4849" s="181">
        <v>101168</v>
      </c>
      <c r="B4849" s="182" t="s">
        <v>11622</v>
      </c>
      <c r="C4849" s="182" t="s">
        <v>178</v>
      </c>
      <c r="D4849" s="183"/>
      <c r="E4849" s="188" t="s">
        <v>15193</v>
      </c>
      <c r="F4849" s="186">
        <v>0</v>
      </c>
      <c r="G4849" s="185" t="s">
        <v>6096</v>
      </c>
      <c r="H4849" s="110" t="s">
        <v>6261</v>
      </c>
      <c r="I4849" s="110"/>
    </row>
    <row r="4850" spans="1:9" ht="11.25" customHeight="1" x14ac:dyDescent="0.2">
      <c r="A4850" s="181">
        <v>101169</v>
      </c>
      <c r="B4850" s="182" t="s">
        <v>2674</v>
      </c>
      <c r="C4850" s="182" t="s">
        <v>178</v>
      </c>
      <c r="D4850" s="183"/>
      <c r="E4850" s="188" t="s">
        <v>15193</v>
      </c>
      <c r="F4850" s="186">
        <v>0</v>
      </c>
      <c r="G4850" s="185" t="s">
        <v>6096</v>
      </c>
      <c r="H4850" s="110" t="s">
        <v>6261</v>
      </c>
      <c r="I4850" s="110"/>
    </row>
    <row r="4851" spans="1:9" ht="11.25" customHeight="1" x14ac:dyDescent="0.2">
      <c r="A4851" s="181">
        <v>101170</v>
      </c>
      <c r="B4851" s="182" t="s">
        <v>7903</v>
      </c>
      <c r="C4851" s="182" t="s">
        <v>178</v>
      </c>
      <c r="D4851" s="183">
        <v>44593</v>
      </c>
      <c r="E4851" s="188" t="s">
        <v>7328</v>
      </c>
      <c r="F4851" s="186">
        <v>22733</v>
      </c>
      <c r="G4851" s="185" t="s">
        <v>6096</v>
      </c>
      <c r="H4851" s="110" t="s">
        <v>6261</v>
      </c>
      <c r="I4851" s="110"/>
    </row>
    <row r="4852" spans="1:9" ht="11.25" customHeight="1" x14ac:dyDescent="0.2">
      <c r="A4852" s="181">
        <v>101171</v>
      </c>
      <c r="B4852" s="182" t="s">
        <v>2672</v>
      </c>
      <c r="C4852" s="182" t="s">
        <v>178</v>
      </c>
      <c r="D4852" s="184"/>
      <c r="E4852" s="188" t="s">
        <v>15193</v>
      </c>
      <c r="F4852" s="186">
        <v>0</v>
      </c>
      <c r="G4852" s="185" t="s">
        <v>6096</v>
      </c>
      <c r="H4852" s="110" t="s">
        <v>6255</v>
      </c>
      <c r="I4852" s="110"/>
    </row>
    <row r="4853" spans="1:9" ht="11.25" customHeight="1" x14ac:dyDescent="0.2">
      <c r="A4853" s="181">
        <v>101172</v>
      </c>
      <c r="B4853" s="182" t="s">
        <v>855</v>
      </c>
      <c r="C4853" s="182" t="s">
        <v>183</v>
      </c>
      <c r="D4853" s="183">
        <v>45014</v>
      </c>
      <c r="E4853" s="188" t="s">
        <v>15194</v>
      </c>
      <c r="F4853" s="186">
        <v>34174</v>
      </c>
      <c r="G4853" s="185" t="s">
        <v>6096</v>
      </c>
      <c r="H4853" s="110" t="s">
        <v>6261</v>
      </c>
      <c r="I4853" s="110"/>
    </row>
    <row r="4854" spans="1:9" ht="11.25" customHeight="1" x14ac:dyDescent="0.2">
      <c r="A4854" s="181">
        <v>101173</v>
      </c>
      <c r="B4854" s="182" t="s">
        <v>11621</v>
      </c>
      <c r="C4854" s="182" t="s">
        <v>183</v>
      </c>
      <c r="D4854" s="183"/>
      <c r="E4854" s="188" t="s">
        <v>15193</v>
      </c>
      <c r="F4854" s="186">
        <v>0</v>
      </c>
      <c r="G4854" s="185" t="s">
        <v>6096</v>
      </c>
      <c r="H4854" s="110" t="s">
        <v>6261</v>
      </c>
      <c r="I4854" s="110"/>
    </row>
    <row r="4855" spans="1:9" ht="11.25" customHeight="1" x14ac:dyDescent="0.2">
      <c r="A4855" s="181">
        <v>101174</v>
      </c>
      <c r="B4855" s="182" t="s">
        <v>7159</v>
      </c>
      <c r="C4855" s="182" t="s">
        <v>178</v>
      </c>
      <c r="D4855" s="183">
        <v>45006</v>
      </c>
      <c r="E4855" s="188" t="s">
        <v>15194</v>
      </c>
      <c r="F4855" s="186">
        <v>331243</v>
      </c>
      <c r="G4855" s="185" t="s">
        <v>6096</v>
      </c>
      <c r="H4855" s="110" t="s">
        <v>6141</v>
      </c>
      <c r="I4855" s="110"/>
    </row>
    <row r="4856" spans="1:9" ht="11.25" customHeight="1" x14ac:dyDescent="0.2">
      <c r="A4856" s="181">
        <v>101175</v>
      </c>
      <c r="B4856" s="182" t="s">
        <v>11620</v>
      </c>
      <c r="C4856" s="182" t="s">
        <v>178</v>
      </c>
      <c r="D4856" s="183">
        <v>44592</v>
      </c>
      <c r="E4856" s="188" t="s">
        <v>7328</v>
      </c>
      <c r="F4856" s="186">
        <v>43991</v>
      </c>
      <c r="G4856" s="185" t="s">
        <v>6096</v>
      </c>
      <c r="H4856" s="110" t="s">
        <v>6255</v>
      </c>
      <c r="I4856" s="110"/>
    </row>
    <row r="4857" spans="1:9" ht="11.25" customHeight="1" x14ac:dyDescent="0.2">
      <c r="A4857" s="181">
        <v>101176</v>
      </c>
      <c r="B4857" s="182" t="s">
        <v>2738</v>
      </c>
      <c r="C4857" s="182" t="s">
        <v>178</v>
      </c>
      <c r="D4857" s="183"/>
      <c r="E4857" s="188" t="s">
        <v>15193</v>
      </c>
      <c r="F4857" s="186">
        <v>0</v>
      </c>
      <c r="G4857" s="185" t="s">
        <v>6096</v>
      </c>
      <c r="H4857" s="110" t="s">
        <v>6255</v>
      </c>
      <c r="I4857" s="110"/>
    </row>
    <row r="4858" spans="1:9" ht="11.25" customHeight="1" x14ac:dyDescent="0.2">
      <c r="A4858" s="181">
        <v>101177</v>
      </c>
      <c r="B4858" s="182" t="s">
        <v>1250</v>
      </c>
      <c r="C4858" s="182" t="s">
        <v>178</v>
      </c>
      <c r="D4858" s="183">
        <v>44590</v>
      </c>
      <c r="E4858" s="188" t="s">
        <v>7328</v>
      </c>
      <c r="F4858" s="186">
        <v>861</v>
      </c>
      <c r="G4858" s="185" t="s">
        <v>6096</v>
      </c>
      <c r="H4858" s="110" t="s">
        <v>6255</v>
      </c>
      <c r="I4858" s="110"/>
    </row>
    <row r="4859" spans="1:9" ht="11.25" customHeight="1" x14ac:dyDescent="0.2">
      <c r="A4859" s="181">
        <v>101178</v>
      </c>
      <c r="B4859" s="182" t="s">
        <v>9015</v>
      </c>
      <c r="C4859" s="182" t="s">
        <v>178</v>
      </c>
      <c r="D4859" s="184">
        <v>43536</v>
      </c>
      <c r="E4859" s="188" t="s">
        <v>15195</v>
      </c>
      <c r="F4859" s="186">
        <v>4403000</v>
      </c>
      <c r="G4859" s="185" t="s">
        <v>6096</v>
      </c>
      <c r="H4859" s="110" t="s">
        <v>6255</v>
      </c>
      <c r="I4859" s="110"/>
    </row>
    <row r="4860" spans="1:9" ht="11.25" customHeight="1" x14ac:dyDescent="0.2">
      <c r="A4860" s="181">
        <v>101179</v>
      </c>
      <c r="B4860" s="182" t="s">
        <v>9127</v>
      </c>
      <c r="C4860" s="182" t="s">
        <v>178</v>
      </c>
      <c r="D4860" s="183">
        <v>44690</v>
      </c>
      <c r="E4860" s="188" t="s">
        <v>7328</v>
      </c>
      <c r="F4860" s="186">
        <v>555862.01</v>
      </c>
      <c r="G4860" s="185" t="s">
        <v>6096</v>
      </c>
      <c r="H4860" s="110" t="s">
        <v>7081</v>
      </c>
      <c r="I4860" s="110"/>
    </row>
    <row r="4861" spans="1:9" ht="11.25" customHeight="1" x14ac:dyDescent="0.2">
      <c r="A4861" s="181">
        <v>101180</v>
      </c>
      <c r="B4861" s="182" t="s">
        <v>9126</v>
      </c>
      <c r="C4861" s="182" t="s">
        <v>178</v>
      </c>
      <c r="D4861" s="183">
        <v>43528</v>
      </c>
      <c r="E4861" s="188" t="s">
        <v>15195</v>
      </c>
      <c r="F4861" s="186">
        <v>553350</v>
      </c>
      <c r="G4861" s="185" t="s">
        <v>6096</v>
      </c>
      <c r="H4861" s="110" t="s">
        <v>6261</v>
      </c>
      <c r="I4861" s="110"/>
    </row>
    <row r="4862" spans="1:9" ht="11.25" customHeight="1" x14ac:dyDescent="0.2">
      <c r="A4862" s="181">
        <v>101181</v>
      </c>
      <c r="B4862" s="182" t="s">
        <v>2907</v>
      </c>
      <c r="C4862" s="182" t="s">
        <v>751</v>
      </c>
      <c r="D4862" s="183"/>
      <c r="E4862" s="188" t="s">
        <v>15193</v>
      </c>
      <c r="F4862" s="186">
        <v>0</v>
      </c>
      <c r="G4862" s="185" t="s">
        <v>6096</v>
      </c>
      <c r="H4862" s="110" t="s">
        <v>6261</v>
      </c>
      <c r="I4862" s="110"/>
    </row>
    <row r="4863" spans="1:9" ht="11.25" customHeight="1" x14ac:dyDescent="0.2">
      <c r="A4863" s="181">
        <v>101182</v>
      </c>
      <c r="B4863" s="182" t="s">
        <v>11619</v>
      </c>
      <c r="C4863" s="182" t="s">
        <v>183</v>
      </c>
      <c r="D4863" s="183"/>
      <c r="E4863" s="188" t="s">
        <v>15193</v>
      </c>
      <c r="F4863" s="186">
        <v>0</v>
      </c>
      <c r="G4863" s="185" t="s">
        <v>6096</v>
      </c>
      <c r="H4863" s="110" t="s">
        <v>6261</v>
      </c>
      <c r="I4863" s="110"/>
    </row>
    <row r="4864" spans="1:9" ht="11.25" customHeight="1" x14ac:dyDescent="0.2">
      <c r="A4864" s="181">
        <v>101183</v>
      </c>
      <c r="B4864" s="182" t="s">
        <v>3068</v>
      </c>
      <c r="C4864" s="182" t="s">
        <v>178</v>
      </c>
      <c r="D4864" s="183"/>
      <c r="E4864" s="188" t="s">
        <v>15193</v>
      </c>
      <c r="F4864" s="186">
        <v>0</v>
      </c>
      <c r="G4864" s="185" t="s">
        <v>6096</v>
      </c>
      <c r="H4864" s="110" t="s">
        <v>6261</v>
      </c>
      <c r="I4864" s="110"/>
    </row>
    <row r="4865" spans="1:9" ht="11.25" customHeight="1" x14ac:dyDescent="0.2">
      <c r="A4865" s="181">
        <v>101184</v>
      </c>
      <c r="B4865" s="182" t="s">
        <v>11618</v>
      </c>
      <c r="C4865" s="182" t="s">
        <v>183</v>
      </c>
      <c r="D4865" s="183"/>
      <c r="E4865" s="188" t="s">
        <v>15193</v>
      </c>
      <c r="F4865" s="186">
        <v>0</v>
      </c>
      <c r="G4865" s="185" t="s">
        <v>6096</v>
      </c>
      <c r="H4865" s="110" t="s">
        <v>6261</v>
      </c>
      <c r="I4865" s="110"/>
    </row>
    <row r="4866" spans="1:9" ht="11.25" customHeight="1" x14ac:dyDescent="0.2">
      <c r="A4866" s="181">
        <v>101185</v>
      </c>
      <c r="B4866" s="182" t="s">
        <v>3073</v>
      </c>
      <c r="C4866" s="182" t="s">
        <v>178</v>
      </c>
      <c r="D4866" s="183"/>
      <c r="E4866" s="188" t="s">
        <v>15193</v>
      </c>
      <c r="F4866" s="186">
        <v>0</v>
      </c>
      <c r="G4866" s="185" t="s">
        <v>6096</v>
      </c>
      <c r="H4866" s="110" t="s">
        <v>6261</v>
      </c>
      <c r="I4866" s="110"/>
    </row>
    <row r="4867" spans="1:9" ht="11.25" customHeight="1" x14ac:dyDescent="0.2">
      <c r="A4867" s="181">
        <v>101186</v>
      </c>
      <c r="B4867" s="182" t="s">
        <v>3076</v>
      </c>
      <c r="C4867" s="182" t="s">
        <v>178</v>
      </c>
      <c r="D4867" s="183"/>
      <c r="E4867" s="188" t="s">
        <v>15193</v>
      </c>
      <c r="F4867" s="186">
        <v>0</v>
      </c>
      <c r="G4867" s="185" t="s">
        <v>6096</v>
      </c>
      <c r="H4867" s="110" t="s">
        <v>6261</v>
      </c>
      <c r="I4867" s="110"/>
    </row>
    <row r="4868" spans="1:9" ht="11.25" customHeight="1" x14ac:dyDescent="0.2">
      <c r="A4868" s="181">
        <v>101187</v>
      </c>
      <c r="B4868" s="182" t="s">
        <v>3069</v>
      </c>
      <c r="C4868" s="182" t="s">
        <v>178</v>
      </c>
      <c r="D4868" s="183"/>
      <c r="E4868" s="188" t="s">
        <v>15193</v>
      </c>
      <c r="F4868" s="186">
        <v>0</v>
      </c>
      <c r="G4868" s="185" t="s">
        <v>6096</v>
      </c>
      <c r="H4868" s="110" t="s">
        <v>6255</v>
      </c>
      <c r="I4868" s="110"/>
    </row>
    <row r="4869" spans="1:9" ht="11.25" customHeight="1" x14ac:dyDescent="0.2">
      <c r="A4869" s="181">
        <v>101188</v>
      </c>
      <c r="B4869" s="182" t="s">
        <v>3070</v>
      </c>
      <c r="C4869" s="182" t="s">
        <v>178</v>
      </c>
      <c r="D4869" s="183"/>
      <c r="E4869" s="188" t="s">
        <v>15193</v>
      </c>
      <c r="F4869" s="186">
        <v>0</v>
      </c>
      <c r="G4869" s="185" t="s">
        <v>6096</v>
      </c>
      <c r="H4869" s="110" t="s">
        <v>6255</v>
      </c>
      <c r="I4869" s="110"/>
    </row>
    <row r="4870" spans="1:9" ht="11.25" customHeight="1" x14ac:dyDescent="0.2">
      <c r="A4870" s="181">
        <v>101189</v>
      </c>
      <c r="B4870" s="182" t="s">
        <v>3071</v>
      </c>
      <c r="C4870" s="182" t="s">
        <v>178</v>
      </c>
      <c r="D4870" s="183"/>
      <c r="E4870" s="188" t="s">
        <v>15193</v>
      </c>
      <c r="F4870" s="186">
        <v>0</v>
      </c>
      <c r="G4870" s="185" t="s">
        <v>6096</v>
      </c>
      <c r="H4870" s="110" t="s">
        <v>6100</v>
      </c>
      <c r="I4870" s="110"/>
    </row>
    <row r="4871" spans="1:9" ht="11.25" customHeight="1" x14ac:dyDescent="0.2">
      <c r="A4871" s="181">
        <v>101190</v>
      </c>
      <c r="B4871" s="182" t="s">
        <v>3072</v>
      </c>
      <c r="C4871" s="182" t="s">
        <v>178</v>
      </c>
      <c r="D4871" s="183"/>
      <c r="E4871" s="188" t="s">
        <v>15193</v>
      </c>
      <c r="F4871" s="186">
        <v>0</v>
      </c>
      <c r="G4871" s="185" t="s">
        <v>6096</v>
      </c>
      <c r="H4871" s="110" t="s">
        <v>6261</v>
      </c>
      <c r="I4871" s="110"/>
    </row>
    <row r="4872" spans="1:9" ht="11.25" customHeight="1" x14ac:dyDescent="0.2">
      <c r="A4872" s="181">
        <v>101191</v>
      </c>
      <c r="B4872" s="182" t="s">
        <v>3074</v>
      </c>
      <c r="C4872" s="182" t="s">
        <v>178</v>
      </c>
      <c r="D4872" s="183"/>
      <c r="E4872" s="188" t="s">
        <v>15193</v>
      </c>
      <c r="F4872" s="186">
        <v>0</v>
      </c>
      <c r="G4872" s="185" t="s">
        <v>6096</v>
      </c>
      <c r="H4872" s="110" t="s">
        <v>6255</v>
      </c>
      <c r="I4872" s="110"/>
    </row>
    <row r="4873" spans="1:9" ht="11.25" customHeight="1" x14ac:dyDescent="0.2">
      <c r="A4873" s="181">
        <v>101192</v>
      </c>
      <c r="B4873" s="182" t="s">
        <v>3075</v>
      </c>
      <c r="C4873" s="182" t="s">
        <v>178</v>
      </c>
      <c r="D4873" s="183"/>
      <c r="E4873" s="188" t="s">
        <v>15193</v>
      </c>
      <c r="F4873" s="186">
        <v>0</v>
      </c>
      <c r="G4873" s="185" t="s">
        <v>6096</v>
      </c>
      <c r="H4873" s="110" t="s">
        <v>6261</v>
      </c>
      <c r="I4873" s="110"/>
    </row>
    <row r="4874" spans="1:9" ht="11.25" customHeight="1" x14ac:dyDescent="0.2">
      <c r="A4874" s="181">
        <v>101193</v>
      </c>
      <c r="B4874" s="182" t="s">
        <v>3077</v>
      </c>
      <c r="C4874" s="182" t="s">
        <v>178</v>
      </c>
      <c r="D4874" s="183"/>
      <c r="E4874" s="188" t="s">
        <v>15193</v>
      </c>
      <c r="F4874" s="186">
        <v>0</v>
      </c>
      <c r="G4874" s="185" t="s">
        <v>6096</v>
      </c>
      <c r="H4874" s="110" t="s">
        <v>6255</v>
      </c>
      <c r="I4874" s="110"/>
    </row>
    <row r="4875" spans="1:9" ht="11.25" customHeight="1" x14ac:dyDescent="0.2">
      <c r="A4875" s="181">
        <v>101194</v>
      </c>
      <c r="B4875" s="182" t="s">
        <v>3078</v>
      </c>
      <c r="C4875" s="182" t="s">
        <v>178</v>
      </c>
      <c r="D4875" s="184"/>
      <c r="E4875" s="188" t="s">
        <v>15193</v>
      </c>
      <c r="F4875" s="186">
        <v>0</v>
      </c>
      <c r="G4875" s="185" t="s">
        <v>6096</v>
      </c>
      <c r="H4875" s="110" t="s">
        <v>6255</v>
      </c>
      <c r="I4875" s="110"/>
    </row>
    <row r="4876" spans="1:9" ht="11.25" customHeight="1" x14ac:dyDescent="0.2">
      <c r="A4876" s="181">
        <v>101195</v>
      </c>
      <c r="B4876" s="182" t="s">
        <v>11617</v>
      </c>
      <c r="C4876" s="182" t="s">
        <v>178</v>
      </c>
      <c r="D4876" s="183"/>
      <c r="E4876" s="188" t="s">
        <v>15193</v>
      </c>
      <c r="F4876" s="186">
        <v>0</v>
      </c>
      <c r="G4876" s="185" t="s">
        <v>6096</v>
      </c>
      <c r="H4876" s="110" t="s">
        <v>6261</v>
      </c>
      <c r="I4876" s="110"/>
    </row>
    <row r="4877" spans="1:9" ht="11.25" customHeight="1" x14ac:dyDescent="0.2">
      <c r="A4877" s="181">
        <v>101196</v>
      </c>
      <c r="B4877" s="182" t="s">
        <v>1739</v>
      </c>
      <c r="C4877" s="182" t="s">
        <v>178</v>
      </c>
      <c r="D4877" s="183"/>
      <c r="E4877" s="188" t="s">
        <v>15193</v>
      </c>
      <c r="F4877" s="186">
        <v>0</v>
      </c>
      <c r="G4877" s="185" t="s">
        <v>6096</v>
      </c>
      <c r="H4877" s="110" t="s">
        <v>6261</v>
      </c>
      <c r="I4877" s="110"/>
    </row>
    <row r="4878" spans="1:9" ht="11.25" customHeight="1" x14ac:dyDescent="0.2">
      <c r="A4878" s="181">
        <v>101197</v>
      </c>
      <c r="B4878" s="182" t="s">
        <v>1740</v>
      </c>
      <c r="C4878" s="182" t="s">
        <v>178</v>
      </c>
      <c r="D4878" s="184"/>
      <c r="E4878" s="188" t="s">
        <v>15193</v>
      </c>
      <c r="F4878" s="186">
        <v>0</v>
      </c>
      <c r="G4878" s="185" t="s">
        <v>6096</v>
      </c>
      <c r="H4878" s="110" t="s">
        <v>6261</v>
      </c>
      <c r="I4878" s="110"/>
    </row>
    <row r="4879" spans="1:9" ht="11.25" customHeight="1" x14ac:dyDescent="0.2">
      <c r="A4879" s="181">
        <v>101198</v>
      </c>
      <c r="B4879" s="182" t="s">
        <v>11616</v>
      </c>
      <c r="C4879" s="182" t="s">
        <v>178</v>
      </c>
      <c r="D4879" s="183"/>
      <c r="E4879" s="188" t="s">
        <v>15193</v>
      </c>
      <c r="F4879" s="186">
        <v>0</v>
      </c>
      <c r="G4879" s="185" t="s">
        <v>6096</v>
      </c>
      <c r="H4879" s="110" t="s">
        <v>6261</v>
      </c>
      <c r="I4879" s="110"/>
    </row>
    <row r="4880" spans="1:9" ht="11.25" customHeight="1" x14ac:dyDescent="0.2">
      <c r="A4880" s="181">
        <v>101199</v>
      </c>
      <c r="B4880" s="182" t="s">
        <v>11615</v>
      </c>
      <c r="C4880" s="182" t="s">
        <v>178</v>
      </c>
      <c r="D4880" s="183"/>
      <c r="E4880" s="188" t="s">
        <v>15193</v>
      </c>
      <c r="F4880" s="186">
        <v>0</v>
      </c>
      <c r="G4880" s="185" t="s">
        <v>6096</v>
      </c>
      <c r="H4880" s="110" t="s">
        <v>6261</v>
      </c>
      <c r="I4880" s="110"/>
    </row>
    <row r="4881" spans="1:9" ht="11.25" customHeight="1" x14ac:dyDescent="0.2">
      <c r="A4881" s="181">
        <v>101200</v>
      </c>
      <c r="B4881" s="182" t="s">
        <v>11614</v>
      </c>
      <c r="C4881" s="182" t="s">
        <v>178</v>
      </c>
      <c r="D4881" s="183"/>
      <c r="E4881" s="188" t="s">
        <v>15193</v>
      </c>
      <c r="F4881" s="186">
        <v>0</v>
      </c>
      <c r="G4881" s="185" t="s">
        <v>6096</v>
      </c>
      <c r="H4881" s="110" t="s">
        <v>6261</v>
      </c>
      <c r="I4881" s="110"/>
    </row>
    <row r="4882" spans="1:9" ht="11.25" customHeight="1" x14ac:dyDescent="0.2">
      <c r="A4882" s="181">
        <v>101201</v>
      </c>
      <c r="B4882" s="182" t="s">
        <v>11613</v>
      </c>
      <c r="C4882" s="182" t="s">
        <v>178</v>
      </c>
      <c r="D4882" s="183"/>
      <c r="E4882" s="188" t="s">
        <v>15193</v>
      </c>
      <c r="F4882" s="186">
        <v>0</v>
      </c>
      <c r="G4882" s="185" t="s">
        <v>6096</v>
      </c>
      <c r="H4882" s="110" t="s">
        <v>6255</v>
      </c>
      <c r="I4882" s="110"/>
    </row>
    <row r="4883" spans="1:9" ht="11.25" customHeight="1" x14ac:dyDescent="0.2">
      <c r="A4883" s="181">
        <v>101202</v>
      </c>
      <c r="B4883" s="182" t="s">
        <v>11612</v>
      </c>
      <c r="C4883" s="182" t="s">
        <v>178</v>
      </c>
      <c r="D4883" s="183"/>
      <c r="E4883" s="188" t="s">
        <v>15193</v>
      </c>
      <c r="F4883" s="186">
        <v>0</v>
      </c>
      <c r="G4883" s="185" t="s">
        <v>6096</v>
      </c>
      <c r="H4883" s="110" t="s">
        <v>6261</v>
      </c>
      <c r="I4883" s="110"/>
    </row>
    <row r="4884" spans="1:9" ht="11.25" customHeight="1" x14ac:dyDescent="0.2">
      <c r="A4884" s="181">
        <v>101203</v>
      </c>
      <c r="B4884" s="182" t="s">
        <v>11611</v>
      </c>
      <c r="C4884" s="182" t="s">
        <v>178</v>
      </c>
      <c r="D4884" s="184"/>
      <c r="E4884" s="188" t="s">
        <v>15193</v>
      </c>
      <c r="F4884" s="186">
        <v>0</v>
      </c>
      <c r="G4884" s="185" t="s">
        <v>6096</v>
      </c>
      <c r="H4884" s="110" t="s">
        <v>6255</v>
      </c>
      <c r="I4884" s="110"/>
    </row>
    <row r="4885" spans="1:9" ht="11.25" customHeight="1" x14ac:dyDescent="0.2">
      <c r="A4885" s="181">
        <v>101204</v>
      </c>
      <c r="B4885" s="182" t="s">
        <v>11610</v>
      </c>
      <c r="C4885" s="182" t="s">
        <v>178</v>
      </c>
      <c r="D4885" s="183"/>
      <c r="E4885" s="188" t="s">
        <v>15193</v>
      </c>
      <c r="F4885" s="186">
        <v>0</v>
      </c>
      <c r="G4885" s="185" t="s">
        <v>6096</v>
      </c>
      <c r="H4885" s="110" t="s">
        <v>6255</v>
      </c>
      <c r="I4885" s="110"/>
    </row>
    <row r="4886" spans="1:9" ht="11.25" customHeight="1" x14ac:dyDescent="0.2">
      <c r="A4886" s="181">
        <v>101205</v>
      </c>
      <c r="B4886" s="182" t="s">
        <v>11609</v>
      </c>
      <c r="C4886" s="182" t="s">
        <v>178</v>
      </c>
      <c r="D4886" s="183"/>
      <c r="E4886" s="188" t="s">
        <v>15193</v>
      </c>
      <c r="F4886" s="186">
        <v>0</v>
      </c>
      <c r="G4886" s="185" t="s">
        <v>6096</v>
      </c>
      <c r="H4886" s="110" t="s">
        <v>6261</v>
      </c>
      <c r="I4886" s="110"/>
    </row>
    <row r="4887" spans="1:9" ht="11.25" customHeight="1" x14ac:dyDescent="0.2">
      <c r="A4887" s="181">
        <v>101206</v>
      </c>
      <c r="B4887" s="182" t="s">
        <v>11608</v>
      </c>
      <c r="C4887" s="182" t="s">
        <v>178</v>
      </c>
      <c r="D4887" s="183"/>
      <c r="E4887" s="188" t="s">
        <v>15193</v>
      </c>
      <c r="F4887" s="186">
        <v>0</v>
      </c>
      <c r="G4887" s="185" t="s">
        <v>6096</v>
      </c>
      <c r="H4887" s="110" t="s">
        <v>6261</v>
      </c>
      <c r="I4887" s="110"/>
    </row>
    <row r="4888" spans="1:9" ht="11.25" customHeight="1" x14ac:dyDescent="0.2">
      <c r="A4888" s="181">
        <v>101207</v>
      </c>
      <c r="B4888" s="182" t="s">
        <v>11607</v>
      </c>
      <c r="C4888" s="182" t="s">
        <v>171</v>
      </c>
      <c r="D4888" s="184"/>
      <c r="E4888" s="188" t="s">
        <v>15193</v>
      </c>
      <c r="F4888" s="186">
        <v>0</v>
      </c>
      <c r="G4888" s="185" t="s">
        <v>6096</v>
      </c>
      <c r="H4888" s="110" t="s">
        <v>6261</v>
      </c>
      <c r="I4888" s="110"/>
    </row>
    <row r="4889" spans="1:9" ht="11.25" customHeight="1" x14ac:dyDescent="0.2">
      <c r="A4889" s="181">
        <v>101208</v>
      </c>
      <c r="B4889" s="182" t="s">
        <v>1963</v>
      </c>
      <c r="C4889" s="182" t="s">
        <v>178</v>
      </c>
      <c r="D4889" s="183">
        <v>44715</v>
      </c>
      <c r="E4889" s="188" t="s">
        <v>7328</v>
      </c>
      <c r="F4889" s="186">
        <v>4964</v>
      </c>
      <c r="G4889" s="185" t="s">
        <v>6096</v>
      </c>
      <c r="H4889" s="110" t="s">
        <v>6255</v>
      </c>
      <c r="I4889" s="110"/>
    </row>
    <row r="4890" spans="1:9" ht="11.25" customHeight="1" x14ac:dyDescent="0.2">
      <c r="A4890" s="181">
        <v>101209</v>
      </c>
      <c r="B4890" s="182" t="s">
        <v>9195</v>
      </c>
      <c r="C4890" s="182" t="s">
        <v>178</v>
      </c>
      <c r="D4890" s="183">
        <v>45009</v>
      </c>
      <c r="E4890" s="188" t="s">
        <v>15194</v>
      </c>
      <c r="F4890" s="186">
        <v>386475</v>
      </c>
      <c r="G4890" s="185" t="s">
        <v>6096</v>
      </c>
      <c r="H4890" s="110" t="s">
        <v>6255</v>
      </c>
      <c r="I4890" s="110"/>
    </row>
    <row r="4891" spans="1:9" ht="11.25" customHeight="1" x14ac:dyDescent="0.2">
      <c r="A4891" s="181">
        <v>101210</v>
      </c>
      <c r="B4891" s="182" t="s">
        <v>9014</v>
      </c>
      <c r="C4891" s="182" t="s">
        <v>178</v>
      </c>
      <c r="D4891" s="183">
        <v>43536</v>
      </c>
      <c r="E4891" s="188" t="s">
        <v>15195</v>
      </c>
      <c r="F4891" s="186">
        <v>2302650</v>
      </c>
      <c r="G4891" s="185" t="s">
        <v>6096</v>
      </c>
      <c r="H4891" s="110" t="s">
        <v>6261</v>
      </c>
      <c r="I4891" s="110"/>
    </row>
    <row r="4892" spans="1:9" ht="11.25" customHeight="1" x14ac:dyDescent="0.2">
      <c r="A4892" s="181">
        <v>101211</v>
      </c>
      <c r="B4892" s="182" t="s">
        <v>895</v>
      </c>
      <c r="C4892" s="182" t="s">
        <v>171</v>
      </c>
      <c r="D4892" s="183"/>
      <c r="E4892" s="188" t="s">
        <v>15193</v>
      </c>
      <c r="F4892" s="186">
        <v>0</v>
      </c>
      <c r="G4892" s="185" t="s">
        <v>6096</v>
      </c>
      <c r="H4892" s="110" t="s">
        <v>6261</v>
      </c>
      <c r="I4892" s="110"/>
    </row>
    <row r="4893" spans="1:9" ht="11.25" customHeight="1" x14ac:dyDescent="0.2">
      <c r="A4893" s="181">
        <v>101212</v>
      </c>
      <c r="B4893" s="182" t="s">
        <v>4414</v>
      </c>
      <c r="C4893" s="182" t="s">
        <v>183</v>
      </c>
      <c r="D4893" s="184"/>
      <c r="E4893" s="188" t="s">
        <v>15193</v>
      </c>
      <c r="F4893" s="186">
        <v>0</v>
      </c>
      <c r="G4893" s="185" t="s">
        <v>6096</v>
      </c>
      <c r="H4893" s="110" t="s">
        <v>6261</v>
      </c>
      <c r="I4893" s="110"/>
    </row>
    <row r="4894" spans="1:9" ht="11.25" customHeight="1" x14ac:dyDescent="0.2">
      <c r="A4894" s="181">
        <v>101213</v>
      </c>
      <c r="B4894" s="182" t="s">
        <v>237</v>
      </c>
      <c r="C4894" s="182" t="s">
        <v>178</v>
      </c>
      <c r="D4894" s="183">
        <v>45014</v>
      </c>
      <c r="E4894" s="188" t="s">
        <v>15194</v>
      </c>
      <c r="F4894" s="186">
        <v>12840</v>
      </c>
      <c r="G4894" s="185" t="s">
        <v>6096</v>
      </c>
      <c r="H4894" s="110" t="s">
        <v>6255</v>
      </c>
      <c r="I4894" s="110"/>
    </row>
    <row r="4895" spans="1:9" ht="11.25" customHeight="1" x14ac:dyDescent="0.2">
      <c r="A4895" s="181">
        <v>101214</v>
      </c>
      <c r="B4895" s="182" t="s">
        <v>9219</v>
      </c>
      <c r="C4895" s="182" t="s">
        <v>178</v>
      </c>
      <c r="D4895" s="183">
        <v>44680</v>
      </c>
      <c r="E4895" s="188" t="s">
        <v>7328</v>
      </c>
      <c r="F4895" s="186">
        <v>10787</v>
      </c>
      <c r="G4895" s="185" t="s">
        <v>6096</v>
      </c>
      <c r="H4895" s="110" t="s">
        <v>6255</v>
      </c>
      <c r="I4895" s="110"/>
    </row>
    <row r="4896" spans="1:9" ht="11.25" customHeight="1" x14ac:dyDescent="0.2">
      <c r="A4896" s="181">
        <v>101215</v>
      </c>
      <c r="B4896" s="182" t="s">
        <v>3416</v>
      </c>
      <c r="C4896" s="182" t="s">
        <v>178</v>
      </c>
      <c r="D4896" s="183"/>
      <c r="E4896" s="188" t="s">
        <v>15193</v>
      </c>
      <c r="F4896" s="186">
        <v>0</v>
      </c>
      <c r="G4896" s="185" t="s">
        <v>6096</v>
      </c>
      <c r="H4896" s="110" t="s">
        <v>6255</v>
      </c>
      <c r="I4896" s="110"/>
    </row>
    <row r="4897" spans="1:9" ht="11.25" customHeight="1" x14ac:dyDescent="0.2">
      <c r="A4897" s="181">
        <v>101216</v>
      </c>
      <c r="B4897" s="182" t="s">
        <v>554</v>
      </c>
      <c r="C4897" s="182" t="s">
        <v>178</v>
      </c>
      <c r="D4897" s="183"/>
      <c r="E4897" s="188" t="s">
        <v>15193</v>
      </c>
      <c r="F4897" s="186">
        <v>0</v>
      </c>
      <c r="G4897" s="185" t="s">
        <v>6096</v>
      </c>
      <c r="H4897" s="110" t="s">
        <v>6261</v>
      </c>
      <c r="I4897" s="110"/>
    </row>
    <row r="4898" spans="1:9" ht="11.25" customHeight="1" x14ac:dyDescent="0.2">
      <c r="A4898" s="181">
        <v>101217</v>
      </c>
      <c r="B4898" s="182" t="s">
        <v>11606</v>
      </c>
      <c r="C4898" s="182" t="s">
        <v>178</v>
      </c>
      <c r="D4898" s="183"/>
      <c r="E4898" s="188" t="s">
        <v>15193</v>
      </c>
      <c r="F4898" s="186">
        <v>0</v>
      </c>
      <c r="G4898" s="185" t="s">
        <v>6096</v>
      </c>
      <c r="H4898" s="110" t="s">
        <v>6261</v>
      </c>
      <c r="I4898" s="110"/>
    </row>
    <row r="4899" spans="1:9" ht="11.25" customHeight="1" x14ac:dyDescent="0.2">
      <c r="A4899" s="181">
        <v>101218</v>
      </c>
      <c r="B4899" s="182" t="s">
        <v>6556</v>
      </c>
      <c r="C4899" s="182" t="s">
        <v>183</v>
      </c>
      <c r="D4899" s="184">
        <v>45014</v>
      </c>
      <c r="E4899" s="188" t="s">
        <v>15194</v>
      </c>
      <c r="F4899" s="186">
        <v>86461</v>
      </c>
      <c r="G4899" s="185" t="s">
        <v>6096</v>
      </c>
      <c r="H4899" s="110" t="s">
        <v>6261</v>
      </c>
      <c r="I4899" s="110"/>
    </row>
    <row r="4900" spans="1:9" ht="11.25" customHeight="1" x14ac:dyDescent="0.2">
      <c r="A4900" s="181">
        <v>101219</v>
      </c>
      <c r="B4900" s="182" t="s">
        <v>2691</v>
      </c>
      <c r="C4900" s="182" t="s">
        <v>178</v>
      </c>
      <c r="D4900" s="183">
        <v>43558</v>
      </c>
      <c r="E4900" s="188" t="s">
        <v>15195</v>
      </c>
      <c r="F4900" s="186">
        <v>29500</v>
      </c>
      <c r="G4900" s="185" t="s">
        <v>6096</v>
      </c>
      <c r="H4900" s="110" t="s">
        <v>6255</v>
      </c>
      <c r="I4900" s="110"/>
    </row>
    <row r="4901" spans="1:9" ht="11.25" customHeight="1" x14ac:dyDescent="0.2">
      <c r="A4901" s="181">
        <v>101220</v>
      </c>
      <c r="B4901" s="182" t="s">
        <v>8997</v>
      </c>
      <c r="C4901" s="182" t="s">
        <v>178</v>
      </c>
      <c r="D4901" s="183">
        <v>44679</v>
      </c>
      <c r="E4901" s="188" t="s">
        <v>7328</v>
      </c>
      <c r="F4901" s="186">
        <v>6419000</v>
      </c>
      <c r="G4901" s="185" t="s">
        <v>6096</v>
      </c>
      <c r="H4901" s="110" t="s">
        <v>6255</v>
      </c>
      <c r="I4901" s="110"/>
    </row>
    <row r="4902" spans="1:9" ht="11.25" customHeight="1" x14ac:dyDescent="0.2">
      <c r="A4902" s="181">
        <v>101221</v>
      </c>
      <c r="B4902" s="182" t="s">
        <v>7547</v>
      </c>
      <c r="C4902" s="182" t="s">
        <v>178</v>
      </c>
      <c r="D4902" s="184">
        <v>43843</v>
      </c>
      <c r="E4902" s="188" t="s">
        <v>15196</v>
      </c>
      <c r="F4902" s="186">
        <v>36046</v>
      </c>
      <c r="G4902" s="185" t="s">
        <v>6096</v>
      </c>
      <c r="H4902" s="110" t="s">
        <v>6255</v>
      </c>
      <c r="I4902" s="110"/>
    </row>
    <row r="4903" spans="1:9" ht="11.25" customHeight="1" x14ac:dyDescent="0.2">
      <c r="A4903" s="181">
        <v>101222</v>
      </c>
      <c r="B4903" s="182" t="s">
        <v>11605</v>
      </c>
      <c r="C4903" s="182" t="s">
        <v>178</v>
      </c>
      <c r="D4903" s="183"/>
      <c r="E4903" s="188" t="s">
        <v>15193</v>
      </c>
      <c r="F4903" s="186">
        <v>0</v>
      </c>
      <c r="G4903" s="185" t="s">
        <v>6096</v>
      </c>
      <c r="H4903" s="110" t="s">
        <v>6255</v>
      </c>
      <c r="I4903" s="110"/>
    </row>
    <row r="4904" spans="1:9" ht="11.25" customHeight="1" x14ac:dyDescent="0.2">
      <c r="A4904" s="181">
        <v>101223</v>
      </c>
      <c r="B4904" s="182" t="s">
        <v>2975</v>
      </c>
      <c r="C4904" s="182" t="s">
        <v>178</v>
      </c>
      <c r="D4904" s="183"/>
      <c r="E4904" s="188" t="s">
        <v>15193</v>
      </c>
      <c r="F4904" s="186">
        <v>0</v>
      </c>
      <c r="G4904" s="185" t="s">
        <v>6096</v>
      </c>
      <c r="H4904" s="110" t="s">
        <v>6255</v>
      </c>
      <c r="I4904" s="110"/>
    </row>
    <row r="4905" spans="1:9" ht="11.25" customHeight="1" x14ac:dyDescent="0.2">
      <c r="A4905" s="181">
        <v>101224</v>
      </c>
      <c r="B4905" s="182" t="s">
        <v>2976</v>
      </c>
      <c r="C4905" s="182" t="s">
        <v>178</v>
      </c>
      <c r="D4905" s="183"/>
      <c r="E4905" s="188" t="s">
        <v>15193</v>
      </c>
      <c r="F4905" s="186">
        <v>0</v>
      </c>
      <c r="G4905" s="185" t="s">
        <v>6096</v>
      </c>
      <c r="H4905" s="110" t="s">
        <v>6141</v>
      </c>
      <c r="I4905" s="110"/>
    </row>
    <row r="4906" spans="1:9" ht="11.25" customHeight="1" x14ac:dyDescent="0.2">
      <c r="A4906" s="181">
        <v>101225</v>
      </c>
      <c r="B4906" s="182" t="s">
        <v>2795</v>
      </c>
      <c r="C4906" s="182" t="s">
        <v>183</v>
      </c>
      <c r="D4906" s="183"/>
      <c r="E4906" s="188" t="s">
        <v>15193</v>
      </c>
      <c r="F4906" s="186">
        <v>0</v>
      </c>
      <c r="G4906" s="185" t="s">
        <v>6096</v>
      </c>
      <c r="H4906" s="110" t="s">
        <v>7081</v>
      </c>
      <c r="I4906" s="110"/>
    </row>
    <row r="4907" spans="1:9" ht="11.25" customHeight="1" x14ac:dyDescent="0.2">
      <c r="A4907" s="181">
        <v>101226</v>
      </c>
      <c r="B4907" s="182" t="s">
        <v>11604</v>
      </c>
      <c r="C4907" s="182" t="s">
        <v>178</v>
      </c>
      <c r="D4907" s="183"/>
      <c r="E4907" s="188" t="s">
        <v>15193</v>
      </c>
      <c r="F4907" s="186">
        <v>0</v>
      </c>
      <c r="G4907" s="185" t="s">
        <v>6096</v>
      </c>
      <c r="H4907" s="110" t="s">
        <v>7081</v>
      </c>
      <c r="I4907" s="110"/>
    </row>
    <row r="4908" spans="1:9" ht="11.25" customHeight="1" x14ac:dyDescent="0.2">
      <c r="A4908" s="181">
        <v>101227</v>
      </c>
      <c r="B4908" s="182" t="s">
        <v>2649</v>
      </c>
      <c r="C4908" s="182" t="s">
        <v>178</v>
      </c>
      <c r="D4908" s="184"/>
      <c r="E4908" s="188" t="s">
        <v>15193</v>
      </c>
      <c r="F4908" s="186">
        <v>0</v>
      </c>
      <c r="G4908" s="185" t="s">
        <v>6096</v>
      </c>
      <c r="H4908" s="110" t="s">
        <v>6261</v>
      </c>
      <c r="I4908" s="110"/>
    </row>
    <row r="4909" spans="1:9" ht="11.25" customHeight="1" x14ac:dyDescent="0.2">
      <c r="A4909" s="181">
        <v>101228</v>
      </c>
      <c r="B4909" s="182" t="s">
        <v>2650</v>
      </c>
      <c r="C4909" s="182" t="s">
        <v>178</v>
      </c>
      <c r="D4909" s="183"/>
      <c r="E4909" s="188" t="s">
        <v>15193</v>
      </c>
      <c r="F4909" s="186">
        <v>0</v>
      </c>
      <c r="G4909" s="185" t="s">
        <v>6096</v>
      </c>
      <c r="H4909" s="110" t="s">
        <v>6261</v>
      </c>
      <c r="I4909" s="110"/>
    </row>
    <row r="4910" spans="1:9" ht="11.25" customHeight="1" x14ac:dyDescent="0.2">
      <c r="A4910" s="181">
        <v>101229</v>
      </c>
      <c r="B4910" s="182" t="s">
        <v>2651</v>
      </c>
      <c r="C4910" s="182" t="s">
        <v>178</v>
      </c>
      <c r="D4910" s="184"/>
      <c r="E4910" s="188" t="s">
        <v>15193</v>
      </c>
      <c r="F4910" s="186">
        <v>0</v>
      </c>
      <c r="G4910" s="185" t="s">
        <v>6096</v>
      </c>
      <c r="H4910" s="110" t="s">
        <v>7087</v>
      </c>
      <c r="I4910" s="110"/>
    </row>
    <row r="4911" spans="1:9" ht="11.25" customHeight="1" x14ac:dyDescent="0.2">
      <c r="A4911" s="181">
        <v>101230</v>
      </c>
      <c r="B4911" s="182" t="s">
        <v>8949</v>
      </c>
      <c r="C4911" s="182" t="s">
        <v>178</v>
      </c>
      <c r="D4911" s="183">
        <v>44679</v>
      </c>
      <c r="E4911" s="188" t="s">
        <v>7328</v>
      </c>
      <c r="F4911" s="186">
        <v>18190126</v>
      </c>
      <c r="G4911" s="185" t="s">
        <v>6096</v>
      </c>
      <c r="H4911" s="110" t="s">
        <v>6261</v>
      </c>
      <c r="I4911" s="110"/>
    </row>
    <row r="4912" spans="1:9" ht="11.25" customHeight="1" x14ac:dyDescent="0.2">
      <c r="A4912" s="181">
        <v>101231</v>
      </c>
      <c r="B4912" s="182" t="s">
        <v>2973</v>
      </c>
      <c r="C4912" s="182" t="s">
        <v>178</v>
      </c>
      <c r="D4912" s="184"/>
      <c r="E4912" s="188" t="s">
        <v>15193</v>
      </c>
      <c r="F4912" s="186">
        <v>0</v>
      </c>
      <c r="G4912" s="185" t="s">
        <v>6096</v>
      </c>
      <c r="H4912" s="110" t="s">
        <v>6261</v>
      </c>
      <c r="I4912" s="110"/>
    </row>
    <row r="4913" spans="1:9" ht="11.25" customHeight="1" x14ac:dyDescent="0.2">
      <c r="A4913" s="181">
        <v>101232</v>
      </c>
      <c r="B4913" s="182" t="s">
        <v>2974</v>
      </c>
      <c r="C4913" s="182" t="s">
        <v>178</v>
      </c>
      <c r="D4913" s="183"/>
      <c r="E4913" s="188" t="s">
        <v>15193</v>
      </c>
      <c r="F4913" s="186">
        <v>0</v>
      </c>
      <c r="G4913" s="185" t="s">
        <v>6096</v>
      </c>
      <c r="H4913" s="110" t="s">
        <v>6261</v>
      </c>
      <c r="I4913" s="110"/>
    </row>
    <row r="4914" spans="1:9" ht="11.25" customHeight="1" x14ac:dyDescent="0.2">
      <c r="A4914" s="181">
        <v>101233</v>
      </c>
      <c r="B4914" s="182" t="s">
        <v>1893</v>
      </c>
      <c r="C4914" s="182" t="s">
        <v>171</v>
      </c>
      <c r="D4914" s="184"/>
      <c r="E4914" s="188" t="s">
        <v>15193</v>
      </c>
      <c r="F4914" s="186">
        <v>0</v>
      </c>
      <c r="G4914" s="185" t="s">
        <v>6096</v>
      </c>
      <c r="H4914" s="110" t="s">
        <v>6261</v>
      </c>
      <c r="I4914" s="110"/>
    </row>
    <row r="4915" spans="1:9" ht="11.25" customHeight="1" x14ac:dyDescent="0.2">
      <c r="A4915" s="181">
        <v>101234</v>
      </c>
      <c r="B4915" s="182" t="s">
        <v>1891</v>
      </c>
      <c r="C4915" s="182" t="s">
        <v>171</v>
      </c>
      <c r="D4915" s="183">
        <v>44194</v>
      </c>
      <c r="E4915" s="188" t="s">
        <v>15196</v>
      </c>
      <c r="F4915" s="186">
        <v>35674</v>
      </c>
      <c r="G4915" s="185" t="s">
        <v>6096</v>
      </c>
      <c r="H4915" s="110" t="s">
        <v>6261</v>
      </c>
      <c r="I4915" s="110"/>
    </row>
    <row r="4916" spans="1:9" ht="11.25" customHeight="1" x14ac:dyDescent="0.2">
      <c r="A4916" s="181">
        <v>101235</v>
      </c>
      <c r="B4916" s="182" t="s">
        <v>398</v>
      </c>
      <c r="C4916" s="182" t="s">
        <v>273</v>
      </c>
      <c r="D4916" s="183"/>
      <c r="E4916" s="188" t="s">
        <v>15193</v>
      </c>
      <c r="F4916" s="186">
        <v>0</v>
      </c>
      <c r="G4916" s="185" t="s">
        <v>6096</v>
      </c>
      <c r="H4916" s="110" t="s">
        <v>6261</v>
      </c>
      <c r="I4916" s="110"/>
    </row>
    <row r="4917" spans="1:9" ht="11.25" customHeight="1" x14ac:dyDescent="0.2">
      <c r="A4917" s="181">
        <v>101236</v>
      </c>
      <c r="B4917" s="182" t="s">
        <v>2201</v>
      </c>
      <c r="C4917" s="182" t="s">
        <v>178</v>
      </c>
      <c r="D4917" s="183">
        <v>43840</v>
      </c>
      <c r="E4917" s="188" t="s">
        <v>15196</v>
      </c>
      <c r="F4917" s="186">
        <v>463161.99</v>
      </c>
      <c r="G4917" s="185" t="s">
        <v>6096</v>
      </c>
      <c r="H4917" s="110" t="s">
        <v>6261</v>
      </c>
      <c r="I4917" s="110"/>
    </row>
    <row r="4918" spans="1:9" ht="11.25" customHeight="1" x14ac:dyDescent="0.2">
      <c r="A4918" s="181">
        <v>101237</v>
      </c>
      <c r="B4918" s="182" t="s">
        <v>8996</v>
      </c>
      <c r="C4918" s="182" t="s">
        <v>178</v>
      </c>
      <c r="D4918" s="183">
        <v>44679</v>
      </c>
      <c r="E4918" s="188" t="s">
        <v>7328</v>
      </c>
      <c r="F4918" s="186">
        <v>37281037</v>
      </c>
      <c r="G4918" s="185" t="s">
        <v>6096</v>
      </c>
      <c r="H4918" s="110" t="s">
        <v>6261</v>
      </c>
      <c r="I4918" s="110"/>
    </row>
    <row r="4919" spans="1:9" ht="11.25" customHeight="1" x14ac:dyDescent="0.2">
      <c r="A4919" s="181">
        <v>101238</v>
      </c>
      <c r="B4919" s="182" t="s">
        <v>5287</v>
      </c>
      <c r="C4919" s="182" t="s">
        <v>178</v>
      </c>
      <c r="D4919" s="183">
        <v>43537</v>
      </c>
      <c r="E4919" s="188" t="s">
        <v>15195</v>
      </c>
      <c r="F4919" s="186">
        <v>20548351</v>
      </c>
      <c r="G4919" s="185" t="s">
        <v>6096</v>
      </c>
      <c r="H4919" s="110" t="s">
        <v>6141</v>
      </c>
      <c r="I4919" s="110"/>
    </row>
    <row r="4920" spans="1:9" ht="11.25" customHeight="1" x14ac:dyDescent="0.2">
      <c r="A4920" s="181">
        <v>101239</v>
      </c>
      <c r="B4920" s="182" t="s">
        <v>8308</v>
      </c>
      <c r="C4920" s="182" t="s">
        <v>178</v>
      </c>
      <c r="D4920" s="183">
        <v>44680</v>
      </c>
      <c r="E4920" s="188" t="s">
        <v>7328</v>
      </c>
      <c r="F4920" s="186">
        <v>1472030</v>
      </c>
      <c r="G4920" s="185" t="s">
        <v>6096</v>
      </c>
      <c r="H4920" s="110" t="s">
        <v>6255</v>
      </c>
      <c r="I4920" s="110"/>
    </row>
    <row r="4921" spans="1:9" ht="11.25" customHeight="1" x14ac:dyDescent="0.2">
      <c r="A4921" s="181">
        <v>101240</v>
      </c>
      <c r="B4921" s="182" t="s">
        <v>4510</v>
      </c>
      <c r="C4921" s="182" t="s">
        <v>4484</v>
      </c>
      <c r="D4921" s="183">
        <v>45014</v>
      </c>
      <c r="E4921" s="188" t="s">
        <v>15194</v>
      </c>
      <c r="F4921" s="186">
        <v>72622</v>
      </c>
      <c r="G4921" s="185" t="s">
        <v>6096</v>
      </c>
      <c r="H4921" s="110" t="s">
        <v>6261</v>
      </c>
      <c r="I4921" s="110"/>
    </row>
    <row r="4922" spans="1:9" ht="11.25" customHeight="1" x14ac:dyDescent="0.2">
      <c r="A4922" s="181">
        <v>101241</v>
      </c>
      <c r="B4922" s="182" t="s">
        <v>11602</v>
      </c>
      <c r="C4922" s="182" t="s">
        <v>401</v>
      </c>
      <c r="D4922" s="184"/>
      <c r="E4922" s="188" t="s">
        <v>15193</v>
      </c>
      <c r="F4922" s="186">
        <v>0</v>
      </c>
      <c r="G4922" s="185" t="s">
        <v>6096</v>
      </c>
      <c r="H4922" s="110" t="s">
        <v>6261</v>
      </c>
      <c r="I4922" s="110"/>
    </row>
    <row r="4923" spans="1:9" ht="11.25" customHeight="1" x14ac:dyDescent="0.2">
      <c r="A4923" s="181">
        <v>101242</v>
      </c>
      <c r="B4923" s="182" t="s">
        <v>881</v>
      </c>
      <c r="C4923" s="182" t="s">
        <v>4484</v>
      </c>
      <c r="D4923" s="183"/>
      <c r="E4923" s="188" t="s">
        <v>15193</v>
      </c>
      <c r="F4923" s="186">
        <v>0</v>
      </c>
      <c r="G4923" s="185" t="s">
        <v>6096</v>
      </c>
      <c r="H4923" s="110" t="s">
        <v>6261</v>
      </c>
      <c r="I4923" s="110"/>
    </row>
    <row r="4924" spans="1:9" ht="11.25" customHeight="1" x14ac:dyDescent="0.2">
      <c r="A4924" s="181">
        <v>101243</v>
      </c>
      <c r="B4924" s="182" t="s">
        <v>7546</v>
      </c>
      <c r="C4924" s="182" t="s">
        <v>4484</v>
      </c>
      <c r="D4924" s="183">
        <v>45007</v>
      </c>
      <c r="E4924" s="188" t="s">
        <v>15194</v>
      </c>
      <c r="F4924" s="186">
        <v>70897</v>
      </c>
      <c r="G4924" s="185" t="s">
        <v>6096</v>
      </c>
      <c r="H4924" s="110" t="s">
        <v>6261</v>
      </c>
      <c r="I4924" s="110"/>
    </row>
    <row r="4925" spans="1:9" ht="11.25" customHeight="1" x14ac:dyDescent="0.2">
      <c r="A4925" s="181">
        <v>101244</v>
      </c>
      <c r="B4925" s="182" t="s">
        <v>8001</v>
      </c>
      <c r="C4925" s="182" t="s">
        <v>4484</v>
      </c>
      <c r="D4925" s="183">
        <v>43817</v>
      </c>
      <c r="E4925" s="188" t="s">
        <v>15195</v>
      </c>
      <c r="F4925" s="186">
        <v>26180</v>
      </c>
      <c r="G4925" s="185" t="s">
        <v>6096</v>
      </c>
      <c r="H4925" s="110" t="s">
        <v>6261</v>
      </c>
      <c r="I4925" s="110"/>
    </row>
    <row r="4926" spans="1:9" ht="11.25" customHeight="1" x14ac:dyDescent="0.2">
      <c r="A4926" s="181">
        <v>101245</v>
      </c>
      <c r="B4926" s="182" t="s">
        <v>11600</v>
      </c>
      <c r="C4926" s="182" t="s">
        <v>4484</v>
      </c>
      <c r="D4926" s="183"/>
      <c r="E4926" s="188" t="s">
        <v>15193</v>
      </c>
      <c r="F4926" s="186">
        <v>0</v>
      </c>
      <c r="G4926" s="185" t="s">
        <v>6096</v>
      </c>
      <c r="H4926" s="110" t="s">
        <v>6258</v>
      </c>
      <c r="I4926" s="110"/>
    </row>
    <row r="4927" spans="1:9" ht="11.25" customHeight="1" x14ac:dyDescent="0.2">
      <c r="A4927" s="181">
        <v>101247</v>
      </c>
      <c r="B4927" s="182" t="s">
        <v>981</v>
      </c>
      <c r="C4927" s="182" t="s">
        <v>4484</v>
      </c>
      <c r="D4927" s="183"/>
      <c r="E4927" s="188" t="s">
        <v>15193</v>
      </c>
      <c r="F4927" s="186">
        <v>0</v>
      </c>
      <c r="G4927" s="185" t="s">
        <v>6096</v>
      </c>
      <c r="H4927" s="110" t="s">
        <v>6261</v>
      </c>
      <c r="I4927" s="110"/>
    </row>
    <row r="4928" spans="1:9" ht="11.25" customHeight="1" x14ac:dyDescent="0.2">
      <c r="A4928" s="181">
        <v>101248</v>
      </c>
      <c r="B4928" s="182" t="s">
        <v>11599</v>
      </c>
      <c r="C4928" s="182" t="s">
        <v>178</v>
      </c>
      <c r="D4928" s="183"/>
      <c r="E4928" s="188" t="s">
        <v>15193</v>
      </c>
      <c r="F4928" s="186">
        <v>0</v>
      </c>
      <c r="G4928" s="185" t="s">
        <v>6096</v>
      </c>
      <c r="H4928" s="110" t="s">
        <v>6261</v>
      </c>
      <c r="I4928" s="110"/>
    </row>
    <row r="4929" spans="1:9" ht="11.25" customHeight="1" x14ac:dyDescent="0.2">
      <c r="A4929" s="181">
        <v>101249</v>
      </c>
      <c r="B4929" s="182" t="s">
        <v>11598</v>
      </c>
      <c r="C4929" s="182" t="s">
        <v>868</v>
      </c>
      <c r="D4929" s="183"/>
      <c r="E4929" s="188" t="s">
        <v>15193</v>
      </c>
      <c r="F4929" s="186">
        <v>0</v>
      </c>
      <c r="G4929" s="185" t="s">
        <v>6096</v>
      </c>
      <c r="H4929" s="110" t="s">
        <v>6261</v>
      </c>
      <c r="I4929" s="110"/>
    </row>
    <row r="4930" spans="1:9" ht="11.25" customHeight="1" x14ac:dyDescent="0.2">
      <c r="A4930" s="181">
        <v>101250</v>
      </c>
      <c r="B4930" s="182" t="s">
        <v>6555</v>
      </c>
      <c r="C4930" s="182" t="s">
        <v>178</v>
      </c>
      <c r="D4930" s="183">
        <v>45014</v>
      </c>
      <c r="E4930" s="188" t="s">
        <v>15194</v>
      </c>
      <c r="F4930" s="186">
        <v>747817</v>
      </c>
      <c r="G4930" s="185" t="s">
        <v>6096</v>
      </c>
      <c r="H4930" s="110" t="s">
        <v>7081</v>
      </c>
      <c r="I4930" s="110"/>
    </row>
    <row r="4931" spans="1:9" ht="11.25" customHeight="1" x14ac:dyDescent="0.2">
      <c r="A4931" s="181">
        <v>101251</v>
      </c>
      <c r="B4931" s="182" t="s">
        <v>7545</v>
      </c>
      <c r="C4931" s="182" t="s">
        <v>178</v>
      </c>
      <c r="D4931" s="183">
        <v>45009</v>
      </c>
      <c r="E4931" s="188" t="s">
        <v>15194</v>
      </c>
      <c r="F4931" s="186">
        <v>637921</v>
      </c>
      <c r="G4931" s="185" t="s">
        <v>6096</v>
      </c>
      <c r="H4931" s="110" t="s">
        <v>6261</v>
      </c>
      <c r="I4931" s="110"/>
    </row>
    <row r="4932" spans="1:9" ht="11.25" customHeight="1" x14ac:dyDescent="0.2">
      <c r="A4932" s="181">
        <v>101252</v>
      </c>
      <c r="B4932" s="182" t="s">
        <v>9275</v>
      </c>
      <c r="C4932" s="182" t="s">
        <v>273</v>
      </c>
      <c r="D4932" s="183">
        <v>45014</v>
      </c>
      <c r="E4932" s="188" t="s">
        <v>15194</v>
      </c>
      <c r="F4932" s="186">
        <v>107228</v>
      </c>
      <c r="G4932" s="185" t="s">
        <v>6096</v>
      </c>
      <c r="H4932" s="110" t="s">
        <v>6258</v>
      </c>
      <c r="I4932" s="110"/>
    </row>
    <row r="4933" spans="1:9" ht="11.25" customHeight="1" x14ac:dyDescent="0.2">
      <c r="A4933" s="181">
        <v>101253</v>
      </c>
      <c r="B4933" s="182" t="s">
        <v>5258</v>
      </c>
      <c r="C4933" s="182" t="s">
        <v>178</v>
      </c>
      <c r="D4933" s="183">
        <v>43543</v>
      </c>
      <c r="E4933" s="188" t="s">
        <v>15195</v>
      </c>
      <c r="F4933" s="186">
        <v>8000000.0099999998</v>
      </c>
      <c r="G4933" s="185" t="s">
        <v>6096</v>
      </c>
      <c r="H4933" s="110" t="s">
        <v>6261</v>
      </c>
      <c r="I4933" s="110"/>
    </row>
    <row r="4934" spans="1:9" ht="11.25" customHeight="1" x14ac:dyDescent="0.2">
      <c r="A4934" s="181">
        <v>101254</v>
      </c>
      <c r="B4934" s="182" t="s">
        <v>892</v>
      </c>
      <c r="C4934" s="182" t="s">
        <v>868</v>
      </c>
      <c r="D4934" s="183"/>
      <c r="E4934" s="188" t="s">
        <v>15193</v>
      </c>
      <c r="F4934" s="186">
        <v>0</v>
      </c>
      <c r="G4934" s="185" t="s">
        <v>6096</v>
      </c>
      <c r="H4934" s="110" t="s">
        <v>6261</v>
      </c>
      <c r="I4934" s="110"/>
    </row>
    <row r="4935" spans="1:9" ht="11.25" customHeight="1" x14ac:dyDescent="0.2">
      <c r="A4935" s="181">
        <v>101255</v>
      </c>
      <c r="B4935" s="182" t="s">
        <v>11597</v>
      </c>
      <c r="C4935" s="182" t="s">
        <v>887</v>
      </c>
      <c r="D4935" s="184"/>
      <c r="E4935" s="188" t="s">
        <v>15193</v>
      </c>
      <c r="F4935" s="186">
        <v>0</v>
      </c>
      <c r="G4935" s="185" t="s">
        <v>6096</v>
      </c>
      <c r="H4935" s="110" t="s">
        <v>6261</v>
      </c>
      <c r="I4935" s="110"/>
    </row>
    <row r="4936" spans="1:9" ht="11.25" customHeight="1" x14ac:dyDescent="0.2">
      <c r="A4936" s="181">
        <v>101256</v>
      </c>
      <c r="B4936" s="182" t="s">
        <v>7157</v>
      </c>
      <c r="C4936" s="182" t="s">
        <v>168</v>
      </c>
      <c r="D4936" s="183">
        <v>45009</v>
      </c>
      <c r="E4936" s="188" t="s">
        <v>15194</v>
      </c>
      <c r="F4936" s="186">
        <v>3972.01</v>
      </c>
      <c r="G4936" s="185" t="s">
        <v>6096</v>
      </c>
      <c r="H4936" s="110" t="s">
        <v>6261</v>
      </c>
      <c r="I4936" s="110"/>
    </row>
    <row r="4937" spans="1:9" ht="11.25" customHeight="1" x14ac:dyDescent="0.2">
      <c r="A4937" s="181">
        <v>101257</v>
      </c>
      <c r="B4937" s="182" t="s">
        <v>7544</v>
      </c>
      <c r="C4937" s="182" t="s">
        <v>168</v>
      </c>
      <c r="D4937" s="183">
        <v>45016</v>
      </c>
      <c r="E4937" s="188" t="s">
        <v>15194</v>
      </c>
      <c r="F4937" s="186">
        <v>3399</v>
      </c>
      <c r="G4937" s="185" t="s">
        <v>6096</v>
      </c>
      <c r="H4937" s="110" t="s">
        <v>6261</v>
      </c>
      <c r="I4937" s="110"/>
    </row>
    <row r="4938" spans="1:9" ht="11.25" customHeight="1" x14ac:dyDescent="0.2">
      <c r="A4938" s="181">
        <v>101258</v>
      </c>
      <c r="B4938" s="182" t="s">
        <v>8560</v>
      </c>
      <c r="C4938" s="182" t="s">
        <v>273</v>
      </c>
      <c r="D4938" s="183">
        <v>45086</v>
      </c>
      <c r="E4938" s="188" t="s">
        <v>15194</v>
      </c>
      <c r="F4938" s="186">
        <v>505192</v>
      </c>
      <c r="G4938" s="185" t="s">
        <v>6096</v>
      </c>
      <c r="H4938" s="110" t="s">
        <v>6261</v>
      </c>
      <c r="I4938" s="110"/>
    </row>
    <row r="4939" spans="1:9" ht="11.25" customHeight="1" x14ac:dyDescent="0.2">
      <c r="A4939" s="181">
        <v>101259</v>
      </c>
      <c r="B4939" s="182" t="s">
        <v>883</v>
      </c>
      <c r="C4939" s="182" t="s">
        <v>4484</v>
      </c>
      <c r="D4939" s="184"/>
      <c r="E4939" s="188" t="s">
        <v>15193</v>
      </c>
      <c r="F4939" s="186">
        <v>0</v>
      </c>
      <c r="G4939" s="185" t="s">
        <v>6096</v>
      </c>
      <c r="H4939" s="110" t="s">
        <v>6261</v>
      </c>
      <c r="I4939" s="110"/>
    </row>
    <row r="4940" spans="1:9" ht="11.25" customHeight="1" x14ac:dyDescent="0.2">
      <c r="A4940" s="181">
        <v>101260</v>
      </c>
      <c r="B4940" s="182" t="s">
        <v>884</v>
      </c>
      <c r="C4940" s="182" t="s">
        <v>868</v>
      </c>
      <c r="D4940" s="183"/>
      <c r="E4940" s="188" t="s">
        <v>15193</v>
      </c>
      <c r="F4940" s="186">
        <v>0</v>
      </c>
      <c r="G4940" s="185" t="s">
        <v>6096</v>
      </c>
      <c r="H4940" s="110" t="s">
        <v>6261</v>
      </c>
      <c r="I4940" s="110"/>
    </row>
    <row r="4941" spans="1:9" ht="11.25" customHeight="1" x14ac:dyDescent="0.2">
      <c r="A4941" s="181">
        <v>101261</v>
      </c>
      <c r="B4941" s="182" t="s">
        <v>11596</v>
      </c>
      <c r="C4941" s="182" t="s">
        <v>868</v>
      </c>
      <c r="D4941" s="184"/>
      <c r="E4941" s="188" t="s">
        <v>15193</v>
      </c>
      <c r="F4941" s="186">
        <v>0</v>
      </c>
      <c r="G4941" s="185" t="s">
        <v>6096</v>
      </c>
      <c r="H4941" s="110" t="s">
        <v>6261</v>
      </c>
      <c r="I4941" s="110"/>
    </row>
    <row r="4942" spans="1:9" ht="11.25" customHeight="1" x14ac:dyDescent="0.2">
      <c r="A4942" s="181">
        <v>101262</v>
      </c>
      <c r="B4942" s="182" t="s">
        <v>5267</v>
      </c>
      <c r="C4942" s="182" t="s">
        <v>178</v>
      </c>
      <c r="D4942" s="184">
        <v>44679</v>
      </c>
      <c r="E4942" s="188" t="s">
        <v>7328</v>
      </c>
      <c r="F4942" s="186">
        <v>25161761.010000002</v>
      </c>
      <c r="G4942" s="185" t="s">
        <v>6096</v>
      </c>
      <c r="H4942" s="110" t="s">
        <v>6261</v>
      </c>
      <c r="I4942" s="110"/>
    </row>
    <row r="4943" spans="1:9" ht="11.25" customHeight="1" x14ac:dyDescent="0.2">
      <c r="A4943" s="181">
        <v>101263</v>
      </c>
      <c r="B4943" s="182" t="s">
        <v>11595</v>
      </c>
      <c r="C4943" s="182" t="s">
        <v>868</v>
      </c>
      <c r="D4943" s="184"/>
      <c r="E4943" s="188" t="s">
        <v>15193</v>
      </c>
      <c r="F4943" s="186">
        <v>0</v>
      </c>
      <c r="G4943" s="185" t="s">
        <v>6096</v>
      </c>
      <c r="H4943" s="110" t="s">
        <v>6261</v>
      </c>
      <c r="I4943" s="110"/>
    </row>
    <row r="4944" spans="1:9" ht="11.25" customHeight="1" x14ac:dyDescent="0.2">
      <c r="A4944" s="181">
        <v>101264</v>
      </c>
      <c r="B4944" s="182" t="s">
        <v>11594</v>
      </c>
      <c r="C4944" s="182" t="s">
        <v>4484</v>
      </c>
      <c r="D4944" s="183"/>
      <c r="E4944" s="188" t="s">
        <v>15193</v>
      </c>
      <c r="F4944" s="186">
        <v>0</v>
      </c>
      <c r="G4944" s="185" t="s">
        <v>6096</v>
      </c>
      <c r="H4944" s="110" t="s">
        <v>6255</v>
      </c>
      <c r="I4944" s="110"/>
    </row>
    <row r="4945" spans="1:9" ht="11.25" customHeight="1" x14ac:dyDescent="0.2">
      <c r="A4945" s="181">
        <v>101265</v>
      </c>
      <c r="B4945" s="182" t="s">
        <v>11593</v>
      </c>
      <c r="C4945" s="182" t="s">
        <v>178</v>
      </c>
      <c r="D4945" s="183"/>
      <c r="E4945" s="188" t="s">
        <v>15193</v>
      </c>
      <c r="F4945" s="186">
        <v>0</v>
      </c>
      <c r="G4945" s="185" t="s">
        <v>6096</v>
      </c>
      <c r="H4945" s="110" t="s">
        <v>6255</v>
      </c>
      <c r="I4945" s="110"/>
    </row>
    <row r="4946" spans="1:9" ht="11.25" customHeight="1" x14ac:dyDescent="0.2">
      <c r="A4946" s="181">
        <v>101266</v>
      </c>
      <c r="B4946" s="182" t="s">
        <v>11592</v>
      </c>
      <c r="C4946" s="182" t="s">
        <v>178</v>
      </c>
      <c r="D4946" s="183"/>
      <c r="E4946" s="188" t="s">
        <v>15193</v>
      </c>
      <c r="F4946" s="186">
        <v>0</v>
      </c>
      <c r="G4946" s="185" t="s">
        <v>6096</v>
      </c>
      <c r="H4946" s="110" t="s">
        <v>6261</v>
      </c>
      <c r="I4946" s="110"/>
    </row>
    <row r="4947" spans="1:9" ht="11.25" customHeight="1" x14ac:dyDescent="0.2">
      <c r="A4947" s="181">
        <v>101267</v>
      </c>
      <c r="B4947" s="182" t="s">
        <v>8938</v>
      </c>
      <c r="C4947" s="182" t="s">
        <v>178</v>
      </c>
      <c r="D4947" s="183">
        <v>44679</v>
      </c>
      <c r="E4947" s="188" t="s">
        <v>7328</v>
      </c>
      <c r="F4947" s="186">
        <v>51765398</v>
      </c>
      <c r="G4947" s="185" t="s">
        <v>6096</v>
      </c>
      <c r="H4947" s="110" t="s">
        <v>6255</v>
      </c>
      <c r="I4947" s="110"/>
    </row>
    <row r="4948" spans="1:9" ht="11.25" customHeight="1" x14ac:dyDescent="0.2">
      <c r="A4948" s="181">
        <v>101268</v>
      </c>
      <c r="B4948" s="182" t="s">
        <v>11591</v>
      </c>
      <c r="C4948" s="182" t="s">
        <v>868</v>
      </c>
      <c r="D4948" s="183"/>
      <c r="E4948" s="188" t="s">
        <v>15193</v>
      </c>
      <c r="F4948" s="186">
        <v>0</v>
      </c>
      <c r="G4948" s="185" t="s">
        <v>6096</v>
      </c>
      <c r="H4948" s="110" t="s">
        <v>6255</v>
      </c>
      <c r="I4948" s="110"/>
    </row>
    <row r="4949" spans="1:9" ht="11.25" customHeight="1" x14ac:dyDescent="0.2">
      <c r="A4949" s="181">
        <v>101269</v>
      </c>
      <c r="B4949" s="182" t="s">
        <v>8937</v>
      </c>
      <c r="C4949" s="182" t="s">
        <v>178</v>
      </c>
      <c r="D4949" s="183">
        <v>43543</v>
      </c>
      <c r="E4949" s="188" t="s">
        <v>15195</v>
      </c>
      <c r="F4949" s="186">
        <v>127056776</v>
      </c>
      <c r="G4949" s="185" t="s">
        <v>6096</v>
      </c>
      <c r="H4949" s="110" t="s">
        <v>6261</v>
      </c>
      <c r="I4949" s="110"/>
    </row>
    <row r="4950" spans="1:9" ht="11.25" customHeight="1" x14ac:dyDescent="0.2">
      <c r="A4950" s="181">
        <v>101270</v>
      </c>
      <c r="B4950" s="182" t="s">
        <v>5280</v>
      </c>
      <c r="C4950" s="182" t="s">
        <v>178</v>
      </c>
      <c r="D4950" s="183">
        <v>45433</v>
      </c>
      <c r="E4950" s="188" t="s">
        <v>10909</v>
      </c>
      <c r="F4950" s="186">
        <v>25346121.010000002</v>
      </c>
      <c r="G4950" s="185" t="s">
        <v>6096</v>
      </c>
      <c r="H4950" s="110" t="s">
        <v>6261</v>
      </c>
      <c r="I4950" s="110"/>
    </row>
    <row r="4951" spans="1:9" ht="11.25" customHeight="1" x14ac:dyDescent="0.2">
      <c r="A4951" s="181">
        <v>101271</v>
      </c>
      <c r="B4951" s="182" t="s">
        <v>315</v>
      </c>
      <c r="C4951" s="182" t="s">
        <v>168</v>
      </c>
      <c r="D4951" s="183"/>
      <c r="E4951" s="188" t="s">
        <v>15193</v>
      </c>
      <c r="F4951" s="186">
        <v>0</v>
      </c>
      <c r="G4951" s="185" t="s">
        <v>6096</v>
      </c>
      <c r="H4951" s="110" t="s">
        <v>7377</v>
      </c>
      <c r="I4951" s="110"/>
    </row>
    <row r="4952" spans="1:9" ht="11.25" customHeight="1" x14ac:dyDescent="0.2">
      <c r="A4952" s="181">
        <v>101272</v>
      </c>
      <c r="B4952" s="182" t="s">
        <v>191</v>
      </c>
      <c r="C4952" s="182" t="s">
        <v>171</v>
      </c>
      <c r="D4952" s="184">
        <v>43532</v>
      </c>
      <c r="E4952" s="188" t="s">
        <v>15195</v>
      </c>
      <c r="F4952" s="186">
        <v>2760</v>
      </c>
      <c r="G4952" s="185" t="s">
        <v>6096</v>
      </c>
      <c r="H4952" s="110" t="s">
        <v>7377</v>
      </c>
      <c r="I4952" s="110"/>
    </row>
    <row r="4953" spans="1:9" ht="11.25" customHeight="1" x14ac:dyDescent="0.2">
      <c r="A4953" s="181">
        <v>101273</v>
      </c>
      <c r="B4953" s="182" t="s">
        <v>5277</v>
      </c>
      <c r="C4953" s="182" t="s">
        <v>178</v>
      </c>
      <c r="D4953" s="184">
        <v>45433</v>
      </c>
      <c r="E4953" s="188" t="s">
        <v>10909</v>
      </c>
      <c r="F4953" s="186">
        <v>49541115.009999998</v>
      </c>
      <c r="G4953" s="185" t="s">
        <v>6096</v>
      </c>
      <c r="H4953" s="110" t="s">
        <v>7377</v>
      </c>
      <c r="I4953" s="110"/>
    </row>
    <row r="4954" spans="1:9" ht="11.25" customHeight="1" x14ac:dyDescent="0.2">
      <c r="A4954" s="181">
        <v>101274</v>
      </c>
      <c r="B4954" s="182" t="s">
        <v>7543</v>
      </c>
      <c r="C4954" s="182" t="s">
        <v>171</v>
      </c>
      <c r="D4954" s="183">
        <v>44589</v>
      </c>
      <c r="E4954" s="188" t="s">
        <v>7328</v>
      </c>
      <c r="F4954" s="186">
        <v>1560.01</v>
      </c>
      <c r="G4954" s="185" t="s">
        <v>6096</v>
      </c>
      <c r="H4954" s="110" t="s">
        <v>7377</v>
      </c>
      <c r="I4954" s="110"/>
    </row>
    <row r="4955" spans="1:9" ht="11.25" customHeight="1" x14ac:dyDescent="0.2">
      <c r="A4955" s="181">
        <v>101275</v>
      </c>
      <c r="B4955" s="182" t="s">
        <v>5309</v>
      </c>
      <c r="C4955" s="182" t="s">
        <v>178</v>
      </c>
      <c r="D4955" s="183">
        <v>45433</v>
      </c>
      <c r="E4955" s="188" t="s">
        <v>10909</v>
      </c>
      <c r="F4955" s="186">
        <v>21125320</v>
      </c>
      <c r="G4955" s="185" t="s">
        <v>6096</v>
      </c>
      <c r="H4955" s="110" t="s">
        <v>7377</v>
      </c>
      <c r="I4955" s="110"/>
    </row>
    <row r="4956" spans="1:9" ht="11.25" customHeight="1" x14ac:dyDescent="0.2">
      <c r="A4956" s="181">
        <v>101276</v>
      </c>
      <c r="B4956" s="182" t="s">
        <v>7542</v>
      </c>
      <c r="C4956" s="182" t="s">
        <v>171</v>
      </c>
      <c r="D4956" s="184">
        <v>44987</v>
      </c>
      <c r="E4956" s="188" t="s">
        <v>15194</v>
      </c>
      <c r="F4956" s="186">
        <v>7332.99</v>
      </c>
      <c r="G4956" s="185" t="s">
        <v>6096</v>
      </c>
      <c r="H4956" s="110" t="s">
        <v>7377</v>
      </c>
      <c r="I4956" s="110"/>
    </row>
    <row r="4957" spans="1:9" ht="11.25" customHeight="1" x14ac:dyDescent="0.2">
      <c r="A4957" s="181">
        <v>101277</v>
      </c>
      <c r="B4957" s="182" t="s">
        <v>8673</v>
      </c>
      <c r="C4957" s="182" t="s">
        <v>178</v>
      </c>
      <c r="D4957" s="184">
        <v>43605</v>
      </c>
      <c r="E4957" s="188" t="s">
        <v>15195</v>
      </c>
      <c r="F4957" s="186">
        <v>2909779443</v>
      </c>
      <c r="G4957" s="185" t="s">
        <v>6096</v>
      </c>
      <c r="H4957" s="110" t="s">
        <v>6370</v>
      </c>
      <c r="I4957" s="110"/>
    </row>
    <row r="4958" spans="1:9" ht="11.25" customHeight="1" x14ac:dyDescent="0.2">
      <c r="A4958" s="181">
        <v>101278</v>
      </c>
      <c r="B4958" s="182" t="s">
        <v>5308</v>
      </c>
      <c r="C4958" s="182" t="s">
        <v>178</v>
      </c>
      <c r="D4958" s="183">
        <v>43532</v>
      </c>
      <c r="E4958" s="188" t="s">
        <v>15195</v>
      </c>
      <c r="F4958" s="186">
        <v>287746588</v>
      </c>
      <c r="G4958" s="185" t="s">
        <v>6096</v>
      </c>
      <c r="H4958" s="110" t="s">
        <v>6261</v>
      </c>
      <c r="I4958" s="110"/>
    </row>
    <row r="4959" spans="1:9" ht="11.25" customHeight="1" x14ac:dyDescent="0.2">
      <c r="A4959" s="181">
        <v>101279</v>
      </c>
      <c r="B4959" s="182" t="s">
        <v>4453</v>
      </c>
      <c r="C4959" s="182" t="s">
        <v>171</v>
      </c>
      <c r="D4959" s="184">
        <v>44585</v>
      </c>
      <c r="E4959" s="188" t="s">
        <v>7328</v>
      </c>
      <c r="F4959" s="186">
        <v>11976.26</v>
      </c>
      <c r="G4959" s="185" t="s">
        <v>6096</v>
      </c>
      <c r="H4959" s="110" t="s">
        <v>6261</v>
      </c>
      <c r="I4959" s="110"/>
    </row>
    <row r="4960" spans="1:9" ht="11.25" customHeight="1" x14ac:dyDescent="0.2">
      <c r="A4960" s="181">
        <v>101280</v>
      </c>
      <c r="B4960" s="182" t="s">
        <v>172</v>
      </c>
      <c r="C4960" s="182" t="s">
        <v>168</v>
      </c>
      <c r="D4960" s="183"/>
      <c r="E4960" s="188" t="s">
        <v>15193</v>
      </c>
      <c r="F4960" s="186">
        <v>0</v>
      </c>
      <c r="G4960" s="185" t="s">
        <v>6096</v>
      </c>
      <c r="H4960" s="110" t="s">
        <v>6261</v>
      </c>
      <c r="I4960" s="110"/>
    </row>
    <row r="4961" spans="1:9" ht="11.25" customHeight="1" x14ac:dyDescent="0.2">
      <c r="A4961" s="181">
        <v>101281</v>
      </c>
      <c r="B4961" s="182" t="s">
        <v>11590</v>
      </c>
      <c r="C4961" s="182" t="s">
        <v>171</v>
      </c>
      <c r="D4961" s="183"/>
      <c r="E4961" s="188" t="s">
        <v>15193</v>
      </c>
      <c r="F4961" s="186">
        <v>0</v>
      </c>
      <c r="G4961" s="185" t="s">
        <v>6096</v>
      </c>
      <c r="H4961" s="110" t="s">
        <v>6261</v>
      </c>
      <c r="I4961" s="110"/>
    </row>
    <row r="4962" spans="1:9" ht="11.25" customHeight="1" x14ac:dyDescent="0.2">
      <c r="A4962" s="181">
        <v>101282</v>
      </c>
      <c r="B4962" s="182" t="s">
        <v>7541</v>
      </c>
      <c r="C4962" s="182" t="s">
        <v>171</v>
      </c>
      <c r="D4962" s="183">
        <v>45014</v>
      </c>
      <c r="E4962" s="188" t="s">
        <v>15194</v>
      </c>
      <c r="F4962" s="186">
        <v>6151</v>
      </c>
      <c r="G4962" s="185" t="s">
        <v>6096</v>
      </c>
      <c r="H4962" s="110" t="s">
        <v>6261</v>
      </c>
      <c r="I4962" s="110"/>
    </row>
    <row r="4963" spans="1:9" ht="11.25" customHeight="1" x14ac:dyDescent="0.2">
      <c r="A4963" s="181">
        <v>101283</v>
      </c>
      <c r="B4963" s="182" t="s">
        <v>7540</v>
      </c>
      <c r="C4963" s="182" t="s">
        <v>171</v>
      </c>
      <c r="D4963" s="183">
        <v>45009</v>
      </c>
      <c r="E4963" s="188" t="s">
        <v>15194</v>
      </c>
      <c r="F4963" s="186">
        <v>6725</v>
      </c>
      <c r="G4963" s="185" t="s">
        <v>6096</v>
      </c>
      <c r="H4963" s="110" t="s">
        <v>6261</v>
      </c>
      <c r="I4963" s="110"/>
    </row>
    <row r="4964" spans="1:9" ht="11.25" customHeight="1" x14ac:dyDescent="0.2">
      <c r="A4964" s="181">
        <v>101284</v>
      </c>
      <c r="B4964" s="182" t="s">
        <v>957</v>
      </c>
      <c r="C4964" s="182" t="s">
        <v>171</v>
      </c>
      <c r="D4964" s="183"/>
      <c r="E4964" s="188" t="s">
        <v>15193</v>
      </c>
      <c r="F4964" s="186">
        <v>0</v>
      </c>
      <c r="G4964" s="185" t="s">
        <v>6096</v>
      </c>
      <c r="H4964" s="110" t="s">
        <v>6261</v>
      </c>
      <c r="I4964" s="110"/>
    </row>
    <row r="4965" spans="1:9" ht="11.25" customHeight="1" x14ac:dyDescent="0.2">
      <c r="A4965" s="181">
        <v>101285</v>
      </c>
      <c r="B4965" s="182" t="s">
        <v>2662</v>
      </c>
      <c r="C4965" s="182" t="s">
        <v>171</v>
      </c>
      <c r="D4965" s="183">
        <v>45062</v>
      </c>
      <c r="E4965" s="188" t="s">
        <v>15194</v>
      </c>
      <c r="F4965" s="186">
        <v>14432</v>
      </c>
      <c r="G4965" s="185" t="s">
        <v>6096</v>
      </c>
      <c r="H4965" s="110" t="s">
        <v>6261</v>
      </c>
      <c r="I4965" s="110"/>
    </row>
    <row r="4966" spans="1:9" ht="11.25" customHeight="1" x14ac:dyDescent="0.2">
      <c r="A4966" s="181">
        <v>101286</v>
      </c>
      <c r="B4966" s="182" t="s">
        <v>2724</v>
      </c>
      <c r="C4966" s="182" t="s">
        <v>171</v>
      </c>
      <c r="D4966" s="183"/>
      <c r="E4966" s="188" t="s">
        <v>15193</v>
      </c>
      <c r="F4966" s="186">
        <v>0</v>
      </c>
      <c r="G4966" s="185" t="s">
        <v>6096</v>
      </c>
      <c r="H4966" s="110" t="s">
        <v>6261</v>
      </c>
      <c r="I4966" s="110"/>
    </row>
    <row r="4967" spans="1:9" ht="11.25" customHeight="1" x14ac:dyDescent="0.2">
      <c r="A4967" s="181">
        <v>101287</v>
      </c>
      <c r="B4967" s="182" t="s">
        <v>2722</v>
      </c>
      <c r="C4967" s="182" t="s">
        <v>171</v>
      </c>
      <c r="D4967" s="183"/>
      <c r="E4967" s="188" t="s">
        <v>15193</v>
      </c>
      <c r="F4967" s="186">
        <v>0</v>
      </c>
      <c r="G4967" s="185" t="s">
        <v>6096</v>
      </c>
      <c r="H4967" s="110" t="s">
        <v>6261</v>
      </c>
      <c r="I4967" s="110"/>
    </row>
    <row r="4968" spans="1:9" ht="11.25" customHeight="1" x14ac:dyDescent="0.2">
      <c r="A4968" s="181">
        <v>101288</v>
      </c>
      <c r="B4968" s="182" t="s">
        <v>2671</v>
      </c>
      <c r="C4968" s="182" t="s">
        <v>171</v>
      </c>
      <c r="D4968" s="184"/>
      <c r="E4968" s="188" t="s">
        <v>15193</v>
      </c>
      <c r="F4968" s="186">
        <v>0</v>
      </c>
      <c r="G4968" s="185" t="s">
        <v>6096</v>
      </c>
      <c r="H4968" s="110" t="s">
        <v>6261</v>
      </c>
      <c r="I4968" s="110"/>
    </row>
    <row r="4969" spans="1:9" ht="11.25" customHeight="1" x14ac:dyDescent="0.2">
      <c r="A4969" s="181">
        <v>101289</v>
      </c>
      <c r="B4969" s="182" t="s">
        <v>2754</v>
      </c>
      <c r="C4969" s="182" t="s">
        <v>178</v>
      </c>
      <c r="D4969" s="183"/>
      <c r="E4969" s="188" t="s">
        <v>15193</v>
      </c>
      <c r="F4969" s="186">
        <v>0</v>
      </c>
      <c r="G4969" s="185" t="s">
        <v>6096</v>
      </c>
      <c r="H4969" s="110" t="s">
        <v>6261</v>
      </c>
      <c r="I4969" s="110"/>
    </row>
    <row r="4970" spans="1:9" ht="11.25" customHeight="1" x14ac:dyDescent="0.2">
      <c r="A4970" s="181">
        <v>101290</v>
      </c>
      <c r="B4970" s="182" t="s">
        <v>2755</v>
      </c>
      <c r="C4970" s="182" t="s">
        <v>178</v>
      </c>
      <c r="D4970" s="183"/>
      <c r="E4970" s="188" t="s">
        <v>15193</v>
      </c>
      <c r="F4970" s="186">
        <v>0</v>
      </c>
      <c r="G4970" s="185" t="s">
        <v>6096</v>
      </c>
      <c r="H4970" s="110" t="s">
        <v>6261</v>
      </c>
      <c r="I4970" s="110"/>
    </row>
    <row r="4971" spans="1:9" ht="11.25" customHeight="1" x14ac:dyDescent="0.2">
      <c r="A4971" s="181">
        <v>101291</v>
      </c>
      <c r="B4971" s="182" t="s">
        <v>8874</v>
      </c>
      <c r="C4971" s="182" t="s">
        <v>178</v>
      </c>
      <c r="D4971" s="184">
        <v>43544</v>
      </c>
      <c r="E4971" s="188" t="s">
        <v>15195</v>
      </c>
      <c r="F4971" s="186">
        <v>24150</v>
      </c>
      <c r="G4971" s="185" t="s">
        <v>6096</v>
      </c>
      <c r="H4971" s="110" t="s">
        <v>6261</v>
      </c>
      <c r="I4971" s="110"/>
    </row>
    <row r="4972" spans="1:9" ht="11.25" customHeight="1" x14ac:dyDescent="0.2">
      <c r="A4972" s="181">
        <v>101292</v>
      </c>
      <c r="B4972" s="182" t="s">
        <v>8872</v>
      </c>
      <c r="C4972" s="182" t="s">
        <v>178</v>
      </c>
      <c r="D4972" s="184">
        <v>44677</v>
      </c>
      <c r="E4972" s="188" t="s">
        <v>7328</v>
      </c>
      <c r="F4972" s="186">
        <v>32252017</v>
      </c>
      <c r="G4972" s="185" t="s">
        <v>6096</v>
      </c>
      <c r="H4972" s="110" t="s">
        <v>6261</v>
      </c>
      <c r="I4972" s="110"/>
    </row>
    <row r="4973" spans="1:9" ht="11.25" customHeight="1" x14ac:dyDescent="0.2">
      <c r="A4973" s="181">
        <v>101293</v>
      </c>
      <c r="B4973" s="182" t="s">
        <v>8871</v>
      </c>
      <c r="C4973" s="182" t="s">
        <v>178</v>
      </c>
      <c r="D4973" s="184">
        <v>43544</v>
      </c>
      <c r="E4973" s="188" t="s">
        <v>15195</v>
      </c>
      <c r="F4973" s="186">
        <v>527598225</v>
      </c>
      <c r="G4973" s="185" t="s">
        <v>6096</v>
      </c>
      <c r="H4973" s="110" t="s">
        <v>6261</v>
      </c>
      <c r="I4973" s="110"/>
    </row>
    <row r="4974" spans="1:9" ht="11.25" customHeight="1" x14ac:dyDescent="0.2">
      <c r="A4974" s="181">
        <v>101294</v>
      </c>
      <c r="B4974" s="182" t="s">
        <v>1589</v>
      </c>
      <c r="C4974" s="182" t="s">
        <v>168</v>
      </c>
      <c r="D4974" s="183"/>
      <c r="E4974" s="188" t="s">
        <v>15193</v>
      </c>
      <c r="F4974" s="186">
        <v>0</v>
      </c>
      <c r="G4974" s="185" t="s">
        <v>6096</v>
      </c>
      <c r="H4974" s="110" t="s">
        <v>6261</v>
      </c>
      <c r="I4974" s="110"/>
    </row>
    <row r="4975" spans="1:9" ht="11.25" customHeight="1" x14ac:dyDescent="0.2">
      <c r="A4975" s="181">
        <v>101295</v>
      </c>
      <c r="B4975" s="182" t="s">
        <v>4885</v>
      </c>
      <c r="C4975" s="182" t="s">
        <v>178</v>
      </c>
      <c r="D4975" s="183">
        <v>43553</v>
      </c>
      <c r="E4975" s="188" t="s">
        <v>15195</v>
      </c>
      <c r="F4975" s="186">
        <v>1868300</v>
      </c>
      <c r="G4975" s="185" t="s">
        <v>6096</v>
      </c>
      <c r="H4975" s="110" t="s">
        <v>6261</v>
      </c>
      <c r="I4975" s="110"/>
    </row>
    <row r="4976" spans="1:9" ht="11.25" customHeight="1" x14ac:dyDescent="0.2">
      <c r="A4976" s="181">
        <v>101296</v>
      </c>
      <c r="B4976" s="182" t="s">
        <v>11589</v>
      </c>
      <c r="C4976" s="182" t="s">
        <v>171</v>
      </c>
      <c r="D4976" s="183"/>
      <c r="E4976" s="188" t="s">
        <v>15193</v>
      </c>
      <c r="F4976" s="186">
        <v>0</v>
      </c>
      <c r="G4976" s="185" t="s">
        <v>6096</v>
      </c>
      <c r="H4976" s="110" t="s">
        <v>6261</v>
      </c>
      <c r="I4976" s="110"/>
    </row>
    <row r="4977" spans="1:9" ht="11.25" customHeight="1" x14ac:dyDescent="0.2">
      <c r="A4977" s="181">
        <v>101297</v>
      </c>
      <c r="B4977" s="182" t="s">
        <v>9097</v>
      </c>
      <c r="C4977" s="182" t="s">
        <v>178</v>
      </c>
      <c r="D4977" s="183">
        <v>44589</v>
      </c>
      <c r="E4977" s="188" t="s">
        <v>7328</v>
      </c>
      <c r="F4977" s="186">
        <v>7577</v>
      </c>
      <c r="G4977" s="185" t="s">
        <v>6096</v>
      </c>
      <c r="H4977" s="110" t="s">
        <v>6261</v>
      </c>
      <c r="I4977" s="110"/>
    </row>
    <row r="4978" spans="1:9" ht="11.25" customHeight="1" x14ac:dyDescent="0.2">
      <c r="A4978" s="181">
        <v>101298</v>
      </c>
      <c r="B4978" s="182" t="s">
        <v>6554</v>
      </c>
      <c r="C4978" s="182" t="s">
        <v>183</v>
      </c>
      <c r="D4978" s="183">
        <v>45014</v>
      </c>
      <c r="E4978" s="188" t="s">
        <v>15194</v>
      </c>
      <c r="F4978" s="186">
        <v>52189</v>
      </c>
      <c r="G4978" s="185" t="s">
        <v>6096</v>
      </c>
      <c r="H4978" s="110" t="s">
        <v>6261</v>
      </c>
      <c r="I4978" s="110"/>
    </row>
    <row r="4979" spans="1:9" ht="11.25" customHeight="1" x14ac:dyDescent="0.2">
      <c r="A4979" s="181">
        <v>101299</v>
      </c>
      <c r="B4979" s="182" t="s">
        <v>4887</v>
      </c>
      <c r="C4979" s="182" t="s">
        <v>178</v>
      </c>
      <c r="D4979" s="183">
        <v>43553</v>
      </c>
      <c r="E4979" s="188" t="s">
        <v>15195</v>
      </c>
      <c r="F4979" s="186">
        <v>2356200</v>
      </c>
      <c r="G4979" s="185" t="s">
        <v>6096</v>
      </c>
      <c r="H4979" s="110" t="s">
        <v>6261</v>
      </c>
      <c r="I4979" s="110"/>
    </row>
    <row r="4980" spans="1:9" ht="11.25" customHeight="1" x14ac:dyDescent="0.2">
      <c r="A4980" s="181">
        <v>101300</v>
      </c>
      <c r="B4980" s="182" t="s">
        <v>8813</v>
      </c>
      <c r="C4980" s="182" t="s">
        <v>178</v>
      </c>
      <c r="D4980" s="184">
        <v>43553</v>
      </c>
      <c r="E4980" s="188" t="s">
        <v>15195</v>
      </c>
      <c r="F4980" s="186">
        <v>342720</v>
      </c>
      <c r="G4980" s="185" t="s">
        <v>6096</v>
      </c>
      <c r="H4980" s="110" t="s">
        <v>6261</v>
      </c>
      <c r="I4980" s="110"/>
    </row>
    <row r="4981" spans="1:9" ht="11.25" customHeight="1" x14ac:dyDescent="0.2">
      <c r="A4981" s="181">
        <v>101302</v>
      </c>
      <c r="B4981" s="182" t="s">
        <v>5298</v>
      </c>
      <c r="C4981" s="182" t="s">
        <v>178</v>
      </c>
      <c r="D4981" s="183">
        <v>43556</v>
      </c>
      <c r="E4981" s="188" t="s">
        <v>15195</v>
      </c>
      <c r="F4981" s="186">
        <v>42392835</v>
      </c>
      <c r="G4981" s="185" t="s">
        <v>6096</v>
      </c>
      <c r="H4981" s="110" t="s">
        <v>6205</v>
      </c>
      <c r="I4981" s="110"/>
    </row>
    <row r="4982" spans="1:9" ht="11.25" customHeight="1" x14ac:dyDescent="0.2">
      <c r="A4982" s="181">
        <v>101303</v>
      </c>
      <c r="B4982" s="182" t="s">
        <v>2296</v>
      </c>
      <c r="C4982" s="182" t="s">
        <v>171</v>
      </c>
      <c r="D4982" s="183">
        <v>45014</v>
      </c>
      <c r="E4982" s="188" t="s">
        <v>15194</v>
      </c>
      <c r="F4982" s="186">
        <v>7682</v>
      </c>
      <c r="G4982" s="185" t="s">
        <v>6096</v>
      </c>
      <c r="H4982" s="110" t="s">
        <v>6205</v>
      </c>
      <c r="I4982" s="110"/>
    </row>
    <row r="4983" spans="1:9" ht="11.25" customHeight="1" x14ac:dyDescent="0.2">
      <c r="A4983" s="181">
        <v>101304</v>
      </c>
      <c r="B4983" s="182" t="s">
        <v>7339</v>
      </c>
      <c r="C4983" s="182" t="s">
        <v>171</v>
      </c>
      <c r="D4983" s="183">
        <v>45014</v>
      </c>
      <c r="E4983" s="188" t="s">
        <v>15194</v>
      </c>
      <c r="F4983" s="186">
        <v>10255</v>
      </c>
      <c r="G4983" s="185" t="s">
        <v>6096</v>
      </c>
      <c r="H4983" s="110" t="s">
        <v>6261</v>
      </c>
      <c r="I4983" s="110"/>
    </row>
    <row r="4984" spans="1:9" ht="11.25" customHeight="1" x14ac:dyDescent="0.2">
      <c r="A4984" s="181">
        <v>101305</v>
      </c>
      <c r="B4984" s="182" t="s">
        <v>8827</v>
      </c>
      <c r="C4984" s="182" t="s">
        <v>178</v>
      </c>
      <c r="D4984" s="184">
        <v>44592</v>
      </c>
      <c r="E4984" s="188" t="s">
        <v>7328</v>
      </c>
      <c r="F4984" s="186">
        <v>387</v>
      </c>
      <c r="G4984" s="185" t="s">
        <v>6096</v>
      </c>
      <c r="H4984" s="110" t="s">
        <v>6261</v>
      </c>
      <c r="I4984" s="110"/>
    </row>
    <row r="4985" spans="1:9" ht="11.25" customHeight="1" x14ac:dyDescent="0.2">
      <c r="A4985" s="181">
        <v>101306</v>
      </c>
      <c r="B4985" s="182" t="s">
        <v>8964</v>
      </c>
      <c r="C4985" s="182" t="s">
        <v>178</v>
      </c>
      <c r="D4985" s="184">
        <v>44592</v>
      </c>
      <c r="E4985" s="188" t="s">
        <v>7328</v>
      </c>
      <c r="F4985" s="186">
        <v>552.01</v>
      </c>
      <c r="G4985" s="185" t="s">
        <v>6096</v>
      </c>
      <c r="H4985" s="110" t="s">
        <v>6261</v>
      </c>
      <c r="I4985" s="110"/>
    </row>
    <row r="4986" spans="1:9" ht="11.25" customHeight="1" x14ac:dyDescent="0.2">
      <c r="A4986" s="181">
        <v>101307</v>
      </c>
      <c r="B4986" s="182" t="s">
        <v>1754</v>
      </c>
      <c r="C4986" s="182" t="s">
        <v>178</v>
      </c>
      <c r="D4986" s="184"/>
      <c r="E4986" s="188" t="s">
        <v>15193</v>
      </c>
      <c r="F4986" s="186">
        <v>0</v>
      </c>
      <c r="G4986" s="185" t="s">
        <v>6096</v>
      </c>
      <c r="H4986" s="110" t="s">
        <v>6261</v>
      </c>
      <c r="I4986" s="110"/>
    </row>
    <row r="4987" spans="1:9" ht="11.25" customHeight="1" x14ac:dyDescent="0.2">
      <c r="A4987" s="181">
        <v>101308</v>
      </c>
      <c r="B4987" s="182" t="s">
        <v>11588</v>
      </c>
      <c r="C4987" s="182" t="s">
        <v>178</v>
      </c>
      <c r="D4987" s="183"/>
      <c r="E4987" s="188" t="s">
        <v>15193</v>
      </c>
      <c r="F4987" s="186">
        <v>0</v>
      </c>
      <c r="G4987" s="185" t="s">
        <v>6096</v>
      </c>
      <c r="H4987" s="110" t="s">
        <v>6261</v>
      </c>
      <c r="I4987" s="110"/>
    </row>
    <row r="4988" spans="1:9" ht="11.25" customHeight="1" x14ac:dyDescent="0.2">
      <c r="A4988" s="181">
        <v>101309</v>
      </c>
      <c r="B4988" s="182" t="s">
        <v>8795</v>
      </c>
      <c r="C4988" s="182" t="s">
        <v>178</v>
      </c>
      <c r="D4988" s="184">
        <v>44620</v>
      </c>
      <c r="E4988" s="188" t="s">
        <v>7328</v>
      </c>
      <c r="F4988" s="186">
        <v>291873</v>
      </c>
      <c r="G4988" s="185" t="s">
        <v>6096</v>
      </c>
      <c r="H4988" s="110" t="s">
        <v>6261</v>
      </c>
      <c r="I4988" s="110"/>
    </row>
    <row r="4989" spans="1:9" ht="11.25" customHeight="1" x14ac:dyDescent="0.2">
      <c r="A4989" s="181">
        <v>101310</v>
      </c>
      <c r="B4989" s="182" t="s">
        <v>11587</v>
      </c>
      <c r="C4989" s="182" t="s">
        <v>178</v>
      </c>
      <c r="D4989" s="183"/>
      <c r="E4989" s="188" t="s">
        <v>15193</v>
      </c>
      <c r="F4989" s="186">
        <v>0</v>
      </c>
      <c r="G4989" s="185" t="s">
        <v>6096</v>
      </c>
      <c r="H4989" s="110" t="s">
        <v>6261</v>
      </c>
      <c r="I4989" s="110"/>
    </row>
    <row r="4990" spans="1:9" ht="11.25" customHeight="1" x14ac:dyDescent="0.2">
      <c r="A4990" s="181">
        <v>101311</v>
      </c>
      <c r="B4990" s="182" t="s">
        <v>1755</v>
      </c>
      <c r="C4990" s="182" t="s">
        <v>178</v>
      </c>
      <c r="D4990" s="183"/>
      <c r="E4990" s="188" t="s">
        <v>15193</v>
      </c>
      <c r="F4990" s="186">
        <v>0</v>
      </c>
      <c r="G4990" s="185" t="s">
        <v>6096</v>
      </c>
      <c r="H4990" s="110" t="s">
        <v>6261</v>
      </c>
      <c r="I4990" s="110"/>
    </row>
    <row r="4991" spans="1:9" ht="11.25" customHeight="1" x14ac:dyDescent="0.2">
      <c r="A4991" s="181">
        <v>101313</v>
      </c>
      <c r="B4991" s="182" t="s">
        <v>6552</v>
      </c>
      <c r="C4991" s="182" t="s">
        <v>178</v>
      </c>
      <c r="D4991" s="183">
        <v>45001</v>
      </c>
      <c r="E4991" s="188" t="s">
        <v>15194</v>
      </c>
      <c r="F4991" s="186">
        <v>14900</v>
      </c>
      <c r="G4991" s="185" t="s">
        <v>6096</v>
      </c>
      <c r="H4991" s="110" t="s">
        <v>6261</v>
      </c>
      <c r="I4991" s="110"/>
    </row>
    <row r="4992" spans="1:9" ht="11.25" customHeight="1" x14ac:dyDescent="0.2">
      <c r="A4992" s="181">
        <v>101314</v>
      </c>
      <c r="B4992" s="182" t="s">
        <v>7539</v>
      </c>
      <c r="C4992" s="182" t="s">
        <v>178</v>
      </c>
      <c r="D4992" s="183">
        <v>45014</v>
      </c>
      <c r="E4992" s="188" t="s">
        <v>15194</v>
      </c>
      <c r="F4992" s="186">
        <v>1446</v>
      </c>
      <c r="G4992" s="185" t="s">
        <v>6096</v>
      </c>
      <c r="H4992" s="110" t="s">
        <v>6261</v>
      </c>
      <c r="I4992" s="110"/>
    </row>
    <row r="4993" spans="1:9" ht="11.25" customHeight="1" x14ac:dyDescent="0.2">
      <c r="A4993" s="181">
        <v>101315</v>
      </c>
      <c r="B4993" s="182" t="s">
        <v>8794</v>
      </c>
      <c r="C4993" s="182" t="s">
        <v>178</v>
      </c>
      <c r="D4993" s="183">
        <v>43556</v>
      </c>
      <c r="E4993" s="188" t="s">
        <v>15195</v>
      </c>
      <c r="F4993" s="186">
        <v>176996.99</v>
      </c>
      <c r="G4993" s="185" t="s">
        <v>6096</v>
      </c>
      <c r="H4993" s="110" t="s">
        <v>6261</v>
      </c>
      <c r="I4993" s="110"/>
    </row>
    <row r="4994" spans="1:9" ht="11.25" customHeight="1" x14ac:dyDescent="0.2">
      <c r="A4994" s="181">
        <v>101316</v>
      </c>
      <c r="B4994" s="182" t="s">
        <v>7338</v>
      </c>
      <c r="C4994" s="182" t="s">
        <v>178</v>
      </c>
      <c r="D4994" s="183">
        <v>44707</v>
      </c>
      <c r="E4994" s="188" t="s">
        <v>7328</v>
      </c>
      <c r="F4994" s="186">
        <v>1041</v>
      </c>
      <c r="G4994" s="185" t="s">
        <v>6096</v>
      </c>
      <c r="H4994" s="110" t="s">
        <v>6345</v>
      </c>
      <c r="I4994" s="110"/>
    </row>
    <row r="4995" spans="1:9" ht="11.25" customHeight="1" x14ac:dyDescent="0.2">
      <c r="A4995" s="181">
        <v>101317</v>
      </c>
      <c r="B4995" s="182" t="s">
        <v>7337</v>
      </c>
      <c r="C4995" s="182" t="s">
        <v>178</v>
      </c>
      <c r="D4995" s="183">
        <v>43884</v>
      </c>
      <c r="E4995" s="188" t="s">
        <v>15196</v>
      </c>
      <c r="F4995" s="186">
        <v>1358.99</v>
      </c>
      <c r="G4995" s="185" t="s">
        <v>6096</v>
      </c>
      <c r="H4995" s="110" t="s">
        <v>6261</v>
      </c>
      <c r="I4995" s="110"/>
    </row>
    <row r="4996" spans="1:9" ht="11.25" customHeight="1" x14ac:dyDescent="0.2">
      <c r="A4996" s="181">
        <v>101318</v>
      </c>
      <c r="B4996" s="182" t="s">
        <v>11586</v>
      </c>
      <c r="C4996" s="182" t="s">
        <v>178</v>
      </c>
      <c r="D4996" s="183"/>
      <c r="E4996" s="188" t="s">
        <v>15193</v>
      </c>
      <c r="F4996" s="186">
        <v>0</v>
      </c>
      <c r="G4996" s="185" t="s">
        <v>6096</v>
      </c>
      <c r="H4996" s="110" t="s">
        <v>6261</v>
      </c>
      <c r="I4996" s="110"/>
    </row>
    <row r="4997" spans="1:9" ht="11.25" customHeight="1" x14ac:dyDescent="0.2">
      <c r="A4997" s="181">
        <v>101319</v>
      </c>
      <c r="B4997" s="182" t="s">
        <v>7336</v>
      </c>
      <c r="C4997" s="182" t="s">
        <v>178</v>
      </c>
      <c r="D4997" s="183">
        <v>43853</v>
      </c>
      <c r="E4997" s="188" t="s">
        <v>15196</v>
      </c>
      <c r="F4997" s="186">
        <v>3975.31</v>
      </c>
      <c r="G4997" s="185" t="s">
        <v>6096</v>
      </c>
      <c r="H4997" s="110" t="s">
        <v>6261</v>
      </c>
      <c r="I4997" s="110"/>
    </row>
    <row r="4998" spans="1:9" ht="11.25" customHeight="1" x14ac:dyDescent="0.2">
      <c r="A4998" s="181">
        <v>101320</v>
      </c>
      <c r="B4998" s="182" t="s">
        <v>8774</v>
      </c>
      <c r="C4998" s="182" t="s">
        <v>178</v>
      </c>
      <c r="D4998" s="184">
        <v>44592</v>
      </c>
      <c r="E4998" s="188" t="s">
        <v>7328</v>
      </c>
      <c r="F4998" s="186">
        <v>17465</v>
      </c>
      <c r="G4998" s="185" t="s">
        <v>6096</v>
      </c>
      <c r="H4998" s="110" t="s">
        <v>6261</v>
      </c>
      <c r="I4998" s="110"/>
    </row>
    <row r="4999" spans="1:9" ht="11.25" customHeight="1" x14ac:dyDescent="0.2">
      <c r="A4999" s="181">
        <v>101321</v>
      </c>
      <c r="B4999" s="182" t="s">
        <v>11585</v>
      </c>
      <c r="C4999" s="182" t="s">
        <v>178</v>
      </c>
      <c r="D4999" s="183"/>
      <c r="E4999" s="188" t="s">
        <v>15193</v>
      </c>
      <c r="F4999" s="186">
        <v>0</v>
      </c>
      <c r="G4999" s="185" t="s">
        <v>6096</v>
      </c>
      <c r="H4999" s="110" t="s">
        <v>6261</v>
      </c>
      <c r="I4999" s="110"/>
    </row>
    <row r="5000" spans="1:9" ht="11.25" customHeight="1" x14ac:dyDescent="0.2">
      <c r="A5000" s="181">
        <v>101322</v>
      </c>
      <c r="B5000" s="182" t="s">
        <v>2209</v>
      </c>
      <c r="C5000" s="182" t="s">
        <v>178</v>
      </c>
      <c r="D5000" s="184">
        <v>43843</v>
      </c>
      <c r="E5000" s="188" t="s">
        <v>15196</v>
      </c>
      <c r="F5000" s="186">
        <v>622.52</v>
      </c>
      <c r="G5000" s="185" t="s">
        <v>6096</v>
      </c>
      <c r="H5000" s="110" t="s">
        <v>6261</v>
      </c>
      <c r="I5000" s="110"/>
    </row>
    <row r="5001" spans="1:9" ht="11.25" customHeight="1" x14ac:dyDescent="0.2">
      <c r="A5001" s="181">
        <v>101323</v>
      </c>
      <c r="B5001" s="182" t="s">
        <v>4802</v>
      </c>
      <c r="C5001" s="182" t="s">
        <v>178</v>
      </c>
      <c r="D5001" s="183">
        <v>43844</v>
      </c>
      <c r="E5001" s="188" t="s">
        <v>15196</v>
      </c>
      <c r="F5001" s="186">
        <v>1671.95</v>
      </c>
      <c r="G5001" s="185" t="s">
        <v>6096</v>
      </c>
      <c r="H5001" s="110" t="s">
        <v>6124</v>
      </c>
      <c r="I5001" s="110"/>
    </row>
    <row r="5002" spans="1:9" ht="11.25" customHeight="1" x14ac:dyDescent="0.2">
      <c r="A5002" s="181">
        <v>101324</v>
      </c>
      <c r="B5002" s="182" t="s">
        <v>1751</v>
      </c>
      <c r="C5002" s="182" t="s">
        <v>178</v>
      </c>
      <c r="D5002" s="183">
        <v>44592</v>
      </c>
      <c r="E5002" s="188" t="s">
        <v>7328</v>
      </c>
      <c r="F5002" s="186">
        <v>1210</v>
      </c>
      <c r="G5002" s="185" t="s">
        <v>6096</v>
      </c>
      <c r="H5002" s="110" t="s">
        <v>6255</v>
      </c>
      <c r="I5002" s="110"/>
    </row>
    <row r="5003" spans="1:9" ht="11.25" customHeight="1" x14ac:dyDescent="0.2">
      <c r="A5003" s="181">
        <v>101325</v>
      </c>
      <c r="B5003" s="182" t="s">
        <v>1750</v>
      </c>
      <c r="C5003" s="182" t="s">
        <v>178</v>
      </c>
      <c r="D5003" s="184">
        <v>43843</v>
      </c>
      <c r="E5003" s="188" t="s">
        <v>15196</v>
      </c>
      <c r="F5003" s="186">
        <v>765</v>
      </c>
      <c r="G5003" s="185" t="s">
        <v>6096</v>
      </c>
      <c r="H5003" s="110" t="s">
        <v>6255</v>
      </c>
      <c r="I5003" s="110"/>
    </row>
    <row r="5004" spans="1:9" ht="11.25" customHeight="1" x14ac:dyDescent="0.2">
      <c r="A5004" s="181">
        <v>101326</v>
      </c>
      <c r="B5004" s="182" t="s">
        <v>7537</v>
      </c>
      <c r="C5004" s="182" t="s">
        <v>178</v>
      </c>
      <c r="D5004" s="183">
        <v>43843</v>
      </c>
      <c r="E5004" s="188" t="s">
        <v>15196</v>
      </c>
      <c r="F5004" s="186">
        <v>19046.060000000001</v>
      </c>
      <c r="G5004" s="185" t="s">
        <v>6096</v>
      </c>
      <c r="H5004" s="110" t="s">
        <v>6255</v>
      </c>
      <c r="I5004" s="110"/>
    </row>
    <row r="5005" spans="1:9" ht="11.25" customHeight="1" x14ac:dyDescent="0.2">
      <c r="A5005" s="181">
        <v>101327</v>
      </c>
      <c r="B5005" s="182" t="s">
        <v>7536</v>
      </c>
      <c r="C5005" s="182" t="s">
        <v>178</v>
      </c>
      <c r="D5005" s="184">
        <v>45014</v>
      </c>
      <c r="E5005" s="188" t="s">
        <v>15194</v>
      </c>
      <c r="F5005" s="186">
        <v>2212</v>
      </c>
      <c r="G5005" s="185" t="s">
        <v>6096</v>
      </c>
      <c r="H5005" s="110" t="s">
        <v>6255</v>
      </c>
      <c r="I5005" s="110"/>
    </row>
    <row r="5006" spans="1:9" ht="11.25" customHeight="1" x14ac:dyDescent="0.2">
      <c r="A5006" s="181">
        <v>101328</v>
      </c>
      <c r="B5006" s="182" t="s">
        <v>7535</v>
      </c>
      <c r="C5006" s="182" t="s">
        <v>171</v>
      </c>
      <c r="D5006" s="183">
        <v>45014</v>
      </c>
      <c r="E5006" s="188" t="s">
        <v>15194</v>
      </c>
      <c r="F5006" s="186">
        <v>15116</v>
      </c>
      <c r="G5006" s="185" t="s">
        <v>6096</v>
      </c>
      <c r="H5006" s="110" t="s">
        <v>6255</v>
      </c>
      <c r="I5006" s="110"/>
    </row>
    <row r="5007" spans="1:9" ht="11.25" customHeight="1" x14ac:dyDescent="0.2">
      <c r="A5007" s="181">
        <v>101329</v>
      </c>
      <c r="B5007" s="182" t="s">
        <v>7335</v>
      </c>
      <c r="C5007" s="182" t="s">
        <v>178</v>
      </c>
      <c r="D5007" s="183">
        <v>45065</v>
      </c>
      <c r="E5007" s="188" t="s">
        <v>15194</v>
      </c>
      <c r="F5007" s="186">
        <v>1622.01</v>
      </c>
      <c r="G5007" s="185" t="s">
        <v>6096</v>
      </c>
      <c r="H5007" s="110" t="s">
        <v>6113</v>
      </c>
      <c r="I5007" s="110"/>
    </row>
    <row r="5008" spans="1:9" ht="11.25" customHeight="1" x14ac:dyDescent="0.2">
      <c r="A5008" s="181">
        <v>101330</v>
      </c>
      <c r="B5008" s="182" t="s">
        <v>1749</v>
      </c>
      <c r="C5008" s="182" t="s">
        <v>178</v>
      </c>
      <c r="D5008" s="184"/>
      <c r="E5008" s="188" t="s">
        <v>15193</v>
      </c>
      <c r="F5008" s="186">
        <v>0</v>
      </c>
      <c r="G5008" s="185" t="s">
        <v>6096</v>
      </c>
      <c r="H5008" s="110" t="s">
        <v>6255</v>
      </c>
      <c r="I5008" s="110"/>
    </row>
    <row r="5009" spans="1:9" ht="11.25" customHeight="1" x14ac:dyDescent="0.2">
      <c r="A5009" s="181">
        <v>101331</v>
      </c>
      <c r="B5009" s="182" t="s">
        <v>11584</v>
      </c>
      <c r="C5009" s="182" t="s">
        <v>171</v>
      </c>
      <c r="D5009" s="183"/>
      <c r="E5009" s="188" t="s">
        <v>15193</v>
      </c>
      <c r="F5009" s="186">
        <v>0</v>
      </c>
      <c r="G5009" s="185" t="s">
        <v>6096</v>
      </c>
      <c r="H5009" s="110" t="s">
        <v>6255</v>
      </c>
      <c r="I5009" s="110"/>
    </row>
    <row r="5010" spans="1:9" ht="11.25" customHeight="1" x14ac:dyDescent="0.2">
      <c r="A5010" s="181">
        <v>101332</v>
      </c>
      <c r="B5010" s="182" t="s">
        <v>7534</v>
      </c>
      <c r="C5010" s="182" t="s">
        <v>171</v>
      </c>
      <c r="D5010" s="183">
        <v>45065</v>
      </c>
      <c r="E5010" s="188" t="s">
        <v>15194</v>
      </c>
      <c r="F5010" s="186">
        <v>26445</v>
      </c>
      <c r="G5010" s="185" t="s">
        <v>6096</v>
      </c>
      <c r="H5010" s="110" t="s">
        <v>6255</v>
      </c>
      <c r="I5010" s="110"/>
    </row>
    <row r="5011" spans="1:9" ht="11.25" customHeight="1" x14ac:dyDescent="0.2">
      <c r="A5011" s="181">
        <v>101333</v>
      </c>
      <c r="B5011" s="182" t="s">
        <v>6551</v>
      </c>
      <c r="C5011" s="182" t="s">
        <v>171</v>
      </c>
      <c r="D5011" s="184">
        <v>45062</v>
      </c>
      <c r="E5011" s="188" t="s">
        <v>15194</v>
      </c>
      <c r="F5011" s="186">
        <v>66028.009999999995</v>
      </c>
      <c r="G5011" s="185" t="s">
        <v>6096</v>
      </c>
      <c r="H5011" s="110" t="s">
        <v>6255</v>
      </c>
      <c r="I5011" s="110"/>
    </row>
    <row r="5012" spans="1:9" ht="11.25" customHeight="1" x14ac:dyDescent="0.2">
      <c r="A5012" s="181">
        <v>101334</v>
      </c>
      <c r="B5012" s="182" t="s">
        <v>11583</v>
      </c>
      <c r="C5012" s="182" t="s">
        <v>178</v>
      </c>
      <c r="D5012" s="183"/>
      <c r="E5012" s="188" t="s">
        <v>15193</v>
      </c>
      <c r="F5012" s="186">
        <v>0</v>
      </c>
      <c r="G5012" s="185" t="s">
        <v>6096</v>
      </c>
      <c r="H5012" s="110" t="s">
        <v>6255</v>
      </c>
      <c r="I5012" s="110"/>
    </row>
    <row r="5013" spans="1:9" ht="11.25" customHeight="1" x14ac:dyDescent="0.2">
      <c r="A5013" s="181">
        <v>101335</v>
      </c>
      <c r="B5013" s="182" t="s">
        <v>7533</v>
      </c>
      <c r="C5013" s="182" t="s">
        <v>178</v>
      </c>
      <c r="D5013" s="183">
        <v>43843</v>
      </c>
      <c r="E5013" s="188" t="s">
        <v>15196</v>
      </c>
      <c r="F5013" s="186">
        <v>1208</v>
      </c>
      <c r="G5013" s="185" t="s">
        <v>6096</v>
      </c>
      <c r="H5013" s="110" t="s">
        <v>6255</v>
      </c>
      <c r="I5013" s="110"/>
    </row>
    <row r="5014" spans="1:9" ht="11.25" customHeight="1" x14ac:dyDescent="0.2">
      <c r="A5014" s="181">
        <v>101336</v>
      </c>
      <c r="B5014" s="182" t="s">
        <v>7532</v>
      </c>
      <c r="C5014" s="182" t="s">
        <v>178</v>
      </c>
      <c r="D5014" s="184">
        <v>45065</v>
      </c>
      <c r="E5014" s="188" t="s">
        <v>15194</v>
      </c>
      <c r="F5014" s="186">
        <v>4602</v>
      </c>
      <c r="G5014" s="185" t="s">
        <v>6096</v>
      </c>
      <c r="H5014" s="110" t="s">
        <v>6255</v>
      </c>
      <c r="I5014" s="110"/>
    </row>
    <row r="5015" spans="1:9" ht="11.25" customHeight="1" x14ac:dyDescent="0.2">
      <c r="A5015" s="181">
        <v>101337</v>
      </c>
      <c r="B5015" s="182" t="s">
        <v>2322</v>
      </c>
      <c r="C5015" s="182" t="s">
        <v>178</v>
      </c>
      <c r="D5015" s="183"/>
      <c r="E5015" s="188" t="s">
        <v>15193</v>
      </c>
      <c r="F5015" s="186">
        <v>0</v>
      </c>
      <c r="G5015" s="185" t="s">
        <v>6096</v>
      </c>
      <c r="H5015" s="110" t="s">
        <v>6255</v>
      </c>
      <c r="I5015" s="110"/>
    </row>
    <row r="5016" spans="1:9" ht="11.25" customHeight="1" x14ac:dyDescent="0.2">
      <c r="A5016" s="181">
        <v>101338</v>
      </c>
      <c r="B5016" s="182" t="s">
        <v>8753</v>
      </c>
      <c r="C5016" s="182" t="s">
        <v>178</v>
      </c>
      <c r="D5016" s="183">
        <v>43565</v>
      </c>
      <c r="E5016" s="188" t="s">
        <v>15195</v>
      </c>
      <c r="F5016" s="186">
        <v>11872</v>
      </c>
      <c r="G5016" s="185" t="s">
        <v>6096</v>
      </c>
      <c r="H5016" s="110" t="s">
        <v>6255</v>
      </c>
      <c r="I5016" s="110"/>
    </row>
    <row r="5017" spans="1:9" ht="11.25" customHeight="1" x14ac:dyDescent="0.2">
      <c r="A5017" s="181">
        <v>101339</v>
      </c>
      <c r="B5017" s="182" t="s">
        <v>11582</v>
      </c>
      <c r="C5017" s="182" t="s">
        <v>178</v>
      </c>
      <c r="D5017" s="183"/>
      <c r="E5017" s="188" t="s">
        <v>15193</v>
      </c>
      <c r="F5017" s="186">
        <v>0</v>
      </c>
      <c r="G5017" s="185" t="s">
        <v>6096</v>
      </c>
      <c r="H5017" s="110" t="s">
        <v>6255</v>
      </c>
      <c r="I5017" s="110"/>
    </row>
    <row r="5018" spans="1:9" ht="11.25" customHeight="1" x14ac:dyDescent="0.2">
      <c r="A5018" s="181">
        <v>101340</v>
      </c>
      <c r="B5018" s="182" t="s">
        <v>3689</v>
      </c>
      <c r="C5018" s="182" t="s">
        <v>178</v>
      </c>
      <c r="D5018" s="183"/>
      <c r="E5018" s="188" t="s">
        <v>15193</v>
      </c>
      <c r="F5018" s="186">
        <v>0</v>
      </c>
      <c r="G5018" s="185" t="s">
        <v>6096</v>
      </c>
      <c r="H5018" s="110" t="s">
        <v>6255</v>
      </c>
      <c r="I5018" s="110"/>
    </row>
    <row r="5019" spans="1:9" ht="11.25" customHeight="1" x14ac:dyDescent="0.2">
      <c r="A5019" s="181">
        <v>101341</v>
      </c>
      <c r="B5019" s="182" t="s">
        <v>5442</v>
      </c>
      <c r="C5019" s="182" t="s">
        <v>178</v>
      </c>
      <c r="D5019" s="183">
        <v>43557</v>
      </c>
      <c r="E5019" s="188" t="s">
        <v>15195</v>
      </c>
      <c r="F5019" s="186">
        <v>9095947</v>
      </c>
      <c r="G5019" s="185" t="s">
        <v>6096</v>
      </c>
      <c r="H5019" s="110" t="s">
        <v>6255</v>
      </c>
      <c r="I5019" s="110"/>
    </row>
    <row r="5020" spans="1:9" ht="11.25" customHeight="1" x14ac:dyDescent="0.2">
      <c r="A5020" s="181">
        <v>101342</v>
      </c>
      <c r="B5020" s="182" t="s">
        <v>6549</v>
      </c>
      <c r="C5020" s="182" t="s">
        <v>178</v>
      </c>
      <c r="D5020" s="183">
        <v>45439</v>
      </c>
      <c r="E5020" s="188" t="s">
        <v>10909</v>
      </c>
      <c r="F5020" s="186">
        <v>5162.01</v>
      </c>
      <c r="G5020" s="185" t="s">
        <v>6096</v>
      </c>
      <c r="H5020" s="110" t="s">
        <v>6255</v>
      </c>
      <c r="I5020" s="110"/>
    </row>
    <row r="5021" spans="1:9" ht="11.25" customHeight="1" x14ac:dyDescent="0.2">
      <c r="A5021" s="181">
        <v>101343</v>
      </c>
      <c r="B5021" s="182" t="s">
        <v>3502</v>
      </c>
      <c r="C5021" s="182" t="s">
        <v>178</v>
      </c>
      <c r="D5021" s="183">
        <v>45014</v>
      </c>
      <c r="E5021" s="188" t="s">
        <v>15194</v>
      </c>
      <c r="F5021" s="186">
        <v>3504</v>
      </c>
      <c r="G5021" s="185" t="s">
        <v>6096</v>
      </c>
      <c r="H5021" s="110" t="s">
        <v>6255</v>
      </c>
      <c r="I5021" s="110"/>
    </row>
    <row r="5022" spans="1:9" ht="11.25" customHeight="1" x14ac:dyDescent="0.2">
      <c r="A5022" s="181">
        <v>101344</v>
      </c>
      <c r="B5022" s="182" t="s">
        <v>11581</v>
      </c>
      <c r="C5022" s="182" t="s">
        <v>178</v>
      </c>
      <c r="D5022" s="183"/>
      <c r="E5022" s="188" t="s">
        <v>15193</v>
      </c>
      <c r="F5022" s="186">
        <v>0</v>
      </c>
      <c r="G5022" s="185" t="s">
        <v>6096</v>
      </c>
      <c r="H5022" s="110" t="s">
        <v>6255</v>
      </c>
      <c r="I5022" s="110"/>
    </row>
    <row r="5023" spans="1:9" ht="11.25" customHeight="1" x14ac:dyDescent="0.2">
      <c r="A5023" s="181">
        <v>101345</v>
      </c>
      <c r="B5023" s="182" t="s">
        <v>11580</v>
      </c>
      <c r="C5023" s="182" t="s">
        <v>183</v>
      </c>
      <c r="D5023" s="183"/>
      <c r="E5023" s="188" t="s">
        <v>15193</v>
      </c>
      <c r="F5023" s="186">
        <v>0</v>
      </c>
      <c r="G5023" s="185" t="s">
        <v>6096</v>
      </c>
      <c r="H5023" s="110" t="s">
        <v>6255</v>
      </c>
      <c r="I5023" s="110"/>
    </row>
    <row r="5024" spans="1:9" ht="11.25" customHeight="1" x14ac:dyDescent="0.2">
      <c r="A5024" s="181">
        <v>101346</v>
      </c>
      <c r="B5024" s="182" t="s">
        <v>11579</v>
      </c>
      <c r="C5024" s="182" t="s">
        <v>178</v>
      </c>
      <c r="D5024" s="183"/>
      <c r="E5024" s="188" t="s">
        <v>15193</v>
      </c>
      <c r="F5024" s="186">
        <v>0</v>
      </c>
      <c r="G5024" s="185" t="s">
        <v>6096</v>
      </c>
      <c r="H5024" s="110" t="s">
        <v>6255</v>
      </c>
      <c r="I5024" s="110"/>
    </row>
    <row r="5025" spans="1:9" ht="11.25" customHeight="1" x14ac:dyDescent="0.2">
      <c r="A5025" s="181">
        <v>101347</v>
      </c>
      <c r="B5025" s="182" t="s">
        <v>8320</v>
      </c>
      <c r="C5025" s="182" t="s">
        <v>178</v>
      </c>
      <c r="D5025" s="183">
        <v>43699</v>
      </c>
      <c r="E5025" s="188" t="s">
        <v>15195</v>
      </c>
      <c r="F5025" s="186">
        <v>131573</v>
      </c>
      <c r="G5025" s="185" t="s">
        <v>6096</v>
      </c>
      <c r="H5025" s="110" t="s">
        <v>6255</v>
      </c>
      <c r="I5025" s="110"/>
    </row>
    <row r="5026" spans="1:9" ht="11.25" customHeight="1" x14ac:dyDescent="0.2">
      <c r="A5026" s="181">
        <v>101348</v>
      </c>
      <c r="B5026" s="182" t="s">
        <v>3109</v>
      </c>
      <c r="C5026" s="182" t="s">
        <v>178</v>
      </c>
      <c r="D5026" s="183"/>
      <c r="E5026" s="188" t="s">
        <v>15193</v>
      </c>
      <c r="F5026" s="186">
        <v>0</v>
      </c>
      <c r="G5026" s="185" t="s">
        <v>6096</v>
      </c>
      <c r="H5026" s="110" t="s">
        <v>6255</v>
      </c>
      <c r="I5026" s="110"/>
    </row>
    <row r="5027" spans="1:9" ht="11.25" customHeight="1" x14ac:dyDescent="0.2">
      <c r="A5027" s="181">
        <v>101349</v>
      </c>
      <c r="B5027" s="182" t="s">
        <v>3110</v>
      </c>
      <c r="C5027" s="182" t="s">
        <v>178</v>
      </c>
      <c r="D5027" s="183"/>
      <c r="E5027" s="188" t="s">
        <v>15193</v>
      </c>
      <c r="F5027" s="186">
        <v>0</v>
      </c>
      <c r="G5027" s="185" t="s">
        <v>6096</v>
      </c>
      <c r="H5027" s="110" t="s">
        <v>6121</v>
      </c>
      <c r="I5027" s="110"/>
    </row>
    <row r="5028" spans="1:9" ht="11.25" customHeight="1" x14ac:dyDescent="0.2">
      <c r="A5028" s="181">
        <v>101350</v>
      </c>
      <c r="B5028" s="182" t="s">
        <v>3111</v>
      </c>
      <c r="C5028" s="182" t="s">
        <v>178</v>
      </c>
      <c r="D5028" s="183"/>
      <c r="E5028" s="188" t="s">
        <v>15193</v>
      </c>
      <c r="F5028" s="186">
        <v>0</v>
      </c>
      <c r="G5028" s="185" t="s">
        <v>6096</v>
      </c>
      <c r="H5028" s="110" t="s">
        <v>6121</v>
      </c>
      <c r="I5028" s="110"/>
    </row>
    <row r="5029" spans="1:9" ht="11.25" customHeight="1" x14ac:dyDescent="0.2">
      <c r="A5029" s="181">
        <v>101351</v>
      </c>
      <c r="B5029" s="182" t="s">
        <v>3582</v>
      </c>
      <c r="C5029" s="182" t="s">
        <v>178</v>
      </c>
      <c r="D5029" s="183"/>
      <c r="E5029" s="188" t="s">
        <v>15193</v>
      </c>
      <c r="F5029" s="186">
        <v>0</v>
      </c>
      <c r="G5029" s="185" t="s">
        <v>6096</v>
      </c>
      <c r="H5029" s="110" t="s">
        <v>6261</v>
      </c>
      <c r="I5029" s="110"/>
    </row>
    <row r="5030" spans="1:9" ht="11.25" customHeight="1" x14ac:dyDescent="0.2">
      <c r="A5030" s="181">
        <v>101352</v>
      </c>
      <c r="B5030" s="182" t="s">
        <v>3584</v>
      </c>
      <c r="C5030" s="182" t="s">
        <v>178</v>
      </c>
      <c r="D5030" s="183"/>
      <c r="E5030" s="188" t="s">
        <v>15193</v>
      </c>
      <c r="F5030" s="186">
        <v>0</v>
      </c>
      <c r="G5030" s="185" t="s">
        <v>6096</v>
      </c>
      <c r="H5030" s="110" t="s">
        <v>6261</v>
      </c>
      <c r="I5030" s="110"/>
    </row>
    <row r="5031" spans="1:9" ht="11.25" customHeight="1" x14ac:dyDescent="0.2">
      <c r="A5031" s="181">
        <v>101353</v>
      </c>
      <c r="B5031" s="182" t="s">
        <v>8523</v>
      </c>
      <c r="C5031" s="182" t="s">
        <v>178</v>
      </c>
      <c r="D5031" s="183">
        <v>43650</v>
      </c>
      <c r="E5031" s="188" t="s">
        <v>15195</v>
      </c>
      <c r="F5031" s="186">
        <v>18374</v>
      </c>
      <c r="G5031" s="185" t="s">
        <v>6096</v>
      </c>
      <c r="H5031" s="110" t="s">
        <v>6261</v>
      </c>
      <c r="I5031" s="110"/>
    </row>
    <row r="5032" spans="1:9" ht="11.25" customHeight="1" x14ac:dyDescent="0.2">
      <c r="A5032" s="181">
        <v>101354</v>
      </c>
      <c r="B5032" s="182" t="s">
        <v>3414</v>
      </c>
      <c r="C5032" s="182" t="s">
        <v>178</v>
      </c>
      <c r="D5032" s="183"/>
      <c r="E5032" s="188" t="s">
        <v>15193</v>
      </c>
      <c r="F5032" s="186">
        <v>0</v>
      </c>
      <c r="G5032" s="185" t="s">
        <v>6096</v>
      </c>
      <c r="H5032" s="110" t="s">
        <v>6121</v>
      </c>
      <c r="I5032" s="110"/>
    </row>
    <row r="5033" spans="1:9" ht="11.25" customHeight="1" x14ac:dyDescent="0.2">
      <c r="A5033" s="181">
        <v>101355</v>
      </c>
      <c r="B5033" s="182" t="s">
        <v>9231</v>
      </c>
      <c r="C5033" s="182" t="s">
        <v>178</v>
      </c>
      <c r="D5033" s="183">
        <v>45014</v>
      </c>
      <c r="E5033" s="188" t="s">
        <v>15194</v>
      </c>
      <c r="F5033" s="186">
        <v>78767</v>
      </c>
      <c r="G5033" s="185" t="s">
        <v>6096</v>
      </c>
      <c r="H5033" s="110" t="s">
        <v>6121</v>
      </c>
      <c r="I5033" s="110"/>
    </row>
    <row r="5034" spans="1:9" ht="11.25" customHeight="1" x14ac:dyDescent="0.2">
      <c r="A5034" s="181">
        <v>101356</v>
      </c>
      <c r="B5034" s="182" t="s">
        <v>11576</v>
      </c>
      <c r="C5034" s="182" t="s">
        <v>178</v>
      </c>
      <c r="D5034" s="183"/>
      <c r="E5034" s="188" t="s">
        <v>15193</v>
      </c>
      <c r="F5034" s="186">
        <v>0</v>
      </c>
      <c r="G5034" s="185" t="s">
        <v>6096</v>
      </c>
      <c r="H5034" s="110" t="s">
        <v>6261</v>
      </c>
      <c r="I5034" s="110"/>
    </row>
    <row r="5035" spans="1:9" ht="11.25" customHeight="1" x14ac:dyDescent="0.2">
      <c r="A5035" s="181">
        <v>101357</v>
      </c>
      <c r="B5035" s="182" t="s">
        <v>11575</v>
      </c>
      <c r="C5035" s="182" t="s">
        <v>178</v>
      </c>
      <c r="D5035" s="183"/>
      <c r="E5035" s="188" t="s">
        <v>15193</v>
      </c>
      <c r="F5035" s="186">
        <v>0</v>
      </c>
      <c r="G5035" s="185" t="s">
        <v>6096</v>
      </c>
      <c r="H5035" s="110" t="s">
        <v>6261</v>
      </c>
      <c r="I5035" s="110"/>
    </row>
    <row r="5036" spans="1:9" ht="11.25" customHeight="1" x14ac:dyDescent="0.2">
      <c r="A5036" s="181">
        <v>101358</v>
      </c>
      <c r="B5036" s="182" t="s">
        <v>3417</v>
      </c>
      <c r="C5036" s="182" t="s">
        <v>178</v>
      </c>
      <c r="D5036" s="184">
        <v>44107</v>
      </c>
      <c r="E5036" s="188" t="s">
        <v>15196</v>
      </c>
      <c r="F5036" s="186">
        <v>121380</v>
      </c>
      <c r="G5036" s="185" t="s">
        <v>6096</v>
      </c>
      <c r="H5036" s="110" t="s">
        <v>6261</v>
      </c>
      <c r="I5036" s="110"/>
    </row>
    <row r="5037" spans="1:9" ht="11.25" customHeight="1" x14ac:dyDescent="0.2">
      <c r="A5037" s="181">
        <v>101359</v>
      </c>
      <c r="B5037" s="182" t="s">
        <v>3396</v>
      </c>
      <c r="C5037" s="182" t="s">
        <v>171</v>
      </c>
      <c r="D5037" s="183"/>
      <c r="E5037" s="188" t="s">
        <v>15193</v>
      </c>
      <c r="F5037" s="186">
        <v>0</v>
      </c>
      <c r="G5037" s="185" t="s">
        <v>6096</v>
      </c>
      <c r="H5037" s="110" t="s">
        <v>6261</v>
      </c>
      <c r="I5037" s="110"/>
    </row>
    <row r="5038" spans="1:9" ht="11.25" customHeight="1" x14ac:dyDescent="0.2">
      <c r="A5038" s="181">
        <v>101360</v>
      </c>
      <c r="B5038" s="182" t="s">
        <v>5551</v>
      </c>
      <c r="C5038" s="182" t="s">
        <v>171</v>
      </c>
      <c r="D5038" s="183">
        <v>43557</v>
      </c>
      <c r="E5038" s="188" t="s">
        <v>15195</v>
      </c>
      <c r="F5038" s="186">
        <v>13543</v>
      </c>
      <c r="G5038" s="185" t="s">
        <v>6096</v>
      </c>
      <c r="H5038" s="110" t="s">
        <v>6261</v>
      </c>
      <c r="I5038" s="110"/>
    </row>
    <row r="5039" spans="1:9" ht="11.25" customHeight="1" x14ac:dyDescent="0.2">
      <c r="A5039" s="181">
        <v>101361</v>
      </c>
      <c r="B5039" s="182" t="s">
        <v>11573</v>
      </c>
      <c r="C5039" s="182" t="s">
        <v>4532</v>
      </c>
      <c r="D5039" s="183">
        <v>44591</v>
      </c>
      <c r="E5039" s="188" t="s">
        <v>7328</v>
      </c>
      <c r="F5039" s="186">
        <v>263577</v>
      </c>
      <c r="G5039" s="185" t="s">
        <v>6096</v>
      </c>
      <c r="H5039" s="110" t="s">
        <v>6261</v>
      </c>
      <c r="I5039" s="110"/>
    </row>
    <row r="5040" spans="1:9" ht="11.25" customHeight="1" x14ac:dyDescent="0.2">
      <c r="A5040" s="181">
        <v>101362</v>
      </c>
      <c r="B5040" s="182" t="s">
        <v>11572</v>
      </c>
      <c r="C5040" s="182" t="s">
        <v>178</v>
      </c>
      <c r="D5040" s="184"/>
      <c r="E5040" s="188" t="s">
        <v>15193</v>
      </c>
      <c r="F5040" s="186">
        <v>0</v>
      </c>
      <c r="G5040" s="185" t="s">
        <v>6096</v>
      </c>
      <c r="H5040" s="110" t="s">
        <v>6261</v>
      </c>
      <c r="I5040" s="110"/>
    </row>
    <row r="5041" spans="1:9" ht="11.25" customHeight="1" x14ac:dyDescent="0.2">
      <c r="A5041" s="181">
        <v>101363</v>
      </c>
      <c r="B5041" s="182" t="s">
        <v>3421</v>
      </c>
      <c r="C5041" s="182" t="s">
        <v>178</v>
      </c>
      <c r="D5041" s="183">
        <v>45009</v>
      </c>
      <c r="E5041" s="188" t="s">
        <v>15194</v>
      </c>
      <c r="F5041" s="186">
        <v>337279</v>
      </c>
      <c r="G5041" s="185" t="s">
        <v>6096</v>
      </c>
      <c r="H5041" s="110" t="s">
        <v>6261</v>
      </c>
      <c r="I5041" s="110"/>
    </row>
    <row r="5042" spans="1:9" ht="11.25" customHeight="1" x14ac:dyDescent="0.2">
      <c r="A5042" s="181">
        <v>101364</v>
      </c>
      <c r="B5042" s="182" t="s">
        <v>3014</v>
      </c>
      <c r="C5042" s="182" t="s">
        <v>178</v>
      </c>
      <c r="D5042" s="183">
        <v>45009</v>
      </c>
      <c r="E5042" s="188" t="s">
        <v>15194</v>
      </c>
      <c r="F5042" s="186">
        <v>133046</v>
      </c>
      <c r="G5042" s="185" t="s">
        <v>6096</v>
      </c>
      <c r="H5042" s="110" t="s">
        <v>6261</v>
      </c>
      <c r="I5042" s="110"/>
    </row>
    <row r="5043" spans="1:9" ht="11.25" customHeight="1" x14ac:dyDescent="0.2">
      <c r="A5043" s="181">
        <v>101365</v>
      </c>
      <c r="B5043" s="182" t="s">
        <v>11571</v>
      </c>
      <c r="C5043" s="182" t="s">
        <v>178</v>
      </c>
      <c r="D5043" s="184"/>
      <c r="E5043" s="188" t="s">
        <v>15193</v>
      </c>
      <c r="F5043" s="186">
        <v>0</v>
      </c>
      <c r="G5043" s="185" t="s">
        <v>6096</v>
      </c>
      <c r="H5043" s="110" t="s">
        <v>6543</v>
      </c>
      <c r="I5043" s="110"/>
    </row>
    <row r="5044" spans="1:9" ht="11.25" customHeight="1" x14ac:dyDescent="0.2">
      <c r="A5044" s="181">
        <v>101366</v>
      </c>
      <c r="B5044" s="182" t="s">
        <v>11570</v>
      </c>
      <c r="C5044" s="182" t="s">
        <v>178</v>
      </c>
      <c r="D5044" s="183"/>
      <c r="E5044" s="188" t="s">
        <v>15193</v>
      </c>
      <c r="F5044" s="186">
        <v>0</v>
      </c>
      <c r="G5044" s="185" t="s">
        <v>6096</v>
      </c>
      <c r="H5044" s="110" t="s">
        <v>6266</v>
      </c>
      <c r="I5044" s="110"/>
    </row>
    <row r="5045" spans="1:9" ht="11.25" customHeight="1" x14ac:dyDescent="0.2">
      <c r="A5045" s="181">
        <v>101367</v>
      </c>
      <c r="B5045" s="182" t="s">
        <v>11569</v>
      </c>
      <c r="C5045" s="182" t="s">
        <v>178</v>
      </c>
      <c r="D5045" s="183"/>
      <c r="E5045" s="188" t="s">
        <v>15193</v>
      </c>
      <c r="F5045" s="186">
        <v>0</v>
      </c>
      <c r="G5045" s="185" t="s">
        <v>6096</v>
      </c>
      <c r="H5045" s="110" t="s">
        <v>6255</v>
      </c>
      <c r="I5045" s="110"/>
    </row>
    <row r="5046" spans="1:9" ht="11.25" customHeight="1" x14ac:dyDescent="0.2">
      <c r="A5046" s="181">
        <v>101368</v>
      </c>
      <c r="B5046" s="182" t="s">
        <v>11567</v>
      </c>
      <c r="C5046" s="182" t="s">
        <v>178</v>
      </c>
      <c r="D5046" s="183"/>
      <c r="E5046" s="188" t="s">
        <v>15193</v>
      </c>
      <c r="F5046" s="186">
        <v>0</v>
      </c>
      <c r="G5046" s="185" t="s">
        <v>6096</v>
      </c>
      <c r="H5046" s="110" t="s">
        <v>6266</v>
      </c>
      <c r="I5046" s="110"/>
    </row>
    <row r="5047" spans="1:9" ht="11.25" customHeight="1" x14ac:dyDescent="0.2">
      <c r="A5047" s="181">
        <v>101369</v>
      </c>
      <c r="B5047" s="182" t="s">
        <v>8791</v>
      </c>
      <c r="C5047" s="182" t="s">
        <v>178</v>
      </c>
      <c r="D5047" s="183">
        <v>43557</v>
      </c>
      <c r="E5047" s="188" t="s">
        <v>15195</v>
      </c>
      <c r="F5047" s="186">
        <v>144906300</v>
      </c>
      <c r="G5047" s="185" t="s">
        <v>6096</v>
      </c>
      <c r="H5047" s="110" t="s">
        <v>6266</v>
      </c>
      <c r="I5047" s="110"/>
    </row>
    <row r="5048" spans="1:9" ht="11.25" customHeight="1" x14ac:dyDescent="0.2">
      <c r="A5048" s="181">
        <v>101370</v>
      </c>
      <c r="B5048" s="182" t="s">
        <v>8790</v>
      </c>
      <c r="C5048" s="182" t="s">
        <v>868</v>
      </c>
      <c r="D5048" s="184">
        <v>43557</v>
      </c>
      <c r="E5048" s="188" t="s">
        <v>15195</v>
      </c>
      <c r="F5048" s="186">
        <v>15387</v>
      </c>
      <c r="G5048" s="185" t="s">
        <v>6096</v>
      </c>
      <c r="H5048" s="110" t="s">
        <v>6266</v>
      </c>
      <c r="I5048" s="110"/>
    </row>
    <row r="5049" spans="1:9" ht="11.25" customHeight="1" x14ac:dyDescent="0.2">
      <c r="A5049" s="181">
        <v>101371</v>
      </c>
      <c r="B5049" s="182" t="s">
        <v>11565</v>
      </c>
      <c r="C5049" s="182" t="s">
        <v>178</v>
      </c>
      <c r="D5049" s="183"/>
      <c r="E5049" s="188" t="s">
        <v>15193</v>
      </c>
      <c r="F5049" s="186">
        <v>0</v>
      </c>
      <c r="G5049" s="185" t="s">
        <v>6096</v>
      </c>
      <c r="H5049" s="110" t="s">
        <v>6255</v>
      </c>
      <c r="I5049" s="110"/>
    </row>
    <row r="5050" spans="1:9" ht="11.25" customHeight="1" x14ac:dyDescent="0.2">
      <c r="A5050" s="181">
        <v>101372</v>
      </c>
      <c r="B5050" s="182" t="s">
        <v>11564</v>
      </c>
      <c r="C5050" s="182" t="s">
        <v>178</v>
      </c>
      <c r="D5050" s="183"/>
      <c r="E5050" s="188" t="s">
        <v>15193</v>
      </c>
      <c r="F5050" s="186">
        <v>0</v>
      </c>
      <c r="G5050" s="185" t="s">
        <v>6096</v>
      </c>
      <c r="H5050" s="110" t="s">
        <v>6255</v>
      </c>
      <c r="I5050" s="110"/>
    </row>
    <row r="5051" spans="1:9" ht="11.25" customHeight="1" x14ac:dyDescent="0.2">
      <c r="A5051" s="181">
        <v>101373</v>
      </c>
      <c r="B5051" s="182" t="s">
        <v>3624</v>
      </c>
      <c r="C5051" s="182" t="s">
        <v>4532</v>
      </c>
      <c r="D5051" s="183"/>
      <c r="E5051" s="188" t="s">
        <v>15193</v>
      </c>
      <c r="F5051" s="186">
        <v>0</v>
      </c>
      <c r="G5051" s="185" t="s">
        <v>6096</v>
      </c>
      <c r="H5051" s="110" t="s">
        <v>6255</v>
      </c>
      <c r="I5051" s="110"/>
    </row>
    <row r="5052" spans="1:9" ht="11.25" customHeight="1" x14ac:dyDescent="0.2">
      <c r="A5052" s="181">
        <v>101374</v>
      </c>
      <c r="B5052" s="182" t="s">
        <v>8993</v>
      </c>
      <c r="C5052" s="182" t="s">
        <v>178</v>
      </c>
      <c r="D5052" s="183">
        <v>43537</v>
      </c>
      <c r="E5052" s="188" t="s">
        <v>15195</v>
      </c>
      <c r="F5052" s="186">
        <v>409360</v>
      </c>
      <c r="G5052" s="185" t="s">
        <v>6096</v>
      </c>
      <c r="H5052" s="110" t="s">
        <v>6255</v>
      </c>
      <c r="I5052" s="110"/>
    </row>
    <row r="5053" spans="1:9" ht="11.25" customHeight="1" x14ac:dyDescent="0.2">
      <c r="A5053" s="181">
        <v>101375</v>
      </c>
      <c r="B5053" s="182" t="s">
        <v>11563</v>
      </c>
      <c r="C5053" s="182" t="s">
        <v>178</v>
      </c>
      <c r="D5053" s="183"/>
      <c r="E5053" s="188" t="s">
        <v>15193</v>
      </c>
      <c r="F5053" s="186">
        <v>0</v>
      </c>
      <c r="G5053" s="185" t="s">
        <v>6096</v>
      </c>
      <c r="H5053" s="110" t="s">
        <v>6255</v>
      </c>
      <c r="I5053" s="110"/>
    </row>
    <row r="5054" spans="1:9" ht="11.25" customHeight="1" x14ac:dyDescent="0.2">
      <c r="A5054" s="181">
        <v>101376</v>
      </c>
      <c r="B5054" s="182" t="s">
        <v>877</v>
      </c>
      <c r="C5054" s="182" t="s">
        <v>183</v>
      </c>
      <c r="D5054" s="183"/>
      <c r="E5054" s="188" t="s">
        <v>15193</v>
      </c>
      <c r="F5054" s="186">
        <v>0</v>
      </c>
      <c r="G5054" s="185" t="s">
        <v>6096</v>
      </c>
      <c r="H5054" s="110" t="s">
        <v>6255</v>
      </c>
      <c r="I5054" s="110"/>
    </row>
    <row r="5055" spans="1:9" ht="11.25" customHeight="1" x14ac:dyDescent="0.2">
      <c r="A5055" s="181">
        <v>101377</v>
      </c>
      <c r="B5055" s="182" t="s">
        <v>3613</v>
      </c>
      <c r="C5055" s="182" t="s">
        <v>178</v>
      </c>
      <c r="D5055" s="183"/>
      <c r="E5055" s="188" t="s">
        <v>15193</v>
      </c>
      <c r="F5055" s="186">
        <v>0</v>
      </c>
      <c r="G5055" s="185" t="s">
        <v>6096</v>
      </c>
      <c r="H5055" s="110" t="s">
        <v>6255</v>
      </c>
      <c r="I5055" s="110"/>
    </row>
    <row r="5056" spans="1:9" ht="11.25" customHeight="1" x14ac:dyDescent="0.2">
      <c r="A5056" s="181">
        <v>101378</v>
      </c>
      <c r="B5056" s="182" t="s">
        <v>3480</v>
      </c>
      <c r="C5056" s="182" t="s">
        <v>178</v>
      </c>
      <c r="D5056" s="184"/>
      <c r="E5056" s="188" t="s">
        <v>15193</v>
      </c>
      <c r="F5056" s="186">
        <v>0</v>
      </c>
      <c r="G5056" s="185" t="s">
        <v>6096</v>
      </c>
      <c r="H5056" s="110" t="s">
        <v>6255</v>
      </c>
      <c r="I5056" s="110"/>
    </row>
    <row r="5057" spans="1:9" ht="11.25" customHeight="1" x14ac:dyDescent="0.2">
      <c r="A5057" s="181">
        <v>101379</v>
      </c>
      <c r="B5057" s="182" t="s">
        <v>11562</v>
      </c>
      <c r="C5057" s="182" t="s">
        <v>183</v>
      </c>
      <c r="D5057" s="183"/>
      <c r="E5057" s="188" t="s">
        <v>15193</v>
      </c>
      <c r="F5057" s="186">
        <v>0</v>
      </c>
      <c r="G5057" s="185" t="s">
        <v>6096</v>
      </c>
      <c r="H5057" s="110" t="s">
        <v>6485</v>
      </c>
      <c r="I5057" s="110"/>
    </row>
    <row r="5058" spans="1:9" ht="11.25" customHeight="1" x14ac:dyDescent="0.2">
      <c r="A5058" s="181">
        <v>101380</v>
      </c>
      <c r="B5058" s="182" t="s">
        <v>11560</v>
      </c>
      <c r="C5058" s="182" t="s">
        <v>183</v>
      </c>
      <c r="D5058" s="183"/>
      <c r="E5058" s="188" t="s">
        <v>15193</v>
      </c>
      <c r="F5058" s="186">
        <v>0</v>
      </c>
      <c r="G5058" s="185" t="s">
        <v>6096</v>
      </c>
      <c r="H5058" s="110" t="s">
        <v>6255</v>
      </c>
      <c r="I5058" s="110"/>
    </row>
    <row r="5059" spans="1:9" ht="11.25" customHeight="1" x14ac:dyDescent="0.2">
      <c r="A5059" s="181">
        <v>101381</v>
      </c>
      <c r="B5059" s="182" t="s">
        <v>9143</v>
      </c>
      <c r="C5059" s="182" t="s">
        <v>171</v>
      </c>
      <c r="D5059" s="183">
        <v>43525</v>
      </c>
      <c r="E5059" s="188" t="s">
        <v>15195</v>
      </c>
      <c r="F5059" s="186">
        <v>28899.99</v>
      </c>
      <c r="G5059" s="185" t="s">
        <v>6096</v>
      </c>
      <c r="H5059" s="110" t="s">
        <v>6255</v>
      </c>
      <c r="I5059" s="110"/>
    </row>
    <row r="5060" spans="1:9" ht="11.25" customHeight="1" x14ac:dyDescent="0.2">
      <c r="A5060" s="181">
        <v>101382</v>
      </c>
      <c r="B5060" s="182" t="s">
        <v>334</v>
      </c>
      <c r="C5060" s="182" t="s">
        <v>178</v>
      </c>
      <c r="D5060" s="183"/>
      <c r="E5060" s="188" t="s">
        <v>15193</v>
      </c>
      <c r="F5060" s="186">
        <v>0</v>
      </c>
      <c r="G5060" s="185" t="s">
        <v>6096</v>
      </c>
      <c r="H5060" s="110" t="s">
        <v>6485</v>
      </c>
      <c r="I5060" s="110"/>
    </row>
    <row r="5061" spans="1:9" ht="11.25" customHeight="1" x14ac:dyDescent="0.2">
      <c r="A5061" s="181">
        <v>101383</v>
      </c>
      <c r="B5061" s="182" t="s">
        <v>335</v>
      </c>
      <c r="C5061" s="182" t="s">
        <v>178</v>
      </c>
      <c r="D5061" s="183"/>
      <c r="E5061" s="188" t="s">
        <v>15193</v>
      </c>
      <c r="F5061" s="186">
        <v>0</v>
      </c>
      <c r="G5061" s="185" t="s">
        <v>6096</v>
      </c>
      <c r="H5061" s="110" t="s">
        <v>6255</v>
      </c>
      <c r="I5061" s="110"/>
    </row>
    <row r="5062" spans="1:9" ht="11.25" customHeight="1" x14ac:dyDescent="0.2">
      <c r="A5062" s="181">
        <v>101384</v>
      </c>
      <c r="B5062" s="182" t="s">
        <v>3136</v>
      </c>
      <c r="C5062" s="182" t="s">
        <v>178</v>
      </c>
      <c r="D5062" s="183"/>
      <c r="E5062" s="188" t="s">
        <v>15193</v>
      </c>
      <c r="F5062" s="186">
        <v>0</v>
      </c>
      <c r="G5062" s="185" t="s">
        <v>6096</v>
      </c>
      <c r="H5062" s="110" t="s">
        <v>6255</v>
      </c>
      <c r="I5062" s="110"/>
    </row>
    <row r="5063" spans="1:9" ht="11.25" customHeight="1" x14ac:dyDescent="0.2">
      <c r="A5063" s="181">
        <v>101385</v>
      </c>
      <c r="B5063" s="182" t="s">
        <v>3137</v>
      </c>
      <c r="C5063" s="182" t="s">
        <v>178</v>
      </c>
      <c r="D5063" s="183"/>
      <c r="E5063" s="188" t="s">
        <v>15193</v>
      </c>
      <c r="F5063" s="186">
        <v>0</v>
      </c>
      <c r="G5063" s="185" t="s">
        <v>6096</v>
      </c>
      <c r="H5063" s="110" t="s">
        <v>6255</v>
      </c>
      <c r="I5063" s="110"/>
    </row>
    <row r="5064" spans="1:9" ht="11.25" customHeight="1" x14ac:dyDescent="0.2">
      <c r="A5064" s="181">
        <v>101386</v>
      </c>
      <c r="B5064" s="182" t="s">
        <v>11558</v>
      </c>
      <c r="C5064" s="182" t="s">
        <v>171</v>
      </c>
      <c r="D5064" s="183"/>
      <c r="E5064" s="188" t="s">
        <v>15193</v>
      </c>
      <c r="F5064" s="186">
        <v>0</v>
      </c>
      <c r="G5064" s="185" t="s">
        <v>6096</v>
      </c>
      <c r="H5064" s="110" t="s">
        <v>6255</v>
      </c>
      <c r="I5064" s="110"/>
    </row>
    <row r="5065" spans="1:9" ht="11.25" customHeight="1" x14ac:dyDescent="0.2">
      <c r="A5065" s="181">
        <v>101387</v>
      </c>
      <c r="B5065" s="182" t="s">
        <v>11556</v>
      </c>
      <c r="C5065" s="182" t="s">
        <v>178</v>
      </c>
      <c r="D5065" s="184"/>
      <c r="E5065" s="188" t="s">
        <v>15193</v>
      </c>
      <c r="F5065" s="186">
        <v>0</v>
      </c>
      <c r="G5065" s="185" t="s">
        <v>6096</v>
      </c>
      <c r="H5065" s="110" t="s">
        <v>6255</v>
      </c>
      <c r="I5065" s="110"/>
    </row>
    <row r="5066" spans="1:9" ht="11.25" customHeight="1" x14ac:dyDescent="0.2">
      <c r="A5066" s="181">
        <v>101388</v>
      </c>
      <c r="B5066" s="182" t="s">
        <v>3789</v>
      </c>
      <c r="C5066" s="182" t="s">
        <v>178</v>
      </c>
      <c r="D5066" s="184">
        <v>44589</v>
      </c>
      <c r="E5066" s="188" t="s">
        <v>7328</v>
      </c>
      <c r="F5066" s="186">
        <v>26807</v>
      </c>
      <c r="G5066" s="185" t="s">
        <v>6096</v>
      </c>
      <c r="H5066" s="110" t="s">
        <v>6255</v>
      </c>
      <c r="I5066" s="110"/>
    </row>
    <row r="5067" spans="1:9" ht="11.25" customHeight="1" x14ac:dyDescent="0.2">
      <c r="A5067" s="181">
        <v>101389</v>
      </c>
      <c r="B5067" s="182" t="s">
        <v>3784</v>
      </c>
      <c r="C5067" s="182" t="s">
        <v>178</v>
      </c>
      <c r="D5067" s="184">
        <v>44589</v>
      </c>
      <c r="E5067" s="188" t="s">
        <v>7328</v>
      </c>
      <c r="F5067" s="186">
        <v>46209</v>
      </c>
      <c r="G5067" s="185" t="s">
        <v>6096</v>
      </c>
      <c r="H5067" s="110" t="s">
        <v>6255</v>
      </c>
      <c r="I5067" s="110"/>
    </row>
    <row r="5068" spans="1:9" ht="11.25" customHeight="1" x14ac:dyDescent="0.2">
      <c r="A5068" s="181">
        <v>101390</v>
      </c>
      <c r="B5068" s="182" t="s">
        <v>11555</v>
      </c>
      <c r="C5068" s="182" t="s">
        <v>171</v>
      </c>
      <c r="D5068" s="183"/>
      <c r="E5068" s="188" t="s">
        <v>15193</v>
      </c>
      <c r="F5068" s="186">
        <v>0</v>
      </c>
      <c r="G5068" s="185" t="s">
        <v>6096</v>
      </c>
      <c r="H5068" s="110" t="s">
        <v>6255</v>
      </c>
      <c r="I5068" s="110"/>
    </row>
    <row r="5069" spans="1:9" ht="11.25" customHeight="1" x14ac:dyDescent="0.2">
      <c r="A5069" s="181">
        <v>101391</v>
      </c>
      <c r="B5069" s="182" t="s">
        <v>11554</v>
      </c>
      <c r="C5069" s="182" t="s">
        <v>178</v>
      </c>
      <c r="D5069" s="184"/>
      <c r="E5069" s="188" t="s">
        <v>15193</v>
      </c>
      <c r="F5069" s="186">
        <v>0</v>
      </c>
      <c r="G5069" s="185" t="s">
        <v>6096</v>
      </c>
      <c r="H5069" s="110" t="s">
        <v>6255</v>
      </c>
      <c r="I5069" s="110"/>
    </row>
    <row r="5070" spans="1:9" ht="11.25" customHeight="1" x14ac:dyDescent="0.2">
      <c r="A5070" s="181">
        <v>101392</v>
      </c>
      <c r="B5070" s="182" t="s">
        <v>11553</v>
      </c>
      <c r="C5070" s="182" t="s">
        <v>178</v>
      </c>
      <c r="D5070" s="184"/>
      <c r="E5070" s="188" t="s">
        <v>15193</v>
      </c>
      <c r="F5070" s="186">
        <v>0</v>
      </c>
      <c r="G5070" s="185" t="s">
        <v>6096</v>
      </c>
      <c r="H5070" s="110" t="s">
        <v>6213</v>
      </c>
      <c r="I5070" s="110"/>
    </row>
    <row r="5071" spans="1:9" ht="11.25" customHeight="1" x14ac:dyDescent="0.2">
      <c r="A5071" s="181">
        <v>101393</v>
      </c>
      <c r="B5071" s="182" t="s">
        <v>11551</v>
      </c>
      <c r="C5071" s="182" t="s">
        <v>178</v>
      </c>
      <c r="D5071" s="184"/>
      <c r="E5071" s="188" t="s">
        <v>15193</v>
      </c>
      <c r="F5071" s="186">
        <v>0</v>
      </c>
      <c r="G5071" s="185" t="s">
        <v>6096</v>
      </c>
      <c r="H5071" s="110" t="s">
        <v>6213</v>
      </c>
      <c r="I5071" s="110"/>
    </row>
    <row r="5072" spans="1:9" ht="11.25" customHeight="1" x14ac:dyDescent="0.2">
      <c r="A5072" s="181">
        <v>101394</v>
      </c>
      <c r="B5072" s="182" t="s">
        <v>8789</v>
      </c>
      <c r="C5072" s="182" t="s">
        <v>868</v>
      </c>
      <c r="D5072" s="183">
        <v>43557</v>
      </c>
      <c r="E5072" s="188" t="s">
        <v>15195</v>
      </c>
      <c r="F5072" s="186">
        <v>49189</v>
      </c>
      <c r="G5072" s="185" t="s">
        <v>6096</v>
      </c>
      <c r="H5072" s="110" t="s">
        <v>6213</v>
      </c>
      <c r="I5072" s="110"/>
    </row>
    <row r="5073" spans="1:9 16382:16382" ht="11.25" customHeight="1" x14ac:dyDescent="0.2">
      <c r="A5073" s="181">
        <v>101395</v>
      </c>
      <c r="B5073" s="182" t="s">
        <v>8566</v>
      </c>
      <c r="C5073" s="182" t="s">
        <v>178</v>
      </c>
      <c r="D5073" s="184">
        <v>45383</v>
      </c>
      <c r="E5073" s="188" t="s">
        <v>10909</v>
      </c>
      <c r="F5073" s="186">
        <v>672316.00122059998</v>
      </c>
      <c r="G5073" s="185" t="s">
        <v>6096</v>
      </c>
      <c r="H5073" s="110" t="s">
        <v>6119</v>
      </c>
      <c r="I5073" s="110"/>
      <c r="XFB5073" s="10">
        <v>718110.3350225403</v>
      </c>
    </row>
    <row r="5074" spans="1:9 16382:16382" ht="11.25" customHeight="1" x14ac:dyDescent="0.2">
      <c r="A5074" s="181">
        <v>101396</v>
      </c>
      <c r="B5074" s="182" t="s">
        <v>8992</v>
      </c>
      <c r="C5074" s="182" t="s">
        <v>178</v>
      </c>
      <c r="D5074" s="184">
        <v>43537</v>
      </c>
      <c r="E5074" s="188" t="s">
        <v>15195</v>
      </c>
      <c r="F5074" s="186">
        <v>575252</v>
      </c>
      <c r="G5074" s="185" t="s">
        <v>6096</v>
      </c>
      <c r="H5074" s="110" t="s">
        <v>6119</v>
      </c>
      <c r="I5074" s="110"/>
    </row>
    <row r="5075" spans="1:9 16382:16382" ht="11.25" customHeight="1" x14ac:dyDescent="0.2">
      <c r="A5075" s="181">
        <v>101397</v>
      </c>
      <c r="B5075" s="182" t="s">
        <v>11550</v>
      </c>
      <c r="C5075" s="182" t="s">
        <v>178</v>
      </c>
      <c r="D5075" s="184"/>
      <c r="E5075" s="188" t="s">
        <v>15193</v>
      </c>
      <c r="F5075" s="186">
        <v>0</v>
      </c>
      <c r="G5075" s="185" t="s">
        <v>6096</v>
      </c>
      <c r="H5075" s="110" t="s">
        <v>6258</v>
      </c>
      <c r="I5075" s="110"/>
    </row>
    <row r="5076" spans="1:9 16382:16382" ht="11.25" customHeight="1" x14ac:dyDescent="0.2">
      <c r="A5076" s="181">
        <v>101398</v>
      </c>
      <c r="B5076" s="182" t="s">
        <v>11549</v>
      </c>
      <c r="C5076" s="182" t="s">
        <v>178</v>
      </c>
      <c r="D5076" s="183"/>
      <c r="E5076" s="188" t="s">
        <v>15193</v>
      </c>
      <c r="F5076" s="186">
        <v>0</v>
      </c>
      <c r="G5076" s="185" t="s">
        <v>6096</v>
      </c>
      <c r="H5076" s="110" t="s">
        <v>6257</v>
      </c>
      <c r="I5076" s="110"/>
    </row>
    <row r="5077" spans="1:9 16382:16382" ht="11.25" customHeight="1" x14ac:dyDescent="0.2">
      <c r="A5077" s="181">
        <v>101399</v>
      </c>
      <c r="B5077" s="182" t="s">
        <v>11548</v>
      </c>
      <c r="C5077" s="182" t="s">
        <v>178</v>
      </c>
      <c r="D5077" s="184"/>
      <c r="E5077" s="188" t="s">
        <v>15193</v>
      </c>
      <c r="F5077" s="186">
        <v>0</v>
      </c>
      <c r="G5077" s="185" t="s">
        <v>6096</v>
      </c>
      <c r="H5077" s="110" t="s">
        <v>6255</v>
      </c>
      <c r="I5077" s="110"/>
    </row>
    <row r="5078" spans="1:9 16382:16382" ht="11.25" customHeight="1" x14ac:dyDescent="0.2">
      <c r="A5078" s="181">
        <v>101400</v>
      </c>
      <c r="B5078" s="182" t="s">
        <v>3277</v>
      </c>
      <c r="C5078" s="182" t="s">
        <v>178</v>
      </c>
      <c r="D5078" s="184"/>
      <c r="E5078" s="188" t="s">
        <v>15193</v>
      </c>
      <c r="F5078" s="186">
        <v>0</v>
      </c>
      <c r="G5078" s="185" t="s">
        <v>6096</v>
      </c>
      <c r="H5078" s="110" t="s">
        <v>6255</v>
      </c>
      <c r="I5078" s="110"/>
    </row>
    <row r="5079" spans="1:9 16382:16382" ht="11.25" customHeight="1" x14ac:dyDescent="0.2">
      <c r="A5079" s="181">
        <v>101401</v>
      </c>
      <c r="B5079" s="182" t="s">
        <v>11547</v>
      </c>
      <c r="C5079" s="182" t="s">
        <v>178</v>
      </c>
      <c r="D5079" s="184"/>
      <c r="E5079" s="188" t="s">
        <v>15193</v>
      </c>
      <c r="F5079" s="186">
        <v>0</v>
      </c>
      <c r="G5079" s="185" t="s">
        <v>6096</v>
      </c>
      <c r="H5079" s="110" t="s">
        <v>6255</v>
      </c>
      <c r="I5079" s="110"/>
    </row>
    <row r="5080" spans="1:9 16382:16382" ht="11.25" customHeight="1" x14ac:dyDescent="0.2">
      <c r="A5080" s="181">
        <v>101402</v>
      </c>
      <c r="B5080" s="182" t="s">
        <v>10753</v>
      </c>
      <c r="C5080" s="182" t="s">
        <v>183</v>
      </c>
      <c r="D5080" s="184"/>
      <c r="E5080" s="188" t="s">
        <v>15193</v>
      </c>
      <c r="F5080" s="186">
        <v>0</v>
      </c>
      <c r="G5080" s="185" t="s">
        <v>6096</v>
      </c>
      <c r="H5080" s="110" t="s">
        <v>6255</v>
      </c>
      <c r="I5080" s="110"/>
    </row>
    <row r="5081" spans="1:9 16382:16382" ht="11.25" customHeight="1" x14ac:dyDescent="0.2">
      <c r="A5081" s="181">
        <v>101403</v>
      </c>
      <c r="B5081" s="182" t="s">
        <v>11546</v>
      </c>
      <c r="C5081" s="182" t="s">
        <v>178</v>
      </c>
      <c r="D5081" s="184"/>
      <c r="E5081" s="188" t="s">
        <v>15193</v>
      </c>
      <c r="F5081" s="186">
        <v>0</v>
      </c>
      <c r="G5081" s="185" t="s">
        <v>6096</v>
      </c>
      <c r="H5081" s="110" t="s">
        <v>6255</v>
      </c>
      <c r="I5081" s="110"/>
    </row>
    <row r="5082" spans="1:9 16382:16382" ht="11.25" customHeight="1" x14ac:dyDescent="0.2">
      <c r="A5082" s="181">
        <v>101404</v>
      </c>
      <c r="B5082" s="182" t="s">
        <v>8783</v>
      </c>
      <c r="C5082" s="182" t="s">
        <v>183</v>
      </c>
      <c r="D5082" s="184">
        <v>43558</v>
      </c>
      <c r="E5082" s="188" t="s">
        <v>15195</v>
      </c>
      <c r="F5082" s="186">
        <v>1074738</v>
      </c>
      <c r="G5082" s="185" t="s">
        <v>6096</v>
      </c>
      <c r="H5082" s="110" t="s">
        <v>6255</v>
      </c>
      <c r="I5082" s="110"/>
    </row>
    <row r="5083" spans="1:9 16382:16382" ht="11.25" customHeight="1" x14ac:dyDescent="0.2">
      <c r="A5083" s="181">
        <v>101405</v>
      </c>
      <c r="B5083" s="182" t="s">
        <v>11545</v>
      </c>
      <c r="C5083" s="182" t="s">
        <v>183</v>
      </c>
      <c r="D5083" s="184"/>
      <c r="E5083" s="188" t="s">
        <v>15193</v>
      </c>
      <c r="F5083" s="186">
        <v>0</v>
      </c>
      <c r="G5083" s="185" t="s">
        <v>6096</v>
      </c>
      <c r="H5083" s="110" t="s">
        <v>6255</v>
      </c>
      <c r="I5083" s="110"/>
    </row>
    <row r="5084" spans="1:9 16382:16382" ht="11.25" customHeight="1" x14ac:dyDescent="0.2">
      <c r="A5084" s="181">
        <v>101406</v>
      </c>
      <c r="B5084" s="182" t="s">
        <v>8165</v>
      </c>
      <c r="C5084" s="182" t="s">
        <v>178</v>
      </c>
      <c r="D5084" s="184">
        <v>43746</v>
      </c>
      <c r="E5084" s="188" t="s">
        <v>15195</v>
      </c>
      <c r="F5084" s="186">
        <v>44081943.630000003</v>
      </c>
      <c r="G5084" s="185" t="s">
        <v>6096</v>
      </c>
      <c r="H5084" s="110" t="s">
        <v>6255</v>
      </c>
      <c r="I5084" s="110"/>
    </row>
    <row r="5085" spans="1:9 16382:16382" ht="11.25" customHeight="1" x14ac:dyDescent="0.2">
      <c r="A5085" s="181">
        <v>101407</v>
      </c>
      <c r="B5085" s="182" t="s">
        <v>11544</v>
      </c>
      <c r="C5085" s="182" t="s">
        <v>183</v>
      </c>
      <c r="D5085" s="184"/>
      <c r="E5085" s="188" t="s">
        <v>15193</v>
      </c>
      <c r="F5085" s="186">
        <v>0</v>
      </c>
      <c r="G5085" s="185" t="s">
        <v>6096</v>
      </c>
      <c r="H5085" s="110" t="s">
        <v>6255</v>
      </c>
      <c r="I5085" s="110"/>
    </row>
    <row r="5086" spans="1:9 16382:16382" ht="11.25" customHeight="1" x14ac:dyDescent="0.2">
      <c r="A5086" s="181">
        <v>101408</v>
      </c>
      <c r="B5086" s="182" t="s">
        <v>712</v>
      </c>
      <c r="C5086" s="182" t="s">
        <v>183</v>
      </c>
      <c r="D5086" s="184">
        <v>44585</v>
      </c>
      <c r="E5086" s="188" t="s">
        <v>7328</v>
      </c>
      <c r="F5086" s="186">
        <v>38245</v>
      </c>
      <c r="G5086" s="185" t="s">
        <v>6096</v>
      </c>
      <c r="H5086" s="110" t="s">
        <v>6119</v>
      </c>
      <c r="I5086" s="110"/>
    </row>
    <row r="5087" spans="1:9 16382:16382" ht="11.25" customHeight="1" x14ac:dyDescent="0.2">
      <c r="A5087" s="181">
        <v>101409</v>
      </c>
      <c r="B5087" s="182" t="s">
        <v>7530</v>
      </c>
      <c r="C5087" s="182" t="s">
        <v>273</v>
      </c>
      <c r="D5087" s="183">
        <v>45002</v>
      </c>
      <c r="E5087" s="188" t="s">
        <v>15194</v>
      </c>
      <c r="F5087" s="186">
        <v>102498</v>
      </c>
      <c r="G5087" s="185" t="s">
        <v>6096</v>
      </c>
      <c r="H5087" s="110" t="s">
        <v>6257</v>
      </c>
      <c r="I5087" s="110"/>
    </row>
    <row r="5088" spans="1:9 16382:16382" ht="11.25" customHeight="1" x14ac:dyDescent="0.2">
      <c r="A5088" s="181">
        <v>101410</v>
      </c>
      <c r="B5088" s="182" t="s">
        <v>8782</v>
      </c>
      <c r="C5088" s="182" t="s">
        <v>868</v>
      </c>
      <c r="D5088" s="183">
        <v>43558</v>
      </c>
      <c r="E5088" s="188" t="s">
        <v>15195</v>
      </c>
      <c r="F5088" s="186">
        <v>123603</v>
      </c>
      <c r="G5088" s="185" t="s">
        <v>6096</v>
      </c>
      <c r="H5088" s="110" t="s">
        <v>6257</v>
      </c>
      <c r="I5088" s="110"/>
    </row>
    <row r="5089" spans="1:9" ht="11.25" customHeight="1" x14ac:dyDescent="0.2">
      <c r="A5089" s="181">
        <v>101411</v>
      </c>
      <c r="B5089" s="182" t="s">
        <v>8788</v>
      </c>
      <c r="C5089" s="182" t="s">
        <v>868</v>
      </c>
      <c r="D5089" s="183">
        <v>43557</v>
      </c>
      <c r="E5089" s="188" t="s">
        <v>15195</v>
      </c>
      <c r="F5089" s="186">
        <v>152612</v>
      </c>
      <c r="G5089" s="185" t="s">
        <v>6096</v>
      </c>
      <c r="H5089" s="110" t="s">
        <v>6257</v>
      </c>
      <c r="I5089" s="110"/>
    </row>
    <row r="5090" spans="1:9" ht="11.25" customHeight="1" x14ac:dyDescent="0.2">
      <c r="A5090" s="181">
        <v>101412</v>
      </c>
      <c r="B5090" s="182" t="s">
        <v>8781</v>
      </c>
      <c r="C5090" s="182" t="s">
        <v>168</v>
      </c>
      <c r="D5090" s="183">
        <v>43558</v>
      </c>
      <c r="E5090" s="188" t="s">
        <v>15195</v>
      </c>
      <c r="F5090" s="186">
        <v>5045.01</v>
      </c>
      <c r="G5090" s="185" t="s">
        <v>6096</v>
      </c>
      <c r="H5090" s="110" t="s">
        <v>6257</v>
      </c>
      <c r="I5090" s="110"/>
    </row>
    <row r="5091" spans="1:9" ht="11.25" customHeight="1" x14ac:dyDescent="0.2">
      <c r="A5091" s="181">
        <v>101413</v>
      </c>
      <c r="B5091" s="182" t="s">
        <v>8780</v>
      </c>
      <c r="C5091" s="182" t="s">
        <v>178</v>
      </c>
      <c r="D5091" s="183">
        <v>43558</v>
      </c>
      <c r="E5091" s="188" t="s">
        <v>15195</v>
      </c>
      <c r="F5091" s="186">
        <v>10904.01</v>
      </c>
      <c r="G5091" s="185" t="s">
        <v>6096</v>
      </c>
      <c r="H5091" s="110" t="s">
        <v>6257</v>
      </c>
      <c r="I5091" s="110"/>
    </row>
    <row r="5092" spans="1:9" ht="11.25" customHeight="1" x14ac:dyDescent="0.2">
      <c r="A5092" s="181">
        <v>101414</v>
      </c>
      <c r="B5092" s="182" t="s">
        <v>8779</v>
      </c>
      <c r="C5092" s="182" t="s">
        <v>178</v>
      </c>
      <c r="D5092" s="183">
        <v>43558</v>
      </c>
      <c r="E5092" s="188" t="s">
        <v>15195</v>
      </c>
      <c r="F5092" s="186">
        <v>62054</v>
      </c>
      <c r="G5092" s="185" t="s">
        <v>6096</v>
      </c>
      <c r="H5092" s="110" t="s">
        <v>6233</v>
      </c>
      <c r="I5092" s="110"/>
    </row>
    <row r="5093" spans="1:9" ht="11.25" customHeight="1" x14ac:dyDescent="0.2">
      <c r="A5093" s="181">
        <v>101415</v>
      </c>
      <c r="B5093" s="182" t="s">
        <v>4593</v>
      </c>
      <c r="C5093" s="182" t="s">
        <v>178</v>
      </c>
      <c r="D5093" s="183">
        <v>44589</v>
      </c>
      <c r="E5093" s="188" t="s">
        <v>7328</v>
      </c>
      <c r="F5093" s="186">
        <v>95700</v>
      </c>
      <c r="G5093" s="185" t="s">
        <v>6096</v>
      </c>
      <c r="H5093" s="110" t="s">
        <v>6257</v>
      </c>
      <c r="I5093" s="110"/>
    </row>
    <row r="5094" spans="1:9" ht="11.25" customHeight="1" x14ac:dyDescent="0.2">
      <c r="A5094" s="181">
        <v>101416</v>
      </c>
      <c r="B5094" s="182" t="s">
        <v>3018</v>
      </c>
      <c r="C5094" s="182" t="s">
        <v>178</v>
      </c>
      <c r="D5094" s="183"/>
      <c r="E5094" s="188" t="s">
        <v>15193</v>
      </c>
      <c r="F5094" s="186">
        <v>0</v>
      </c>
      <c r="G5094" s="185" t="s">
        <v>6096</v>
      </c>
      <c r="H5094" s="110" t="s">
        <v>6257</v>
      </c>
      <c r="I5094" s="110"/>
    </row>
    <row r="5095" spans="1:9" ht="11.25" customHeight="1" x14ac:dyDescent="0.2">
      <c r="A5095" s="181">
        <v>101417</v>
      </c>
      <c r="B5095" s="182" t="s">
        <v>11543</v>
      </c>
      <c r="C5095" s="182" t="s">
        <v>178</v>
      </c>
      <c r="D5095" s="183"/>
      <c r="E5095" s="188" t="s">
        <v>15193</v>
      </c>
      <c r="F5095" s="186">
        <v>0</v>
      </c>
      <c r="G5095" s="185" t="s">
        <v>6096</v>
      </c>
      <c r="H5095" s="110" t="s">
        <v>6257</v>
      </c>
      <c r="I5095" s="110"/>
    </row>
    <row r="5096" spans="1:9" ht="11.25" customHeight="1" x14ac:dyDescent="0.2">
      <c r="A5096" s="181">
        <v>101418</v>
      </c>
      <c r="B5096" s="182" t="s">
        <v>11542</v>
      </c>
      <c r="C5096" s="182" t="s">
        <v>4532</v>
      </c>
      <c r="D5096" s="183"/>
      <c r="E5096" s="188" t="s">
        <v>15193</v>
      </c>
      <c r="F5096" s="186">
        <v>0</v>
      </c>
      <c r="G5096" s="185" t="s">
        <v>6096</v>
      </c>
      <c r="H5096" s="110" t="s">
        <v>6257</v>
      </c>
      <c r="I5096" s="110"/>
    </row>
    <row r="5097" spans="1:9" ht="11.25" customHeight="1" x14ac:dyDescent="0.2">
      <c r="A5097" s="181">
        <v>101419</v>
      </c>
      <c r="B5097" s="182" t="s">
        <v>3236</v>
      </c>
      <c r="C5097" s="182" t="s">
        <v>178</v>
      </c>
      <c r="D5097" s="183"/>
      <c r="E5097" s="188" t="s">
        <v>15193</v>
      </c>
      <c r="F5097" s="186">
        <v>0</v>
      </c>
      <c r="G5097" s="185" t="s">
        <v>6096</v>
      </c>
      <c r="H5097" s="110" t="s">
        <v>6213</v>
      </c>
      <c r="I5097" s="110"/>
    </row>
    <row r="5098" spans="1:9" ht="11.25" customHeight="1" x14ac:dyDescent="0.2">
      <c r="A5098" s="181">
        <v>101420</v>
      </c>
      <c r="B5098" s="182" t="s">
        <v>1813</v>
      </c>
      <c r="C5098" s="182" t="s">
        <v>178</v>
      </c>
      <c r="D5098" s="183">
        <v>45014</v>
      </c>
      <c r="E5098" s="188" t="s">
        <v>15194</v>
      </c>
      <c r="F5098" s="186">
        <v>36533</v>
      </c>
      <c r="G5098" s="185" t="s">
        <v>6096</v>
      </c>
      <c r="H5098" s="110" t="s">
        <v>6257</v>
      </c>
      <c r="I5098" s="110"/>
    </row>
    <row r="5099" spans="1:9" ht="11.25" customHeight="1" x14ac:dyDescent="0.2">
      <c r="A5099" s="181">
        <v>101421</v>
      </c>
      <c r="B5099" s="182" t="s">
        <v>7084</v>
      </c>
      <c r="C5099" s="182" t="s">
        <v>178</v>
      </c>
      <c r="D5099" s="183">
        <v>45062</v>
      </c>
      <c r="E5099" s="188" t="s">
        <v>15194</v>
      </c>
      <c r="F5099" s="186">
        <v>14046</v>
      </c>
      <c r="G5099" s="185" t="s">
        <v>6096</v>
      </c>
      <c r="H5099" s="110" t="s">
        <v>6152</v>
      </c>
      <c r="I5099" s="110"/>
    </row>
    <row r="5100" spans="1:9" ht="11.25" customHeight="1" x14ac:dyDescent="0.2">
      <c r="A5100" s="181">
        <v>101422</v>
      </c>
      <c r="B5100" s="182" t="s">
        <v>4643</v>
      </c>
      <c r="C5100" s="182" t="s">
        <v>171</v>
      </c>
      <c r="D5100" s="184">
        <v>45014</v>
      </c>
      <c r="E5100" s="188" t="s">
        <v>15194</v>
      </c>
      <c r="F5100" s="186">
        <v>1990</v>
      </c>
      <c r="G5100" s="185" t="s">
        <v>6096</v>
      </c>
      <c r="H5100" s="110" t="s">
        <v>6152</v>
      </c>
      <c r="I5100" s="110"/>
    </row>
    <row r="5101" spans="1:9" ht="11.25" customHeight="1" x14ac:dyDescent="0.2">
      <c r="A5101" s="181">
        <v>101423</v>
      </c>
      <c r="B5101" s="182" t="s">
        <v>6156</v>
      </c>
      <c r="C5101" s="182" t="s">
        <v>171</v>
      </c>
      <c r="D5101" s="183">
        <v>44189</v>
      </c>
      <c r="E5101" s="188" t="s">
        <v>15196</v>
      </c>
      <c r="F5101" s="186">
        <v>3510</v>
      </c>
      <c r="G5101" s="185" t="s">
        <v>6096</v>
      </c>
      <c r="H5101" s="110" t="s">
        <v>6266</v>
      </c>
      <c r="I5101" s="110"/>
    </row>
    <row r="5102" spans="1:9" ht="11.25" customHeight="1" x14ac:dyDescent="0.2">
      <c r="A5102" s="181">
        <v>101424</v>
      </c>
      <c r="B5102" s="182" t="s">
        <v>1767</v>
      </c>
      <c r="C5102" s="182" t="s">
        <v>171</v>
      </c>
      <c r="D5102" s="183"/>
      <c r="E5102" s="188" t="s">
        <v>15193</v>
      </c>
      <c r="F5102" s="186">
        <v>0</v>
      </c>
      <c r="G5102" s="185" t="s">
        <v>6096</v>
      </c>
      <c r="H5102" s="110" t="s">
        <v>6949</v>
      </c>
      <c r="I5102" s="110"/>
    </row>
    <row r="5103" spans="1:9" ht="11.25" customHeight="1" x14ac:dyDescent="0.2">
      <c r="A5103" s="181">
        <v>101425</v>
      </c>
      <c r="B5103" s="182" t="s">
        <v>8778</v>
      </c>
      <c r="C5103" s="182" t="s">
        <v>171</v>
      </c>
      <c r="D5103" s="184">
        <v>43558</v>
      </c>
      <c r="E5103" s="188" t="s">
        <v>15195</v>
      </c>
      <c r="F5103" s="186">
        <v>1625</v>
      </c>
      <c r="G5103" s="185" t="s">
        <v>6096</v>
      </c>
      <c r="H5103" s="110" t="s">
        <v>6949</v>
      </c>
      <c r="I5103" s="110"/>
    </row>
    <row r="5104" spans="1:9" ht="11.25" customHeight="1" x14ac:dyDescent="0.2">
      <c r="A5104" s="181">
        <v>101426</v>
      </c>
      <c r="B5104" s="182" t="s">
        <v>1765</v>
      </c>
      <c r="C5104" s="182" t="s">
        <v>171</v>
      </c>
      <c r="D5104" s="183"/>
      <c r="E5104" s="188" t="s">
        <v>15193</v>
      </c>
      <c r="F5104" s="186">
        <v>0</v>
      </c>
      <c r="G5104" s="185" t="s">
        <v>6096</v>
      </c>
      <c r="H5104" s="110" t="s">
        <v>6949</v>
      </c>
      <c r="I5104" s="110"/>
    </row>
    <row r="5105" spans="1:9 16382:16382" ht="11.25" customHeight="1" x14ac:dyDescent="0.2">
      <c r="A5105" s="181">
        <v>101427</v>
      </c>
      <c r="B5105" s="182" t="s">
        <v>8777</v>
      </c>
      <c r="C5105" s="182" t="s">
        <v>178</v>
      </c>
      <c r="D5105" s="183">
        <v>43558</v>
      </c>
      <c r="E5105" s="188" t="s">
        <v>15195</v>
      </c>
      <c r="F5105" s="186">
        <v>18180</v>
      </c>
      <c r="G5105" s="185" t="s">
        <v>6096</v>
      </c>
      <c r="H5105" s="110" t="s">
        <v>6257</v>
      </c>
      <c r="I5105" s="110"/>
    </row>
    <row r="5106" spans="1:9 16382:16382" ht="11.25" customHeight="1" x14ac:dyDescent="0.2">
      <c r="A5106" s="181">
        <v>101428</v>
      </c>
      <c r="B5106" s="182" t="s">
        <v>358</v>
      </c>
      <c r="C5106" s="182" t="s">
        <v>178</v>
      </c>
      <c r="D5106" s="184"/>
      <c r="E5106" s="188" t="s">
        <v>15193</v>
      </c>
      <c r="F5106" s="186">
        <v>0</v>
      </c>
      <c r="G5106" s="185" t="s">
        <v>6096</v>
      </c>
      <c r="H5106" s="110" t="s">
        <v>6130</v>
      </c>
      <c r="I5106" s="110"/>
    </row>
    <row r="5107" spans="1:9 16382:16382" ht="11.25" customHeight="1" x14ac:dyDescent="0.2">
      <c r="A5107" s="181">
        <v>101429</v>
      </c>
      <c r="B5107" s="182" t="s">
        <v>5419</v>
      </c>
      <c r="C5107" s="182" t="s">
        <v>178</v>
      </c>
      <c r="D5107" s="184">
        <v>45536</v>
      </c>
      <c r="E5107" s="188" t="s">
        <v>10909</v>
      </c>
      <c r="F5107" s="186">
        <v>94200.21514104298</v>
      </c>
      <c r="G5107" s="185" t="s">
        <v>6096</v>
      </c>
      <c r="H5107" s="110" t="s">
        <v>6119</v>
      </c>
      <c r="I5107" s="110"/>
      <c r="XFB5107" s="10">
        <v>94200.21514104298</v>
      </c>
    </row>
    <row r="5108" spans="1:9 16382:16382" ht="11.25" customHeight="1" x14ac:dyDescent="0.2">
      <c r="A5108" s="181">
        <v>101430</v>
      </c>
      <c r="B5108" s="182" t="s">
        <v>8990</v>
      </c>
      <c r="C5108" s="182" t="s">
        <v>178</v>
      </c>
      <c r="D5108" s="183">
        <v>43537</v>
      </c>
      <c r="E5108" s="188" t="s">
        <v>15195</v>
      </c>
      <c r="F5108" s="186">
        <v>1922590</v>
      </c>
      <c r="G5108" s="185" t="s">
        <v>6096</v>
      </c>
      <c r="H5108" s="110" t="s">
        <v>6152</v>
      </c>
      <c r="I5108" s="110"/>
    </row>
    <row r="5109" spans="1:9 16382:16382" ht="11.25" customHeight="1" x14ac:dyDescent="0.2">
      <c r="A5109" s="181">
        <v>101431</v>
      </c>
      <c r="B5109" s="182" t="s">
        <v>3907</v>
      </c>
      <c r="C5109" s="182" t="s">
        <v>178</v>
      </c>
      <c r="D5109" s="183"/>
      <c r="E5109" s="188" t="s">
        <v>15193</v>
      </c>
      <c r="F5109" s="186">
        <v>0</v>
      </c>
      <c r="G5109" s="185" t="s">
        <v>6096</v>
      </c>
      <c r="H5109" s="110" t="s">
        <v>6152</v>
      </c>
      <c r="I5109" s="110"/>
    </row>
    <row r="5110" spans="1:9 16382:16382" ht="11.25" customHeight="1" x14ac:dyDescent="0.2">
      <c r="A5110" s="181">
        <v>101432</v>
      </c>
      <c r="B5110" s="182" t="s">
        <v>7529</v>
      </c>
      <c r="C5110" s="182" t="s">
        <v>171</v>
      </c>
      <c r="D5110" s="183">
        <v>45014</v>
      </c>
      <c r="E5110" s="188" t="s">
        <v>15194</v>
      </c>
      <c r="F5110" s="186">
        <v>28430</v>
      </c>
      <c r="G5110" s="185" t="s">
        <v>6096</v>
      </c>
      <c r="H5110" s="110" t="s">
        <v>6257</v>
      </c>
      <c r="I5110" s="110"/>
    </row>
    <row r="5111" spans="1:9 16382:16382" ht="11.25" customHeight="1" x14ac:dyDescent="0.2">
      <c r="A5111" s="181">
        <v>101433</v>
      </c>
      <c r="B5111" s="182" t="s">
        <v>8741</v>
      </c>
      <c r="C5111" s="182" t="s">
        <v>178</v>
      </c>
      <c r="D5111" s="183">
        <v>43571</v>
      </c>
      <c r="E5111" s="188" t="s">
        <v>15195</v>
      </c>
      <c r="F5111" s="186">
        <v>2425.0100000000002</v>
      </c>
      <c r="G5111" s="185" t="s">
        <v>6096</v>
      </c>
      <c r="H5111" s="110" t="s">
        <v>6257</v>
      </c>
      <c r="I5111" s="110"/>
    </row>
    <row r="5112" spans="1:9 16382:16382" ht="11.25" customHeight="1" x14ac:dyDescent="0.2">
      <c r="A5112" s="181">
        <v>101434</v>
      </c>
      <c r="B5112" s="182" t="s">
        <v>11540</v>
      </c>
      <c r="C5112" s="182" t="s">
        <v>183</v>
      </c>
      <c r="D5112" s="183"/>
      <c r="E5112" s="188" t="s">
        <v>15193</v>
      </c>
      <c r="F5112" s="186">
        <v>0</v>
      </c>
      <c r="G5112" s="185" t="s">
        <v>6096</v>
      </c>
      <c r="H5112" s="110" t="s">
        <v>6257</v>
      </c>
      <c r="I5112" s="110"/>
    </row>
    <row r="5113" spans="1:9 16382:16382" ht="11.25" customHeight="1" x14ac:dyDescent="0.2">
      <c r="A5113" s="181">
        <v>101435</v>
      </c>
      <c r="B5113" s="182" t="s">
        <v>640</v>
      </c>
      <c r="C5113" s="182" t="s">
        <v>183</v>
      </c>
      <c r="D5113" s="183"/>
      <c r="E5113" s="188" t="s">
        <v>15193</v>
      </c>
      <c r="F5113" s="186">
        <v>0</v>
      </c>
      <c r="G5113" s="185" t="s">
        <v>6096</v>
      </c>
      <c r="H5113" s="110" t="s">
        <v>6152</v>
      </c>
      <c r="I5113" s="110"/>
    </row>
    <row r="5114" spans="1:9 16382:16382" ht="11.25" customHeight="1" x14ac:dyDescent="0.2">
      <c r="A5114" s="181">
        <v>101436</v>
      </c>
      <c r="B5114" s="182" t="s">
        <v>11539</v>
      </c>
      <c r="C5114" s="182" t="s">
        <v>178</v>
      </c>
      <c r="D5114" s="183"/>
      <c r="E5114" s="188" t="s">
        <v>15193</v>
      </c>
      <c r="F5114" s="186">
        <v>0</v>
      </c>
      <c r="G5114" s="185" t="s">
        <v>6096</v>
      </c>
      <c r="H5114" s="110" t="s">
        <v>6257</v>
      </c>
      <c r="I5114" s="110"/>
    </row>
    <row r="5115" spans="1:9 16382:16382" ht="11.25" customHeight="1" x14ac:dyDescent="0.2">
      <c r="A5115" s="181">
        <v>101437</v>
      </c>
      <c r="B5115" s="182" t="s">
        <v>7842</v>
      </c>
      <c r="C5115" s="182" t="s">
        <v>178</v>
      </c>
      <c r="D5115" s="184">
        <v>43840</v>
      </c>
      <c r="E5115" s="188" t="s">
        <v>15196</v>
      </c>
      <c r="F5115" s="186">
        <v>190981.01</v>
      </c>
      <c r="G5115" s="185" t="s">
        <v>6096</v>
      </c>
      <c r="H5115" s="110" t="s">
        <v>6152</v>
      </c>
      <c r="I5115" s="110"/>
    </row>
    <row r="5116" spans="1:9 16382:16382" ht="11.25" customHeight="1" x14ac:dyDescent="0.2">
      <c r="A5116" s="181">
        <v>101438</v>
      </c>
      <c r="B5116" s="182" t="s">
        <v>7840</v>
      </c>
      <c r="C5116" s="182" t="s">
        <v>178</v>
      </c>
      <c r="D5116" s="183">
        <v>43840</v>
      </c>
      <c r="E5116" s="188" t="s">
        <v>15196</v>
      </c>
      <c r="F5116" s="186">
        <v>195165</v>
      </c>
      <c r="G5116" s="185" t="s">
        <v>6096</v>
      </c>
      <c r="H5116" s="110" t="s">
        <v>6152</v>
      </c>
      <c r="I5116" s="110"/>
    </row>
    <row r="5117" spans="1:9 16382:16382" ht="11.25" customHeight="1" x14ac:dyDescent="0.2">
      <c r="A5117" s="181">
        <v>101439</v>
      </c>
      <c r="B5117" s="182" t="s">
        <v>11538</v>
      </c>
      <c r="C5117" s="182" t="s">
        <v>178</v>
      </c>
      <c r="D5117" s="184"/>
      <c r="E5117" s="188" t="s">
        <v>15193</v>
      </c>
      <c r="F5117" s="186">
        <v>0</v>
      </c>
      <c r="G5117" s="185" t="s">
        <v>6096</v>
      </c>
      <c r="H5117" s="110" t="s">
        <v>6130</v>
      </c>
      <c r="I5117" s="110"/>
    </row>
    <row r="5118" spans="1:9 16382:16382" ht="11.25" customHeight="1" x14ac:dyDescent="0.2">
      <c r="A5118" s="181">
        <v>101440</v>
      </c>
      <c r="B5118" s="182" t="s">
        <v>11537</v>
      </c>
      <c r="C5118" s="182" t="s">
        <v>178</v>
      </c>
      <c r="D5118" s="183"/>
      <c r="E5118" s="188" t="s">
        <v>15193</v>
      </c>
      <c r="F5118" s="186">
        <v>0</v>
      </c>
      <c r="G5118" s="185" t="s">
        <v>6096</v>
      </c>
      <c r="H5118" s="110" t="s">
        <v>7083</v>
      </c>
      <c r="I5118" s="110"/>
    </row>
    <row r="5119" spans="1:9 16382:16382" ht="11.25" customHeight="1" x14ac:dyDescent="0.2">
      <c r="A5119" s="181">
        <v>101441</v>
      </c>
      <c r="B5119" s="182" t="s">
        <v>11536</v>
      </c>
      <c r="C5119" s="182" t="s">
        <v>178</v>
      </c>
      <c r="D5119" s="183"/>
      <c r="E5119" s="188" t="s">
        <v>15193</v>
      </c>
      <c r="F5119" s="186">
        <v>0</v>
      </c>
      <c r="G5119" s="185" t="s">
        <v>6096</v>
      </c>
      <c r="H5119" s="110" t="s">
        <v>7083</v>
      </c>
      <c r="I5119" s="110"/>
    </row>
    <row r="5120" spans="1:9 16382:16382" ht="11.25" customHeight="1" x14ac:dyDescent="0.2">
      <c r="A5120" s="181">
        <v>101442</v>
      </c>
      <c r="B5120" s="182" t="s">
        <v>3406</v>
      </c>
      <c r="C5120" s="182" t="s">
        <v>178</v>
      </c>
      <c r="D5120" s="183">
        <v>44591</v>
      </c>
      <c r="E5120" s="188" t="s">
        <v>7328</v>
      </c>
      <c r="F5120" s="186">
        <v>2789863</v>
      </c>
      <c r="G5120" s="185" t="s">
        <v>6096</v>
      </c>
      <c r="H5120" s="110" t="s">
        <v>6255</v>
      </c>
      <c r="I5120" s="110"/>
    </row>
    <row r="5121" spans="1:9" ht="11.25" customHeight="1" x14ac:dyDescent="0.2">
      <c r="A5121" s="181">
        <v>101443</v>
      </c>
      <c r="B5121" s="182" t="s">
        <v>1987</v>
      </c>
      <c r="C5121" s="182" t="s">
        <v>178</v>
      </c>
      <c r="D5121" s="184"/>
      <c r="E5121" s="188" t="s">
        <v>15193</v>
      </c>
      <c r="F5121" s="186">
        <v>0</v>
      </c>
      <c r="G5121" s="185" t="s">
        <v>6096</v>
      </c>
      <c r="H5121" s="110" t="s">
        <v>6255</v>
      </c>
      <c r="I5121" s="110"/>
    </row>
    <row r="5122" spans="1:9" ht="11.25" customHeight="1" x14ac:dyDescent="0.2">
      <c r="A5122" s="181">
        <v>101444</v>
      </c>
      <c r="B5122" s="182" t="s">
        <v>1986</v>
      </c>
      <c r="C5122" s="182" t="s">
        <v>178</v>
      </c>
      <c r="D5122" s="184">
        <v>44123</v>
      </c>
      <c r="E5122" s="188" t="s">
        <v>15196</v>
      </c>
      <c r="F5122" s="186">
        <v>27608</v>
      </c>
      <c r="G5122" s="185" t="s">
        <v>6096</v>
      </c>
      <c r="H5122" s="110" t="s">
        <v>7083</v>
      </c>
      <c r="I5122" s="110"/>
    </row>
    <row r="5123" spans="1:9" ht="11.25" customHeight="1" x14ac:dyDescent="0.2">
      <c r="A5123" s="181">
        <v>101445</v>
      </c>
      <c r="B5123" s="182" t="s">
        <v>2247</v>
      </c>
      <c r="C5123" s="182" t="s">
        <v>178</v>
      </c>
      <c r="D5123" s="184"/>
      <c r="E5123" s="188" t="s">
        <v>15193</v>
      </c>
      <c r="F5123" s="186">
        <v>0</v>
      </c>
      <c r="G5123" s="185" t="s">
        <v>6096</v>
      </c>
      <c r="H5123" s="110" t="s">
        <v>7083</v>
      </c>
      <c r="I5123" s="110"/>
    </row>
    <row r="5124" spans="1:9" ht="11.25" customHeight="1" x14ac:dyDescent="0.2">
      <c r="A5124" s="181">
        <v>101446</v>
      </c>
      <c r="B5124" s="182" t="s">
        <v>2246</v>
      </c>
      <c r="C5124" s="182" t="s">
        <v>178</v>
      </c>
      <c r="D5124" s="183">
        <v>44062</v>
      </c>
      <c r="E5124" s="188" t="s">
        <v>15196</v>
      </c>
      <c r="F5124" s="186">
        <v>26537</v>
      </c>
      <c r="G5124" s="185" t="s">
        <v>6096</v>
      </c>
      <c r="H5124" s="110" t="s">
        <v>7083</v>
      </c>
      <c r="I5124" s="110"/>
    </row>
    <row r="5125" spans="1:9" ht="11.25" customHeight="1" x14ac:dyDescent="0.2">
      <c r="A5125" s="181">
        <v>101447</v>
      </c>
      <c r="B5125" s="182" t="s">
        <v>7902</v>
      </c>
      <c r="C5125" s="182" t="s">
        <v>183</v>
      </c>
      <c r="D5125" s="183">
        <v>44593</v>
      </c>
      <c r="E5125" s="188" t="s">
        <v>7328</v>
      </c>
      <c r="F5125" s="186">
        <v>475438</v>
      </c>
      <c r="G5125" s="185" t="s">
        <v>6096</v>
      </c>
      <c r="H5125" s="110" t="s">
        <v>7083</v>
      </c>
      <c r="I5125" s="110"/>
    </row>
    <row r="5126" spans="1:9" ht="11.25" customHeight="1" x14ac:dyDescent="0.2">
      <c r="A5126" s="181">
        <v>101448</v>
      </c>
      <c r="B5126" s="182" t="s">
        <v>11535</v>
      </c>
      <c r="C5126" s="182" t="s">
        <v>183</v>
      </c>
      <c r="D5126" s="183"/>
      <c r="E5126" s="188" t="s">
        <v>15193</v>
      </c>
      <c r="F5126" s="186">
        <v>0</v>
      </c>
      <c r="G5126" s="185" t="s">
        <v>6096</v>
      </c>
      <c r="H5126" s="110" t="s">
        <v>7083</v>
      </c>
      <c r="I5126" s="110"/>
    </row>
    <row r="5127" spans="1:9" ht="11.25" customHeight="1" x14ac:dyDescent="0.2">
      <c r="A5127" s="181">
        <v>101449</v>
      </c>
      <c r="B5127" s="182" t="s">
        <v>569</v>
      </c>
      <c r="C5127" s="182" t="s">
        <v>171</v>
      </c>
      <c r="D5127" s="183"/>
      <c r="E5127" s="188" t="s">
        <v>15193</v>
      </c>
      <c r="F5127" s="186">
        <v>0</v>
      </c>
      <c r="G5127" s="185" t="s">
        <v>6096</v>
      </c>
      <c r="H5127" s="110" t="s">
        <v>7083</v>
      </c>
      <c r="I5127" s="110"/>
    </row>
    <row r="5128" spans="1:9" ht="11.25" customHeight="1" x14ac:dyDescent="0.2">
      <c r="A5128" s="181">
        <v>101450</v>
      </c>
      <c r="B5128" s="182" t="s">
        <v>570</v>
      </c>
      <c r="C5128" s="182" t="s">
        <v>171</v>
      </c>
      <c r="D5128" s="183">
        <v>45434</v>
      </c>
      <c r="E5128" s="188" t="s">
        <v>10909</v>
      </c>
      <c r="F5128" s="186">
        <v>67203</v>
      </c>
      <c r="G5128" s="185" t="s">
        <v>6096</v>
      </c>
      <c r="H5128" s="110" t="s">
        <v>7083</v>
      </c>
      <c r="I5128" s="110"/>
    </row>
    <row r="5129" spans="1:9" ht="11.25" customHeight="1" x14ac:dyDescent="0.2">
      <c r="A5129" s="181">
        <v>101451</v>
      </c>
      <c r="B5129" s="182" t="s">
        <v>540</v>
      </c>
      <c r="C5129" s="182" t="s">
        <v>183</v>
      </c>
      <c r="D5129" s="183">
        <v>45434</v>
      </c>
      <c r="E5129" s="188" t="s">
        <v>10909</v>
      </c>
      <c r="F5129" s="186">
        <v>147759</v>
      </c>
      <c r="G5129" s="185" t="s">
        <v>6096</v>
      </c>
      <c r="H5129" s="110" t="s">
        <v>7083</v>
      </c>
      <c r="I5129" s="110"/>
    </row>
    <row r="5130" spans="1:9" ht="11.25" customHeight="1" x14ac:dyDescent="0.2">
      <c r="A5130" s="181">
        <v>101452</v>
      </c>
      <c r="B5130" s="182" t="s">
        <v>11534</v>
      </c>
      <c r="C5130" s="182" t="s">
        <v>183</v>
      </c>
      <c r="D5130" s="183"/>
      <c r="E5130" s="188" t="s">
        <v>15193</v>
      </c>
      <c r="F5130" s="186">
        <v>0</v>
      </c>
      <c r="G5130" s="185" t="s">
        <v>6096</v>
      </c>
      <c r="H5130" s="110" t="s">
        <v>7083</v>
      </c>
      <c r="I5130" s="110"/>
    </row>
    <row r="5131" spans="1:9" ht="11.25" customHeight="1" x14ac:dyDescent="0.2">
      <c r="A5131" s="181">
        <v>101453</v>
      </c>
      <c r="B5131" s="182" t="s">
        <v>11533</v>
      </c>
      <c r="C5131" s="182" t="s">
        <v>183</v>
      </c>
      <c r="D5131" s="183"/>
      <c r="E5131" s="188" t="s">
        <v>15193</v>
      </c>
      <c r="F5131" s="186">
        <v>0</v>
      </c>
      <c r="G5131" s="185" t="s">
        <v>6096</v>
      </c>
      <c r="H5131" s="110" t="s">
        <v>7083</v>
      </c>
      <c r="I5131" s="110"/>
    </row>
    <row r="5132" spans="1:9" ht="11.25" customHeight="1" x14ac:dyDescent="0.2">
      <c r="A5132" s="181">
        <v>101454</v>
      </c>
      <c r="B5132" s="182" t="s">
        <v>11532</v>
      </c>
      <c r="C5132" s="182" t="s">
        <v>178</v>
      </c>
      <c r="D5132" s="183"/>
      <c r="E5132" s="188" t="s">
        <v>15193</v>
      </c>
      <c r="F5132" s="186">
        <v>0</v>
      </c>
      <c r="G5132" s="185" t="s">
        <v>6096</v>
      </c>
      <c r="H5132" s="110" t="s">
        <v>7083</v>
      </c>
      <c r="I5132" s="110"/>
    </row>
    <row r="5133" spans="1:9" ht="11.25" customHeight="1" x14ac:dyDescent="0.2">
      <c r="A5133" s="181">
        <v>101455</v>
      </c>
      <c r="B5133" s="182" t="s">
        <v>338</v>
      </c>
      <c r="C5133" s="182" t="s">
        <v>178</v>
      </c>
      <c r="D5133" s="183">
        <v>43825</v>
      </c>
      <c r="E5133" s="188" t="s">
        <v>15195</v>
      </c>
      <c r="F5133" s="186">
        <v>53800</v>
      </c>
      <c r="G5133" s="185" t="s">
        <v>6096</v>
      </c>
      <c r="H5133" s="110" t="s">
        <v>7083</v>
      </c>
      <c r="I5133" s="110"/>
    </row>
    <row r="5134" spans="1:9" ht="11.25" customHeight="1" x14ac:dyDescent="0.2">
      <c r="A5134" s="181">
        <v>101456</v>
      </c>
      <c r="B5134" s="182" t="s">
        <v>11531</v>
      </c>
      <c r="C5134" s="182" t="s">
        <v>178</v>
      </c>
      <c r="D5134" s="183"/>
      <c r="E5134" s="188" t="s">
        <v>15193</v>
      </c>
      <c r="F5134" s="186">
        <v>0</v>
      </c>
      <c r="G5134" s="185" t="s">
        <v>6096</v>
      </c>
      <c r="H5134" s="110" t="s">
        <v>7083</v>
      </c>
      <c r="I5134" s="110"/>
    </row>
    <row r="5135" spans="1:9" ht="11.25" customHeight="1" x14ac:dyDescent="0.2">
      <c r="A5135" s="181">
        <v>101457</v>
      </c>
      <c r="B5135" s="182" t="s">
        <v>324</v>
      </c>
      <c r="C5135" s="182" t="s">
        <v>178</v>
      </c>
      <c r="D5135" s="183"/>
      <c r="E5135" s="188" t="s">
        <v>15193</v>
      </c>
      <c r="F5135" s="186">
        <v>0</v>
      </c>
      <c r="G5135" s="185" t="s">
        <v>6096</v>
      </c>
      <c r="H5135" s="110" t="s">
        <v>7083</v>
      </c>
      <c r="I5135" s="110"/>
    </row>
    <row r="5136" spans="1:9" ht="11.25" customHeight="1" x14ac:dyDescent="0.2">
      <c r="A5136" s="181">
        <v>101458</v>
      </c>
      <c r="B5136" s="182" t="s">
        <v>9241</v>
      </c>
      <c r="C5136" s="182" t="s">
        <v>178</v>
      </c>
      <c r="D5136" s="183">
        <v>44592</v>
      </c>
      <c r="E5136" s="188" t="s">
        <v>7328</v>
      </c>
      <c r="F5136" s="186">
        <v>173950</v>
      </c>
      <c r="G5136" s="185" t="s">
        <v>6096</v>
      </c>
      <c r="H5136" s="110" t="s">
        <v>6097</v>
      </c>
      <c r="I5136" s="110"/>
    </row>
    <row r="5137" spans="1:9" ht="11.25" customHeight="1" x14ac:dyDescent="0.2">
      <c r="A5137" s="181">
        <v>101459</v>
      </c>
      <c r="B5137" s="182" t="s">
        <v>8807</v>
      </c>
      <c r="C5137" s="182" t="s">
        <v>178</v>
      </c>
      <c r="D5137" s="183">
        <v>44592</v>
      </c>
      <c r="E5137" s="188" t="s">
        <v>7328</v>
      </c>
      <c r="F5137" s="186">
        <v>383725</v>
      </c>
      <c r="G5137" s="185" t="s">
        <v>6096</v>
      </c>
      <c r="H5137" s="110" t="s">
        <v>6100</v>
      </c>
      <c r="I5137" s="110"/>
    </row>
    <row r="5138" spans="1:9" ht="11.25" customHeight="1" x14ac:dyDescent="0.2">
      <c r="A5138" s="181">
        <v>101460</v>
      </c>
      <c r="B5138" s="182" t="s">
        <v>8806</v>
      </c>
      <c r="C5138" s="182" t="s">
        <v>178</v>
      </c>
      <c r="D5138" s="184">
        <v>43556</v>
      </c>
      <c r="E5138" s="188" t="s">
        <v>15195</v>
      </c>
      <c r="F5138" s="186">
        <v>307587</v>
      </c>
      <c r="G5138" s="185" t="s">
        <v>6096</v>
      </c>
      <c r="H5138" s="110" t="s">
        <v>6097</v>
      </c>
      <c r="I5138" s="110"/>
    </row>
    <row r="5139" spans="1:9" ht="11.25" customHeight="1" x14ac:dyDescent="0.2">
      <c r="A5139" s="181">
        <v>101461</v>
      </c>
      <c r="B5139" s="182" t="s">
        <v>11530</v>
      </c>
      <c r="C5139" s="182" t="s">
        <v>178</v>
      </c>
      <c r="D5139" s="184"/>
      <c r="E5139" s="188" t="s">
        <v>15193</v>
      </c>
      <c r="F5139" s="186">
        <v>0</v>
      </c>
      <c r="G5139" s="185" t="s">
        <v>6096</v>
      </c>
      <c r="H5139" s="110" t="s">
        <v>6119</v>
      </c>
      <c r="I5139" s="110"/>
    </row>
    <row r="5140" spans="1:9" ht="11.25" customHeight="1" x14ac:dyDescent="0.2">
      <c r="A5140" s="181">
        <v>101462</v>
      </c>
      <c r="B5140" s="182" t="s">
        <v>8963</v>
      </c>
      <c r="C5140" s="182" t="s">
        <v>178</v>
      </c>
      <c r="D5140" s="184">
        <v>43539</v>
      </c>
      <c r="E5140" s="188" t="s">
        <v>15195</v>
      </c>
      <c r="F5140" s="186">
        <v>1240915.99</v>
      </c>
      <c r="G5140" s="185" t="s">
        <v>6096</v>
      </c>
      <c r="H5140" s="110" t="s">
        <v>6195</v>
      </c>
      <c r="I5140" s="110"/>
    </row>
    <row r="5141" spans="1:9" ht="11.25" customHeight="1" x14ac:dyDescent="0.2">
      <c r="A5141" s="181">
        <v>101463</v>
      </c>
      <c r="B5141" s="182" t="s">
        <v>4595</v>
      </c>
      <c r="C5141" s="182" t="s">
        <v>178</v>
      </c>
      <c r="D5141" s="183">
        <v>44590</v>
      </c>
      <c r="E5141" s="188" t="s">
        <v>7328</v>
      </c>
      <c r="F5141" s="186">
        <v>5600</v>
      </c>
      <c r="G5141" s="185" t="s">
        <v>6096</v>
      </c>
      <c r="H5141" s="110" t="s">
        <v>6194</v>
      </c>
      <c r="I5141" s="110"/>
    </row>
    <row r="5142" spans="1:9" ht="11.25" customHeight="1" x14ac:dyDescent="0.2">
      <c r="A5142" s="181">
        <v>101464</v>
      </c>
      <c r="B5142" s="182" t="s">
        <v>11529</v>
      </c>
      <c r="C5142" s="182" t="s">
        <v>178</v>
      </c>
      <c r="D5142" s="183"/>
      <c r="E5142" s="188" t="s">
        <v>15193</v>
      </c>
      <c r="F5142" s="186">
        <v>0</v>
      </c>
      <c r="G5142" s="185" t="s">
        <v>6096</v>
      </c>
      <c r="H5142" s="110" t="s">
        <v>6152</v>
      </c>
      <c r="I5142" s="110"/>
    </row>
    <row r="5143" spans="1:9" ht="11.25" customHeight="1" x14ac:dyDescent="0.2">
      <c r="A5143" s="181">
        <v>101465</v>
      </c>
      <c r="B5143" s="182" t="s">
        <v>9142</v>
      </c>
      <c r="C5143" s="182" t="s">
        <v>178</v>
      </c>
      <c r="D5143" s="183">
        <v>45433</v>
      </c>
      <c r="E5143" s="188" t="s">
        <v>10909</v>
      </c>
      <c r="F5143" s="186">
        <v>940113.01</v>
      </c>
      <c r="G5143" s="185" t="s">
        <v>6096</v>
      </c>
      <c r="H5143" s="110" t="s">
        <v>6152</v>
      </c>
      <c r="I5143" s="110"/>
    </row>
    <row r="5144" spans="1:9" ht="11.25" customHeight="1" x14ac:dyDescent="0.2">
      <c r="A5144" s="181">
        <v>101466</v>
      </c>
      <c r="B5144" s="182" t="s">
        <v>4601</v>
      </c>
      <c r="C5144" s="182" t="s">
        <v>178</v>
      </c>
      <c r="D5144" s="183">
        <v>44590</v>
      </c>
      <c r="E5144" s="188" t="s">
        <v>7328</v>
      </c>
      <c r="F5144" s="186">
        <v>29468.01</v>
      </c>
      <c r="G5144" s="185" t="s">
        <v>6096</v>
      </c>
      <c r="H5144" s="110" t="s">
        <v>6152</v>
      </c>
      <c r="I5144" s="110"/>
    </row>
    <row r="5145" spans="1:9" ht="11.25" customHeight="1" x14ac:dyDescent="0.2">
      <c r="A5145" s="181">
        <v>101467</v>
      </c>
      <c r="B5145" s="182" t="s">
        <v>11528</v>
      </c>
      <c r="C5145" s="182" t="s">
        <v>178</v>
      </c>
      <c r="D5145" s="183"/>
      <c r="E5145" s="188" t="s">
        <v>15193</v>
      </c>
      <c r="F5145" s="186">
        <v>0</v>
      </c>
      <c r="G5145" s="185" t="s">
        <v>6096</v>
      </c>
      <c r="H5145" s="110" t="s">
        <v>6257</v>
      </c>
      <c r="I5145" s="110"/>
    </row>
    <row r="5146" spans="1:9" ht="11.25" customHeight="1" x14ac:dyDescent="0.2">
      <c r="A5146" s="181">
        <v>101468</v>
      </c>
      <c r="B5146" s="182" t="s">
        <v>8776</v>
      </c>
      <c r="C5146" s="182" t="s">
        <v>178</v>
      </c>
      <c r="D5146" s="183">
        <v>43558</v>
      </c>
      <c r="E5146" s="188" t="s">
        <v>15195</v>
      </c>
      <c r="F5146" s="186">
        <v>30485</v>
      </c>
      <c r="G5146" s="185" t="s">
        <v>6096</v>
      </c>
      <c r="H5146" s="110" t="s">
        <v>6664</v>
      </c>
      <c r="I5146" s="110"/>
    </row>
    <row r="5147" spans="1:9" ht="11.25" customHeight="1" x14ac:dyDescent="0.2">
      <c r="A5147" s="181">
        <v>101469</v>
      </c>
      <c r="B5147" s="182" t="s">
        <v>2162</v>
      </c>
      <c r="C5147" s="182" t="s">
        <v>178</v>
      </c>
      <c r="D5147" s="183"/>
      <c r="E5147" s="188" t="s">
        <v>15193</v>
      </c>
      <c r="F5147" s="186">
        <v>0</v>
      </c>
      <c r="G5147" s="185" t="s">
        <v>6096</v>
      </c>
      <c r="H5147" s="110" t="s">
        <v>6429</v>
      </c>
      <c r="I5147" s="110"/>
    </row>
    <row r="5148" spans="1:9" ht="11.25" customHeight="1" x14ac:dyDescent="0.2">
      <c r="A5148" s="181">
        <v>101470</v>
      </c>
      <c r="B5148" s="182" t="s">
        <v>11527</v>
      </c>
      <c r="C5148" s="182" t="s">
        <v>178</v>
      </c>
      <c r="D5148" s="183"/>
      <c r="E5148" s="188" t="s">
        <v>15193</v>
      </c>
      <c r="F5148" s="186">
        <v>0</v>
      </c>
      <c r="G5148" s="185" t="s">
        <v>6096</v>
      </c>
      <c r="H5148" s="110" t="s">
        <v>6261</v>
      </c>
      <c r="I5148" s="110"/>
    </row>
    <row r="5149" spans="1:9" ht="11.25" customHeight="1" x14ac:dyDescent="0.2">
      <c r="A5149" s="181">
        <v>101471</v>
      </c>
      <c r="B5149" s="182" t="s">
        <v>11526</v>
      </c>
      <c r="C5149" s="182" t="s">
        <v>178</v>
      </c>
      <c r="D5149" s="183"/>
      <c r="E5149" s="188" t="s">
        <v>15193</v>
      </c>
      <c r="F5149" s="186">
        <v>0</v>
      </c>
      <c r="G5149" s="185" t="s">
        <v>6096</v>
      </c>
      <c r="H5149" s="110" t="s">
        <v>6949</v>
      </c>
      <c r="I5149" s="110"/>
    </row>
    <row r="5150" spans="1:9" ht="11.25" customHeight="1" x14ac:dyDescent="0.2">
      <c r="A5150" s="181">
        <v>101472</v>
      </c>
      <c r="B5150" s="182" t="s">
        <v>11524</v>
      </c>
      <c r="C5150" s="182" t="s">
        <v>178</v>
      </c>
      <c r="D5150" s="183"/>
      <c r="E5150" s="188" t="s">
        <v>15193</v>
      </c>
      <c r="F5150" s="186">
        <v>0</v>
      </c>
      <c r="G5150" s="185" t="s">
        <v>6096</v>
      </c>
      <c r="H5150" s="110" t="s">
        <v>6949</v>
      </c>
      <c r="I5150" s="110"/>
    </row>
    <row r="5151" spans="1:9" ht="11.25" customHeight="1" x14ac:dyDescent="0.2">
      <c r="A5151" s="181">
        <v>101473</v>
      </c>
      <c r="B5151" s="182" t="s">
        <v>1916</v>
      </c>
      <c r="C5151" s="182" t="s">
        <v>171</v>
      </c>
      <c r="D5151" s="183"/>
      <c r="E5151" s="188" t="s">
        <v>15193</v>
      </c>
      <c r="F5151" s="186">
        <v>0</v>
      </c>
      <c r="G5151" s="185" t="s">
        <v>6096</v>
      </c>
      <c r="H5151" s="110" t="s">
        <v>7083</v>
      </c>
      <c r="I5151" s="110"/>
    </row>
    <row r="5152" spans="1:9" ht="11.25" customHeight="1" x14ac:dyDescent="0.2">
      <c r="A5152" s="181">
        <v>101474</v>
      </c>
      <c r="B5152" s="182" t="s">
        <v>7975</v>
      </c>
      <c r="C5152" s="182" t="s">
        <v>868</v>
      </c>
      <c r="D5152" s="183">
        <v>45329</v>
      </c>
      <c r="E5152" s="188" t="s">
        <v>10909</v>
      </c>
      <c r="F5152" s="186">
        <v>20838</v>
      </c>
      <c r="G5152" s="185" t="s">
        <v>6096</v>
      </c>
      <c r="H5152" s="110" t="s">
        <v>6141</v>
      </c>
      <c r="I5152" s="110"/>
    </row>
    <row r="5153" spans="1:9" ht="11.25" customHeight="1" x14ac:dyDescent="0.2">
      <c r="A5153" s="181">
        <v>101475</v>
      </c>
      <c r="B5153" s="182" t="s">
        <v>4711</v>
      </c>
      <c r="C5153" s="182" t="s">
        <v>171</v>
      </c>
      <c r="D5153" s="183">
        <v>44721</v>
      </c>
      <c r="E5153" s="188" t="s">
        <v>7328</v>
      </c>
      <c r="F5153" s="186">
        <v>43775.01</v>
      </c>
      <c r="G5153" s="185" t="s">
        <v>6096</v>
      </c>
      <c r="H5153" s="110" t="s">
        <v>6121</v>
      </c>
      <c r="I5153" s="110"/>
    </row>
    <row r="5154" spans="1:9" ht="11.25" customHeight="1" x14ac:dyDescent="0.2">
      <c r="A5154" s="181">
        <v>101476</v>
      </c>
      <c r="B5154" s="182" t="s">
        <v>6547</v>
      </c>
      <c r="C5154" s="182" t="s">
        <v>178</v>
      </c>
      <c r="D5154" s="183">
        <v>45435</v>
      </c>
      <c r="E5154" s="188" t="s">
        <v>10909</v>
      </c>
      <c r="F5154" s="186">
        <v>1082751</v>
      </c>
      <c r="G5154" s="185" t="s">
        <v>6096</v>
      </c>
      <c r="H5154" s="110" t="s">
        <v>6121</v>
      </c>
      <c r="I5154" s="110"/>
    </row>
    <row r="5155" spans="1:9" ht="11.25" customHeight="1" x14ac:dyDescent="0.2">
      <c r="A5155" s="181">
        <v>101477</v>
      </c>
      <c r="B5155" s="182" t="s">
        <v>7400</v>
      </c>
      <c r="C5155" s="182" t="s">
        <v>168</v>
      </c>
      <c r="D5155" s="183">
        <v>45016</v>
      </c>
      <c r="E5155" s="188" t="s">
        <v>15194</v>
      </c>
      <c r="F5155" s="186">
        <v>9855</v>
      </c>
      <c r="G5155" s="185" t="s">
        <v>6096</v>
      </c>
      <c r="H5155" s="110" t="s">
        <v>6121</v>
      </c>
      <c r="I5155" s="110"/>
    </row>
    <row r="5156" spans="1:9" ht="11.25" customHeight="1" x14ac:dyDescent="0.2">
      <c r="A5156" s="181">
        <v>101478</v>
      </c>
      <c r="B5156" s="182" t="s">
        <v>7528</v>
      </c>
      <c r="C5156" s="182" t="s">
        <v>751</v>
      </c>
      <c r="D5156" s="183">
        <v>45009</v>
      </c>
      <c r="E5156" s="188" t="s">
        <v>15194</v>
      </c>
      <c r="F5156" s="186">
        <v>137646</v>
      </c>
      <c r="G5156" s="185" t="s">
        <v>6096</v>
      </c>
      <c r="H5156" s="110" t="s">
        <v>6121</v>
      </c>
      <c r="I5156" s="110"/>
    </row>
    <row r="5157" spans="1:9" ht="11.25" customHeight="1" x14ac:dyDescent="0.2">
      <c r="A5157" s="181">
        <v>101479</v>
      </c>
      <c r="B5157" s="182" t="s">
        <v>7527</v>
      </c>
      <c r="C5157" s="182" t="s">
        <v>751</v>
      </c>
      <c r="D5157" s="184">
        <v>45014</v>
      </c>
      <c r="E5157" s="188" t="s">
        <v>15194</v>
      </c>
      <c r="F5157" s="186">
        <v>280258.01</v>
      </c>
      <c r="G5157" s="185" t="s">
        <v>6096</v>
      </c>
      <c r="H5157" s="110" t="s">
        <v>6121</v>
      </c>
      <c r="I5157" s="110"/>
    </row>
    <row r="5158" spans="1:9" ht="11.25" customHeight="1" x14ac:dyDescent="0.2">
      <c r="A5158" s="181">
        <v>101480</v>
      </c>
      <c r="B5158" s="182" t="s">
        <v>5356</v>
      </c>
      <c r="C5158" s="182" t="s">
        <v>168</v>
      </c>
      <c r="D5158" s="184">
        <v>43558</v>
      </c>
      <c r="E5158" s="188" t="s">
        <v>15195</v>
      </c>
      <c r="F5158" s="186">
        <v>4547</v>
      </c>
      <c r="G5158" s="185" t="s">
        <v>6096</v>
      </c>
      <c r="H5158" s="110" t="s">
        <v>6121</v>
      </c>
      <c r="I5158" s="110"/>
    </row>
    <row r="5159" spans="1:9" ht="11.25" customHeight="1" x14ac:dyDescent="0.2">
      <c r="A5159" s="181">
        <v>101481</v>
      </c>
      <c r="B5159" s="182" t="s">
        <v>11523</v>
      </c>
      <c r="C5159" s="182" t="s">
        <v>178</v>
      </c>
      <c r="D5159" s="184"/>
      <c r="E5159" s="188" t="s">
        <v>15193</v>
      </c>
      <c r="F5159" s="186">
        <v>0</v>
      </c>
      <c r="G5159" s="185" t="s">
        <v>6096</v>
      </c>
      <c r="H5159" s="110" t="s">
        <v>6121</v>
      </c>
      <c r="I5159" s="110"/>
    </row>
    <row r="5160" spans="1:9" ht="11.25" customHeight="1" x14ac:dyDescent="0.2">
      <c r="A5160" s="181">
        <v>101482</v>
      </c>
      <c r="B5160" s="182" t="s">
        <v>1286</v>
      </c>
      <c r="C5160" s="182" t="s">
        <v>178</v>
      </c>
      <c r="D5160" s="183">
        <v>44592</v>
      </c>
      <c r="E5160" s="188" t="s">
        <v>7328</v>
      </c>
      <c r="F5160" s="186">
        <v>5050</v>
      </c>
      <c r="G5160" s="185" t="s">
        <v>6096</v>
      </c>
      <c r="H5160" s="110" t="s">
        <v>6121</v>
      </c>
      <c r="I5160" s="110"/>
    </row>
    <row r="5161" spans="1:9" ht="11.25" customHeight="1" x14ac:dyDescent="0.2">
      <c r="A5161" s="181">
        <v>101483</v>
      </c>
      <c r="B5161" s="182" t="s">
        <v>11522</v>
      </c>
      <c r="C5161" s="182" t="s">
        <v>178</v>
      </c>
      <c r="D5161" s="184"/>
      <c r="E5161" s="188" t="s">
        <v>15193</v>
      </c>
      <c r="F5161" s="186">
        <v>0</v>
      </c>
      <c r="G5161" s="185" t="s">
        <v>6096</v>
      </c>
      <c r="H5161" s="110" t="s">
        <v>6121</v>
      </c>
      <c r="I5161" s="110"/>
    </row>
    <row r="5162" spans="1:9" ht="11.25" customHeight="1" x14ac:dyDescent="0.2">
      <c r="A5162" s="181">
        <v>101484</v>
      </c>
      <c r="B5162" s="182" t="s">
        <v>1912</v>
      </c>
      <c r="C5162" s="182" t="s">
        <v>171</v>
      </c>
      <c r="D5162" s="183">
        <v>45009</v>
      </c>
      <c r="E5162" s="188" t="s">
        <v>15194</v>
      </c>
      <c r="F5162" s="186">
        <v>21031</v>
      </c>
      <c r="G5162" s="185" t="s">
        <v>6096</v>
      </c>
      <c r="H5162" s="110" t="s">
        <v>6121</v>
      </c>
      <c r="I5162" s="110"/>
    </row>
    <row r="5163" spans="1:9" ht="11.25" customHeight="1" x14ac:dyDescent="0.2">
      <c r="A5163" s="181">
        <v>101485</v>
      </c>
      <c r="B5163" s="182" t="s">
        <v>2758</v>
      </c>
      <c r="C5163" s="182" t="s">
        <v>273</v>
      </c>
      <c r="D5163" s="183">
        <v>44591</v>
      </c>
      <c r="E5163" s="188" t="s">
        <v>7328</v>
      </c>
      <c r="F5163" s="186">
        <v>471997.01</v>
      </c>
      <c r="G5163" s="185" t="s">
        <v>6096</v>
      </c>
      <c r="H5163" s="110" t="s">
        <v>6121</v>
      </c>
      <c r="I5163" s="110"/>
    </row>
    <row r="5164" spans="1:9" ht="11.25" customHeight="1" x14ac:dyDescent="0.2">
      <c r="A5164" s="181">
        <v>101486</v>
      </c>
      <c r="B5164" s="182" t="s">
        <v>6545</v>
      </c>
      <c r="C5164" s="182" t="s">
        <v>178</v>
      </c>
      <c r="D5164" s="183">
        <v>45439</v>
      </c>
      <c r="E5164" s="188" t="s">
        <v>10909</v>
      </c>
      <c r="F5164" s="186">
        <v>181356</v>
      </c>
      <c r="G5164" s="185" t="s">
        <v>6096</v>
      </c>
      <c r="H5164" s="110" t="s">
        <v>6141</v>
      </c>
      <c r="I5164" s="110"/>
    </row>
    <row r="5165" spans="1:9" ht="11.25" customHeight="1" x14ac:dyDescent="0.2">
      <c r="A5165" s="181">
        <v>101487</v>
      </c>
      <c r="B5165" s="182" t="s">
        <v>2184</v>
      </c>
      <c r="C5165" s="182" t="s">
        <v>247</v>
      </c>
      <c r="D5165" s="183">
        <v>45014</v>
      </c>
      <c r="E5165" s="188" t="s">
        <v>15194</v>
      </c>
      <c r="F5165" s="186">
        <v>24757</v>
      </c>
      <c r="G5165" s="185" t="s">
        <v>6096</v>
      </c>
      <c r="H5165" s="110" t="s">
        <v>6121</v>
      </c>
      <c r="I5165" s="110"/>
    </row>
    <row r="5166" spans="1:9" ht="11.25" customHeight="1" x14ac:dyDescent="0.2">
      <c r="A5166" s="181">
        <v>101488</v>
      </c>
      <c r="B5166" s="182" t="s">
        <v>7900</v>
      </c>
      <c r="C5166" s="182" t="s">
        <v>273</v>
      </c>
      <c r="D5166" s="184">
        <v>45062</v>
      </c>
      <c r="E5166" s="188" t="s">
        <v>15194</v>
      </c>
      <c r="F5166" s="186">
        <v>105625</v>
      </c>
      <c r="G5166" s="185" t="s">
        <v>6096</v>
      </c>
      <c r="H5166" s="110" t="s">
        <v>6121</v>
      </c>
      <c r="I5166" s="110"/>
    </row>
    <row r="5167" spans="1:9" ht="11.25" customHeight="1" x14ac:dyDescent="0.2">
      <c r="A5167" s="181">
        <v>101489</v>
      </c>
      <c r="B5167" s="182" t="s">
        <v>2652</v>
      </c>
      <c r="C5167" s="182" t="s">
        <v>178</v>
      </c>
      <c r="D5167" s="184"/>
      <c r="E5167" s="188" t="s">
        <v>15193</v>
      </c>
      <c r="F5167" s="186">
        <v>0</v>
      </c>
      <c r="G5167" s="185" t="s">
        <v>6096</v>
      </c>
      <c r="H5167" s="110" t="s">
        <v>6121</v>
      </c>
      <c r="I5167" s="110"/>
    </row>
    <row r="5168" spans="1:9" ht="11.25" customHeight="1" x14ac:dyDescent="0.2">
      <c r="A5168" s="181">
        <v>101490</v>
      </c>
      <c r="B5168" s="182" t="s">
        <v>4671</v>
      </c>
      <c r="C5168" s="182" t="s">
        <v>178</v>
      </c>
      <c r="D5168" s="184">
        <v>44592</v>
      </c>
      <c r="E5168" s="188" t="s">
        <v>7328</v>
      </c>
      <c r="F5168" s="186">
        <v>108618</v>
      </c>
      <c r="G5168" s="185" t="s">
        <v>6096</v>
      </c>
      <c r="H5168" s="110" t="s">
        <v>6121</v>
      </c>
      <c r="I5168" s="110"/>
    </row>
    <row r="5169" spans="1:9" ht="11.25" customHeight="1" x14ac:dyDescent="0.2">
      <c r="A5169" s="181">
        <v>101491</v>
      </c>
      <c r="B5169" s="182" t="s">
        <v>2165</v>
      </c>
      <c r="C5169" s="182" t="s">
        <v>178</v>
      </c>
      <c r="D5169" s="183">
        <v>44592</v>
      </c>
      <c r="E5169" s="188" t="s">
        <v>7328</v>
      </c>
      <c r="F5169" s="186">
        <v>61323</v>
      </c>
      <c r="G5169" s="185" t="s">
        <v>6096</v>
      </c>
      <c r="H5169" s="110" t="s">
        <v>6121</v>
      </c>
      <c r="I5169" s="110"/>
    </row>
    <row r="5170" spans="1:9" ht="11.25" customHeight="1" x14ac:dyDescent="0.2">
      <c r="A5170" s="181">
        <v>101492</v>
      </c>
      <c r="B5170" s="182" t="s">
        <v>2790</v>
      </c>
      <c r="C5170" s="182" t="s">
        <v>171</v>
      </c>
      <c r="D5170" s="183">
        <v>45014</v>
      </c>
      <c r="E5170" s="188" t="s">
        <v>15194</v>
      </c>
      <c r="F5170" s="186">
        <v>21089</v>
      </c>
      <c r="G5170" s="185" t="s">
        <v>6096</v>
      </c>
      <c r="H5170" s="110" t="s">
        <v>6121</v>
      </c>
      <c r="I5170" s="110"/>
    </row>
    <row r="5171" spans="1:9" ht="11.25" customHeight="1" x14ac:dyDescent="0.2">
      <c r="A5171" s="181">
        <v>101493</v>
      </c>
      <c r="B5171" s="182" t="s">
        <v>2789</v>
      </c>
      <c r="C5171" s="182" t="s">
        <v>171</v>
      </c>
      <c r="D5171" s="183"/>
      <c r="E5171" s="188" t="s">
        <v>15193</v>
      </c>
      <c r="F5171" s="186">
        <v>0</v>
      </c>
      <c r="G5171" s="185" t="s">
        <v>6096</v>
      </c>
      <c r="H5171" s="110" t="s">
        <v>6121</v>
      </c>
      <c r="I5171" s="110"/>
    </row>
    <row r="5172" spans="1:9" ht="11.25" customHeight="1" x14ac:dyDescent="0.2">
      <c r="A5172" s="181">
        <v>101494</v>
      </c>
      <c r="B5172" s="182" t="s">
        <v>480</v>
      </c>
      <c r="C5172" s="182" t="s">
        <v>178</v>
      </c>
      <c r="D5172" s="183"/>
      <c r="E5172" s="188" t="s">
        <v>15193</v>
      </c>
      <c r="F5172" s="186">
        <v>0</v>
      </c>
      <c r="G5172" s="185" t="s">
        <v>6096</v>
      </c>
      <c r="H5172" s="110" t="s">
        <v>6121</v>
      </c>
      <c r="I5172" s="110"/>
    </row>
    <row r="5173" spans="1:9" ht="11.25" customHeight="1" x14ac:dyDescent="0.2">
      <c r="A5173" s="181">
        <v>101495</v>
      </c>
      <c r="B5173" s="182" t="s">
        <v>11521</v>
      </c>
      <c r="C5173" s="182" t="s">
        <v>178</v>
      </c>
      <c r="D5173" s="183"/>
      <c r="E5173" s="188" t="s">
        <v>15193</v>
      </c>
      <c r="F5173" s="186">
        <v>0</v>
      </c>
      <c r="G5173" s="185" t="s">
        <v>6096</v>
      </c>
      <c r="H5173" s="110" t="s">
        <v>6121</v>
      </c>
      <c r="I5173" s="110"/>
    </row>
    <row r="5174" spans="1:9" ht="11.25" customHeight="1" x14ac:dyDescent="0.2">
      <c r="A5174" s="181">
        <v>101496</v>
      </c>
      <c r="B5174" s="182" t="s">
        <v>11520</v>
      </c>
      <c r="C5174" s="182" t="s">
        <v>178</v>
      </c>
      <c r="D5174" s="183"/>
      <c r="E5174" s="188" t="s">
        <v>15193</v>
      </c>
      <c r="F5174" s="186">
        <v>0</v>
      </c>
      <c r="G5174" s="185" t="s">
        <v>6096</v>
      </c>
      <c r="H5174" s="110" t="s">
        <v>6121</v>
      </c>
      <c r="I5174" s="110"/>
    </row>
    <row r="5175" spans="1:9" ht="11.25" customHeight="1" x14ac:dyDescent="0.2">
      <c r="A5175" s="181">
        <v>101497</v>
      </c>
      <c r="B5175" s="182" t="s">
        <v>8773</v>
      </c>
      <c r="C5175" s="182" t="s">
        <v>178</v>
      </c>
      <c r="D5175" s="183">
        <v>43559</v>
      </c>
      <c r="E5175" s="188" t="s">
        <v>15195</v>
      </c>
      <c r="F5175" s="186">
        <v>30447360</v>
      </c>
      <c r="G5175" s="185" t="s">
        <v>6096</v>
      </c>
      <c r="H5175" s="110" t="s">
        <v>6121</v>
      </c>
      <c r="I5175" s="110"/>
    </row>
    <row r="5176" spans="1:9" ht="11.25" customHeight="1" x14ac:dyDescent="0.2">
      <c r="A5176" s="181">
        <v>101498</v>
      </c>
      <c r="B5176" s="182" t="s">
        <v>11519</v>
      </c>
      <c r="C5176" s="182" t="s">
        <v>178</v>
      </c>
      <c r="D5176" s="183"/>
      <c r="E5176" s="188" t="s">
        <v>15193</v>
      </c>
      <c r="F5176" s="186">
        <v>0</v>
      </c>
      <c r="G5176" s="185" t="s">
        <v>6096</v>
      </c>
      <c r="H5176" s="110" t="s">
        <v>6121</v>
      </c>
      <c r="I5176" s="110"/>
    </row>
    <row r="5177" spans="1:9" ht="11.25" customHeight="1" x14ac:dyDescent="0.2">
      <c r="A5177" s="181">
        <v>101499</v>
      </c>
      <c r="B5177" s="182" t="s">
        <v>11518</v>
      </c>
      <c r="C5177" s="182" t="s">
        <v>178</v>
      </c>
      <c r="D5177" s="183"/>
      <c r="E5177" s="188" t="s">
        <v>15193</v>
      </c>
      <c r="F5177" s="186">
        <v>0</v>
      </c>
      <c r="G5177" s="185" t="s">
        <v>6096</v>
      </c>
      <c r="H5177" s="110" t="s">
        <v>6121</v>
      </c>
      <c r="I5177" s="110"/>
    </row>
    <row r="5178" spans="1:9" ht="11.25" customHeight="1" x14ac:dyDescent="0.2">
      <c r="A5178" s="181">
        <v>101500</v>
      </c>
      <c r="B5178" s="182" t="s">
        <v>11517</v>
      </c>
      <c r="C5178" s="182" t="s">
        <v>178</v>
      </c>
      <c r="D5178" s="183"/>
      <c r="E5178" s="188" t="s">
        <v>15193</v>
      </c>
      <c r="F5178" s="186">
        <v>0</v>
      </c>
      <c r="G5178" s="185" t="s">
        <v>6096</v>
      </c>
      <c r="H5178" s="110" t="s">
        <v>6121</v>
      </c>
      <c r="I5178" s="110"/>
    </row>
    <row r="5179" spans="1:9" ht="11.25" customHeight="1" x14ac:dyDescent="0.2">
      <c r="A5179" s="181">
        <v>101501</v>
      </c>
      <c r="B5179" s="182" t="s">
        <v>11516</v>
      </c>
      <c r="C5179" s="182" t="s">
        <v>178</v>
      </c>
      <c r="D5179" s="183"/>
      <c r="E5179" s="188" t="s">
        <v>15193</v>
      </c>
      <c r="F5179" s="186">
        <v>0</v>
      </c>
      <c r="G5179" s="185" t="s">
        <v>6096</v>
      </c>
      <c r="H5179" s="110" t="s">
        <v>6121</v>
      </c>
      <c r="I5179" s="110"/>
    </row>
    <row r="5180" spans="1:9" ht="11.25" customHeight="1" x14ac:dyDescent="0.2">
      <c r="A5180" s="181">
        <v>101502</v>
      </c>
      <c r="B5180" s="182" t="s">
        <v>8542</v>
      </c>
      <c r="C5180" s="182" t="s">
        <v>178</v>
      </c>
      <c r="D5180" s="183">
        <v>43641</v>
      </c>
      <c r="E5180" s="188" t="s">
        <v>15195</v>
      </c>
      <c r="F5180" s="186">
        <v>2538817</v>
      </c>
      <c r="G5180" s="185" t="s">
        <v>6096</v>
      </c>
      <c r="H5180" s="110" t="s">
        <v>6121</v>
      </c>
      <c r="I5180" s="110"/>
    </row>
    <row r="5181" spans="1:9" ht="11.25" customHeight="1" x14ac:dyDescent="0.2">
      <c r="A5181" s="181">
        <v>101503</v>
      </c>
      <c r="B5181" s="182" t="s">
        <v>7899</v>
      </c>
      <c r="C5181" s="182" t="s">
        <v>178</v>
      </c>
      <c r="D5181" s="183">
        <v>43839</v>
      </c>
      <c r="E5181" s="188" t="s">
        <v>15196</v>
      </c>
      <c r="F5181" s="186">
        <v>19228</v>
      </c>
      <c r="G5181" s="185" t="s">
        <v>6096</v>
      </c>
      <c r="H5181" s="110" t="s">
        <v>6121</v>
      </c>
      <c r="I5181" s="110"/>
    </row>
    <row r="5182" spans="1:9" ht="11.25" customHeight="1" x14ac:dyDescent="0.2">
      <c r="A5182" s="181">
        <v>101504</v>
      </c>
      <c r="B5182" s="182" t="s">
        <v>11515</v>
      </c>
      <c r="C5182" s="182" t="s">
        <v>178</v>
      </c>
      <c r="D5182" s="184"/>
      <c r="E5182" s="188" t="s">
        <v>15193</v>
      </c>
      <c r="F5182" s="186">
        <v>0</v>
      </c>
      <c r="G5182" s="185" t="s">
        <v>6096</v>
      </c>
      <c r="H5182" s="110" t="s">
        <v>6121</v>
      </c>
      <c r="I5182" s="110"/>
    </row>
    <row r="5183" spans="1:9" ht="11.25" customHeight="1" x14ac:dyDescent="0.2">
      <c r="A5183" s="181">
        <v>101505</v>
      </c>
      <c r="B5183" s="182" t="s">
        <v>2169</v>
      </c>
      <c r="C5183" s="182" t="s">
        <v>178</v>
      </c>
      <c r="D5183" s="183"/>
      <c r="E5183" s="188" t="s">
        <v>15193</v>
      </c>
      <c r="F5183" s="186">
        <v>0</v>
      </c>
      <c r="G5183" s="185" t="s">
        <v>6096</v>
      </c>
      <c r="H5183" s="110" t="s">
        <v>6121</v>
      </c>
      <c r="I5183" s="110"/>
    </row>
    <row r="5184" spans="1:9" ht="11.25" customHeight="1" x14ac:dyDescent="0.2">
      <c r="A5184" s="181">
        <v>101506</v>
      </c>
      <c r="B5184" s="182" t="s">
        <v>5249</v>
      </c>
      <c r="C5184" s="182" t="s">
        <v>4532</v>
      </c>
      <c r="D5184" s="183">
        <v>45014</v>
      </c>
      <c r="E5184" s="188" t="s">
        <v>15194</v>
      </c>
      <c r="F5184" s="186">
        <v>3658305</v>
      </c>
      <c r="G5184" s="185" t="s">
        <v>6096</v>
      </c>
      <c r="H5184" s="110" t="s">
        <v>6121</v>
      </c>
      <c r="I5184" s="110"/>
    </row>
    <row r="5185" spans="1:9" ht="11.25" customHeight="1" x14ac:dyDescent="0.2">
      <c r="A5185" s="181">
        <v>101507</v>
      </c>
      <c r="B5185" s="182" t="s">
        <v>2192</v>
      </c>
      <c r="C5185" s="182" t="s">
        <v>178</v>
      </c>
      <c r="D5185" s="183"/>
      <c r="E5185" s="188" t="s">
        <v>15193</v>
      </c>
      <c r="F5185" s="186">
        <v>0</v>
      </c>
      <c r="G5185" s="185" t="s">
        <v>6096</v>
      </c>
      <c r="H5185" s="110" t="s">
        <v>6121</v>
      </c>
      <c r="I5185" s="110"/>
    </row>
    <row r="5186" spans="1:9" ht="11.25" customHeight="1" x14ac:dyDescent="0.2">
      <c r="A5186" s="181">
        <v>101508</v>
      </c>
      <c r="B5186" s="182" t="s">
        <v>2153</v>
      </c>
      <c r="C5186" s="182" t="s">
        <v>178</v>
      </c>
      <c r="D5186" s="184"/>
      <c r="E5186" s="188" t="s">
        <v>15193</v>
      </c>
      <c r="F5186" s="186">
        <v>0</v>
      </c>
      <c r="G5186" s="185" t="s">
        <v>6096</v>
      </c>
      <c r="H5186" s="110" t="s">
        <v>6121</v>
      </c>
      <c r="I5186" s="110"/>
    </row>
    <row r="5187" spans="1:9" ht="11.25" customHeight="1" x14ac:dyDescent="0.2">
      <c r="A5187" s="181">
        <v>101509</v>
      </c>
      <c r="B5187" s="182" t="s">
        <v>3471</v>
      </c>
      <c r="C5187" s="182" t="s">
        <v>178</v>
      </c>
      <c r="D5187" s="184">
        <v>45014</v>
      </c>
      <c r="E5187" s="188" t="s">
        <v>15194</v>
      </c>
      <c r="F5187" s="186">
        <v>2049660</v>
      </c>
      <c r="G5187" s="185" t="s">
        <v>6096</v>
      </c>
      <c r="H5187" s="110" t="s">
        <v>6121</v>
      </c>
      <c r="I5187" s="110"/>
    </row>
    <row r="5188" spans="1:9" ht="11.25" customHeight="1" x14ac:dyDescent="0.2">
      <c r="A5188" s="181">
        <v>101510</v>
      </c>
      <c r="B5188" s="182" t="s">
        <v>8516</v>
      </c>
      <c r="C5188" s="182" t="s">
        <v>178</v>
      </c>
      <c r="D5188" s="183">
        <v>44592</v>
      </c>
      <c r="E5188" s="188" t="s">
        <v>7328</v>
      </c>
      <c r="F5188" s="186">
        <v>156733</v>
      </c>
      <c r="G5188" s="185" t="s">
        <v>6096</v>
      </c>
      <c r="H5188" s="110" t="s">
        <v>6121</v>
      </c>
      <c r="I5188" s="110"/>
    </row>
    <row r="5189" spans="1:9" ht="11.25" customHeight="1" x14ac:dyDescent="0.2">
      <c r="A5189" s="181">
        <v>101511</v>
      </c>
      <c r="B5189" s="182" t="s">
        <v>11514</v>
      </c>
      <c r="C5189" s="182" t="s">
        <v>171</v>
      </c>
      <c r="D5189" s="183"/>
      <c r="E5189" s="188" t="s">
        <v>15193</v>
      </c>
      <c r="F5189" s="186">
        <v>0</v>
      </c>
      <c r="G5189" s="185" t="s">
        <v>6096</v>
      </c>
      <c r="H5189" s="110" t="s">
        <v>6121</v>
      </c>
      <c r="I5189" s="110"/>
    </row>
    <row r="5190" spans="1:9" ht="11.25" customHeight="1" x14ac:dyDescent="0.2">
      <c r="A5190" s="181">
        <v>101512</v>
      </c>
      <c r="B5190" s="182" t="s">
        <v>11513</v>
      </c>
      <c r="C5190" s="182" t="s">
        <v>171</v>
      </c>
      <c r="D5190" s="183"/>
      <c r="E5190" s="188" t="s">
        <v>15193</v>
      </c>
      <c r="F5190" s="186">
        <v>0</v>
      </c>
      <c r="G5190" s="185" t="s">
        <v>6096</v>
      </c>
      <c r="H5190" s="110" t="s">
        <v>6121</v>
      </c>
      <c r="I5190" s="110"/>
    </row>
    <row r="5191" spans="1:9" ht="11.25" customHeight="1" x14ac:dyDescent="0.2">
      <c r="A5191" s="181">
        <v>101513</v>
      </c>
      <c r="B5191" s="182" t="s">
        <v>391</v>
      </c>
      <c r="C5191" s="182" t="s">
        <v>273</v>
      </c>
      <c r="D5191" s="183"/>
      <c r="E5191" s="188" t="s">
        <v>15193</v>
      </c>
      <c r="F5191" s="186">
        <v>0</v>
      </c>
      <c r="G5191" s="185" t="s">
        <v>6096</v>
      </c>
      <c r="H5191" s="110" t="s">
        <v>6121</v>
      </c>
      <c r="I5191" s="110"/>
    </row>
    <row r="5192" spans="1:9" ht="11.25" customHeight="1" x14ac:dyDescent="0.2">
      <c r="A5192" s="181">
        <v>101514</v>
      </c>
      <c r="B5192" s="182" t="s">
        <v>509</v>
      </c>
      <c r="C5192" s="182" t="s">
        <v>183</v>
      </c>
      <c r="D5192" s="183"/>
      <c r="E5192" s="188" t="s">
        <v>15193</v>
      </c>
      <c r="F5192" s="186">
        <v>0</v>
      </c>
      <c r="G5192" s="185" t="s">
        <v>6096</v>
      </c>
      <c r="H5192" s="110" t="s">
        <v>6121</v>
      </c>
      <c r="I5192" s="110"/>
    </row>
    <row r="5193" spans="1:9" ht="11.25" customHeight="1" x14ac:dyDescent="0.2">
      <c r="A5193" s="181">
        <v>101515</v>
      </c>
      <c r="B5193" s="182" t="s">
        <v>505</v>
      </c>
      <c r="C5193" s="182" t="s">
        <v>183</v>
      </c>
      <c r="D5193" s="183"/>
      <c r="E5193" s="188" t="s">
        <v>15193</v>
      </c>
      <c r="F5193" s="186">
        <v>0</v>
      </c>
      <c r="G5193" s="185" t="s">
        <v>6096</v>
      </c>
      <c r="H5193" s="110" t="s">
        <v>6121</v>
      </c>
      <c r="I5193" s="110"/>
    </row>
    <row r="5194" spans="1:9" ht="11.25" customHeight="1" x14ac:dyDescent="0.2">
      <c r="A5194" s="181">
        <v>101516</v>
      </c>
      <c r="B5194" s="182" t="s">
        <v>8911</v>
      </c>
      <c r="C5194" s="182" t="s">
        <v>178</v>
      </c>
      <c r="D5194" s="183">
        <v>43544</v>
      </c>
      <c r="E5194" s="188" t="s">
        <v>15195</v>
      </c>
      <c r="F5194" s="186">
        <v>122948278</v>
      </c>
      <c r="G5194" s="185" t="s">
        <v>6096</v>
      </c>
      <c r="H5194" s="110" t="s">
        <v>6121</v>
      </c>
      <c r="I5194" s="110"/>
    </row>
    <row r="5195" spans="1:9" ht="11.25" customHeight="1" x14ac:dyDescent="0.2">
      <c r="A5195" s="181">
        <v>101517</v>
      </c>
      <c r="B5195" s="182" t="s">
        <v>8989</v>
      </c>
      <c r="C5195" s="182" t="s">
        <v>178</v>
      </c>
      <c r="D5195" s="183">
        <v>43537</v>
      </c>
      <c r="E5195" s="188" t="s">
        <v>15195</v>
      </c>
      <c r="F5195" s="186">
        <v>626840766</v>
      </c>
      <c r="G5195" s="185" t="s">
        <v>6096</v>
      </c>
      <c r="H5195" s="110" t="s">
        <v>6121</v>
      </c>
      <c r="I5195" s="110"/>
    </row>
    <row r="5196" spans="1:9" ht="11.25" customHeight="1" x14ac:dyDescent="0.2">
      <c r="A5196" s="181">
        <v>101518</v>
      </c>
      <c r="B5196" s="182" t="s">
        <v>5274</v>
      </c>
      <c r="C5196" s="182" t="s">
        <v>178</v>
      </c>
      <c r="D5196" s="183">
        <v>44679</v>
      </c>
      <c r="E5196" s="188" t="s">
        <v>7328</v>
      </c>
      <c r="F5196" s="186">
        <v>17452866</v>
      </c>
      <c r="G5196" s="185" t="s">
        <v>6096</v>
      </c>
      <c r="H5196" s="110" t="s">
        <v>6121</v>
      </c>
      <c r="I5196" s="110"/>
    </row>
    <row r="5197" spans="1:9" ht="11.25" customHeight="1" x14ac:dyDescent="0.2">
      <c r="A5197" s="181">
        <v>101519</v>
      </c>
      <c r="B5197" s="182" t="s">
        <v>5269</v>
      </c>
      <c r="C5197" s="182" t="s">
        <v>178</v>
      </c>
      <c r="D5197" s="183">
        <v>44677</v>
      </c>
      <c r="E5197" s="188" t="s">
        <v>7328</v>
      </c>
      <c r="F5197" s="186">
        <v>21586935</v>
      </c>
      <c r="G5197" s="185" t="s">
        <v>6096</v>
      </c>
      <c r="H5197" s="110" t="s">
        <v>6121</v>
      </c>
      <c r="I5197" s="110"/>
    </row>
    <row r="5198" spans="1:9" ht="11.25" customHeight="1" x14ac:dyDescent="0.2">
      <c r="A5198" s="181">
        <v>101520</v>
      </c>
      <c r="B5198" s="182" t="s">
        <v>6225</v>
      </c>
      <c r="C5198" s="182" t="s">
        <v>178</v>
      </c>
      <c r="D5198" s="183">
        <v>44166</v>
      </c>
      <c r="E5198" s="188" t="s">
        <v>15196</v>
      </c>
      <c r="F5198" s="186">
        <v>78458.27</v>
      </c>
      <c r="G5198" s="185" t="s">
        <v>6096</v>
      </c>
      <c r="H5198" s="110" t="s">
        <v>6121</v>
      </c>
      <c r="I5198" s="110"/>
    </row>
    <row r="5199" spans="1:9" ht="11.25" customHeight="1" x14ac:dyDescent="0.2">
      <c r="A5199" s="181">
        <v>101521</v>
      </c>
      <c r="B5199" s="182" t="s">
        <v>5275</v>
      </c>
      <c r="C5199" s="182" t="s">
        <v>178</v>
      </c>
      <c r="D5199" s="184">
        <v>44677</v>
      </c>
      <c r="E5199" s="188" t="s">
        <v>7328</v>
      </c>
      <c r="F5199" s="186">
        <v>11599740</v>
      </c>
      <c r="G5199" s="185" t="s">
        <v>6096</v>
      </c>
      <c r="H5199" s="110" t="s">
        <v>6121</v>
      </c>
      <c r="I5199" s="110"/>
    </row>
    <row r="5200" spans="1:9" ht="11.25" customHeight="1" x14ac:dyDescent="0.2">
      <c r="A5200" s="181">
        <v>101523</v>
      </c>
      <c r="B5200" s="182" t="s">
        <v>9065</v>
      </c>
      <c r="C5200" s="182" t="s">
        <v>178</v>
      </c>
      <c r="D5200" s="183">
        <v>43532</v>
      </c>
      <c r="E5200" s="188" t="s">
        <v>15195</v>
      </c>
      <c r="F5200" s="186">
        <v>61846003</v>
      </c>
      <c r="G5200" s="185" t="s">
        <v>6096</v>
      </c>
      <c r="H5200" s="110" t="s">
        <v>6121</v>
      </c>
      <c r="I5200" s="110"/>
    </row>
    <row r="5201" spans="1:9" ht="11.25" customHeight="1" x14ac:dyDescent="0.2">
      <c r="A5201" s="181">
        <v>101524</v>
      </c>
      <c r="B5201" s="182" t="s">
        <v>8534</v>
      </c>
      <c r="C5201" s="182" t="s">
        <v>178</v>
      </c>
      <c r="D5201" s="183">
        <v>43649</v>
      </c>
      <c r="E5201" s="188" t="s">
        <v>15195</v>
      </c>
      <c r="F5201" s="186">
        <v>107766400</v>
      </c>
      <c r="G5201" s="185" t="s">
        <v>6096</v>
      </c>
      <c r="H5201" s="110" t="s">
        <v>7568</v>
      </c>
      <c r="I5201" s="110"/>
    </row>
    <row r="5202" spans="1:9" ht="11.25" customHeight="1" x14ac:dyDescent="0.2">
      <c r="A5202" s="181">
        <v>101525</v>
      </c>
      <c r="B5202" s="182" t="s">
        <v>11511</v>
      </c>
      <c r="C5202" s="182" t="s">
        <v>178</v>
      </c>
      <c r="D5202" s="183"/>
      <c r="E5202" s="188" t="s">
        <v>15193</v>
      </c>
      <c r="F5202" s="186">
        <v>0</v>
      </c>
      <c r="G5202" s="185" t="s">
        <v>6096</v>
      </c>
      <c r="H5202" s="110" t="s">
        <v>6121</v>
      </c>
      <c r="I5202" s="110"/>
    </row>
    <row r="5203" spans="1:9" ht="11.25" customHeight="1" x14ac:dyDescent="0.2">
      <c r="A5203" s="181">
        <v>101526</v>
      </c>
      <c r="B5203" s="182" t="s">
        <v>8272</v>
      </c>
      <c r="C5203" s="182" t="s">
        <v>178</v>
      </c>
      <c r="D5203" s="184">
        <v>43732</v>
      </c>
      <c r="E5203" s="188" t="s">
        <v>15195</v>
      </c>
      <c r="F5203" s="186">
        <v>129186400</v>
      </c>
      <c r="G5203" s="185" t="s">
        <v>6096</v>
      </c>
      <c r="H5203" s="110" t="s">
        <v>7568</v>
      </c>
      <c r="I5203" s="110"/>
    </row>
    <row r="5204" spans="1:9" ht="11.25" customHeight="1" x14ac:dyDescent="0.2">
      <c r="A5204" s="181">
        <v>101527</v>
      </c>
      <c r="B5204" s="182" t="s">
        <v>8772</v>
      </c>
      <c r="C5204" s="182" t="s">
        <v>171</v>
      </c>
      <c r="D5204" s="183">
        <v>43559</v>
      </c>
      <c r="E5204" s="188" t="s">
        <v>15195</v>
      </c>
      <c r="F5204" s="186">
        <v>10847</v>
      </c>
      <c r="G5204" s="185" t="s">
        <v>6096</v>
      </c>
      <c r="H5204" s="110" t="s">
        <v>6121</v>
      </c>
      <c r="I5204" s="110"/>
    </row>
    <row r="5205" spans="1:9" ht="11.25" customHeight="1" x14ac:dyDescent="0.2">
      <c r="A5205" s="181">
        <v>101528</v>
      </c>
      <c r="B5205" s="182" t="s">
        <v>4896</v>
      </c>
      <c r="C5205" s="182" t="s">
        <v>178</v>
      </c>
      <c r="D5205" s="183">
        <v>44589</v>
      </c>
      <c r="E5205" s="188" t="s">
        <v>7328</v>
      </c>
      <c r="F5205" s="186">
        <v>32506</v>
      </c>
      <c r="G5205" s="185" t="s">
        <v>6096</v>
      </c>
      <c r="H5205" s="110" t="s">
        <v>7568</v>
      </c>
      <c r="I5205" s="110"/>
    </row>
    <row r="5206" spans="1:9" ht="11.25" customHeight="1" x14ac:dyDescent="0.2">
      <c r="A5206" s="181">
        <v>101529</v>
      </c>
      <c r="B5206" s="182" t="s">
        <v>2281</v>
      </c>
      <c r="C5206" s="182" t="s">
        <v>178</v>
      </c>
      <c r="D5206" s="183">
        <v>45439</v>
      </c>
      <c r="E5206" s="188" t="s">
        <v>10909</v>
      </c>
      <c r="F5206" s="186">
        <v>7563485</v>
      </c>
      <c r="G5206" s="185" t="s">
        <v>6096</v>
      </c>
      <c r="H5206" s="110" t="s">
        <v>9778</v>
      </c>
      <c r="I5206" s="110"/>
    </row>
    <row r="5207" spans="1:9" ht="11.25" customHeight="1" x14ac:dyDescent="0.2">
      <c r="A5207" s="181">
        <v>101530</v>
      </c>
      <c r="B5207" s="182" t="s">
        <v>11510</v>
      </c>
      <c r="C5207" s="182" t="s">
        <v>178</v>
      </c>
      <c r="D5207" s="183">
        <v>45014</v>
      </c>
      <c r="E5207" s="188" t="s">
        <v>15194</v>
      </c>
      <c r="F5207" s="186">
        <v>11213928</v>
      </c>
      <c r="G5207" s="185" t="s">
        <v>6096</v>
      </c>
      <c r="H5207" s="110" t="s">
        <v>9778</v>
      </c>
      <c r="I5207" s="110"/>
    </row>
    <row r="5208" spans="1:9" ht="11.25" customHeight="1" x14ac:dyDescent="0.2">
      <c r="A5208" s="181">
        <v>101531</v>
      </c>
      <c r="B5208" s="182" t="s">
        <v>11509</v>
      </c>
      <c r="C5208" s="182" t="s">
        <v>178</v>
      </c>
      <c r="D5208" s="184"/>
      <c r="E5208" s="188" t="s">
        <v>15193</v>
      </c>
      <c r="F5208" s="186">
        <v>0</v>
      </c>
      <c r="G5208" s="185" t="s">
        <v>6096</v>
      </c>
      <c r="H5208" s="110" t="s">
        <v>9778</v>
      </c>
      <c r="I5208" s="110"/>
    </row>
    <row r="5209" spans="1:9" ht="11.25" customHeight="1" x14ac:dyDescent="0.2">
      <c r="A5209" s="181">
        <v>101532</v>
      </c>
      <c r="B5209" s="182" t="s">
        <v>2056</v>
      </c>
      <c r="C5209" s="182" t="s">
        <v>178</v>
      </c>
      <c r="D5209" s="183"/>
      <c r="E5209" s="188" t="s">
        <v>15193</v>
      </c>
      <c r="F5209" s="186">
        <v>0</v>
      </c>
      <c r="G5209" s="185" t="s">
        <v>6096</v>
      </c>
      <c r="H5209" s="110" t="s">
        <v>9778</v>
      </c>
      <c r="I5209" s="110"/>
    </row>
    <row r="5210" spans="1:9" ht="11.25" customHeight="1" x14ac:dyDescent="0.2">
      <c r="A5210" s="181">
        <v>101533</v>
      </c>
      <c r="B5210" s="182" t="s">
        <v>1790</v>
      </c>
      <c r="C5210" s="182" t="s">
        <v>178</v>
      </c>
      <c r="D5210" s="183"/>
      <c r="E5210" s="188" t="s">
        <v>15193</v>
      </c>
      <c r="F5210" s="186">
        <v>0</v>
      </c>
      <c r="G5210" s="185" t="s">
        <v>6096</v>
      </c>
      <c r="H5210" s="110" t="s">
        <v>6121</v>
      </c>
      <c r="I5210" s="110"/>
    </row>
    <row r="5211" spans="1:9" ht="11.25" customHeight="1" x14ac:dyDescent="0.2">
      <c r="A5211" s="181">
        <v>101534</v>
      </c>
      <c r="B5211" s="182" t="s">
        <v>11508</v>
      </c>
      <c r="C5211" s="182" t="s">
        <v>171</v>
      </c>
      <c r="D5211" s="183">
        <v>44685</v>
      </c>
      <c r="E5211" s="188" t="s">
        <v>7328</v>
      </c>
      <c r="F5211" s="186">
        <v>2300</v>
      </c>
      <c r="G5211" s="185" t="s">
        <v>6096</v>
      </c>
      <c r="H5211" s="110" t="s">
        <v>9778</v>
      </c>
      <c r="I5211" s="110"/>
    </row>
    <row r="5212" spans="1:9" ht="11.25" customHeight="1" x14ac:dyDescent="0.2">
      <c r="A5212" s="181">
        <v>101535</v>
      </c>
      <c r="B5212" s="182" t="s">
        <v>11507</v>
      </c>
      <c r="C5212" s="182" t="s">
        <v>4532</v>
      </c>
      <c r="D5212" s="183"/>
      <c r="E5212" s="188" t="s">
        <v>15193</v>
      </c>
      <c r="F5212" s="186">
        <v>0</v>
      </c>
      <c r="G5212" s="185" t="s">
        <v>6096</v>
      </c>
      <c r="H5212" s="110" t="s">
        <v>9778</v>
      </c>
      <c r="I5212" s="110"/>
    </row>
    <row r="5213" spans="1:9" ht="11.25" customHeight="1" x14ac:dyDescent="0.2">
      <c r="A5213" s="181">
        <v>101536</v>
      </c>
      <c r="B5213" s="182" t="s">
        <v>9157</v>
      </c>
      <c r="C5213" s="182" t="s">
        <v>171</v>
      </c>
      <c r="D5213" s="183">
        <v>44683</v>
      </c>
      <c r="E5213" s="188" t="s">
        <v>7328</v>
      </c>
      <c r="F5213" s="186">
        <v>2010.01</v>
      </c>
      <c r="G5213" s="185" t="s">
        <v>6096</v>
      </c>
      <c r="H5213" s="110" t="s">
        <v>6121</v>
      </c>
      <c r="I5213" s="110"/>
    </row>
    <row r="5214" spans="1:9" ht="11.25" customHeight="1" x14ac:dyDescent="0.2">
      <c r="A5214" s="181">
        <v>101537</v>
      </c>
      <c r="B5214" s="182" t="s">
        <v>4967</v>
      </c>
      <c r="C5214" s="182" t="s">
        <v>178</v>
      </c>
      <c r="D5214" s="184">
        <v>43508</v>
      </c>
      <c r="E5214" s="188" t="s">
        <v>15195</v>
      </c>
      <c r="F5214" s="186">
        <v>3164</v>
      </c>
      <c r="G5214" s="185" t="s">
        <v>6096</v>
      </c>
      <c r="H5214" s="110" t="s">
        <v>6121</v>
      </c>
      <c r="I5214" s="110"/>
    </row>
    <row r="5215" spans="1:9" ht="11.25" customHeight="1" x14ac:dyDescent="0.2">
      <c r="A5215" s="181">
        <v>101538</v>
      </c>
      <c r="B5215" s="182" t="s">
        <v>1884</v>
      </c>
      <c r="C5215" s="182" t="s">
        <v>171</v>
      </c>
      <c r="D5215" s="183">
        <v>45014</v>
      </c>
      <c r="E5215" s="188" t="s">
        <v>15194</v>
      </c>
      <c r="F5215" s="186">
        <v>4467</v>
      </c>
      <c r="G5215" s="185" t="s">
        <v>6096</v>
      </c>
      <c r="H5215" s="110" t="s">
        <v>6121</v>
      </c>
      <c r="I5215" s="110"/>
    </row>
    <row r="5216" spans="1:9" ht="11.25" customHeight="1" x14ac:dyDescent="0.2">
      <c r="A5216" s="181">
        <v>101539</v>
      </c>
      <c r="B5216" s="182" t="s">
        <v>11506</v>
      </c>
      <c r="C5216" s="182" t="s">
        <v>171</v>
      </c>
      <c r="D5216" s="183"/>
      <c r="E5216" s="188" t="s">
        <v>15193</v>
      </c>
      <c r="F5216" s="186">
        <v>0</v>
      </c>
      <c r="G5216" s="185" t="s">
        <v>6096</v>
      </c>
      <c r="H5216" s="110" t="s">
        <v>9778</v>
      </c>
      <c r="I5216" s="110"/>
    </row>
    <row r="5217" spans="1:9" ht="11.25" customHeight="1" x14ac:dyDescent="0.2">
      <c r="A5217" s="181">
        <v>101540</v>
      </c>
      <c r="B5217" s="182" t="s">
        <v>4708</v>
      </c>
      <c r="C5217" s="182" t="s">
        <v>171</v>
      </c>
      <c r="D5217" s="183">
        <v>45014</v>
      </c>
      <c r="E5217" s="188" t="s">
        <v>15194</v>
      </c>
      <c r="F5217" s="186">
        <v>12411</v>
      </c>
      <c r="G5217" s="185" t="s">
        <v>6096</v>
      </c>
      <c r="H5217" s="110" t="s">
        <v>6121</v>
      </c>
      <c r="I5217" s="110"/>
    </row>
    <row r="5218" spans="1:9" ht="11.25" customHeight="1" x14ac:dyDescent="0.2">
      <c r="A5218" s="181">
        <v>101541</v>
      </c>
      <c r="B5218" s="182" t="s">
        <v>11505</v>
      </c>
      <c r="C5218" s="182" t="s">
        <v>171</v>
      </c>
      <c r="D5218" s="183"/>
      <c r="E5218" s="188" t="s">
        <v>15193</v>
      </c>
      <c r="F5218" s="186">
        <v>0</v>
      </c>
      <c r="G5218" s="185" t="s">
        <v>6096</v>
      </c>
      <c r="H5218" s="110" t="s">
        <v>6121</v>
      </c>
      <c r="I5218" s="110"/>
    </row>
    <row r="5219" spans="1:9" ht="11.25" customHeight="1" x14ac:dyDescent="0.2">
      <c r="A5219" s="181">
        <v>101542</v>
      </c>
      <c r="B5219" s="182" t="s">
        <v>8962</v>
      </c>
      <c r="C5219" s="182" t="s">
        <v>171</v>
      </c>
      <c r="D5219" s="183">
        <v>44725</v>
      </c>
      <c r="E5219" s="188" t="s">
        <v>7328</v>
      </c>
      <c r="F5219" s="186">
        <v>7423.01</v>
      </c>
      <c r="G5219" s="185" t="s">
        <v>6096</v>
      </c>
      <c r="H5219" s="110" t="s">
        <v>9778</v>
      </c>
      <c r="I5219" s="110"/>
    </row>
    <row r="5220" spans="1:9" ht="11.25" customHeight="1" x14ac:dyDescent="0.2">
      <c r="A5220" s="181">
        <v>101543</v>
      </c>
      <c r="B5220" s="182" t="s">
        <v>11504</v>
      </c>
      <c r="C5220" s="182" t="s">
        <v>171</v>
      </c>
      <c r="D5220" s="183"/>
      <c r="E5220" s="188" t="s">
        <v>15193</v>
      </c>
      <c r="F5220" s="186">
        <v>0</v>
      </c>
      <c r="G5220" s="185" t="s">
        <v>6096</v>
      </c>
      <c r="H5220" s="110" t="s">
        <v>9778</v>
      </c>
      <c r="I5220" s="110"/>
    </row>
    <row r="5221" spans="1:9" ht="11.25" customHeight="1" x14ac:dyDescent="0.2">
      <c r="A5221" s="181">
        <v>101544</v>
      </c>
      <c r="B5221" s="182" t="s">
        <v>4485</v>
      </c>
      <c r="C5221" s="182" t="s">
        <v>183</v>
      </c>
      <c r="D5221" s="183"/>
      <c r="E5221" s="188" t="s">
        <v>15193</v>
      </c>
      <c r="F5221" s="186">
        <v>0</v>
      </c>
      <c r="G5221" s="185" t="s">
        <v>6096</v>
      </c>
      <c r="H5221" s="110" t="s">
        <v>9778</v>
      </c>
      <c r="I5221" s="110"/>
    </row>
    <row r="5222" spans="1:9" ht="11.25" customHeight="1" x14ac:dyDescent="0.2">
      <c r="A5222" s="181">
        <v>101545</v>
      </c>
      <c r="B5222" s="182" t="s">
        <v>4873</v>
      </c>
      <c r="C5222" s="182" t="s">
        <v>178</v>
      </c>
      <c r="D5222" s="183">
        <v>43559</v>
      </c>
      <c r="E5222" s="188" t="s">
        <v>15195</v>
      </c>
      <c r="F5222" s="186">
        <v>83759.990000000005</v>
      </c>
      <c r="G5222" s="185" t="s">
        <v>6096</v>
      </c>
      <c r="H5222" s="110" t="s">
        <v>9778</v>
      </c>
      <c r="I5222" s="110"/>
    </row>
    <row r="5223" spans="1:9" ht="11.25" customHeight="1" x14ac:dyDescent="0.2">
      <c r="A5223" s="181">
        <v>101546</v>
      </c>
      <c r="B5223" s="182" t="s">
        <v>4961</v>
      </c>
      <c r="C5223" s="182" t="s">
        <v>178</v>
      </c>
      <c r="D5223" s="183">
        <v>44589</v>
      </c>
      <c r="E5223" s="188" t="s">
        <v>7328</v>
      </c>
      <c r="F5223" s="186">
        <v>25158659</v>
      </c>
      <c r="G5223" s="185" t="s">
        <v>6096</v>
      </c>
      <c r="H5223" s="110" t="s">
        <v>9778</v>
      </c>
      <c r="I5223" s="110"/>
    </row>
    <row r="5224" spans="1:9" ht="11.25" customHeight="1" x14ac:dyDescent="0.2">
      <c r="A5224" s="181">
        <v>101547</v>
      </c>
      <c r="B5224" s="182" t="s">
        <v>5374</v>
      </c>
      <c r="C5224" s="182" t="s">
        <v>178</v>
      </c>
      <c r="D5224" s="183"/>
      <c r="E5224" s="188" t="s">
        <v>15193</v>
      </c>
      <c r="F5224" s="186">
        <v>0</v>
      </c>
      <c r="G5224" s="185" t="s">
        <v>6096</v>
      </c>
      <c r="H5224" s="110" t="s">
        <v>9778</v>
      </c>
      <c r="I5224" s="110"/>
    </row>
    <row r="5225" spans="1:9" ht="11.25" customHeight="1" x14ac:dyDescent="0.2">
      <c r="A5225" s="181">
        <v>101548</v>
      </c>
      <c r="B5225" s="182" t="s">
        <v>2327</v>
      </c>
      <c r="C5225" s="182" t="s">
        <v>178</v>
      </c>
      <c r="D5225" s="183"/>
      <c r="E5225" s="188" t="s">
        <v>15193</v>
      </c>
      <c r="F5225" s="186">
        <v>0</v>
      </c>
      <c r="G5225" s="185" t="s">
        <v>6096</v>
      </c>
      <c r="H5225" s="110" t="s">
        <v>7083</v>
      </c>
      <c r="I5225" s="110"/>
    </row>
    <row r="5226" spans="1:9" ht="11.25" customHeight="1" x14ac:dyDescent="0.2">
      <c r="A5226" s="181">
        <v>101549</v>
      </c>
      <c r="B5226" s="182" t="s">
        <v>5371</v>
      </c>
      <c r="C5226" s="182" t="s">
        <v>178</v>
      </c>
      <c r="D5226" s="183">
        <v>44589</v>
      </c>
      <c r="E5226" s="188" t="s">
        <v>7328</v>
      </c>
      <c r="F5226" s="186">
        <v>39992</v>
      </c>
      <c r="G5226" s="185" t="s">
        <v>6171</v>
      </c>
      <c r="H5226" s="110" t="s">
        <v>6149</v>
      </c>
      <c r="I5226" s="110"/>
    </row>
    <row r="5227" spans="1:9" ht="11.25" customHeight="1" x14ac:dyDescent="0.2">
      <c r="A5227" s="181">
        <v>101550</v>
      </c>
      <c r="B5227" s="182" t="s">
        <v>11503</v>
      </c>
      <c r="C5227" s="182" t="s">
        <v>178</v>
      </c>
      <c r="D5227" s="183"/>
      <c r="E5227" s="188" t="s">
        <v>15193</v>
      </c>
      <c r="F5227" s="186">
        <v>0</v>
      </c>
      <c r="G5227" s="185" t="s">
        <v>9790</v>
      </c>
      <c r="H5227" s="110" t="s">
        <v>8276</v>
      </c>
      <c r="I5227" s="110"/>
    </row>
    <row r="5228" spans="1:9" ht="11.25" customHeight="1" x14ac:dyDescent="0.2">
      <c r="A5228" s="181">
        <v>101551</v>
      </c>
      <c r="B5228" s="182" t="s">
        <v>8232</v>
      </c>
      <c r="C5228" s="182" t="s">
        <v>178</v>
      </c>
      <c r="D5228" s="183">
        <v>43737</v>
      </c>
      <c r="E5228" s="188" t="s">
        <v>15195</v>
      </c>
      <c r="F5228" s="186">
        <v>43130708.670000002</v>
      </c>
      <c r="G5228" s="185" t="s">
        <v>6096</v>
      </c>
      <c r="H5228" s="110" t="s">
        <v>6121</v>
      </c>
      <c r="I5228" s="110"/>
    </row>
    <row r="5229" spans="1:9" ht="11.25" customHeight="1" x14ac:dyDescent="0.2">
      <c r="A5229" s="181">
        <v>101552</v>
      </c>
      <c r="B5229" s="182" t="s">
        <v>8771</v>
      </c>
      <c r="C5229" s="182" t="s">
        <v>168</v>
      </c>
      <c r="D5229" s="183">
        <v>43559</v>
      </c>
      <c r="E5229" s="188" t="s">
        <v>15195</v>
      </c>
      <c r="F5229" s="186">
        <v>11641</v>
      </c>
      <c r="G5229" s="185" t="s">
        <v>6096</v>
      </c>
      <c r="H5229" s="110" t="s">
        <v>6119</v>
      </c>
      <c r="I5229" s="110"/>
    </row>
    <row r="5230" spans="1:9" ht="11.25" customHeight="1" x14ac:dyDescent="0.2">
      <c r="A5230" s="181">
        <v>101553</v>
      </c>
      <c r="B5230" s="182" t="s">
        <v>5407</v>
      </c>
      <c r="C5230" s="182" t="s">
        <v>183</v>
      </c>
      <c r="D5230" s="183">
        <v>43844</v>
      </c>
      <c r="E5230" s="188" t="s">
        <v>15196</v>
      </c>
      <c r="F5230" s="186">
        <v>31637.34</v>
      </c>
      <c r="G5230" s="185" t="s">
        <v>6096</v>
      </c>
      <c r="H5230" s="110" t="s">
        <v>6221</v>
      </c>
      <c r="I5230" s="110"/>
    </row>
    <row r="5231" spans="1:9" ht="11.25" customHeight="1" x14ac:dyDescent="0.2">
      <c r="A5231" s="181">
        <v>101554</v>
      </c>
      <c r="B5231" s="182" t="s">
        <v>8769</v>
      </c>
      <c r="C5231" s="182" t="s">
        <v>178</v>
      </c>
      <c r="D5231" s="183">
        <v>43559</v>
      </c>
      <c r="E5231" s="188" t="s">
        <v>15195</v>
      </c>
      <c r="F5231" s="186">
        <v>2313</v>
      </c>
      <c r="G5231" s="185" t="s">
        <v>6096</v>
      </c>
      <c r="H5231" s="110" t="s">
        <v>6119</v>
      </c>
      <c r="I5231" s="110"/>
    </row>
    <row r="5232" spans="1:9" ht="11.25" customHeight="1" x14ac:dyDescent="0.2">
      <c r="A5232" s="181">
        <v>101555</v>
      </c>
      <c r="B5232" s="182" t="s">
        <v>8215</v>
      </c>
      <c r="C5232" s="182" t="s">
        <v>178</v>
      </c>
      <c r="D5232" s="183">
        <v>43738</v>
      </c>
      <c r="E5232" s="188" t="s">
        <v>15195</v>
      </c>
      <c r="F5232" s="186">
        <v>156836396.71000001</v>
      </c>
      <c r="G5232" s="185" t="s">
        <v>9790</v>
      </c>
      <c r="H5232" s="110" t="s">
        <v>8276</v>
      </c>
      <c r="I5232" s="110"/>
    </row>
    <row r="5233" spans="1:9" ht="11.25" customHeight="1" x14ac:dyDescent="0.2">
      <c r="A5233" s="181">
        <v>101556</v>
      </c>
      <c r="B5233" s="182" t="s">
        <v>8533</v>
      </c>
      <c r="C5233" s="182" t="s">
        <v>178</v>
      </c>
      <c r="D5233" s="183">
        <v>43649</v>
      </c>
      <c r="E5233" s="188" t="s">
        <v>15195</v>
      </c>
      <c r="F5233" s="186">
        <v>1129661</v>
      </c>
      <c r="G5233" s="185" t="s">
        <v>6096</v>
      </c>
      <c r="H5233" s="110" t="s">
        <v>7462</v>
      </c>
      <c r="I5233" s="110"/>
    </row>
    <row r="5234" spans="1:9" ht="11.25" customHeight="1" x14ac:dyDescent="0.2">
      <c r="A5234" s="181">
        <v>101557</v>
      </c>
      <c r="B5234" s="182" t="s">
        <v>8280</v>
      </c>
      <c r="C5234" s="182" t="s">
        <v>178</v>
      </c>
      <c r="D5234" s="183">
        <v>43728</v>
      </c>
      <c r="E5234" s="188" t="s">
        <v>15195</v>
      </c>
      <c r="F5234" s="186">
        <v>19589862.16</v>
      </c>
      <c r="G5234" s="185" t="s">
        <v>6096</v>
      </c>
      <c r="H5234" s="110" t="s">
        <v>9796</v>
      </c>
      <c r="I5234" s="110"/>
    </row>
    <row r="5235" spans="1:9" ht="11.25" customHeight="1" x14ac:dyDescent="0.2">
      <c r="A5235" s="181">
        <v>101558</v>
      </c>
      <c r="B5235" s="182" t="s">
        <v>8767</v>
      </c>
      <c r="C5235" s="182" t="s">
        <v>171</v>
      </c>
      <c r="D5235" s="183">
        <v>43560</v>
      </c>
      <c r="E5235" s="188" t="s">
        <v>15195</v>
      </c>
      <c r="F5235" s="186">
        <v>6208</v>
      </c>
      <c r="G5235" s="185" t="s">
        <v>6096</v>
      </c>
      <c r="H5235" s="110" t="s">
        <v>6100</v>
      </c>
      <c r="I5235" s="110"/>
    </row>
    <row r="5236" spans="1:9" ht="11.25" customHeight="1" x14ac:dyDescent="0.2">
      <c r="A5236" s="181">
        <v>101559</v>
      </c>
      <c r="B5236" s="182" t="s">
        <v>8766</v>
      </c>
      <c r="C5236" s="182" t="s">
        <v>183</v>
      </c>
      <c r="D5236" s="183">
        <v>43560</v>
      </c>
      <c r="E5236" s="188" t="s">
        <v>15195</v>
      </c>
      <c r="F5236" s="186">
        <v>49900</v>
      </c>
      <c r="G5236" s="185" t="s">
        <v>6096</v>
      </c>
      <c r="H5236" s="110" t="s">
        <v>6100</v>
      </c>
      <c r="I5236" s="110"/>
    </row>
    <row r="5237" spans="1:9" ht="11.25" customHeight="1" x14ac:dyDescent="0.2">
      <c r="A5237" s="181">
        <v>101560</v>
      </c>
      <c r="B5237" s="182" t="s">
        <v>8765</v>
      </c>
      <c r="C5237" s="182" t="s">
        <v>183</v>
      </c>
      <c r="D5237" s="183">
        <v>45433</v>
      </c>
      <c r="E5237" s="188" t="s">
        <v>10909</v>
      </c>
      <c r="F5237" s="186">
        <v>818426</v>
      </c>
      <c r="G5237" s="185" t="s">
        <v>6096</v>
      </c>
      <c r="H5237" s="110" t="s">
        <v>6100</v>
      </c>
      <c r="I5237" s="110"/>
    </row>
    <row r="5238" spans="1:9" ht="11.25" customHeight="1" x14ac:dyDescent="0.2">
      <c r="A5238" s="181">
        <v>101561</v>
      </c>
      <c r="B5238" s="182" t="s">
        <v>8764</v>
      </c>
      <c r="C5238" s="182" t="s">
        <v>183</v>
      </c>
      <c r="D5238" s="183">
        <v>45433</v>
      </c>
      <c r="E5238" s="188" t="s">
        <v>10909</v>
      </c>
      <c r="F5238" s="186">
        <v>339560</v>
      </c>
      <c r="G5238" s="185" t="s">
        <v>6096</v>
      </c>
      <c r="H5238" s="110" t="s">
        <v>6100</v>
      </c>
      <c r="I5238" s="110"/>
    </row>
    <row r="5239" spans="1:9" ht="11.25" customHeight="1" x14ac:dyDescent="0.2">
      <c r="A5239" s="181">
        <v>101562</v>
      </c>
      <c r="B5239" s="182" t="s">
        <v>11502</v>
      </c>
      <c r="C5239" s="182" t="s">
        <v>178</v>
      </c>
      <c r="D5239" s="183"/>
      <c r="E5239" s="188" t="s">
        <v>15193</v>
      </c>
      <c r="F5239" s="186">
        <v>0</v>
      </c>
      <c r="G5239" s="185" t="s">
        <v>6096</v>
      </c>
      <c r="H5239" s="110" t="s">
        <v>7083</v>
      </c>
      <c r="I5239" s="110"/>
    </row>
    <row r="5240" spans="1:9" ht="11.25" customHeight="1" x14ac:dyDescent="0.2">
      <c r="A5240" s="181">
        <v>101563</v>
      </c>
      <c r="B5240" s="182" t="s">
        <v>11500</v>
      </c>
      <c r="C5240" s="182" t="s">
        <v>178</v>
      </c>
      <c r="D5240" s="183">
        <v>44620</v>
      </c>
      <c r="E5240" s="188" t="s">
        <v>7328</v>
      </c>
      <c r="F5240" s="186">
        <v>38501</v>
      </c>
      <c r="G5240" s="185" t="s">
        <v>6096</v>
      </c>
      <c r="H5240" s="110" t="s">
        <v>7083</v>
      </c>
      <c r="I5240" s="110"/>
    </row>
    <row r="5241" spans="1:9" ht="11.25" customHeight="1" x14ac:dyDescent="0.2">
      <c r="A5241" s="181">
        <v>101564</v>
      </c>
      <c r="B5241" s="182" t="s">
        <v>2535</v>
      </c>
      <c r="C5241" s="182" t="s">
        <v>171</v>
      </c>
      <c r="D5241" s="183">
        <v>43552</v>
      </c>
      <c r="E5241" s="188" t="s">
        <v>15195</v>
      </c>
      <c r="F5241" s="186">
        <v>14259</v>
      </c>
      <c r="G5241" s="185" t="s">
        <v>6096</v>
      </c>
      <c r="H5241" s="110" t="s">
        <v>7083</v>
      </c>
      <c r="I5241" s="110"/>
    </row>
    <row r="5242" spans="1:9" ht="11.25" customHeight="1" x14ac:dyDescent="0.2">
      <c r="A5242" s="181">
        <v>101565</v>
      </c>
      <c r="B5242" s="182" t="s">
        <v>11499</v>
      </c>
      <c r="C5242" s="182" t="s">
        <v>4532</v>
      </c>
      <c r="D5242" s="183"/>
      <c r="E5242" s="188" t="s">
        <v>15193</v>
      </c>
      <c r="F5242" s="186">
        <v>0</v>
      </c>
      <c r="G5242" s="185" t="s">
        <v>6096</v>
      </c>
      <c r="H5242" s="110" t="s">
        <v>7083</v>
      </c>
      <c r="I5242" s="110"/>
    </row>
    <row r="5243" spans="1:9" ht="11.25" customHeight="1" x14ac:dyDescent="0.2">
      <c r="A5243" s="181">
        <v>101566</v>
      </c>
      <c r="B5243" s="182" t="s">
        <v>5306</v>
      </c>
      <c r="C5243" s="182" t="s">
        <v>178</v>
      </c>
      <c r="D5243" s="183">
        <v>43544</v>
      </c>
      <c r="E5243" s="188" t="s">
        <v>15195</v>
      </c>
      <c r="F5243" s="186">
        <v>330812626</v>
      </c>
      <c r="G5243" s="185" t="s">
        <v>6096</v>
      </c>
      <c r="H5243" s="110" t="s">
        <v>7083</v>
      </c>
      <c r="I5243" s="110"/>
    </row>
    <row r="5244" spans="1:9" ht="11.25" customHeight="1" x14ac:dyDescent="0.2">
      <c r="A5244" s="181">
        <v>101567</v>
      </c>
      <c r="B5244" s="182" t="s">
        <v>11498</v>
      </c>
      <c r="C5244" s="182" t="s">
        <v>178</v>
      </c>
      <c r="D5244" s="183">
        <v>44588</v>
      </c>
      <c r="E5244" s="188" t="s">
        <v>7328</v>
      </c>
      <c r="F5244" s="186">
        <v>785549</v>
      </c>
      <c r="G5244" s="185" t="s">
        <v>6096</v>
      </c>
      <c r="H5244" s="110" t="s">
        <v>7083</v>
      </c>
      <c r="I5244" s="110"/>
    </row>
    <row r="5245" spans="1:9" ht="11.25" customHeight="1" x14ac:dyDescent="0.2">
      <c r="A5245" s="181">
        <v>101568</v>
      </c>
      <c r="B5245" s="182" t="s">
        <v>8279</v>
      </c>
      <c r="C5245" s="182" t="s">
        <v>183</v>
      </c>
      <c r="D5245" s="184">
        <v>43728</v>
      </c>
      <c r="E5245" s="188" t="s">
        <v>15195</v>
      </c>
      <c r="F5245" s="186">
        <v>529079</v>
      </c>
      <c r="G5245" s="185" t="s">
        <v>6096</v>
      </c>
      <c r="H5245" s="110" t="s">
        <v>7083</v>
      </c>
      <c r="I5245" s="110"/>
    </row>
    <row r="5246" spans="1:9" ht="11.25" customHeight="1" x14ac:dyDescent="0.2">
      <c r="A5246" s="181">
        <v>101569</v>
      </c>
      <c r="B5246" s="182" t="s">
        <v>8910</v>
      </c>
      <c r="C5246" s="182" t="s">
        <v>178</v>
      </c>
      <c r="D5246" s="183">
        <v>43544</v>
      </c>
      <c r="E5246" s="188" t="s">
        <v>15195</v>
      </c>
      <c r="F5246" s="186">
        <v>442198962</v>
      </c>
      <c r="G5246" s="185" t="s">
        <v>6096</v>
      </c>
      <c r="H5246" s="110" t="s">
        <v>7083</v>
      </c>
      <c r="I5246" s="110"/>
    </row>
    <row r="5247" spans="1:9" ht="11.25" customHeight="1" x14ac:dyDescent="0.2">
      <c r="A5247" s="181">
        <v>101570</v>
      </c>
      <c r="B5247" s="182" t="s">
        <v>5271</v>
      </c>
      <c r="C5247" s="182" t="s">
        <v>178</v>
      </c>
      <c r="D5247" s="183">
        <v>44677</v>
      </c>
      <c r="E5247" s="188" t="s">
        <v>7328</v>
      </c>
      <c r="F5247" s="186">
        <v>32946264.010000002</v>
      </c>
      <c r="G5247" s="185" t="s">
        <v>6096</v>
      </c>
      <c r="H5247" s="110" t="s">
        <v>7083</v>
      </c>
      <c r="I5247" s="110"/>
    </row>
    <row r="5248" spans="1:9" ht="11.25" customHeight="1" x14ac:dyDescent="0.2">
      <c r="A5248" s="181">
        <v>101571</v>
      </c>
      <c r="B5248" s="182" t="s">
        <v>11497</v>
      </c>
      <c r="C5248" s="182" t="s">
        <v>178</v>
      </c>
      <c r="D5248" s="183"/>
      <c r="E5248" s="188" t="s">
        <v>15193</v>
      </c>
      <c r="F5248" s="186">
        <v>0</v>
      </c>
      <c r="G5248" s="185" t="s">
        <v>6096</v>
      </c>
      <c r="H5248" s="110" t="s">
        <v>7083</v>
      </c>
      <c r="I5248" s="110"/>
    </row>
    <row r="5249" spans="1:9" ht="11.25" customHeight="1" x14ac:dyDescent="0.2">
      <c r="A5249" s="181">
        <v>101572</v>
      </c>
      <c r="B5249" s="182" t="s">
        <v>8763</v>
      </c>
      <c r="C5249" s="182" t="s">
        <v>183</v>
      </c>
      <c r="D5249" s="183">
        <v>43560</v>
      </c>
      <c r="E5249" s="188" t="s">
        <v>15195</v>
      </c>
      <c r="F5249" s="186">
        <v>11500.01</v>
      </c>
      <c r="G5249" s="185" t="s">
        <v>6096</v>
      </c>
      <c r="H5249" s="110" t="s">
        <v>7083</v>
      </c>
      <c r="I5249" s="110"/>
    </row>
    <row r="5250" spans="1:9" ht="11.25" customHeight="1" x14ac:dyDescent="0.2">
      <c r="A5250" s="181">
        <v>101573</v>
      </c>
      <c r="B5250" s="182" t="s">
        <v>8762</v>
      </c>
      <c r="C5250" s="182" t="s">
        <v>183</v>
      </c>
      <c r="D5250" s="183">
        <v>43560</v>
      </c>
      <c r="E5250" s="188" t="s">
        <v>15195</v>
      </c>
      <c r="F5250" s="186">
        <v>380000</v>
      </c>
      <c r="G5250" s="185" t="s">
        <v>6096</v>
      </c>
      <c r="H5250" s="110" t="s">
        <v>7083</v>
      </c>
      <c r="I5250" s="110"/>
    </row>
    <row r="5251" spans="1:9" ht="11.25" customHeight="1" x14ac:dyDescent="0.2">
      <c r="A5251" s="181">
        <v>101574</v>
      </c>
      <c r="B5251" s="182" t="s">
        <v>1992</v>
      </c>
      <c r="C5251" s="182" t="s">
        <v>178</v>
      </c>
      <c r="D5251" s="183"/>
      <c r="E5251" s="188" t="s">
        <v>15193</v>
      </c>
      <c r="F5251" s="186">
        <v>0</v>
      </c>
      <c r="G5251" s="185" t="s">
        <v>6096</v>
      </c>
      <c r="H5251" s="110" t="s">
        <v>7083</v>
      </c>
      <c r="I5251" s="110"/>
    </row>
    <row r="5252" spans="1:9" ht="11.25" customHeight="1" x14ac:dyDescent="0.2">
      <c r="A5252" s="181">
        <v>101575</v>
      </c>
      <c r="B5252" s="182" t="s">
        <v>8761</v>
      </c>
      <c r="C5252" s="182" t="s">
        <v>183</v>
      </c>
      <c r="D5252" s="183">
        <v>43560</v>
      </c>
      <c r="E5252" s="188" t="s">
        <v>15195</v>
      </c>
      <c r="F5252" s="186">
        <v>108000</v>
      </c>
      <c r="G5252" s="185" t="s">
        <v>6096</v>
      </c>
      <c r="H5252" s="110" t="s">
        <v>7083</v>
      </c>
      <c r="I5252" s="110"/>
    </row>
    <row r="5253" spans="1:9" ht="11.25" customHeight="1" x14ac:dyDescent="0.2">
      <c r="A5253" s="181">
        <v>101576</v>
      </c>
      <c r="B5253" s="182" t="s">
        <v>5293</v>
      </c>
      <c r="C5253" s="182" t="s">
        <v>178</v>
      </c>
      <c r="D5253" s="184">
        <v>43544</v>
      </c>
      <c r="E5253" s="188" t="s">
        <v>15195</v>
      </c>
      <c r="F5253" s="186">
        <v>654159374</v>
      </c>
      <c r="G5253" s="185" t="s">
        <v>6096</v>
      </c>
      <c r="H5253" s="110" t="s">
        <v>7083</v>
      </c>
      <c r="I5253" s="110"/>
    </row>
    <row r="5254" spans="1:9" ht="11.25" customHeight="1" x14ac:dyDescent="0.2">
      <c r="A5254" s="181">
        <v>101577</v>
      </c>
      <c r="B5254" s="182" t="s">
        <v>8278</v>
      </c>
      <c r="C5254" s="182" t="s">
        <v>178</v>
      </c>
      <c r="D5254" s="183">
        <v>43728</v>
      </c>
      <c r="E5254" s="188" t="s">
        <v>15195</v>
      </c>
      <c r="F5254" s="186">
        <v>315414775</v>
      </c>
      <c r="G5254" s="185" t="s">
        <v>6096</v>
      </c>
      <c r="H5254" s="110" t="s">
        <v>7083</v>
      </c>
      <c r="I5254" s="110"/>
    </row>
    <row r="5255" spans="1:9" ht="11.25" customHeight="1" x14ac:dyDescent="0.2">
      <c r="A5255" s="181">
        <v>101578</v>
      </c>
      <c r="B5255" s="182" t="s">
        <v>2272</v>
      </c>
      <c r="C5255" s="182" t="s">
        <v>178</v>
      </c>
      <c r="D5255" s="183">
        <v>45014</v>
      </c>
      <c r="E5255" s="188" t="s">
        <v>15194</v>
      </c>
      <c r="F5255" s="186">
        <v>269161.01</v>
      </c>
      <c r="G5255" s="185" t="s">
        <v>6096</v>
      </c>
      <c r="H5255" s="110" t="s">
        <v>7083</v>
      </c>
      <c r="I5255" s="110"/>
    </row>
    <row r="5256" spans="1:9" ht="11.25" customHeight="1" x14ac:dyDescent="0.2">
      <c r="A5256" s="181">
        <v>101579</v>
      </c>
      <c r="B5256" s="182" t="s">
        <v>1780</v>
      </c>
      <c r="C5256" s="182" t="s">
        <v>178</v>
      </c>
      <c r="D5256" s="183"/>
      <c r="E5256" s="188" t="s">
        <v>15193</v>
      </c>
      <c r="F5256" s="186">
        <v>0</v>
      </c>
      <c r="G5256" s="185" t="s">
        <v>6096</v>
      </c>
      <c r="H5256" s="110" t="s">
        <v>6097</v>
      </c>
      <c r="I5256" s="110"/>
    </row>
    <row r="5257" spans="1:9" ht="11.25" customHeight="1" x14ac:dyDescent="0.2">
      <c r="A5257" s="181">
        <v>101580</v>
      </c>
      <c r="B5257" s="182" t="s">
        <v>11496</v>
      </c>
      <c r="C5257" s="182" t="s">
        <v>178</v>
      </c>
      <c r="D5257" s="183"/>
      <c r="E5257" s="188" t="s">
        <v>15193</v>
      </c>
      <c r="F5257" s="186">
        <v>0</v>
      </c>
      <c r="G5257" s="185" t="s">
        <v>6096</v>
      </c>
      <c r="H5257" s="110" t="s">
        <v>7083</v>
      </c>
      <c r="I5257" s="110"/>
    </row>
    <row r="5258" spans="1:9" ht="11.25" customHeight="1" x14ac:dyDescent="0.2">
      <c r="A5258" s="181">
        <v>101581</v>
      </c>
      <c r="B5258" s="182" t="s">
        <v>2287</v>
      </c>
      <c r="C5258" s="182" t="s">
        <v>178</v>
      </c>
      <c r="D5258" s="183"/>
      <c r="E5258" s="188" t="s">
        <v>15193</v>
      </c>
      <c r="F5258" s="186">
        <v>0</v>
      </c>
      <c r="G5258" s="185" t="s">
        <v>6096</v>
      </c>
      <c r="H5258" s="110" t="s">
        <v>7083</v>
      </c>
      <c r="I5258" s="110"/>
    </row>
    <row r="5259" spans="1:9" ht="11.25" customHeight="1" x14ac:dyDescent="0.2">
      <c r="A5259" s="181">
        <v>101582</v>
      </c>
      <c r="B5259" s="182" t="s">
        <v>6542</v>
      </c>
      <c r="C5259" s="182" t="s">
        <v>171</v>
      </c>
      <c r="D5259" s="183">
        <v>45014</v>
      </c>
      <c r="E5259" s="188" t="s">
        <v>15194</v>
      </c>
      <c r="F5259" s="186">
        <v>31597</v>
      </c>
      <c r="G5259" s="185" t="s">
        <v>6096</v>
      </c>
      <c r="H5259" s="110" t="s">
        <v>7083</v>
      </c>
      <c r="I5259" s="110"/>
    </row>
    <row r="5260" spans="1:9" ht="11.25" customHeight="1" x14ac:dyDescent="0.2">
      <c r="A5260" s="181">
        <v>101583</v>
      </c>
      <c r="B5260" s="182" t="s">
        <v>2073</v>
      </c>
      <c r="C5260" s="182" t="s">
        <v>178</v>
      </c>
      <c r="D5260" s="183">
        <v>44592</v>
      </c>
      <c r="E5260" s="188" t="s">
        <v>7328</v>
      </c>
      <c r="F5260" s="186">
        <v>59654</v>
      </c>
      <c r="G5260" s="185" t="s">
        <v>6096</v>
      </c>
      <c r="H5260" s="110" t="s">
        <v>7083</v>
      </c>
      <c r="I5260" s="110"/>
    </row>
    <row r="5261" spans="1:9" ht="11.25" customHeight="1" x14ac:dyDescent="0.2">
      <c r="A5261" s="181">
        <v>101584</v>
      </c>
      <c r="B5261" s="182" t="s">
        <v>2074</v>
      </c>
      <c r="C5261" s="182" t="s">
        <v>178</v>
      </c>
      <c r="D5261" s="183"/>
      <c r="E5261" s="188" t="s">
        <v>15193</v>
      </c>
      <c r="F5261" s="186">
        <v>0</v>
      </c>
      <c r="G5261" s="185" t="s">
        <v>6096</v>
      </c>
      <c r="H5261" s="110" t="s">
        <v>7083</v>
      </c>
      <c r="I5261" s="110"/>
    </row>
    <row r="5262" spans="1:9" ht="11.25" customHeight="1" x14ac:dyDescent="0.2">
      <c r="A5262" s="181">
        <v>101585</v>
      </c>
      <c r="B5262" s="182" t="s">
        <v>8164</v>
      </c>
      <c r="C5262" s="182" t="s">
        <v>178</v>
      </c>
      <c r="D5262" s="183">
        <v>43746</v>
      </c>
      <c r="E5262" s="188" t="s">
        <v>15195</v>
      </c>
      <c r="F5262" s="186">
        <v>173300.89</v>
      </c>
      <c r="G5262" s="185" t="s">
        <v>6096</v>
      </c>
      <c r="H5262" s="110" t="s">
        <v>7083</v>
      </c>
      <c r="I5262" s="110"/>
    </row>
    <row r="5263" spans="1:9" ht="11.25" customHeight="1" x14ac:dyDescent="0.2">
      <c r="A5263" s="181">
        <v>101586</v>
      </c>
      <c r="B5263" s="182" t="s">
        <v>8151</v>
      </c>
      <c r="C5263" s="182" t="s">
        <v>178</v>
      </c>
      <c r="D5263" s="183">
        <v>43747</v>
      </c>
      <c r="E5263" s="188" t="s">
        <v>15195</v>
      </c>
      <c r="F5263" s="186">
        <v>148155</v>
      </c>
      <c r="G5263" s="185" t="s">
        <v>6096</v>
      </c>
      <c r="H5263" s="110" t="s">
        <v>7083</v>
      </c>
      <c r="I5263" s="110"/>
    </row>
    <row r="5264" spans="1:9" ht="11.25" customHeight="1" x14ac:dyDescent="0.2">
      <c r="A5264" s="181">
        <v>101587</v>
      </c>
      <c r="B5264" s="182" t="s">
        <v>2203</v>
      </c>
      <c r="C5264" s="182" t="s">
        <v>178</v>
      </c>
      <c r="D5264" s="184"/>
      <c r="E5264" s="188" t="s">
        <v>15193</v>
      </c>
      <c r="F5264" s="186">
        <v>0</v>
      </c>
      <c r="G5264" s="185" t="s">
        <v>6096</v>
      </c>
      <c r="H5264" s="110" t="s">
        <v>7083</v>
      </c>
      <c r="I5264" s="110"/>
    </row>
    <row r="5265" spans="1:9" ht="11.25" customHeight="1" x14ac:dyDescent="0.2">
      <c r="A5265" s="181">
        <v>101588</v>
      </c>
      <c r="B5265" s="182" t="s">
        <v>6172</v>
      </c>
      <c r="C5265" s="182" t="s">
        <v>178</v>
      </c>
      <c r="D5265" s="184">
        <v>45014</v>
      </c>
      <c r="E5265" s="188" t="s">
        <v>15194</v>
      </c>
      <c r="F5265" s="186">
        <v>233722</v>
      </c>
      <c r="G5265" s="185" t="s">
        <v>6096</v>
      </c>
      <c r="H5265" s="110" t="s">
        <v>7083</v>
      </c>
      <c r="I5265" s="110"/>
    </row>
    <row r="5266" spans="1:9" ht="11.25" customHeight="1" x14ac:dyDescent="0.2">
      <c r="A5266" s="181">
        <v>101589</v>
      </c>
      <c r="B5266" s="182" t="s">
        <v>2075</v>
      </c>
      <c r="C5266" s="182" t="s">
        <v>178</v>
      </c>
      <c r="D5266" s="184"/>
      <c r="E5266" s="188" t="s">
        <v>15193</v>
      </c>
      <c r="F5266" s="186">
        <v>0</v>
      </c>
      <c r="G5266" s="185" t="s">
        <v>6096</v>
      </c>
      <c r="H5266" s="110" t="s">
        <v>6100</v>
      </c>
      <c r="I5266" s="110"/>
    </row>
    <row r="5267" spans="1:9" ht="11.25" customHeight="1" x14ac:dyDescent="0.2">
      <c r="A5267" s="181">
        <v>101590</v>
      </c>
      <c r="B5267" s="182" t="s">
        <v>1869</v>
      </c>
      <c r="C5267" s="182" t="s">
        <v>178</v>
      </c>
      <c r="D5267" s="183"/>
      <c r="E5267" s="188" t="s">
        <v>15193</v>
      </c>
      <c r="F5267" s="186">
        <v>0</v>
      </c>
      <c r="G5267" s="185" t="s">
        <v>6096</v>
      </c>
      <c r="H5267" s="110" t="s">
        <v>6100</v>
      </c>
      <c r="I5267" s="110"/>
    </row>
    <row r="5268" spans="1:9" ht="11.25" customHeight="1" x14ac:dyDescent="0.2">
      <c r="A5268" s="181">
        <v>101591</v>
      </c>
      <c r="B5268" s="182" t="s">
        <v>2204</v>
      </c>
      <c r="C5268" s="182" t="s">
        <v>178</v>
      </c>
      <c r="D5268" s="183"/>
      <c r="E5268" s="188" t="s">
        <v>15193</v>
      </c>
      <c r="F5268" s="186">
        <v>0</v>
      </c>
      <c r="G5268" s="185" t="s">
        <v>6096</v>
      </c>
      <c r="H5268" s="110" t="s">
        <v>6100</v>
      </c>
      <c r="I5268" s="110"/>
    </row>
    <row r="5269" spans="1:9" ht="11.25" customHeight="1" x14ac:dyDescent="0.2">
      <c r="A5269" s="181">
        <v>101592</v>
      </c>
      <c r="B5269" s="182" t="s">
        <v>8961</v>
      </c>
      <c r="C5269" s="182" t="s">
        <v>178</v>
      </c>
      <c r="D5269" s="183">
        <v>43539</v>
      </c>
      <c r="E5269" s="188" t="s">
        <v>15195</v>
      </c>
      <c r="F5269" s="186">
        <v>2059010</v>
      </c>
      <c r="G5269" s="185" t="s">
        <v>6096</v>
      </c>
      <c r="H5269" s="110" t="s">
        <v>6100</v>
      </c>
      <c r="I5269" s="110"/>
    </row>
    <row r="5270" spans="1:9" ht="11.25" customHeight="1" x14ac:dyDescent="0.2">
      <c r="A5270" s="181">
        <v>101593</v>
      </c>
      <c r="B5270" s="182" t="s">
        <v>2276</v>
      </c>
      <c r="C5270" s="182" t="s">
        <v>178</v>
      </c>
      <c r="D5270" s="184">
        <v>44585</v>
      </c>
      <c r="E5270" s="188" t="s">
        <v>7328</v>
      </c>
      <c r="F5270" s="186">
        <v>229188</v>
      </c>
      <c r="G5270" s="185" t="s">
        <v>6096</v>
      </c>
      <c r="H5270" s="110" t="s">
        <v>6100</v>
      </c>
      <c r="I5270" s="110"/>
    </row>
    <row r="5271" spans="1:9" ht="11.25" customHeight="1" x14ac:dyDescent="0.2">
      <c r="A5271" s="181">
        <v>101594</v>
      </c>
      <c r="B5271" s="182" t="s">
        <v>6797</v>
      </c>
      <c r="C5271" s="182" t="s">
        <v>178</v>
      </c>
      <c r="D5271" s="184">
        <v>44589</v>
      </c>
      <c r="E5271" s="188" t="s">
        <v>7328</v>
      </c>
      <c r="F5271" s="186">
        <v>21367</v>
      </c>
      <c r="G5271" s="185" t="s">
        <v>6096</v>
      </c>
      <c r="H5271" s="110" t="s">
        <v>6100</v>
      </c>
      <c r="I5271" s="110"/>
    </row>
    <row r="5272" spans="1:9" ht="11.25" customHeight="1" x14ac:dyDescent="0.2">
      <c r="A5272" s="181">
        <v>101595</v>
      </c>
      <c r="B5272" s="182" t="s">
        <v>4793</v>
      </c>
      <c r="C5272" s="182" t="s">
        <v>178</v>
      </c>
      <c r="D5272" s="183"/>
      <c r="E5272" s="188" t="s">
        <v>15193</v>
      </c>
      <c r="F5272" s="186">
        <v>0</v>
      </c>
      <c r="G5272" s="185" t="s">
        <v>6096</v>
      </c>
      <c r="H5272" s="110" t="s">
        <v>6100</v>
      </c>
      <c r="I5272" s="110"/>
    </row>
    <row r="5273" spans="1:9" ht="11.25" customHeight="1" x14ac:dyDescent="0.2">
      <c r="A5273" s="181">
        <v>101596</v>
      </c>
      <c r="B5273" s="182" t="s">
        <v>2274</v>
      </c>
      <c r="C5273" s="182" t="s">
        <v>178</v>
      </c>
      <c r="D5273" s="183">
        <v>45014</v>
      </c>
      <c r="E5273" s="188" t="s">
        <v>15194</v>
      </c>
      <c r="F5273" s="186">
        <v>137876.01</v>
      </c>
      <c r="G5273" s="185" t="s">
        <v>6096</v>
      </c>
      <c r="H5273" s="110" t="s">
        <v>6100</v>
      </c>
      <c r="I5273" s="110"/>
    </row>
    <row r="5274" spans="1:9" ht="11.25" customHeight="1" x14ac:dyDescent="0.2">
      <c r="A5274" s="181">
        <v>101597</v>
      </c>
      <c r="B5274" s="182" t="s">
        <v>2058</v>
      </c>
      <c r="C5274" s="182" t="s">
        <v>178</v>
      </c>
      <c r="D5274" s="183"/>
      <c r="E5274" s="188" t="s">
        <v>15193</v>
      </c>
      <c r="F5274" s="186">
        <v>0</v>
      </c>
      <c r="G5274" s="185" t="s">
        <v>6096</v>
      </c>
      <c r="H5274" s="110" t="s">
        <v>6100</v>
      </c>
      <c r="I5274" s="110"/>
    </row>
    <row r="5275" spans="1:9" ht="11.25" customHeight="1" x14ac:dyDescent="0.2">
      <c r="A5275" s="181">
        <v>101598</v>
      </c>
      <c r="B5275" s="182" t="s">
        <v>11495</v>
      </c>
      <c r="C5275" s="182" t="s">
        <v>178</v>
      </c>
      <c r="D5275" s="183"/>
      <c r="E5275" s="188" t="s">
        <v>15193</v>
      </c>
      <c r="F5275" s="186">
        <v>0</v>
      </c>
      <c r="G5275" s="185" t="s">
        <v>6096</v>
      </c>
      <c r="H5275" s="110" t="s">
        <v>6100</v>
      </c>
      <c r="I5275" s="110"/>
    </row>
    <row r="5276" spans="1:9" ht="11.25" customHeight="1" x14ac:dyDescent="0.2">
      <c r="A5276" s="181">
        <v>101599</v>
      </c>
      <c r="B5276" s="182" t="s">
        <v>8750</v>
      </c>
      <c r="C5276" s="182" t="s">
        <v>178</v>
      </c>
      <c r="D5276" s="183">
        <v>43566</v>
      </c>
      <c r="E5276" s="188" t="s">
        <v>15195</v>
      </c>
      <c r="F5276" s="186">
        <v>71400</v>
      </c>
      <c r="G5276" s="185" t="s">
        <v>6096</v>
      </c>
      <c r="H5276" s="110" t="s">
        <v>6100</v>
      </c>
      <c r="I5276" s="110"/>
    </row>
    <row r="5277" spans="1:9" ht="11.25" customHeight="1" x14ac:dyDescent="0.2">
      <c r="A5277" s="181">
        <v>101600</v>
      </c>
      <c r="B5277" s="182" t="s">
        <v>11494</v>
      </c>
      <c r="C5277" s="182" t="s">
        <v>171</v>
      </c>
      <c r="D5277" s="184"/>
      <c r="E5277" s="188" t="s">
        <v>15193</v>
      </c>
      <c r="F5277" s="186">
        <v>0</v>
      </c>
      <c r="G5277" s="185" t="s">
        <v>6096</v>
      </c>
      <c r="H5277" s="110" t="s">
        <v>6100</v>
      </c>
      <c r="I5277" s="110"/>
    </row>
    <row r="5278" spans="1:9" ht="11.25" customHeight="1" x14ac:dyDescent="0.2">
      <c r="A5278" s="181">
        <v>101601</v>
      </c>
      <c r="B5278" s="182" t="s">
        <v>2057</v>
      </c>
      <c r="C5278" s="182" t="s">
        <v>4532</v>
      </c>
      <c r="D5278" s="184">
        <v>44592</v>
      </c>
      <c r="E5278" s="188" t="s">
        <v>7328</v>
      </c>
      <c r="F5278" s="186">
        <v>170263</v>
      </c>
      <c r="G5278" s="185" t="s">
        <v>6096</v>
      </c>
      <c r="H5278" s="110" t="s">
        <v>6100</v>
      </c>
      <c r="I5278" s="110"/>
    </row>
    <row r="5279" spans="1:9" ht="11.25" customHeight="1" x14ac:dyDescent="0.2">
      <c r="A5279" s="181">
        <v>101602</v>
      </c>
      <c r="B5279" s="182" t="s">
        <v>7525</v>
      </c>
      <c r="C5279" s="182" t="s">
        <v>171</v>
      </c>
      <c r="D5279" s="183">
        <v>44994</v>
      </c>
      <c r="E5279" s="188" t="s">
        <v>15194</v>
      </c>
      <c r="F5279" s="186">
        <v>6618.01</v>
      </c>
      <c r="G5279" s="185" t="s">
        <v>6096</v>
      </c>
      <c r="H5279" s="110" t="s">
        <v>6100</v>
      </c>
      <c r="I5279" s="110"/>
    </row>
    <row r="5280" spans="1:9" ht="11.25" customHeight="1" x14ac:dyDescent="0.2">
      <c r="A5280" s="181">
        <v>101603</v>
      </c>
      <c r="B5280" s="182" t="s">
        <v>8909</v>
      </c>
      <c r="C5280" s="182" t="s">
        <v>178</v>
      </c>
      <c r="D5280" s="183">
        <v>43544</v>
      </c>
      <c r="E5280" s="188" t="s">
        <v>15195</v>
      </c>
      <c r="F5280" s="186">
        <v>1410138809</v>
      </c>
      <c r="G5280" s="185" t="s">
        <v>6096</v>
      </c>
      <c r="H5280" s="110" t="s">
        <v>6100</v>
      </c>
      <c r="I5280" s="110"/>
    </row>
    <row r="5281" spans="1:9" ht="11.25" customHeight="1" x14ac:dyDescent="0.2">
      <c r="A5281" s="181">
        <v>101604</v>
      </c>
      <c r="B5281" s="182" t="s">
        <v>2536</v>
      </c>
      <c r="C5281" s="182" t="s">
        <v>171</v>
      </c>
      <c r="D5281" s="183"/>
      <c r="E5281" s="188" t="s">
        <v>15193</v>
      </c>
      <c r="F5281" s="186">
        <v>0</v>
      </c>
      <c r="G5281" s="185" t="s">
        <v>6096</v>
      </c>
      <c r="H5281" s="110" t="s">
        <v>6100</v>
      </c>
      <c r="I5281" s="110"/>
    </row>
    <row r="5282" spans="1:9" ht="11.25" customHeight="1" x14ac:dyDescent="0.2">
      <c r="A5282" s="181">
        <v>101605</v>
      </c>
      <c r="B5282" s="182" t="s">
        <v>11493</v>
      </c>
      <c r="C5282" s="182" t="s">
        <v>171</v>
      </c>
      <c r="D5282" s="183"/>
      <c r="E5282" s="188" t="s">
        <v>15193</v>
      </c>
      <c r="F5282" s="186">
        <v>0</v>
      </c>
      <c r="G5282" s="185" t="s">
        <v>6096</v>
      </c>
      <c r="H5282" s="110" t="s">
        <v>6100</v>
      </c>
      <c r="I5282" s="110"/>
    </row>
    <row r="5283" spans="1:9" ht="11.25" customHeight="1" x14ac:dyDescent="0.2">
      <c r="A5283" s="181">
        <v>101606</v>
      </c>
      <c r="B5283" s="182" t="s">
        <v>11492</v>
      </c>
      <c r="C5283" s="182" t="s">
        <v>171</v>
      </c>
      <c r="D5283" s="183"/>
      <c r="E5283" s="188" t="s">
        <v>15193</v>
      </c>
      <c r="F5283" s="186">
        <v>0</v>
      </c>
      <c r="G5283" s="185" t="s">
        <v>6096</v>
      </c>
      <c r="H5283" s="110" t="s">
        <v>6100</v>
      </c>
      <c r="I5283" s="110"/>
    </row>
    <row r="5284" spans="1:9" ht="11.25" customHeight="1" x14ac:dyDescent="0.2">
      <c r="A5284" s="181">
        <v>101607</v>
      </c>
      <c r="B5284" s="182" t="s">
        <v>6540</v>
      </c>
      <c r="C5284" s="182" t="s">
        <v>171</v>
      </c>
      <c r="D5284" s="183">
        <v>45006</v>
      </c>
      <c r="E5284" s="188" t="s">
        <v>15194</v>
      </c>
      <c r="F5284" s="186">
        <v>149396</v>
      </c>
      <c r="G5284" s="185" t="s">
        <v>6096</v>
      </c>
      <c r="H5284" s="110" t="s">
        <v>6100</v>
      </c>
      <c r="I5284" s="110"/>
    </row>
    <row r="5285" spans="1:9" ht="11.25" customHeight="1" x14ac:dyDescent="0.2">
      <c r="A5285" s="181">
        <v>101608</v>
      </c>
      <c r="B5285" s="182" t="s">
        <v>8749</v>
      </c>
      <c r="C5285" s="182" t="s">
        <v>178</v>
      </c>
      <c r="D5285" s="183">
        <v>43566</v>
      </c>
      <c r="E5285" s="188" t="s">
        <v>15195</v>
      </c>
      <c r="F5285" s="186">
        <v>57120</v>
      </c>
      <c r="G5285" s="185" t="s">
        <v>6096</v>
      </c>
      <c r="H5285" s="110" t="s">
        <v>6100</v>
      </c>
      <c r="I5285" s="110"/>
    </row>
    <row r="5286" spans="1:9" ht="11.25" customHeight="1" x14ac:dyDescent="0.2">
      <c r="A5286" s="181">
        <v>101609</v>
      </c>
      <c r="B5286" s="182" t="s">
        <v>2574</v>
      </c>
      <c r="C5286" s="182" t="s">
        <v>178</v>
      </c>
      <c r="D5286" s="183">
        <v>45006</v>
      </c>
      <c r="E5286" s="188" t="s">
        <v>15194</v>
      </c>
      <c r="F5286" s="186">
        <v>1607</v>
      </c>
      <c r="G5286" s="185" t="s">
        <v>6096</v>
      </c>
      <c r="H5286" s="110" t="s">
        <v>6100</v>
      </c>
      <c r="I5286" s="110"/>
    </row>
    <row r="5287" spans="1:9" ht="11.25" customHeight="1" x14ac:dyDescent="0.2">
      <c r="A5287" s="181">
        <v>101610</v>
      </c>
      <c r="B5287" s="182" t="s">
        <v>2578</v>
      </c>
      <c r="C5287" s="182" t="s">
        <v>178</v>
      </c>
      <c r="D5287" s="183">
        <v>45006</v>
      </c>
      <c r="E5287" s="188" t="s">
        <v>15194</v>
      </c>
      <c r="F5287" s="186">
        <v>2378</v>
      </c>
      <c r="G5287" s="185" t="s">
        <v>6096</v>
      </c>
      <c r="H5287" s="110" t="s">
        <v>6100</v>
      </c>
      <c r="I5287" s="110"/>
    </row>
    <row r="5288" spans="1:9" ht="11.25" customHeight="1" x14ac:dyDescent="0.2">
      <c r="A5288" s="181">
        <v>101611</v>
      </c>
      <c r="B5288" s="182" t="s">
        <v>11491</v>
      </c>
      <c r="C5288" s="182" t="s">
        <v>178</v>
      </c>
      <c r="D5288" s="183"/>
      <c r="E5288" s="188" t="s">
        <v>15193</v>
      </c>
      <c r="F5288" s="186">
        <v>0</v>
      </c>
      <c r="G5288" s="185" t="s">
        <v>6096</v>
      </c>
      <c r="H5288" s="110" t="s">
        <v>6100</v>
      </c>
      <c r="I5288" s="110"/>
    </row>
    <row r="5289" spans="1:9" ht="11.25" customHeight="1" x14ac:dyDescent="0.2">
      <c r="A5289" s="181">
        <v>101612</v>
      </c>
      <c r="B5289" s="182" t="s">
        <v>11490</v>
      </c>
      <c r="C5289" s="182" t="s">
        <v>178</v>
      </c>
      <c r="D5289" s="183"/>
      <c r="E5289" s="188" t="s">
        <v>15193</v>
      </c>
      <c r="F5289" s="186">
        <v>0</v>
      </c>
      <c r="G5289" s="185" t="s">
        <v>6096</v>
      </c>
      <c r="H5289" s="110" t="s">
        <v>6100</v>
      </c>
      <c r="I5289" s="110"/>
    </row>
    <row r="5290" spans="1:9" ht="11.25" customHeight="1" x14ac:dyDescent="0.2">
      <c r="A5290" s="181">
        <v>101613</v>
      </c>
      <c r="B5290" s="182" t="s">
        <v>2577</v>
      </c>
      <c r="C5290" s="182" t="s">
        <v>178</v>
      </c>
      <c r="D5290" s="184">
        <v>45006</v>
      </c>
      <c r="E5290" s="188" t="s">
        <v>15194</v>
      </c>
      <c r="F5290" s="186">
        <v>46557</v>
      </c>
      <c r="G5290" s="185" t="s">
        <v>6096</v>
      </c>
      <c r="H5290" s="110" t="s">
        <v>6100</v>
      </c>
      <c r="I5290" s="110"/>
    </row>
    <row r="5291" spans="1:9" ht="11.25" customHeight="1" x14ac:dyDescent="0.2">
      <c r="A5291" s="181">
        <v>101614</v>
      </c>
      <c r="B5291" s="182" t="s">
        <v>6533</v>
      </c>
      <c r="C5291" s="182" t="s">
        <v>178</v>
      </c>
      <c r="D5291" s="183">
        <v>45006</v>
      </c>
      <c r="E5291" s="188" t="s">
        <v>15194</v>
      </c>
      <c r="F5291" s="186">
        <v>73019</v>
      </c>
      <c r="G5291" s="185" t="s">
        <v>6096</v>
      </c>
      <c r="H5291" s="110" t="s">
        <v>6100</v>
      </c>
      <c r="I5291" s="110"/>
    </row>
    <row r="5292" spans="1:9" ht="11.25" customHeight="1" x14ac:dyDescent="0.2">
      <c r="A5292" s="181">
        <v>101615</v>
      </c>
      <c r="B5292" s="182" t="s">
        <v>7524</v>
      </c>
      <c r="C5292" s="182" t="s">
        <v>178</v>
      </c>
      <c r="D5292" s="184">
        <v>45006</v>
      </c>
      <c r="E5292" s="188" t="s">
        <v>15194</v>
      </c>
      <c r="F5292" s="186">
        <v>1943</v>
      </c>
      <c r="G5292" s="185" t="s">
        <v>6096</v>
      </c>
      <c r="H5292" s="110" t="s">
        <v>6100</v>
      </c>
      <c r="I5292" s="110"/>
    </row>
    <row r="5293" spans="1:9" ht="11.25" customHeight="1" x14ac:dyDescent="0.2">
      <c r="A5293" s="181">
        <v>101616</v>
      </c>
      <c r="B5293" s="182" t="s">
        <v>11489</v>
      </c>
      <c r="C5293" s="182" t="s">
        <v>178</v>
      </c>
      <c r="D5293" s="184"/>
      <c r="E5293" s="188" t="s">
        <v>15193</v>
      </c>
      <c r="F5293" s="186">
        <v>0</v>
      </c>
      <c r="G5293" s="185" t="s">
        <v>6096</v>
      </c>
      <c r="H5293" s="110" t="s">
        <v>6100</v>
      </c>
      <c r="I5293" s="110"/>
    </row>
    <row r="5294" spans="1:9" ht="11.25" customHeight="1" x14ac:dyDescent="0.2">
      <c r="A5294" s="181">
        <v>101617</v>
      </c>
      <c r="B5294" s="182" t="s">
        <v>11488</v>
      </c>
      <c r="C5294" s="182" t="s">
        <v>178</v>
      </c>
      <c r="D5294" s="183"/>
      <c r="E5294" s="188" t="s">
        <v>15193</v>
      </c>
      <c r="F5294" s="186">
        <v>0</v>
      </c>
      <c r="G5294" s="185" t="s">
        <v>6096</v>
      </c>
      <c r="H5294" s="110" t="s">
        <v>6100</v>
      </c>
      <c r="I5294" s="110"/>
    </row>
    <row r="5295" spans="1:9" ht="11.25" customHeight="1" x14ac:dyDescent="0.2">
      <c r="A5295" s="181">
        <v>101618</v>
      </c>
      <c r="B5295" s="182" t="s">
        <v>11487</v>
      </c>
      <c r="C5295" s="182" t="s">
        <v>178</v>
      </c>
      <c r="D5295" s="183"/>
      <c r="E5295" s="188" t="s">
        <v>15193</v>
      </c>
      <c r="F5295" s="186">
        <v>0</v>
      </c>
      <c r="G5295" s="185" t="s">
        <v>6096</v>
      </c>
      <c r="H5295" s="110" t="s">
        <v>6100</v>
      </c>
      <c r="I5295" s="110"/>
    </row>
    <row r="5296" spans="1:9" ht="11.25" customHeight="1" x14ac:dyDescent="0.2">
      <c r="A5296" s="181">
        <v>101619</v>
      </c>
      <c r="B5296" s="182" t="s">
        <v>11486</v>
      </c>
      <c r="C5296" s="182" t="s">
        <v>178</v>
      </c>
      <c r="D5296" s="184"/>
      <c r="E5296" s="188" t="s">
        <v>15193</v>
      </c>
      <c r="F5296" s="186">
        <v>0</v>
      </c>
      <c r="G5296" s="185" t="s">
        <v>6096</v>
      </c>
      <c r="H5296" s="110" t="s">
        <v>6100</v>
      </c>
      <c r="I5296" s="110"/>
    </row>
    <row r="5297" spans="1:9" ht="11.25" customHeight="1" x14ac:dyDescent="0.2">
      <c r="A5297" s="181">
        <v>101620</v>
      </c>
      <c r="B5297" s="182" t="s">
        <v>1949</v>
      </c>
      <c r="C5297" s="182" t="s">
        <v>178</v>
      </c>
      <c r="D5297" s="183"/>
      <c r="E5297" s="188" t="s">
        <v>15193</v>
      </c>
      <c r="F5297" s="186">
        <v>0</v>
      </c>
      <c r="G5297" s="185" t="s">
        <v>6096</v>
      </c>
      <c r="H5297" s="110" t="s">
        <v>6100</v>
      </c>
      <c r="I5297" s="110"/>
    </row>
    <row r="5298" spans="1:9" ht="11.25" customHeight="1" x14ac:dyDescent="0.2">
      <c r="A5298" s="181">
        <v>101622</v>
      </c>
      <c r="B5298" s="182" t="s">
        <v>8163</v>
      </c>
      <c r="C5298" s="182" t="s">
        <v>178</v>
      </c>
      <c r="D5298" s="183">
        <v>43746</v>
      </c>
      <c r="E5298" s="188" t="s">
        <v>15195</v>
      </c>
      <c r="F5298" s="186">
        <v>827407</v>
      </c>
      <c r="G5298" s="185" t="s">
        <v>6096</v>
      </c>
      <c r="H5298" s="110" t="s">
        <v>6100</v>
      </c>
      <c r="I5298" s="110"/>
    </row>
    <row r="5299" spans="1:9" ht="11.25" customHeight="1" x14ac:dyDescent="0.2">
      <c r="A5299" s="181">
        <v>101623</v>
      </c>
      <c r="B5299" s="182" t="s">
        <v>2234</v>
      </c>
      <c r="C5299" s="182" t="s">
        <v>4532</v>
      </c>
      <c r="D5299" s="183"/>
      <c r="E5299" s="188" t="s">
        <v>15193</v>
      </c>
      <c r="F5299" s="186">
        <v>0</v>
      </c>
      <c r="G5299" s="185" t="s">
        <v>6096</v>
      </c>
      <c r="H5299" s="110" t="s">
        <v>6100</v>
      </c>
      <c r="I5299" s="110"/>
    </row>
    <row r="5300" spans="1:9" ht="11.25" customHeight="1" x14ac:dyDescent="0.2">
      <c r="A5300" s="181">
        <v>101624</v>
      </c>
      <c r="B5300" s="182" t="s">
        <v>6532</v>
      </c>
      <c r="C5300" s="182" t="s">
        <v>178</v>
      </c>
      <c r="D5300" s="183">
        <v>45014</v>
      </c>
      <c r="E5300" s="188" t="s">
        <v>15194</v>
      </c>
      <c r="F5300" s="186">
        <v>167662</v>
      </c>
      <c r="G5300" s="185" t="s">
        <v>6096</v>
      </c>
      <c r="H5300" s="110" t="s">
        <v>6100</v>
      </c>
      <c r="I5300" s="110"/>
    </row>
    <row r="5301" spans="1:9" ht="11.25" customHeight="1" x14ac:dyDescent="0.2">
      <c r="A5301" s="181">
        <v>101625</v>
      </c>
      <c r="B5301" s="182" t="s">
        <v>11485</v>
      </c>
      <c r="C5301" s="182" t="s">
        <v>178</v>
      </c>
      <c r="D5301" s="183"/>
      <c r="E5301" s="188" t="s">
        <v>15193</v>
      </c>
      <c r="F5301" s="186">
        <v>0</v>
      </c>
      <c r="G5301" s="185" t="s">
        <v>6096</v>
      </c>
      <c r="H5301" s="110" t="s">
        <v>6100</v>
      </c>
      <c r="I5301" s="110"/>
    </row>
    <row r="5302" spans="1:9" ht="11.25" customHeight="1" x14ac:dyDescent="0.2">
      <c r="A5302" s="181">
        <v>101626</v>
      </c>
      <c r="B5302" s="182" t="s">
        <v>8759</v>
      </c>
      <c r="C5302" s="182" t="s">
        <v>178</v>
      </c>
      <c r="D5302" s="183">
        <v>43563</v>
      </c>
      <c r="E5302" s="188" t="s">
        <v>15195</v>
      </c>
      <c r="F5302" s="186">
        <v>83759.990000000005</v>
      </c>
      <c r="G5302" s="185" t="s">
        <v>6096</v>
      </c>
      <c r="H5302" s="110" t="s">
        <v>6100</v>
      </c>
      <c r="I5302" s="110"/>
    </row>
    <row r="5303" spans="1:9" ht="11.25" customHeight="1" x14ac:dyDescent="0.2">
      <c r="A5303" s="181">
        <v>101627</v>
      </c>
      <c r="B5303" s="182" t="s">
        <v>8721</v>
      </c>
      <c r="C5303" s="182" t="s">
        <v>178</v>
      </c>
      <c r="D5303" s="183">
        <v>43579</v>
      </c>
      <c r="E5303" s="188" t="s">
        <v>15195</v>
      </c>
      <c r="F5303" s="186">
        <v>22636379</v>
      </c>
      <c r="G5303" s="185" t="s">
        <v>6096</v>
      </c>
      <c r="H5303" s="110" t="s">
        <v>6100</v>
      </c>
      <c r="I5303" s="110"/>
    </row>
    <row r="5304" spans="1:9" ht="11.25" customHeight="1" x14ac:dyDescent="0.2">
      <c r="A5304" s="181">
        <v>101628</v>
      </c>
      <c r="B5304" s="182" t="s">
        <v>11484</v>
      </c>
      <c r="C5304" s="182" t="s">
        <v>178</v>
      </c>
      <c r="D5304" s="183"/>
      <c r="E5304" s="188" t="s">
        <v>15193</v>
      </c>
      <c r="F5304" s="186">
        <v>0</v>
      </c>
      <c r="G5304" s="185" t="s">
        <v>6096</v>
      </c>
      <c r="H5304" s="110" t="s">
        <v>6100</v>
      </c>
      <c r="I5304" s="110"/>
    </row>
    <row r="5305" spans="1:9" ht="11.25" customHeight="1" x14ac:dyDescent="0.2">
      <c r="A5305" s="181">
        <v>101629</v>
      </c>
      <c r="B5305" s="182" t="s">
        <v>2283</v>
      </c>
      <c r="C5305" s="182" t="s">
        <v>178</v>
      </c>
      <c r="D5305" s="183"/>
      <c r="E5305" s="188" t="s">
        <v>15193</v>
      </c>
      <c r="F5305" s="186">
        <v>0</v>
      </c>
      <c r="G5305" s="185" t="s">
        <v>6096</v>
      </c>
      <c r="H5305" s="110" t="s">
        <v>6100</v>
      </c>
      <c r="I5305" s="110"/>
    </row>
    <row r="5306" spans="1:9" ht="11.25" customHeight="1" x14ac:dyDescent="0.2">
      <c r="A5306" s="181">
        <v>101630</v>
      </c>
      <c r="B5306" s="182" t="s">
        <v>1801</v>
      </c>
      <c r="C5306" s="182" t="s">
        <v>178</v>
      </c>
      <c r="D5306" s="183"/>
      <c r="E5306" s="188" t="s">
        <v>15193</v>
      </c>
      <c r="F5306" s="186">
        <v>0</v>
      </c>
      <c r="G5306" s="185" t="s">
        <v>6096</v>
      </c>
      <c r="H5306" s="110" t="s">
        <v>6100</v>
      </c>
      <c r="I5306" s="110"/>
    </row>
    <row r="5307" spans="1:9" ht="11.25" customHeight="1" x14ac:dyDescent="0.2">
      <c r="A5307" s="181">
        <v>101631</v>
      </c>
      <c r="B5307" s="182" t="s">
        <v>2131</v>
      </c>
      <c r="C5307" s="182" t="s">
        <v>178</v>
      </c>
      <c r="D5307" s="183"/>
      <c r="E5307" s="188" t="s">
        <v>15193</v>
      </c>
      <c r="F5307" s="186">
        <v>0</v>
      </c>
      <c r="G5307" s="185" t="s">
        <v>6096</v>
      </c>
      <c r="H5307" s="110" t="s">
        <v>6100</v>
      </c>
      <c r="I5307" s="110"/>
    </row>
    <row r="5308" spans="1:9" ht="11.25" customHeight="1" x14ac:dyDescent="0.2">
      <c r="A5308" s="181">
        <v>101632</v>
      </c>
      <c r="B5308" s="182" t="s">
        <v>2284</v>
      </c>
      <c r="C5308" s="182" t="s">
        <v>178</v>
      </c>
      <c r="D5308" s="183"/>
      <c r="E5308" s="188" t="s">
        <v>15193</v>
      </c>
      <c r="F5308" s="186">
        <v>0</v>
      </c>
      <c r="G5308" s="185" t="s">
        <v>6096</v>
      </c>
      <c r="H5308" s="110" t="s">
        <v>6100</v>
      </c>
      <c r="I5308" s="110"/>
    </row>
    <row r="5309" spans="1:9" ht="11.25" customHeight="1" x14ac:dyDescent="0.2">
      <c r="A5309" s="181">
        <v>101633</v>
      </c>
      <c r="B5309" s="182" t="s">
        <v>1802</v>
      </c>
      <c r="C5309" s="182" t="s">
        <v>178</v>
      </c>
      <c r="D5309" s="183"/>
      <c r="E5309" s="188" t="s">
        <v>15193</v>
      </c>
      <c r="F5309" s="186">
        <v>0</v>
      </c>
      <c r="G5309" s="185" t="s">
        <v>6096</v>
      </c>
      <c r="H5309" s="110" t="s">
        <v>6100</v>
      </c>
      <c r="I5309" s="110"/>
    </row>
    <row r="5310" spans="1:9" ht="11.25" customHeight="1" x14ac:dyDescent="0.2">
      <c r="A5310" s="181">
        <v>101634</v>
      </c>
      <c r="B5310" s="182" t="s">
        <v>1091</v>
      </c>
      <c r="C5310" s="182" t="s">
        <v>178</v>
      </c>
      <c r="D5310" s="183">
        <v>43738</v>
      </c>
      <c r="E5310" s="188" t="s">
        <v>15195</v>
      </c>
      <c r="F5310" s="186">
        <v>179572</v>
      </c>
      <c r="G5310" s="185" t="s">
        <v>6096</v>
      </c>
      <c r="H5310" s="110" t="s">
        <v>6100</v>
      </c>
      <c r="I5310" s="110"/>
    </row>
    <row r="5311" spans="1:9" ht="11.25" customHeight="1" x14ac:dyDescent="0.2">
      <c r="A5311" s="181">
        <v>101635</v>
      </c>
      <c r="B5311" s="182" t="s">
        <v>6531</v>
      </c>
      <c r="C5311" s="182" t="s">
        <v>178</v>
      </c>
      <c r="D5311" s="183">
        <v>45439</v>
      </c>
      <c r="E5311" s="188" t="s">
        <v>10909</v>
      </c>
      <c r="F5311" s="186">
        <v>184548</v>
      </c>
      <c r="G5311" s="185" t="s">
        <v>6096</v>
      </c>
      <c r="H5311" s="110" t="s">
        <v>6100</v>
      </c>
      <c r="I5311" s="110"/>
    </row>
    <row r="5312" spans="1:9" ht="11.25" customHeight="1" x14ac:dyDescent="0.2">
      <c r="A5312" s="181">
        <v>101636</v>
      </c>
      <c r="B5312" s="182" t="s">
        <v>11483</v>
      </c>
      <c r="C5312" s="182" t="s">
        <v>178</v>
      </c>
      <c r="D5312" s="183"/>
      <c r="E5312" s="188" t="s">
        <v>15193</v>
      </c>
      <c r="F5312" s="186">
        <v>0</v>
      </c>
      <c r="G5312" s="185" t="s">
        <v>6096</v>
      </c>
      <c r="H5312" s="110" t="s">
        <v>6100</v>
      </c>
      <c r="I5312" s="110"/>
    </row>
    <row r="5313" spans="1:9" ht="11.25" customHeight="1" x14ac:dyDescent="0.2">
      <c r="A5313" s="181">
        <v>101637</v>
      </c>
      <c r="B5313" s="182" t="s">
        <v>8538</v>
      </c>
      <c r="C5313" s="182" t="s">
        <v>178</v>
      </c>
      <c r="D5313" s="183">
        <v>44590</v>
      </c>
      <c r="E5313" s="188" t="s">
        <v>7328</v>
      </c>
      <c r="F5313" s="186">
        <v>44460.01</v>
      </c>
      <c r="G5313" s="185" t="s">
        <v>6096</v>
      </c>
      <c r="H5313" s="110" t="s">
        <v>6100</v>
      </c>
      <c r="I5313" s="110"/>
    </row>
    <row r="5314" spans="1:9" ht="11.25" customHeight="1" x14ac:dyDescent="0.2">
      <c r="A5314" s="181">
        <v>101638</v>
      </c>
      <c r="B5314" s="182" t="s">
        <v>2548</v>
      </c>
      <c r="C5314" s="182" t="s">
        <v>171</v>
      </c>
      <c r="D5314" s="183"/>
      <c r="E5314" s="188" t="s">
        <v>15193</v>
      </c>
      <c r="F5314" s="186">
        <v>0</v>
      </c>
      <c r="G5314" s="185" t="s">
        <v>6096</v>
      </c>
      <c r="H5314" s="110" t="s">
        <v>6100</v>
      </c>
      <c r="I5314" s="110"/>
    </row>
    <row r="5315" spans="1:9" ht="11.25" customHeight="1" x14ac:dyDescent="0.2">
      <c r="A5315" s="181">
        <v>101639</v>
      </c>
      <c r="B5315" s="182" t="s">
        <v>2549</v>
      </c>
      <c r="C5315" s="182" t="s">
        <v>171</v>
      </c>
      <c r="D5315" s="183"/>
      <c r="E5315" s="188" t="s">
        <v>15193</v>
      </c>
      <c r="F5315" s="186">
        <v>0</v>
      </c>
      <c r="G5315" s="185" t="s">
        <v>6096</v>
      </c>
      <c r="H5315" s="110" t="s">
        <v>6100</v>
      </c>
      <c r="I5315" s="110"/>
    </row>
    <row r="5316" spans="1:9" ht="11.25" customHeight="1" x14ac:dyDescent="0.2">
      <c r="A5316" s="181">
        <v>101640</v>
      </c>
      <c r="B5316" s="182" t="s">
        <v>11482</v>
      </c>
      <c r="C5316" s="182" t="s">
        <v>171</v>
      </c>
      <c r="D5316" s="184"/>
      <c r="E5316" s="188" t="s">
        <v>15193</v>
      </c>
      <c r="F5316" s="186">
        <v>0</v>
      </c>
      <c r="G5316" s="185" t="s">
        <v>6096</v>
      </c>
      <c r="H5316" s="110" t="s">
        <v>6100</v>
      </c>
      <c r="I5316" s="110"/>
    </row>
    <row r="5317" spans="1:9" ht="11.25" customHeight="1" x14ac:dyDescent="0.2">
      <c r="A5317" s="181">
        <v>101641</v>
      </c>
      <c r="B5317" s="182" t="s">
        <v>2519</v>
      </c>
      <c r="C5317" s="182" t="s">
        <v>178</v>
      </c>
      <c r="D5317" s="183"/>
      <c r="E5317" s="188" t="s">
        <v>15193</v>
      </c>
      <c r="F5317" s="186">
        <v>0</v>
      </c>
      <c r="G5317" s="185" t="s">
        <v>6096</v>
      </c>
      <c r="H5317" s="110" t="s">
        <v>6100</v>
      </c>
      <c r="I5317" s="110"/>
    </row>
    <row r="5318" spans="1:9" ht="11.25" customHeight="1" x14ac:dyDescent="0.2">
      <c r="A5318" s="181">
        <v>101642</v>
      </c>
      <c r="B5318" s="182" t="s">
        <v>2551</v>
      </c>
      <c r="C5318" s="182" t="s">
        <v>171</v>
      </c>
      <c r="D5318" s="183"/>
      <c r="E5318" s="188" t="s">
        <v>15193</v>
      </c>
      <c r="F5318" s="186">
        <v>0</v>
      </c>
      <c r="G5318" s="185" t="s">
        <v>6096</v>
      </c>
      <c r="H5318" s="110" t="s">
        <v>6100</v>
      </c>
      <c r="I5318" s="110"/>
    </row>
    <row r="5319" spans="1:9" ht="11.25" customHeight="1" x14ac:dyDescent="0.2">
      <c r="A5319" s="181">
        <v>101643</v>
      </c>
      <c r="B5319" s="182" t="s">
        <v>2552</v>
      </c>
      <c r="C5319" s="182" t="s">
        <v>171</v>
      </c>
      <c r="D5319" s="183"/>
      <c r="E5319" s="188" t="s">
        <v>15193</v>
      </c>
      <c r="F5319" s="186">
        <v>0</v>
      </c>
      <c r="G5319" s="185" t="s">
        <v>6096</v>
      </c>
      <c r="H5319" s="110" t="s">
        <v>6100</v>
      </c>
      <c r="I5319" s="110"/>
    </row>
    <row r="5320" spans="1:9" ht="11.25" customHeight="1" x14ac:dyDescent="0.2">
      <c r="A5320" s="181">
        <v>101644</v>
      </c>
      <c r="B5320" s="182" t="s">
        <v>2395</v>
      </c>
      <c r="C5320" s="182" t="s">
        <v>178</v>
      </c>
      <c r="D5320" s="183">
        <v>43552</v>
      </c>
      <c r="E5320" s="188" t="s">
        <v>15195</v>
      </c>
      <c r="F5320" s="186">
        <v>1637</v>
      </c>
      <c r="G5320" s="185" t="s">
        <v>6096</v>
      </c>
      <c r="H5320" s="110" t="s">
        <v>6100</v>
      </c>
      <c r="I5320" s="110"/>
    </row>
    <row r="5321" spans="1:9" ht="11.25" customHeight="1" x14ac:dyDescent="0.2">
      <c r="A5321" s="181">
        <v>101645</v>
      </c>
      <c r="B5321" s="182" t="s">
        <v>2391</v>
      </c>
      <c r="C5321" s="182" t="s">
        <v>178</v>
      </c>
      <c r="D5321" s="184">
        <v>43552</v>
      </c>
      <c r="E5321" s="188" t="s">
        <v>15195</v>
      </c>
      <c r="F5321" s="186">
        <v>2911</v>
      </c>
      <c r="G5321" s="185" t="s">
        <v>6096</v>
      </c>
      <c r="H5321" s="110" t="s">
        <v>6100</v>
      </c>
      <c r="I5321" s="110"/>
    </row>
    <row r="5322" spans="1:9" ht="11.25" customHeight="1" x14ac:dyDescent="0.2">
      <c r="A5322" s="181">
        <v>101646</v>
      </c>
      <c r="B5322" s="182" t="s">
        <v>2393</v>
      </c>
      <c r="C5322" s="182" t="s">
        <v>178</v>
      </c>
      <c r="D5322" s="183">
        <v>43552</v>
      </c>
      <c r="E5322" s="188" t="s">
        <v>15195</v>
      </c>
      <c r="F5322" s="186">
        <v>6472.01</v>
      </c>
      <c r="G5322" s="185" t="s">
        <v>6096</v>
      </c>
      <c r="H5322" s="110" t="s">
        <v>6100</v>
      </c>
      <c r="I5322" s="110"/>
    </row>
    <row r="5323" spans="1:9" ht="11.25" customHeight="1" x14ac:dyDescent="0.2">
      <c r="A5323" s="181">
        <v>101647</v>
      </c>
      <c r="B5323" s="182" t="s">
        <v>2394</v>
      </c>
      <c r="C5323" s="182" t="s">
        <v>178</v>
      </c>
      <c r="D5323" s="183"/>
      <c r="E5323" s="188" t="s">
        <v>15193</v>
      </c>
      <c r="F5323" s="186">
        <v>0</v>
      </c>
      <c r="G5323" s="185" t="s">
        <v>6096</v>
      </c>
      <c r="H5323" s="110" t="s">
        <v>6100</v>
      </c>
      <c r="I5323" s="110"/>
    </row>
    <row r="5324" spans="1:9" ht="11.25" customHeight="1" x14ac:dyDescent="0.2">
      <c r="A5324" s="181">
        <v>101648</v>
      </c>
      <c r="B5324" s="182" t="s">
        <v>2377</v>
      </c>
      <c r="C5324" s="182" t="s">
        <v>178</v>
      </c>
      <c r="D5324" s="184">
        <v>43843</v>
      </c>
      <c r="E5324" s="188" t="s">
        <v>15196</v>
      </c>
      <c r="F5324" s="186">
        <v>1392</v>
      </c>
      <c r="G5324" s="185" t="s">
        <v>6096</v>
      </c>
      <c r="H5324" s="110" t="s">
        <v>6205</v>
      </c>
      <c r="I5324" s="110"/>
    </row>
    <row r="5325" spans="1:9" ht="11.25" customHeight="1" x14ac:dyDescent="0.2">
      <c r="A5325" s="181">
        <v>101649</v>
      </c>
      <c r="B5325" s="182" t="s">
        <v>2381</v>
      </c>
      <c r="C5325" s="182" t="s">
        <v>178</v>
      </c>
      <c r="D5325" s="183"/>
      <c r="E5325" s="188" t="s">
        <v>15193</v>
      </c>
      <c r="F5325" s="186">
        <v>0</v>
      </c>
      <c r="G5325" s="185" t="s">
        <v>6096</v>
      </c>
      <c r="H5325" s="110" t="s">
        <v>6205</v>
      </c>
      <c r="I5325" s="110"/>
    </row>
    <row r="5326" spans="1:9" ht="11.25" customHeight="1" x14ac:dyDescent="0.2">
      <c r="A5326" s="181">
        <v>101650</v>
      </c>
      <c r="B5326" s="182" t="s">
        <v>2376</v>
      </c>
      <c r="C5326" s="182" t="s">
        <v>178</v>
      </c>
      <c r="D5326" s="183"/>
      <c r="E5326" s="188" t="s">
        <v>15193</v>
      </c>
      <c r="F5326" s="186">
        <v>0</v>
      </c>
      <c r="G5326" s="185" t="s">
        <v>6096</v>
      </c>
      <c r="H5326" s="110" t="s">
        <v>6205</v>
      </c>
      <c r="I5326" s="110"/>
    </row>
    <row r="5327" spans="1:9" ht="11.25" customHeight="1" x14ac:dyDescent="0.2">
      <c r="A5327" s="181">
        <v>101651</v>
      </c>
      <c r="B5327" s="182" t="s">
        <v>8532</v>
      </c>
      <c r="C5327" s="182" t="s">
        <v>178</v>
      </c>
      <c r="D5327" s="184">
        <v>43649</v>
      </c>
      <c r="E5327" s="188" t="s">
        <v>15195</v>
      </c>
      <c r="F5327" s="186">
        <v>331916</v>
      </c>
      <c r="G5327" s="185" t="s">
        <v>6096</v>
      </c>
      <c r="H5327" s="110" t="s">
        <v>6205</v>
      </c>
      <c r="I5327" s="110"/>
    </row>
    <row r="5328" spans="1:9" ht="11.25" customHeight="1" x14ac:dyDescent="0.2">
      <c r="A5328" s="181">
        <v>101652</v>
      </c>
      <c r="B5328" s="182" t="s">
        <v>2378</v>
      </c>
      <c r="C5328" s="182" t="s">
        <v>178</v>
      </c>
      <c r="D5328" s="183"/>
      <c r="E5328" s="188" t="s">
        <v>15193</v>
      </c>
      <c r="F5328" s="186">
        <v>0</v>
      </c>
      <c r="G5328" s="185" t="s">
        <v>6096</v>
      </c>
      <c r="H5328" s="110" t="s">
        <v>6205</v>
      </c>
      <c r="I5328" s="110"/>
    </row>
    <row r="5329" spans="1:9" ht="11.25" customHeight="1" x14ac:dyDescent="0.2">
      <c r="A5329" s="181">
        <v>101653</v>
      </c>
      <c r="B5329" s="182" t="s">
        <v>2379</v>
      </c>
      <c r="C5329" s="182" t="s">
        <v>178</v>
      </c>
      <c r="D5329" s="183"/>
      <c r="E5329" s="188" t="s">
        <v>15193</v>
      </c>
      <c r="F5329" s="186">
        <v>0</v>
      </c>
      <c r="G5329" s="185" t="s">
        <v>6096</v>
      </c>
      <c r="H5329" s="110" t="s">
        <v>6205</v>
      </c>
      <c r="I5329" s="110"/>
    </row>
    <row r="5330" spans="1:9" ht="11.25" customHeight="1" x14ac:dyDescent="0.2">
      <c r="A5330" s="181">
        <v>101654</v>
      </c>
      <c r="B5330" s="182" t="s">
        <v>2176</v>
      </c>
      <c r="C5330" s="182" t="s">
        <v>178</v>
      </c>
      <c r="D5330" s="184"/>
      <c r="E5330" s="188" t="s">
        <v>15193</v>
      </c>
      <c r="F5330" s="186">
        <v>0</v>
      </c>
      <c r="G5330" s="185" t="s">
        <v>6096</v>
      </c>
      <c r="H5330" s="110" t="s">
        <v>6205</v>
      </c>
      <c r="I5330" s="110"/>
    </row>
    <row r="5331" spans="1:9" ht="11.25" customHeight="1" x14ac:dyDescent="0.2">
      <c r="A5331" s="181">
        <v>101655</v>
      </c>
      <c r="B5331" s="182" t="s">
        <v>2380</v>
      </c>
      <c r="C5331" s="182" t="s">
        <v>178</v>
      </c>
      <c r="D5331" s="183"/>
      <c r="E5331" s="188" t="s">
        <v>15193</v>
      </c>
      <c r="F5331" s="186">
        <v>0</v>
      </c>
      <c r="G5331" s="185" t="s">
        <v>6096</v>
      </c>
      <c r="H5331" s="110" t="s">
        <v>6205</v>
      </c>
      <c r="I5331" s="110"/>
    </row>
    <row r="5332" spans="1:9" ht="11.25" customHeight="1" x14ac:dyDescent="0.2">
      <c r="A5332" s="181">
        <v>101656</v>
      </c>
      <c r="B5332" s="182" t="s">
        <v>8748</v>
      </c>
      <c r="C5332" s="182" t="s">
        <v>178</v>
      </c>
      <c r="D5332" s="183">
        <v>43566</v>
      </c>
      <c r="E5332" s="188" t="s">
        <v>15195</v>
      </c>
      <c r="F5332" s="186">
        <v>333200</v>
      </c>
      <c r="G5332" s="185" t="s">
        <v>6096</v>
      </c>
      <c r="H5332" s="110" t="s">
        <v>6205</v>
      </c>
      <c r="I5332" s="110"/>
    </row>
    <row r="5333" spans="1:9" ht="11.25" customHeight="1" x14ac:dyDescent="0.2">
      <c r="A5333" s="181">
        <v>101657</v>
      </c>
      <c r="B5333" s="182" t="s">
        <v>2587</v>
      </c>
      <c r="C5333" s="182" t="s">
        <v>178</v>
      </c>
      <c r="D5333" s="183">
        <v>43853</v>
      </c>
      <c r="E5333" s="188" t="s">
        <v>15196</v>
      </c>
      <c r="F5333" s="186">
        <v>932.76</v>
      </c>
      <c r="G5333" s="185" t="s">
        <v>6096</v>
      </c>
      <c r="H5333" s="110" t="s">
        <v>6205</v>
      </c>
      <c r="I5333" s="110"/>
    </row>
    <row r="5334" spans="1:9" ht="11.25" customHeight="1" x14ac:dyDescent="0.2">
      <c r="A5334" s="181">
        <v>101658</v>
      </c>
      <c r="B5334" s="182" t="s">
        <v>2589</v>
      </c>
      <c r="C5334" s="182" t="s">
        <v>178</v>
      </c>
      <c r="D5334" s="183">
        <v>43553</v>
      </c>
      <c r="E5334" s="188" t="s">
        <v>15195</v>
      </c>
      <c r="F5334" s="186">
        <v>1306</v>
      </c>
      <c r="G5334" s="185" t="s">
        <v>6096</v>
      </c>
      <c r="H5334" s="110" t="s">
        <v>6205</v>
      </c>
      <c r="I5334" s="110"/>
    </row>
    <row r="5335" spans="1:9" ht="11.25" customHeight="1" x14ac:dyDescent="0.2">
      <c r="A5335" s="181">
        <v>101659</v>
      </c>
      <c r="B5335" s="182" t="s">
        <v>8531</v>
      </c>
      <c r="C5335" s="182" t="s">
        <v>178</v>
      </c>
      <c r="D5335" s="183">
        <v>43649</v>
      </c>
      <c r="E5335" s="188" t="s">
        <v>15195</v>
      </c>
      <c r="F5335" s="186">
        <v>461626</v>
      </c>
      <c r="G5335" s="185" t="s">
        <v>6096</v>
      </c>
      <c r="H5335" s="110" t="s">
        <v>6205</v>
      </c>
      <c r="I5335" s="110"/>
    </row>
    <row r="5336" spans="1:9" ht="11.25" customHeight="1" x14ac:dyDescent="0.2">
      <c r="A5336" s="181">
        <v>101660</v>
      </c>
      <c r="B5336" s="182" t="s">
        <v>11481</v>
      </c>
      <c r="C5336" s="182" t="s">
        <v>178</v>
      </c>
      <c r="D5336" s="183"/>
      <c r="E5336" s="188" t="s">
        <v>15193</v>
      </c>
      <c r="F5336" s="186">
        <v>0</v>
      </c>
      <c r="G5336" s="185" t="s">
        <v>6096</v>
      </c>
      <c r="H5336" s="110" t="s">
        <v>6205</v>
      </c>
      <c r="I5336" s="110"/>
    </row>
    <row r="5337" spans="1:9" ht="11.25" customHeight="1" x14ac:dyDescent="0.2">
      <c r="A5337" s="181">
        <v>101661</v>
      </c>
      <c r="B5337" s="182" t="s">
        <v>2590</v>
      </c>
      <c r="C5337" s="182" t="s">
        <v>178</v>
      </c>
      <c r="D5337" s="183">
        <v>43553</v>
      </c>
      <c r="E5337" s="188" t="s">
        <v>15195</v>
      </c>
      <c r="F5337" s="186">
        <v>3718</v>
      </c>
      <c r="G5337" s="185" t="s">
        <v>6096</v>
      </c>
      <c r="H5337" s="110" t="s">
        <v>6205</v>
      </c>
      <c r="I5337" s="110"/>
    </row>
    <row r="5338" spans="1:9" ht="11.25" customHeight="1" x14ac:dyDescent="0.2">
      <c r="A5338" s="181">
        <v>101662</v>
      </c>
      <c r="B5338" s="182" t="s">
        <v>2588</v>
      </c>
      <c r="C5338" s="182" t="s">
        <v>178</v>
      </c>
      <c r="D5338" s="183"/>
      <c r="E5338" s="188" t="s">
        <v>15193</v>
      </c>
      <c r="F5338" s="186">
        <v>0</v>
      </c>
      <c r="G5338" s="185" t="s">
        <v>6096</v>
      </c>
      <c r="H5338" s="110" t="s">
        <v>6205</v>
      </c>
      <c r="I5338" s="110"/>
    </row>
    <row r="5339" spans="1:9" ht="11.25" customHeight="1" x14ac:dyDescent="0.2">
      <c r="A5339" s="181">
        <v>101663</v>
      </c>
      <c r="B5339" s="182" t="s">
        <v>2177</v>
      </c>
      <c r="C5339" s="182" t="s">
        <v>178</v>
      </c>
      <c r="D5339" s="183"/>
      <c r="E5339" s="188" t="s">
        <v>15193</v>
      </c>
      <c r="F5339" s="186">
        <v>0</v>
      </c>
      <c r="G5339" s="185" t="s">
        <v>6096</v>
      </c>
      <c r="H5339" s="110" t="s">
        <v>6205</v>
      </c>
      <c r="I5339" s="110"/>
    </row>
    <row r="5340" spans="1:9" ht="11.25" customHeight="1" x14ac:dyDescent="0.2">
      <c r="A5340" s="181">
        <v>101664</v>
      </c>
      <c r="B5340" s="182" t="s">
        <v>2592</v>
      </c>
      <c r="C5340" s="182" t="s">
        <v>178</v>
      </c>
      <c r="D5340" s="183"/>
      <c r="E5340" s="188" t="s">
        <v>15193</v>
      </c>
      <c r="F5340" s="186">
        <v>0</v>
      </c>
      <c r="G5340" s="185" t="s">
        <v>6096</v>
      </c>
      <c r="H5340" s="110" t="s">
        <v>6205</v>
      </c>
      <c r="I5340" s="110"/>
    </row>
    <row r="5341" spans="1:9" ht="11.25" customHeight="1" x14ac:dyDescent="0.2">
      <c r="A5341" s="181">
        <v>101665</v>
      </c>
      <c r="B5341" s="182" t="s">
        <v>2617</v>
      </c>
      <c r="C5341" s="182" t="s">
        <v>178</v>
      </c>
      <c r="D5341" s="183"/>
      <c r="E5341" s="188" t="s">
        <v>15193</v>
      </c>
      <c r="F5341" s="186">
        <v>0</v>
      </c>
      <c r="G5341" s="185" t="s">
        <v>6096</v>
      </c>
      <c r="H5341" s="110" t="s">
        <v>6205</v>
      </c>
      <c r="I5341" s="110"/>
    </row>
    <row r="5342" spans="1:9" ht="11.25" customHeight="1" x14ac:dyDescent="0.2">
      <c r="A5342" s="181">
        <v>101666</v>
      </c>
      <c r="B5342" s="182" t="s">
        <v>6826</v>
      </c>
      <c r="C5342" s="182" t="s">
        <v>178</v>
      </c>
      <c r="D5342" s="184">
        <v>44591</v>
      </c>
      <c r="E5342" s="188" t="s">
        <v>7328</v>
      </c>
      <c r="F5342" s="186">
        <v>39079.01</v>
      </c>
      <c r="G5342" s="185" t="s">
        <v>6096</v>
      </c>
      <c r="H5342" s="110" t="s">
        <v>6205</v>
      </c>
      <c r="I5342" s="110"/>
    </row>
    <row r="5343" spans="1:9" ht="11.25" customHeight="1" x14ac:dyDescent="0.2">
      <c r="A5343" s="181">
        <v>101667</v>
      </c>
      <c r="B5343" s="182" t="s">
        <v>2619</v>
      </c>
      <c r="C5343" s="182" t="s">
        <v>178</v>
      </c>
      <c r="D5343" s="184"/>
      <c r="E5343" s="188" t="s">
        <v>15193</v>
      </c>
      <c r="F5343" s="186">
        <v>0</v>
      </c>
      <c r="G5343" s="185" t="s">
        <v>6096</v>
      </c>
      <c r="H5343" s="110" t="s">
        <v>6205</v>
      </c>
      <c r="I5343" s="110"/>
    </row>
    <row r="5344" spans="1:9" ht="11.25" customHeight="1" x14ac:dyDescent="0.2">
      <c r="A5344" s="181">
        <v>101668</v>
      </c>
      <c r="B5344" s="182" t="s">
        <v>8252</v>
      </c>
      <c r="C5344" s="182" t="s">
        <v>178</v>
      </c>
      <c r="D5344" s="183">
        <v>43734</v>
      </c>
      <c r="E5344" s="188" t="s">
        <v>15195</v>
      </c>
      <c r="F5344" s="186">
        <v>1671145</v>
      </c>
      <c r="G5344" s="185" t="s">
        <v>6096</v>
      </c>
      <c r="H5344" s="110" t="s">
        <v>6205</v>
      </c>
      <c r="I5344" s="110"/>
    </row>
    <row r="5345" spans="1:9" ht="11.25" customHeight="1" x14ac:dyDescent="0.2">
      <c r="A5345" s="181">
        <v>101669</v>
      </c>
      <c r="B5345" s="182" t="s">
        <v>2616</v>
      </c>
      <c r="C5345" s="182" t="s">
        <v>178</v>
      </c>
      <c r="D5345" s="184"/>
      <c r="E5345" s="188" t="s">
        <v>15193</v>
      </c>
      <c r="F5345" s="186">
        <v>0</v>
      </c>
      <c r="G5345" s="185" t="s">
        <v>6096</v>
      </c>
      <c r="H5345" s="110" t="s">
        <v>6205</v>
      </c>
      <c r="I5345" s="110"/>
    </row>
    <row r="5346" spans="1:9" ht="11.25" customHeight="1" x14ac:dyDescent="0.2">
      <c r="A5346" s="181">
        <v>101670</v>
      </c>
      <c r="B5346" s="182" t="s">
        <v>2621</v>
      </c>
      <c r="C5346" s="182" t="s">
        <v>178</v>
      </c>
      <c r="D5346" s="184"/>
      <c r="E5346" s="188" t="s">
        <v>15193</v>
      </c>
      <c r="F5346" s="186">
        <v>0</v>
      </c>
      <c r="G5346" s="185" t="s">
        <v>6096</v>
      </c>
      <c r="H5346" s="110" t="s">
        <v>6205</v>
      </c>
      <c r="I5346" s="110"/>
    </row>
    <row r="5347" spans="1:9" ht="11.25" customHeight="1" x14ac:dyDescent="0.2">
      <c r="A5347" s="181">
        <v>101671</v>
      </c>
      <c r="B5347" s="182" t="s">
        <v>8530</v>
      </c>
      <c r="C5347" s="182" t="s">
        <v>178</v>
      </c>
      <c r="D5347" s="183">
        <v>43649</v>
      </c>
      <c r="E5347" s="188" t="s">
        <v>15195</v>
      </c>
      <c r="F5347" s="186">
        <v>497533</v>
      </c>
      <c r="G5347" s="185" t="s">
        <v>6096</v>
      </c>
      <c r="H5347" s="110" t="s">
        <v>6205</v>
      </c>
      <c r="I5347" s="110"/>
    </row>
    <row r="5348" spans="1:9" ht="11.25" customHeight="1" x14ac:dyDescent="0.2">
      <c r="A5348" s="181">
        <v>101672</v>
      </c>
      <c r="B5348" s="182" t="s">
        <v>2618</v>
      </c>
      <c r="C5348" s="182" t="s">
        <v>178</v>
      </c>
      <c r="D5348" s="183"/>
      <c r="E5348" s="188" t="s">
        <v>15193</v>
      </c>
      <c r="F5348" s="186">
        <v>0</v>
      </c>
      <c r="G5348" s="185" t="s">
        <v>6096</v>
      </c>
      <c r="H5348" s="110" t="s">
        <v>6205</v>
      </c>
      <c r="I5348" s="110"/>
    </row>
    <row r="5349" spans="1:9" ht="11.25" customHeight="1" x14ac:dyDescent="0.2">
      <c r="A5349" s="181">
        <v>101673</v>
      </c>
      <c r="B5349" s="182" t="s">
        <v>2609</v>
      </c>
      <c r="C5349" s="182" t="s">
        <v>178</v>
      </c>
      <c r="D5349" s="183"/>
      <c r="E5349" s="188" t="s">
        <v>15193</v>
      </c>
      <c r="F5349" s="186">
        <v>0</v>
      </c>
      <c r="G5349" s="185" t="s">
        <v>6096</v>
      </c>
      <c r="H5349" s="110" t="s">
        <v>6205</v>
      </c>
      <c r="I5349" s="110"/>
    </row>
    <row r="5350" spans="1:9" ht="11.25" customHeight="1" x14ac:dyDescent="0.2">
      <c r="A5350" s="181">
        <v>101674</v>
      </c>
      <c r="B5350" s="182" t="s">
        <v>15024</v>
      </c>
      <c r="C5350" s="182" t="s">
        <v>178</v>
      </c>
      <c r="D5350" s="183"/>
      <c r="E5350" s="188" t="s">
        <v>15193</v>
      </c>
      <c r="F5350" s="186">
        <v>0</v>
      </c>
      <c r="G5350" s="185" t="s">
        <v>6096</v>
      </c>
      <c r="H5350" s="110" t="s">
        <v>6205</v>
      </c>
      <c r="I5350" s="110"/>
    </row>
    <row r="5351" spans="1:9" ht="11.25" customHeight="1" x14ac:dyDescent="0.2">
      <c r="A5351" s="181">
        <v>101675</v>
      </c>
      <c r="B5351" s="182" t="s">
        <v>2060</v>
      </c>
      <c r="C5351" s="182" t="s">
        <v>178</v>
      </c>
      <c r="D5351" s="183"/>
      <c r="E5351" s="188" t="s">
        <v>15193</v>
      </c>
      <c r="F5351" s="186">
        <v>0</v>
      </c>
      <c r="G5351" s="185" t="s">
        <v>6096</v>
      </c>
      <c r="H5351" s="110" t="s">
        <v>6205</v>
      </c>
      <c r="I5351" s="110"/>
    </row>
    <row r="5352" spans="1:9" ht="11.25" customHeight="1" x14ac:dyDescent="0.2">
      <c r="A5352" s="181">
        <v>101676</v>
      </c>
      <c r="B5352" s="182" t="s">
        <v>2279</v>
      </c>
      <c r="C5352" s="182" t="s">
        <v>178</v>
      </c>
      <c r="D5352" s="183"/>
      <c r="E5352" s="188" t="s">
        <v>15193</v>
      </c>
      <c r="F5352" s="186">
        <v>0</v>
      </c>
      <c r="G5352" s="185" t="s">
        <v>6096</v>
      </c>
      <c r="H5352" s="110" t="s">
        <v>6205</v>
      </c>
      <c r="I5352" s="110"/>
    </row>
    <row r="5353" spans="1:9" ht="11.25" customHeight="1" x14ac:dyDescent="0.2">
      <c r="A5353" s="181">
        <v>101677</v>
      </c>
      <c r="B5353" s="182" t="s">
        <v>2154</v>
      </c>
      <c r="C5353" s="182" t="s">
        <v>178</v>
      </c>
      <c r="D5353" s="183"/>
      <c r="E5353" s="188" t="s">
        <v>15193</v>
      </c>
      <c r="F5353" s="186">
        <v>0</v>
      </c>
      <c r="G5353" s="185" t="s">
        <v>6096</v>
      </c>
      <c r="H5353" s="110" t="s">
        <v>6205</v>
      </c>
      <c r="I5353" s="110"/>
    </row>
    <row r="5354" spans="1:9" ht="11.25" customHeight="1" x14ac:dyDescent="0.2">
      <c r="A5354" s="181">
        <v>101678</v>
      </c>
      <c r="B5354" s="182" t="s">
        <v>6530</v>
      </c>
      <c r="C5354" s="182" t="s">
        <v>178</v>
      </c>
      <c r="D5354" s="183">
        <v>45014</v>
      </c>
      <c r="E5354" s="188" t="s">
        <v>15194</v>
      </c>
      <c r="F5354" s="186">
        <v>270206.01</v>
      </c>
      <c r="G5354" s="185" t="s">
        <v>6096</v>
      </c>
      <c r="H5354" s="110" t="s">
        <v>6205</v>
      </c>
      <c r="I5354" s="110"/>
    </row>
    <row r="5355" spans="1:9" ht="11.25" customHeight="1" x14ac:dyDescent="0.2">
      <c r="A5355" s="181">
        <v>101679</v>
      </c>
      <c r="B5355" s="182" t="s">
        <v>1870</v>
      </c>
      <c r="C5355" s="182" t="s">
        <v>178</v>
      </c>
      <c r="D5355" s="183"/>
      <c r="E5355" s="188" t="s">
        <v>15193</v>
      </c>
      <c r="F5355" s="186">
        <v>0</v>
      </c>
      <c r="G5355" s="185" t="s">
        <v>6096</v>
      </c>
      <c r="H5355" s="110" t="s">
        <v>6205</v>
      </c>
      <c r="I5355" s="110"/>
    </row>
    <row r="5356" spans="1:9" ht="11.25" customHeight="1" x14ac:dyDescent="0.2">
      <c r="A5356" s="181">
        <v>101680</v>
      </c>
      <c r="B5356" s="182" t="s">
        <v>2091</v>
      </c>
      <c r="C5356" s="182" t="s">
        <v>178</v>
      </c>
      <c r="D5356" s="183"/>
      <c r="E5356" s="188" t="s">
        <v>15193</v>
      </c>
      <c r="F5356" s="186">
        <v>0</v>
      </c>
      <c r="G5356" s="185" t="s">
        <v>6096</v>
      </c>
      <c r="H5356" s="110" t="s">
        <v>6205</v>
      </c>
      <c r="I5356" s="110"/>
    </row>
    <row r="5357" spans="1:9" ht="11.25" customHeight="1" x14ac:dyDescent="0.2">
      <c r="A5357" s="181">
        <v>101681</v>
      </c>
      <c r="B5357" s="182" t="s">
        <v>11480</v>
      </c>
      <c r="C5357" s="182" t="s">
        <v>178</v>
      </c>
      <c r="D5357" s="183"/>
      <c r="E5357" s="188" t="s">
        <v>15193</v>
      </c>
      <c r="F5357" s="186">
        <v>0</v>
      </c>
      <c r="G5357" s="185" t="s">
        <v>6096</v>
      </c>
      <c r="H5357" s="110" t="s">
        <v>6205</v>
      </c>
      <c r="I5357" s="110"/>
    </row>
    <row r="5358" spans="1:9" ht="11.25" customHeight="1" x14ac:dyDescent="0.2">
      <c r="A5358" s="181">
        <v>101682</v>
      </c>
      <c r="B5358" s="182" t="s">
        <v>2072</v>
      </c>
      <c r="C5358" s="182" t="s">
        <v>178</v>
      </c>
      <c r="D5358" s="183"/>
      <c r="E5358" s="188" t="s">
        <v>15193</v>
      </c>
      <c r="F5358" s="186">
        <v>0</v>
      </c>
      <c r="G5358" s="185" t="s">
        <v>6096</v>
      </c>
      <c r="H5358" s="110" t="s">
        <v>6205</v>
      </c>
      <c r="I5358" s="110"/>
    </row>
    <row r="5359" spans="1:9" ht="11.25" customHeight="1" x14ac:dyDescent="0.2">
      <c r="A5359" s="181">
        <v>101683</v>
      </c>
      <c r="B5359" s="182" t="s">
        <v>2178</v>
      </c>
      <c r="C5359" s="182" t="s">
        <v>178</v>
      </c>
      <c r="D5359" s="183"/>
      <c r="E5359" s="188" t="s">
        <v>15193</v>
      </c>
      <c r="F5359" s="186">
        <v>0</v>
      </c>
      <c r="G5359" s="185" t="s">
        <v>6096</v>
      </c>
      <c r="H5359" s="110" t="s">
        <v>6205</v>
      </c>
      <c r="I5359" s="110"/>
    </row>
    <row r="5360" spans="1:9" ht="11.25" customHeight="1" x14ac:dyDescent="0.2">
      <c r="A5360" s="181">
        <v>101684</v>
      </c>
      <c r="B5360" s="182" t="s">
        <v>2033</v>
      </c>
      <c r="C5360" s="182" t="s">
        <v>178</v>
      </c>
      <c r="D5360" s="184"/>
      <c r="E5360" s="188" t="s">
        <v>15193</v>
      </c>
      <c r="F5360" s="186">
        <v>0</v>
      </c>
      <c r="G5360" s="185" t="s">
        <v>6096</v>
      </c>
      <c r="H5360" s="110" t="s">
        <v>6205</v>
      </c>
      <c r="I5360" s="110"/>
    </row>
    <row r="5361" spans="1:9" ht="11.25" customHeight="1" x14ac:dyDescent="0.2">
      <c r="A5361" s="181">
        <v>101685</v>
      </c>
      <c r="B5361" s="182" t="s">
        <v>8529</v>
      </c>
      <c r="C5361" s="182" t="s">
        <v>178</v>
      </c>
      <c r="D5361" s="183">
        <v>43649</v>
      </c>
      <c r="E5361" s="188" t="s">
        <v>15195</v>
      </c>
      <c r="F5361" s="186">
        <v>333313</v>
      </c>
      <c r="G5361" s="185" t="s">
        <v>6096</v>
      </c>
      <c r="H5361" s="110" t="s">
        <v>6205</v>
      </c>
      <c r="I5361" s="110"/>
    </row>
    <row r="5362" spans="1:9" ht="11.25" customHeight="1" x14ac:dyDescent="0.2">
      <c r="A5362" s="181">
        <v>101686</v>
      </c>
      <c r="B5362" s="182" t="s">
        <v>4895</v>
      </c>
      <c r="C5362" s="182" t="s">
        <v>178</v>
      </c>
      <c r="D5362" s="183">
        <v>43733</v>
      </c>
      <c r="E5362" s="188" t="s">
        <v>15195</v>
      </c>
      <c r="F5362" s="186">
        <v>246022.34</v>
      </c>
      <c r="G5362" s="185" t="s">
        <v>6096</v>
      </c>
      <c r="H5362" s="110" t="s">
        <v>6205</v>
      </c>
      <c r="I5362" s="110"/>
    </row>
    <row r="5363" spans="1:9" ht="11.25" customHeight="1" x14ac:dyDescent="0.2">
      <c r="A5363" s="181">
        <v>101687</v>
      </c>
      <c r="B5363" s="182" t="s">
        <v>8869</v>
      </c>
      <c r="C5363" s="182" t="s">
        <v>178</v>
      </c>
      <c r="D5363" s="183">
        <v>43545</v>
      </c>
      <c r="E5363" s="188" t="s">
        <v>15195</v>
      </c>
      <c r="F5363" s="186">
        <v>8809853.0099999998</v>
      </c>
      <c r="G5363" s="185" t="s">
        <v>6096</v>
      </c>
      <c r="H5363" s="110" t="s">
        <v>6205</v>
      </c>
      <c r="I5363" s="110"/>
    </row>
    <row r="5364" spans="1:9" ht="11.25" customHeight="1" x14ac:dyDescent="0.2">
      <c r="A5364" s="181">
        <v>101688</v>
      </c>
      <c r="B5364" s="182" t="s">
        <v>2208</v>
      </c>
      <c r="C5364" s="182" t="s">
        <v>178</v>
      </c>
      <c r="D5364" s="184"/>
      <c r="E5364" s="188" t="s">
        <v>15193</v>
      </c>
      <c r="F5364" s="186">
        <v>0</v>
      </c>
      <c r="G5364" s="185" t="s">
        <v>6096</v>
      </c>
      <c r="H5364" s="110" t="s">
        <v>6205</v>
      </c>
      <c r="I5364" s="110"/>
    </row>
    <row r="5365" spans="1:9" ht="11.25" customHeight="1" x14ac:dyDescent="0.2">
      <c r="A5365" s="181">
        <v>101689</v>
      </c>
      <c r="B5365" s="182" t="s">
        <v>2173</v>
      </c>
      <c r="C5365" s="182" t="s">
        <v>178</v>
      </c>
      <c r="D5365" s="183"/>
      <c r="E5365" s="188" t="s">
        <v>15193</v>
      </c>
      <c r="F5365" s="186">
        <v>0</v>
      </c>
      <c r="G5365" s="185" t="s">
        <v>6096</v>
      </c>
      <c r="H5365" s="110" t="s">
        <v>6205</v>
      </c>
      <c r="I5365" s="110"/>
    </row>
    <row r="5366" spans="1:9" ht="11.25" customHeight="1" x14ac:dyDescent="0.2">
      <c r="A5366" s="181">
        <v>101690</v>
      </c>
      <c r="B5366" s="182" t="s">
        <v>11479</v>
      </c>
      <c r="C5366" s="182" t="s">
        <v>178</v>
      </c>
      <c r="D5366" s="183"/>
      <c r="E5366" s="188" t="s">
        <v>15193</v>
      </c>
      <c r="F5366" s="186">
        <v>0</v>
      </c>
      <c r="G5366" s="185" t="s">
        <v>6096</v>
      </c>
      <c r="H5366" s="110" t="s">
        <v>6205</v>
      </c>
      <c r="I5366" s="110"/>
    </row>
    <row r="5367" spans="1:9" ht="11.25" customHeight="1" x14ac:dyDescent="0.2">
      <c r="A5367" s="181">
        <v>101691</v>
      </c>
      <c r="B5367" s="182" t="s">
        <v>11478</v>
      </c>
      <c r="C5367" s="182" t="s">
        <v>178</v>
      </c>
      <c r="D5367" s="183"/>
      <c r="E5367" s="188" t="s">
        <v>15193</v>
      </c>
      <c r="F5367" s="186">
        <v>0</v>
      </c>
      <c r="G5367" s="185" t="s">
        <v>6096</v>
      </c>
      <c r="H5367" s="110" t="s">
        <v>6205</v>
      </c>
      <c r="I5367" s="110"/>
    </row>
    <row r="5368" spans="1:9" ht="11.25" customHeight="1" x14ac:dyDescent="0.2">
      <c r="A5368" s="181">
        <v>101692</v>
      </c>
      <c r="B5368" s="182" t="s">
        <v>2168</v>
      </c>
      <c r="C5368" s="182" t="s">
        <v>178</v>
      </c>
      <c r="D5368" s="183"/>
      <c r="E5368" s="188" t="s">
        <v>15193</v>
      </c>
      <c r="F5368" s="186">
        <v>0</v>
      </c>
      <c r="G5368" s="185" t="s">
        <v>6096</v>
      </c>
      <c r="H5368" s="110" t="s">
        <v>6205</v>
      </c>
      <c r="I5368" s="110"/>
    </row>
    <row r="5369" spans="1:9" ht="11.25" customHeight="1" x14ac:dyDescent="0.2">
      <c r="A5369" s="181">
        <v>101693</v>
      </c>
      <c r="B5369" s="182" t="s">
        <v>2983</v>
      </c>
      <c r="C5369" s="182" t="s">
        <v>178</v>
      </c>
      <c r="D5369" s="183"/>
      <c r="E5369" s="188" t="s">
        <v>15193</v>
      </c>
      <c r="F5369" s="186">
        <v>0</v>
      </c>
      <c r="G5369" s="185" t="s">
        <v>6096</v>
      </c>
      <c r="H5369" s="110" t="s">
        <v>6205</v>
      </c>
      <c r="I5369" s="110"/>
    </row>
    <row r="5370" spans="1:9" ht="11.25" customHeight="1" x14ac:dyDescent="0.2">
      <c r="A5370" s="181">
        <v>101694</v>
      </c>
      <c r="B5370" s="182" t="s">
        <v>2968</v>
      </c>
      <c r="C5370" s="182" t="s">
        <v>178</v>
      </c>
      <c r="D5370" s="183"/>
      <c r="E5370" s="188" t="s">
        <v>15193</v>
      </c>
      <c r="F5370" s="186">
        <v>0</v>
      </c>
      <c r="G5370" s="185" t="s">
        <v>6096</v>
      </c>
      <c r="H5370" s="110" t="s">
        <v>6205</v>
      </c>
      <c r="I5370" s="110"/>
    </row>
    <row r="5371" spans="1:9" ht="11.25" customHeight="1" x14ac:dyDescent="0.2">
      <c r="A5371" s="181">
        <v>101695</v>
      </c>
      <c r="B5371" s="182" t="s">
        <v>2966</v>
      </c>
      <c r="C5371" s="182" t="s">
        <v>178</v>
      </c>
      <c r="D5371" s="183"/>
      <c r="E5371" s="188" t="s">
        <v>15193</v>
      </c>
      <c r="F5371" s="186">
        <v>0</v>
      </c>
      <c r="G5371" s="185" t="s">
        <v>6096</v>
      </c>
      <c r="H5371" s="110" t="s">
        <v>6205</v>
      </c>
      <c r="I5371" s="110"/>
    </row>
    <row r="5372" spans="1:9" ht="11.25" customHeight="1" x14ac:dyDescent="0.2">
      <c r="A5372" s="181">
        <v>101696</v>
      </c>
      <c r="B5372" s="182" t="s">
        <v>4669</v>
      </c>
      <c r="C5372" s="182" t="s">
        <v>178</v>
      </c>
      <c r="D5372" s="183">
        <v>43563</v>
      </c>
      <c r="E5372" s="188" t="s">
        <v>15195</v>
      </c>
      <c r="F5372" s="186">
        <v>13100</v>
      </c>
      <c r="G5372" s="185" t="s">
        <v>6096</v>
      </c>
      <c r="H5372" s="110" t="s">
        <v>6205</v>
      </c>
      <c r="I5372" s="110"/>
    </row>
    <row r="5373" spans="1:9" ht="11.25" customHeight="1" x14ac:dyDescent="0.2">
      <c r="A5373" s="181">
        <v>101697</v>
      </c>
      <c r="B5373" s="182" t="s">
        <v>11477</v>
      </c>
      <c r="C5373" s="182" t="s">
        <v>178</v>
      </c>
      <c r="D5373" s="184"/>
      <c r="E5373" s="188" t="s">
        <v>15193</v>
      </c>
      <c r="F5373" s="186">
        <v>0</v>
      </c>
      <c r="G5373" s="185" t="s">
        <v>6096</v>
      </c>
      <c r="H5373" s="110" t="s">
        <v>6205</v>
      </c>
      <c r="I5373" s="110"/>
    </row>
    <row r="5374" spans="1:9" ht="11.25" customHeight="1" x14ac:dyDescent="0.2">
      <c r="A5374" s="181">
        <v>101698</v>
      </c>
      <c r="B5374" s="182" t="s">
        <v>2978</v>
      </c>
      <c r="C5374" s="182" t="s">
        <v>178</v>
      </c>
      <c r="D5374" s="184">
        <v>45433</v>
      </c>
      <c r="E5374" s="188" t="s">
        <v>10909</v>
      </c>
      <c r="F5374" s="186">
        <v>125271</v>
      </c>
      <c r="G5374" s="185" t="s">
        <v>6096</v>
      </c>
      <c r="H5374" s="110" t="s">
        <v>6205</v>
      </c>
      <c r="I5374" s="110"/>
    </row>
    <row r="5375" spans="1:9" ht="11.25" customHeight="1" x14ac:dyDescent="0.2">
      <c r="A5375" s="181">
        <v>101699</v>
      </c>
      <c r="B5375" s="182" t="s">
        <v>2965</v>
      </c>
      <c r="C5375" s="182" t="s">
        <v>178</v>
      </c>
      <c r="D5375" s="183">
        <v>45433</v>
      </c>
      <c r="E5375" s="188" t="s">
        <v>10909</v>
      </c>
      <c r="F5375" s="186">
        <v>207943</v>
      </c>
      <c r="G5375" s="185" t="s">
        <v>6096</v>
      </c>
      <c r="H5375" s="110" t="s">
        <v>6205</v>
      </c>
      <c r="I5375" s="110"/>
    </row>
    <row r="5376" spans="1:9" ht="11.25" customHeight="1" x14ac:dyDescent="0.2">
      <c r="A5376" s="181">
        <v>101700</v>
      </c>
      <c r="B5376" s="182" t="s">
        <v>2550</v>
      </c>
      <c r="C5376" s="182" t="s">
        <v>171</v>
      </c>
      <c r="D5376" s="183"/>
      <c r="E5376" s="188" t="s">
        <v>15193</v>
      </c>
      <c r="F5376" s="186">
        <v>0</v>
      </c>
      <c r="G5376" s="185" t="s">
        <v>6096</v>
      </c>
      <c r="H5376" s="110" t="s">
        <v>6205</v>
      </c>
      <c r="I5376" s="110"/>
    </row>
    <row r="5377" spans="1:9" ht="11.25" customHeight="1" x14ac:dyDescent="0.2">
      <c r="A5377" s="181">
        <v>101701</v>
      </c>
      <c r="B5377" s="182" t="s">
        <v>2591</v>
      </c>
      <c r="C5377" s="182" t="s">
        <v>178</v>
      </c>
      <c r="D5377" s="183"/>
      <c r="E5377" s="188" t="s">
        <v>15193</v>
      </c>
      <c r="F5377" s="186">
        <v>0</v>
      </c>
      <c r="G5377" s="185" t="s">
        <v>6096</v>
      </c>
      <c r="H5377" s="110" t="s">
        <v>6213</v>
      </c>
      <c r="I5377" s="110"/>
    </row>
    <row r="5378" spans="1:9" ht="11.25" customHeight="1" x14ac:dyDescent="0.2">
      <c r="A5378" s="181">
        <v>101702</v>
      </c>
      <c r="B5378" s="182" t="s">
        <v>2397</v>
      </c>
      <c r="C5378" s="182" t="s">
        <v>178</v>
      </c>
      <c r="D5378" s="183"/>
      <c r="E5378" s="188" t="s">
        <v>15193</v>
      </c>
      <c r="F5378" s="186">
        <v>0</v>
      </c>
      <c r="G5378" s="185" t="s">
        <v>6096</v>
      </c>
      <c r="H5378" s="110" t="s">
        <v>6213</v>
      </c>
      <c r="I5378" s="110"/>
    </row>
    <row r="5379" spans="1:9" ht="11.25" customHeight="1" x14ac:dyDescent="0.2">
      <c r="A5379" s="181">
        <v>101703</v>
      </c>
      <c r="B5379" s="182" t="s">
        <v>7522</v>
      </c>
      <c r="C5379" s="182" t="s">
        <v>178</v>
      </c>
      <c r="D5379" s="183">
        <v>45006</v>
      </c>
      <c r="E5379" s="188" t="s">
        <v>15194</v>
      </c>
      <c r="F5379" s="186">
        <v>4175</v>
      </c>
      <c r="G5379" s="185" t="s">
        <v>6096</v>
      </c>
      <c r="H5379" s="110" t="s">
        <v>6213</v>
      </c>
      <c r="I5379" s="110"/>
    </row>
    <row r="5380" spans="1:9" ht="11.25" customHeight="1" x14ac:dyDescent="0.2">
      <c r="A5380" s="181">
        <v>101704</v>
      </c>
      <c r="B5380" s="182" t="s">
        <v>2648</v>
      </c>
      <c r="C5380" s="182" t="s">
        <v>178</v>
      </c>
      <c r="D5380" s="183"/>
      <c r="E5380" s="188" t="s">
        <v>15193</v>
      </c>
      <c r="F5380" s="186">
        <v>0</v>
      </c>
      <c r="G5380" s="185" t="s">
        <v>6096</v>
      </c>
      <c r="H5380" s="110" t="s">
        <v>6205</v>
      </c>
      <c r="I5380" s="110"/>
    </row>
    <row r="5381" spans="1:9" ht="11.25" customHeight="1" x14ac:dyDescent="0.2">
      <c r="A5381" s="181">
        <v>101706</v>
      </c>
      <c r="B5381" s="182" t="s">
        <v>4786</v>
      </c>
      <c r="C5381" s="182" t="s">
        <v>178</v>
      </c>
      <c r="D5381" s="183">
        <v>43649</v>
      </c>
      <c r="E5381" s="188" t="s">
        <v>15195</v>
      </c>
      <c r="F5381" s="186">
        <v>654319</v>
      </c>
      <c r="G5381" s="185" t="s">
        <v>6096</v>
      </c>
      <c r="H5381" s="110" t="s">
        <v>6205</v>
      </c>
      <c r="I5381" s="110"/>
    </row>
    <row r="5382" spans="1:9" ht="11.25" customHeight="1" x14ac:dyDescent="0.2">
      <c r="A5382" s="181">
        <v>101707</v>
      </c>
      <c r="B5382" s="182" t="s">
        <v>8852</v>
      </c>
      <c r="C5382" s="182" t="s">
        <v>183</v>
      </c>
      <c r="D5382" s="183">
        <v>44593</v>
      </c>
      <c r="E5382" s="188" t="s">
        <v>7328</v>
      </c>
      <c r="F5382" s="186">
        <v>104430</v>
      </c>
      <c r="G5382" s="185" t="s">
        <v>6096</v>
      </c>
      <c r="H5382" s="110" t="s">
        <v>6205</v>
      </c>
      <c r="I5382" s="110"/>
    </row>
    <row r="5383" spans="1:9" ht="11.25" customHeight="1" x14ac:dyDescent="0.2">
      <c r="A5383" s="181">
        <v>101708</v>
      </c>
      <c r="B5383" s="182" t="s">
        <v>6528</v>
      </c>
      <c r="C5383" s="182" t="s">
        <v>178</v>
      </c>
      <c r="D5383" s="183">
        <v>45014</v>
      </c>
      <c r="E5383" s="188" t="s">
        <v>15194</v>
      </c>
      <c r="F5383" s="186">
        <v>960108.01</v>
      </c>
      <c r="G5383" s="185" t="s">
        <v>6096</v>
      </c>
      <c r="H5383" s="110" t="s">
        <v>6205</v>
      </c>
      <c r="I5383" s="110"/>
    </row>
    <row r="5384" spans="1:9" ht="11.25" customHeight="1" x14ac:dyDescent="0.2">
      <c r="A5384" s="181">
        <v>101709</v>
      </c>
      <c r="B5384" s="182" t="s">
        <v>2814</v>
      </c>
      <c r="C5384" s="182" t="s">
        <v>171</v>
      </c>
      <c r="D5384" s="183"/>
      <c r="E5384" s="188" t="s">
        <v>15193</v>
      </c>
      <c r="F5384" s="186">
        <v>0</v>
      </c>
      <c r="G5384" s="185" t="s">
        <v>6096</v>
      </c>
      <c r="H5384" s="110" t="s">
        <v>6205</v>
      </c>
      <c r="I5384" s="110"/>
    </row>
    <row r="5385" spans="1:9" ht="11.25" customHeight="1" x14ac:dyDescent="0.2">
      <c r="A5385" s="181">
        <v>101710</v>
      </c>
      <c r="B5385" s="182" t="s">
        <v>2816</v>
      </c>
      <c r="C5385" s="182" t="s">
        <v>171</v>
      </c>
      <c r="D5385" s="183">
        <v>44591</v>
      </c>
      <c r="E5385" s="188" t="s">
        <v>7328</v>
      </c>
      <c r="F5385" s="186">
        <v>47288.01</v>
      </c>
      <c r="G5385" s="185" t="s">
        <v>6096</v>
      </c>
      <c r="H5385" s="110" t="s">
        <v>6155</v>
      </c>
      <c r="I5385" s="110"/>
    </row>
    <row r="5386" spans="1:9" ht="11.25" customHeight="1" x14ac:dyDescent="0.2">
      <c r="A5386" s="181">
        <v>101711</v>
      </c>
      <c r="B5386" s="182" t="s">
        <v>1360</v>
      </c>
      <c r="C5386" s="182" t="s">
        <v>168</v>
      </c>
      <c r="D5386" s="183">
        <v>45001</v>
      </c>
      <c r="E5386" s="188" t="s">
        <v>15194</v>
      </c>
      <c r="F5386" s="186">
        <v>22885</v>
      </c>
      <c r="G5386" s="185" t="s">
        <v>6096</v>
      </c>
      <c r="H5386" s="110" t="s">
        <v>6205</v>
      </c>
      <c r="I5386" s="110"/>
    </row>
    <row r="5387" spans="1:9" ht="11.25" customHeight="1" x14ac:dyDescent="0.2">
      <c r="A5387" s="181">
        <v>101712</v>
      </c>
      <c r="B5387" s="182" t="s">
        <v>11476</v>
      </c>
      <c r="C5387" s="182" t="s">
        <v>171</v>
      </c>
      <c r="D5387" s="184">
        <v>44596</v>
      </c>
      <c r="E5387" s="188" t="s">
        <v>7328</v>
      </c>
      <c r="F5387" s="186">
        <v>276104</v>
      </c>
      <c r="G5387" s="185" t="s">
        <v>6096</v>
      </c>
      <c r="H5387" s="110" t="s">
        <v>6205</v>
      </c>
      <c r="I5387" s="110"/>
    </row>
    <row r="5388" spans="1:9" ht="11.25" customHeight="1" x14ac:dyDescent="0.2">
      <c r="A5388" s="181">
        <v>101714</v>
      </c>
      <c r="B5388" s="182" t="s">
        <v>11475</v>
      </c>
      <c r="C5388" s="182" t="s">
        <v>171</v>
      </c>
      <c r="D5388" s="183">
        <v>44596</v>
      </c>
      <c r="E5388" s="188" t="s">
        <v>7328</v>
      </c>
      <c r="F5388" s="186">
        <v>43850</v>
      </c>
      <c r="G5388" s="185" t="s">
        <v>6096</v>
      </c>
      <c r="H5388" s="110" t="s">
        <v>6205</v>
      </c>
      <c r="I5388" s="110"/>
    </row>
    <row r="5389" spans="1:9" ht="11.25" customHeight="1" x14ac:dyDescent="0.2">
      <c r="A5389" s="181">
        <v>101715</v>
      </c>
      <c r="B5389" s="182" t="s">
        <v>6526</v>
      </c>
      <c r="C5389" s="182" t="s">
        <v>178</v>
      </c>
      <c r="D5389" s="184">
        <v>45016</v>
      </c>
      <c r="E5389" s="188" t="s">
        <v>15194</v>
      </c>
      <c r="F5389" s="186">
        <v>9704</v>
      </c>
      <c r="G5389" s="185" t="s">
        <v>6096</v>
      </c>
      <c r="H5389" s="110" t="s">
        <v>6205</v>
      </c>
      <c r="I5389" s="110"/>
    </row>
    <row r="5390" spans="1:9" ht="11.25" customHeight="1" x14ac:dyDescent="0.2">
      <c r="A5390" s="181">
        <v>101716</v>
      </c>
      <c r="B5390" s="182" t="s">
        <v>7521</v>
      </c>
      <c r="C5390" s="182" t="s">
        <v>178</v>
      </c>
      <c r="D5390" s="184">
        <v>44589</v>
      </c>
      <c r="E5390" s="188" t="s">
        <v>7328</v>
      </c>
      <c r="F5390" s="186">
        <v>13234</v>
      </c>
      <c r="G5390" s="185" t="s">
        <v>6096</v>
      </c>
      <c r="H5390" s="110" t="s">
        <v>6205</v>
      </c>
      <c r="I5390" s="110"/>
    </row>
    <row r="5391" spans="1:9" ht="11.25" customHeight="1" x14ac:dyDescent="0.2">
      <c r="A5391" s="181">
        <v>101717</v>
      </c>
      <c r="B5391" s="182" t="s">
        <v>2605</v>
      </c>
      <c r="C5391" s="182" t="s">
        <v>178</v>
      </c>
      <c r="D5391" s="183">
        <v>44589</v>
      </c>
      <c r="E5391" s="188" t="s">
        <v>7328</v>
      </c>
      <c r="F5391" s="186">
        <v>99953</v>
      </c>
      <c r="G5391" s="185" t="s">
        <v>6096</v>
      </c>
      <c r="H5391" s="110" t="s">
        <v>6155</v>
      </c>
      <c r="I5391" s="110"/>
    </row>
    <row r="5392" spans="1:9" ht="11.25" customHeight="1" x14ac:dyDescent="0.2">
      <c r="A5392" s="181">
        <v>101718</v>
      </c>
      <c r="B5392" s="182" t="s">
        <v>2429</v>
      </c>
      <c r="C5392" s="182" t="s">
        <v>178</v>
      </c>
      <c r="D5392" s="183">
        <v>44589</v>
      </c>
      <c r="E5392" s="188" t="s">
        <v>7328</v>
      </c>
      <c r="F5392" s="186">
        <v>7968</v>
      </c>
      <c r="G5392" s="185" t="s">
        <v>6096</v>
      </c>
      <c r="H5392" s="110" t="s">
        <v>6119</v>
      </c>
      <c r="I5392" s="110"/>
    </row>
    <row r="5393" spans="1:9" ht="11.25" customHeight="1" x14ac:dyDescent="0.2">
      <c r="A5393" s="181">
        <v>101719</v>
      </c>
      <c r="B5393" s="182" t="s">
        <v>2337</v>
      </c>
      <c r="C5393" s="182" t="s">
        <v>178</v>
      </c>
      <c r="D5393" s="184">
        <v>44589</v>
      </c>
      <c r="E5393" s="188" t="s">
        <v>7328</v>
      </c>
      <c r="F5393" s="186">
        <v>19677</v>
      </c>
      <c r="G5393" s="185" t="s">
        <v>6096</v>
      </c>
      <c r="H5393" s="110" t="s">
        <v>6205</v>
      </c>
      <c r="I5393" s="110"/>
    </row>
    <row r="5394" spans="1:9" ht="11.25" customHeight="1" x14ac:dyDescent="0.2">
      <c r="A5394" s="181">
        <v>101720</v>
      </c>
      <c r="B5394" s="182" t="s">
        <v>11473</v>
      </c>
      <c r="C5394" s="182" t="s">
        <v>178</v>
      </c>
      <c r="D5394" s="183">
        <v>44620</v>
      </c>
      <c r="E5394" s="188" t="s">
        <v>7328</v>
      </c>
      <c r="F5394" s="186">
        <v>17867.009999999998</v>
      </c>
      <c r="G5394" s="185" t="s">
        <v>6096</v>
      </c>
      <c r="H5394" s="110" t="s">
        <v>6155</v>
      </c>
      <c r="I5394" s="110"/>
    </row>
    <row r="5395" spans="1:9" ht="11.25" customHeight="1" x14ac:dyDescent="0.2">
      <c r="A5395" s="181">
        <v>101721</v>
      </c>
      <c r="B5395" s="182" t="s">
        <v>1406</v>
      </c>
      <c r="C5395" s="182" t="s">
        <v>178</v>
      </c>
      <c r="D5395" s="183"/>
      <c r="E5395" s="188" t="s">
        <v>15193</v>
      </c>
      <c r="F5395" s="186">
        <v>0</v>
      </c>
      <c r="G5395" s="185" t="s">
        <v>6096</v>
      </c>
      <c r="H5395" s="110" t="s">
        <v>6155</v>
      </c>
      <c r="I5395" s="110"/>
    </row>
    <row r="5396" spans="1:9" ht="11.25" customHeight="1" x14ac:dyDescent="0.2">
      <c r="A5396" s="181">
        <v>101722</v>
      </c>
      <c r="B5396" s="182" t="s">
        <v>8251</v>
      </c>
      <c r="C5396" s="182" t="s">
        <v>178</v>
      </c>
      <c r="D5396" s="183">
        <v>43734</v>
      </c>
      <c r="E5396" s="188" t="s">
        <v>15195</v>
      </c>
      <c r="F5396" s="186">
        <v>638414</v>
      </c>
      <c r="G5396" s="185" t="s">
        <v>6096</v>
      </c>
      <c r="H5396" s="110" t="s">
        <v>6257</v>
      </c>
      <c r="I5396" s="110"/>
    </row>
    <row r="5397" spans="1:9" ht="11.25" customHeight="1" x14ac:dyDescent="0.2">
      <c r="A5397" s="181">
        <v>101723</v>
      </c>
      <c r="B5397" s="182" t="s">
        <v>1895</v>
      </c>
      <c r="C5397" s="182" t="s">
        <v>171</v>
      </c>
      <c r="D5397" s="183"/>
      <c r="E5397" s="188" t="s">
        <v>15193</v>
      </c>
      <c r="F5397" s="186">
        <v>0</v>
      </c>
      <c r="G5397" s="185" t="s">
        <v>6096</v>
      </c>
      <c r="H5397" s="110" t="s">
        <v>6257</v>
      </c>
      <c r="I5397" s="110"/>
    </row>
    <row r="5398" spans="1:9" ht="11.25" customHeight="1" x14ac:dyDescent="0.2">
      <c r="A5398" s="181">
        <v>101724</v>
      </c>
      <c r="B5398" s="182" t="s">
        <v>1903</v>
      </c>
      <c r="C5398" s="182" t="s">
        <v>171</v>
      </c>
      <c r="D5398" s="183">
        <v>45065</v>
      </c>
      <c r="E5398" s="188" t="s">
        <v>15194</v>
      </c>
      <c r="F5398" s="186">
        <v>31637.01</v>
      </c>
      <c r="G5398" s="185" t="s">
        <v>6096</v>
      </c>
      <c r="H5398" s="110" t="s">
        <v>6257</v>
      </c>
      <c r="I5398" s="110"/>
    </row>
    <row r="5399" spans="1:9" ht="11.25" customHeight="1" x14ac:dyDescent="0.2">
      <c r="A5399" s="181">
        <v>101725</v>
      </c>
      <c r="B5399" s="182" t="s">
        <v>8162</v>
      </c>
      <c r="C5399" s="182" t="s">
        <v>178</v>
      </c>
      <c r="D5399" s="183">
        <v>43746</v>
      </c>
      <c r="E5399" s="188" t="s">
        <v>15195</v>
      </c>
      <c r="F5399" s="186">
        <v>206223.43</v>
      </c>
      <c r="G5399" s="185" t="s">
        <v>6096</v>
      </c>
      <c r="H5399" s="110" t="s">
        <v>6257</v>
      </c>
      <c r="I5399" s="110"/>
    </row>
    <row r="5400" spans="1:9" ht="11.25" customHeight="1" x14ac:dyDescent="0.2">
      <c r="A5400" s="181">
        <v>101726</v>
      </c>
      <c r="B5400" s="182" t="s">
        <v>4070</v>
      </c>
      <c r="C5400" s="182" t="s">
        <v>171</v>
      </c>
      <c r="D5400" s="183">
        <v>45065</v>
      </c>
      <c r="E5400" s="188" t="s">
        <v>15194</v>
      </c>
      <c r="F5400" s="186">
        <v>40189</v>
      </c>
      <c r="G5400" s="185" t="s">
        <v>6096</v>
      </c>
      <c r="H5400" s="110" t="s">
        <v>6100</v>
      </c>
      <c r="I5400" s="110"/>
    </row>
    <row r="5401" spans="1:9" ht="11.25" customHeight="1" x14ac:dyDescent="0.2">
      <c r="A5401" s="181">
        <v>101727</v>
      </c>
      <c r="B5401" s="182" t="s">
        <v>14519</v>
      </c>
      <c r="C5401" s="182" t="s">
        <v>171</v>
      </c>
      <c r="D5401" s="183">
        <v>44592</v>
      </c>
      <c r="E5401" s="188" t="s">
        <v>7328</v>
      </c>
      <c r="F5401" s="186">
        <v>64352</v>
      </c>
      <c r="G5401" s="185" t="s">
        <v>6096</v>
      </c>
      <c r="H5401" s="110" t="s">
        <v>6257</v>
      </c>
      <c r="I5401" s="110"/>
    </row>
    <row r="5402" spans="1:9" ht="11.25" customHeight="1" x14ac:dyDescent="0.2">
      <c r="A5402" s="181">
        <v>101728</v>
      </c>
      <c r="B5402" s="182" t="s">
        <v>4640</v>
      </c>
      <c r="C5402" s="182" t="s">
        <v>178</v>
      </c>
      <c r="D5402" s="183">
        <v>44589</v>
      </c>
      <c r="E5402" s="188" t="s">
        <v>7328</v>
      </c>
      <c r="F5402" s="186">
        <v>4452</v>
      </c>
      <c r="G5402" s="185" t="s">
        <v>6096</v>
      </c>
      <c r="H5402" s="110" t="s">
        <v>6257</v>
      </c>
      <c r="I5402" s="110"/>
    </row>
    <row r="5403" spans="1:9" ht="11.25" customHeight="1" x14ac:dyDescent="0.2">
      <c r="A5403" s="181">
        <v>101729</v>
      </c>
      <c r="B5403" s="182" t="s">
        <v>11471</v>
      </c>
      <c r="C5403" s="182" t="s">
        <v>178</v>
      </c>
      <c r="D5403" s="184"/>
      <c r="E5403" s="188" t="s">
        <v>15193</v>
      </c>
      <c r="F5403" s="186">
        <v>0</v>
      </c>
      <c r="G5403" s="185" t="s">
        <v>6096</v>
      </c>
      <c r="H5403" s="110" t="s">
        <v>6257</v>
      </c>
      <c r="I5403" s="110"/>
    </row>
    <row r="5404" spans="1:9" ht="11.25" customHeight="1" x14ac:dyDescent="0.2">
      <c r="A5404" s="181">
        <v>101730</v>
      </c>
      <c r="B5404" s="182" t="s">
        <v>4772</v>
      </c>
      <c r="C5404" s="182" t="s">
        <v>178</v>
      </c>
      <c r="D5404" s="184">
        <v>43564</v>
      </c>
      <c r="E5404" s="188" t="s">
        <v>15195</v>
      </c>
      <c r="F5404" s="186">
        <v>84252</v>
      </c>
      <c r="G5404" s="185" t="s">
        <v>6096</v>
      </c>
      <c r="H5404" s="110" t="s">
        <v>6257</v>
      </c>
      <c r="I5404" s="110"/>
    </row>
    <row r="5405" spans="1:9" ht="11.25" customHeight="1" x14ac:dyDescent="0.2">
      <c r="A5405" s="181">
        <v>101731</v>
      </c>
      <c r="B5405" s="182" t="s">
        <v>4798</v>
      </c>
      <c r="C5405" s="182" t="s">
        <v>178</v>
      </c>
      <c r="D5405" s="183">
        <v>43564</v>
      </c>
      <c r="E5405" s="188" t="s">
        <v>15195</v>
      </c>
      <c r="F5405" s="186">
        <v>2625563</v>
      </c>
      <c r="G5405" s="185" t="s">
        <v>6096</v>
      </c>
      <c r="H5405" s="110" t="s">
        <v>6257</v>
      </c>
      <c r="I5405" s="110"/>
    </row>
    <row r="5406" spans="1:9" ht="11.25" customHeight="1" x14ac:dyDescent="0.2">
      <c r="A5406" s="181">
        <v>101732</v>
      </c>
      <c r="B5406" s="182" t="s">
        <v>5914</v>
      </c>
      <c r="C5406" s="182" t="s">
        <v>178</v>
      </c>
      <c r="D5406" s="183">
        <v>43564</v>
      </c>
      <c r="E5406" s="188" t="s">
        <v>15195</v>
      </c>
      <c r="F5406" s="186">
        <v>525100</v>
      </c>
      <c r="G5406" s="185" t="s">
        <v>6096</v>
      </c>
      <c r="H5406" s="110" t="s">
        <v>6257</v>
      </c>
      <c r="I5406" s="110"/>
    </row>
    <row r="5407" spans="1:9" ht="11.25" customHeight="1" x14ac:dyDescent="0.2">
      <c r="A5407" s="181">
        <v>101733</v>
      </c>
      <c r="B5407" s="182" t="s">
        <v>9105</v>
      </c>
      <c r="C5407" s="182" t="s">
        <v>168</v>
      </c>
      <c r="D5407" s="183">
        <v>43529</v>
      </c>
      <c r="E5407" s="188" t="s">
        <v>15195</v>
      </c>
      <c r="F5407" s="186">
        <v>1054.99</v>
      </c>
      <c r="G5407" s="185" t="s">
        <v>6096</v>
      </c>
      <c r="H5407" s="110" t="s">
        <v>6257</v>
      </c>
      <c r="I5407" s="110"/>
    </row>
    <row r="5408" spans="1:9" ht="11.25" customHeight="1" x14ac:dyDescent="0.2">
      <c r="A5408" s="181">
        <v>101734</v>
      </c>
      <c r="B5408" s="182" t="s">
        <v>772</v>
      </c>
      <c r="C5408" s="182" t="s">
        <v>183</v>
      </c>
      <c r="D5408" s="184"/>
      <c r="E5408" s="188" t="s">
        <v>15193</v>
      </c>
      <c r="F5408" s="186">
        <v>0</v>
      </c>
      <c r="G5408" s="185" t="s">
        <v>6096</v>
      </c>
      <c r="H5408" s="110" t="s">
        <v>6257</v>
      </c>
      <c r="I5408" s="110"/>
    </row>
    <row r="5409" spans="1:9" ht="11.25" customHeight="1" x14ac:dyDescent="0.2">
      <c r="A5409" s="181">
        <v>101735</v>
      </c>
      <c r="B5409" s="182" t="s">
        <v>4797</v>
      </c>
      <c r="C5409" s="182" t="s">
        <v>178</v>
      </c>
      <c r="D5409" s="184">
        <v>43641</v>
      </c>
      <c r="E5409" s="188" t="s">
        <v>15195</v>
      </c>
      <c r="F5409" s="186">
        <v>877169</v>
      </c>
      <c r="G5409" s="185" t="s">
        <v>6096</v>
      </c>
      <c r="H5409" s="110" t="s">
        <v>6257</v>
      </c>
      <c r="I5409" s="110"/>
    </row>
    <row r="5410" spans="1:9" ht="11.25" customHeight="1" x14ac:dyDescent="0.2">
      <c r="A5410" s="181">
        <v>101736</v>
      </c>
      <c r="B5410" s="182" t="s">
        <v>6524</v>
      </c>
      <c r="C5410" s="182" t="s">
        <v>168</v>
      </c>
      <c r="D5410" s="184">
        <v>45069</v>
      </c>
      <c r="E5410" s="188" t="s">
        <v>15194</v>
      </c>
      <c r="F5410" s="186">
        <v>8176</v>
      </c>
      <c r="G5410" s="185" t="s">
        <v>6096</v>
      </c>
      <c r="H5410" s="110" t="s">
        <v>6257</v>
      </c>
      <c r="I5410" s="110"/>
    </row>
    <row r="5411" spans="1:9" ht="11.25" customHeight="1" x14ac:dyDescent="0.2">
      <c r="A5411" s="181">
        <v>101737</v>
      </c>
      <c r="B5411" s="182" t="s">
        <v>1548</v>
      </c>
      <c r="C5411" s="182" t="s">
        <v>178</v>
      </c>
      <c r="D5411" s="183"/>
      <c r="E5411" s="188" t="s">
        <v>15193</v>
      </c>
      <c r="F5411" s="186">
        <v>0</v>
      </c>
      <c r="G5411" s="185" t="s">
        <v>6096</v>
      </c>
      <c r="H5411" s="110" t="s">
        <v>6257</v>
      </c>
      <c r="I5411" s="110"/>
    </row>
    <row r="5412" spans="1:9" ht="11.25" customHeight="1" x14ac:dyDescent="0.2">
      <c r="A5412" s="181">
        <v>101738</v>
      </c>
      <c r="B5412" s="182" t="s">
        <v>11469</v>
      </c>
      <c r="C5412" s="182" t="s">
        <v>178</v>
      </c>
      <c r="D5412" s="183"/>
      <c r="E5412" s="188" t="s">
        <v>15193</v>
      </c>
      <c r="F5412" s="186">
        <v>0</v>
      </c>
      <c r="G5412" s="185" t="s">
        <v>6096</v>
      </c>
      <c r="H5412" s="110" t="s">
        <v>6257</v>
      </c>
      <c r="I5412" s="110"/>
    </row>
    <row r="5413" spans="1:9" ht="11.25" customHeight="1" x14ac:dyDescent="0.2">
      <c r="A5413" s="181">
        <v>101739</v>
      </c>
      <c r="B5413" s="182" t="s">
        <v>11467</v>
      </c>
      <c r="C5413" s="182" t="s">
        <v>171</v>
      </c>
      <c r="D5413" s="184">
        <v>44622</v>
      </c>
      <c r="E5413" s="188" t="s">
        <v>7328</v>
      </c>
      <c r="F5413" s="186">
        <v>106022</v>
      </c>
      <c r="G5413" s="185" t="s">
        <v>6096</v>
      </c>
      <c r="H5413" s="110" t="s">
        <v>6257</v>
      </c>
      <c r="I5413" s="110"/>
    </row>
    <row r="5414" spans="1:9" ht="11.25" customHeight="1" x14ac:dyDescent="0.2">
      <c r="A5414" s="181">
        <v>101740</v>
      </c>
      <c r="B5414" s="182" t="s">
        <v>11465</v>
      </c>
      <c r="C5414" s="182" t="s">
        <v>171</v>
      </c>
      <c r="D5414" s="184">
        <v>44622</v>
      </c>
      <c r="E5414" s="188" t="s">
        <v>7328</v>
      </c>
      <c r="F5414" s="186">
        <v>165792</v>
      </c>
      <c r="G5414" s="185" t="s">
        <v>6096</v>
      </c>
      <c r="H5414" s="110" t="s">
        <v>6257</v>
      </c>
      <c r="I5414" s="110"/>
    </row>
    <row r="5415" spans="1:9" ht="11.25" customHeight="1" x14ac:dyDescent="0.2">
      <c r="A5415" s="110">
        <v>101741</v>
      </c>
      <c r="B5415" s="110" t="s">
        <v>2596</v>
      </c>
      <c r="C5415" s="110" t="s">
        <v>178</v>
      </c>
      <c r="D5415" s="183">
        <v>44585</v>
      </c>
      <c r="E5415" s="110" t="s">
        <v>7328</v>
      </c>
      <c r="F5415" s="110">
        <v>384412.44</v>
      </c>
      <c r="G5415" s="185" t="s">
        <v>6096</v>
      </c>
      <c r="H5415" s="110" t="s">
        <v>6257</v>
      </c>
      <c r="I5415" s="110"/>
    </row>
    <row r="5416" spans="1:9" ht="11.25" customHeight="1" x14ac:dyDescent="0.2">
      <c r="A5416" s="181">
        <v>101742</v>
      </c>
      <c r="B5416" s="182" t="s">
        <v>2593</v>
      </c>
      <c r="C5416" s="182" t="s">
        <v>178</v>
      </c>
      <c r="D5416" s="183">
        <v>44620</v>
      </c>
      <c r="E5416" s="188" t="s">
        <v>7328</v>
      </c>
      <c r="F5416" s="186">
        <v>686825.01</v>
      </c>
      <c r="G5416" s="185" t="s">
        <v>6096</v>
      </c>
      <c r="H5416" s="110" t="s">
        <v>6257</v>
      </c>
      <c r="I5416" s="110"/>
    </row>
    <row r="5417" spans="1:9" ht="11.25" customHeight="1" x14ac:dyDescent="0.2">
      <c r="A5417" s="181">
        <v>101743</v>
      </c>
      <c r="B5417" s="182" t="s">
        <v>11462</v>
      </c>
      <c r="C5417" s="182" t="s">
        <v>171</v>
      </c>
      <c r="D5417" s="184">
        <v>44622</v>
      </c>
      <c r="E5417" s="188" t="s">
        <v>7328</v>
      </c>
      <c r="F5417" s="186">
        <v>230610</v>
      </c>
      <c r="G5417" s="185" t="s">
        <v>6096</v>
      </c>
      <c r="H5417" s="110" t="s">
        <v>6257</v>
      </c>
      <c r="I5417" s="110"/>
    </row>
    <row r="5418" spans="1:9" ht="11.25" customHeight="1" x14ac:dyDescent="0.2">
      <c r="A5418" s="181">
        <v>101744</v>
      </c>
      <c r="B5418" s="182" t="s">
        <v>2594</v>
      </c>
      <c r="C5418" s="182" t="s">
        <v>178</v>
      </c>
      <c r="D5418" s="183">
        <v>44620</v>
      </c>
      <c r="E5418" s="188" t="s">
        <v>7328</v>
      </c>
      <c r="F5418" s="186">
        <v>1064425</v>
      </c>
      <c r="G5418" s="185" t="s">
        <v>6096</v>
      </c>
      <c r="H5418" s="110" t="s">
        <v>6257</v>
      </c>
      <c r="I5418" s="110"/>
    </row>
    <row r="5419" spans="1:9" ht="11.25" customHeight="1" x14ac:dyDescent="0.2">
      <c r="A5419" s="181">
        <v>101745</v>
      </c>
      <c r="B5419" s="182" t="s">
        <v>11459</v>
      </c>
      <c r="C5419" s="182" t="s">
        <v>171</v>
      </c>
      <c r="D5419" s="183">
        <v>44622</v>
      </c>
      <c r="E5419" s="188" t="s">
        <v>7328</v>
      </c>
      <c r="F5419" s="186">
        <v>62770</v>
      </c>
      <c r="G5419" s="185" t="s">
        <v>6096</v>
      </c>
      <c r="H5419" s="110" t="s">
        <v>6257</v>
      </c>
      <c r="I5419" s="110"/>
    </row>
    <row r="5420" spans="1:9" ht="11.25" customHeight="1" x14ac:dyDescent="0.2">
      <c r="A5420" s="181">
        <v>101746</v>
      </c>
      <c r="B5420" s="182" t="s">
        <v>2595</v>
      </c>
      <c r="C5420" s="182" t="s">
        <v>178</v>
      </c>
      <c r="D5420" s="183">
        <v>44585</v>
      </c>
      <c r="E5420" s="188" t="s">
        <v>7328</v>
      </c>
      <c r="F5420" s="186">
        <v>209230.06</v>
      </c>
      <c r="G5420" s="185" t="s">
        <v>6096</v>
      </c>
      <c r="H5420" s="110" t="s">
        <v>6257</v>
      </c>
      <c r="I5420" s="110"/>
    </row>
    <row r="5421" spans="1:9" ht="11.25" customHeight="1" x14ac:dyDescent="0.2">
      <c r="A5421" s="181">
        <v>101747</v>
      </c>
      <c r="B5421" s="182" t="s">
        <v>2571</v>
      </c>
      <c r="C5421" s="182" t="s">
        <v>171</v>
      </c>
      <c r="D5421" s="184">
        <v>43839</v>
      </c>
      <c r="E5421" s="188" t="s">
        <v>15196</v>
      </c>
      <c r="F5421" s="186">
        <v>12955.01</v>
      </c>
      <c r="G5421" s="185" t="s">
        <v>6096</v>
      </c>
      <c r="H5421" s="110" t="s">
        <v>6257</v>
      </c>
      <c r="I5421" s="110"/>
    </row>
    <row r="5422" spans="1:9" ht="11.25" customHeight="1" x14ac:dyDescent="0.2">
      <c r="A5422" s="181">
        <v>101748</v>
      </c>
      <c r="B5422" s="182" t="s">
        <v>7939</v>
      </c>
      <c r="C5422" s="182" t="s">
        <v>5199</v>
      </c>
      <c r="D5422" s="183">
        <v>45329</v>
      </c>
      <c r="E5422" s="188" t="s">
        <v>10909</v>
      </c>
      <c r="F5422" s="186">
        <v>67985</v>
      </c>
      <c r="G5422" s="185" t="s">
        <v>6096</v>
      </c>
      <c r="H5422" s="110" t="s">
        <v>6257</v>
      </c>
      <c r="I5422" s="110"/>
    </row>
    <row r="5423" spans="1:9" ht="11.25" customHeight="1" x14ac:dyDescent="0.2">
      <c r="A5423" s="181">
        <v>101749</v>
      </c>
      <c r="B5423" s="182" t="s">
        <v>7974</v>
      </c>
      <c r="C5423" s="182" t="s">
        <v>5199</v>
      </c>
      <c r="D5423" s="183">
        <v>45329</v>
      </c>
      <c r="E5423" s="188" t="s">
        <v>10909</v>
      </c>
      <c r="F5423" s="186">
        <v>71870</v>
      </c>
      <c r="G5423" s="185" t="s">
        <v>6096</v>
      </c>
      <c r="H5423" s="110" t="s">
        <v>6257</v>
      </c>
      <c r="I5423" s="110"/>
    </row>
    <row r="5424" spans="1:9" ht="11.25" customHeight="1" x14ac:dyDescent="0.2">
      <c r="A5424" s="181">
        <v>101750</v>
      </c>
      <c r="B5424" s="182" t="s">
        <v>8519</v>
      </c>
      <c r="C5424" s="182" t="s">
        <v>178</v>
      </c>
      <c r="D5424" s="183">
        <v>43650</v>
      </c>
      <c r="E5424" s="188" t="s">
        <v>15195</v>
      </c>
      <c r="F5424" s="186">
        <v>126078</v>
      </c>
      <c r="G5424" s="185" t="s">
        <v>6096</v>
      </c>
      <c r="H5424" s="110" t="s">
        <v>6257</v>
      </c>
      <c r="I5424" s="110"/>
    </row>
    <row r="5425" spans="1:9" ht="11.25" customHeight="1" x14ac:dyDescent="0.2">
      <c r="A5425" s="181">
        <v>101751</v>
      </c>
      <c r="B5425" s="182" t="s">
        <v>3012</v>
      </c>
      <c r="C5425" s="182" t="s">
        <v>178</v>
      </c>
      <c r="D5425" s="183"/>
      <c r="E5425" s="188" t="s">
        <v>15193</v>
      </c>
      <c r="F5425" s="186">
        <v>0</v>
      </c>
      <c r="G5425" s="185" t="s">
        <v>6096</v>
      </c>
      <c r="H5425" s="110" t="s">
        <v>6257</v>
      </c>
      <c r="I5425" s="110"/>
    </row>
    <row r="5426" spans="1:9" ht="11.25" customHeight="1" x14ac:dyDescent="0.2">
      <c r="A5426" s="181">
        <v>101752</v>
      </c>
      <c r="B5426" s="182" t="s">
        <v>8758</v>
      </c>
      <c r="C5426" s="182" t="s">
        <v>178</v>
      </c>
      <c r="D5426" s="183">
        <v>43564</v>
      </c>
      <c r="E5426" s="188" t="s">
        <v>15195</v>
      </c>
      <c r="F5426" s="186">
        <v>63689</v>
      </c>
      <c r="G5426" s="185" t="s">
        <v>6096</v>
      </c>
      <c r="H5426" s="110" t="s">
        <v>6257</v>
      </c>
      <c r="I5426" s="110"/>
    </row>
    <row r="5427" spans="1:9" ht="11.25" customHeight="1" x14ac:dyDescent="0.2">
      <c r="A5427" s="181">
        <v>101753</v>
      </c>
      <c r="B5427" s="182" t="s">
        <v>8161</v>
      </c>
      <c r="C5427" s="182" t="s">
        <v>178</v>
      </c>
      <c r="D5427" s="183">
        <v>43746</v>
      </c>
      <c r="E5427" s="188" t="s">
        <v>15195</v>
      </c>
      <c r="F5427" s="186">
        <v>119922.25</v>
      </c>
      <c r="G5427" s="185" t="s">
        <v>6096</v>
      </c>
      <c r="H5427" s="110" t="s">
        <v>6124</v>
      </c>
      <c r="I5427" s="110"/>
    </row>
    <row r="5428" spans="1:9" ht="11.25" customHeight="1" x14ac:dyDescent="0.2">
      <c r="A5428" s="181">
        <v>101754</v>
      </c>
      <c r="B5428" s="182" t="s">
        <v>8160</v>
      </c>
      <c r="C5428" s="182" t="s">
        <v>178</v>
      </c>
      <c r="D5428" s="183">
        <v>43746</v>
      </c>
      <c r="E5428" s="188" t="s">
        <v>15195</v>
      </c>
      <c r="F5428" s="186">
        <v>3186399.93</v>
      </c>
      <c r="G5428" s="185" t="s">
        <v>6096</v>
      </c>
      <c r="H5428" s="110" t="s">
        <v>6124</v>
      </c>
      <c r="I5428" s="110"/>
    </row>
    <row r="5429" spans="1:9" ht="11.25" customHeight="1" x14ac:dyDescent="0.2">
      <c r="A5429" s="181">
        <v>101755</v>
      </c>
      <c r="B5429" s="182" t="s">
        <v>11457</v>
      </c>
      <c r="C5429" s="182" t="s">
        <v>178</v>
      </c>
      <c r="D5429" s="183"/>
      <c r="E5429" s="188" t="s">
        <v>15193</v>
      </c>
      <c r="F5429" s="186">
        <v>0</v>
      </c>
      <c r="G5429" s="185" t="s">
        <v>6096</v>
      </c>
      <c r="H5429" s="110" t="s">
        <v>6130</v>
      </c>
      <c r="I5429" s="110"/>
    </row>
    <row r="5430" spans="1:9" ht="11.25" customHeight="1" x14ac:dyDescent="0.2">
      <c r="A5430" s="181">
        <v>101756</v>
      </c>
      <c r="B5430" s="182" t="s">
        <v>9292</v>
      </c>
      <c r="C5430" s="182" t="s">
        <v>178</v>
      </c>
      <c r="D5430" s="183">
        <v>45434</v>
      </c>
      <c r="E5430" s="188" t="s">
        <v>10909</v>
      </c>
      <c r="F5430" s="186">
        <v>1607729</v>
      </c>
      <c r="G5430" s="185" t="s">
        <v>6096</v>
      </c>
      <c r="H5430" s="110" t="s">
        <v>6149</v>
      </c>
      <c r="I5430" s="110"/>
    </row>
    <row r="5431" spans="1:9" ht="11.25" customHeight="1" x14ac:dyDescent="0.2">
      <c r="A5431" s="181">
        <v>101757</v>
      </c>
      <c r="B5431" s="182" t="s">
        <v>8535</v>
      </c>
      <c r="C5431" s="182" t="s">
        <v>178</v>
      </c>
      <c r="D5431" s="183">
        <v>43648</v>
      </c>
      <c r="E5431" s="188" t="s">
        <v>15195</v>
      </c>
      <c r="F5431" s="186">
        <v>13103.99</v>
      </c>
      <c r="G5431" s="185" t="s">
        <v>6096</v>
      </c>
      <c r="H5431" s="110" t="s">
        <v>6152</v>
      </c>
      <c r="I5431" s="110"/>
    </row>
    <row r="5432" spans="1:9" ht="11.25" customHeight="1" x14ac:dyDescent="0.2">
      <c r="A5432" s="181">
        <v>101758</v>
      </c>
      <c r="B5432" s="182" t="s">
        <v>11455</v>
      </c>
      <c r="C5432" s="182" t="s">
        <v>178</v>
      </c>
      <c r="D5432" s="183"/>
      <c r="E5432" s="188" t="s">
        <v>15193</v>
      </c>
      <c r="F5432" s="186">
        <v>0</v>
      </c>
      <c r="G5432" s="185" t="s">
        <v>6096</v>
      </c>
      <c r="H5432" s="110" t="s">
        <v>6155</v>
      </c>
      <c r="I5432" s="110"/>
    </row>
    <row r="5433" spans="1:9" ht="11.25" customHeight="1" x14ac:dyDescent="0.2">
      <c r="A5433" s="181">
        <v>101759</v>
      </c>
      <c r="B5433" s="182" t="s">
        <v>11453</v>
      </c>
      <c r="C5433" s="182" t="s">
        <v>171</v>
      </c>
      <c r="D5433" s="183">
        <v>44622</v>
      </c>
      <c r="E5433" s="188" t="s">
        <v>7328</v>
      </c>
      <c r="F5433" s="186">
        <v>44653</v>
      </c>
      <c r="G5433" s="185" t="s">
        <v>6096</v>
      </c>
      <c r="H5433" s="110" t="s">
        <v>6121</v>
      </c>
      <c r="I5433" s="110"/>
    </row>
    <row r="5434" spans="1:9" ht="11.25" customHeight="1" x14ac:dyDescent="0.2">
      <c r="A5434" s="181">
        <v>101760</v>
      </c>
      <c r="B5434" s="182" t="s">
        <v>11451</v>
      </c>
      <c r="C5434" s="182" t="s">
        <v>171</v>
      </c>
      <c r="D5434" s="184">
        <v>44622</v>
      </c>
      <c r="E5434" s="188" t="s">
        <v>7328</v>
      </c>
      <c r="F5434" s="186">
        <v>63830.01</v>
      </c>
      <c r="G5434" s="185" t="s">
        <v>6096</v>
      </c>
      <c r="H5434" s="110" t="s">
        <v>6155</v>
      </c>
      <c r="I5434" s="110"/>
    </row>
    <row r="5435" spans="1:9" ht="11.25" customHeight="1" x14ac:dyDescent="0.2">
      <c r="A5435" s="181">
        <v>101761</v>
      </c>
      <c r="B5435" s="182" t="s">
        <v>11449</v>
      </c>
      <c r="C5435" s="182" t="s">
        <v>171</v>
      </c>
      <c r="D5435" s="184">
        <v>44622</v>
      </c>
      <c r="E5435" s="188" t="s">
        <v>7328</v>
      </c>
      <c r="F5435" s="186">
        <v>93228</v>
      </c>
      <c r="G5435" s="185" t="s">
        <v>6096</v>
      </c>
      <c r="H5435" s="110" t="s">
        <v>6155</v>
      </c>
      <c r="I5435" s="110"/>
    </row>
    <row r="5436" spans="1:9" ht="11.25" customHeight="1" x14ac:dyDescent="0.2">
      <c r="A5436" s="181">
        <v>101762</v>
      </c>
      <c r="B5436" s="182" t="s">
        <v>11448</v>
      </c>
      <c r="C5436" s="182" t="s">
        <v>171</v>
      </c>
      <c r="D5436" s="183">
        <v>44622</v>
      </c>
      <c r="E5436" s="188" t="s">
        <v>7328</v>
      </c>
      <c r="F5436" s="186">
        <v>134149</v>
      </c>
      <c r="G5436" s="185" t="s">
        <v>6096</v>
      </c>
      <c r="H5436" s="110" t="s">
        <v>6155</v>
      </c>
      <c r="I5436" s="110"/>
    </row>
    <row r="5437" spans="1:9" ht="11.25" customHeight="1" x14ac:dyDescent="0.2">
      <c r="A5437" s="181">
        <v>101763</v>
      </c>
      <c r="B5437" s="182" t="s">
        <v>11446</v>
      </c>
      <c r="C5437" s="182" t="s">
        <v>171</v>
      </c>
      <c r="D5437" s="184">
        <v>44622</v>
      </c>
      <c r="E5437" s="188" t="s">
        <v>7328</v>
      </c>
      <c r="F5437" s="186">
        <v>245894</v>
      </c>
      <c r="G5437" s="185" t="s">
        <v>6096</v>
      </c>
      <c r="H5437" s="110" t="s">
        <v>6155</v>
      </c>
      <c r="I5437" s="110"/>
    </row>
    <row r="5438" spans="1:9" ht="11.25" customHeight="1" x14ac:dyDescent="0.2">
      <c r="A5438" s="181">
        <v>101764</v>
      </c>
      <c r="B5438" s="182" t="s">
        <v>11444</v>
      </c>
      <c r="C5438" s="182" t="s">
        <v>171</v>
      </c>
      <c r="D5438" s="184">
        <v>44622</v>
      </c>
      <c r="E5438" s="188" t="s">
        <v>7328</v>
      </c>
      <c r="F5438" s="186">
        <v>46740</v>
      </c>
      <c r="G5438" s="185" t="s">
        <v>6096</v>
      </c>
      <c r="H5438" s="110" t="s">
        <v>6155</v>
      </c>
      <c r="I5438" s="110"/>
    </row>
    <row r="5439" spans="1:9" ht="11.25" customHeight="1" x14ac:dyDescent="0.2">
      <c r="A5439" s="181">
        <v>101765</v>
      </c>
      <c r="B5439" s="182" t="s">
        <v>3796</v>
      </c>
      <c r="C5439" s="182" t="s">
        <v>178</v>
      </c>
      <c r="D5439" s="183">
        <v>44589</v>
      </c>
      <c r="E5439" s="188" t="s">
        <v>7328</v>
      </c>
      <c r="F5439" s="186">
        <v>154334</v>
      </c>
      <c r="G5439" s="185" t="s">
        <v>6096</v>
      </c>
      <c r="H5439" s="110" t="s">
        <v>6121</v>
      </c>
      <c r="I5439" s="110"/>
    </row>
    <row r="5440" spans="1:9" ht="11.25" customHeight="1" x14ac:dyDescent="0.2">
      <c r="A5440" s="181">
        <v>101766</v>
      </c>
      <c r="B5440" s="182" t="s">
        <v>3791</v>
      </c>
      <c r="C5440" s="182" t="s">
        <v>178</v>
      </c>
      <c r="D5440" s="184">
        <v>44589</v>
      </c>
      <c r="E5440" s="188" t="s">
        <v>7328</v>
      </c>
      <c r="F5440" s="186">
        <v>269116</v>
      </c>
      <c r="G5440" s="185" t="s">
        <v>6096</v>
      </c>
      <c r="H5440" s="110" t="s">
        <v>6155</v>
      </c>
      <c r="I5440" s="110"/>
    </row>
    <row r="5441" spans="1:9" ht="11.25" customHeight="1" x14ac:dyDescent="0.2">
      <c r="A5441" s="181">
        <v>101767</v>
      </c>
      <c r="B5441" s="182" t="s">
        <v>3795</v>
      </c>
      <c r="C5441" s="182" t="s">
        <v>178</v>
      </c>
      <c r="D5441" s="183">
        <v>44589</v>
      </c>
      <c r="E5441" s="188" t="s">
        <v>7328</v>
      </c>
      <c r="F5441" s="186">
        <v>144000</v>
      </c>
      <c r="G5441" s="185" t="s">
        <v>6096</v>
      </c>
      <c r="H5441" s="110" t="s">
        <v>6257</v>
      </c>
      <c r="I5441" s="110"/>
    </row>
    <row r="5442" spans="1:9" ht="11.25" customHeight="1" x14ac:dyDescent="0.2">
      <c r="A5442" s="181">
        <v>101768</v>
      </c>
      <c r="B5442" s="182" t="s">
        <v>8263</v>
      </c>
      <c r="C5442" s="182" t="s">
        <v>178</v>
      </c>
      <c r="D5442" s="183">
        <v>43733</v>
      </c>
      <c r="E5442" s="188" t="s">
        <v>15195</v>
      </c>
      <c r="F5442" s="186">
        <v>154201</v>
      </c>
      <c r="G5442" s="185" t="s">
        <v>6096</v>
      </c>
      <c r="H5442" s="110" t="s">
        <v>6152</v>
      </c>
      <c r="I5442" s="110"/>
    </row>
    <row r="5443" spans="1:9" ht="11.25" customHeight="1" x14ac:dyDescent="0.2">
      <c r="A5443" s="181">
        <v>101769</v>
      </c>
      <c r="B5443" s="182" t="s">
        <v>858</v>
      </c>
      <c r="C5443" s="182" t="s">
        <v>273</v>
      </c>
      <c r="D5443" s="183"/>
      <c r="E5443" s="188" t="s">
        <v>15193</v>
      </c>
      <c r="F5443" s="186">
        <v>0</v>
      </c>
      <c r="G5443" s="185" t="s">
        <v>6096</v>
      </c>
      <c r="H5443" s="110" t="s">
        <v>6257</v>
      </c>
      <c r="I5443" s="110"/>
    </row>
    <row r="5444" spans="1:9" ht="11.25" customHeight="1" x14ac:dyDescent="0.2">
      <c r="A5444" s="181">
        <v>101770</v>
      </c>
      <c r="B5444" s="182" t="s">
        <v>3794</v>
      </c>
      <c r="C5444" s="182" t="s">
        <v>178</v>
      </c>
      <c r="D5444" s="184">
        <v>44589</v>
      </c>
      <c r="E5444" s="188" t="s">
        <v>7328</v>
      </c>
      <c r="F5444" s="186">
        <v>111787</v>
      </c>
      <c r="G5444" s="185" t="s">
        <v>6096</v>
      </c>
      <c r="H5444" s="110" t="s">
        <v>6257</v>
      </c>
      <c r="I5444" s="110"/>
    </row>
    <row r="5445" spans="1:9" ht="11.25" customHeight="1" x14ac:dyDescent="0.2">
      <c r="A5445" s="181">
        <v>101771</v>
      </c>
      <c r="B5445" s="182" t="s">
        <v>7896</v>
      </c>
      <c r="C5445" s="182" t="s">
        <v>178</v>
      </c>
      <c r="D5445" s="183">
        <v>43839</v>
      </c>
      <c r="E5445" s="188" t="s">
        <v>15196</v>
      </c>
      <c r="F5445" s="186">
        <v>21270</v>
      </c>
      <c r="G5445" s="185" t="s">
        <v>6096</v>
      </c>
      <c r="H5445" s="110" t="s">
        <v>6257</v>
      </c>
      <c r="I5445" s="110"/>
    </row>
    <row r="5446" spans="1:9" ht="11.25" customHeight="1" x14ac:dyDescent="0.2">
      <c r="A5446" s="181">
        <v>101772</v>
      </c>
      <c r="B5446" s="182" t="s">
        <v>1417</v>
      </c>
      <c r="C5446" s="182" t="s">
        <v>4481</v>
      </c>
      <c r="D5446" s="183">
        <v>45007</v>
      </c>
      <c r="E5446" s="188" t="s">
        <v>15194</v>
      </c>
      <c r="F5446" s="186">
        <v>14439</v>
      </c>
      <c r="G5446" s="185" t="s">
        <v>6096</v>
      </c>
      <c r="H5446" s="110" t="s">
        <v>6257</v>
      </c>
      <c r="I5446" s="110"/>
    </row>
    <row r="5447" spans="1:9" ht="11.25" customHeight="1" x14ac:dyDescent="0.2">
      <c r="A5447" s="181">
        <v>101773</v>
      </c>
      <c r="B5447" s="182" t="s">
        <v>3495</v>
      </c>
      <c r="C5447" s="182" t="s">
        <v>178</v>
      </c>
      <c r="D5447" s="184">
        <v>45014</v>
      </c>
      <c r="E5447" s="188" t="s">
        <v>15194</v>
      </c>
      <c r="F5447" s="186">
        <v>608424</v>
      </c>
      <c r="G5447" s="185" t="s">
        <v>6096</v>
      </c>
      <c r="H5447" s="110" t="s">
        <v>6257</v>
      </c>
      <c r="I5447" s="110"/>
    </row>
    <row r="5448" spans="1:9" ht="11.25" customHeight="1" x14ac:dyDescent="0.2">
      <c r="A5448" s="181">
        <v>101774</v>
      </c>
      <c r="B5448" s="182" t="s">
        <v>3531</v>
      </c>
      <c r="C5448" s="182" t="s">
        <v>250</v>
      </c>
      <c r="D5448" s="183"/>
      <c r="E5448" s="188" t="s">
        <v>15193</v>
      </c>
      <c r="F5448" s="186">
        <v>0</v>
      </c>
      <c r="G5448" s="185" t="s">
        <v>6096</v>
      </c>
      <c r="H5448" s="110" t="s">
        <v>6257</v>
      </c>
      <c r="I5448" s="110"/>
    </row>
    <row r="5449" spans="1:9" ht="11.25" customHeight="1" x14ac:dyDescent="0.2">
      <c r="A5449" s="181">
        <v>101775</v>
      </c>
      <c r="B5449" s="182" t="s">
        <v>11443</v>
      </c>
      <c r="C5449" s="182" t="s">
        <v>178</v>
      </c>
      <c r="D5449" s="183"/>
      <c r="E5449" s="188" t="s">
        <v>15193</v>
      </c>
      <c r="F5449" s="186">
        <v>0</v>
      </c>
      <c r="G5449" s="185" t="s">
        <v>6096</v>
      </c>
      <c r="H5449" s="110" t="s">
        <v>6257</v>
      </c>
      <c r="I5449" s="110"/>
    </row>
    <row r="5450" spans="1:9" ht="11.25" customHeight="1" x14ac:dyDescent="0.2">
      <c r="A5450" s="181">
        <v>101776</v>
      </c>
      <c r="B5450" s="182" t="s">
        <v>198</v>
      </c>
      <c r="C5450" s="182" t="s">
        <v>183</v>
      </c>
      <c r="D5450" s="183"/>
      <c r="E5450" s="188" t="s">
        <v>15193</v>
      </c>
      <c r="F5450" s="186">
        <v>0</v>
      </c>
      <c r="G5450" s="185" t="s">
        <v>6096</v>
      </c>
      <c r="H5450" s="110" t="s">
        <v>6155</v>
      </c>
      <c r="I5450" s="110"/>
    </row>
    <row r="5451" spans="1:9" ht="11.25" customHeight="1" x14ac:dyDescent="0.2">
      <c r="A5451" s="181">
        <v>101777</v>
      </c>
      <c r="B5451" s="182" t="s">
        <v>1769</v>
      </c>
      <c r="C5451" s="182" t="s">
        <v>171</v>
      </c>
      <c r="D5451" s="183"/>
      <c r="E5451" s="188" t="s">
        <v>15193</v>
      </c>
      <c r="F5451" s="186">
        <v>0</v>
      </c>
      <c r="G5451" s="185" t="s">
        <v>6096</v>
      </c>
      <c r="H5451" s="110" t="s">
        <v>6257</v>
      </c>
      <c r="I5451" s="110"/>
    </row>
    <row r="5452" spans="1:9" ht="11.25" customHeight="1" x14ac:dyDescent="0.2">
      <c r="A5452" s="181">
        <v>101778</v>
      </c>
      <c r="B5452" s="182" t="s">
        <v>6523</v>
      </c>
      <c r="C5452" s="182" t="s">
        <v>178</v>
      </c>
      <c r="D5452" s="183">
        <v>45014</v>
      </c>
      <c r="E5452" s="188" t="s">
        <v>15194</v>
      </c>
      <c r="F5452" s="186">
        <v>246552.01</v>
      </c>
      <c r="G5452" s="185" t="s">
        <v>6096</v>
      </c>
      <c r="H5452" s="110" t="s">
        <v>6155</v>
      </c>
      <c r="I5452" s="110"/>
    </row>
    <row r="5453" spans="1:9" ht="11.25" customHeight="1" x14ac:dyDescent="0.2">
      <c r="A5453" s="181">
        <v>101779</v>
      </c>
      <c r="B5453" s="182" t="s">
        <v>3031</v>
      </c>
      <c r="C5453" s="182" t="s">
        <v>178</v>
      </c>
      <c r="D5453" s="183">
        <v>45014</v>
      </c>
      <c r="E5453" s="188" t="s">
        <v>15194</v>
      </c>
      <c r="F5453" s="186">
        <v>461614.01</v>
      </c>
      <c r="G5453" s="185" t="s">
        <v>6096</v>
      </c>
      <c r="H5453" s="110" t="s">
        <v>6257</v>
      </c>
      <c r="I5453" s="110"/>
    </row>
    <row r="5454" spans="1:9" ht="11.25" customHeight="1" x14ac:dyDescent="0.2">
      <c r="A5454" s="181">
        <v>101780</v>
      </c>
      <c r="B5454" s="182" t="s">
        <v>11442</v>
      </c>
      <c r="C5454" s="182" t="s">
        <v>171</v>
      </c>
      <c r="D5454" s="183"/>
      <c r="E5454" s="188" t="s">
        <v>15193</v>
      </c>
      <c r="F5454" s="186">
        <v>0</v>
      </c>
      <c r="G5454" s="185" t="s">
        <v>6096</v>
      </c>
      <c r="H5454" s="110" t="s">
        <v>6257</v>
      </c>
      <c r="I5454" s="110"/>
    </row>
    <row r="5455" spans="1:9" ht="11.25" customHeight="1" x14ac:dyDescent="0.2">
      <c r="A5455" s="181">
        <v>101781</v>
      </c>
      <c r="B5455" s="182" t="s">
        <v>1721</v>
      </c>
      <c r="C5455" s="182" t="s">
        <v>168</v>
      </c>
      <c r="D5455" s="183">
        <v>44715</v>
      </c>
      <c r="E5455" s="188" t="s">
        <v>7328</v>
      </c>
      <c r="F5455" s="186">
        <v>47268</v>
      </c>
      <c r="G5455" s="185" t="s">
        <v>6096</v>
      </c>
      <c r="H5455" s="110" t="s">
        <v>6257</v>
      </c>
      <c r="I5455" s="110"/>
    </row>
    <row r="5456" spans="1:9" ht="11.25" customHeight="1" x14ac:dyDescent="0.2">
      <c r="A5456" s="181">
        <v>101782</v>
      </c>
      <c r="B5456" s="182" t="s">
        <v>2538</v>
      </c>
      <c r="C5456" s="182" t="s">
        <v>171</v>
      </c>
      <c r="D5456" s="184"/>
      <c r="E5456" s="188" t="s">
        <v>15193</v>
      </c>
      <c r="F5456" s="186">
        <v>0</v>
      </c>
      <c r="G5456" s="185" t="s">
        <v>6096</v>
      </c>
      <c r="H5456" s="110" t="s">
        <v>6257</v>
      </c>
      <c r="I5456" s="110"/>
    </row>
    <row r="5457" spans="1:9" ht="11.25" customHeight="1" x14ac:dyDescent="0.2">
      <c r="A5457" s="181">
        <v>101784</v>
      </c>
      <c r="B5457" s="182" t="s">
        <v>997</v>
      </c>
      <c r="C5457" s="182" t="s">
        <v>868</v>
      </c>
      <c r="D5457" s="183">
        <v>45000</v>
      </c>
      <c r="E5457" s="188" t="s">
        <v>15194</v>
      </c>
      <c r="F5457" s="186">
        <v>40455</v>
      </c>
      <c r="G5457" s="185" t="s">
        <v>6096</v>
      </c>
      <c r="H5457" s="110" t="s">
        <v>6257</v>
      </c>
      <c r="I5457" s="110"/>
    </row>
    <row r="5458" spans="1:9" ht="11.25" customHeight="1" x14ac:dyDescent="0.2">
      <c r="A5458" s="181">
        <v>101785</v>
      </c>
      <c r="B5458" s="182" t="s">
        <v>7156</v>
      </c>
      <c r="C5458" s="182" t="s">
        <v>868</v>
      </c>
      <c r="D5458" s="183">
        <v>45007</v>
      </c>
      <c r="E5458" s="188" t="s">
        <v>15194</v>
      </c>
      <c r="F5458" s="186">
        <v>145886</v>
      </c>
      <c r="G5458" s="185" t="s">
        <v>6096</v>
      </c>
      <c r="H5458" s="110" t="s">
        <v>6257</v>
      </c>
      <c r="I5458" s="110"/>
    </row>
    <row r="5459" spans="1:9" ht="11.25" customHeight="1" x14ac:dyDescent="0.2">
      <c r="A5459" s="181">
        <v>101786</v>
      </c>
      <c r="B5459" s="182" t="s">
        <v>1258</v>
      </c>
      <c r="C5459" s="182" t="s">
        <v>178</v>
      </c>
      <c r="D5459" s="183"/>
      <c r="E5459" s="188" t="s">
        <v>15193</v>
      </c>
      <c r="F5459" s="186">
        <v>0</v>
      </c>
      <c r="G5459" s="185" t="s">
        <v>6096</v>
      </c>
      <c r="H5459" s="110" t="s">
        <v>6130</v>
      </c>
      <c r="I5459" s="110"/>
    </row>
    <row r="5460" spans="1:9" ht="11.25" customHeight="1" x14ac:dyDescent="0.2">
      <c r="A5460" s="181">
        <v>101787</v>
      </c>
      <c r="B5460" s="182" t="s">
        <v>11440</v>
      </c>
      <c r="C5460" s="182" t="s">
        <v>273</v>
      </c>
      <c r="D5460" s="183"/>
      <c r="E5460" s="188" t="s">
        <v>15193</v>
      </c>
      <c r="F5460" s="186">
        <v>0</v>
      </c>
      <c r="G5460" s="185" t="s">
        <v>6096</v>
      </c>
      <c r="H5460" s="110" t="s">
        <v>6257</v>
      </c>
      <c r="I5460" s="110"/>
    </row>
    <row r="5461" spans="1:9" ht="11.25" customHeight="1" x14ac:dyDescent="0.2">
      <c r="A5461" s="181">
        <v>101788</v>
      </c>
      <c r="B5461" s="182" t="s">
        <v>387</v>
      </c>
      <c r="C5461" s="182" t="s">
        <v>273</v>
      </c>
      <c r="D5461" s="184">
        <v>43650</v>
      </c>
      <c r="E5461" s="188" t="s">
        <v>15195</v>
      </c>
      <c r="F5461" s="186">
        <v>38064.99</v>
      </c>
      <c r="G5461" s="185" t="s">
        <v>6096</v>
      </c>
      <c r="H5461" s="110" t="s">
        <v>6257</v>
      </c>
      <c r="I5461" s="110"/>
    </row>
    <row r="5462" spans="1:9" ht="11.25" customHeight="1" x14ac:dyDescent="0.2">
      <c r="A5462" s="181">
        <v>101789</v>
      </c>
      <c r="B5462" s="182" t="s">
        <v>6239</v>
      </c>
      <c r="C5462" s="182" t="s">
        <v>183</v>
      </c>
      <c r="D5462" s="183">
        <v>44715</v>
      </c>
      <c r="E5462" s="188" t="s">
        <v>7328</v>
      </c>
      <c r="F5462" s="186">
        <v>35671</v>
      </c>
      <c r="G5462" s="185" t="s">
        <v>6096</v>
      </c>
      <c r="H5462" s="110" t="s">
        <v>6130</v>
      </c>
      <c r="I5462" s="110"/>
    </row>
    <row r="5463" spans="1:9" ht="11.25" customHeight="1" x14ac:dyDescent="0.2">
      <c r="A5463" s="181">
        <v>101790</v>
      </c>
      <c r="B5463" s="182" t="s">
        <v>11439</v>
      </c>
      <c r="C5463" s="182" t="s">
        <v>183</v>
      </c>
      <c r="D5463" s="183">
        <v>44718</v>
      </c>
      <c r="E5463" s="188" t="s">
        <v>7328</v>
      </c>
      <c r="F5463" s="186">
        <v>7726</v>
      </c>
      <c r="G5463" s="185" t="s">
        <v>6096</v>
      </c>
      <c r="H5463" s="110" t="s">
        <v>6119</v>
      </c>
      <c r="I5463" s="110"/>
    </row>
    <row r="5464" spans="1:9" ht="11.25" customHeight="1" x14ac:dyDescent="0.2">
      <c r="A5464" s="181">
        <v>101791</v>
      </c>
      <c r="B5464" s="182" t="s">
        <v>1872</v>
      </c>
      <c r="C5464" s="182" t="s">
        <v>171</v>
      </c>
      <c r="D5464" s="183"/>
      <c r="E5464" s="188" t="s">
        <v>15193</v>
      </c>
      <c r="F5464" s="186">
        <v>0</v>
      </c>
      <c r="G5464" s="185" t="s">
        <v>6096</v>
      </c>
      <c r="H5464" s="110" t="s">
        <v>6257</v>
      </c>
      <c r="I5464" s="110"/>
    </row>
    <row r="5465" spans="1:9" ht="11.25" customHeight="1" x14ac:dyDescent="0.2">
      <c r="A5465" s="181">
        <v>101792</v>
      </c>
      <c r="B5465" s="182" t="s">
        <v>1875</v>
      </c>
      <c r="C5465" s="182" t="s">
        <v>171</v>
      </c>
      <c r="D5465" s="183"/>
      <c r="E5465" s="188" t="s">
        <v>15193</v>
      </c>
      <c r="F5465" s="186">
        <v>0</v>
      </c>
      <c r="G5465" s="185" t="s">
        <v>6096</v>
      </c>
      <c r="H5465" s="110" t="s">
        <v>6257</v>
      </c>
      <c r="I5465" s="110"/>
    </row>
    <row r="5466" spans="1:9" ht="11.25" customHeight="1" x14ac:dyDescent="0.2">
      <c r="A5466" s="181">
        <v>101793</v>
      </c>
      <c r="B5466" s="182" t="s">
        <v>5355</v>
      </c>
      <c r="C5466" s="182" t="s">
        <v>171</v>
      </c>
      <c r="D5466" s="183"/>
      <c r="E5466" s="188" t="s">
        <v>15193</v>
      </c>
      <c r="F5466" s="186">
        <v>0</v>
      </c>
      <c r="G5466" s="185" t="s">
        <v>6096</v>
      </c>
      <c r="H5466" s="110" t="s">
        <v>6257</v>
      </c>
      <c r="I5466" s="110"/>
    </row>
    <row r="5467" spans="1:9" ht="11.25" customHeight="1" x14ac:dyDescent="0.2">
      <c r="A5467" s="181">
        <v>101794</v>
      </c>
      <c r="B5467" s="182" t="s">
        <v>2271</v>
      </c>
      <c r="C5467" s="182" t="s">
        <v>178</v>
      </c>
      <c r="D5467" s="183">
        <v>45014</v>
      </c>
      <c r="E5467" s="188" t="s">
        <v>15194</v>
      </c>
      <c r="F5467" s="186">
        <v>144700</v>
      </c>
      <c r="G5467" s="185" t="s">
        <v>6096</v>
      </c>
      <c r="H5467" s="110" t="s">
        <v>7136</v>
      </c>
      <c r="I5467" s="110"/>
    </row>
    <row r="5468" spans="1:9" ht="11.25" customHeight="1" x14ac:dyDescent="0.2">
      <c r="A5468" s="181">
        <v>101795</v>
      </c>
      <c r="B5468" s="182" t="s">
        <v>7519</v>
      </c>
      <c r="C5468" s="182" t="s">
        <v>178</v>
      </c>
      <c r="D5468" s="184">
        <v>44589</v>
      </c>
      <c r="E5468" s="188" t="s">
        <v>7328</v>
      </c>
      <c r="F5468" s="186">
        <v>680851</v>
      </c>
      <c r="G5468" s="185" t="s">
        <v>6096</v>
      </c>
      <c r="H5468" s="110" t="s">
        <v>6257</v>
      </c>
      <c r="I5468" s="110"/>
    </row>
    <row r="5469" spans="1:9" ht="11.25" customHeight="1" x14ac:dyDescent="0.2">
      <c r="A5469" s="181">
        <v>101796</v>
      </c>
      <c r="B5469" s="182" t="s">
        <v>1554</v>
      </c>
      <c r="C5469" s="182" t="s">
        <v>178</v>
      </c>
      <c r="D5469" s="184">
        <v>45069</v>
      </c>
      <c r="E5469" s="188" t="s">
        <v>15194</v>
      </c>
      <c r="F5469" s="186">
        <v>328612</v>
      </c>
      <c r="G5469" s="185" t="s">
        <v>6096</v>
      </c>
      <c r="H5469" s="110" t="s">
        <v>6257</v>
      </c>
      <c r="I5469" s="110"/>
    </row>
    <row r="5470" spans="1:9" ht="11.25" customHeight="1" x14ac:dyDescent="0.2">
      <c r="A5470" s="181">
        <v>101797</v>
      </c>
      <c r="B5470" s="182" t="s">
        <v>1421</v>
      </c>
      <c r="C5470" s="182" t="s">
        <v>178</v>
      </c>
      <c r="D5470" s="184">
        <v>44589</v>
      </c>
      <c r="E5470" s="188" t="s">
        <v>7328</v>
      </c>
      <c r="F5470" s="186">
        <v>42142.01</v>
      </c>
      <c r="G5470" s="185" t="s">
        <v>6096</v>
      </c>
      <c r="H5470" s="110" t="s">
        <v>6257</v>
      </c>
      <c r="I5470" s="110"/>
    </row>
    <row r="5471" spans="1:9" ht="11.25" customHeight="1" x14ac:dyDescent="0.2">
      <c r="A5471" s="181">
        <v>101798</v>
      </c>
      <c r="B5471" s="182" t="s">
        <v>6519</v>
      </c>
      <c r="C5471" s="182" t="s">
        <v>178</v>
      </c>
      <c r="D5471" s="183">
        <v>45069</v>
      </c>
      <c r="E5471" s="188" t="s">
        <v>15194</v>
      </c>
      <c r="F5471" s="186">
        <v>116455.01</v>
      </c>
      <c r="G5471" s="185" t="s">
        <v>6096</v>
      </c>
      <c r="H5471" s="110" t="s">
        <v>6257</v>
      </c>
      <c r="I5471" s="110"/>
    </row>
    <row r="5472" spans="1:9" ht="11.25" customHeight="1" x14ac:dyDescent="0.2">
      <c r="A5472" s="181">
        <v>101799</v>
      </c>
      <c r="B5472" s="182" t="s">
        <v>1549</v>
      </c>
      <c r="C5472" s="182" t="s">
        <v>178</v>
      </c>
      <c r="D5472" s="184">
        <v>45006</v>
      </c>
      <c r="E5472" s="188" t="s">
        <v>15194</v>
      </c>
      <c r="F5472" s="186">
        <v>605902.01</v>
      </c>
      <c r="G5472" s="185" t="s">
        <v>6096</v>
      </c>
      <c r="H5472" s="110" t="s">
        <v>6155</v>
      </c>
      <c r="I5472" s="110"/>
    </row>
    <row r="5473" spans="1:9" ht="11.25" customHeight="1" x14ac:dyDescent="0.2">
      <c r="A5473" s="181">
        <v>101800</v>
      </c>
      <c r="B5473" s="182" t="s">
        <v>7398</v>
      </c>
      <c r="C5473" s="182" t="s">
        <v>178</v>
      </c>
      <c r="D5473" s="184">
        <v>45006</v>
      </c>
      <c r="E5473" s="188" t="s">
        <v>15194</v>
      </c>
      <c r="F5473" s="186">
        <v>2059223.01</v>
      </c>
      <c r="G5473" s="185" t="s">
        <v>6096</v>
      </c>
      <c r="H5473" s="110" t="s">
        <v>6257</v>
      </c>
      <c r="I5473" s="110"/>
    </row>
    <row r="5474" spans="1:9" ht="11.25" customHeight="1" x14ac:dyDescent="0.2">
      <c r="A5474" s="181">
        <v>101803</v>
      </c>
      <c r="B5474" s="182" t="s">
        <v>412</v>
      </c>
      <c r="C5474" s="182" t="s">
        <v>183</v>
      </c>
      <c r="D5474" s="184"/>
      <c r="E5474" s="188" t="s">
        <v>15193</v>
      </c>
      <c r="F5474" s="186">
        <v>0</v>
      </c>
      <c r="G5474" s="185" t="s">
        <v>6096</v>
      </c>
      <c r="H5474" s="110" t="s">
        <v>6257</v>
      </c>
      <c r="I5474" s="110"/>
    </row>
    <row r="5475" spans="1:9" ht="11.25" customHeight="1" x14ac:dyDescent="0.2">
      <c r="A5475" s="181">
        <v>101804</v>
      </c>
      <c r="B5475" s="182" t="s">
        <v>414</v>
      </c>
      <c r="C5475" s="182" t="s">
        <v>183</v>
      </c>
      <c r="D5475" s="184"/>
      <c r="E5475" s="188" t="s">
        <v>15193</v>
      </c>
      <c r="F5475" s="186">
        <v>0</v>
      </c>
      <c r="G5475" s="185" t="s">
        <v>6096</v>
      </c>
      <c r="H5475" s="110" t="s">
        <v>6257</v>
      </c>
      <c r="I5475" s="110"/>
    </row>
    <row r="5476" spans="1:9" ht="11.25" customHeight="1" x14ac:dyDescent="0.2">
      <c r="A5476" s="181">
        <v>101805</v>
      </c>
      <c r="B5476" s="182" t="s">
        <v>7517</v>
      </c>
      <c r="C5476" s="182" t="s">
        <v>273</v>
      </c>
      <c r="D5476" s="183">
        <v>45002</v>
      </c>
      <c r="E5476" s="188" t="s">
        <v>15194</v>
      </c>
      <c r="F5476" s="186">
        <v>155182</v>
      </c>
      <c r="G5476" s="185" t="s">
        <v>6096</v>
      </c>
      <c r="H5476" s="110" t="s">
        <v>6257</v>
      </c>
      <c r="I5476" s="110"/>
    </row>
    <row r="5477" spans="1:9" ht="11.25" customHeight="1" x14ac:dyDescent="0.2">
      <c r="A5477" s="181">
        <v>101806</v>
      </c>
      <c r="B5477" s="182" t="s">
        <v>381</v>
      </c>
      <c r="C5477" s="182" t="s">
        <v>273</v>
      </c>
      <c r="D5477" s="184"/>
      <c r="E5477" s="188" t="s">
        <v>15193</v>
      </c>
      <c r="F5477" s="186">
        <v>0</v>
      </c>
      <c r="G5477" s="185" t="s">
        <v>6096</v>
      </c>
      <c r="H5477" s="110" t="s">
        <v>6257</v>
      </c>
      <c r="I5477" s="110"/>
    </row>
    <row r="5478" spans="1:9" ht="11.25" customHeight="1" x14ac:dyDescent="0.2">
      <c r="A5478" s="181">
        <v>101807</v>
      </c>
      <c r="B5478" s="182" t="s">
        <v>7515</v>
      </c>
      <c r="C5478" s="182" t="s">
        <v>4484</v>
      </c>
      <c r="D5478" s="183">
        <v>43843</v>
      </c>
      <c r="E5478" s="188" t="s">
        <v>15196</v>
      </c>
      <c r="F5478" s="186">
        <v>31023</v>
      </c>
      <c r="G5478" s="185" t="s">
        <v>6096</v>
      </c>
      <c r="H5478" s="110" t="s">
        <v>6121</v>
      </c>
      <c r="I5478" s="110"/>
    </row>
    <row r="5479" spans="1:9" ht="11.25" customHeight="1" x14ac:dyDescent="0.2">
      <c r="A5479" s="181">
        <v>101808</v>
      </c>
      <c r="B5479" s="182" t="s">
        <v>11438</v>
      </c>
      <c r="C5479" s="182" t="s">
        <v>168</v>
      </c>
      <c r="D5479" s="183"/>
      <c r="E5479" s="188" t="s">
        <v>15193</v>
      </c>
      <c r="F5479" s="186">
        <v>0</v>
      </c>
      <c r="G5479" s="185" t="s">
        <v>6096</v>
      </c>
      <c r="H5479" s="110" t="s">
        <v>6257</v>
      </c>
      <c r="I5479" s="110"/>
    </row>
    <row r="5480" spans="1:9" ht="11.25" customHeight="1" x14ac:dyDescent="0.2">
      <c r="A5480" s="181">
        <v>101809</v>
      </c>
      <c r="B5480" s="182" t="s">
        <v>280</v>
      </c>
      <c r="C5480" s="182" t="s">
        <v>273</v>
      </c>
      <c r="D5480" s="183">
        <v>45002</v>
      </c>
      <c r="E5480" s="188" t="s">
        <v>15194</v>
      </c>
      <c r="F5480" s="186">
        <v>51742</v>
      </c>
      <c r="G5480" s="185" t="s">
        <v>6096</v>
      </c>
      <c r="H5480" s="110" t="s">
        <v>6155</v>
      </c>
      <c r="I5480" s="110"/>
    </row>
    <row r="5481" spans="1:9" ht="11.25" customHeight="1" x14ac:dyDescent="0.2">
      <c r="A5481" s="181">
        <v>101810</v>
      </c>
      <c r="B5481" s="182" t="s">
        <v>8262</v>
      </c>
      <c r="C5481" s="182" t="s">
        <v>178</v>
      </c>
      <c r="D5481" s="184">
        <v>43733</v>
      </c>
      <c r="E5481" s="188" t="s">
        <v>15195</v>
      </c>
      <c r="F5481" s="186">
        <v>192799</v>
      </c>
      <c r="G5481" s="185" t="s">
        <v>6096</v>
      </c>
      <c r="H5481" s="110" t="s">
        <v>6257</v>
      </c>
      <c r="I5481" s="110"/>
    </row>
    <row r="5482" spans="1:9" ht="11.25" customHeight="1" x14ac:dyDescent="0.2">
      <c r="A5482" s="181">
        <v>101811</v>
      </c>
      <c r="B5482" s="182" t="s">
        <v>7514</v>
      </c>
      <c r="C5482" s="182" t="s">
        <v>273</v>
      </c>
      <c r="D5482" s="184">
        <v>45002</v>
      </c>
      <c r="E5482" s="188" t="s">
        <v>15194</v>
      </c>
      <c r="F5482" s="186">
        <v>23591</v>
      </c>
      <c r="G5482" s="185" t="s">
        <v>6096</v>
      </c>
      <c r="H5482" s="110" t="s">
        <v>6257</v>
      </c>
      <c r="I5482" s="110"/>
    </row>
    <row r="5483" spans="1:9" ht="11.25" customHeight="1" x14ac:dyDescent="0.2">
      <c r="A5483" s="181">
        <v>101812</v>
      </c>
      <c r="B5483" s="182" t="s">
        <v>11437</v>
      </c>
      <c r="C5483" s="182" t="s">
        <v>4484</v>
      </c>
      <c r="D5483" s="183"/>
      <c r="E5483" s="188" t="s">
        <v>15193</v>
      </c>
      <c r="F5483" s="186">
        <v>0</v>
      </c>
      <c r="G5483" s="185" t="s">
        <v>6096</v>
      </c>
      <c r="H5483" s="110" t="s">
        <v>6257</v>
      </c>
      <c r="I5483" s="110"/>
    </row>
    <row r="5484" spans="1:9" ht="11.25" customHeight="1" x14ac:dyDescent="0.2">
      <c r="A5484" s="181">
        <v>101813</v>
      </c>
      <c r="B5484" s="182" t="s">
        <v>11436</v>
      </c>
      <c r="C5484" s="182" t="s">
        <v>178</v>
      </c>
      <c r="D5484" s="183"/>
      <c r="E5484" s="188" t="s">
        <v>15193</v>
      </c>
      <c r="F5484" s="186">
        <v>0</v>
      </c>
      <c r="G5484" s="185" t="s">
        <v>6096</v>
      </c>
      <c r="H5484" s="110" t="s">
        <v>6257</v>
      </c>
      <c r="I5484" s="110"/>
    </row>
    <row r="5485" spans="1:9" ht="11.25" customHeight="1" x14ac:dyDescent="0.2">
      <c r="A5485" s="181">
        <v>101814</v>
      </c>
      <c r="B5485" s="182" t="s">
        <v>233</v>
      </c>
      <c r="C5485" s="182" t="s">
        <v>178</v>
      </c>
      <c r="D5485" s="183">
        <v>43537</v>
      </c>
      <c r="E5485" s="188" t="s">
        <v>15195</v>
      </c>
      <c r="F5485" s="186">
        <v>7904</v>
      </c>
      <c r="G5485" s="185" t="s">
        <v>6096</v>
      </c>
      <c r="H5485" s="110" t="s">
        <v>6257</v>
      </c>
      <c r="I5485" s="110"/>
    </row>
    <row r="5486" spans="1:9" ht="11.25" customHeight="1" x14ac:dyDescent="0.2">
      <c r="A5486" s="181">
        <v>101815</v>
      </c>
      <c r="B5486" s="182" t="s">
        <v>11435</v>
      </c>
      <c r="C5486" s="182" t="s">
        <v>183</v>
      </c>
      <c r="D5486" s="184"/>
      <c r="E5486" s="188" t="s">
        <v>15193</v>
      </c>
      <c r="F5486" s="186">
        <v>0</v>
      </c>
      <c r="G5486" s="185" t="s">
        <v>6096</v>
      </c>
      <c r="H5486" s="110" t="s">
        <v>6221</v>
      </c>
      <c r="I5486" s="110"/>
    </row>
    <row r="5487" spans="1:9" ht="11.25" customHeight="1" x14ac:dyDescent="0.2">
      <c r="A5487" s="181">
        <v>101816</v>
      </c>
      <c r="B5487" s="182" t="s">
        <v>11434</v>
      </c>
      <c r="C5487" s="182" t="s">
        <v>178</v>
      </c>
      <c r="D5487" s="183"/>
      <c r="E5487" s="188" t="s">
        <v>15193</v>
      </c>
      <c r="F5487" s="186">
        <v>0</v>
      </c>
      <c r="G5487" s="185" t="s">
        <v>6096</v>
      </c>
      <c r="H5487" s="110" t="s">
        <v>6257</v>
      </c>
      <c r="I5487" s="110"/>
    </row>
    <row r="5488" spans="1:9" ht="11.25" customHeight="1" x14ac:dyDescent="0.2">
      <c r="A5488" s="181">
        <v>101817</v>
      </c>
      <c r="B5488" s="182" t="s">
        <v>1873</v>
      </c>
      <c r="C5488" s="182" t="s">
        <v>171</v>
      </c>
      <c r="D5488" s="183"/>
      <c r="E5488" s="188" t="s">
        <v>15193</v>
      </c>
      <c r="F5488" s="186">
        <v>0</v>
      </c>
      <c r="G5488" s="185" t="s">
        <v>6096</v>
      </c>
      <c r="H5488" s="110" t="s">
        <v>6257</v>
      </c>
      <c r="I5488" s="110"/>
    </row>
    <row r="5489" spans="1:9" ht="11.25" customHeight="1" x14ac:dyDescent="0.2">
      <c r="A5489" s="181">
        <v>101818</v>
      </c>
      <c r="B5489" s="182" t="s">
        <v>8757</v>
      </c>
      <c r="C5489" s="182" t="s">
        <v>178</v>
      </c>
      <c r="D5489" s="184">
        <v>43564</v>
      </c>
      <c r="E5489" s="188" t="s">
        <v>15195</v>
      </c>
      <c r="F5489" s="186">
        <v>52019.01</v>
      </c>
      <c r="G5489" s="185" t="s">
        <v>6096</v>
      </c>
      <c r="H5489" s="110" t="s">
        <v>6155</v>
      </c>
      <c r="I5489" s="110"/>
    </row>
    <row r="5490" spans="1:9" ht="11.25" customHeight="1" x14ac:dyDescent="0.2">
      <c r="A5490" s="181">
        <v>101819</v>
      </c>
      <c r="B5490" s="182" t="s">
        <v>6115</v>
      </c>
      <c r="C5490" s="182" t="s">
        <v>171</v>
      </c>
      <c r="D5490" s="183">
        <v>44194</v>
      </c>
      <c r="E5490" s="188" t="s">
        <v>15196</v>
      </c>
      <c r="F5490" s="186">
        <v>6437</v>
      </c>
      <c r="G5490" s="185" t="s">
        <v>6096</v>
      </c>
      <c r="H5490" s="110" t="s">
        <v>6124</v>
      </c>
      <c r="I5490" s="110"/>
    </row>
    <row r="5491" spans="1:9" ht="11.25" customHeight="1" x14ac:dyDescent="0.2">
      <c r="A5491" s="181">
        <v>101820</v>
      </c>
      <c r="B5491" s="182" t="s">
        <v>11433</v>
      </c>
      <c r="C5491" s="182" t="s">
        <v>178</v>
      </c>
      <c r="D5491" s="184"/>
      <c r="E5491" s="188" t="s">
        <v>15193</v>
      </c>
      <c r="F5491" s="186">
        <v>0</v>
      </c>
      <c r="G5491" s="185" t="s">
        <v>6096</v>
      </c>
      <c r="H5491" s="110" t="s">
        <v>6155</v>
      </c>
      <c r="I5491" s="110"/>
    </row>
    <row r="5492" spans="1:9" ht="11.25" customHeight="1" x14ac:dyDescent="0.2">
      <c r="A5492" s="181">
        <v>101821</v>
      </c>
      <c r="B5492" s="182" t="s">
        <v>1487</v>
      </c>
      <c r="C5492" s="182" t="s">
        <v>178</v>
      </c>
      <c r="D5492" s="183">
        <v>44715</v>
      </c>
      <c r="E5492" s="188" t="s">
        <v>7328</v>
      </c>
      <c r="F5492" s="186">
        <v>66434</v>
      </c>
      <c r="G5492" s="185" t="s">
        <v>6096</v>
      </c>
      <c r="H5492" s="110" t="s">
        <v>6155</v>
      </c>
      <c r="I5492" s="110"/>
    </row>
    <row r="5493" spans="1:9" ht="11.25" customHeight="1" x14ac:dyDescent="0.2">
      <c r="A5493" s="181">
        <v>101822</v>
      </c>
      <c r="B5493" s="182" t="s">
        <v>8756</v>
      </c>
      <c r="C5493" s="182" t="s">
        <v>178</v>
      </c>
      <c r="D5493" s="183">
        <v>43564</v>
      </c>
      <c r="E5493" s="188" t="s">
        <v>15195</v>
      </c>
      <c r="F5493" s="186">
        <v>5626092</v>
      </c>
      <c r="G5493" s="185" t="s">
        <v>6096</v>
      </c>
      <c r="H5493" s="110" t="s">
        <v>6221</v>
      </c>
      <c r="I5493" s="110"/>
    </row>
    <row r="5494" spans="1:9" ht="11.25" customHeight="1" x14ac:dyDescent="0.2">
      <c r="A5494" s="181">
        <v>101824</v>
      </c>
      <c r="B5494" s="182" t="s">
        <v>5612</v>
      </c>
      <c r="C5494" s="182" t="s">
        <v>178</v>
      </c>
      <c r="D5494" s="183">
        <v>43564</v>
      </c>
      <c r="E5494" s="188" t="s">
        <v>15195</v>
      </c>
      <c r="F5494" s="186">
        <v>1500000</v>
      </c>
      <c r="G5494" s="185" t="s">
        <v>6096</v>
      </c>
      <c r="H5494" s="110" t="s">
        <v>6124</v>
      </c>
      <c r="I5494" s="110"/>
    </row>
    <row r="5495" spans="1:9" ht="11.25" customHeight="1" x14ac:dyDescent="0.2">
      <c r="A5495" s="181">
        <v>101825</v>
      </c>
      <c r="B5495" s="182" t="s">
        <v>9310</v>
      </c>
      <c r="C5495" s="182" t="s">
        <v>178</v>
      </c>
      <c r="D5495" s="183">
        <v>45008</v>
      </c>
      <c r="E5495" s="188" t="s">
        <v>15194</v>
      </c>
      <c r="F5495" s="186">
        <v>2971</v>
      </c>
      <c r="G5495" s="185" t="s">
        <v>6096</v>
      </c>
      <c r="H5495" s="110" t="s">
        <v>6155</v>
      </c>
      <c r="I5495" s="110"/>
    </row>
    <row r="5496" spans="1:9" ht="11.25" customHeight="1" x14ac:dyDescent="0.2">
      <c r="A5496" s="181">
        <v>101826</v>
      </c>
      <c r="B5496" s="182" t="s">
        <v>2442</v>
      </c>
      <c r="C5496" s="182" t="s">
        <v>178</v>
      </c>
      <c r="D5496" s="183">
        <v>45006</v>
      </c>
      <c r="E5496" s="188" t="s">
        <v>15194</v>
      </c>
      <c r="F5496" s="186">
        <v>3207</v>
      </c>
      <c r="G5496" s="185" t="s">
        <v>6096</v>
      </c>
      <c r="H5496" s="110" t="s">
        <v>6124</v>
      </c>
      <c r="I5496" s="110"/>
    </row>
    <row r="5497" spans="1:9" ht="11.25" customHeight="1" x14ac:dyDescent="0.2">
      <c r="A5497" s="181">
        <v>101827</v>
      </c>
      <c r="B5497" s="182" t="s">
        <v>7513</v>
      </c>
      <c r="C5497" s="182" t="s">
        <v>178</v>
      </c>
      <c r="D5497" s="184">
        <v>45006</v>
      </c>
      <c r="E5497" s="188" t="s">
        <v>15194</v>
      </c>
      <c r="F5497" s="186">
        <v>2647</v>
      </c>
      <c r="G5497" s="185" t="s">
        <v>6096</v>
      </c>
      <c r="H5497" s="110" t="s">
        <v>6221</v>
      </c>
      <c r="I5497" s="110"/>
    </row>
    <row r="5498" spans="1:9" ht="11.25" customHeight="1" x14ac:dyDescent="0.2">
      <c r="A5498" s="181">
        <v>101828</v>
      </c>
      <c r="B5498" s="182" t="s">
        <v>11432</v>
      </c>
      <c r="C5498" s="182" t="s">
        <v>178</v>
      </c>
      <c r="D5498" s="183"/>
      <c r="E5498" s="188" t="s">
        <v>15193</v>
      </c>
      <c r="F5498" s="186">
        <v>0</v>
      </c>
      <c r="G5498" s="185" t="s">
        <v>6096</v>
      </c>
      <c r="H5498" s="110" t="s">
        <v>6155</v>
      </c>
      <c r="I5498" s="110"/>
    </row>
    <row r="5499" spans="1:9" ht="11.25" customHeight="1" x14ac:dyDescent="0.2">
      <c r="A5499" s="181">
        <v>101829</v>
      </c>
      <c r="B5499" s="182" t="s">
        <v>14993</v>
      </c>
      <c r="C5499" s="182" t="s">
        <v>751</v>
      </c>
      <c r="D5499" s="183"/>
      <c r="E5499" s="188" t="s">
        <v>15193</v>
      </c>
      <c r="F5499" s="186">
        <v>0</v>
      </c>
      <c r="G5499" s="185" t="s">
        <v>6096</v>
      </c>
      <c r="H5499" s="110" t="s">
        <v>6124</v>
      </c>
      <c r="I5499" s="110"/>
    </row>
    <row r="5500" spans="1:9" ht="11.25" customHeight="1" x14ac:dyDescent="0.2">
      <c r="A5500" s="181">
        <v>101830</v>
      </c>
      <c r="B5500" s="182" t="s">
        <v>8539</v>
      </c>
      <c r="C5500" s="182" t="s">
        <v>178</v>
      </c>
      <c r="D5500" s="183">
        <v>43644</v>
      </c>
      <c r="E5500" s="188" t="s">
        <v>15195</v>
      </c>
      <c r="F5500" s="186">
        <v>1270000</v>
      </c>
      <c r="G5500" s="185" t="s">
        <v>6096</v>
      </c>
      <c r="H5500" s="110" t="s">
        <v>6221</v>
      </c>
      <c r="I5500" s="110"/>
    </row>
    <row r="5501" spans="1:9" ht="11.25" customHeight="1" x14ac:dyDescent="0.2">
      <c r="A5501" s="181">
        <v>101831</v>
      </c>
      <c r="B5501" s="182" t="s">
        <v>4958</v>
      </c>
      <c r="C5501" s="182" t="s">
        <v>171</v>
      </c>
      <c r="D5501" s="183">
        <v>44189</v>
      </c>
      <c r="E5501" s="188" t="s">
        <v>15196</v>
      </c>
      <c r="F5501" s="186">
        <v>114900</v>
      </c>
      <c r="G5501" s="185" t="s">
        <v>6096</v>
      </c>
      <c r="H5501" s="110" t="s">
        <v>6155</v>
      </c>
      <c r="I5501" s="110"/>
    </row>
    <row r="5502" spans="1:9" ht="11.25" customHeight="1" x14ac:dyDescent="0.2">
      <c r="A5502" s="181">
        <v>101832</v>
      </c>
      <c r="B5502" s="182" t="s">
        <v>4960</v>
      </c>
      <c r="C5502" s="182" t="s">
        <v>178</v>
      </c>
      <c r="D5502" s="183">
        <v>44189</v>
      </c>
      <c r="E5502" s="188" t="s">
        <v>15196</v>
      </c>
      <c r="F5502" s="186">
        <v>21200</v>
      </c>
      <c r="G5502" s="185" t="s">
        <v>6096</v>
      </c>
      <c r="H5502" s="110" t="s">
        <v>6155</v>
      </c>
      <c r="I5502" s="110"/>
    </row>
    <row r="5503" spans="1:9" ht="11.25" customHeight="1" x14ac:dyDescent="0.2">
      <c r="A5503" s="181">
        <v>101833</v>
      </c>
      <c r="B5503" s="182" t="s">
        <v>8325</v>
      </c>
      <c r="C5503" s="182" t="s">
        <v>178</v>
      </c>
      <c r="D5503" s="183">
        <v>43697</v>
      </c>
      <c r="E5503" s="188" t="s">
        <v>15195</v>
      </c>
      <c r="F5503" s="186">
        <v>8014734</v>
      </c>
      <c r="G5503" s="185" t="s">
        <v>6096</v>
      </c>
      <c r="H5503" s="110" t="s">
        <v>6257</v>
      </c>
      <c r="I5503" s="110"/>
    </row>
    <row r="5504" spans="1:9" ht="11.25" customHeight="1" x14ac:dyDescent="0.2">
      <c r="A5504" s="181">
        <v>101834</v>
      </c>
      <c r="B5504" s="182" t="s">
        <v>8214</v>
      </c>
      <c r="C5504" s="182" t="s">
        <v>178</v>
      </c>
      <c r="D5504" s="183">
        <v>43738</v>
      </c>
      <c r="E5504" s="188" t="s">
        <v>15195</v>
      </c>
      <c r="F5504" s="186">
        <v>47927747.490000002</v>
      </c>
      <c r="G5504" s="185" t="s">
        <v>6096</v>
      </c>
      <c r="H5504" s="110" t="s">
        <v>6155</v>
      </c>
      <c r="I5504" s="110"/>
    </row>
    <row r="5505" spans="1:9" ht="11.25" customHeight="1" x14ac:dyDescent="0.2">
      <c r="A5505" s="181">
        <v>101835</v>
      </c>
      <c r="B5505" s="182" t="s">
        <v>7512</v>
      </c>
      <c r="C5505" s="182" t="s">
        <v>178</v>
      </c>
      <c r="D5505" s="183">
        <v>45006</v>
      </c>
      <c r="E5505" s="188" t="s">
        <v>15194</v>
      </c>
      <c r="F5505" s="186">
        <v>1265.01</v>
      </c>
      <c r="G5505" s="185" t="s">
        <v>6096</v>
      </c>
      <c r="H5505" s="110" t="s">
        <v>6344</v>
      </c>
      <c r="I5505" s="110"/>
    </row>
    <row r="5506" spans="1:9" ht="11.25" customHeight="1" x14ac:dyDescent="0.2">
      <c r="A5506" s="181">
        <v>101836</v>
      </c>
      <c r="B5506" s="182" t="s">
        <v>2476</v>
      </c>
      <c r="C5506" s="182" t="s">
        <v>178</v>
      </c>
      <c r="D5506" s="183">
        <v>43843</v>
      </c>
      <c r="E5506" s="188" t="s">
        <v>15196</v>
      </c>
      <c r="F5506" s="186">
        <v>246.33</v>
      </c>
      <c r="G5506" s="185" t="s">
        <v>6096</v>
      </c>
      <c r="H5506" s="110" t="s">
        <v>6257</v>
      </c>
      <c r="I5506" s="110"/>
    </row>
    <row r="5507" spans="1:9" ht="11.25" customHeight="1" x14ac:dyDescent="0.2">
      <c r="A5507" s="181">
        <v>101837</v>
      </c>
      <c r="B5507" s="182" t="s">
        <v>8261</v>
      </c>
      <c r="C5507" s="182" t="s">
        <v>178</v>
      </c>
      <c r="D5507" s="183">
        <v>43733</v>
      </c>
      <c r="E5507" s="188" t="s">
        <v>15195</v>
      </c>
      <c r="F5507" s="186">
        <v>22120331.989999998</v>
      </c>
      <c r="G5507" s="185" t="s">
        <v>6096</v>
      </c>
      <c r="H5507" s="110" t="s">
        <v>6257</v>
      </c>
      <c r="I5507" s="110"/>
    </row>
    <row r="5508" spans="1:9" ht="11.25" customHeight="1" x14ac:dyDescent="0.2">
      <c r="A5508" s="181">
        <v>101838</v>
      </c>
      <c r="B5508" s="182" t="s">
        <v>8513</v>
      </c>
      <c r="C5508" s="182" t="s">
        <v>178</v>
      </c>
      <c r="D5508" s="184">
        <v>44585</v>
      </c>
      <c r="E5508" s="188" t="s">
        <v>7328</v>
      </c>
      <c r="F5508" s="186">
        <v>103278.41</v>
      </c>
      <c r="G5508" s="185" t="s">
        <v>6096</v>
      </c>
      <c r="H5508" s="110" t="s">
        <v>6124</v>
      </c>
      <c r="I5508" s="110"/>
    </row>
    <row r="5509" spans="1:9" ht="11.25" customHeight="1" x14ac:dyDescent="0.2">
      <c r="A5509" s="181">
        <v>101839</v>
      </c>
      <c r="B5509" s="182" t="s">
        <v>2443</v>
      </c>
      <c r="C5509" s="182" t="s">
        <v>178</v>
      </c>
      <c r="D5509" s="184"/>
      <c r="E5509" s="188" t="s">
        <v>15193</v>
      </c>
      <c r="F5509" s="186">
        <v>0</v>
      </c>
      <c r="G5509" s="185" t="s">
        <v>6096</v>
      </c>
      <c r="H5509" s="110" t="s">
        <v>7081</v>
      </c>
      <c r="I5509" s="110"/>
    </row>
    <row r="5510" spans="1:9" ht="11.25" customHeight="1" x14ac:dyDescent="0.2">
      <c r="A5510" s="181">
        <v>101840</v>
      </c>
      <c r="B5510" s="182" t="s">
        <v>1433</v>
      </c>
      <c r="C5510" s="182" t="s">
        <v>178</v>
      </c>
      <c r="D5510" s="183"/>
      <c r="E5510" s="188" t="s">
        <v>15193</v>
      </c>
      <c r="F5510" s="186">
        <v>0</v>
      </c>
      <c r="G5510" s="185" t="s">
        <v>6096</v>
      </c>
      <c r="H5510" s="110" t="s">
        <v>7081</v>
      </c>
      <c r="I5510" s="110"/>
    </row>
    <row r="5511" spans="1:9" ht="11.25" customHeight="1" x14ac:dyDescent="0.2">
      <c r="A5511" s="181">
        <v>101841</v>
      </c>
      <c r="B5511" s="182" t="s">
        <v>3641</v>
      </c>
      <c r="C5511" s="182" t="s">
        <v>178</v>
      </c>
      <c r="D5511" s="183"/>
      <c r="E5511" s="188" t="s">
        <v>15193</v>
      </c>
      <c r="F5511" s="186">
        <v>0</v>
      </c>
      <c r="G5511" s="185" t="s">
        <v>6096</v>
      </c>
      <c r="H5511" s="110" t="s">
        <v>6124</v>
      </c>
      <c r="I5511" s="110"/>
    </row>
    <row r="5512" spans="1:9" ht="11.25" customHeight="1" x14ac:dyDescent="0.2">
      <c r="A5512" s="181">
        <v>101842</v>
      </c>
      <c r="B5512" s="182" t="s">
        <v>2447</v>
      </c>
      <c r="C5512" s="182" t="s">
        <v>178</v>
      </c>
      <c r="D5512" s="183"/>
      <c r="E5512" s="188" t="s">
        <v>15193</v>
      </c>
      <c r="F5512" s="186">
        <v>0</v>
      </c>
      <c r="G5512" s="185" t="s">
        <v>6096</v>
      </c>
      <c r="H5512" s="110" t="s">
        <v>7081</v>
      </c>
      <c r="I5512" s="110"/>
    </row>
    <row r="5513" spans="1:9" ht="11.25" customHeight="1" x14ac:dyDescent="0.2">
      <c r="A5513" s="181">
        <v>101843</v>
      </c>
      <c r="B5513" s="182" t="s">
        <v>2573</v>
      </c>
      <c r="C5513" s="182" t="s">
        <v>178</v>
      </c>
      <c r="D5513" s="183">
        <v>44589</v>
      </c>
      <c r="E5513" s="188" t="s">
        <v>7328</v>
      </c>
      <c r="F5513" s="186">
        <v>48231</v>
      </c>
      <c r="G5513" s="185" t="s">
        <v>6096</v>
      </c>
      <c r="H5513" s="110" t="s">
        <v>6257</v>
      </c>
      <c r="I5513" s="110"/>
    </row>
    <row r="5514" spans="1:9" ht="11.25" customHeight="1" x14ac:dyDescent="0.2">
      <c r="A5514" s="181">
        <v>101844</v>
      </c>
      <c r="B5514" s="182" t="s">
        <v>11430</v>
      </c>
      <c r="C5514" s="182" t="s">
        <v>178</v>
      </c>
      <c r="D5514" s="183">
        <v>44620</v>
      </c>
      <c r="E5514" s="188" t="s">
        <v>7328</v>
      </c>
      <c r="F5514" s="186">
        <v>19291.009999999998</v>
      </c>
      <c r="G5514" s="185" t="s">
        <v>6096</v>
      </c>
      <c r="H5514" s="110" t="s">
        <v>6257</v>
      </c>
      <c r="I5514" s="110"/>
    </row>
    <row r="5515" spans="1:9" ht="11.25" customHeight="1" x14ac:dyDescent="0.2">
      <c r="A5515" s="181">
        <v>101845</v>
      </c>
      <c r="B5515" s="182" t="s">
        <v>7095</v>
      </c>
      <c r="C5515" s="182" t="s">
        <v>178</v>
      </c>
      <c r="D5515" s="183">
        <v>44585</v>
      </c>
      <c r="E5515" s="188" t="s">
        <v>7328</v>
      </c>
      <c r="F5515" s="186">
        <v>19291.490000000002</v>
      </c>
      <c r="G5515" s="185" t="s">
        <v>6096</v>
      </c>
      <c r="H5515" s="110" t="s">
        <v>6257</v>
      </c>
      <c r="I5515" s="110"/>
    </row>
    <row r="5516" spans="1:9" ht="11.25" customHeight="1" x14ac:dyDescent="0.2">
      <c r="A5516" s="181">
        <v>101846</v>
      </c>
      <c r="B5516" s="182" t="s">
        <v>1163</v>
      </c>
      <c r="C5516" s="182" t="s">
        <v>178</v>
      </c>
      <c r="D5516" s="183">
        <v>44588</v>
      </c>
      <c r="E5516" s="188" t="s">
        <v>7328</v>
      </c>
      <c r="F5516" s="186">
        <v>2394.0100000000002</v>
      </c>
      <c r="G5516" s="185" t="s">
        <v>6096</v>
      </c>
      <c r="H5516" s="110" t="s">
        <v>6257</v>
      </c>
      <c r="I5516" s="110"/>
    </row>
    <row r="5517" spans="1:9" ht="11.25" customHeight="1" x14ac:dyDescent="0.2">
      <c r="A5517" s="181">
        <v>101847</v>
      </c>
      <c r="B5517" s="182" t="s">
        <v>7025</v>
      </c>
      <c r="C5517" s="182" t="s">
        <v>178</v>
      </c>
      <c r="D5517" s="184">
        <v>45001</v>
      </c>
      <c r="E5517" s="188" t="s">
        <v>15194</v>
      </c>
      <c r="F5517" s="186">
        <v>181</v>
      </c>
      <c r="G5517" s="185" t="s">
        <v>6096</v>
      </c>
      <c r="H5517" s="110" t="s">
        <v>6257</v>
      </c>
      <c r="I5517" s="110"/>
    </row>
    <row r="5518" spans="1:9" ht="11.25" customHeight="1" x14ac:dyDescent="0.2">
      <c r="A5518" s="181">
        <v>101848</v>
      </c>
      <c r="B5518" s="182" t="s">
        <v>3107</v>
      </c>
      <c r="C5518" s="182" t="s">
        <v>178</v>
      </c>
      <c r="D5518" s="184">
        <v>43843</v>
      </c>
      <c r="E5518" s="188" t="s">
        <v>15196</v>
      </c>
      <c r="F5518" s="186">
        <v>2827.44</v>
      </c>
      <c r="G5518" s="185" t="s">
        <v>6096</v>
      </c>
      <c r="H5518" s="110" t="s">
        <v>6152</v>
      </c>
      <c r="I5518" s="110"/>
    </row>
    <row r="5519" spans="1:9" ht="11.25" customHeight="1" x14ac:dyDescent="0.2">
      <c r="A5519" s="181">
        <v>101849</v>
      </c>
      <c r="B5519" s="182" t="s">
        <v>4531</v>
      </c>
      <c r="C5519" s="182" t="s">
        <v>178</v>
      </c>
      <c r="D5519" s="184">
        <v>43566</v>
      </c>
      <c r="E5519" s="188" t="s">
        <v>15195</v>
      </c>
      <c r="F5519" s="186">
        <v>40000000</v>
      </c>
      <c r="G5519" s="185" t="s">
        <v>6096</v>
      </c>
      <c r="H5519" s="110" t="s">
        <v>6130</v>
      </c>
      <c r="I5519" s="110"/>
    </row>
    <row r="5520" spans="1:9" ht="11.25" customHeight="1" x14ac:dyDescent="0.2">
      <c r="A5520" s="181">
        <v>101850</v>
      </c>
      <c r="B5520" s="182" t="s">
        <v>8494</v>
      </c>
      <c r="C5520" s="182" t="s">
        <v>178</v>
      </c>
      <c r="D5520" s="183">
        <v>43654</v>
      </c>
      <c r="E5520" s="188" t="s">
        <v>15195</v>
      </c>
      <c r="F5520" s="186">
        <v>48291</v>
      </c>
      <c r="G5520" s="185" t="s">
        <v>6096</v>
      </c>
      <c r="H5520" s="110" t="s">
        <v>6124</v>
      </c>
      <c r="I5520" s="110"/>
    </row>
    <row r="5521" spans="1:9" ht="11.25" customHeight="1" x14ac:dyDescent="0.2">
      <c r="A5521" s="181">
        <v>101851</v>
      </c>
      <c r="B5521" s="182" t="s">
        <v>8493</v>
      </c>
      <c r="C5521" s="182" t="s">
        <v>178</v>
      </c>
      <c r="D5521" s="183">
        <v>43654</v>
      </c>
      <c r="E5521" s="188" t="s">
        <v>15195</v>
      </c>
      <c r="F5521" s="186">
        <v>1166200</v>
      </c>
      <c r="G5521" s="185" t="s">
        <v>6096</v>
      </c>
      <c r="H5521" s="110" t="s">
        <v>6257</v>
      </c>
      <c r="I5521" s="110"/>
    </row>
    <row r="5522" spans="1:9" ht="11.25" customHeight="1" x14ac:dyDescent="0.2">
      <c r="A5522" s="181">
        <v>101852</v>
      </c>
      <c r="B5522" s="182" t="s">
        <v>8159</v>
      </c>
      <c r="C5522" s="182" t="s">
        <v>178</v>
      </c>
      <c r="D5522" s="184">
        <v>43746</v>
      </c>
      <c r="E5522" s="188" t="s">
        <v>15195</v>
      </c>
      <c r="F5522" s="186">
        <v>7168667.21</v>
      </c>
      <c r="G5522" s="185" t="s">
        <v>6096</v>
      </c>
      <c r="H5522" s="110" t="s">
        <v>6124</v>
      </c>
      <c r="I5522" s="110"/>
    </row>
    <row r="5523" spans="1:9" ht="11.25" customHeight="1" x14ac:dyDescent="0.2">
      <c r="A5523" s="181">
        <v>101853</v>
      </c>
      <c r="B5523" s="182" t="s">
        <v>4731</v>
      </c>
      <c r="C5523" s="182" t="s">
        <v>171</v>
      </c>
      <c r="D5523" s="184">
        <v>43734</v>
      </c>
      <c r="E5523" s="188" t="s">
        <v>15195</v>
      </c>
      <c r="F5523" s="186">
        <v>2666.16</v>
      </c>
      <c r="G5523" s="185" t="s">
        <v>6096</v>
      </c>
      <c r="H5523" s="110" t="s">
        <v>6152</v>
      </c>
      <c r="I5523" s="110"/>
    </row>
    <row r="5524" spans="1:9" ht="11.25" customHeight="1" x14ac:dyDescent="0.2">
      <c r="A5524" s="181">
        <v>101854</v>
      </c>
      <c r="B5524" s="182" t="s">
        <v>4733</v>
      </c>
      <c r="C5524" s="182" t="s">
        <v>171</v>
      </c>
      <c r="D5524" s="184">
        <v>43734</v>
      </c>
      <c r="E5524" s="188" t="s">
        <v>15195</v>
      </c>
      <c r="F5524" s="186">
        <v>2050.9499999999998</v>
      </c>
      <c r="G5524" s="185" t="s">
        <v>6096</v>
      </c>
      <c r="H5524" s="110" t="s">
        <v>6124</v>
      </c>
      <c r="I5524" s="110"/>
    </row>
    <row r="5525" spans="1:9" ht="11.25" customHeight="1" x14ac:dyDescent="0.2">
      <c r="A5525" s="181">
        <v>101855</v>
      </c>
      <c r="B5525" s="182" t="s">
        <v>5552</v>
      </c>
      <c r="C5525" s="182" t="s">
        <v>171</v>
      </c>
      <c r="D5525" s="183">
        <v>43734</v>
      </c>
      <c r="E5525" s="188" t="s">
        <v>15195</v>
      </c>
      <c r="F5525" s="186">
        <v>66195.539999999994</v>
      </c>
      <c r="G5525" s="185" t="s">
        <v>6096</v>
      </c>
      <c r="H5525" s="110" t="s">
        <v>6124</v>
      </c>
      <c r="I5525" s="110"/>
    </row>
    <row r="5526" spans="1:9" ht="11.25" customHeight="1" x14ac:dyDescent="0.2">
      <c r="A5526" s="181">
        <v>101856</v>
      </c>
      <c r="B5526" s="182" t="s">
        <v>8492</v>
      </c>
      <c r="C5526" s="182" t="s">
        <v>178</v>
      </c>
      <c r="D5526" s="183">
        <v>43654</v>
      </c>
      <c r="E5526" s="188" t="s">
        <v>15195</v>
      </c>
      <c r="F5526" s="186">
        <v>395952</v>
      </c>
      <c r="G5526" s="185" t="s">
        <v>6096</v>
      </c>
      <c r="H5526" s="110" t="s">
        <v>6257</v>
      </c>
      <c r="I5526" s="110"/>
    </row>
    <row r="5527" spans="1:9" ht="11.25" customHeight="1" x14ac:dyDescent="0.2">
      <c r="A5527" s="181">
        <v>101858</v>
      </c>
      <c r="B5527" s="182" t="s">
        <v>5534</v>
      </c>
      <c r="C5527" s="182" t="s">
        <v>178</v>
      </c>
      <c r="D5527" s="183">
        <v>43567</v>
      </c>
      <c r="E5527" s="188" t="s">
        <v>15195</v>
      </c>
      <c r="F5527" s="186">
        <v>384520</v>
      </c>
      <c r="G5527" s="185" t="s">
        <v>6096</v>
      </c>
      <c r="H5527" s="110" t="s">
        <v>6124</v>
      </c>
      <c r="I5527" s="110"/>
    </row>
    <row r="5528" spans="1:9" ht="11.25" customHeight="1" x14ac:dyDescent="0.2">
      <c r="A5528" s="181">
        <v>101859</v>
      </c>
      <c r="B5528" s="182" t="s">
        <v>8528</v>
      </c>
      <c r="C5528" s="182" t="s">
        <v>178</v>
      </c>
      <c r="D5528" s="183">
        <v>43649</v>
      </c>
      <c r="E5528" s="188" t="s">
        <v>15195</v>
      </c>
      <c r="F5528" s="186">
        <v>902952</v>
      </c>
      <c r="G5528" s="185" t="s">
        <v>6096</v>
      </c>
      <c r="H5528" s="110" t="s">
        <v>6257</v>
      </c>
      <c r="I5528" s="110"/>
    </row>
    <row r="5529" spans="1:9" ht="11.25" customHeight="1" x14ac:dyDescent="0.2">
      <c r="A5529" s="181">
        <v>101860</v>
      </c>
      <c r="B5529" s="182" t="s">
        <v>5536</v>
      </c>
      <c r="C5529" s="182" t="s">
        <v>178</v>
      </c>
      <c r="D5529" s="183">
        <v>43654</v>
      </c>
      <c r="E5529" s="188" t="s">
        <v>15195</v>
      </c>
      <c r="F5529" s="186">
        <v>5088232</v>
      </c>
      <c r="G5529" s="185" t="s">
        <v>6096</v>
      </c>
      <c r="H5529" s="110" t="s">
        <v>6124</v>
      </c>
      <c r="I5529" s="110"/>
    </row>
    <row r="5530" spans="1:9" ht="11.25" customHeight="1" x14ac:dyDescent="0.2">
      <c r="A5530" s="181">
        <v>101861</v>
      </c>
      <c r="B5530" s="182" t="s">
        <v>8491</v>
      </c>
      <c r="C5530" s="182" t="s">
        <v>178</v>
      </c>
      <c r="D5530" s="183">
        <v>43654</v>
      </c>
      <c r="E5530" s="188" t="s">
        <v>15195</v>
      </c>
      <c r="F5530" s="186">
        <v>2544129</v>
      </c>
      <c r="G5530" s="185" t="s">
        <v>6096</v>
      </c>
      <c r="H5530" s="110" t="s">
        <v>6124</v>
      </c>
      <c r="I5530" s="110"/>
    </row>
    <row r="5531" spans="1:9" ht="11.25" customHeight="1" x14ac:dyDescent="0.2">
      <c r="A5531" s="181">
        <v>101862</v>
      </c>
      <c r="B5531" s="182" t="s">
        <v>8490</v>
      </c>
      <c r="C5531" s="182" t="s">
        <v>178</v>
      </c>
      <c r="D5531" s="183">
        <v>43654</v>
      </c>
      <c r="E5531" s="188" t="s">
        <v>15195</v>
      </c>
      <c r="F5531" s="186">
        <v>860625.01</v>
      </c>
      <c r="G5531" s="185" t="s">
        <v>6096</v>
      </c>
      <c r="H5531" s="110" t="s">
        <v>6124</v>
      </c>
      <c r="I5531" s="110"/>
    </row>
    <row r="5532" spans="1:9" ht="11.25" customHeight="1" x14ac:dyDescent="0.2">
      <c r="A5532" s="181">
        <v>101863</v>
      </c>
      <c r="B5532" s="182" t="s">
        <v>4779</v>
      </c>
      <c r="C5532" s="182" t="s">
        <v>178</v>
      </c>
      <c r="D5532" s="183">
        <v>43654</v>
      </c>
      <c r="E5532" s="188" t="s">
        <v>15195</v>
      </c>
      <c r="F5532" s="186">
        <v>394329</v>
      </c>
      <c r="G5532" s="185" t="s">
        <v>6096</v>
      </c>
      <c r="H5532" s="110" t="s">
        <v>6257</v>
      </c>
      <c r="I5532" s="110"/>
    </row>
    <row r="5533" spans="1:9" ht="11.25" customHeight="1" x14ac:dyDescent="0.2">
      <c r="A5533" s="181">
        <v>101864</v>
      </c>
      <c r="B5533" s="182" t="s">
        <v>4918</v>
      </c>
      <c r="C5533" s="182" t="s">
        <v>178</v>
      </c>
      <c r="D5533" s="183">
        <v>43728</v>
      </c>
      <c r="E5533" s="188" t="s">
        <v>15195</v>
      </c>
      <c r="F5533" s="186">
        <v>19707823</v>
      </c>
      <c r="G5533" s="185" t="s">
        <v>6096</v>
      </c>
      <c r="H5533" s="110" t="s">
        <v>6257</v>
      </c>
      <c r="I5533" s="110"/>
    </row>
    <row r="5534" spans="1:9" ht="11.25" customHeight="1" x14ac:dyDescent="0.2">
      <c r="A5534" s="181">
        <v>101865</v>
      </c>
      <c r="B5534" s="182" t="s">
        <v>4921</v>
      </c>
      <c r="C5534" s="182" t="s">
        <v>178</v>
      </c>
      <c r="D5534" s="184">
        <v>43728</v>
      </c>
      <c r="E5534" s="188" t="s">
        <v>15195</v>
      </c>
      <c r="F5534" s="186">
        <v>26794089</v>
      </c>
      <c r="G5534" s="185" t="s">
        <v>6096</v>
      </c>
      <c r="H5534" s="110" t="s">
        <v>6257</v>
      </c>
      <c r="I5534" s="110"/>
    </row>
    <row r="5535" spans="1:9" ht="11.25" customHeight="1" x14ac:dyDescent="0.2">
      <c r="A5535" s="181">
        <v>101866</v>
      </c>
      <c r="B5535" s="182" t="s">
        <v>4535</v>
      </c>
      <c r="C5535" s="182" t="s">
        <v>178</v>
      </c>
      <c r="D5535" s="183">
        <v>44592</v>
      </c>
      <c r="E5535" s="188" t="s">
        <v>7328</v>
      </c>
      <c r="F5535" s="186">
        <v>2694679.01</v>
      </c>
      <c r="G5535" s="185" t="s">
        <v>6096</v>
      </c>
      <c r="H5535" s="110" t="s">
        <v>6257</v>
      </c>
      <c r="I5535" s="110"/>
    </row>
    <row r="5536" spans="1:9" ht="11.25" customHeight="1" x14ac:dyDescent="0.2">
      <c r="A5536" s="181">
        <v>101867</v>
      </c>
      <c r="B5536" s="182" t="s">
        <v>5909</v>
      </c>
      <c r="C5536" s="182" t="s">
        <v>178</v>
      </c>
      <c r="D5536" s="183">
        <v>43571</v>
      </c>
      <c r="E5536" s="188" t="s">
        <v>15195</v>
      </c>
      <c r="F5536" s="186">
        <v>185499</v>
      </c>
      <c r="G5536" s="185" t="s">
        <v>6096</v>
      </c>
      <c r="H5536" s="110" t="s">
        <v>6257</v>
      </c>
      <c r="I5536" s="110"/>
    </row>
    <row r="5537" spans="1:9" ht="11.25" customHeight="1" x14ac:dyDescent="0.2">
      <c r="A5537" s="181">
        <v>101868</v>
      </c>
      <c r="B5537" s="182" t="s">
        <v>2336</v>
      </c>
      <c r="C5537" s="182" t="s">
        <v>178</v>
      </c>
      <c r="D5537" s="183">
        <v>45014</v>
      </c>
      <c r="E5537" s="188" t="s">
        <v>15194</v>
      </c>
      <c r="F5537" s="186">
        <v>4332</v>
      </c>
      <c r="G5537" s="185" t="s">
        <v>6096</v>
      </c>
      <c r="H5537" s="110" t="s">
        <v>6257</v>
      </c>
      <c r="I5537" s="110"/>
    </row>
    <row r="5538" spans="1:9" ht="11.25" customHeight="1" x14ac:dyDescent="0.2">
      <c r="A5538" s="181">
        <v>101869</v>
      </c>
      <c r="B5538" s="182" t="s">
        <v>4857</v>
      </c>
      <c r="C5538" s="182" t="s">
        <v>178</v>
      </c>
      <c r="D5538" s="183">
        <v>43654</v>
      </c>
      <c r="E5538" s="188" t="s">
        <v>15195</v>
      </c>
      <c r="F5538" s="186">
        <v>4278258</v>
      </c>
      <c r="G5538" s="185" t="s">
        <v>6096</v>
      </c>
      <c r="H5538" s="110" t="s">
        <v>6257</v>
      </c>
      <c r="I5538" s="110"/>
    </row>
    <row r="5539" spans="1:9" ht="11.25" customHeight="1" x14ac:dyDescent="0.2">
      <c r="A5539" s="181">
        <v>101870</v>
      </c>
      <c r="B5539" s="182" t="s">
        <v>4768</v>
      </c>
      <c r="C5539" s="182" t="s">
        <v>178</v>
      </c>
      <c r="D5539" s="183">
        <v>43570</v>
      </c>
      <c r="E5539" s="188" t="s">
        <v>15195</v>
      </c>
      <c r="F5539" s="186">
        <v>650000</v>
      </c>
      <c r="G5539" s="185" t="s">
        <v>6096</v>
      </c>
      <c r="H5539" s="110" t="s">
        <v>6257</v>
      </c>
      <c r="I5539" s="110"/>
    </row>
    <row r="5540" spans="1:9" ht="11.25" customHeight="1" x14ac:dyDescent="0.2">
      <c r="A5540" s="181">
        <v>101871</v>
      </c>
      <c r="B5540" s="182" t="s">
        <v>5918</v>
      </c>
      <c r="C5540" s="182" t="s">
        <v>178</v>
      </c>
      <c r="D5540" s="183">
        <v>43746</v>
      </c>
      <c r="E5540" s="188" t="s">
        <v>15195</v>
      </c>
      <c r="F5540" s="186">
        <v>713463.31</v>
      </c>
      <c r="G5540" s="185" t="s">
        <v>6096</v>
      </c>
      <c r="H5540" s="110" t="s">
        <v>6257</v>
      </c>
      <c r="I5540" s="110"/>
    </row>
    <row r="5541" spans="1:9" ht="11.25" customHeight="1" x14ac:dyDescent="0.2">
      <c r="A5541" s="181">
        <v>101872</v>
      </c>
      <c r="B5541" s="182" t="s">
        <v>4751</v>
      </c>
      <c r="C5541" s="182" t="s">
        <v>178</v>
      </c>
      <c r="D5541" s="183">
        <v>43571</v>
      </c>
      <c r="E5541" s="188" t="s">
        <v>15195</v>
      </c>
      <c r="F5541" s="186">
        <v>1309000</v>
      </c>
      <c r="G5541" s="185" t="s">
        <v>6096</v>
      </c>
      <c r="H5541" s="110" t="s">
        <v>6257</v>
      </c>
      <c r="I5541" s="110"/>
    </row>
    <row r="5542" spans="1:9" ht="11.25" customHeight="1" x14ac:dyDescent="0.2">
      <c r="A5542" s="181">
        <v>101873</v>
      </c>
      <c r="B5542" s="182" t="s">
        <v>8237</v>
      </c>
      <c r="C5542" s="182" t="s">
        <v>178</v>
      </c>
      <c r="D5542" s="183">
        <v>43735</v>
      </c>
      <c r="E5542" s="188" t="s">
        <v>15195</v>
      </c>
      <c r="F5542" s="186">
        <v>14494089</v>
      </c>
      <c r="G5542" s="185" t="s">
        <v>6096</v>
      </c>
      <c r="H5542" s="110" t="s">
        <v>6257</v>
      </c>
      <c r="I5542" s="110"/>
    </row>
    <row r="5543" spans="1:9" ht="11.25" customHeight="1" x14ac:dyDescent="0.2">
      <c r="A5543" s="181">
        <v>101874</v>
      </c>
      <c r="B5543" s="182" t="s">
        <v>4917</v>
      </c>
      <c r="C5543" s="182" t="s">
        <v>178</v>
      </c>
      <c r="D5543" s="183">
        <v>43571</v>
      </c>
      <c r="E5543" s="188" t="s">
        <v>15195</v>
      </c>
      <c r="F5543" s="186">
        <v>3500000</v>
      </c>
      <c r="G5543" s="185" t="s">
        <v>6096</v>
      </c>
      <c r="H5543" s="110" t="s">
        <v>6257</v>
      </c>
      <c r="I5543" s="110"/>
    </row>
    <row r="5544" spans="1:9" ht="11.25" customHeight="1" x14ac:dyDescent="0.2">
      <c r="A5544" s="181">
        <v>101875</v>
      </c>
      <c r="B5544" s="182" t="s">
        <v>8236</v>
      </c>
      <c r="C5544" s="182" t="s">
        <v>178</v>
      </c>
      <c r="D5544" s="183">
        <v>43735</v>
      </c>
      <c r="E5544" s="188" t="s">
        <v>15195</v>
      </c>
      <c r="F5544" s="186">
        <v>26794089</v>
      </c>
      <c r="G5544" s="185" t="s">
        <v>6096</v>
      </c>
      <c r="H5544" s="110" t="s">
        <v>6257</v>
      </c>
      <c r="I5544" s="110"/>
    </row>
    <row r="5545" spans="1:9" ht="11.25" customHeight="1" x14ac:dyDescent="0.2">
      <c r="A5545" s="181">
        <v>101876</v>
      </c>
      <c r="B5545" s="182" t="s">
        <v>4665</v>
      </c>
      <c r="C5545" s="182" t="s">
        <v>178</v>
      </c>
      <c r="D5545" s="183">
        <v>43654</v>
      </c>
      <c r="E5545" s="188" t="s">
        <v>15195</v>
      </c>
      <c r="F5545" s="186">
        <v>436265</v>
      </c>
      <c r="G5545" s="185" t="s">
        <v>6096</v>
      </c>
      <c r="H5545" s="110" t="s">
        <v>6257</v>
      </c>
      <c r="I5545" s="110"/>
    </row>
    <row r="5546" spans="1:9" ht="11.25" customHeight="1" x14ac:dyDescent="0.2">
      <c r="A5546" s="181">
        <v>101877</v>
      </c>
      <c r="B5546" s="182" t="s">
        <v>4664</v>
      </c>
      <c r="C5546" s="182" t="s">
        <v>178</v>
      </c>
      <c r="D5546" s="183">
        <v>43654</v>
      </c>
      <c r="E5546" s="188" t="s">
        <v>15195</v>
      </c>
      <c r="F5546" s="186">
        <v>387534</v>
      </c>
      <c r="G5546" s="185" t="s">
        <v>6096</v>
      </c>
      <c r="H5546" s="110" t="s">
        <v>6257</v>
      </c>
      <c r="I5546" s="110"/>
    </row>
    <row r="5547" spans="1:9" ht="11.25" customHeight="1" x14ac:dyDescent="0.2">
      <c r="A5547" s="181">
        <v>101878</v>
      </c>
      <c r="B5547" s="182" t="s">
        <v>8739</v>
      </c>
      <c r="C5547" s="182" t="s">
        <v>178</v>
      </c>
      <c r="D5547" s="183">
        <v>43572</v>
      </c>
      <c r="E5547" s="188" t="s">
        <v>15195</v>
      </c>
      <c r="F5547" s="186">
        <v>12500000</v>
      </c>
      <c r="G5547" s="185" t="s">
        <v>6096</v>
      </c>
      <c r="H5547" s="110" t="s">
        <v>6257</v>
      </c>
      <c r="I5547" s="110"/>
    </row>
    <row r="5548" spans="1:9" ht="11.25" customHeight="1" x14ac:dyDescent="0.2">
      <c r="A5548" s="181">
        <v>101879</v>
      </c>
      <c r="B5548" s="182" t="s">
        <v>8736</v>
      </c>
      <c r="C5548" s="182" t="s">
        <v>178</v>
      </c>
      <c r="D5548" s="183">
        <v>43577</v>
      </c>
      <c r="E5548" s="188" t="s">
        <v>15195</v>
      </c>
      <c r="F5548" s="186">
        <v>1375</v>
      </c>
      <c r="G5548" s="185" t="s">
        <v>6096</v>
      </c>
      <c r="H5548" s="110" t="s">
        <v>6257</v>
      </c>
      <c r="I5548" s="110"/>
    </row>
    <row r="5549" spans="1:9" ht="11.25" customHeight="1" x14ac:dyDescent="0.2">
      <c r="A5549" s="181">
        <v>101880</v>
      </c>
      <c r="B5549" s="182" t="s">
        <v>8735</v>
      </c>
      <c r="C5549" s="182" t="s">
        <v>178</v>
      </c>
      <c r="D5549" s="183">
        <v>44588</v>
      </c>
      <c r="E5549" s="188" t="s">
        <v>7328</v>
      </c>
      <c r="F5549" s="186">
        <v>478</v>
      </c>
      <c r="G5549" s="185" t="s">
        <v>6096</v>
      </c>
      <c r="H5549" s="110" t="s">
        <v>6257</v>
      </c>
      <c r="I5549" s="110"/>
    </row>
    <row r="5550" spans="1:9" ht="11.25" customHeight="1" x14ac:dyDescent="0.2">
      <c r="A5550" s="181">
        <v>101881</v>
      </c>
      <c r="B5550" s="182" t="s">
        <v>8733</v>
      </c>
      <c r="C5550" s="182" t="s">
        <v>178</v>
      </c>
      <c r="D5550" s="183">
        <v>44589</v>
      </c>
      <c r="E5550" s="188" t="s">
        <v>7328</v>
      </c>
      <c r="F5550" s="186">
        <v>41496</v>
      </c>
      <c r="G5550" s="185" t="s">
        <v>6096</v>
      </c>
      <c r="H5550" s="110" t="s">
        <v>6257</v>
      </c>
      <c r="I5550" s="110"/>
    </row>
    <row r="5551" spans="1:9" ht="11.25" customHeight="1" x14ac:dyDescent="0.2">
      <c r="A5551" s="181">
        <v>101882</v>
      </c>
      <c r="B5551" s="182" t="s">
        <v>8250</v>
      </c>
      <c r="C5551" s="182" t="s">
        <v>178</v>
      </c>
      <c r="D5551" s="183">
        <v>43734</v>
      </c>
      <c r="E5551" s="188" t="s">
        <v>15195</v>
      </c>
      <c r="F5551" s="186">
        <v>105350</v>
      </c>
      <c r="G5551" s="185" t="s">
        <v>6096</v>
      </c>
      <c r="H5551" s="110" t="s">
        <v>6257</v>
      </c>
      <c r="I5551" s="110"/>
    </row>
    <row r="5552" spans="1:9" ht="11.25" customHeight="1" x14ac:dyDescent="0.2">
      <c r="A5552" s="181">
        <v>101883</v>
      </c>
      <c r="B5552" s="182" t="s">
        <v>8729</v>
      </c>
      <c r="C5552" s="182" t="s">
        <v>178</v>
      </c>
      <c r="D5552" s="183">
        <v>43578</v>
      </c>
      <c r="E5552" s="188" t="s">
        <v>15195</v>
      </c>
      <c r="F5552" s="186">
        <v>1700000</v>
      </c>
      <c r="G5552" s="185" t="s">
        <v>6096</v>
      </c>
      <c r="H5552" s="110" t="s">
        <v>6257</v>
      </c>
      <c r="I5552" s="110"/>
    </row>
    <row r="5553" spans="1:9" ht="11.25" customHeight="1" x14ac:dyDescent="0.2">
      <c r="A5553" s="181">
        <v>101884</v>
      </c>
      <c r="B5553" s="182" t="s">
        <v>8728</v>
      </c>
      <c r="C5553" s="182" t="s">
        <v>178</v>
      </c>
      <c r="D5553" s="183">
        <v>43578</v>
      </c>
      <c r="E5553" s="188" t="s">
        <v>15195</v>
      </c>
      <c r="F5553" s="186">
        <v>100000</v>
      </c>
      <c r="G5553" s="185" t="s">
        <v>6096</v>
      </c>
      <c r="H5553" s="110" t="s">
        <v>6257</v>
      </c>
      <c r="I5553" s="110"/>
    </row>
    <row r="5554" spans="1:9" ht="11.25" customHeight="1" x14ac:dyDescent="0.2">
      <c r="A5554" s="181">
        <v>101885</v>
      </c>
      <c r="B5554" s="182" t="s">
        <v>8727</v>
      </c>
      <c r="C5554" s="182" t="s">
        <v>178</v>
      </c>
      <c r="D5554" s="183">
        <v>44590</v>
      </c>
      <c r="E5554" s="188" t="s">
        <v>7328</v>
      </c>
      <c r="F5554" s="186">
        <v>13657</v>
      </c>
      <c r="G5554" s="185" t="s">
        <v>6096</v>
      </c>
      <c r="H5554" s="110" t="s">
        <v>6257</v>
      </c>
      <c r="I5554" s="110"/>
    </row>
    <row r="5555" spans="1:9" ht="11.25" customHeight="1" x14ac:dyDescent="0.2">
      <c r="A5555" s="181">
        <v>101886</v>
      </c>
      <c r="B5555" s="182" t="s">
        <v>8726</v>
      </c>
      <c r="C5555" s="182" t="s">
        <v>178</v>
      </c>
      <c r="D5555" s="183">
        <v>44590</v>
      </c>
      <c r="E5555" s="188" t="s">
        <v>7328</v>
      </c>
      <c r="F5555" s="186">
        <v>8704.01</v>
      </c>
      <c r="G5555" s="185" t="s">
        <v>6096</v>
      </c>
      <c r="H5555" s="110" t="s">
        <v>6257</v>
      </c>
      <c r="I5555" s="110"/>
    </row>
    <row r="5556" spans="1:9" ht="11.25" customHeight="1" x14ac:dyDescent="0.2">
      <c r="A5556" s="181">
        <v>101887</v>
      </c>
      <c r="B5556" s="182" t="s">
        <v>8249</v>
      </c>
      <c r="C5556" s="182" t="s">
        <v>178</v>
      </c>
      <c r="D5556" s="183">
        <v>43734</v>
      </c>
      <c r="E5556" s="188" t="s">
        <v>15195</v>
      </c>
      <c r="F5556" s="186">
        <v>6638.71</v>
      </c>
      <c r="G5556" s="185" t="s">
        <v>6096</v>
      </c>
      <c r="H5556" s="110" t="s">
        <v>6257</v>
      </c>
      <c r="I5556" s="110"/>
    </row>
    <row r="5557" spans="1:9" ht="11.25" customHeight="1" x14ac:dyDescent="0.2">
      <c r="A5557" s="181">
        <v>101888</v>
      </c>
      <c r="B5557" s="182" t="s">
        <v>8720</v>
      </c>
      <c r="C5557" s="182" t="s">
        <v>178</v>
      </c>
      <c r="D5557" s="183">
        <v>43579</v>
      </c>
      <c r="E5557" s="188" t="s">
        <v>15195</v>
      </c>
      <c r="F5557" s="186">
        <v>60000</v>
      </c>
      <c r="G5557" s="185" t="s">
        <v>6096</v>
      </c>
      <c r="H5557" s="110" t="s">
        <v>6257</v>
      </c>
      <c r="I5557" s="110"/>
    </row>
    <row r="5558" spans="1:9" ht="11.25" customHeight="1" x14ac:dyDescent="0.2">
      <c r="A5558" s="181">
        <v>101889</v>
      </c>
      <c r="B5558" s="182" t="s">
        <v>8719</v>
      </c>
      <c r="C5558" s="182" t="s">
        <v>178</v>
      </c>
      <c r="D5558" s="183">
        <v>43579</v>
      </c>
      <c r="E5558" s="188" t="s">
        <v>15195</v>
      </c>
      <c r="F5558" s="186">
        <v>16900000</v>
      </c>
      <c r="G5558" s="185" t="s">
        <v>6096</v>
      </c>
      <c r="H5558" s="110" t="s">
        <v>6257</v>
      </c>
      <c r="I5558" s="110"/>
    </row>
    <row r="5559" spans="1:9" ht="11.25" customHeight="1" x14ac:dyDescent="0.2">
      <c r="A5559" s="181">
        <v>101890</v>
      </c>
      <c r="B5559" s="182" t="s">
        <v>8718</v>
      </c>
      <c r="C5559" s="182" t="s">
        <v>178</v>
      </c>
      <c r="D5559" s="184">
        <v>43579</v>
      </c>
      <c r="E5559" s="188" t="s">
        <v>15195</v>
      </c>
      <c r="F5559" s="186">
        <v>179624.79</v>
      </c>
      <c r="G5559" s="185" t="s">
        <v>6096</v>
      </c>
      <c r="H5559" s="110" t="s">
        <v>6257</v>
      </c>
      <c r="I5559" s="110"/>
    </row>
    <row r="5560" spans="1:9" ht="11.25" customHeight="1" x14ac:dyDescent="0.2">
      <c r="A5560" s="181">
        <v>101891</v>
      </c>
      <c r="B5560" s="182" t="s">
        <v>8717</v>
      </c>
      <c r="C5560" s="182" t="s">
        <v>178</v>
      </c>
      <c r="D5560" s="184">
        <v>43579</v>
      </c>
      <c r="E5560" s="188" t="s">
        <v>15195</v>
      </c>
      <c r="F5560" s="186">
        <v>105900480</v>
      </c>
      <c r="G5560" s="185" t="s">
        <v>6096</v>
      </c>
      <c r="H5560" s="110" t="s">
        <v>6257</v>
      </c>
      <c r="I5560" s="110"/>
    </row>
    <row r="5561" spans="1:9" ht="11.25" customHeight="1" x14ac:dyDescent="0.2">
      <c r="A5561" s="181">
        <v>101892</v>
      </c>
      <c r="B5561" s="182" t="s">
        <v>8716</v>
      </c>
      <c r="C5561" s="182" t="s">
        <v>178</v>
      </c>
      <c r="D5561" s="183">
        <v>43579</v>
      </c>
      <c r="E5561" s="188" t="s">
        <v>15195</v>
      </c>
      <c r="F5561" s="186">
        <v>24452715</v>
      </c>
      <c r="G5561" s="185" t="s">
        <v>6096</v>
      </c>
      <c r="H5561" s="110" t="s">
        <v>6257</v>
      </c>
      <c r="I5561" s="110"/>
    </row>
    <row r="5562" spans="1:9" ht="11.25" customHeight="1" x14ac:dyDescent="0.2">
      <c r="A5562" s="181">
        <v>101893</v>
      </c>
      <c r="B5562" s="182" t="s">
        <v>8715</v>
      </c>
      <c r="C5562" s="182" t="s">
        <v>178</v>
      </c>
      <c r="D5562" s="183">
        <v>43579</v>
      </c>
      <c r="E5562" s="188" t="s">
        <v>15195</v>
      </c>
      <c r="F5562" s="186">
        <v>1211000</v>
      </c>
      <c r="G5562" s="185" t="s">
        <v>6096</v>
      </c>
      <c r="H5562" s="110" t="s">
        <v>6257</v>
      </c>
      <c r="I5562" s="110"/>
    </row>
    <row r="5563" spans="1:9" ht="11.25" customHeight="1" x14ac:dyDescent="0.2">
      <c r="A5563" s="181">
        <v>101894</v>
      </c>
      <c r="B5563" s="182" t="s">
        <v>8714</v>
      </c>
      <c r="C5563" s="182" t="s">
        <v>178</v>
      </c>
      <c r="D5563" s="183">
        <v>43579</v>
      </c>
      <c r="E5563" s="188" t="s">
        <v>15195</v>
      </c>
      <c r="F5563" s="186">
        <v>83339</v>
      </c>
      <c r="G5563" s="185" t="s">
        <v>6096</v>
      </c>
      <c r="H5563" s="110" t="s">
        <v>6257</v>
      </c>
      <c r="I5563" s="110"/>
    </row>
    <row r="5564" spans="1:9" ht="11.25" customHeight="1" x14ac:dyDescent="0.2">
      <c r="A5564" s="181">
        <v>101895</v>
      </c>
      <c r="B5564" s="182" t="s">
        <v>8713</v>
      </c>
      <c r="C5564" s="182" t="s">
        <v>178</v>
      </c>
      <c r="D5564" s="183">
        <v>43579</v>
      </c>
      <c r="E5564" s="188" t="s">
        <v>15195</v>
      </c>
      <c r="F5564" s="186">
        <v>81249999.989999995</v>
      </c>
      <c r="G5564" s="185" t="s">
        <v>6096</v>
      </c>
      <c r="H5564" s="110" t="s">
        <v>6257</v>
      </c>
      <c r="I5564" s="110"/>
    </row>
    <row r="5565" spans="1:9" ht="11.25" customHeight="1" x14ac:dyDescent="0.2">
      <c r="A5565" s="181">
        <v>101896</v>
      </c>
      <c r="B5565" s="182" t="s">
        <v>8712</v>
      </c>
      <c r="C5565" s="182" t="s">
        <v>178</v>
      </c>
      <c r="D5565" s="183">
        <v>43579</v>
      </c>
      <c r="E5565" s="188" t="s">
        <v>15195</v>
      </c>
      <c r="F5565" s="186">
        <v>4900000</v>
      </c>
      <c r="G5565" s="185" t="s">
        <v>6096</v>
      </c>
      <c r="H5565" s="110" t="s">
        <v>6257</v>
      </c>
      <c r="I5565" s="110"/>
    </row>
    <row r="5566" spans="1:9" ht="11.25" customHeight="1" x14ac:dyDescent="0.2">
      <c r="A5566" s="181">
        <v>101897</v>
      </c>
      <c r="B5566" s="182" t="s">
        <v>8711</v>
      </c>
      <c r="C5566" s="182" t="s">
        <v>178</v>
      </c>
      <c r="D5566" s="184">
        <v>43579</v>
      </c>
      <c r="E5566" s="188" t="s">
        <v>15195</v>
      </c>
      <c r="F5566" s="186">
        <v>450000</v>
      </c>
      <c r="G5566" s="185" t="s">
        <v>6096</v>
      </c>
      <c r="H5566" s="110" t="s">
        <v>6257</v>
      </c>
      <c r="I5566" s="110"/>
    </row>
    <row r="5567" spans="1:9" ht="11.25" customHeight="1" x14ac:dyDescent="0.2">
      <c r="A5567" s="181">
        <v>101898</v>
      </c>
      <c r="B5567" s="182" t="s">
        <v>5824</v>
      </c>
      <c r="C5567" s="182" t="s">
        <v>178</v>
      </c>
      <c r="D5567" s="184">
        <v>43580</v>
      </c>
      <c r="E5567" s="188" t="s">
        <v>15195</v>
      </c>
      <c r="F5567" s="186">
        <v>16000000</v>
      </c>
      <c r="G5567" s="185" t="s">
        <v>6096</v>
      </c>
      <c r="H5567" s="110" t="s">
        <v>6257</v>
      </c>
      <c r="I5567" s="110"/>
    </row>
    <row r="5568" spans="1:9" ht="11.25" customHeight="1" x14ac:dyDescent="0.2">
      <c r="A5568" s="181">
        <v>101899</v>
      </c>
      <c r="B5568" s="182" t="s">
        <v>5817</v>
      </c>
      <c r="C5568" s="182" t="s">
        <v>178</v>
      </c>
      <c r="D5568" s="183">
        <v>43580</v>
      </c>
      <c r="E5568" s="188" t="s">
        <v>15195</v>
      </c>
      <c r="F5568" s="186">
        <v>3200000</v>
      </c>
      <c r="G5568" s="185" t="s">
        <v>6096</v>
      </c>
      <c r="H5568" s="110" t="s">
        <v>6257</v>
      </c>
      <c r="I5568" s="110"/>
    </row>
    <row r="5569" spans="1:9" ht="11.25" customHeight="1" x14ac:dyDescent="0.2">
      <c r="A5569" s="181">
        <v>101900</v>
      </c>
      <c r="B5569" s="182" t="s">
        <v>4635</v>
      </c>
      <c r="C5569" s="182" t="s">
        <v>178</v>
      </c>
      <c r="D5569" s="183">
        <v>44589</v>
      </c>
      <c r="E5569" s="188" t="s">
        <v>7328</v>
      </c>
      <c r="F5569" s="186">
        <v>14786</v>
      </c>
      <c r="G5569" s="185" t="s">
        <v>6096</v>
      </c>
      <c r="H5569" s="110" t="s">
        <v>6257</v>
      </c>
      <c r="I5569" s="110"/>
    </row>
    <row r="5570" spans="1:9" ht="11.25" customHeight="1" x14ac:dyDescent="0.2">
      <c r="A5570" s="181">
        <v>101901</v>
      </c>
      <c r="B5570" s="182" t="s">
        <v>8706</v>
      </c>
      <c r="C5570" s="182" t="s">
        <v>183</v>
      </c>
      <c r="D5570" s="183">
        <v>45007</v>
      </c>
      <c r="E5570" s="188" t="s">
        <v>15194</v>
      </c>
      <c r="F5570" s="186">
        <v>277710</v>
      </c>
      <c r="G5570" s="185" t="s">
        <v>6096</v>
      </c>
      <c r="H5570" s="110" t="s">
        <v>6257</v>
      </c>
      <c r="I5570" s="110"/>
    </row>
    <row r="5571" spans="1:9" ht="11.25" customHeight="1" x14ac:dyDescent="0.2">
      <c r="A5571" s="181">
        <v>101902</v>
      </c>
      <c r="B5571" s="182" t="s">
        <v>8705</v>
      </c>
      <c r="C5571" s="182" t="s">
        <v>171</v>
      </c>
      <c r="D5571" s="184">
        <v>43580</v>
      </c>
      <c r="E5571" s="188" t="s">
        <v>15195</v>
      </c>
      <c r="F5571" s="186">
        <v>120000</v>
      </c>
      <c r="G5571" s="185" t="s">
        <v>6096</v>
      </c>
      <c r="H5571" s="110" t="s">
        <v>6257</v>
      </c>
      <c r="I5571" s="110"/>
    </row>
    <row r="5572" spans="1:9" ht="11.25" customHeight="1" x14ac:dyDescent="0.2">
      <c r="A5572" s="181">
        <v>101903</v>
      </c>
      <c r="B5572" s="182" t="s">
        <v>4631</v>
      </c>
      <c r="C5572" s="182" t="s">
        <v>751</v>
      </c>
      <c r="D5572" s="183">
        <v>43584</v>
      </c>
      <c r="E5572" s="188" t="s">
        <v>15195</v>
      </c>
      <c r="F5572" s="186">
        <v>142825</v>
      </c>
      <c r="G5572" s="185" t="s">
        <v>6096</v>
      </c>
      <c r="H5572" s="110" t="s">
        <v>6257</v>
      </c>
      <c r="I5572" s="110"/>
    </row>
    <row r="5573" spans="1:9" ht="11.25" customHeight="1" x14ac:dyDescent="0.2">
      <c r="A5573" s="181">
        <v>101904</v>
      </c>
      <c r="B5573" s="182" t="s">
        <v>8702</v>
      </c>
      <c r="C5573" s="182" t="s">
        <v>178</v>
      </c>
      <c r="D5573" s="183">
        <v>43584</v>
      </c>
      <c r="E5573" s="188" t="s">
        <v>15195</v>
      </c>
      <c r="F5573" s="186">
        <v>245147</v>
      </c>
      <c r="G5573" s="185" t="s">
        <v>6096</v>
      </c>
      <c r="H5573" s="110" t="s">
        <v>6257</v>
      </c>
      <c r="I5573" s="110"/>
    </row>
    <row r="5574" spans="1:9" ht="11.25" customHeight="1" x14ac:dyDescent="0.2">
      <c r="A5574" s="181">
        <v>101905</v>
      </c>
      <c r="B5574" s="182" t="s">
        <v>8700</v>
      </c>
      <c r="C5574" s="182" t="s">
        <v>178</v>
      </c>
      <c r="D5574" s="183">
        <v>43585</v>
      </c>
      <c r="E5574" s="188" t="s">
        <v>15195</v>
      </c>
      <c r="F5574" s="186">
        <v>17547740</v>
      </c>
      <c r="G5574" s="185" t="s">
        <v>6096</v>
      </c>
      <c r="H5574" s="110" t="s">
        <v>6257</v>
      </c>
      <c r="I5574" s="110"/>
    </row>
    <row r="5575" spans="1:9" ht="11.25" customHeight="1" x14ac:dyDescent="0.2">
      <c r="A5575" s="181">
        <v>101906</v>
      </c>
      <c r="B5575" s="182" t="s">
        <v>8689</v>
      </c>
      <c r="C5575" s="182" t="s">
        <v>178</v>
      </c>
      <c r="D5575" s="184">
        <v>43595</v>
      </c>
      <c r="E5575" s="188" t="s">
        <v>15195</v>
      </c>
      <c r="F5575" s="186">
        <v>2059822</v>
      </c>
      <c r="G5575" s="185" t="s">
        <v>6096</v>
      </c>
      <c r="H5575" s="110" t="s">
        <v>6257</v>
      </c>
      <c r="I5575" s="110"/>
    </row>
    <row r="5576" spans="1:9" ht="11.25" customHeight="1" x14ac:dyDescent="0.2">
      <c r="A5576" s="181">
        <v>101907</v>
      </c>
      <c r="B5576" s="182" t="s">
        <v>8527</v>
      </c>
      <c r="C5576" s="182" t="s">
        <v>178</v>
      </c>
      <c r="D5576" s="183">
        <v>43649</v>
      </c>
      <c r="E5576" s="188" t="s">
        <v>15195</v>
      </c>
      <c r="F5576" s="186">
        <v>83941.01</v>
      </c>
      <c r="G5576" s="185" t="s">
        <v>6096</v>
      </c>
      <c r="H5576" s="110" t="s">
        <v>6257</v>
      </c>
      <c r="I5576" s="110"/>
    </row>
    <row r="5577" spans="1:9" ht="11.25" customHeight="1" x14ac:dyDescent="0.2">
      <c r="A5577" s="181">
        <v>101908</v>
      </c>
      <c r="B5577" s="182" t="s">
        <v>8687</v>
      </c>
      <c r="C5577" s="182" t="s">
        <v>178</v>
      </c>
      <c r="D5577" s="184">
        <v>43599</v>
      </c>
      <c r="E5577" s="188" t="s">
        <v>15195</v>
      </c>
      <c r="F5577" s="186">
        <v>58523</v>
      </c>
      <c r="G5577" s="185" t="s">
        <v>6096</v>
      </c>
      <c r="H5577" s="110" t="s">
        <v>6257</v>
      </c>
      <c r="I5577" s="110"/>
    </row>
    <row r="5578" spans="1:9" ht="11.25" customHeight="1" x14ac:dyDescent="0.2">
      <c r="A5578" s="181">
        <v>101909</v>
      </c>
      <c r="B5578" s="182" t="s">
        <v>8526</v>
      </c>
      <c r="C5578" s="182" t="s">
        <v>178</v>
      </c>
      <c r="D5578" s="183">
        <v>43649</v>
      </c>
      <c r="E5578" s="188" t="s">
        <v>15195</v>
      </c>
      <c r="F5578" s="186">
        <v>2428657.0099999998</v>
      </c>
      <c r="G5578" s="185" t="s">
        <v>6096</v>
      </c>
      <c r="H5578" s="110" t="s">
        <v>6257</v>
      </c>
      <c r="I5578" s="110"/>
    </row>
    <row r="5579" spans="1:9" ht="11.25" customHeight="1" x14ac:dyDescent="0.2">
      <c r="A5579" s="181">
        <v>101910</v>
      </c>
      <c r="B5579" s="182" t="s">
        <v>8683</v>
      </c>
      <c r="C5579" s="182" t="s">
        <v>171</v>
      </c>
      <c r="D5579" s="183">
        <v>43601</v>
      </c>
      <c r="E5579" s="188" t="s">
        <v>15195</v>
      </c>
      <c r="F5579" s="186">
        <v>1331</v>
      </c>
      <c r="G5579" s="185" t="s">
        <v>6096</v>
      </c>
      <c r="H5579" s="110" t="s">
        <v>6257</v>
      </c>
      <c r="I5579" s="110"/>
    </row>
    <row r="5580" spans="1:9" ht="11.25" customHeight="1" x14ac:dyDescent="0.2">
      <c r="A5580" s="181">
        <v>101911</v>
      </c>
      <c r="B5580" s="182" t="s">
        <v>8682</v>
      </c>
      <c r="C5580" s="182" t="s">
        <v>171</v>
      </c>
      <c r="D5580" s="183">
        <v>43601</v>
      </c>
      <c r="E5580" s="188" t="s">
        <v>15195</v>
      </c>
      <c r="F5580" s="186">
        <v>3225.99</v>
      </c>
      <c r="G5580" s="185" t="s">
        <v>6096</v>
      </c>
      <c r="H5580" s="110" t="s">
        <v>6100</v>
      </c>
      <c r="I5580" s="110"/>
    </row>
    <row r="5581" spans="1:9" ht="11.25" customHeight="1" x14ac:dyDescent="0.2">
      <c r="A5581" s="181">
        <v>101913</v>
      </c>
      <c r="B5581" s="182" t="s">
        <v>8680</v>
      </c>
      <c r="C5581" s="182" t="s">
        <v>178</v>
      </c>
      <c r="D5581" s="183">
        <v>43602</v>
      </c>
      <c r="E5581" s="188" t="s">
        <v>15195</v>
      </c>
      <c r="F5581" s="186">
        <v>10127</v>
      </c>
      <c r="G5581" s="185" t="s">
        <v>6120</v>
      </c>
      <c r="H5581" s="110" t="s">
        <v>6121</v>
      </c>
      <c r="I5581" s="110"/>
    </row>
    <row r="5582" spans="1:9" ht="11.25" customHeight="1" x14ac:dyDescent="0.2">
      <c r="A5582" s="181">
        <v>101914</v>
      </c>
      <c r="B5582" s="182" t="s">
        <v>8679</v>
      </c>
      <c r="C5582" s="182" t="s">
        <v>178</v>
      </c>
      <c r="D5582" s="183">
        <v>43602</v>
      </c>
      <c r="E5582" s="188" t="s">
        <v>15195</v>
      </c>
      <c r="F5582" s="186">
        <v>736796736</v>
      </c>
      <c r="G5582" s="185" t="s">
        <v>6120</v>
      </c>
      <c r="H5582" s="110" t="s">
        <v>6121</v>
      </c>
      <c r="I5582" s="110"/>
    </row>
    <row r="5583" spans="1:9" ht="11.25" customHeight="1" x14ac:dyDescent="0.2">
      <c r="A5583" s="181">
        <v>101915</v>
      </c>
      <c r="B5583" s="182" t="s">
        <v>15113</v>
      </c>
      <c r="C5583" s="182" t="s">
        <v>183</v>
      </c>
      <c r="D5583" s="183"/>
      <c r="E5583" s="188" t="s">
        <v>15193</v>
      </c>
      <c r="F5583" s="186">
        <v>0</v>
      </c>
      <c r="G5583" s="185" t="s">
        <v>6096</v>
      </c>
      <c r="H5583" s="110" t="s">
        <v>6124</v>
      </c>
      <c r="I5583" s="110"/>
    </row>
    <row r="5584" spans="1:9" ht="11.25" customHeight="1" x14ac:dyDescent="0.2">
      <c r="A5584" s="181">
        <v>101916</v>
      </c>
      <c r="B5584" s="182" t="s">
        <v>8678</v>
      </c>
      <c r="C5584" s="182" t="s">
        <v>168</v>
      </c>
      <c r="D5584" s="183">
        <v>43602</v>
      </c>
      <c r="E5584" s="188" t="s">
        <v>15195</v>
      </c>
      <c r="F5584" s="186">
        <v>8333</v>
      </c>
      <c r="G5584" s="185" t="s">
        <v>6096</v>
      </c>
      <c r="H5584" s="110" t="s">
        <v>6124</v>
      </c>
      <c r="I5584" s="110"/>
    </row>
    <row r="5585" spans="1:9" ht="11.25" customHeight="1" x14ac:dyDescent="0.2">
      <c r="A5585" s="181">
        <v>101917</v>
      </c>
      <c r="B5585" s="182" t="s">
        <v>8677</v>
      </c>
      <c r="C5585" s="182" t="s">
        <v>178</v>
      </c>
      <c r="D5585" s="183">
        <v>43602</v>
      </c>
      <c r="E5585" s="188" t="s">
        <v>15195</v>
      </c>
      <c r="F5585" s="186">
        <v>839214</v>
      </c>
      <c r="G5585" s="185" t="s">
        <v>6096</v>
      </c>
      <c r="H5585" s="110" t="s">
        <v>6124</v>
      </c>
      <c r="I5585" s="110"/>
    </row>
    <row r="5586" spans="1:9" ht="11.25" customHeight="1" x14ac:dyDescent="0.2">
      <c r="A5586" s="181">
        <v>101918</v>
      </c>
      <c r="B5586" s="182" t="s">
        <v>8676</v>
      </c>
      <c r="C5586" s="182" t="s">
        <v>178</v>
      </c>
      <c r="D5586" s="184">
        <v>43602</v>
      </c>
      <c r="E5586" s="188" t="s">
        <v>15195</v>
      </c>
      <c r="F5586" s="186">
        <v>18800</v>
      </c>
      <c r="G5586" s="185" t="s">
        <v>6096</v>
      </c>
      <c r="H5586" s="110" t="s">
        <v>6257</v>
      </c>
      <c r="I5586" s="110"/>
    </row>
    <row r="5587" spans="1:9" ht="11.25" customHeight="1" x14ac:dyDescent="0.2">
      <c r="A5587" s="181">
        <v>101919</v>
      </c>
      <c r="B5587" s="182" t="s">
        <v>8326</v>
      </c>
      <c r="C5587" s="182" t="s">
        <v>178</v>
      </c>
      <c r="D5587" s="183">
        <v>43693</v>
      </c>
      <c r="E5587" s="188" t="s">
        <v>15195</v>
      </c>
      <c r="F5587" s="186">
        <v>31492.01</v>
      </c>
      <c r="G5587" s="185" t="s">
        <v>6096</v>
      </c>
      <c r="H5587" s="110" t="s">
        <v>6257</v>
      </c>
      <c r="I5587" s="110"/>
    </row>
    <row r="5588" spans="1:9" ht="11.25" customHeight="1" x14ac:dyDescent="0.2">
      <c r="A5588" s="181">
        <v>101920</v>
      </c>
      <c r="B5588" s="182" t="s">
        <v>8675</v>
      </c>
      <c r="C5588" s="182" t="s">
        <v>178</v>
      </c>
      <c r="D5588" s="183">
        <v>43602</v>
      </c>
      <c r="E5588" s="188" t="s">
        <v>15195</v>
      </c>
      <c r="F5588" s="186">
        <v>54200</v>
      </c>
      <c r="G5588" s="185" t="s">
        <v>6096</v>
      </c>
      <c r="H5588" s="110" t="s">
        <v>6124</v>
      </c>
      <c r="I5588" s="110"/>
    </row>
    <row r="5589" spans="1:9" ht="11.25" customHeight="1" x14ac:dyDescent="0.2">
      <c r="A5589" s="181">
        <v>101921</v>
      </c>
      <c r="B5589" s="182" t="s">
        <v>8674</v>
      </c>
      <c r="C5589" s="182" t="s">
        <v>178</v>
      </c>
      <c r="D5589" s="183">
        <v>43602</v>
      </c>
      <c r="E5589" s="188" t="s">
        <v>15195</v>
      </c>
      <c r="F5589" s="186">
        <v>125205.01</v>
      </c>
      <c r="G5589" s="185" t="s">
        <v>6096</v>
      </c>
      <c r="H5589" s="110" t="s">
        <v>6257</v>
      </c>
      <c r="I5589" s="110"/>
    </row>
    <row r="5590" spans="1:9" ht="11.25" customHeight="1" x14ac:dyDescent="0.2">
      <c r="A5590" s="181">
        <v>101922</v>
      </c>
      <c r="B5590" s="182" t="s">
        <v>8672</v>
      </c>
      <c r="C5590" s="182" t="s">
        <v>178</v>
      </c>
      <c r="D5590" s="183">
        <v>43605</v>
      </c>
      <c r="E5590" s="188" t="s">
        <v>15195</v>
      </c>
      <c r="F5590" s="186">
        <v>357181006</v>
      </c>
      <c r="G5590" s="185" t="s">
        <v>6096</v>
      </c>
      <c r="H5590" s="110" t="s">
        <v>6257</v>
      </c>
      <c r="I5590" s="110"/>
    </row>
    <row r="5591" spans="1:9" ht="11.25" customHeight="1" x14ac:dyDescent="0.2">
      <c r="A5591" s="181">
        <v>101923</v>
      </c>
      <c r="B5591" s="182" t="s">
        <v>8668</v>
      </c>
      <c r="C5591" s="182" t="s">
        <v>183</v>
      </c>
      <c r="D5591" s="183">
        <v>43606</v>
      </c>
      <c r="E5591" s="188" t="s">
        <v>15195</v>
      </c>
      <c r="F5591" s="186">
        <v>1244984</v>
      </c>
      <c r="G5591" s="185" t="s">
        <v>6096</v>
      </c>
      <c r="H5591" s="110" t="s">
        <v>6124</v>
      </c>
      <c r="I5591" s="110"/>
    </row>
    <row r="5592" spans="1:9" ht="11.25" customHeight="1" x14ac:dyDescent="0.2">
      <c r="A5592" s="181">
        <v>101924</v>
      </c>
      <c r="B5592" s="182" t="s">
        <v>8667</v>
      </c>
      <c r="C5592" s="182" t="s">
        <v>183</v>
      </c>
      <c r="D5592" s="183">
        <v>43606</v>
      </c>
      <c r="E5592" s="188" t="s">
        <v>15195</v>
      </c>
      <c r="F5592" s="186">
        <v>1395431</v>
      </c>
      <c r="G5592" s="185" t="s">
        <v>6096</v>
      </c>
      <c r="H5592" s="110" t="s">
        <v>6124</v>
      </c>
      <c r="I5592" s="110"/>
    </row>
    <row r="5593" spans="1:9" ht="11.25" customHeight="1" x14ac:dyDescent="0.2">
      <c r="A5593" s="181">
        <v>101925</v>
      </c>
      <c r="B5593" s="182" t="s">
        <v>8666</v>
      </c>
      <c r="C5593" s="182" t="s">
        <v>183</v>
      </c>
      <c r="D5593" s="183">
        <v>43606</v>
      </c>
      <c r="E5593" s="188" t="s">
        <v>15195</v>
      </c>
      <c r="F5593" s="186">
        <v>1395431</v>
      </c>
      <c r="G5593" s="185" t="s">
        <v>6096</v>
      </c>
      <c r="H5593" s="110" t="s">
        <v>6124</v>
      </c>
      <c r="I5593" s="110"/>
    </row>
    <row r="5594" spans="1:9" ht="11.25" customHeight="1" x14ac:dyDescent="0.2">
      <c r="A5594" s="181">
        <v>101926</v>
      </c>
      <c r="B5594" s="182" t="s">
        <v>8671</v>
      </c>
      <c r="C5594" s="182" t="s">
        <v>178</v>
      </c>
      <c r="D5594" s="183">
        <v>43605</v>
      </c>
      <c r="E5594" s="188" t="s">
        <v>15195</v>
      </c>
      <c r="F5594" s="186">
        <v>140013997</v>
      </c>
      <c r="G5594" s="185" t="s">
        <v>6096</v>
      </c>
      <c r="H5594" s="110" t="s">
        <v>6124</v>
      </c>
      <c r="I5594" s="110"/>
    </row>
    <row r="5595" spans="1:9" ht="11.25" customHeight="1" x14ac:dyDescent="0.2">
      <c r="A5595" s="181">
        <v>101927</v>
      </c>
      <c r="B5595" s="182" t="s">
        <v>8665</v>
      </c>
      <c r="C5595" s="182" t="s">
        <v>183</v>
      </c>
      <c r="D5595" s="183">
        <v>43606</v>
      </c>
      <c r="E5595" s="188" t="s">
        <v>15195</v>
      </c>
      <c r="F5595" s="186">
        <v>1395431</v>
      </c>
      <c r="G5595" s="185" t="s">
        <v>6096</v>
      </c>
      <c r="H5595" s="110" t="s">
        <v>6257</v>
      </c>
      <c r="I5595" s="110"/>
    </row>
    <row r="5596" spans="1:9" ht="11.25" customHeight="1" x14ac:dyDescent="0.2">
      <c r="A5596" s="181">
        <v>101928</v>
      </c>
      <c r="B5596" s="182" t="s">
        <v>8664</v>
      </c>
      <c r="C5596" s="182" t="s">
        <v>183</v>
      </c>
      <c r="D5596" s="184">
        <v>43606</v>
      </c>
      <c r="E5596" s="188" t="s">
        <v>15195</v>
      </c>
      <c r="F5596" s="186">
        <v>1395431</v>
      </c>
      <c r="G5596" s="185" t="s">
        <v>6096</v>
      </c>
      <c r="H5596" s="110" t="s">
        <v>6257</v>
      </c>
      <c r="I5596" s="110"/>
    </row>
    <row r="5597" spans="1:9" ht="11.25" customHeight="1" x14ac:dyDescent="0.2">
      <c r="A5597" s="181">
        <v>101929</v>
      </c>
      <c r="B5597" s="182" t="s">
        <v>8663</v>
      </c>
      <c r="C5597" s="182" t="s">
        <v>183</v>
      </c>
      <c r="D5597" s="183">
        <v>43606</v>
      </c>
      <c r="E5597" s="188" t="s">
        <v>15195</v>
      </c>
      <c r="F5597" s="186">
        <v>1395431</v>
      </c>
      <c r="G5597" s="185" t="s">
        <v>6096</v>
      </c>
      <c r="H5597" s="110" t="s">
        <v>6257</v>
      </c>
      <c r="I5597" s="110"/>
    </row>
    <row r="5598" spans="1:9" ht="11.25" customHeight="1" x14ac:dyDescent="0.2">
      <c r="A5598" s="181">
        <v>101930</v>
      </c>
      <c r="B5598" s="182" t="s">
        <v>8662</v>
      </c>
      <c r="C5598" s="182" t="s">
        <v>183</v>
      </c>
      <c r="D5598" s="183">
        <v>43606</v>
      </c>
      <c r="E5598" s="188" t="s">
        <v>15195</v>
      </c>
      <c r="F5598" s="186">
        <v>1395431</v>
      </c>
      <c r="G5598" s="185" t="s">
        <v>6096</v>
      </c>
      <c r="H5598" s="110" t="s">
        <v>6257</v>
      </c>
      <c r="I5598" s="110"/>
    </row>
    <row r="5599" spans="1:9" ht="11.25" customHeight="1" x14ac:dyDescent="0.2">
      <c r="A5599" s="181">
        <v>101931</v>
      </c>
      <c r="B5599" s="182" t="s">
        <v>8661</v>
      </c>
      <c r="C5599" s="182" t="s">
        <v>183</v>
      </c>
      <c r="D5599" s="183">
        <v>43490</v>
      </c>
      <c r="E5599" s="188" t="s">
        <v>15195</v>
      </c>
      <c r="F5599" s="186">
        <v>1395431</v>
      </c>
      <c r="G5599" s="185" t="s">
        <v>6096</v>
      </c>
      <c r="H5599" s="110" t="s">
        <v>6257</v>
      </c>
      <c r="I5599" s="110"/>
    </row>
    <row r="5600" spans="1:9" ht="11.25" customHeight="1" x14ac:dyDescent="0.2">
      <c r="A5600" s="181">
        <v>101932</v>
      </c>
      <c r="B5600" s="182" t="s">
        <v>8660</v>
      </c>
      <c r="C5600" s="182" t="s">
        <v>183</v>
      </c>
      <c r="D5600" s="183">
        <v>43490</v>
      </c>
      <c r="E5600" s="188" t="s">
        <v>15195</v>
      </c>
      <c r="F5600" s="186">
        <v>1395431</v>
      </c>
      <c r="G5600" s="185" t="s">
        <v>6096</v>
      </c>
      <c r="H5600" s="110" t="s">
        <v>6257</v>
      </c>
      <c r="I5600" s="110"/>
    </row>
    <row r="5601" spans="1:9" ht="11.25" customHeight="1" x14ac:dyDescent="0.2">
      <c r="A5601" s="181">
        <v>101933</v>
      </c>
      <c r="B5601" s="182" t="s">
        <v>8670</v>
      </c>
      <c r="C5601" s="182" t="s">
        <v>178</v>
      </c>
      <c r="D5601" s="183">
        <v>43605</v>
      </c>
      <c r="E5601" s="188" t="s">
        <v>15195</v>
      </c>
      <c r="F5601" s="186">
        <v>603778000</v>
      </c>
      <c r="G5601" s="185" t="s">
        <v>6096</v>
      </c>
      <c r="H5601" s="110" t="s">
        <v>6257</v>
      </c>
      <c r="I5601" s="110"/>
    </row>
    <row r="5602" spans="1:9" ht="11.25" customHeight="1" x14ac:dyDescent="0.2">
      <c r="A5602" s="181">
        <v>101934</v>
      </c>
      <c r="B5602" s="182" t="s">
        <v>8659</v>
      </c>
      <c r="C5602" s="182" t="s">
        <v>183</v>
      </c>
      <c r="D5602" s="183">
        <v>43606</v>
      </c>
      <c r="E5602" s="188" t="s">
        <v>15195</v>
      </c>
      <c r="F5602" s="186">
        <v>1421258</v>
      </c>
      <c r="G5602" s="185" t="s">
        <v>6096</v>
      </c>
      <c r="H5602" s="110" t="s">
        <v>6257</v>
      </c>
      <c r="I5602" s="110"/>
    </row>
    <row r="5603" spans="1:9" ht="11.25" customHeight="1" x14ac:dyDescent="0.2">
      <c r="A5603" s="181">
        <v>101935</v>
      </c>
      <c r="B5603" s="182" t="s">
        <v>8658</v>
      </c>
      <c r="C5603" s="182" t="s">
        <v>183</v>
      </c>
      <c r="D5603" s="183">
        <v>43606</v>
      </c>
      <c r="E5603" s="188" t="s">
        <v>15195</v>
      </c>
      <c r="F5603" s="186">
        <v>1408054.01</v>
      </c>
      <c r="G5603" s="185" t="s">
        <v>6096</v>
      </c>
      <c r="H5603" s="110" t="s">
        <v>6155</v>
      </c>
      <c r="I5603" s="110"/>
    </row>
    <row r="5604" spans="1:9" ht="11.25" customHeight="1" x14ac:dyDescent="0.2">
      <c r="A5604" s="181">
        <v>101936</v>
      </c>
      <c r="B5604" s="182" t="s">
        <v>8657</v>
      </c>
      <c r="C5604" s="182" t="s">
        <v>183</v>
      </c>
      <c r="D5604" s="183">
        <v>43606</v>
      </c>
      <c r="E5604" s="188" t="s">
        <v>15195</v>
      </c>
      <c r="F5604" s="186">
        <v>1410486</v>
      </c>
      <c r="G5604" s="185" t="s">
        <v>6096</v>
      </c>
      <c r="H5604" s="110" t="s">
        <v>6155</v>
      </c>
      <c r="I5604" s="110"/>
    </row>
    <row r="5605" spans="1:9" ht="11.25" customHeight="1" x14ac:dyDescent="0.2">
      <c r="A5605" s="181">
        <v>101937</v>
      </c>
      <c r="B5605" s="182" t="s">
        <v>8656</v>
      </c>
      <c r="C5605" s="182" t="s">
        <v>183</v>
      </c>
      <c r="D5605" s="183">
        <v>43606</v>
      </c>
      <c r="E5605" s="188" t="s">
        <v>15195</v>
      </c>
      <c r="F5605" s="186">
        <v>1206445</v>
      </c>
      <c r="G5605" s="185" t="s">
        <v>6096</v>
      </c>
      <c r="H5605" s="110" t="s">
        <v>6155</v>
      </c>
      <c r="I5605" s="110"/>
    </row>
    <row r="5606" spans="1:9" ht="11.25" customHeight="1" x14ac:dyDescent="0.2">
      <c r="A5606" s="181">
        <v>101938</v>
      </c>
      <c r="B5606" s="182" t="s">
        <v>8655</v>
      </c>
      <c r="C5606" s="182" t="s">
        <v>183</v>
      </c>
      <c r="D5606" s="183">
        <v>43606</v>
      </c>
      <c r="E5606" s="188" t="s">
        <v>15195</v>
      </c>
      <c r="F5606" s="186">
        <v>1552028</v>
      </c>
      <c r="G5606" s="185" t="s">
        <v>6096</v>
      </c>
      <c r="H5606" s="110" t="s">
        <v>6155</v>
      </c>
      <c r="I5606" s="110"/>
    </row>
    <row r="5607" spans="1:9" ht="11.25" customHeight="1" x14ac:dyDescent="0.2">
      <c r="A5607" s="181">
        <v>101939</v>
      </c>
      <c r="B5607" s="182" t="s">
        <v>8654</v>
      </c>
      <c r="C5607" s="182" t="s">
        <v>183</v>
      </c>
      <c r="D5607" s="183">
        <v>43606</v>
      </c>
      <c r="E5607" s="188" t="s">
        <v>15195</v>
      </c>
      <c r="F5607" s="186">
        <v>842290</v>
      </c>
      <c r="G5607" s="185" t="s">
        <v>6096</v>
      </c>
      <c r="H5607" s="110" t="s">
        <v>6155</v>
      </c>
      <c r="I5607" s="110"/>
    </row>
    <row r="5608" spans="1:9" ht="11.25" customHeight="1" x14ac:dyDescent="0.2">
      <c r="A5608" s="181">
        <v>101940</v>
      </c>
      <c r="B5608" s="182" t="s">
        <v>8653</v>
      </c>
      <c r="C5608" s="182" t="s">
        <v>183</v>
      </c>
      <c r="D5608" s="183">
        <v>43606</v>
      </c>
      <c r="E5608" s="188" t="s">
        <v>15195</v>
      </c>
      <c r="F5608" s="186">
        <v>986803</v>
      </c>
      <c r="G5608" s="185" t="s">
        <v>6096</v>
      </c>
      <c r="H5608" s="110" t="s">
        <v>6155</v>
      </c>
      <c r="I5608" s="110"/>
    </row>
    <row r="5609" spans="1:9" ht="11.25" customHeight="1" x14ac:dyDescent="0.2">
      <c r="A5609" s="181">
        <v>101941</v>
      </c>
      <c r="B5609" s="182" t="s">
        <v>8652</v>
      </c>
      <c r="C5609" s="182" t="s">
        <v>183</v>
      </c>
      <c r="D5609" s="183">
        <v>43606</v>
      </c>
      <c r="E5609" s="188" t="s">
        <v>15195</v>
      </c>
      <c r="F5609" s="186">
        <v>1140935</v>
      </c>
      <c r="G5609" s="185" t="s">
        <v>6096</v>
      </c>
      <c r="H5609" s="110" t="s">
        <v>6119</v>
      </c>
      <c r="I5609" s="110"/>
    </row>
    <row r="5610" spans="1:9" ht="11.25" customHeight="1" x14ac:dyDescent="0.2">
      <c r="A5610" s="181">
        <v>101942</v>
      </c>
      <c r="B5610" s="182" t="s">
        <v>8651</v>
      </c>
      <c r="C5610" s="182" t="s">
        <v>183</v>
      </c>
      <c r="D5610" s="183">
        <v>43606</v>
      </c>
      <c r="E5610" s="188" t="s">
        <v>15195</v>
      </c>
      <c r="F5610" s="186">
        <v>842290</v>
      </c>
      <c r="G5610" s="185" t="s">
        <v>6096</v>
      </c>
      <c r="H5610" s="110" t="s">
        <v>6155</v>
      </c>
      <c r="I5610" s="110"/>
    </row>
    <row r="5611" spans="1:9" ht="11.25" customHeight="1" x14ac:dyDescent="0.2">
      <c r="A5611" s="181">
        <v>101943</v>
      </c>
      <c r="B5611" s="182" t="s">
        <v>8650</v>
      </c>
      <c r="C5611" s="182" t="s">
        <v>183</v>
      </c>
      <c r="D5611" s="183">
        <v>43606</v>
      </c>
      <c r="E5611" s="188" t="s">
        <v>15195</v>
      </c>
      <c r="F5611" s="186">
        <v>1160701</v>
      </c>
      <c r="G5611" s="185" t="s">
        <v>6096</v>
      </c>
      <c r="H5611" s="110" t="s">
        <v>6257</v>
      </c>
      <c r="I5611" s="110"/>
    </row>
    <row r="5612" spans="1:9" ht="11.25" customHeight="1" x14ac:dyDescent="0.2">
      <c r="A5612" s="181">
        <v>101944</v>
      </c>
      <c r="B5612" s="182" t="s">
        <v>8649</v>
      </c>
      <c r="C5612" s="182" t="s">
        <v>183</v>
      </c>
      <c r="D5612" s="184">
        <v>43606</v>
      </c>
      <c r="E5612" s="188" t="s">
        <v>15195</v>
      </c>
      <c r="F5612" s="186">
        <v>1280112</v>
      </c>
      <c r="G5612" s="185" t="s">
        <v>6096</v>
      </c>
      <c r="H5612" s="110" t="s">
        <v>6155</v>
      </c>
      <c r="I5612" s="110"/>
    </row>
    <row r="5613" spans="1:9" ht="11.25" customHeight="1" x14ac:dyDescent="0.2">
      <c r="A5613" s="181">
        <v>101945</v>
      </c>
      <c r="B5613" s="182" t="s">
        <v>8648</v>
      </c>
      <c r="C5613" s="182" t="s">
        <v>183</v>
      </c>
      <c r="D5613" s="183">
        <v>43606</v>
      </c>
      <c r="E5613" s="188" t="s">
        <v>15195</v>
      </c>
      <c r="F5613" s="186">
        <v>1306764</v>
      </c>
      <c r="G5613" s="185" t="s">
        <v>6096</v>
      </c>
      <c r="H5613" s="110" t="s">
        <v>6155</v>
      </c>
      <c r="I5613" s="110"/>
    </row>
    <row r="5614" spans="1:9" ht="11.25" customHeight="1" x14ac:dyDescent="0.2">
      <c r="A5614" s="181">
        <v>101946</v>
      </c>
      <c r="B5614" s="182" t="s">
        <v>2300</v>
      </c>
      <c r="C5614" s="182" t="s">
        <v>171</v>
      </c>
      <c r="D5614" s="183">
        <v>44592</v>
      </c>
      <c r="E5614" s="188" t="s">
        <v>7328</v>
      </c>
      <c r="F5614" s="186">
        <v>16168.01</v>
      </c>
      <c r="G5614" s="185" t="s">
        <v>6096</v>
      </c>
      <c r="H5614" s="110" t="s">
        <v>6155</v>
      </c>
      <c r="I5614" s="110"/>
    </row>
    <row r="5615" spans="1:9" ht="11.25" customHeight="1" x14ac:dyDescent="0.2">
      <c r="A5615" s="181">
        <v>101947</v>
      </c>
      <c r="B5615" s="182" t="s">
        <v>8647</v>
      </c>
      <c r="C5615" s="182" t="s">
        <v>183</v>
      </c>
      <c r="D5615" s="183">
        <v>43606</v>
      </c>
      <c r="E5615" s="188" t="s">
        <v>15195</v>
      </c>
      <c r="F5615" s="186">
        <v>1521980</v>
      </c>
      <c r="G5615" s="185" t="s">
        <v>6096</v>
      </c>
      <c r="H5615" s="110" t="s">
        <v>6155</v>
      </c>
      <c r="I5615" s="110"/>
    </row>
    <row r="5616" spans="1:9" ht="11.25" customHeight="1" x14ac:dyDescent="0.2">
      <c r="A5616" s="181">
        <v>101948</v>
      </c>
      <c r="B5616" s="182" t="s">
        <v>8646</v>
      </c>
      <c r="C5616" s="182" t="s">
        <v>183</v>
      </c>
      <c r="D5616" s="183">
        <v>43606</v>
      </c>
      <c r="E5616" s="188" t="s">
        <v>15195</v>
      </c>
      <c r="F5616" s="186">
        <v>1306764</v>
      </c>
      <c r="G5616" s="185" t="s">
        <v>6096</v>
      </c>
      <c r="H5616" s="110" t="s">
        <v>6155</v>
      </c>
      <c r="I5616" s="110"/>
    </row>
    <row r="5617" spans="1:9" ht="11.25" customHeight="1" x14ac:dyDescent="0.2">
      <c r="A5617" s="181">
        <v>101949</v>
      </c>
      <c r="B5617" s="182" t="s">
        <v>8645</v>
      </c>
      <c r="C5617" s="182" t="s">
        <v>183</v>
      </c>
      <c r="D5617" s="183">
        <v>43606</v>
      </c>
      <c r="E5617" s="188" t="s">
        <v>15195</v>
      </c>
      <c r="F5617" s="186">
        <v>1065390.99</v>
      </c>
      <c r="G5617" s="185" t="s">
        <v>6096</v>
      </c>
      <c r="H5617" s="110" t="s">
        <v>6155</v>
      </c>
      <c r="I5617" s="110"/>
    </row>
    <row r="5618" spans="1:9" ht="11.25" customHeight="1" x14ac:dyDescent="0.2">
      <c r="A5618" s="181">
        <v>101950</v>
      </c>
      <c r="B5618" s="182" t="s">
        <v>8644</v>
      </c>
      <c r="C5618" s="182" t="s">
        <v>183</v>
      </c>
      <c r="D5618" s="183">
        <v>43606</v>
      </c>
      <c r="E5618" s="188" t="s">
        <v>15195</v>
      </c>
      <c r="F5618" s="186">
        <v>1442021</v>
      </c>
      <c r="G5618" s="185" t="s">
        <v>6096</v>
      </c>
      <c r="H5618" s="110" t="s">
        <v>6155</v>
      </c>
      <c r="I5618" s="110"/>
    </row>
    <row r="5619" spans="1:9" ht="11.25" customHeight="1" x14ac:dyDescent="0.2">
      <c r="A5619" s="181">
        <v>101951</v>
      </c>
      <c r="B5619" s="182" t="s">
        <v>8643</v>
      </c>
      <c r="C5619" s="182" t="s">
        <v>183</v>
      </c>
      <c r="D5619" s="183">
        <v>43606</v>
      </c>
      <c r="E5619" s="188" t="s">
        <v>15195</v>
      </c>
      <c r="F5619" s="186">
        <v>1279007</v>
      </c>
      <c r="G5619" s="185" t="s">
        <v>6096</v>
      </c>
      <c r="H5619" s="110" t="s">
        <v>6155</v>
      </c>
      <c r="I5619" s="110"/>
    </row>
    <row r="5620" spans="1:9" ht="11.25" customHeight="1" x14ac:dyDescent="0.2">
      <c r="A5620" s="181">
        <v>101952</v>
      </c>
      <c r="B5620" s="182" t="s">
        <v>8642</v>
      </c>
      <c r="C5620" s="182" t="s">
        <v>183</v>
      </c>
      <c r="D5620" s="183">
        <v>43606</v>
      </c>
      <c r="E5620" s="188" t="s">
        <v>15195</v>
      </c>
      <c r="F5620" s="186">
        <v>1103479</v>
      </c>
      <c r="G5620" s="185" t="s">
        <v>6096</v>
      </c>
      <c r="H5620" s="110" t="s">
        <v>6155</v>
      </c>
      <c r="I5620" s="110"/>
    </row>
    <row r="5621" spans="1:9" ht="11.25" customHeight="1" x14ac:dyDescent="0.2">
      <c r="A5621" s="181">
        <v>101953</v>
      </c>
      <c r="B5621" s="182" t="s">
        <v>8641</v>
      </c>
      <c r="C5621" s="182" t="s">
        <v>183</v>
      </c>
      <c r="D5621" s="183">
        <v>43606</v>
      </c>
      <c r="E5621" s="188" t="s">
        <v>15195</v>
      </c>
      <c r="F5621" s="186">
        <v>1154812</v>
      </c>
      <c r="G5621" s="185" t="s">
        <v>6096</v>
      </c>
      <c r="H5621" s="110" t="s">
        <v>6155</v>
      </c>
      <c r="I5621" s="110"/>
    </row>
    <row r="5622" spans="1:9" ht="11.25" customHeight="1" x14ac:dyDescent="0.2">
      <c r="A5622" s="181">
        <v>101954</v>
      </c>
      <c r="B5622" s="182" t="s">
        <v>8640</v>
      </c>
      <c r="C5622" s="182" t="s">
        <v>183</v>
      </c>
      <c r="D5622" s="183">
        <v>43606</v>
      </c>
      <c r="E5622" s="188" t="s">
        <v>15195</v>
      </c>
      <c r="F5622" s="186">
        <v>1103479</v>
      </c>
      <c r="G5622" s="185" t="s">
        <v>6096</v>
      </c>
      <c r="H5622" s="110" t="s">
        <v>6155</v>
      </c>
      <c r="I5622" s="110"/>
    </row>
    <row r="5623" spans="1:9" ht="11.25" customHeight="1" x14ac:dyDescent="0.2">
      <c r="A5623" s="181">
        <v>101955</v>
      </c>
      <c r="B5623" s="182" t="s">
        <v>8639</v>
      </c>
      <c r="C5623" s="182" t="s">
        <v>183</v>
      </c>
      <c r="D5623" s="183">
        <v>43606</v>
      </c>
      <c r="E5623" s="188" t="s">
        <v>15195</v>
      </c>
      <c r="F5623" s="186">
        <v>914546</v>
      </c>
      <c r="G5623" s="185" t="s">
        <v>6096</v>
      </c>
      <c r="H5623" s="110" t="s">
        <v>6255</v>
      </c>
      <c r="I5623" s="110"/>
    </row>
    <row r="5624" spans="1:9" ht="11.25" customHeight="1" x14ac:dyDescent="0.2">
      <c r="A5624" s="181">
        <v>101956</v>
      </c>
      <c r="B5624" s="182" t="s">
        <v>8638</v>
      </c>
      <c r="C5624" s="182" t="s">
        <v>183</v>
      </c>
      <c r="D5624" s="183">
        <v>43606</v>
      </c>
      <c r="E5624" s="188" t="s">
        <v>15195</v>
      </c>
      <c r="F5624" s="186">
        <v>1103479</v>
      </c>
      <c r="G5624" s="185" t="s">
        <v>6096</v>
      </c>
      <c r="H5624" s="110" t="s">
        <v>6255</v>
      </c>
      <c r="I5624" s="110"/>
    </row>
    <row r="5625" spans="1:9" ht="11.25" customHeight="1" x14ac:dyDescent="0.2">
      <c r="A5625" s="181">
        <v>101957</v>
      </c>
      <c r="B5625" s="182" t="s">
        <v>8637</v>
      </c>
      <c r="C5625" s="182" t="s">
        <v>183</v>
      </c>
      <c r="D5625" s="183">
        <v>43606</v>
      </c>
      <c r="E5625" s="188" t="s">
        <v>15195</v>
      </c>
      <c r="F5625" s="186">
        <v>1283284</v>
      </c>
      <c r="G5625" s="185" t="s">
        <v>6096</v>
      </c>
      <c r="H5625" s="110" t="s">
        <v>6124</v>
      </c>
      <c r="I5625" s="110"/>
    </row>
    <row r="5626" spans="1:9" ht="11.25" customHeight="1" x14ac:dyDescent="0.2">
      <c r="A5626" s="181">
        <v>101958</v>
      </c>
      <c r="B5626" s="182" t="s">
        <v>8636</v>
      </c>
      <c r="C5626" s="182" t="s">
        <v>183</v>
      </c>
      <c r="D5626" s="183">
        <v>43606</v>
      </c>
      <c r="E5626" s="188" t="s">
        <v>15195</v>
      </c>
      <c r="F5626" s="186">
        <v>797129</v>
      </c>
      <c r="G5626" s="185" t="s">
        <v>6096</v>
      </c>
      <c r="H5626" s="110" t="s">
        <v>6124</v>
      </c>
      <c r="I5626" s="110"/>
    </row>
    <row r="5627" spans="1:9" ht="11.25" customHeight="1" x14ac:dyDescent="0.2">
      <c r="A5627" s="181">
        <v>101959</v>
      </c>
      <c r="B5627" s="182" t="s">
        <v>8635</v>
      </c>
      <c r="C5627" s="182" t="s">
        <v>183</v>
      </c>
      <c r="D5627" s="183">
        <v>43606</v>
      </c>
      <c r="E5627" s="188" t="s">
        <v>15195</v>
      </c>
      <c r="F5627" s="186">
        <v>1325363</v>
      </c>
      <c r="G5627" s="185" t="s">
        <v>6096</v>
      </c>
      <c r="H5627" s="110" t="s">
        <v>6124</v>
      </c>
      <c r="I5627" s="110"/>
    </row>
    <row r="5628" spans="1:9" ht="11.25" customHeight="1" x14ac:dyDescent="0.2">
      <c r="A5628" s="181">
        <v>101960</v>
      </c>
      <c r="B5628" s="182" t="s">
        <v>8634</v>
      </c>
      <c r="C5628" s="182" t="s">
        <v>183</v>
      </c>
      <c r="D5628" s="183">
        <v>43606</v>
      </c>
      <c r="E5628" s="188" t="s">
        <v>15195</v>
      </c>
      <c r="F5628" s="186">
        <v>1144039</v>
      </c>
      <c r="G5628" s="185" t="s">
        <v>6096</v>
      </c>
      <c r="H5628" s="110" t="s">
        <v>6124</v>
      </c>
      <c r="I5628" s="110"/>
    </row>
    <row r="5629" spans="1:9" ht="11.25" customHeight="1" x14ac:dyDescent="0.2">
      <c r="A5629" s="181">
        <v>101961</v>
      </c>
      <c r="B5629" s="182" t="s">
        <v>8633</v>
      </c>
      <c r="C5629" s="182" t="s">
        <v>183</v>
      </c>
      <c r="D5629" s="183">
        <v>43606</v>
      </c>
      <c r="E5629" s="188" t="s">
        <v>15195</v>
      </c>
      <c r="F5629" s="186">
        <v>938015</v>
      </c>
      <c r="G5629" s="185" t="s">
        <v>6096</v>
      </c>
      <c r="H5629" s="110" t="s">
        <v>6124</v>
      </c>
      <c r="I5629" s="110"/>
    </row>
    <row r="5630" spans="1:9" ht="11.25" customHeight="1" x14ac:dyDescent="0.2">
      <c r="A5630" s="181">
        <v>101962</v>
      </c>
      <c r="B5630" s="182" t="s">
        <v>8632</v>
      </c>
      <c r="C5630" s="182" t="s">
        <v>183</v>
      </c>
      <c r="D5630" s="183">
        <v>43606</v>
      </c>
      <c r="E5630" s="188" t="s">
        <v>15195</v>
      </c>
      <c r="F5630" s="186">
        <v>1141607</v>
      </c>
      <c r="G5630" s="185" t="s">
        <v>6096</v>
      </c>
      <c r="H5630" s="110" t="s">
        <v>6261</v>
      </c>
      <c r="I5630" s="110"/>
    </row>
    <row r="5631" spans="1:9" ht="11.25" customHeight="1" x14ac:dyDescent="0.2">
      <c r="A5631" s="181">
        <v>101963</v>
      </c>
      <c r="B5631" s="182" t="s">
        <v>8631</v>
      </c>
      <c r="C5631" s="182" t="s">
        <v>183</v>
      </c>
      <c r="D5631" s="183">
        <v>43606</v>
      </c>
      <c r="E5631" s="188" t="s">
        <v>15195</v>
      </c>
      <c r="F5631" s="186">
        <v>1552028</v>
      </c>
      <c r="G5631" s="185" t="s">
        <v>6096</v>
      </c>
      <c r="H5631" s="110" t="s">
        <v>6261</v>
      </c>
      <c r="I5631" s="110"/>
    </row>
    <row r="5632" spans="1:9" ht="11.25" customHeight="1" x14ac:dyDescent="0.2">
      <c r="A5632" s="181">
        <v>101964</v>
      </c>
      <c r="B5632" s="182" t="s">
        <v>8630</v>
      </c>
      <c r="C5632" s="182" t="s">
        <v>183</v>
      </c>
      <c r="D5632" s="184">
        <v>43606</v>
      </c>
      <c r="E5632" s="188" t="s">
        <v>15195</v>
      </c>
      <c r="F5632" s="186">
        <v>1229844</v>
      </c>
      <c r="G5632" s="185" t="s">
        <v>6096</v>
      </c>
      <c r="H5632" s="110" t="s">
        <v>6261</v>
      </c>
      <c r="I5632" s="110"/>
    </row>
    <row r="5633" spans="1:9" ht="11.25" customHeight="1" x14ac:dyDescent="0.2">
      <c r="A5633" s="181">
        <v>101965</v>
      </c>
      <c r="B5633" s="182" t="s">
        <v>8629</v>
      </c>
      <c r="C5633" s="182" t="s">
        <v>183</v>
      </c>
      <c r="D5633" s="184">
        <v>43606</v>
      </c>
      <c r="E5633" s="188" t="s">
        <v>15195</v>
      </c>
      <c r="F5633" s="186">
        <v>914546</v>
      </c>
      <c r="G5633" s="185" t="s">
        <v>6096</v>
      </c>
      <c r="H5633" s="110" t="s">
        <v>6261</v>
      </c>
      <c r="I5633" s="110"/>
    </row>
    <row r="5634" spans="1:9" ht="11.25" customHeight="1" x14ac:dyDescent="0.2">
      <c r="A5634" s="181">
        <v>101966</v>
      </c>
      <c r="B5634" s="182" t="s">
        <v>8628</v>
      </c>
      <c r="C5634" s="182" t="s">
        <v>183</v>
      </c>
      <c r="D5634" s="183">
        <v>43606</v>
      </c>
      <c r="E5634" s="188" t="s">
        <v>15195</v>
      </c>
      <c r="F5634" s="186">
        <v>1126228.99</v>
      </c>
      <c r="G5634" s="185" t="s">
        <v>6096</v>
      </c>
      <c r="H5634" s="110" t="s">
        <v>6261</v>
      </c>
      <c r="I5634" s="110"/>
    </row>
    <row r="5635" spans="1:9" ht="11.25" customHeight="1" x14ac:dyDescent="0.2">
      <c r="A5635" s="181">
        <v>101967</v>
      </c>
      <c r="B5635" s="182" t="s">
        <v>8627</v>
      </c>
      <c r="C5635" s="182" t="s">
        <v>183</v>
      </c>
      <c r="D5635" s="183">
        <v>43606</v>
      </c>
      <c r="E5635" s="188" t="s">
        <v>15195</v>
      </c>
      <c r="F5635" s="186">
        <v>1328904</v>
      </c>
      <c r="G5635" s="185" t="s">
        <v>6096</v>
      </c>
      <c r="H5635" s="110" t="s">
        <v>6261</v>
      </c>
      <c r="I5635" s="110"/>
    </row>
    <row r="5636" spans="1:9" ht="11.25" customHeight="1" x14ac:dyDescent="0.2">
      <c r="A5636" s="181">
        <v>101968</v>
      </c>
      <c r="B5636" s="182" t="s">
        <v>8626</v>
      </c>
      <c r="C5636" s="182" t="s">
        <v>183</v>
      </c>
      <c r="D5636" s="183">
        <v>43606</v>
      </c>
      <c r="E5636" s="188" t="s">
        <v>15195</v>
      </c>
      <c r="F5636" s="186">
        <v>1220809</v>
      </c>
      <c r="G5636" s="185" t="s">
        <v>6096</v>
      </c>
      <c r="H5636" s="110" t="s">
        <v>6155</v>
      </c>
      <c r="I5636" s="110"/>
    </row>
    <row r="5637" spans="1:9" ht="11.25" customHeight="1" x14ac:dyDescent="0.2">
      <c r="A5637" s="181">
        <v>101969</v>
      </c>
      <c r="B5637" s="182" t="s">
        <v>8625</v>
      </c>
      <c r="C5637" s="182" t="s">
        <v>183</v>
      </c>
      <c r="D5637" s="183">
        <v>43606</v>
      </c>
      <c r="E5637" s="188" t="s">
        <v>15195</v>
      </c>
      <c r="F5637" s="186">
        <v>1213453</v>
      </c>
      <c r="G5637" s="185" t="s">
        <v>6096</v>
      </c>
      <c r="H5637" s="110" t="s">
        <v>6155</v>
      </c>
      <c r="I5637" s="110"/>
    </row>
    <row r="5638" spans="1:9" ht="11.25" customHeight="1" x14ac:dyDescent="0.2">
      <c r="A5638" s="181">
        <v>101970</v>
      </c>
      <c r="B5638" s="182" t="s">
        <v>8624</v>
      </c>
      <c r="C5638" s="182" t="s">
        <v>183</v>
      </c>
      <c r="D5638" s="183">
        <v>43606</v>
      </c>
      <c r="E5638" s="188" t="s">
        <v>15195</v>
      </c>
      <c r="F5638" s="186">
        <v>1189289</v>
      </c>
      <c r="G5638" s="185" t="s">
        <v>6096</v>
      </c>
      <c r="H5638" s="110" t="s">
        <v>6124</v>
      </c>
      <c r="I5638" s="110"/>
    </row>
    <row r="5639" spans="1:9" ht="11.25" customHeight="1" x14ac:dyDescent="0.2">
      <c r="A5639" s="181">
        <v>101971</v>
      </c>
      <c r="B5639" s="182" t="s">
        <v>8623</v>
      </c>
      <c r="C5639" s="182" t="s">
        <v>183</v>
      </c>
      <c r="D5639" s="183">
        <v>43606</v>
      </c>
      <c r="E5639" s="188" t="s">
        <v>15195</v>
      </c>
      <c r="F5639" s="186">
        <v>1137878</v>
      </c>
      <c r="G5639" s="185" t="s">
        <v>6096</v>
      </c>
      <c r="H5639" s="110" t="s">
        <v>6124</v>
      </c>
      <c r="I5639" s="110"/>
    </row>
    <row r="5640" spans="1:9" ht="11.25" customHeight="1" x14ac:dyDescent="0.2">
      <c r="A5640" s="181">
        <v>101972</v>
      </c>
      <c r="B5640" s="182" t="s">
        <v>8622</v>
      </c>
      <c r="C5640" s="182" t="s">
        <v>183</v>
      </c>
      <c r="D5640" s="183">
        <v>43606</v>
      </c>
      <c r="E5640" s="188" t="s">
        <v>15195</v>
      </c>
      <c r="F5640" s="186">
        <v>1122784</v>
      </c>
      <c r="G5640" s="185" t="s">
        <v>6096</v>
      </c>
      <c r="H5640" s="110" t="s">
        <v>6124</v>
      </c>
      <c r="I5640" s="110"/>
    </row>
    <row r="5641" spans="1:9" ht="11.25" customHeight="1" x14ac:dyDescent="0.2">
      <c r="A5641" s="181">
        <v>101973</v>
      </c>
      <c r="B5641" s="182" t="s">
        <v>8621</v>
      </c>
      <c r="C5641" s="182" t="s">
        <v>183</v>
      </c>
      <c r="D5641" s="184">
        <v>43606</v>
      </c>
      <c r="E5641" s="188" t="s">
        <v>15195</v>
      </c>
      <c r="F5641" s="186">
        <v>1313489</v>
      </c>
      <c r="G5641" s="185" t="s">
        <v>6096</v>
      </c>
      <c r="H5641" s="110" t="s">
        <v>6155</v>
      </c>
      <c r="I5641" s="110"/>
    </row>
    <row r="5642" spans="1:9" ht="11.25" customHeight="1" x14ac:dyDescent="0.2">
      <c r="A5642" s="181">
        <v>101974</v>
      </c>
      <c r="B5642" s="182" t="s">
        <v>8620</v>
      </c>
      <c r="C5642" s="182" t="s">
        <v>183</v>
      </c>
      <c r="D5642" s="183">
        <v>43606</v>
      </c>
      <c r="E5642" s="188" t="s">
        <v>15195</v>
      </c>
      <c r="F5642" s="186">
        <v>666711.99</v>
      </c>
      <c r="G5642" s="185" t="s">
        <v>6096</v>
      </c>
      <c r="H5642" s="110" t="s">
        <v>6124</v>
      </c>
      <c r="I5642" s="110"/>
    </row>
    <row r="5643" spans="1:9" ht="11.25" customHeight="1" x14ac:dyDescent="0.2">
      <c r="A5643" s="181">
        <v>101975</v>
      </c>
      <c r="B5643" s="182" t="s">
        <v>8619</v>
      </c>
      <c r="C5643" s="182" t="s">
        <v>183</v>
      </c>
      <c r="D5643" s="183">
        <v>43606</v>
      </c>
      <c r="E5643" s="188" t="s">
        <v>15195</v>
      </c>
      <c r="F5643" s="186">
        <v>666711.99</v>
      </c>
      <c r="G5643" s="185" t="s">
        <v>6096</v>
      </c>
      <c r="H5643" s="110" t="s">
        <v>6124</v>
      </c>
      <c r="I5643" s="110"/>
    </row>
    <row r="5644" spans="1:9" ht="11.25" customHeight="1" x14ac:dyDescent="0.2">
      <c r="A5644" s="181">
        <v>101976</v>
      </c>
      <c r="B5644" s="182" t="s">
        <v>8618</v>
      </c>
      <c r="C5644" s="182" t="s">
        <v>183</v>
      </c>
      <c r="D5644" s="183">
        <v>43606</v>
      </c>
      <c r="E5644" s="188" t="s">
        <v>15195</v>
      </c>
      <c r="F5644" s="186">
        <v>1071989</v>
      </c>
      <c r="G5644" s="185" t="s">
        <v>6096</v>
      </c>
      <c r="H5644" s="110" t="s">
        <v>6124</v>
      </c>
      <c r="I5644" s="110"/>
    </row>
    <row r="5645" spans="1:9" ht="11.25" customHeight="1" x14ac:dyDescent="0.2">
      <c r="A5645" s="181">
        <v>101977</v>
      </c>
      <c r="B5645" s="182" t="s">
        <v>8617</v>
      </c>
      <c r="C5645" s="182" t="s">
        <v>183</v>
      </c>
      <c r="D5645" s="183">
        <v>43606</v>
      </c>
      <c r="E5645" s="188" t="s">
        <v>15195</v>
      </c>
      <c r="F5645" s="186">
        <v>666711.99</v>
      </c>
      <c r="G5645" s="185" t="s">
        <v>6096</v>
      </c>
      <c r="H5645" s="110" t="s">
        <v>6155</v>
      </c>
      <c r="I5645" s="110"/>
    </row>
    <row r="5646" spans="1:9" ht="11.25" customHeight="1" x14ac:dyDescent="0.2">
      <c r="A5646" s="181">
        <v>101978</v>
      </c>
      <c r="B5646" s="182" t="s">
        <v>8616</v>
      </c>
      <c r="C5646" s="182" t="s">
        <v>183</v>
      </c>
      <c r="D5646" s="183">
        <v>43606</v>
      </c>
      <c r="E5646" s="188" t="s">
        <v>15195</v>
      </c>
      <c r="F5646" s="186">
        <v>666711.99</v>
      </c>
      <c r="G5646" s="185" t="s">
        <v>6096</v>
      </c>
      <c r="H5646" s="110" t="s">
        <v>6155</v>
      </c>
      <c r="I5646" s="110"/>
    </row>
    <row r="5647" spans="1:9" ht="11.25" customHeight="1" x14ac:dyDescent="0.2">
      <c r="A5647" s="181">
        <v>101979</v>
      </c>
      <c r="B5647" s="182" t="s">
        <v>8615</v>
      </c>
      <c r="C5647" s="182" t="s">
        <v>183</v>
      </c>
      <c r="D5647" s="184">
        <v>43606</v>
      </c>
      <c r="E5647" s="188" t="s">
        <v>15195</v>
      </c>
      <c r="F5647" s="186">
        <v>937674.99</v>
      </c>
      <c r="G5647" s="185" t="s">
        <v>6096</v>
      </c>
      <c r="H5647" s="110" t="s">
        <v>6155</v>
      </c>
      <c r="I5647" s="110"/>
    </row>
    <row r="5648" spans="1:9" ht="11.25" customHeight="1" x14ac:dyDescent="0.2">
      <c r="A5648" s="181">
        <v>101980</v>
      </c>
      <c r="B5648" s="182" t="s">
        <v>8614</v>
      </c>
      <c r="C5648" s="182" t="s">
        <v>183</v>
      </c>
      <c r="D5648" s="183">
        <v>43606</v>
      </c>
      <c r="E5648" s="188" t="s">
        <v>15195</v>
      </c>
      <c r="F5648" s="186">
        <v>937674.99</v>
      </c>
      <c r="G5648" s="185" t="s">
        <v>6096</v>
      </c>
      <c r="H5648" s="110" t="s">
        <v>6155</v>
      </c>
      <c r="I5648" s="110"/>
    </row>
    <row r="5649" spans="1:9" ht="11.25" customHeight="1" x14ac:dyDescent="0.2">
      <c r="A5649" s="181">
        <v>101981</v>
      </c>
      <c r="B5649" s="182" t="s">
        <v>8613</v>
      </c>
      <c r="C5649" s="182" t="s">
        <v>183</v>
      </c>
      <c r="D5649" s="184">
        <v>43606</v>
      </c>
      <c r="E5649" s="188" t="s">
        <v>15195</v>
      </c>
      <c r="F5649" s="186">
        <v>937674.99</v>
      </c>
      <c r="G5649" s="185" t="s">
        <v>6096</v>
      </c>
      <c r="H5649" s="110" t="s">
        <v>6124</v>
      </c>
      <c r="I5649" s="110"/>
    </row>
    <row r="5650" spans="1:9" ht="11.25" customHeight="1" x14ac:dyDescent="0.2">
      <c r="A5650" s="181">
        <v>101982</v>
      </c>
      <c r="B5650" s="182" t="s">
        <v>14775</v>
      </c>
      <c r="C5650" s="182" t="s">
        <v>178</v>
      </c>
      <c r="D5650" s="183"/>
      <c r="E5650" s="188" t="s">
        <v>15193</v>
      </c>
      <c r="F5650" s="186">
        <v>0</v>
      </c>
      <c r="G5650" s="185" t="s">
        <v>6096</v>
      </c>
      <c r="H5650" s="110" t="s">
        <v>6124</v>
      </c>
      <c r="I5650" s="110"/>
    </row>
    <row r="5651" spans="1:9" ht="11.25" customHeight="1" x14ac:dyDescent="0.2">
      <c r="A5651" s="181">
        <v>101983</v>
      </c>
      <c r="B5651" s="182" t="s">
        <v>8612</v>
      </c>
      <c r="C5651" s="182" t="s">
        <v>183</v>
      </c>
      <c r="D5651" s="184">
        <v>43606</v>
      </c>
      <c r="E5651" s="188" t="s">
        <v>15195</v>
      </c>
      <c r="F5651" s="186">
        <v>937674.99</v>
      </c>
      <c r="G5651" s="185" t="s">
        <v>6096</v>
      </c>
      <c r="H5651" s="110" t="s">
        <v>6124</v>
      </c>
      <c r="I5651" s="110"/>
    </row>
    <row r="5652" spans="1:9" ht="11.25" customHeight="1" x14ac:dyDescent="0.2">
      <c r="A5652" s="181">
        <v>101984</v>
      </c>
      <c r="B5652" s="182" t="s">
        <v>8611</v>
      </c>
      <c r="C5652" s="182" t="s">
        <v>183</v>
      </c>
      <c r="D5652" s="184">
        <v>43606</v>
      </c>
      <c r="E5652" s="188" t="s">
        <v>15195</v>
      </c>
      <c r="F5652" s="186">
        <v>937674.99</v>
      </c>
      <c r="G5652" s="185" t="s">
        <v>6096</v>
      </c>
      <c r="H5652" s="110" t="s">
        <v>6124</v>
      </c>
      <c r="I5652" s="110"/>
    </row>
    <row r="5653" spans="1:9" ht="11.25" customHeight="1" x14ac:dyDescent="0.2">
      <c r="A5653" s="181">
        <v>101985</v>
      </c>
      <c r="B5653" s="182" t="s">
        <v>8610</v>
      </c>
      <c r="C5653" s="182" t="s">
        <v>183</v>
      </c>
      <c r="D5653" s="183">
        <v>43606</v>
      </c>
      <c r="E5653" s="188" t="s">
        <v>15195</v>
      </c>
      <c r="F5653" s="186">
        <v>937674.99</v>
      </c>
      <c r="G5653" s="185" t="s">
        <v>6096</v>
      </c>
      <c r="H5653" s="110" t="s">
        <v>6124</v>
      </c>
      <c r="I5653" s="110"/>
    </row>
    <row r="5654" spans="1:9" ht="11.25" customHeight="1" x14ac:dyDescent="0.2">
      <c r="A5654" s="181">
        <v>101986</v>
      </c>
      <c r="B5654" s="182" t="s">
        <v>8608</v>
      </c>
      <c r="C5654" s="182" t="s">
        <v>183</v>
      </c>
      <c r="D5654" s="183">
        <v>43607</v>
      </c>
      <c r="E5654" s="188" t="s">
        <v>15195</v>
      </c>
      <c r="F5654" s="186">
        <v>1092689</v>
      </c>
      <c r="G5654" s="185" t="s">
        <v>6096</v>
      </c>
      <c r="H5654" s="110" t="s">
        <v>6124</v>
      </c>
      <c r="I5654" s="110"/>
    </row>
    <row r="5655" spans="1:9" ht="11.25" customHeight="1" x14ac:dyDescent="0.2">
      <c r="A5655" s="181">
        <v>101987</v>
      </c>
      <c r="B5655" s="182" t="s">
        <v>8607</v>
      </c>
      <c r="C5655" s="182" t="s">
        <v>183</v>
      </c>
      <c r="D5655" s="183">
        <v>44272</v>
      </c>
      <c r="E5655" s="188" t="s">
        <v>15199</v>
      </c>
      <c r="F5655" s="186">
        <v>2996.77</v>
      </c>
      <c r="G5655" s="185" t="s">
        <v>6096</v>
      </c>
      <c r="H5655" s="110" t="s">
        <v>6124</v>
      </c>
      <c r="I5655" s="110"/>
    </row>
    <row r="5656" spans="1:9" ht="11.25" customHeight="1" x14ac:dyDescent="0.2">
      <c r="A5656" s="181">
        <v>101988</v>
      </c>
      <c r="B5656" s="182" t="s">
        <v>8606</v>
      </c>
      <c r="C5656" s="182" t="s">
        <v>183</v>
      </c>
      <c r="D5656" s="183">
        <v>43607</v>
      </c>
      <c r="E5656" s="188" t="s">
        <v>15195</v>
      </c>
      <c r="F5656" s="186">
        <v>1092689</v>
      </c>
      <c r="G5656" s="185" t="s">
        <v>6096</v>
      </c>
      <c r="H5656" s="110" t="s">
        <v>6124</v>
      </c>
      <c r="I5656" s="110"/>
    </row>
    <row r="5657" spans="1:9" ht="11.25" customHeight="1" x14ac:dyDescent="0.2">
      <c r="A5657" s="181">
        <v>101989</v>
      </c>
      <c r="B5657" s="182" t="s">
        <v>8605</v>
      </c>
      <c r="C5657" s="182" t="s">
        <v>183</v>
      </c>
      <c r="D5657" s="183">
        <v>43607</v>
      </c>
      <c r="E5657" s="188" t="s">
        <v>15195</v>
      </c>
      <c r="F5657" s="186">
        <v>1092689</v>
      </c>
      <c r="G5657" s="185" t="s">
        <v>6096</v>
      </c>
      <c r="H5657" s="110" t="s">
        <v>6261</v>
      </c>
      <c r="I5657" s="110"/>
    </row>
    <row r="5658" spans="1:9" ht="11.25" customHeight="1" x14ac:dyDescent="0.2">
      <c r="A5658" s="181">
        <v>101990</v>
      </c>
      <c r="B5658" s="182" t="s">
        <v>8604</v>
      </c>
      <c r="C5658" s="182" t="s">
        <v>183</v>
      </c>
      <c r="D5658" s="183">
        <v>43607</v>
      </c>
      <c r="E5658" s="188" t="s">
        <v>15195</v>
      </c>
      <c r="F5658" s="186">
        <v>1389230</v>
      </c>
      <c r="G5658" s="185" t="s">
        <v>6096</v>
      </c>
      <c r="H5658" s="110" t="s">
        <v>6261</v>
      </c>
      <c r="I5658" s="110"/>
    </row>
    <row r="5659" spans="1:9" ht="11.25" customHeight="1" x14ac:dyDescent="0.2">
      <c r="A5659" s="181">
        <v>101991</v>
      </c>
      <c r="B5659" s="182" t="s">
        <v>8603</v>
      </c>
      <c r="C5659" s="182" t="s">
        <v>183</v>
      </c>
      <c r="D5659" s="183">
        <v>43607</v>
      </c>
      <c r="E5659" s="188" t="s">
        <v>15195</v>
      </c>
      <c r="F5659" s="186">
        <v>1122784</v>
      </c>
      <c r="G5659" s="185" t="s">
        <v>6096</v>
      </c>
      <c r="H5659" s="110" t="s">
        <v>6261</v>
      </c>
      <c r="I5659" s="110"/>
    </row>
    <row r="5660" spans="1:9" ht="11.25" customHeight="1" x14ac:dyDescent="0.2">
      <c r="A5660" s="181">
        <v>101992</v>
      </c>
      <c r="B5660" s="182" t="s">
        <v>8602</v>
      </c>
      <c r="C5660" s="182" t="s">
        <v>183</v>
      </c>
      <c r="D5660" s="183">
        <v>43607</v>
      </c>
      <c r="E5660" s="188" t="s">
        <v>15195</v>
      </c>
      <c r="F5660" s="186">
        <v>798007</v>
      </c>
      <c r="G5660" s="185" t="s">
        <v>6096</v>
      </c>
      <c r="H5660" s="110" t="s">
        <v>6261</v>
      </c>
      <c r="I5660" s="110"/>
    </row>
    <row r="5661" spans="1:9" ht="11.25" customHeight="1" x14ac:dyDescent="0.2">
      <c r="A5661" s="181">
        <v>101993</v>
      </c>
      <c r="B5661" s="182" t="s">
        <v>8601</v>
      </c>
      <c r="C5661" s="182" t="s">
        <v>183</v>
      </c>
      <c r="D5661" s="183">
        <v>43607</v>
      </c>
      <c r="E5661" s="188" t="s">
        <v>15195</v>
      </c>
      <c r="F5661" s="186">
        <v>1214725</v>
      </c>
      <c r="G5661" s="185" t="s">
        <v>6096</v>
      </c>
      <c r="H5661" s="110" t="s">
        <v>6124</v>
      </c>
      <c r="I5661" s="110"/>
    </row>
    <row r="5662" spans="1:9" ht="11.25" customHeight="1" x14ac:dyDescent="0.2">
      <c r="A5662" s="181">
        <v>101994</v>
      </c>
      <c r="B5662" s="182" t="s">
        <v>8600</v>
      </c>
      <c r="C5662" s="182" t="s">
        <v>183</v>
      </c>
      <c r="D5662" s="183">
        <v>43607</v>
      </c>
      <c r="E5662" s="188" t="s">
        <v>15195</v>
      </c>
      <c r="F5662" s="186">
        <v>821818</v>
      </c>
      <c r="G5662" s="185" t="s">
        <v>6096</v>
      </c>
      <c r="H5662" s="110" t="s">
        <v>6261</v>
      </c>
      <c r="I5662" s="110"/>
    </row>
    <row r="5663" spans="1:9" ht="11.25" customHeight="1" x14ac:dyDescent="0.2">
      <c r="A5663" s="181">
        <v>101995</v>
      </c>
      <c r="B5663" s="182" t="s">
        <v>8599</v>
      </c>
      <c r="C5663" s="182" t="s">
        <v>183</v>
      </c>
      <c r="D5663" s="183">
        <v>43607</v>
      </c>
      <c r="E5663" s="188" t="s">
        <v>15195</v>
      </c>
      <c r="F5663" s="186">
        <v>1522912</v>
      </c>
      <c r="G5663" s="185" t="s">
        <v>6096</v>
      </c>
      <c r="H5663" s="110" t="s">
        <v>6124</v>
      </c>
      <c r="I5663" s="110"/>
    </row>
    <row r="5664" spans="1:9" ht="11.25" customHeight="1" x14ac:dyDescent="0.2">
      <c r="A5664" s="181">
        <v>101996</v>
      </c>
      <c r="B5664" s="182" t="s">
        <v>8598</v>
      </c>
      <c r="C5664" s="182" t="s">
        <v>183</v>
      </c>
      <c r="D5664" s="183">
        <v>43607</v>
      </c>
      <c r="E5664" s="188" t="s">
        <v>15195</v>
      </c>
      <c r="F5664" s="186">
        <v>1395431</v>
      </c>
      <c r="G5664" s="185" t="s">
        <v>6096</v>
      </c>
      <c r="H5664" s="110" t="s">
        <v>6124</v>
      </c>
      <c r="I5664" s="110"/>
    </row>
    <row r="5665" spans="1:9" ht="11.25" customHeight="1" x14ac:dyDescent="0.2">
      <c r="A5665" s="181">
        <v>101997</v>
      </c>
      <c r="B5665" s="182" t="s">
        <v>8595</v>
      </c>
      <c r="C5665" s="182" t="s">
        <v>183</v>
      </c>
      <c r="D5665" s="183">
        <v>43607</v>
      </c>
      <c r="E5665" s="188" t="s">
        <v>15195</v>
      </c>
      <c r="F5665" s="186">
        <v>1395431</v>
      </c>
      <c r="G5665" s="185" t="s">
        <v>6096</v>
      </c>
      <c r="H5665" s="110" t="s">
        <v>6261</v>
      </c>
      <c r="I5665" s="110"/>
    </row>
    <row r="5666" spans="1:9" ht="11.25" customHeight="1" x14ac:dyDescent="0.2">
      <c r="A5666" s="181">
        <v>101998</v>
      </c>
      <c r="B5666" s="182" t="s">
        <v>8609</v>
      </c>
      <c r="C5666" s="182" t="s">
        <v>183</v>
      </c>
      <c r="D5666" s="183">
        <v>43606</v>
      </c>
      <c r="E5666" s="188" t="s">
        <v>15195</v>
      </c>
      <c r="F5666" s="186">
        <v>842290</v>
      </c>
      <c r="G5666" s="185" t="s">
        <v>6096</v>
      </c>
      <c r="H5666" s="110" t="s">
        <v>6155</v>
      </c>
      <c r="I5666" s="110"/>
    </row>
    <row r="5667" spans="1:9" ht="11.25" customHeight="1" x14ac:dyDescent="0.2">
      <c r="A5667" s="181">
        <v>101999</v>
      </c>
      <c r="B5667" s="182" t="s">
        <v>8597</v>
      </c>
      <c r="C5667" s="182" t="s">
        <v>183</v>
      </c>
      <c r="D5667" s="183">
        <v>43608</v>
      </c>
      <c r="E5667" s="188" t="s">
        <v>15195</v>
      </c>
      <c r="F5667" s="186">
        <v>1073047</v>
      </c>
      <c r="G5667" s="185" t="s">
        <v>6096</v>
      </c>
      <c r="H5667" s="110" t="s">
        <v>6155</v>
      </c>
      <c r="I5667" s="110"/>
    </row>
    <row r="5668" spans="1:9" ht="11.25" customHeight="1" x14ac:dyDescent="0.2">
      <c r="A5668" s="181">
        <v>102000</v>
      </c>
      <c r="B5668" s="182" t="s">
        <v>8596</v>
      </c>
      <c r="C5668" s="182" t="s">
        <v>183</v>
      </c>
      <c r="D5668" s="183">
        <v>43608</v>
      </c>
      <c r="E5668" s="188" t="s">
        <v>15195</v>
      </c>
      <c r="F5668" s="186">
        <v>1108927</v>
      </c>
      <c r="G5668" s="185" t="s">
        <v>6096</v>
      </c>
      <c r="H5668" s="110" t="s">
        <v>6155</v>
      </c>
      <c r="I5668" s="110"/>
    </row>
    <row r="5669" spans="1:9" ht="11.25" customHeight="1" x14ac:dyDescent="0.2">
      <c r="A5669" s="181">
        <v>102001</v>
      </c>
      <c r="B5669" s="182" t="s">
        <v>8595</v>
      </c>
      <c r="C5669" s="182" t="s">
        <v>183</v>
      </c>
      <c r="D5669" s="184">
        <v>43608</v>
      </c>
      <c r="E5669" s="188" t="s">
        <v>15195</v>
      </c>
      <c r="F5669" s="186">
        <v>1395431</v>
      </c>
      <c r="G5669" s="185" t="s">
        <v>6096</v>
      </c>
      <c r="H5669" s="110" t="s">
        <v>6155</v>
      </c>
      <c r="I5669" s="110"/>
    </row>
    <row r="5670" spans="1:9" ht="11.25" customHeight="1" x14ac:dyDescent="0.2">
      <c r="A5670" s="181">
        <v>102002</v>
      </c>
      <c r="B5670" s="182" t="s">
        <v>8594</v>
      </c>
      <c r="C5670" s="182" t="s">
        <v>183</v>
      </c>
      <c r="D5670" s="183">
        <v>43608</v>
      </c>
      <c r="E5670" s="188" t="s">
        <v>15195</v>
      </c>
      <c r="F5670" s="186">
        <v>842290</v>
      </c>
      <c r="G5670" s="185" t="s">
        <v>6096</v>
      </c>
      <c r="H5670" s="110" t="s">
        <v>6261</v>
      </c>
      <c r="I5670" s="110"/>
    </row>
    <row r="5671" spans="1:9" ht="11.25" customHeight="1" x14ac:dyDescent="0.2">
      <c r="A5671" s="181">
        <v>102003</v>
      </c>
      <c r="B5671" s="182" t="s">
        <v>8593</v>
      </c>
      <c r="C5671" s="182" t="s">
        <v>183</v>
      </c>
      <c r="D5671" s="183">
        <v>43608</v>
      </c>
      <c r="E5671" s="188" t="s">
        <v>15195</v>
      </c>
      <c r="F5671" s="186">
        <v>1395431</v>
      </c>
      <c r="G5671" s="185" t="s">
        <v>6096</v>
      </c>
      <c r="H5671" s="110" t="s">
        <v>6261</v>
      </c>
      <c r="I5671" s="110"/>
    </row>
    <row r="5672" spans="1:9" ht="11.25" customHeight="1" x14ac:dyDescent="0.2">
      <c r="A5672" s="181">
        <v>102004</v>
      </c>
      <c r="B5672" s="182" t="s">
        <v>8592</v>
      </c>
      <c r="C5672" s="182" t="s">
        <v>183</v>
      </c>
      <c r="D5672" s="183">
        <v>43608</v>
      </c>
      <c r="E5672" s="188" t="s">
        <v>15195</v>
      </c>
      <c r="F5672" s="186">
        <v>842290</v>
      </c>
      <c r="G5672" s="185" t="s">
        <v>6096</v>
      </c>
      <c r="H5672" s="110" t="s">
        <v>6261</v>
      </c>
      <c r="I5672" s="110"/>
    </row>
    <row r="5673" spans="1:9" ht="11.25" customHeight="1" x14ac:dyDescent="0.2">
      <c r="A5673" s="181">
        <v>102005</v>
      </c>
      <c r="B5673" s="182" t="s">
        <v>8591</v>
      </c>
      <c r="C5673" s="182" t="s">
        <v>183</v>
      </c>
      <c r="D5673" s="183">
        <v>43608</v>
      </c>
      <c r="E5673" s="188" t="s">
        <v>15195</v>
      </c>
      <c r="F5673" s="186">
        <v>1395431</v>
      </c>
      <c r="G5673" s="185" t="s">
        <v>6096</v>
      </c>
      <c r="H5673" s="110" t="s">
        <v>6261</v>
      </c>
      <c r="I5673" s="110"/>
    </row>
    <row r="5674" spans="1:9" ht="11.25" customHeight="1" x14ac:dyDescent="0.2">
      <c r="A5674" s="181">
        <v>102006</v>
      </c>
      <c r="B5674" s="182" t="s">
        <v>8590</v>
      </c>
      <c r="C5674" s="182" t="s">
        <v>183</v>
      </c>
      <c r="D5674" s="183">
        <v>43608</v>
      </c>
      <c r="E5674" s="188" t="s">
        <v>15195</v>
      </c>
      <c r="F5674" s="186">
        <v>842290</v>
      </c>
      <c r="G5674" s="185" t="s">
        <v>6096</v>
      </c>
      <c r="H5674" s="110" t="s">
        <v>6124</v>
      </c>
      <c r="I5674" s="110"/>
    </row>
    <row r="5675" spans="1:9" ht="11.25" customHeight="1" x14ac:dyDescent="0.2">
      <c r="A5675" s="181">
        <v>102007</v>
      </c>
      <c r="B5675" s="182" t="s">
        <v>8589</v>
      </c>
      <c r="C5675" s="182" t="s">
        <v>183</v>
      </c>
      <c r="D5675" s="183">
        <v>43608</v>
      </c>
      <c r="E5675" s="188" t="s">
        <v>15195</v>
      </c>
      <c r="F5675" s="186">
        <v>1395431</v>
      </c>
      <c r="G5675" s="185" t="s">
        <v>6096</v>
      </c>
      <c r="H5675" s="110" t="s">
        <v>6155</v>
      </c>
      <c r="I5675" s="110"/>
    </row>
    <row r="5676" spans="1:9" ht="11.25" customHeight="1" x14ac:dyDescent="0.2">
      <c r="A5676" s="181">
        <v>102008</v>
      </c>
      <c r="B5676" s="182" t="s">
        <v>8588</v>
      </c>
      <c r="C5676" s="182" t="s">
        <v>183</v>
      </c>
      <c r="D5676" s="184">
        <v>43608</v>
      </c>
      <c r="E5676" s="188" t="s">
        <v>15195</v>
      </c>
      <c r="F5676" s="186">
        <v>1395431</v>
      </c>
      <c r="G5676" s="185" t="s">
        <v>6096</v>
      </c>
      <c r="H5676" s="110" t="s">
        <v>6155</v>
      </c>
      <c r="I5676" s="110"/>
    </row>
    <row r="5677" spans="1:9" ht="11.25" customHeight="1" x14ac:dyDescent="0.2">
      <c r="A5677" s="181">
        <v>102009</v>
      </c>
      <c r="B5677" s="182" t="s">
        <v>8587</v>
      </c>
      <c r="C5677" s="182" t="s">
        <v>183</v>
      </c>
      <c r="D5677" s="184">
        <v>43608</v>
      </c>
      <c r="E5677" s="188" t="s">
        <v>15195</v>
      </c>
      <c r="F5677" s="186">
        <v>842290</v>
      </c>
      <c r="G5677" s="185" t="s">
        <v>6096</v>
      </c>
      <c r="H5677" s="110" t="s">
        <v>6155</v>
      </c>
      <c r="I5677" s="110"/>
    </row>
    <row r="5678" spans="1:9" ht="11.25" customHeight="1" x14ac:dyDescent="0.2">
      <c r="A5678" s="181">
        <v>102010</v>
      </c>
      <c r="B5678" s="182" t="s">
        <v>8586</v>
      </c>
      <c r="C5678" s="182" t="s">
        <v>183</v>
      </c>
      <c r="D5678" s="184">
        <v>43608</v>
      </c>
      <c r="E5678" s="188" t="s">
        <v>15195</v>
      </c>
      <c r="F5678" s="186">
        <v>842290</v>
      </c>
      <c r="G5678" s="185" t="s">
        <v>6096</v>
      </c>
      <c r="H5678" s="110" t="s">
        <v>6155</v>
      </c>
      <c r="I5678" s="110"/>
    </row>
    <row r="5679" spans="1:9" ht="11.25" customHeight="1" x14ac:dyDescent="0.2">
      <c r="A5679" s="181">
        <v>102011</v>
      </c>
      <c r="B5679" s="182" t="s">
        <v>8585</v>
      </c>
      <c r="C5679" s="182" t="s">
        <v>183</v>
      </c>
      <c r="D5679" s="184">
        <v>43608</v>
      </c>
      <c r="E5679" s="188" t="s">
        <v>15195</v>
      </c>
      <c r="F5679" s="186">
        <v>842290</v>
      </c>
      <c r="G5679" s="185" t="s">
        <v>6096</v>
      </c>
      <c r="H5679" s="110" t="s">
        <v>6155</v>
      </c>
      <c r="I5679" s="110"/>
    </row>
    <row r="5680" spans="1:9" ht="11.25" customHeight="1" x14ac:dyDescent="0.2">
      <c r="A5680" s="181">
        <v>102012</v>
      </c>
      <c r="B5680" s="182" t="s">
        <v>8584</v>
      </c>
      <c r="C5680" s="182" t="s">
        <v>183</v>
      </c>
      <c r="D5680" s="184">
        <v>43608</v>
      </c>
      <c r="E5680" s="188" t="s">
        <v>15195</v>
      </c>
      <c r="F5680" s="186">
        <v>1395431</v>
      </c>
      <c r="G5680" s="185" t="s">
        <v>6096</v>
      </c>
      <c r="H5680" s="110" t="s">
        <v>6155</v>
      </c>
      <c r="I5680" s="110"/>
    </row>
    <row r="5681" spans="1:9" ht="11.25" customHeight="1" x14ac:dyDescent="0.2">
      <c r="A5681" s="181">
        <v>102013</v>
      </c>
      <c r="B5681" s="182" t="s">
        <v>8583</v>
      </c>
      <c r="C5681" s="182" t="s">
        <v>183</v>
      </c>
      <c r="D5681" s="184">
        <v>43608</v>
      </c>
      <c r="E5681" s="188" t="s">
        <v>15195</v>
      </c>
      <c r="F5681" s="186">
        <v>986803</v>
      </c>
      <c r="G5681" s="185" t="s">
        <v>6096</v>
      </c>
      <c r="H5681" s="110" t="s">
        <v>6155</v>
      </c>
      <c r="I5681" s="110"/>
    </row>
    <row r="5682" spans="1:9" ht="11.25" customHeight="1" x14ac:dyDescent="0.2">
      <c r="A5682" s="181">
        <v>102014</v>
      </c>
      <c r="B5682" s="182" t="s">
        <v>8582</v>
      </c>
      <c r="C5682" s="182" t="s">
        <v>183</v>
      </c>
      <c r="D5682" s="184">
        <v>43608</v>
      </c>
      <c r="E5682" s="188" t="s">
        <v>15195</v>
      </c>
      <c r="F5682" s="186">
        <v>1395431</v>
      </c>
      <c r="G5682" s="185" t="s">
        <v>6096</v>
      </c>
      <c r="H5682" s="110" t="s">
        <v>6155</v>
      </c>
      <c r="I5682" s="110"/>
    </row>
    <row r="5683" spans="1:9" ht="11.25" customHeight="1" x14ac:dyDescent="0.2">
      <c r="A5683" s="181">
        <v>102015</v>
      </c>
      <c r="B5683" s="182" t="s">
        <v>8581</v>
      </c>
      <c r="C5683" s="182" t="s">
        <v>183</v>
      </c>
      <c r="D5683" s="183">
        <v>43608</v>
      </c>
      <c r="E5683" s="188" t="s">
        <v>15195</v>
      </c>
      <c r="F5683" s="186">
        <v>1395431</v>
      </c>
      <c r="G5683" s="185" t="s">
        <v>6096</v>
      </c>
      <c r="H5683" s="110" t="s">
        <v>6155</v>
      </c>
      <c r="I5683" s="110"/>
    </row>
    <row r="5684" spans="1:9" ht="11.25" customHeight="1" x14ac:dyDescent="0.2">
      <c r="A5684" s="181">
        <v>102016</v>
      </c>
      <c r="B5684" s="182" t="s">
        <v>8580</v>
      </c>
      <c r="C5684" s="182" t="s">
        <v>183</v>
      </c>
      <c r="D5684" s="184">
        <v>44595</v>
      </c>
      <c r="E5684" s="188" t="s">
        <v>7328</v>
      </c>
      <c r="F5684" s="186">
        <v>1395431</v>
      </c>
      <c r="G5684" s="185" t="s">
        <v>6096</v>
      </c>
      <c r="H5684" s="110" t="s">
        <v>6155</v>
      </c>
      <c r="I5684" s="110"/>
    </row>
    <row r="5685" spans="1:9" ht="11.25" customHeight="1" x14ac:dyDescent="0.2">
      <c r="A5685" s="181">
        <v>102017</v>
      </c>
      <c r="B5685" s="182" t="s">
        <v>8579</v>
      </c>
      <c r="C5685" s="182" t="s">
        <v>183</v>
      </c>
      <c r="D5685" s="183">
        <v>43608</v>
      </c>
      <c r="E5685" s="188" t="s">
        <v>15195</v>
      </c>
      <c r="F5685" s="186">
        <v>986803</v>
      </c>
      <c r="G5685" s="185" t="s">
        <v>6096</v>
      </c>
      <c r="H5685" s="110" t="s">
        <v>6155</v>
      </c>
      <c r="I5685" s="110"/>
    </row>
    <row r="5686" spans="1:9" ht="11.25" customHeight="1" x14ac:dyDescent="0.2">
      <c r="A5686" s="181">
        <v>102018</v>
      </c>
      <c r="B5686" s="182" t="s">
        <v>8578</v>
      </c>
      <c r="C5686" s="182" t="s">
        <v>183</v>
      </c>
      <c r="D5686" s="183">
        <v>43608</v>
      </c>
      <c r="E5686" s="188" t="s">
        <v>15195</v>
      </c>
      <c r="F5686" s="186">
        <v>1395431</v>
      </c>
      <c r="G5686" s="185" t="s">
        <v>6096</v>
      </c>
      <c r="H5686" s="110" t="s">
        <v>6113</v>
      </c>
      <c r="I5686" s="110"/>
    </row>
    <row r="5687" spans="1:9" ht="11.25" customHeight="1" x14ac:dyDescent="0.2">
      <c r="A5687" s="181">
        <v>102019</v>
      </c>
      <c r="B5687" s="182" t="s">
        <v>8577</v>
      </c>
      <c r="C5687" s="182" t="s">
        <v>183</v>
      </c>
      <c r="D5687" s="184">
        <v>43608</v>
      </c>
      <c r="E5687" s="188" t="s">
        <v>15195</v>
      </c>
      <c r="F5687" s="186">
        <v>1395431</v>
      </c>
      <c r="G5687" s="185" t="s">
        <v>6096</v>
      </c>
      <c r="H5687" s="110" t="s">
        <v>6113</v>
      </c>
      <c r="I5687" s="110"/>
    </row>
    <row r="5688" spans="1:9" ht="11.25" customHeight="1" x14ac:dyDescent="0.2">
      <c r="A5688" s="181">
        <v>102020</v>
      </c>
      <c r="B5688" s="182" t="s">
        <v>8576</v>
      </c>
      <c r="C5688" s="182" t="s">
        <v>183</v>
      </c>
      <c r="D5688" s="183">
        <v>43608</v>
      </c>
      <c r="E5688" s="188" t="s">
        <v>15195</v>
      </c>
      <c r="F5688" s="186">
        <v>842290</v>
      </c>
      <c r="G5688" s="185" t="s">
        <v>6096</v>
      </c>
      <c r="H5688" s="110" t="s">
        <v>6113</v>
      </c>
      <c r="I5688" s="110"/>
    </row>
    <row r="5689" spans="1:9" ht="11.25" customHeight="1" x14ac:dyDescent="0.2">
      <c r="A5689" s="181">
        <v>102021</v>
      </c>
      <c r="B5689" s="182" t="s">
        <v>8187</v>
      </c>
      <c r="C5689" s="182" t="s">
        <v>183</v>
      </c>
      <c r="D5689" s="183">
        <v>43742</v>
      </c>
      <c r="E5689" s="188" t="s">
        <v>15195</v>
      </c>
      <c r="F5689" s="186">
        <v>991831</v>
      </c>
      <c r="G5689" s="185" t="s">
        <v>6096</v>
      </c>
      <c r="H5689" s="110" t="s">
        <v>6119</v>
      </c>
      <c r="I5689" s="110"/>
    </row>
    <row r="5690" spans="1:9" ht="11.25" customHeight="1" x14ac:dyDescent="0.2">
      <c r="A5690" s="181">
        <v>102022</v>
      </c>
      <c r="B5690" s="182" t="s">
        <v>8575</v>
      </c>
      <c r="C5690" s="182" t="s">
        <v>183</v>
      </c>
      <c r="D5690" s="183">
        <v>43608</v>
      </c>
      <c r="E5690" s="188" t="s">
        <v>15195</v>
      </c>
      <c r="F5690" s="186">
        <v>1395431</v>
      </c>
      <c r="G5690" s="185" t="s">
        <v>6096</v>
      </c>
      <c r="H5690" s="110" t="s">
        <v>6113</v>
      </c>
      <c r="I5690" s="110"/>
    </row>
    <row r="5691" spans="1:9" ht="11.25" customHeight="1" x14ac:dyDescent="0.2">
      <c r="A5691" s="181">
        <v>102023</v>
      </c>
      <c r="B5691" s="182" t="s">
        <v>8574</v>
      </c>
      <c r="C5691" s="182" t="s">
        <v>183</v>
      </c>
      <c r="D5691" s="183">
        <v>43608</v>
      </c>
      <c r="E5691" s="188" t="s">
        <v>15195</v>
      </c>
      <c r="F5691" s="186">
        <v>1087188</v>
      </c>
      <c r="G5691" s="185" t="s">
        <v>6096</v>
      </c>
      <c r="H5691" s="110" t="s">
        <v>6255</v>
      </c>
      <c r="I5691" s="110"/>
    </row>
    <row r="5692" spans="1:9" ht="11.25" customHeight="1" x14ac:dyDescent="0.2">
      <c r="A5692" s="181">
        <v>102024</v>
      </c>
      <c r="B5692" s="182" t="s">
        <v>8573</v>
      </c>
      <c r="C5692" s="182" t="s">
        <v>183</v>
      </c>
      <c r="D5692" s="183">
        <v>43608</v>
      </c>
      <c r="E5692" s="188" t="s">
        <v>15195</v>
      </c>
      <c r="F5692" s="186">
        <v>842290</v>
      </c>
      <c r="G5692" s="185" t="s">
        <v>6096</v>
      </c>
      <c r="H5692" s="110" t="s">
        <v>6282</v>
      </c>
      <c r="I5692" s="110"/>
    </row>
    <row r="5693" spans="1:9" ht="11.25" customHeight="1" x14ac:dyDescent="0.2">
      <c r="A5693" s="181">
        <v>102025</v>
      </c>
      <c r="B5693" s="182" t="s">
        <v>8572</v>
      </c>
      <c r="C5693" s="182" t="s">
        <v>183</v>
      </c>
      <c r="D5693" s="183">
        <v>43608</v>
      </c>
      <c r="E5693" s="188" t="s">
        <v>15195</v>
      </c>
      <c r="F5693" s="186">
        <v>1395431</v>
      </c>
      <c r="G5693" s="185" t="s">
        <v>6096</v>
      </c>
      <c r="H5693" s="110" t="s">
        <v>6255</v>
      </c>
      <c r="I5693" s="110"/>
    </row>
    <row r="5694" spans="1:9" ht="11.25" customHeight="1" x14ac:dyDescent="0.2">
      <c r="A5694" s="181">
        <v>102026</v>
      </c>
      <c r="B5694" s="182" t="s">
        <v>8571</v>
      </c>
      <c r="C5694" s="182" t="s">
        <v>183</v>
      </c>
      <c r="D5694" s="183">
        <v>43608</v>
      </c>
      <c r="E5694" s="188" t="s">
        <v>15195</v>
      </c>
      <c r="F5694" s="186">
        <v>842290</v>
      </c>
      <c r="G5694" s="185" t="s">
        <v>6096</v>
      </c>
      <c r="H5694" s="110" t="s">
        <v>6255</v>
      </c>
      <c r="I5694" s="110"/>
    </row>
    <row r="5695" spans="1:9" ht="11.25" customHeight="1" x14ac:dyDescent="0.2">
      <c r="A5695" s="181">
        <v>102027</v>
      </c>
      <c r="B5695" s="182" t="s">
        <v>8570</v>
      </c>
      <c r="C5695" s="182" t="s">
        <v>183</v>
      </c>
      <c r="D5695" s="183">
        <v>43608</v>
      </c>
      <c r="E5695" s="188" t="s">
        <v>15195</v>
      </c>
      <c r="F5695" s="186">
        <v>948396</v>
      </c>
      <c r="G5695" s="185" t="s">
        <v>6096</v>
      </c>
      <c r="H5695" s="110" t="s">
        <v>6255</v>
      </c>
      <c r="I5695" s="110"/>
    </row>
    <row r="5696" spans="1:9" ht="11.25" customHeight="1" x14ac:dyDescent="0.2">
      <c r="A5696" s="181">
        <v>102028</v>
      </c>
      <c r="B5696" s="182" t="s">
        <v>8213</v>
      </c>
      <c r="C5696" s="182" t="s">
        <v>183</v>
      </c>
      <c r="D5696" s="183">
        <v>43738</v>
      </c>
      <c r="E5696" s="188" t="s">
        <v>15195</v>
      </c>
      <c r="F5696" s="186">
        <v>1395431</v>
      </c>
      <c r="G5696" s="185" t="s">
        <v>6096</v>
      </c>
      <c r="H5696" s="110" t="s">
        <v>6255</v>
      </c>
      <c r="I5696" s="110"/>
    </row>
    <row r="5697" spans="1:9" ht="11.25" customHeight="1" x14ac:dyDescent="0.2">
      <c r="A5697" s="181">
        <v>102029</v>
      </c>
      <c r="B5697" s="182" t="s">
        <v>8185</v>
      </c>
      <c r="C5697" s="182" t="s">
        <v>183</v>
      </c>
      <c r="D5697" s="183">
        <v>43742</v>
      </c>
      <c r="E5697" s="188" t="s">
        <v>15195</v>
      </c>
      <c r="F5697" s="186">
        <v>1395431</v>
      </c>
      <c r="G5697" s="185" t="s">
        <v>6096</v>
      </c>
      <c r="H5697" s="110" t="s">
        <v>6255</v>
      </c>
      <c r="I5697" s="110"/>
    </row>
    <row r="5698" spans="1:9" ht="11.25" customHeight="1" x14ac:dyDescent="0.2">
      <c r="A5698" s="181">
        <v>102030</v>
      </c>
      <c r="B5698" s="182" t="s">
        <v>8565</v>
      </c>
      <c r="C5698" s="182" t="s">
        <v>178</v>
      </c>
      <c r="D5698" s="183">
        <v>43613</v>
      </c>
      <c r="E5698" s="188" t="s">
        <v>15195</v>
      </c>
      <c r="F5698" s="186">
        <v>172935</v>
      </c>
      <c r="G5698" s="185" t="s">
        <v>6096</v>
      </c>
      <c r="H5698" s="110" t="s">
        <v>6255</v>
      </c>
      <c r="I5698" s="110"/>
    </row>
    <row r="5699" spans="1:9" ht="11.25" customHeight="1" x14ac:dyDescent="0.2">
      <c r="A5699" s="181">
        <v>102031</v>
      </c>
      <c r="B5699" s="182" t="s">
        <v>8564</v>
      </c>
      <c r="C5699" s="182" t="s">
        <v>171</v>
      </c>
      <c r="D5699" s="183">
        <v>43613</v>
      </c>
      <c r="E5699" s="188" t="s">
        <v>15195</v>
      </c>
      <c r="F5699" s="186">
        <v>66018</v>
      </c>
      <c r="G5699" s="185" t="s">
        <v>6096</v>
      </c>
      <c r="H5699" s="110" t="s">
        <v>6255</v>
      </c>
      <c r="I5699" s="110"/>
    </row>
    <row r="5700" spans="1:9" ht="11.25" customHeight="1" x14ac:dyDescent="0.2">
      <c r="A5700" s="181">
        <v>102032</v>
      </c>
      <c r="B5700" s="182" t="s">
        <v>8563</v>
      </c>
      <c r="C5700" s="182" t="s">
        <v>178</v>
      </c>
      <c r="D5700" s="183">
        <v>43614</v>
      </c>
      <c r="E5700" s="188" t="s">
        <v>15195</v>
      </c>
      <c r="F5700" s="186">
        <v>571308653</v>
      </c>
      <c r="G5700" s="185" t="s">
        <v>6096</v>
      </c>
      <c r="H5700" s="110" t="s">
        <v>6155</v>
      </c>
      <c r="I5700" s="110"/>
    </row>
    <row r="5701" spans="1:9" ht="11.25" customHeight="1" x14ac:dyDescent="0.2">
      <c r="A5701" s="181">
        <v>102033</v>
      </c>
      <c r="B5701" s="182" t="s">
        <v>8561</v>
      </c>
      <c r="C5701" s="182" t="s">
        <v>178</v>
      </c>
      <c r="D5701" s="183">
        <v>43614</v>
      </c>
      <c r="E5701" s="188" t="s">
        <v>15195</v>
      </c>
      <c r="F5701" s="186">
        <v>291951935.99000001</v>
      </c>
      <c r="G5701" s="185" t="s">
        <v>6096</v>
      </c>
      <c r="H5701" s="110" t="s">
        <v>7296</v>
      </c>
      <c r="I5701" s="110"/>
    </row>
    <row r="5702" spans="1:9" ht="11.25" customHeight="1" x14ac:dyDescent="0.2">
      <c r="A5702" s="181">
        <v>102034</v>
      </c>
      <c r="B5702" s="182" t="s">
        <v>8553</v>
      </c>
      <c r="C5702" s="182" t="s">
        <v>751</v>
      </c>
      <c r="D5702" s="183">
        <v>43630</v>
      </c>
      <c r="E5702" s="188" t="s">
        <v>15195</v>
      </c>
      <c r="F5702" s="186">
        <v>52360</v>
      </c>
      <c r="G5702" s="185" t="s">
        <v>6096</v>
      </c>
      <c r="H5702" s="110" t="s">
        <v>6121</v>
      </c>
      <c r="I5702" s="110"/>
    </row>
    <row r="5703" spans="1:9" ht="11.25" customHeight="1" x14ac:dyDescent="0.2">
      <c r="A5703" s="181">
        <v>102035</v>
      </c>
      <c r="B5703" s="182" t="s">
        <v>8552</v>
      </c>
      <c r="C5703" s="182" t="s">
        <v>5185</v>
      </c>
      <c r="D5703" s="183">
        <v>43630</v>
      </c>
      <c r="E5703" s="188" t="s">
        <v>15195</v>
      </c>
      <c r="F5703" s="186">
        <v>856800</v>
      </c>
      <c r="G5703" s="185" t="s">
        <v>6096</v>
      </c>
      <c r="H5703" s="110" t="s">
        <v>6255</v>
      </c>
      <c r="I5703" s="110"/>
    </row>
    <row r="5704" spans="1:9" ht="11.25" customHeight="1" x14ac:dyDescent="0.2">
      <c r="A5704" s="181">
        <v>102036</v>
      </c>
      <c r="B5704" s="182" t="s">
        <v>8551</v>
      </c>
      <c r="C5704" s="182" t="s">
        <v>751</v>
      </c>
      <c r="D5704" s="183">
        <v>43630</v>
      </c>
      <c r="E5704" s="188" t="s">
        <v>15195</v>
      </c>
      <c r="F5704" s="186">
        <v>259420</v>
      </c>
      <c r="G5704" s="185" t="s">
        <v>6096</v>
      </c>
      <c r="H5704" s="110" t="s">
        <v>6255</v>
      </c>
      <c r="I5704" s="110"/>
    </row>
    <row r="5705" spans="1:9" ht="11.25" customHeight="1" x14ac:dyDescent="0.2">
      <c r="A5705" s="181">
        <v>102037</v>
      </c>
      <c r="B5705" s="182" t="s">
        <v>8550</v>
      </c>
      <c r="C5705" s="182" t="s">
        <v>751</v>
      </c>
      <c r="D5705" s="183">
        <v>43630</v>
      </c>
      <c r="E5705" s="188" t="s">
        <v>15195</v>
      </c>
      <c r="F5705" s="186">
        <v>51170</v>
      </c>
      <c r="G5705" s="185" t="s">
        <v>6096</v>
      </c>
      <c r="H5705" s="110" t="s">
        <v>6255</v>
      </c>
      <c r="I5705" s="110"/>
    </row>
    <row r="5706" spans="1:9" ht="11.25" customHeight="1" x14ac:dyDescent="0.2">
      <c r="A5706" s="181">
        <v>102038</v>
      </c>
      <c r="B5706" s="182" t="s">
        <v>8547</v>
      </c>
      <c r="C5706" s="182" t="s">
        <v>183</v>
      </c>
      <c r="D5706" s="183">
        <v>43637</v>
      </c>
      <c r="E5706" s="188" t="s">
        <v>15195</v>
      </c>
      <c r="F5706" s="186">
        <v>1074738</v>
      </c>
      <c r="G5706" s="185" t="s">
        <v>6096</v>
      </c>
      <c r="H5706" s="110" t="s">
        <v>6255</v>
      </c>
      <c r="I5706" s="110"/>
    </row>
    <row r="5707" spans="1:9" ht="11.25" customHeight="1" x14ac:dyDescent="0.2">
      <c r="A5707" s="181">
        <v>102039</v>
      </c>
      <c r="B5707" s="182" t="s">
        <v>8549</v>
      </c>
      <c r="C5707" s="182" t="s">
        <v>178</v>
      </c>
      <c r="D5707" s="183">
        <v>45033</v>
      </c>
      <c r="E5707" s="188" t="s">
        <v>15194</v>
      </c>
      <c r="F5707" s="186">
        <v>2051560</v>
      </c>
      <c r="G5707" s="185" t="s">
        <v>6096</v>
      </c>
      <c r="H5707" s="110" t="s">
        <v>6255</v>
      </c>
      <c r="I5707" s="110"/>
    </row>
    <row r="5708" spans="1:9" ht="11.25" customHeight="1" x14ac:dyDescent="0.2">
      <c r="A5708" s="181">
        <v>102041</v>
      </c>
      <c r="B5708" s="182" t="s">
        <v>8546</v>
      </c>
      <c r="C5708" s="182" t="s">
        <v>178</v>
      </c>
      <c r="D5708" s="183">
        <v>43637</v>
      </c>
      <c r="E5708" s="188" t="s">
        <v>15195</v>
      </c>
      <c r="F5708" s="186">
        <v>2068282</v>
      </c>
      <c r="G5708" s="185" t="s">
        <v>6096</v>
      </c>
      <c r="H5708" s="110" t="s">
        <v>6255</v>
      </c>
      <c r="I5708" s="110"/>
    </row>
    <row r="5709" spans="1:9" ht="11.25" customHeight="1" x14ac:dyDescent="0.2">
      <c r="A5709" s="181">
        <v>102042</v>
      </c>
      <c r="B5709" s="182" t="s">
        <v>8545</v>
      </c>
      <c r="C5709" s="182" t="s">
        <v>178</v>
      </c>
      <c r="D5709" s="183">
        <v>43637</v>
      </c>
      <c r="E5709" s="188" t="s">
        <v>15195</v>
      </c>
      <c r="F5709" s="186">
        <v>2716460.6</v>
      </c>
      <c r="G5709" s="185" t="s">
        <v>6096</v>
      </c>
      <c r="H5709" s="110" t="s">
        <v>6255</v>
      </c>
      <c r="I5709" s="110"/>
    </row>
    <row r="5710" spans="1:9" ht="11.25" customHeight="1" x14ac:dyDescent="0.2">
      <c r="A5710" s="181">
        <v>102043</v>
      </c>
      <c r="B5710" s="182" t="s">
        <v>8541</v>
      </c>
      <c r="C5710" s="182" t="s">
        <v>178</v>
      </c>
      <c r="D5710" s="183">
        <v>43641</v>
      </c>
      <c r="E5710" s="188" t="s">
        <v>15195</v>
      </c>
      <c r="F5710" s="186">
        <v>755000</v>
      </c>
      <c r="G5710" s="185" t="s">
        <v>6096</v>
      </c>
      <c r="H5710" s="110" t="s">
        <v>7296</v>
      </c>
      <c r="I5710" s="110"/>
    </row>
    <row r="5711" spans="1:9" ht="11.25" customHeight="1" x14ac:dyDescent="0.2">
      <c r="A5711" s="181">
        <v>102044</v>
      </c>
      <c r="B5711" s="182" t="s">
        <v>6915</v>
      </c>
      <c r="C5711" s="182" t="s">
        <v>178</v>
      </c>
      <c r="D5711" s="184">
        <v>44590</v>
      </c>
      <c r="E5711" s="188" t="s">
        <v>7328</v>
      </c>
      <c r="F5711" s="186">
        <v>46207</v>
      </c>
      <c r="G5711" s="185" t="s">
        <v>6096</v>
      </c>
      <c r="H5711" s="110" t="s">
        <v>6255</v>
      </c>
      <c r="I5711" s="110"/>
    </row>
    <row r="5712" spans="1:9" ht="11.25" customHeight="1" x14ac:dyDescent="0.2">
      <c r="A5712" s="181">
        <v>102045</v>
      </c>
      <c r="B5712" s="182" t="s">
        <v>8525</v>
      </c>
      <c r="C5712" s="182" t="s">
        <v>183</v>
      </c>
      <c r="D5712" s="183">
        <v>43650</v>
      </c>
      <c r="E5712" s="188" t="s">
        <v>15195</v>
      </c>
      <c r="F5712" s="186">
        <v>137600</v>
      </c>
      <c r="G5712" s="185" t="s">
        <v>6096</v>
      </c>
      <c r="H5712" s="110" t="s">
        <v>6255</v>
      </c>
      <c r="I5712" s="110"/>
    </row>
    <row r="5713" spans="1:9" ht="11.25" customHeight="1" x14ac:dyDescent="0.2">
      <c r="A5713" s="181">
        <v>102046</v>
      </c>
      <c r="B5713" s="182" t="s">
        <v>14508</v>
      </c>
      <c r="C5713" s="182" t="s">
        <v>178</v>
      </c>
      <c r="D5713" s="183"/>
      <c r="E5713" s="188" t="s">
        <v>15193</v>
      </c>
      <c r="F5713" s="186">
        <v>0</v>
      </c>
      <c r="G5713" s="185" t="s">
        <v>6096</v>
      </c>
      <c r="H5713" s="110" t="s">
        <v>6255</v>
      </c>
      <c r="I5713" s="110"/>
    </row>
    <row r="5714" spans="1:9" ht="11.25" customHeight="1" x14ac:dyDescent="0.2">
      <c r="A5714" s="181">
        <v>102047</v>
      </c>
      <c r="B5714" s="182" t="s">
        <v>6914</v>
      </c>
      <c r="C5714" s="182" t="s">
        <v>178</v>
      </c>
      <c r="D5714" s="183">
        <v>44588</v>
      </c>
      <c r="E5714" s="188" t="s">
        <v>7328</v>
      </c>
      <c r="F5714" s="186">
        <v>14994</v>
      </c>
      <c r="G5714" s="185" t="s">
        <v>6096</v>
      </c>
      <c r="H5714" s="110" t="s">
        <v>6255</v>
      </c>
      <c r="I5714" s="110"/>
    </row>
    <row r="5715" spans="1:9" ht="11.25" customHeight="1" x14ac:dyDescent="0.2">
      <c r="A5715" s="181">
        <v>102048</v>
      </c>
      <c r="B5715" s="182" t="s">
        <v>6913</v>
      </c>
      <c r="C5715" s="182" t="s">
        <v>178</v>
      </c>
      <c r="D5715" s="183">
        <v>44592</v>
      </c>
      <c r="E5715" s="188" t="s">
        <v>7328</v>
      </c>
      <c r="F5715" s="186">
        <v>26844</v>
      </c>
      <c r="G5715" s="185" t="s">
        <v>6096</v>
      </c>
      <c r="H5715" s="110" t="s">
        <v>6121</v>
      </c>
      <c r="I5715" s="110"/>
    </row>
    <row r="5716" spans="1:9" ht="11.25" customHeight="1" x14ac:dyDescent="0.2">
      <c r="A5716" s="181">
        <v>102049</v>
      </c>
      <c r="B5716" s="182" t="s">
        <v>6912</v>
      </c>
      <c r="C5716" s="182" t="s">
        <v>178</v>
      </c>
      <c r="D5716" s="184">
        <v>44591</v>
      </c>
      <c r="E5716" s="188" t="s">
        <v>7328</v>
      </c>
      <c r="F5716" s="186">
        <v>4273</v>
      </c>
      <c r="G5716" s="185" t="s">
        <v>6096</v>
      </c>
      <c r="H5716" s="110" t="s">
        <v>7296</v>
      </c>
      <c r="I5716" s="110"/>
    </row>
    <row r="5717" spans="1:9" ht="11.25" customHeight="1" x14ac:dyDescent="0.2">
      <c r="A5717" s="181">
        <v>102050</v>
      </c>
      <c r="B5717" s="182" t="s">
        <v>8461</v>
      </c>
      <c r="C5717" s="182" t="s">
        <v>178</v>
      </c>
      <c r="D5717" s="183">
        <v>43655</v>
      </c>
      <c r="E5717" s="188" t="s">
        <v>15195</v>
      </c>
      <c r="F5717" s="186">
        <v>650210</v>
      </c>
      <c r="G5717" s="185" t="s">
        <v>6096</v>
      </c>
      <c r="H5717" s="110" t="s">
        <v>6121</v>
      </c>
      <c r="I5717" s="110"/>
    </row>
    <row r="5718" spans="1:9" ht="11.25" customHeight="1" x14ac:dyDescent="0.2">
      <c r="A5718" s="181">
        <v>102051</v>
      </c>
      <c r="B5718" s="182" t="s">
        <v>6911</v>
      </c>
      <c r="C5718" s="182" t="s">
        <v>178</v>
      </c>
      <c r="D5718" s="183">
        <v>44590</v>
      </c>
      <c r="E5718" s="188" t="s">
        <v>7328</v>
      </c>
      <c r="F5718" s="186">
        <v>5334</v>
      </c>
      <c r="G5718" s="185" t="s">
        <v>6096</v>
      </c>
      <c r="H5718" s="110" t="s">
        <v>6155</v>
      </c>
      <c r="I5718" s="110"/>
    </row>
    <row r="5719" spans="1:9" ht="11.25" customHeight="1" x14ac:dyDescent="0.2">
      <c r="A5719" s="181">
        <v>102052</v>
      </c>
      <c r="B5719" s="182" t="s">
        <v>6910</v>
      </c>
      <c r="C5719" s="182" t="s">
        <v>178</v>
      </c>
      <c r="D5719" s="183">
        <v>44589</v>
      </c>
      <c r="E5719" s="188" t="s">
        <v>7328</v>
      </c>
      <c r="F5719" s="186">
        <v>55369</v>
      </c>
      <c r="G5719" s="185" t="s">
        <v>6096</v>
      </c>
      <c r="H5719" s="110" t="s">
        <v>6130</v>
      </c>
      <c r="I5719" s="110"/>
    </row>
    <row r="5720" spans="1:9" ht="11.25" customHeight="1" x14ac:dyDescent="0.2">
      <c r="A5720" s="181">
        <v>102053</v>
      </c>
      <c r="B5720" s="182" t="s">
        <v>8518</v>
      </c>
      <c r="C5720" s="182" t="s">
        <v>178</v>
      </c>
      <c r="D5720" s="183">
        <v>43650</v>
      </c>
      <c r="E5720" s="188" t="s">
        <v>15195</v>
      </c>
      <c r="F5720" s="186">
        <v>258000</v>
      </c>
      <c r="G5720" s="185" t="s">
        <v>6096</v>
      </c>
      <c r="H5720" s="110" t="s">
        <v>6121</v>
      </c>
      <c r="I5720" s="110"/>
    </row>
    <row r="5721" spans="1:9" ht="11.25" customHeight="1" x14ac:dyDescent="0.2">
      <c r="A5721" s="181">
        <v>102054</v>
      </c>
      <c r="B5721" s="182" t="s">
        <v>8517</v>
      </c>
      <c r="C5721" s="182" t="s">
        <v>178</v>
      </c>
      <c r="D5721" s="183">
        <v>43650</v>
      </c>
      <c r="E5721" s="188" t="s">
        <v>15195</v>
      </c>
      <c r="F5721" s="186">
        <v>70000</v>
      </c>
      <c r="G5721" s="185" t="s">
        <v>6096</v>
      </c>
      <c r="H5721" s="110" t="s">
        <v>6195</v>
      </c>
      <c r="I5721" s="110"/>
    </row>
    <row r="5722" spans="1:9" ht="11.25" customHeight="1" x14ac:dyDescent="0.2">
      <c r="A5722" s="181">
        <v>102055</v>
      </c>
      <c r="B5722" s="182" t="s">
        <v>8488</v>
      </c>
      <c r="C5722" s="182" t="s">
        <v>178</v>
      </c>
      <c r="D5722" s="184">
        <v>43654</v>
      </c>
      <c r="E5722" s="188" t="s">
        <v>15195</v>
      </c>
      <c r="F5722" s="186">
        <v>4817732.01</v>
      </c>
      <c r="G5722" s="185" t="s">
        <v>6096</v>
      </c>
      <c r="H5722" s="110" t="s">
        <v>6195</v>
      </c>
      <c r="I5722" s="110"/>
    </row>
    <row r="5723" spans="1:9" ht="11.25" customHeight="1" x14ac:dyDescent="0.2">
      <c r="A5723" s="181">
        <v>102056</v>
      </c>
      <c r="B5723" s="182" t="s">
        <v>8544</v>
      </c>
      <c r="C5723" s="182" t="s">
        <v>178</v>
      </c>
      <c r="D5723" s="184">
        <v>43637</v>
      </c>
      <c r="E5723" s="188" t="s">
        <v>15195</v>
      </c>
      <c r="F5723" s="186">
        <v>3663750</v>
      </c>
      <c r="G5723" s="185" t="s">
        <v>6096</v>
      </c>
      <c r="H5723" s="110" t="s">
        <v>6769</v>
      </c>
      <c r="I5723" s="110"/>
    </row>
    <row r="5724" spans="1:9" ht="11.25" customHeight="1" x14ac:dyDescent="0.2">
      <c r="A5724" s="181">
        <v>102057</v>
      </c>
      <c r="B5724" s="182" t="s">
        <v>8543</v>
      </c>
      <c r="C5724" s="182" t="s">
        <v>178</v>
      </c>
      <c r="D5724" s="183">
        <v>43637</v>
      </c>
      <c r="E5724" s="188" t="s">
        <v>15195</v>
      </c>
      <c r="F5724" s="186">
        <v>11175000</v>
      </c>
      <c r="G5724" s="185" t="s">
        <v>6096</v>
      </c>
      <c r="H5724" s="110" t="s">
        <v>6769</v>
      </c>
      <c r="I5724" s="110"/>
    </row>
    <row r="5725" spans="1:9" ht="11.25" customHeight="1" x14ac:dyDescent="0.2">
      <c r="A5725" s="181">
        <v>102058</v>
      </c>
      <c r="B5725" s="182" t="s">
        <v>8512</v>
      </c>
      <c r="C5725" s="182" t="s">
        <v>178</v>
      </c>
      <c r="D5725" s="183">
        <v>43651</v>
      </c>
      <c r="E5725" s="188" t="s">
        <v>15195</v>
      </c>
      <c r="F5725" s="186">
        <v>1801618</v>
      </c>
      <c r="G5725" s="185" t="s">
        <v>6096</v>
      </c>
      <c r="H5725" s="110" t="s">
        <v>6769</v>
      </c>
      <c r="I5725" s="110"/>
    </row>
    <row r="5726" spans="1:9" ht="11.25" customHeight="1" x14ac:dyDescent="0.2">
      <c r="A5726" s="181">
        <v>102059</v>
      </c>
      <c r="B5726" s="182" t="s">
        <v>8031</v>
      </c>
      <c r="C5726" s="182" t="s">
        <v>178</v>
      </c>
      <c r="D5726" s="183">
        <v>43802</v>
      </c>
      <c r="E5726" s="188" t="s">
        <v>15195</v>
      </c>
      <c r="F5726" s="186">
        <v>530458.99</v>
      </c>
      <c r="G5726" s="185" t="s">
        <v>6096</v>
      </c>
      <c r="H5726" s="110" t="s">
        <v>6769</v>
      </c>
      <c r="I5726" s="110"/>
    </row>
    <row r="5727" spans="1:9" ht="11.25" customHeight="1" x14ac:dyDescent="0.2">
      <c r="A5727" s="181">
        <v>102060</v>
      </c>
      <c r="B5727" s="182" t="s">
        <v>8511</v>
      </c>
      <c r="C5727" s="182" t="s">
        <v>178</v>
      </c>
      <c r="D5727" s="184">
        <v>43651</v>
      </c>
      <c r="E5727" s="188" t="s">
        <v>15195</v>
      </c>
      <c r="F5727" s="186">
        <v>298176</v>
      </c>
      <c r="G5727" s="185" t="s">
        <v>6096</v>
      </c>
      <c r="H5727" s="110" t="s">
        <v>6769</v>
      </c>
      <c r="I5727" s="110"/>
    </row>
    <row r="5728" spans="1:9" ht="11.25" customHeight="1" x14ac:dyDescent="0.2">
      <c r="A5728" s="181">
        <v>102061</v>
      </c>
      <c r="B5728" s="182" t="s">
        <v>8510</v>
      </c>
      <c r="C5728" s="182" t="s">
        <v>178</v>
      </c>
      <c r="D5728" s="184">
        <v>43651</v>
      </c>
      <c r="E5728" s="188" t="s">
        <v>15195</v>
      </c>
      <c r="F5728" s="186">
        <v>248017</v>
      </c>
      <c r="G5728" s="185" t="s">
        <v>6096</v>
      </c>
      <c r="H5728" s="110" t="s">
        <v>6769</v>
      </c>
      <c r="I5728" s="110"/>
    </row>
    <row r="5729" spans="1:9" ht="11.25" customHeight="1" x14ac:dyDescent="0.2">
      <c r="A5729" s="181">
        <v>102062</v>
      </c>
      <c r="B5729" s="182" t="s">
        <v>8509</v>
      </c>
      <c r="C5729" s="182" t="s">
        <v>178</v>
      </c>
      <c r="D5729" s="183">
        <v>44592</v>
      </c>
      <c r="E5729" s="188" t="s">
        <v>7328</v>
      </c>
      <c r="F5729" s="186">
        <v>43530</v>
      </c>
      <c r="G5729" s="185" t="s">
        <v>6096</v>
      </c>
      <c r="H5729" s="110" t="s">
        <v>6769</v>
      </c>
      <c r="I5729" s="110"/>
    </row>
    <row r="5730" spans="1:9" ht="11.25" customHeight="1" x14ac:dyDescent="0.2">
      <c r="A5730" s="181">
        <v>102063</v>
      </c>
      <c r="B5730" s="182" t="s">
        <v>8508</v>
      </c>
      <c r="C5730" s="182" t="s">
        <v>171</v>
      </c>
      <c r="D5730" s="183">
        <v>43651</v>
      </c>
      <c r="E5730" s="188" t="s">
        <v>15195</v>
      </c>
      <c r="F5730" s="186">
        <v>18627</v>
      </c>
      <c r="G5730" s="185" t="s">
        <v>6096</v>
      </c>
      <c r="H5730" s="110" t="s">
        <v>6769</v>
      </c>
      <c r="I5730" s="110"/>
    </row>
    <row r="5731" spans="1:9" ht="11.25" customHeight="1" x14ac:dyDescent="0.2">
      <c r="A5731" s="181">
        <v>102064</v>
      </c>
      <c r="B5731" s="182" t="s">
        <v>8507</v>
      </c>
      <c r="C5731" s="182" t="s">
        <v>178</v>
      </c>
      <c r="D5731" s="184">
        <v>43651</v>
      </c>
      <c r="E5731" s="188" t="s">
        <v>15195</v>
      </c>
      <c r="F5731" s="186">
        <v>6500000</v>
      </c>
      <c r="G5731" s="185" t="s">
        <v>6096</v>
      </c>
      <c r="H5731" s="110" t="s">
        <v>6119</v>
      </c>
      <c r="I5731" s="110"/>
    </row>
    <row r="5732" spans="1:9" ht="11.25" customHeight="1" x14ac:dyDescent="0.2">
      <c r="A5732" s="181">
        <v>102065</v>
      </c>
      <c r="B5732" s="182" t="s">
        <v>8506</v>
      </c>
      <c r="C5732" s="182" t="s">
        <v>178</v>
      </c>
      <c r="D5732" s="183">
        <v>43651</v>
      </c>
      <c r="E5732" s="188" t="s">
        <v>15195</v>
      </c>
      <c r="F5732" s="186">
        <v>7500000</v>
      </c>
      <c r="G5732" s="185" t="s">
        <v>6096</v>
      </c>
      <c r="H5732" s="110" t="s">
        <v>6119</v>
      </c>
      <c r="I5732" s="110"/>
    </row>
    <row r="5733" spans="1:9" ht="11.25" customHeight="1" x14ac:dyDescent="0.2">
      <c r="A5733" s="181">
        <v>102066</v>
      </c>
      <c r="B5733" s="182" t="s">
        <v>8248</v>
      </c>
      <c r="C5733" s="182" t="s">
        <v>178</v>
      </c>
      <c r="D5733" s="183">
        <v>43734</v>
      </c>
      <c r="E5733" s="188" t="s">
        <v>15195</v>
      </c>
      <c r="F5733" s="186">
        <v>6580200.2000000002</v>
      </c>
      <c r="G5733" s="185" t="s">
        <v>6096</v>
      </c>
      <c r="H5733" s="110" t="s">
        <v>6119</v>
      </c>
      <c r="I5733" s="110"/>
    </row>
    <row r="5734" spans="1:9" ht="11.25" customHeight="1" x14ac:dyDescent="0.2">
      <c r="A5734" s="181">
        <v>102067</v>
      </c>
      <c r="B5734" s="182" t="s">
        <v>8505</v>
      </c>
      <c r="C5734" s="182" t="s">
        <v>178</v>
      </c>
      <c r="D5734" s="183">
        <v>44587</v>
      </c>
      <c r="E5734" s="188" t="s">
        <v>7328</v>
      </c>
      <c r="F5734" s="186">
        <v>404419</v>
      </c>
      <c r="G5734" s="185" t="s">
        <v>6096</v>
      </c>
      <c r="H5734" s="110" t="s">
        <v>6119</v>
      </c>
      <c r="I5734" s="110"/>
    </row>
    <row r="5735" spans="1:9" ht="11.25" customHeight="1" x14ac:dyDescent="0.2">
      <c r="A5735" s="181">
        <v>102068</v>
      </c>
      <c r="B5735" s="182" t="s">
        <v>6849</v>
      </c>
      <c r="C5735" s="182" t="s">
        <v>178</v>
      </c>
      <c r="D5735" s="183">
        <v>43651</v>
      </c>
      <c r="E5735" s="188" t="s">
        <v>15195</v>
      </c>
      <c r="F5735" s="186">
        <v>2637</v>
      </c>
      <c r="G5735" s="185" t="s">
        <v>6096</v>
      </c>
      <c r="H5735" s="110" t="s">
        <v>6258</v>
      </c>
      <c r="I5735" s="110"/>
    </row>
    <row r="5736" spans="1:9" ht="11.25" customHeight="1" x14ac:dyDescent="0.2">
      <c r="A5736" s="181">
        <v>102069</v>
      </c>
      <c r="B5736" s="182" t="s">
        <v>6848</v>
      </c>
      <c r="C5736" s="182" t="s">
        <v>178</v>
      </c>
      <c r="D5736" s="183">
        <v>44590</v>
      </c>
      <c r="E5736" s="188" t="s">
        <v>7328</v>
      </c>
      <c r="F5736" s="186">
        <v>547</v>
      </c>
      <c r="G5736" s="185" t="s">
        <v>6096</v>
      </c>
      <c r="H5736" s="110" t="s">
        <v>6255</v>
      </c>
      <c r="I5736" s="110"/>
    </row>
    <row r="5737" spans="1:9" ht="11.25" customHeight="1" x14ac:dyDescent="0.2">
      <c r="A5737" s="181">
        <v>102070</v>
      </c>
      <c r="B5737" s="182" t="s">
        <v>8247</v>
      </c>
      <c r="C5737" s="182" t="s">
        <v>178</v>
      </c>
      <c r="D5737" s="183">
        <v>43734</v>
      </c>
      <c r="E5737" s="188" t="s">
        <v>15195</v>
      </c>
      <c r="F5737" s="186">
        <v>3689797.3</v>
      </c>
      <c r="G5737" s="185" t="s">
        <v>6096</v>
      </c>
      <c r="H5737" s="110" t="s">
        <v>6255</v>
      </c>
      <c r="I5737" s="110"/>
    </row>
    <row r="5738" spans="1:9" ht="11.25" customHeight="1" x14ac:dyDescent="0.2">
      <c r="A5738" s="181">
        <v>102071</v>
      </c>
      <c r="B5738" s="182" t="s">
        <v>8246</v>
      </c>
      <c r="C5738" s="182" t="s">
        <v>178</v>
      </c>
      <c r="D5738" s="183">
        <v>43734</v>
      </c>
      <c r="E5738" s="188" t="s">
        <v>15195</v>
      </c>
      <c r="F5738" s="186">
        <v>15821348</v>
      </c>
      <c r="G5738" s="185" t="s">
        <v>6096</v>
      </c>
      <c r="H5738" s="110" t="s">
        <v>6255</v>
      </c>
      <c r="I5738" s="110"/>
    </row>
    <row r="5739" spans="1:9" ht="11.25" customHeight="1" x14ac:dyDescent="0.2">
      <c r="A5739" s="181">
        <v>102072</v>
      </c>
      <c r="B5739" s="182" t="s">
        <v>8504</v>
      </c>
      <c r="C5739" s="182" t="s">
        <v>178</v>
      </c>
      <c r="D5739" s="183">
        <v>43651</v>
      </c>
      <c r="E5739" s="188" t="s">
        <v>15195</v>
      </c>
      <c r="F5739" s="186">
        <v>1065746.99</v>
      </c>
      <c r="G5739" s="185" t="s">
        <v>6096</v>
      </c>
      <c r="H5739" s="110" t="s">
        <v>6255</v>
      </c>
      <c r="I5739" s="110"/>
    </row>
    <row r="5740" spans="1:9" ht="11.25" customHeight="1" x14ac:dyDescent="0.2">
      <c r="A5740" s="181">
        <v>102073</v>
      </c>
      <c r="B5740" s="182" t="s">
        <v>8503</v>
      </c>
      <c r="C5740" s="182" t="s">
        <v>178</v>
      </c>
      <c r="D5740" s="183">
        <v>43651</v>
      </c>
      <c r="E5740" s="188" t="s">
        <v>15195</v>
      </c>
      <c r="F5740" s="186">
        <v>177722813</v>
      </c>
      <c r="G5740" s="185" t="s">
        <v>6096</v>
      </c>
      <c r="H5740" s="110" t="s">
        <v>6255</v>
      </c>
      <c r="I5740" s="110"/>
    </row>
    <row r="5741" spans="1:9" ht="11.25" customHeight="1" x14ac:dyDescent="0.2">
      <c r="A5741" s="181">
        <v>102074</v>
      </c>
      <c r="B5741" s="182" t="s">
        <v>8502</v>
      </c>
      <c r="C5741" s="182" t="s">
        <v>178</v>
      </c>
      <c r="D5741" s="183">
        <v>43651</v>
      </c>
      <c r="E5741" s="188" t="s">
        <v>15195</v>
      </c>
      <c r="F5741" s="186">
        <v>6799999.9900000002</v>
      </c>
      <c r="G5741" s="185" t="s">
        <v>6096</v>
      </c>
      <c r="H5741" s="110" t="s">
        <v>6255</v>
      </c>
      <c r="I5741" s="110"/>
    </row>
    <row r="5742" spans="1:9" ht="11.25" customHeight="1" x14ac:dyDescent="0.2">
      <c r="A5742" s="181">
        <v>102075</v>
      </c>
      <c r="B5742" s="182" t="s">
        <v>8235</v>
      </c>
      <c r="C5742" s="182" t="s">
        <v>178</v>
      </c>
      <c r="D5742" s="183">
        <v>43735</v>
      </c>
      <c r="E5742" s="188" t="s">
        <v>15195</v>
      </c>
      <c r="F5742" s="186">
        <v>90945</v>
      </c>
      <c r="G5742" s="185" t="s">
        <v>6096</v>
      </c>
      <c r="H5742" s="110" t="s">
        <v>6255</v>
      </c>
      <c r="I5742" s="110"/>
    </row>
    <row r="5743" spans="1:9" ht="11.25" customHeight="1" x14ac:dyDescent="0.2">
      <c r="A5743" s="181">
        <v>102077</v>
      </c>
      <c r="B5743" s="182" t="s">
        <v>8500</v>
      </c>
      <c r="C5743" s="182" t="s">
        <v>183</v>
      </c>
      <c r="D5743" s="183">
        <v>43651</v>
      </c>
      <c r="E5743" s="188" t="s">
        <v>15195</v>
      </c>
      <c r="F5743" s="186">
        <v>126503</v>
      </c>
      <c r="G5743" s="185" t="s">
        <v>6096</v>
      </c>
      <c r="H5743" s="110" t="s">
        <v>6255</v>
      </c>
      <c r="I5743" s="110"/>
    </row>
    <row r="5744" spans="1:9" ht="11.25" customHeight="1" x14ac:dyDescent="0.2">
      <c r="A5744" s="181">
        <v>102078</v>
      </c>
      <c r="B5744" s="182" t="s">
        <v>8499</v>
      </c>
      <c r="C5744" s="182" t="s">
        <v>178</v>
      </c>
      <c r="D5744" s="183">
        <v>43651</v>
      </c>
      <c r="E5744" s="188" t="s">
        <v>15195</v>
      </c>
      <c r="F5744" s="186">
        <v>8508500</v>
      </c>
      <c r="G5744" s="185" t="s">
        <v>6096</v>
      </c>
      <c r="H5744" s="110" t="s">
        <v>6255</v>
      </c>
      <c r="I5744" s="110"/>
    </row>
    <row r="5745" spans="1:9" ht="11.25" customHeight="1" x14ac:dyDescent="0.2">
      <c r="A5745" s="181">
        <v>102079</v>
      </c>
      <c r="B5745" s="182" t="s">
        <v>8191</v>
      </c>
      <c r="C5745" s="182" t="s">
        <v>178</v>
      </c>
      <c r="D5745" s="183">
        <v>43740</v>
      </c>
      <c r="E5745" s="188" t="s">
        <v>15195</v>
      </c>
      <c r="F5745" s="186">
        <v>2344300</v>
      </c>
      <c r="G5745" s="185" t="s">
        <v>6096</v>
      </c>
      <c r="H5745" s="110" t="s">
        <v>6255</v>
      </c>
      <c r="I5745" s="110"/>
    </row>
    <row r="5746" spans="1:9" ht="11.25" customHeight="1" x14ac:dyDescent="0.2">
      <c r="A5746" s="181">
        <v>102080</v>
      </c>
      <c r="B5746" s="182" t="s">
        <v>8498</v>
      </c>
      <c r="C5746" s="182" t="s">
        <v>178</v>
      </c>
      <c r="D5746" s="184">
        <v>43651</v>
      </c>
      <c r="E5746" s="188" t="s">
        <v>15195</v>
      </c>
      <c r="F5746" s="186">
        <v>215900</v>
      </c>
      <c r="G5746" s="185" t="s">
        <v>6096</v>
      </c>
      <c r="H5746" s="110" t="s">
        <v>6255</v>
      </c>
      <c r="I5746" s="110"/>
    </row>
    <row r="5747" spans="1:9" ht="11.25" customHeight="1" x14ac:dyDescent="0.2">
      <c r="A5747" s="181">
        <v>102081</v>
      </c>
      <c r="B5747" s="182" t="s">
        <v>8497</v>
      </c>
      <c r="C5747" s="182" t="s">
        <v>178</v>
      </c>
      <c r="D5747" s="183">
        <v>43651</v>
      </c>
      <c r="E5747" s="188" t="s">
        <v>15195</v>
      </c>
      <c r="F5747" s="186">
        <v>4500000.01</v>
      </c>
      <c r="G5747" s="185" t="s">
        <v>6096</v>
      </c>
      <c r="H5747" s="110" t="s">
        <v>6255</v>
      </c>
      <c r="I5747" s="110"/>
    </row>
    <row r="5748" spans="1:9" ht="11.25" customHeight="1" x14ac:dyDescent="0.2">
      <c r="A5748" s="181">
        <v>102082</v>
      </c>
      <c r="B5748" s="182" t="s">
        <v>8496</v>
      </c>
      <c r="C5748" s="182" t="s">
        <v>178</v>
      </c>
      <c r="D5748" s="183">
        <v>43651</v>
      </c>
      <c r="E5748" s="188" t="s">
        <v>15195</v>
      </c>
      <c r="F5748" s="186">
        <v>295000</v>
      </c>
      <c r="G5748" s="185" t="s">
        <v>6096</v>
      </c>
      <c r="H5748" s="110" t="s">
        <v>6255</v>
      </c>
      <c r="I5748" s="110"/>
    </row>
    <row r="5749" spans="1:9" ht="11.25" customHeight="1" x14ac:dyDescent="0.2">
      <c r="A5749" s="181">
        <v>102083</v>
      </c>
      <c r="B5749" s="182" t="s">
        <v>6909</v>
      </c>
      <c r="C5749" s="182" t="s">
        <v>178</v>
      </c>
      <c r="D5749" s="183">
        <v>44591</v>
      </c>
      <c r="E5749" s="188" t="s">
        <v>7328</v>
      </c>
      <c r="F5749" s="186">
        <v>2793</v>
      </c>
      <c r="G5749" s="185" t="s">
        <v>6096</v>
      </c>
      <c r="H5749" s="110" t="s">
        <v>6258</v>
      </c>
      <c r="I5749" s="110"/>
    </row>
    <row r="5750" spans="1:9" ht="11.25" customHeight="1" x14ac:dyDescent="0.2">
      <c r="A5750" s="181">
        <v>102084</v>
      </c>
      <c r="B5750" s="182" t="s">
        <v>6908</v>
      </c>
      <c r="C5750" s="182" t="s">
        <v>178</v>
      </c>
      <c r="D5750" s="183">
        <v>44588</v>
      </c>
      <c r="E5750" s="188" t="s">
        <v>7328</v>
      </c>
      <c r="F5750" s="186">
        <v>29530</v>
      </c>
      <c r="G5750" s="185" t="s">
        <v>6096</v>
      </c>
      <c r="H5750" s="110" t="s">
        <v>6258</v>
      </c>
      <c r="I5750" s="110"/>
    </row>
    <row r="5751" spans="1:9" ht="11.25" customHeight="1" x14ac:dyDescent="0.2">
      <c r="A5751" s="181">
        <v>102085</v>
      </c>
      <c r="B5751" s="182" t="s">
        <v>6907</v>
      </c>
      <c r="C5751" s="182" t="s">
        <v>178</v>
      </c>
      <c r="D5751" s="183">
        <v>44588</v>
      </c>
      <c r="E5751" s="188" t="s">
        <v>7328</v>
      </c>
      <c r="F5751" s="186">
        <v>401250</v>
      </c>
      <c r="G5751" s="185" t="s">
        <v>6096</v>
      </c>
      <c r="H5751" s="110" t="s">
        <v>6258</v>
      </c>
      <c r="I5751" s="110"/>
    </row>
    <row r="5752" spans="1:9" ht="11.25" customHeight="1" x14ac:dyDescent="0.2">
      <c r="A5752" s="181">
        <v>102086</v>
      </c>
      <c r="B5752" s="182" t="s">
        <v>6906</v>
      </c>
      <c r="C5752" s="182" t="s">
        <v>178</v>
      </c>
      <c r="D5752" s="183">
        <v>44590</v>
      </c>
      <c r="E5752" s="188" t="s">
        <v>7328</v>
      </c>
      <c r="F5752" s="186">
        <v>53692</v>
      </c>
      <c r="G5752" s="185" t="s">
        <v>6096</v>
      </c>
      <c r="H5752" s="110" t="s">
        <v>6119</v>
      </c>
      <c r="I5752" s="110"/>
    </row>
    <row r="5753" spans="1:9" ht="11.25" customHeight="1" x14ac:dyDescent="0.2">
      <c r="A5753" s="181">
        <v>102087</v>
      </c>
      <c r="B5753" s="182" t="s">
        <v>6905</v>
      </c>
      <c r="C5753" s="182" t="s">
        <v>178</v>
      </c>
      <c r="D5753" s="183">
        <v>44590</v>
      </c>
      <c r="E5753" s="188" t="s">
        <v>7328</v>
      </c>
      <c r="F5753" s="186">
        <v>47114</v>
      </c>
      <c r="G5753" s="185" t="s">
        <v>6096</v>
      </c>
      <c r="H5753" s="110" t="s">
        <v>6255</v>
      </c>
      <c r="I5753" s="110"/>
    </row>
    <row r="5754" spans="1:9" ht="11.25" customHeight="1" x14ac:dyDescent="0.2">
      <c r="A5754" s="181">
        <v>102088</v>
      </c>
      <c r="B5754" s="182" t="s">
        <v>6904</v>
      </c>
      <c r="C5754" s="182" t="s">
        <v>178</v>
      </c>
      <c r="D5754" s="183">
        <v>44590</v>
      </c>
      <c r="E5754" s="188" t="s">
        <v>7328</v>
      </c>
      <c r="F5754" s="186">
        <v>7288</v>
      </c>
      <c r="G5754" s="185" t="s">
        <v>6096</v>
      </c>
      <c r="H5754" s="110" t="s">
        <v>6255</v>
      </c>
      <c r="I5754" s="110"/>
    </row>
    <row r="5755" spans="1:9" ht="11.25" customHeight="1" x14ac:dyDescent="0.2">
      <c r="A5755" s="181">
        <v>102090</v>
      </c>
      <c r="B5755" s="182" t="s">
        <v>1865</v>
      </c>
      <c r="C5755" s="182" t="s">
        <v>178</v>
      </c>
      <c r="D5755" s="184"/>
      <c r="E5755" s="188" t="s">
        <v>15193</v>
      </c>
      <c r="F5755" s="186">
        <v>0</v>
      </c>
      <c r="G5755" s="185" t="s">
        <v>6096</v>
      </c>
      <c r="H5755" s="110" t="s">
        <v>6255</v>
      </c>
      <c r="I5755" s="110"/>
    </row>
    <row r="5756" spans="1:9" ht="11.25" customHeight="1" x14ac:dyDescent="0.2">
      <c r="A5756" s="181">
        <v>102091</v>
      </c>
      <c r="B5756" s="182" t="s">
        <v>2050</v>
      </c>
      <c r="C5756" s="182" t="s">
        <v>178</v>
      </c>
      <c r="D5756" s="184"/>
      <c r="E5756" s="188" t="s">
        <v>15193</v>
      </c>
      <c r="F5756" s="186">
        <v>0</v>
      </c>
      <c r="G5756" s="185" t="s">
        <v>6096</v>
      </c>
      <c r="H5756" s="110" t="s">
        <v>6258</v>
      </c>
      <c r="I5756" s="110"/>
    </row>
    <row r="5757" spans="1:9" ht="11.25" customHeight="1" x14ac:dyDescent="0.2">
      <c r="A5757" s="181">
        <v>102092</v>
      </c>
      <c r="B5757" s="182" t="s">
        <v>6903</v>
      </c>
      <c r="C5757" s="182" t="s">
        <v>178</v>
      </c>
      <c r="D5757" s="184">
        <v>44590</v>
      </c>
      <c r="E5757" s="188" t="s">
        <v>7328</v>
      </c>
      <c r="F5757" s="186">
        <v>7437</v>
      </c>
      <c r="G5757" s="185" t="s">
        <v>6096</v>
      </c>
      <c r="H5757" s="110" t="s">
        <v>6255</v>
      </c>
      <c r="I5757" s="110"/>
    </row>
    <row r="5758" spans="1:9" ht="11.25" customHeight="1" x14ac:dyDescent="0.2">
      <c r="A5758" s="181">
        <v>102093</v>
      </c>
      <c r="B5758" s="182" t="s">
        <v>199</v>
      </c>
      <c r="C5758" s="182" t="s">
        <v>178</v>
      </c>
      <c r="D5758" s="183"/>
      <c r="E5758" s="188" t="s">
        <v>15193</v>
      </c>
      <c r="F5758" s="186">
        <v>0</v>
      </c>
      <c r="G5758" s="185" t="s">
        <v>6096</v>
      </c>
      <c r="H5758" s="110" t="s">
        <v>6258</v>
      </c>
      <c r="I5758" s="110"/>
    </row>
    <row r="5759" spans="1:9" ht="11.25" customHeight="1" x14ac:dyDescent="0.2">
      <c r="A5759" s="181">
        <v>102094</v>
      </c>
      <c r="B5759" s="182" t="s">
        <v>6902</v>
      </c>
      <c r="C5759" s="182" t="s">
        <v>178</v>
      </c>
      <c r="D5759" s="184">
        <v>44590</v>
      </c>
      <c r="E5759" s="188" t="s">
        <v>7328</v>
      </c>
      <c r="F5759" s="186">
        <v>8397</v>
      </c>
      <c r="G5759" s="185" t="s">
        <v>6096</v>
      </c>
      <c r="H5759" s="110" t="s">
        <v>6255</v>
      </c>
      <c r="I5759" s="110"/>
    </row>
    <row r="5760" spans="1:9" ht="11.25" customHeight="1" x14ac:dyDescent="0.2">
      <c r="A5760" s="181">
        <v>102095</v>
      </c>
      <c r="B5760" s="182" t="s">
        <v>6901</v>
      </c>
      <c r="C5760" s="182" t="s">
        <v>178</v>
      </c>
      <c r="D5760" s="184">
        <v>44590</v>
      </c>
      <c r="E5760" s="188" t="s">
        <v>7328</v>
      </c>
      <c r="F5760" s="186">
        <v>178675</v>
      </c>
      <c r="G5760" s="185" t="s">
        <v>6096</v>
      </c>
      <c r="H5760" s="110" t="s">
        <v>6258</v>
      </c>
      <c r="I5760" s="110"/>
    </row>
    <row r="5761" spans="1:9" ht="11.25" customHeight="1" x14ac:dyDescent="0.2">
      <c r="A5761" s="181">
        <v>102096</v>
      </c>
      <c r="B5761" s="182" t="s">
        <v>6900</v>
      </c>
      <c r="C5761" s="182" t="s">
        <v>178</v>
      </c>
      <c r="D5761" s="183">
        <v>44590</v>
      </c>
      <c r="E5761" s="188" t="s">
        <v>7328</v>
      </c>
      <c r="F5761" s="186">
        <v>47548</v>
      </c>
      <c r="G5761" s="185" t="s">
        <v>6096</v>
      </c>
      <c r="H5761" s="110" t="s">
        <v>6255</v>
      </c>
      <c r="I5761" s="110"/>
    </row>
    <row r="5762" spans="1:9" ht="11.25" customHeight="1" x14ac:dyDescent="0.2">
      <c r="A5762" s="181">
        <v>102097</v>
      </c>
      <c r="B5762" s="182" t="s">
        <v>3499</v>
      </c>
      <c r="C5762" s="182" t="s">
        <v>4532</v>
      </c>
      <c r="D5762" s="183">
        <v>44718</v>
      </c>
      <c r="E5762" s="188" t="s">
        <v>7328</v>
      </c>
      <c r="F5762" s="186">
        <v>6128794</v>
      </c>
      <c r="G5762" s="185" t="s">
        <v>6096</v>
      </c>
      <c r="H5762" s="110" t="s">
        <v>6255</v>
      </c>
      <c r="I5762" s="110"/>
    </row>
    <row r="5763" spans="1:9" ht="11.25" customHeight="1" x14ac:dyDescent="0.2">
      <c r="A5763" s="181">
        <v>102098</v>
      </c>
      <c r="B5763" s="182" t="s">
        <v>3774</v>
      </c>
      <c r="C5763" s="182" t="s">
        <v>178</v>
      </c>
      <c r="D5763" s="183">
        <v>44589</v>
      </c>
      <c r="E5763" s="188" t="s">
        <v>7328</v>
      </c>
      <c r="F5763" s="186">
        <v>34221</v>
      </c>
      <c r="G5763" s="185" t="s">
        <v>6096</v>
      </c>
      <c r="H5763" s="110" t="s">
        <v>6255</v>
      </c>
      <c r="I5763" s="110"/>
    </row>
    <row r="5764" spans="1:9" ht="11.25" customHeight="1" x14ac:dyDescent="0.2">
      <c r="A5764" s="181">
        <v>102099</v>
      </c>
      <c r="B5764" s="182" t="s">
        <v>11428</v>
      </c>
      <c r="C5764" s="182" t="s">
        <v>171</v>
      </c>
      <c r="D5764" s="183"/>
      <c r="E5764" s="188" t="s">
        <v>15193</v>
      </c>
      <c r="F5764" s="186">
        <v>0</v>
      </c>
      <c r="G5764" s="185" t="s">
        <v>6096</v>
      </c>
      <c r="H5764" s="110" t="s">
        <v>6255</v>
      </c>
      <c r="I5764" s="110"/>
    </row>
    <row r="5765" spans="1:9" ht="11.25" customHeight="1" x14ac:dyDescent="0.2">
      <c r="A5765" s="181">
        <v>102101</v>
      </c>
      <c r="B5765" s="182" t="s">
        <v>6899</v>
      </c>
      <c r="C5765" s="182" t="s">
        <v>178</v>
      </c>
      <c r="D5765" s="183">
        <v>44590</v>
      </c>
      <c r="E5765" s="188" t="s">
        <v>7328</v>
      </c>
      <c r="F5765" s="186">
        <v>42001</v>
      </c>
      <c r="G5765" s="185" t="s">
        <v>6096</v>
      </c>
      <c r="H5765" s="110" t="s">
        <v>6255</v>
      </c>
      <c r="I5765" s="110"/>
    </row>
    <row r="5766" spans="1:9" ht="11.25" customHeight="1" x14ac:dyDescent="0.2">
      <c r="A5766" s="181">
        <v>102102</v>
      </c>
      <c r="B5766" s="182" t="s">
        <v>11426</v>
      </c>
      <c r="C5766" s="182" t="s">
        <v>178</v>
      </c>
      <c r="D5766" s="183"/>
      <c r="E5766" s="188" t="s">
        <v>15193</v>
      </c>
      <c r="F5766" s="186">
        <v>0</v>
      </c>
      <c r="G5766" s="185" t="s">
        <v>6096</v>
      </c>
      <c r="H5766" s="110" t="s">
        <v>6255</v>
      </c>
      <c r="I5766" s="110"/>
    </row>
    <row r="5767" spans="1:9" ht="11.25" customHeight="1" x14ac:dyDescent="0.2">
      <c r="A5767" s="181">
        <v>102103</v>
      </c>
      <c r="B5767" s="182" t="s">
        <v>11425</v>
      </c>
      <c r="C5767" s="182" t="s">
        <v>178</v>
      </c>
      <c r="D5767" s="183"/>
      <c r="E5767" s="188" t="s">
        <v>15193</v>
      </c>
      <c r="F5767" s="186">
        <v>0</v>
      </c>
      <c r="G5767" s="185" t="s">
        <v>6096</v>
      </c>
      <c r="H5767" s="110" t="s">
        <v>6255</v>
      </c>
      <c r="I5767" s="110"/>
    </row>
    <row r="5768" spans="1:9" ht="11.25" customHeight="1" x14ac:dyDescent="0.2">
      <c r="A5768" s="181">
        <v>102104</v>
      </c>
      <c r="B5768" s="182" t="s">
        <v>6898</v>
      </c>
      <c r="C5768" s="182" t="s">
        <v>178</v>
      </c>
      <c r="D5768" s="184">
        <v>44590</v>
      </c>
      <c r="E5768" s="188" t="s">
        <v>7328</v>
      </c>
      <c r="F5768" s="186">
        <v>316754</v>
      </c>
      <c r="G5768" s="185" t="s">
        <v>6096</v>
      </c>
      <c r="H5768" s="110" t="s">
        <v>6255</v>
      </c>
      <c r="I5768" s="110"/>
    </row>
    <row r="5769" spans="1:9" ht="11.25" customHeight="1" x14ac:dyDescent="0.2">
      <c r="A5769" s="181">
        <v>102105</v>
      </c>
      <c r="B5769" s="182" t="s">
        <v>6897</v>
      </c>
      <c r="C5769" s="182" t="s">
        <v>178</v>
      </c>
      <c r="D5769" s="183">
        <v>44590</v>
      </c>
      <c r="E5769" s="188" t="s">
        <v>7328</v>
      </c>
      <c r="F5769" s="186">
        <v>40807</v>
      </c>
      <c r="G5769" s="185" t="s">
        <v>6096</v>
      </c>
      <c r="H5769" s="110" t="s">
        <v>6255</v>
      </c>
      <c r="I5769" s="110"/>
    </row>
    <row r="5770" spans="1:9" ht="11.25" customHeight="1" x14ac:dyDescent="0.2">
      <c r="A5770" s="181">
        <v>102106</v>
      </c>
      <c r="B5770" s="182" t="s">
        <v>6896</v>
      </c>
      <c r="C5770" s="182" t="s">
        <v>178</v>
      </c>
      <c r="D5770" s="183">
        <v>44585</v>
      </c>
      <c r="E5770" s="188" t="s">
        <v>7328</v>
      </c>
      <c r="F5770" s="186">
        <v>47529</v>
      </c>
      <c r="G5770" s="185" t="s">
        <v>6096</v>
      </c>
      <c r="H5770" s="110" t="s">
        <v>6255</v>
      </c>
      <c r="I5770" s="110"/>
    </row>
    <row r="5771" spans="1:9" ht="11.25" customHeight="1" x14ac:dyDescent="0.2">
      <c r="A5771" s="181">
        <v>102107</v>
      </c>
      <c r="B5771" s="182" t="s">
        <v>6895</v>
      </c>
      <c r="C5771" s="182" t="s">
        <v>178</v>
      </c>
      <c r="D5771" s="183">
        <v>44591</v>
      </c>
      <c r="E5771" s="188" t="s">
        <v>7328</v>
      </c>
      <c r="F5771" s="186">
        <v>70621</v>
      </c>
      <c r="G5771" s="185" t="s">
        <v>6096</v>
      </c>
      <c r="H5771" s="110" t="s">
        <v>6255</v>
      </c>
      <c r="I5771" s="110"/>
    </row>
    <row r="5772" spans="1:9" ht="11.25" customHeight="1" x14ac:dyDescent="0.2">
      <c r="A5772" s="181">
        <v>102108</v>
      </c>
      <c r="B5772" s="182" t="s">
        <v>6894</v>
      </c>
      <c r="C5772" s="182" t="s">
        <v>178</v>
      </c>
      <c r="D5772" s="183">
        <v>44591</v>
      </c>
      <c r="E5772" s="188" t="s">
        <v>7328</v>
      </c>
      <c r="F5772" s="186">
        <v>74609</v>
      </c>
      <c r="G5772" s="185" t="s">
        <v>6096</v>
      </c>
      <c r="H5772" s="110" t="s">
        <v>6255</v>
      </c>
      <c r="I5772" s="110"/>
    </row>
    <row r="5773" spans="1:9" ht="11.25" customHeight="1" x14ac:dyDescent="0.2">
      <c r="A5773" s="181">
        <v>102109</v>
      </c>
      <c r="B5773" s="182" t="s">
        <v>1028</v>
      </c>
      <c r="C5773" s="182" t="s">
        <v>178</v>
      </c>
      <c r="D5773" s="183"/>
      <c r="E5773" s="188" t="s">
        <v>15193</v>
      </c>
      <c r="F5773" s="186">
        <v>0</v>
      </c>
      <c r="G5773" s="185" t="s">
        <v>6096</v>
      </c>
      <c r="H5773" s="110" t="s">
        <v>6255</v>
      </c>
      <c r="I5773" s="110"/>
    </row>
    <row r="5774" spans="1:9" ht="11.25" customHeight="1" x14ac:dyDescent="0.2">
      <c r="A5774" s="181">
        <v>102110</v>
      </c>
      <c r="B5774" s="182" t="s">
        <v>6893</v>
      </c>
      <c r="C5774" s="182" t="s">
        <v>178</v>
      </c>
      <c r="D5774" s="183">
        <v>44585</v>
      </c>
      <c r="E5774" s="188" t="s">
        <v>7328</v>
      </c>
      <c r="F5774" s="186">
        <v>21124</v>
      </c>
      <c r="G5774" s="185" t="s">
        <v>6096</v>
      </c>
      <c r="H5774" s="110" t="s">
        <v>6141</v>
      </c>
      <c r="I5774" s="110"/>
    </row>
    <row r="5775" spans="1:9" ht="11.25" customHeight="1" x14ac:dyDescent="0.2">
      <c r="A5775" s="181">
        <v>102111</v>
      </c>
      <c r="B5775" s="182" t="s">
        <v>4348</v>
      </c>
      <c r="C5775" s="182" t="s">
        <v>178</v>
      </c>
      <c r="D5775" s="183"/>
      <c r="E5775" s="188" t="s">
        <v>15193</v>
      </c>
      <c r="F5775" s="186">
        <v>0</v>
      </c>
      <c r="G5775" s="185" t="s">
        <v>6096</v>
      </c>
      <c r="H5775" s="110" t="s">
        <v>6255</v>
      </c>
      <c r="I5775" s="110"/>
    </row>
    <row r="5776" spans="1:9" ht="11.25" customHeight="1" x14ac:dyDescent="0.2">
      <c r="A5776" s="181">
        <v>102112</v>
      </c>
      <c r="B5776" s="182" t="s">
        <v>7994</v>
      </c>
      <c r="C5776" s="182" t="s">
        <v>273</v>
      </c>
      <c r="D5776" s="183">
        <v>44592</v>
      </c>
      <c r="E5776" s="188" t="s">
        <v>7328</v>
      </c>
      <c r="F5776" s="186">
        <v>417031</v>
      </c>
      <c r="G5776" s="185" t="s">
        <v>6096</v>
      </c>
      <c r="H5776" s="110" t="s">
        <v>6255</v>
      </c>
      <c r="I5776" s="110"/>
    </row>
    <row r="5777" spans="1:9" ht="11.25" customHeight="1" x14ac:dyDescent="0.2">
      <c r="A5777" s="181">
        <v>102113</v>
      </c>
      <c r="B5777" s="182" t="s">
        <v>6892</v>
      </c>
      <c r="C5777" s="182" t="s">
        <v>178</v>
      </c>
      <c r="D5777" s="183">
        <v>44590</v>
      </c>
      <c r="E5777" s="188" t="s">
        <v>7328</v>
      </c>
      <c r="F5777" s="186">
        <v>18167</v>
      </c>
      <c r="G5777" s="185" t="s">
        <v>6096</v>
      </c>
      <c r="H5777" s="110" t="s">
        <v>6258</v>
      </c>
      <c r="I5777" s="110"/>
    </row>
    <row r="5778" spans="1:9" ht="11.25" customHeight="1" x14ac:dyDescent="0.2">
      <c r="A5778" s="181">
        <v>102114</v>
      </c>
      <c r="B5778" s="182" t="s">
        <v>6891</v>
      </c>
      <c r="C5778" s="182" t="s">
        <v>178</v>
      </c>
      <c r="D5778" s="183">
        <v>44589</v>
      </c>
      <c r="E5778" s="188" t="s">
        <v>7328</v>
      </c>
      <c r="F5778" s="186">
        <v>56955.01</v>
      </c>
      <c r="G5778" s="185" t="s">
        <v>6096</v>
      </c>
      <c r="H5778" s="110" t="s">
        <v>6258</v>
      </c>
      <c r="I5778" s="110"/>
    </row>
    <row r="5779" spans="1:9" ht="11.25" customHeight="1" x14ac:dyDescent="0.2">
      <c r="A5779" s="181">
        <v>102116</v>
      </c>
      <c r="B5779" s="182" t="s">
        <v>6890</v>
      </c>
      <c r="C5779" s="182" t="s">
        <v>6781</v>
      </c>
      <c r="D5779" s="183">
        <v>44601</v>
      </c>
      <c r="E5779" s="188" t="s">
        <v>7328</v>
      </c>
      <c r="F5779" s="186">
        <v>6303</v>
      </c>
      <c r="G5779" s="185" t="s">
        <v>6096</v>
      </c>
      <c r="H5779" s="110" t="s">
        <v>6258</v>
      </c>
      <c r="I5779" s="110"/>
    </row>
    <row r="5780" spans="1:9" ht="11.25" customHeight="1" x14ac:dyDescent="0.2">
      <c r="A5780" s="181">
        <v>102117</v>
      </c>
      <c r="B5780" s="182" t="s">
        <v>6889</v>
      </c>
      <c r="C5780" s="182" t="s">
        <v>178</v>
      </c>
      <c r="D5780" s="183">
        <v>44601</v>
      </c>
      <c r="E5780" s="188" t="s">
        <v>7328</v>
      </c>
      <c r="F5780" s="186">
        <v>29468.01</v>
      </c>
      <c r="G5780" s="185" t="s">
        <v>6096</v>
      </c>
      <c r="H5780" s="110" t="s">
        <v>6258</v>
      </c>
      <c r="I5780" s="110"/>
    </row>
    <row r="5781" spans="1:9" ht="11.25" customHeight="1" x14ac:dyDescent="0.2">
      <c r="A5781" s="181">
        <v>102118</v>
      </c>
      <c r="B5781" s="182" t="s">
        <v>6882</v>
      </c>
      <c r="C5781" s="182" t="s">
        <v>178</v>
      </c>
      <c r="D5781" s="184">
        <v>43654</v>
      </c>
      <c r="E5781" s="188" t="s">
        <v>15195</v>
      </c>
      <c r="F5781" s="186">
        <v>51950</v>
      </c>
      <c r="G5781" s="185" t="s">
        <v>6096</v>
      </c>
      <c r="H5781" s="110" t="s">
        <v>6258</v>
      </c>
      <c r="I5781" s="110"/>
    </row>
    <row r="5782" spans="1:9" ht="11.25" customHeight="1" x14ac:dyDescent="0.2">
      <c r="A5782" s="181">
        <v>102119</v>
      </c>
      <c r="B5782" s="182" t="s">
        <v>6880</v>
      </c>
      <c r="C5782" s="182" t="s">
        <v>250</v>
      </c>
      <c r="D5782" s="183">
        <v>43654</v>
      </c>
      <c r="E5782" s="188" t="s">
        <v>15195</v>
      </c>
      <c r="F5782" s="186">
        <v>6701</v>
      </c>
      <c r="G5782" s="185" t="s">
        <v>6096</v>
      </c>
      <c r="H5782" s="110" t="s">
        <v>6258</v>
      </c>
      <c r="I5782" s="110"/>
    </row>
    <row r="5783" spans="1:9" ht="11.25" customHeight="1" x14ac:dyDescent="0.2">
      <c r="A5783" s="181">
        <v>102120</v>
      </c>
      <c r="B5783" s="182" t="s">
        <v>6879</v>
      </c>
      <c r="C5783" s="182" t="s">
        <v>250</v>
      </c>
      <c r="D5783" s="183">
        <v>43654</v>
      </c>
      <c r="E5783" s="188" t="s">
        <v>15195</v>
      </c>
      <c r="F5783" s="186">
        <v>3796</v>
      </c>
      <c r="G5783" s="185" t="s">
        <v>6096</v>
      </c>
      <c r="H5783" s="110" t="s">
        <v>6141</v>
      </c>
      <c r="I5783" s="110"/>
    </row>
    <row r="5784" spans="1:9" ht="11.25" customHeight="1" x14ac:dyDescent="0.2">
      <c r="A5784" s="181">
        <v>102121</v>
      </c>
      <c r="B5784" s="182" t="s">
        <v>6888</v>
      </c>
      <c r="C5784" s="182" t="s">
        <v>171</v>
      </c>
      <c r="D5784" s="184">
        <v>44601</v>
      </c>
      <c r="E5784" s="188" t="s">
        <v>7328</v>
      </c>
      <c r="F5784" s="186">
        <v>2563</v>
      </c>
      <c r="G5784" s="185" t="s">
        <v>6096</v>
      </c>
      <c r="H5784" s="110" t="s">
        <v>6141</v>
      </c>
      <c r="I5784" s="110"/>
    </row>
    <row r="5785" spans="1:9" ht="11.25" customHeight="1" x14ac:dyDescent="0.2">
      <c r="A5785" s="181">
        <v>102122</v>
      </c>
      <c r="B5785" s="182" t="s">
        <v>6875</v>
      </c>
      <c r="C5785" s="182" t="s">
        <v>178</v>
      </c>
      <c r="D5785" s="183">
        <v>43654</v>
      </c>
      <c r="E5785" s="188" t="s">
        <v>15195</v>
      </c>
      <c r="F5785" s="186">
        <v>46700</v>
      </c>
      <c r="G5785" s="185" t="s">
        <v>6096</v>
      </c>
      <c r="H5785" s="110" t="s">
        <v>6141</v>
      </c>
      <c r="I5785" s="110"/>
    </row>
    <row r="5786" spans="1:9" ht="11.25" customHeight="1" x14ac:dyDescent="0.2">
      <c r="A5786" s="181">
        <v>102123</v>
      </c>
      <c r="B5786" s="182" t="s">
        <v>8487</v>
      </c>
      <c r="C5786" s="182" t="s">
        <v>178</v>
      </c>
      <c r="D5786" s="183">
        <v>43654</v>
      </c>
      <c r="E5786" s="188" t="s">
        <v>15195</v>
      </c>
      <c r="F5786" s="186">
        <v>32945</v>
      </c>
      <c r="G5786" s="185" t="s">
        <v>6096</v>
      </c>
      <c r="H5786" s="110" t="s">
        <v>7081</v>
      </c>
      <c r="I5786" s="110"/>
    </row>
    <row r="5787" spans="1:9" ht="11.25" customHeight="1" x14ac:dyDescent="0.2">
      <c r="A5787" s="110">
        <v>102125</v>
      </c>
      <c r="B5787" s="110" t="s">
        <v>8486</v>
      </c>
      <c r="C5787" s="110" t="s">
        <v>171</v>
      </c>
      <c r="D5787" s="183">
        <v>43654</v>
      </c>
      <c r="E5787" s="110" t="s">
        <v>15195</v>
      </c>
      <c r="F5787" s="110">
        <v>662261</v>
      </c>
      <c r="G5787" s="185" t="s">
        <v>6096</v>
      </c>
      <c r="H5787" s="110" t="s">
        <v>6255</v>
      </c>
      <c r="I5787" s="110"/>
    </row>
    <row r="5788" spans="1:9" ht="11.25" customHeight="1" x14ac:dyDescent="0.2">
      <c r="A5788" s="110">
        <v>102126</v>
      </c>
      <c r="B5788" s="110" t="s">
        <v>8485</v>
      </c>
      <c r="C5788" s="110" t="s">
        <v>171</v>
      </c>
      <c r="D5788" s="183">
        <v>43654</v>
      </c>
      <c r="E5788" s="110" t="s">
        <v>15195</v>
      </c>
      <c r="F5788" s="110">
        <v>710793</v>
      </c>
      <c r="G5788" s="185" t="s">
        <v>6096</v>
      </c>
      <c r="H5788" s="110" t="s">
        <v>6255</v>
      </c>
      <c r="I5788" s="110"/>
    </row>
    <row r="5789" spans="1:9" ht="11.25" customHeight="1" x14ac:dyDescent="0.2">
      <c r="A5789" s="181">
        <v>102127</v>
      </c>
      <c r="B5789" s="182" t="s">
        <v>8484</v>
      </c>
      <c r="C5789" s="182" t="s">
        <v>178</v>
      </c>
      <c r="D5789" s="183">
        <v>44589</v>
      </c>
      <c r="E5789" s="188" t="s">
        <v>7328</v>
      </c>
      <c r="F5789" s="186">
        <v>148418</v>
      </c>
      <c r="G5789" s="185" t="s">
        <v>6096</v>
      </c>
      <c r="H5789" s="110" t="s">
        <v>9446</v>
      </c>
      <c r="I5789" s="110"/>
    </row>
    <row r="5790" spans="1:9" ht="11.25" customHeight="1" x14ac:dyDescent="0.2">
      <c r="A5790" s="181">
        <v>102128</v>
      </c>
      <c r="B5790" s="182" t="s">
        <v>8483</v>
      </c>
      <c r="C5790" s="182" t="s">
        <v>178</v>
      </c>
      <c r="D5790" s="183">
        <v>44589</v>
      </c>
      <c r="E5790" s="188" t="s">
        <v>7328</v>
      </c>
      <c r="F5790" s="186">
        <v>443420</v>
      </c>
      <c r="G5790" s="185" t="s">
        <v>6096</v>
      </c>
      <c r="H5790" s="110" t="s">
        <v>6261</v>
      </c>
      <c r="I5790" s="110"/>
    </row>
    <row r="5791" spans="1:9" ht="11.25" customHeight="1" x14ac:dyDescent="0.2">
      <c r="A5791" s="181">
        <v>102129</v>
      </c>
      <c r="B5791" s="182" t="s">
        <v>8482</v>
      </c>
      <c r="C5791" s="182" t="s">
        <v>178</v>
      </c>
      <c r="D5791" s="183">
        <v>44589</v>
      </c>
      <c r="E5791" s="188" t="s">
        <v>7328</v>
      </c>
      <c r="F5791" s="186">
        <v>94825</v>
      </c>
      <c r="G5791" s="185" t="s">
        <v>6096</v>
      </c>
      <c r="H5791" s="110" t="s">
        <v>6261</v>
      </c>
      <c r="I5791" s="110"/>
    </row>
    <row r="5792" spans="1:9" ht="11.25" customHeight="1" x14ac:dyDescent="0.2">
      <c r="A5792" s="181">
        <v>102130</v>
      </c>
      <c r="B5792" s="182" t="s">
        <v>8481</v>
      </c>
      <c r="C5792" s="182" t="s">
        <v>178</v>
      </c>
      <c r="D5792" s="183">
        <v>44589</v>
      </c>
      <c r="E5792" s="188" t="s">
        <v>7328</v>
      </c>
      <c r="F5792" s="186">
        <v>201950</v>
      </c>
      <c r="G5792" s="185" t="s">
        <v>6096</v>
      </c>
      <c r="H5792" s="110" t="s">
        <v>6255</v>
      </c>
      <c r="I5792" s="110"/>
    </row>
    <row r="5793" spans="1:9" ht="11.25" customHeight="1" x14ac:dyDescent="0.2">
      <c r="A5793" s="181">
        <v>102131</v>
      </c>
      <c r="B5793" s="182" t="s">
        <v>8480</v>
      </c>
      <c r="C5793" s="182" t="s">
        <v>171</v>
      </c>
      <c r="D5793" s="183">
        <v>43654</v>
      </c>
      <c r="E5793" s="188" t="s">
        <v>15195</v>
      </c>
      <c r="F5793" s="186">
        <v>1069252</v>
      </c>
      <c r="G5793" s="185" t="s">
        <v>6096</v>
      </c>
      <c r="H5793" s="110" t="s">
        <v>6255</v>
      </c>
      <c r="I5793" s="110"/>
    </row>
    <row r="5794" spans="1:9" ht="11.25" customHeight="1" x14ac:dyDescent="0.2">
      <c r="A5794" s="181">
        <v>102132</v>
      </c>
      <c r="B5794" s="182" t="s">
        <v>8479</v>
      </c>
      <c r="C5794" s="182" t="s">
        <v>171</v>
      </c>
      <c r="D5794" s="183">
        <v>43654</v>
      </c>
      <c r="E5794" s="188" t="s">
        <v>15195</v>
      </c>
      <c r="F5794" s="186">
        <v>1178331</v>
      </c>
      <c r="G5794" s="185" t="s">
        <v>6096</v>
      </c>
      <c r="H5794" s="110" t="s">
        <v>6261</v>
      </c>
      <c r="I5794" s="110"/>
    </row>
    <row r="5795" spans="1:9" ht="11.25" customHeight="1" x14ac:dyDescent="0.2">
      <c r="A5795" s="181">
        <v>102133</v>
      </c>
      <c r="B5795" s="182" t="s">
        <v>8478</v>
      </c>
      <c r="C5795" s="182" t="s">
        <v>178</v>
      </c>
      <c r="D5795" s="183">
        <v>44589</v>
      </c>
      <c r="E5795" s="188" t="s">
        <v>7328</v>
      </c>
      <c r="F5795" s="186">
        <v>54124</v>
      </c>
      <c r="G5795" s="185" t="s">
        <v>6096</v>
      </c>
      <c r="H5795" s="110" t="s">
        <v>6261</v>
      </c>
      <c r="I5795" s="110"/>
    </row>
    <row r="5796" spans="1:9" ht="11.25" customHeight="1" x14ac:dyDescent="0.2">
      <c r="A5796" s="181">
        <v>102134</v>
      </c>
      <c r="B5796" s="182" t="s">
        <v>8477</v>
      </c>
      <c r="C5796" s="182" t="s">
        <v>178</v>
      </c>
      <c r="D5796" s="183">
        <v>43654</v>
      </c>
      <c r="E5796" s="188" t="s">
        <v>15195</v>
      </c>
      <c r="F5796" s="186">
        <v>188020</v>
      </c>
      <c r="G5796" s="185" t="s">
        <v>6096</v>
      </c>
      <c r="H5796" s="110" t="s">
        <v>6261</v>
      </c>
      <c r="I5796" s="110"/>
    </row>
    <row r="5797" spans="1:9" ht="11.25" customHeight="1" x14ac:dyDescent="0.2">
      <c r="A5797" s="181">
        <v>102135</v>
      </c>
      <c r="B5797" s="182" t="s">
        <v>8476</v>
      </c>
      <c r="C5797" s="182" t="s">
        <v>178</v>
      </c>
      <c r="D5797" s="183">
        <v>43654</v>
      </c>
      <c r="E5797" s="188" t="s">
        <v>15195</v>
      </c>
      <c r="F5797" s="186">
        <v>171360</v>
      </c>
      <c r="G5797" s="185" t="s">
        <v>6096</v>
      </c>
      <c r="H5797" s="110" t="s">
        <v>6261</v>
      </c>
      <c r="I5797" s="110"/>
    </row>
    <row r="5798" spans="1:9" ht="11.25" customHeight="1" x14ac:dyDescent="0.2">
      <c r="A5798" s="181">
        <v>102136</v>
      </c>
      <c r="B5798" s="182" t="s">
        <v>8475</v>
      </c>
      <c r="C5798" s="182" t="s">
        <v>178</v>
      </c>
      <c r="D5798" s="183">
        <v>43654</v>
      </c>
      <c r="E5798" s="188" t="s">
        <v>15195</v>
      </c>
      <c r="F5798" s="186">
        <v>198730</v>
      </c>
      <c r="G5798" s="185" t="s">
        <v>6096</v>
      </c>
      <c r="H5798" s="110" t="s">
        <v>6261</v>
      </c>
      <c r="I5798" s="110"/>
    </row>
    <row r="5799" spans="1:9" ht="11.25" customHeight="1" x14ac:dyDescent="0.2">
      <c r="A5799" s="181">
        <v>102137</v>
      </c>
      <c r="B5799" s="182" t="s">
        <v>8474</v>
      </c>
      <c r="C5799" s="182" t="s">
        <v>178</v>
      </c>
      <c r="D5799" s="183">
        <v>43654</v>
      </c>
      <c r="E5799" s="188" t="s">
        <v>15195</v>
      </c>
      <c r="F5799" s="186">
        <v>45220</v>
      </c>
      <c r="G5799" s="185" t="s">
        <v>6096</v>
      </c>
      <c r="H5799" s="110" t="s">
        <v>6261</v>
      </c>
      <c r="I5799" s="110"/>
    </row>
    <row r="5800" spans="1:9" ht="11.25" customHeight="1" x14ac:dyDescent="0.2">
      <c r="A5800" s="181">
        <v>102138</v>
      </c>
      <c r="B5800" s="182" t="s">
        <v>8473</v>
      </c>
      <c r="C5800" s="182" t="s">
        <v>273</v>
      </c>
      <c r="D5800" s="183">
        <v>43654</v>
      </c>
      <c r="E5800" s="188" t="s">
        <v>15195</v>
      </c>
      <c r="F5800" s="186">
        <v>95000</v>
      </c>
      <c r="G5800" s="185" t="s">
        <v>6096</v>
      </c>
      <c r="H5800" s="110" t="s">
        <v>6261</v>
      </c>
      <c r="I5800" s="110"/>
    </row>
    <row r="5801" spans="1:9" ht="11.25" customHeight="1" x14ac:dyDescent="0.2">
      <c r="A5801" s="181">
        <v>102139</v>
      </c>
      <c r="B5801" s="182" t="s">
        <v>8472</v>
      </c>
      <c r="C5801" s="182" t="s">
        <v>178</v>
      </c>
      <c r="D5801" s="183">
        <v>43654</v>
      </c>
      <c r="E5801" s="188" t="s">
        <v>15195</v>
      </c>
      <c r="F5801" s="186">
        <v>111384</v>
      </c>
      <c r="G5801" s="185" t="s">
        <v>6096</v>
      </c>
      <c r="H5801" s="110" t="s">
        <v>6261</v>
      </c>
      <c r="I5801" s="110"/>
    </row>
    <row r="5802" spans="1:9" ht="11.25" customHeight="1" x14ac:dyDescent="0.2">
      <c r="A5802" s="181">
        <v>102140</v>
      </c>
      <c r="B5802" s="182" t="s">
        <v>8471</v>
      </c>
      <c r="C5802" s="182" t="s">
        <v>178</v>
      </c>
      <c r="D5802" s="183">
        <v>43654</v>
      </c>
      <c r="E5802" s="188" t="s">
        <v>15195</v>
      </c>
      <c r="F5802" s="186">
        <v>125208706</v>
      </c>
      <c r="G5802" s="185" t="s">
        <v>6096</v>
      </c>
      <c r="H5802" s="110" t="s">
        <v>6261</v>
      </c>
      <c r="I5802" s="110"/>
    </row>
    <row r="5803" spans="1:9" ht="11.25" customHeight="1" x14ac:dyDescent="0.2">
      <c r="A5803" s="181">
        <v>102141</v>
      </c>
      <c r="B5803" s="182" t="s">
        <v>8470</v>
      </c>
      <c r="C5803" s="182" t="s">
        <v>178</v>
      </c>
      <c r="D5803" s="183">
        <v>43654</v>
      </c>
      <c r="E5803" s="188" t="s">
        <v>15195</v>
      </c>
      <c r="F5803" s="186">
        <v>166367</v>
      </c>
      <c r="G5803" s="185" t="s">
        <v>6096</v>
      </c>
      <c r="H5803" s="110" t="s">
        <v>6261</v>
      </c>
      <c r="I5803" s="110"/>
    </row>
    <row r="5804" spans="1:9" ht="11.25" customHeight="1" x14ac:dyDescent="0.2">
      <c r="A5804" s="181">
        <v>102142</v>
      </c>
      <c r="B5804" s="182" t="s">
        <v>8181</v>
      </c>
      <c r="C5804" s="182" t="s">
        <v>178</v>
      </c>
      <c r="D5804" s="183">
        <v>43745</v>
      </c>
      <c r="E5804" s="188" t="s">
        <v>15195</v>
      </c>
      <c r="F5804" s="186">
        <v>1064200.3400000001</v>
      </c>
      <c r="G5804" s="185" t="s">
        <v>6096</v>
      </c>
      <c r="H5804" s="110" t="s">
        <v>6261</v>
      </c>
      <c r="I5804" s="110"/>
    </row>
    <row r="5805" spans="1:9" ht="11.25" customHeight="1" x14ac:dyDescent="0.2">
      <c r="A5805" s="181">
        <v>102143</v>
      </c>
      <c r="B5805" s="182" t="s">
        <v>8469</v>
      </c>
      <c r="C5805" s="182" t="s">
        <v>178</v>
      </c>
      <c r="D5805" s="183">
        <v>43654</v>
      </c>
      <c r="E5805" s="188" t="s">
        <v>15195</v>
      </c>
      <c r="F5805" s="186">
        <v>793489</v>
      </c>
      <c r="G5805" s="185" t="s">
        <v>6096</v>
      </c>
      <c r="H5805" s="110" t="s">
        <v>6261</v>
      </c>
      <c r="I5805" s="110"/>
    </row>
    <row r="5806" spans="1:9" ht="11.25" customHeight="1" x14ac:dyDescent="0.2">
      <c r="A5806" s="181">
        <v>102144</v>
      </c>
      <c r="B5806" s="182" t="s">
        <v>8468</v>
      </c>
      <c r="C5806" s="182" t="s">
        <v>178</v>
      </c>
      <c r="D5806" s="183">
        <v>43654</v>
      </c>
      <c r="E5806" s="188" t="s">
        <v>15195</v>
      </c>
      <c r="F5806" s="186">
        <v>351375</v>
      </c>
      <c r="G5806" s="185" t="s">
        <v>6096</v>
      </c>
      <c r="H5806" s="110" t="s">
        <v>6261</v>
      </c>
      <c r="I5806" s="110"/>
    </row>
    <row r="5807" spans="1:9" ht="11.25" customHeight="1" x14ac:dyDescent="0.2">
      <c r="A5807" s="181">
        <v>102145</v>
      </c>
      <c r="B5807" s="182" t="s">
        <v>8467</v>
      </c>
      <c r="C5807" s="182" t="s">
        <v>171</v>
      </c>
      <c r="D5807" s="184">
        <v>43654</v>
      </c>
      <c r="E5807" s="188" t="s">
        <v>15195</v>
      </c>
      <c r="F5807" s="186">
        <v>34999.99</v>
      </c>
      <c r="G5807" s="185" t="s">
        <v>6096</v>
      </c>
      <c r="H5807" s="110" t="s">
        <v>6261</v>
      </c>
      <c r="I5807" s="110"/>
    </row>
    <row r="5808" spans="1:9" ht="11.25" customHeight="1" x14ac:dyDescent="0.2">
      <c r="A5808" s="181">
        <v>102146</v>
      </c>
      <c r="B5808" s="182" t="s">
        <v>8190</v>
      </c>
      <c r="C5808" s="182" t="s">
        <v>178</v>
      </c>
      <c r="D5808" s="183">
        <v>43740</v>
      </c>
      <c r="E5808" s="188" t="s">
        <v>15195</v>
      </c>
      <c r="F5808" s="186">
        <v>402415.01</v>
      </c>
      <c r="G5808" s="185" t="s">
        <v>6096</v>
      </c>
      <c r="H5808" s="110" t="s">
        <v>6342</v>
      </c>
      <c r="I5808" s="110"/>
    </row>
    <row r="5809" spans="1:9" ht="11.25" customHeight="1" x14ac:dyDescent="0.2">
      <c r="A5809" s="181">
        <v>102147</v>
      </c>
      <c r="B5809" s="182" t="s">
        <v>8460</v>
      </c>
      <c r="C5809" s="182" t="s">
        <v>178</v>
      </c>
      <c r="D5809" s="183">
        <v>43655</v>
      </c>
      <c r="E5809" s="188" t="s">
        <v>15195</v>
      </c>
      <c r="F5809" s="186">
        <v>566898</v>
      </c>
      <c r="G5809" s="185" t="s">
        <v>6096</v>
      </c>
      <c r="H5809" s="110" t="s">
        <v>6342</v>
      </c>
      <c r="I5809" s="110"/>
    </row>
    <row r="5810" spans="1:9" ht="11.25" customHeight="1" x14ac:dyDescent="0.2">
      <c r="A5810" s="181">
        <v>102148</v>
      </c>
      <c r="B5810" s="182" t="s">
        <v>8466</v>
      </c>
      <c r="C5810" s="182" t="s">
        <v>178</v>
      </c>
      <c r="D5810" s="183">
        <v>43654</v>
      </c>
      <c r="E5810" s="188" t="s">
        <v>15195</v>
      </c>
      <c r="F5810" s="186">
        <v>17000000.010000002</v>
      </c>
      <c r="G5810" s="185" t="s">
        <v>6096</v>
      </c>
      <c r="H5810" s="110" t="s">
        <v>6342</v>
      </c>
      <c r="I5810" s="110"/>
    </row>
    <row r="5811" spans="1:9" ht="11.25" customHeight="1" x14ac:dyDescent="0.2">
      <c r="A5811" s="181">
        <v>102149</v>
      </c>
      <c r="B5811" s="182" t="s">
        <v>8459</v>
      </c>
      <c r="C5811" s="182" t="s">
        <v>178</v>
      </c>
      <c r="D5811" s="183">
        <v>43655</v>
      </c>
      <c r="E5811" s="188" t="s">
        <v>15195</v>
      </c>
      <c r="F5811" s="186">
        <v>5426475.0099999998</v>
      </c>
      <c r="G5811" s="185" t="s">
        <v>6096</v>
      </c>
      <c r="H5811" s="110" t="s">
        <v>6342</v>
      </c>
      <c r="I5811" s="110"/>
    </row>
    <row r="5812" spans="1:9" ht="11.25" customHeight="1" x14ac:dyDescent="0.2">
      <c r="A5812" s="181">
        <v>102150</v>
      </c>
      <c r="B5812" s="182" t="s">
        <v>8458</v>
      </c>
      <c r="C5812" s="182" t="s">
        <v>178</v>
      </c>
      <c r="D5812" s="183">
        <v>43655</v>
      </c>
      <c r="E5812" s="188" t="s">
        <v>15195</v>
      </c>
      <c r="F5812" s="186">
        <v>2646800</v>
      </c>
      <c r="G5812" s="185" t="s">
        <v>6096</v>
      </c>
      <c r="H5812" s="110" t="s">
        <v>6342</v>
      </c>
      <c r="I5812" s="110"/>
    </row>
    <row r="5813" spans="1:9" ht="11.25" customHeight="1" x14ac:dyDescent="0.2">
      <c r="A5813" s="181">
        <v>102151</v>
      </c>
      <c r="B5813" s="182" t="s">
        <v>8457</v>
      </c>
      <c r="C5813" s="182" t="s">
        <v>178</v>
      </c>
      <c r="D5813" s="183">
        <v>43655</v>
      </c>
      <c r="E5813" s="188" t="s">
        <v>15195</v>
      </c>
      <c r="F5813" s="186">
        <v>1022600</v>
      </c>
      <c r="G5813" s="185" t="s">
        <v>6096</v>
      </c>
      <c r="H5813" s="110" t="s">
        <v>6342</v>
      </c>
      <c r="I5813" s="110"/>
    </row>
    <row r="5814" spans="1:9" ht="11.25" customHeight="1" x14ac:dyDescent="0.2">
      <c r="A5814" s="181">
        <v>102152</v>
      </c>
      <c r="B5814" s="182" t="s">
        <v>8465</v>
      </c>
      <c r="C5814" s="182" t="s">
        <v>178</v>
      </c>
      <c r="D5814" s="183">
        <v>43654</v>
      </c>
      <c r="E5814" s="188" t="s">
        <v>15195</v>
      </c>
      <c r="F5814" s="186">
        <v>15000000</v>
      </c>
      <c r="G5814" s="185" t="s">
        <v>6096</v>
      </c>
      <c r="H5814" s="110" t="s">
        <v>6342</v>
      </c>
      <c r="I5814" s="110"/>
    </row>
    <row r="5815" spans="1:9" ht="11.25" customHeight="1" x14ac:dyDescent="0.2">
      <c r="A5815" s="181">
        <v>102153</v>
      </c>
      <c r="B5815" s="182" t="s">
        <v>8456</v>
      </c>
      <c r="C5815" s="182" t="s">
        <v>178</v>
      </c>
      <c r="D5815" s="183">
        <v>43655</v>
      </c>
      <c r="E5815" s="188" t="s">
        <v>15195</v>
      </c>
      <c r="F5815" s="186">
        <v>144188</v>
      </c>
      <c r="G5815" s="185" t="s">
        <v>6096</v>
      </c>
      <c r="H5815" s="110" t="s">
        <v>6342</v>
      </c>
      <c r="I5815" s="110"/>
    </row>
    <row r="5816" spans="1:9" ht="11.25" customHeight="1" x14ac:dyDescent="0.2">
      <c r="A5816" s="181">
        <v>102154</v>
      </c>
      <c r="B5816" s="182" t="s">
        <v>8464</v>
      </c>
      <c r="C5816" s="182" t="s">
        <v>4481</v>
      </c>
      <c r="D5816" s="183">
        <v>43654</v>
      </c>
      <c r="E5816" s="188" t="s">
        <v>15195</v>
      </c>
      <c r="F5816" s="186">
        <v>17000000.010000002</v>
      </c>
      <c r="G5816" s="185" t="s">
        <v>6096</v>
      </c>
      <c r="H5816" s="110" t="s">
        <v>6255</v>
      </c>
      <c r="I5816" s="110"/>
    </row>
    <row r="5817" spans="1:9" ht="11.25" customHeight="1" x14ac:dyDescent="0.2">
      <c r="A5817" s="181">
        <v>102155</v>
      </c>
      <c r="B5817" s="182" t="s">
        <v>8455</v>
      </c>
      <c r="C5817" s="182" t="s">
        <v>178</v>
      </c>
      <c r="D5817" s="183">
        <v>43655</v>
      </c>
      <c r="E5817" s="188" t="s">
        <v>15195</v>
      </c>
      <c r="F5817" s="186">
        <v>1213893</v>
      </c>
      <c r="G5817" s="185" t="s">
        <v>6096</v>
      </c>
      <c r="H5817" s="110" t="s">
        <v>7083</v>
      </c>
      <c r="I5817" s="110"/>
    </row>
    <row r="5818" spans="1:9" ht="11.25" customHeight="1" x14ac:dyDescent="0.2">
      <c r="A5818" s="181">
        <v>102156</v>
      </c>
      <c r="B5818" s="182" t="s">
        <v>8936</v>
      </c>
      <c r="C5818" s="182" t="s">
        <v>178</v>
      </c>
      <c r="D5818" s="183">
        <v>44585</v>
      </c>
      <c r="E5818" s="188" t="s">
        <v>7328</v>
      </c>
      <c r="F5818" s="186">
        <v>29114.16</v>
      </c>
      <c r="G5818" s="185" t="s">
        <v>6096</v>
      </c>
      <c r="H5818" s="110" t="s">
        <v>6100</v>
      </c>
      <c r="I5818" s="110"/>
    </row>
    <row r="5819" spans="1:9" ht="11.25" customHeight="1" x14ac:dyDescent="0.2">
      <c r="A5819" s="181">
        <v>102157</v>
      </c>
      <c r="B5819" s="182" t="s">
        <v>8045</v>
      </c>
      <c r="C5819" s="182" t="s">
        <v>178</v>
      </c>
      <c r="D5819" s="184">
        <v>43801</v>
      </c>
      <c r="E5819" s="188" t="s">
        <v>15195</v>
      </c>
      <c r="F5819" s="186">
        <v>8250000</v>
      </c>
      <c r="G5819" s="185" t="s">
        <v>6096</v>
      </c>
      <c r="H5819" s="110" t="s">
        <v>7087</v>
      </c>
      <c r="I5819" s="110"/>
    </row>
    <row r="5820" spans="1:9" ht="11.25" customHeight="1" x14ac:dyDescent="0.2">
      <c r="A5820" s="181">
        <v>102158</v>
      </c>
      <c r="B5820" s="182" t="s">
        <v>8454</v>
      </c>
      <c r="C5820" s="182" t="s">
        <v>171</v>
      </c>
      <c r="D5820" s="184">
        <v>43655</v>
      </c>
      <c r="E5820" s="188" t="s">
        <v>15195</v>
      </c>
      <c r="F5820" s="186">
        <v>6578</v>
      </c>
      <c r="G5820" s="185" t="s">
        <v>6096</v>
      </c>
      <c r="H5820" s="110" t="s">
        <v>6255</v>
      </c>
      <c r="I5820" s="110"/>
    </row>
    <row r="5821" spans="1:9" ht="11.25" customHeight="1" x14ac:dyDescent="0.2">
      <c r="A5821" s="181">
        <v>102159</v>
      </c>
      <c r="B5821" s="182" t="s">
        <v>8453</v>
      </c>
      <c r="C5821" s="182" t="s">
        <v>178</v>
      </c>
      <c r="D5821" s="184">
        <v>43655</v>
      </c>
      <c r="E5821" s="188" t="s">
        <v>15195</v>
      </c>
      <c r="F5821" s="186">
        <v>2326264</v>
      </c>
      <c r="G5821" s="185" t="s">
        <v>6096</v>
      </c>
      <c r="H5821" s="110" t="s">
        <v>7087</v>
      </c>
      <c r="I5821" s="110"/>
    </row>
    <row r="5822" spans="1:9" ht="11.25" customHeight="1" x14ac:dyDescent="0.2">
      <c r="A5822" s="181">
        <v>102161</v>
      </c>
      <c r="B5822" s="182" t="s">
        <v>7428</v>
      </c>
      <c r="C5822" s="182" t="s">
        <v>171</v>
      </c>
      <c r="D5822" s="183">
        <v>45014</v>
      </c>
      <c r="E5822" s="188" t="s">
        <v>15194</v>
      </c>
      <c r="F5822" s="186">
        <v>4746.01</v>
      </c>
      <c r="G5822" s="185" t="s">
        <v>6096</v>
      </c>
      <c r="H5822" s="110" t="s">
        <v>6261</v>
      </c>
      <c r="I5822" s="110"/>
    </row>
    <row r="5823" spans="1:9" ht="11.25" customHeight="1" x14ac:dyDescent="0.2">
      <c r="A5823" s="181">
        <v>102162</v>
      </c>
      <c r="B5823" s="182" t="s">
        <v>8445</v>
      </c>
      <c r="C5823" s="182" t="s">
        <v>178</v>
      </c>
      <c r="D5823" s="183">
        <v>44589</v>
      </c>
      <c r="E5823" s="188" t="s">
        <v>7328</v>
      </c>
      <c r="F5823" s="186">
        <v>174166</v>
      </c>
      <c r="G5823" s="185" t="s">
        <v>6096</v>
      </c>
      <c r="H5823" s="110" t="s">
        <v>7087</v>
      </c>
      <c r="I5823" s="110"/>
    </row>
    <row r="5824" spans="1:9" ht="11.25" customHeight="1" x14ac:dyDescent="0.2">
      <c r="A5824" s="181">
        <v>102163</v>
      </c>
      <c r="B5824" s="182" t="s">
        <v>8444</v>
      </c>
      <c r="C5824" s="182" t="s">
        <v>178</v>
      </c>
      <c r="D5824" s="183">
        <v>43656</v>
      </c>
      <c r="E5824" s="188" t="s">
        <v>15195</v>
      </c>
      <c r="F5824" s="186">
        <v>424478</v>
      </c>
      <c r="G5824" s="185" t="s">
        <v>6096</v>
      </c>
      <c r="H5824" s="110" t="s">
        <v>6261</v>
      </c>
      <c r="I5824" s="110"/>
    </row>
    <row r="5825" spans="1:9" ht="11.25" customHeight="1" x14ac:dyDescent="0.2">
      <c r="A5825" s="181">
        <v>102164</v>
      </c>
      <c r="B5825" s="182" t="s">
        <v>8443</v>
      </c>
      <c r="C5825" s="182" t="s">
        <v>178</v>
      </c>
      <c r="D5825" s="183">
        <v>43656</v>
      </c>
      <c r="E5825" s="188" t="s">
        <v>15195</v>
      </c>
      <c r="F5825" s="186">
        <v>526000</v>
      </c>
      <c r="G5825" s="185" t="s">
        <v>6096</v>
      </c>
      <c r="H5825" s="110" t="s">
        <v>7087</v>
      </c>
      <c r="I5825" s="110"/>
    </row>
    <row r="5826" spans="1:9" ht="11.25" customHeight="1" x14ac:dyDescent="0.2">
      <c r="A5826" s="181">
        <v>102165</v>
      </c>
      <c r="B5826" s="182" t="s">
        <v>8180</v>
      </c>
      <c r="C5826" s="182" t="s">
        <v>178</v>
      </c>
      <c r="D5826" s="183">
        <v>43745</v>
      </c>
      <c r="E5826" s="188" t="s">
        <v>15195</v>
      </c>
      <c r="F5826" s="186">
        <v>19434352.989999998</v>
      </c>
      <c r="G5826" s="185" t="s">
        <v>6096</v>
      </c>
      <c r="H5826" s="110" t="s">
        <v>6261</v>
      </c>
      <c r="I5826" s="110"/>
    </row>
    <row r="5827" spans="1:9" ht="11.25" customHeight="1" x14ac:dyDescent="0.2">
      <c r="A5827" s="181">
        <v>102166</v>
      </c>
      <c r="B5827" s="182" t="s">
        <v>8442</v>
      </c>
      <c r="C5827" s="182" t="s">
        <v>178</v>
      </c>
      <c r="D5827" s="183">
        <v>43656</v>
      </c>
      <c r="E5827" s="188" t="s">
        <v>15195</v>
      </c>
      <c r="F5827" s="186">
        <v>34483</v>
      </c>
      <c r="G5827" s="185" t="s">
        <v>6096</v>
      </c>
      <c r="H5827" s="110" t="s">
        <v>6261</v>
      </c>
      <c r="I5827" s="110"/>
    </row>
    <row r="5828" spans="1:9" ht="11.25" customHeight="1" x14ac:dyDescent="0.2">
      <c r="A5828" s="181">
        <v>102167</v>
      </c>
      <c r="B5828" s="182" t="s">
        <v>8441</v>
      </c>
      <c r="C5828" s="182" t="s">
        <v>178</v>
      </c>
      <c r="D5828" s="183">
        <v>43656</v>
      </c>
      <c r="E5828" s="188" t="s">
        <v>15195</v>
      </c>
      <c r="F5828" s="186">
        <v>199900</v>
      </c>
      <c r="G5828" s="185" t="s">
        <v>6096</v>
      </c>
      <c r="H5828" s="110" t="s">
        <v>6261</v>
      </c>
      <c r="I5828" s="110"/>
    </row>
    <row r="5829" spans="1:9" ht="11.25" customHeight="1" x14ac:dyDescent="0.2">
      <c r="A5829" s="181">
        <v>102168</v>
      </c>
      <c r="B5829" s="182" t="s">
        <v>8440</v>
      </c>
      <c r="C5829" s="182" t="s">
        <v>178</v>
      </c>
      <c r="D5829" s="183">
        <v>43656</v>
      </c>
      <c r="E5829" s="188" t="s">
        <v>15195</v>
      </c>
      <c r="F5829" s="186">
        <v>256000</v>
      </c>
      <c r="G5829" s="185" t="s">
        <v>6096</v>
      </c>
      <c r="H5829" s="110" t="s">
        <v>7087</v>
      </c>
      <c r="I5829" s="110"/>
    </row>
    <row r="5830" spans="1:9" ht="11.25" customHeight="1" x14ac:dyDescent="0.2">
      <c r="A5830" s="181">
        <v>102169</v>
      </c>
      <c r="B5830" s="182" t="s">
        <v>8439</v>
      </c>
      <c r="C5830" s="182" t="s">
        <v>178</v>
      </c>
      <c r="D5830" s="184">
        <v>43656</v>
      </c>
      <c r="E5830" s="188" t="s">
        <v>15195</v>
      </c>
      <c r="F5830" s="186">
        <v>1200000</v>
      </c>
      <c r="G5830" s="185" t="s">
        <v>6096</v>
      </c>
      <c r="H5830" s="110" t="s">
        <v>6261</v>
      </c>
      <c r="I5830" s="110"/>
    </row>
    <row r="5831" spans="1:9" ht="11.25" customHeight="1" x14ac:dyDescent="0.2">
      <c r="A5831" s="181">
        <v>102170</v>
      </c>
      <c r="B5831" s="182" t="s">
        <v>8438</v>
      </c>
      <c r="C5831" s="182" t="s">
        <v>183</v>
      </c>
      <c r="D5831" s="184">
        <v>43656</v>
      </c>
      <c r="E5831" s="188" t="s">
        <v>15195</v>
      </c>
      <c r="F5831" s="186">
        <v>131500</v>
      </c>
      <c r="G5831" s="185" t="s">
        <v>6096</v>
      </c>
      <c r="H5831" s="110" t="s">
        <v>6261</v>
      </c>
      <c r="I5831" s="110"/>
    </row>
    <row r="5832" spans="1:9" ht="11.25" customHeight="1" x14ac:dyDescent="0.2">
      <c r="A5832" s="181">
        <v>102171</v>
      </c>
      <c r="B5832" s="182" t="s">
        <v>8437</v>
      </c>
      <c r="C5832" s="182" t="s">
        <v>178</v>
      </c>
      <c r="D5832" s="183">
        <v>43657</v>
      </c>
      <c r="E5832" s="188" t="s">
        <v>15195</v>
      </c>
      <c r="F5832" s="186">
        <v>4269000</v>
      </c>
      <c r="G5832" s="185" t="s">
        <v>6096</v>
      </c>
      <c r="H5832" s="110" t="s">
        <v>7087</v>
      </c>
      <c r="I5832" s="110"/>
    </row>
    <row r="5833" spans="1:9" ht="11.25" customHeight="1" x14ac:dyDescent="0.2">
      <c r="A5833" s="181">
        <v>102172</v>
      </c>
      <c r="B5833" s="182" t="s">
        <v>8378</v>
      </c>
      <c r="C5833" s="182" t="s">
        <v>273</v>
      </c>
      <c r="D5833" s="183">
        <v>43663</v>
      </c>
      <c r="E5833" s="188" t="s">
        <v>15195</v>
      </c>
      <c r="F5833" s="186">
        <v>56723</v>
      </c>
      <c r="G5833" s="185" t="s">
        <v>6096</v>
      </c>
      <c r="H5833" s="110" t="s">
        <v>7087</v>
      </c>
      <c r="I5833" s="110"/>
    </row>
    <row r="5834" spans="1:9" ht="11.25" customHeight="1" x14ac:dyDescent="0.2">
      <c r="A5834" s="181">
        <v>102173</v>
      </c>
      <c r="B5834" s="182" t="s">
        <v>8436</v>
      </c>
      <c r="C5834" s="182" t="s">
        <v>183</v>
      </c>
      <c r="D5834" s="183">
        <v>43657</v>
      </c>
      <c r="E5834" s="188" t="s">
        <v>15195</v>
      </c>
      <c r="F5834" s="186">
        <v>85584.8</v>
      </c>
      <c r="G5834" s="185" t="s">
        <v>6096</v>
      </c>
      <c r="H5834" s="110" t="s">
        <v>7087</v>
      </c>
      <c r="I5834" s="110"/>
    </row>
    <row r="5835" spans="1:9" ht="11.25" customHeight="1" x14ac:dyDescent="0.2">
      <c r="A5835" s="181">
        <v>102174</v>
      </c>
      <c r="B5835" s="182" t="s">
        <v>8435</v>
      </c>
      <c r="C5835" s="182" t="s">
        <v>178</v>
      </c>
      <c r="D5835" s="183">
        <v>43657</v>
      </c>
      <c r="E5835" s="188" t="s">
        <v>15195</v>
      </c>
      <c r="F5835" s="186">
        <v>357964.99</v>
      </c>
      <c r="G5835" s="185" t="s">
        <v>6096</v>
      </c>
      <c r="H5835" s="110" t="s">
        <v>7087</v>
      </c>
      <c r="I5835" s="110"/>
    </row>
    <row r="5836" spans="1:9" ht="11.25" customHeight="1" x14ac:dyDescent="0.2">
      <c r="A5836" s="181">
        <v>102175</v>
      </c>
      <c r="B5836" s="182" t="s">
        <v>8434</v>
      </c>
      <c r="C5836" s="182" t="s">
        <v>178</v>
      </c>
      <c r="D5836" s="183">
        <v>43657</v>
      </c>
      <c r="E5836" s="188" t="s">
        <v>15195</v>
      </c>
      <c r="F5836" s="186">
        <v>2326264</v>
      </c>
      <c r="G5836" s="185" t="s">
        <v>6096</v>
      </c>
      <c r="H5836" s="110" t="s">
        <v>7087</v>
      </c>
      <c r="I5836" s="110"/>
    </row>
    <row r="5837" spans="1:9" ht="11.25" customHeight="1" x14ac:dyDescent="0.2">
      <c r="A5837" s="181">
        <v>102176</v>
      </c>
      <c r="B5837" s="182" t="s">
        <v>8433</v>
      </c>
      <c r="C5837" s="182" t="s">
        <v>178</v>
      </c>
      <c r="D5837" s="183">
        <v>43658</v>
      </c>
      <c r="E5837" s="188" t="s">
        <v>15195</v>
      </c>
      <c r="F5837" s="186">
        <v>25000</v>
      </c>
      <c r="G5837" s="185" t="s">
        <v>6096</v>
      </c>
      <c r="H5837" s="110" t="s">
        <v>7087</v>
      </c>
      <c r="I5837" s="110"/>
    </row>
    <row r="5838" spans="1:9" ht="11.25" customHeight="1" x14ac:dyDescent="0.2">
      <c r="A5838" s="181">
        <v>102178</v>
      </c>
      <c r="B5838" s="182" t="s">
        <v>8432</v>
      </c>
      <c r="C5838" s="182" t="s">
        <v>178</v>
      </c>
      <c r="D5838" s="183">
        <v>43658</v>
      </c>
      <c r="E5838" s="188" t="s">
        <v>15195</v>
      </c>
      <c r="F5838" s="186">
        <v>29500</v>
      </c>
      <c r="G5838" s="185" t="s">
        <v>6096</v>
      </c>
      <c r="H5838" s="110" t="s">
        <v>7087</v>
      </c>
      <c r="I5838" s="110"/>
    </row>
    <row r="5839" spans="1:9" ht="11.25" customHeight="1" x14ac:dyDescent="0.2">
      <c r="A5839" s="181">
        <v>102179</v>
      </c>
      <c r="B5839" s="182" t="s">
        <v>8431</v>
      </c>
      <c r="C5839" s="182" t="s">
        <v>178</v>
      </c>
      <c r="D5839" s="183">
        <v>43658</v>
      </c>
      <c r="E5839" s="188" t="s">
        <v>15195</v>
      </c>
      <c r="F5839" s="186">
        <v>34999.99</v>
      </c>
      <c r="G5839" s="185" t="s">
        <v>6096</v>
      </c>
      <c r="H5839" s="110" t="s">
        <v>6406</v>
      </c>
      <c r="I5839" s="110"/>
    </row>
    <row r="5840" spans="1:9" ht="11.25" customHeight="1" x14ac:dyDescent="0.2">
      <c r="A5840" s="181">
        <v>102180</v>
      </c>
      <c r="B5840" s="182" t="s">
        <v>8430</v>
      </c>
      <c r="C5840" s="182" t="s">
        <v>178</v>
      </c>
      <c r="D5840" s="183">
        <v>43658</v>
      </c>
      <c r="E5840" s="188" t="s">
        <v>15195</v>
      </c>
      <c r="F5840" s="186">
        <v>31200</v>
      </c>
      <c r="G5840" s="185" t="s">
        <v>6096</v>
      </c>
      <c r="H5840" s="110" t="s">
        <v>6406</v>
      </c>
      <c r="I5840" s="110"/>
    </row>
    <row r="5841" spans="1:9" ht="11.25" customHeight="1" x14ac:dyDescent="0.2">
      <c r="A5841" s="181">
        <v>102181</v>
      </c>
      <c r="B5841" s="182" t="s">
        <v>8429</v>
      </c>
      <c r="C5841" s="182" t="s">
        <v>178</v>
      </c>
      <c r="D5841" s="183">
        <v>43658</v>
      </c>
      <c r="E5841" s="188" t="s">
        <v>15195</v>
      </c>
      <c r="F5841" s="186">
        <v>700.01</v>
      </c>
      <c r="G5841" s="185" t="s">
        <v>6096</v>
      </c>
      <c r="H5841" s="110" t="s">
        <v>6406</v>
      </c>
      <c r="I5841" s="110"/>
    </row>
    <row r="5842" spans="1:9" ht="11.25" customHeight="1" x14ac:dyDescent="0.2">
      <c r="A5842" s="181">
        <v>102182</v>
      </c>
      <c r="B5842" s="182" t="s">
        <v>8428</v>
      </c>
      <c r="C5842" s="182" t="s">
        <v>178</v>
      </c>
      <c r="D5842" s="183">
        <v>43658</v>
      </c>
      <c r="E5842" s="188" t="s">
        <v>15195</v>
      </c>
      <c r="F5842" s="186">
        <v>119000</v>
      </c>
      <c r="G5842" s="185" t="s">
        <v>6096</v>
      </c>
      <c r="H5842" s="110" t="s">
        <v>6261</v>
      </c>
      <c r="I5842" s="110"/>
    </row>
    <row r="5843" spans="1:9" ht="11.25" customHeight="1" x14ac:dyDescent="0.2">
      <c r="A5843" s="181">
        <v>102183</v>
      </c>
      <c r="B5843" s="182" t="s">
        <v>8427</v>
      </c>
      <c r="C5843" s="182" t="s">
        <v>178</v>
      </c>
      <c r="D5843" s="183">
        <v>43658</v>
      </c>
      <c r="E5843" s="188" t="s">
        <v>15195</v>
      </c>
      <c r="F5843" s="186">
        <v>750</v>
      </c>
      <c r="G5843" s="185" t="s">
        <v>6096</v>
      </c>
      <c r="H5843" s="110" t="s">
        <v>6261</v>
      </c>
      <c r="I5843" s="110"/>
    </row>
    <row r="5844" spans="1:9" ht="11.25" customHeight="1" x14ac:dyDescent="0.2">
      <c r="A5844" s="181">
        <v>102184</v>
      </c>
      <c r="B5844" s="182" t="s">
        <v>8426</v>
      </c>
      <c r="C5844" s="182" t="s">
        <v>178</v>
      </c>
      <c r="D5844" s="184">
        <v>43658</v>
      </c>
      <c r="E5844" s="188" t="s">
        <v>15195</v>
      </c>
      <c r="F5844" s="186">
        <v>600</v>
      </c>
      <c r="G5844" s="185" t="s">
        <v>6096</v>
      </c>
      <c r="H5844" s="110" t="s">
        <v>6261</v>
      </c>
      <c r="I5844" s="110"/>
    </row>
    <row r="5845" spans="1:9" ht="11.25" customHeight="1" x14ac:dyDescent="0.2">
      <c r="A5845" s="181">
        <v>102185</v>
      </c>
      <c r="B5845" s="182" t="s">
        <v>8425</v>
      </c>
      <c r="C5845" s="182" t="s">
        <v>178</v>
      </c>
      <c r="D5845" s="183">
        <v>43658</v>
      </c>
      <c r="E5845" s="188" t="s">
        <v>15195</v>
      </c>
      <c r="F5845" s="186">
        <v>1450</v>
      </c>
      <c r="G5845" s="185" t="s">
        <v>6096</v>
      </c>
      <c r="H5845" s="110" t="s">
        <v>6261</v>
      </c>
      <c r="I5845" s="110"/>
    </row>
    <row r="5846" spans="1:9" ht="11.25" customHeight="1" x14ac:dyDescent="0.2">
      <c r="A5846" s="181">
        <v>102186</v>
      </c>
      <c r="B5846" s="182" t="s">
        <v>8424</v>
      </c>
      <c r="C5846" s="182" t="s">
        <v>178</v>
      </c>
      <c r="D5846" s="183">
        <v>43658</v>
      </c>
      <c r="E5846" s="188" t="s">
        <v>15195</v>
      </c>
      <c r="F5846" s="186">
        <v>161000</v>
      </c>
      <c r="G5846" s="185" t="s">
        <v>6096</v>
      </c>
      <c r="H5846" s="110" t="s">
        <v>6261</v>
      </c>
      <c r="I5846" s="110"/>
    </row>
    <row r="5847" spans="1:9" ht="11.25" customHeight="1" x14ac:dyDescent="0.2">
      <c r="A5847" s="181">
        <v>102187</v>
      </c>
      <c r="B5847" s="182" t="s">
        <v>2163</v>
      </c>
      <c r="C5847" s="182" t="s">
        <v>178</v>
      </c>
      <c r="D5847" s="183"/>
      <c r="E5847" s="188" t="s">
        <v>15193</v>
      </c>
      <c r="F5847" s="186">
        <v>0</v>
      </c>
      <c r="G5847" s="185" t="s">
        <v>6096</v>
      </c>
      <c r="H5847" s="110" t="s">
        <v>6261</v>
      </c>
      <c r="I5847" s="110"/>
    </row>
    <row r="5848" spans="1:9" ht="11.25" customHeight="1" x14ac:dyDescent="0.2">
      <c r="A5848" s="181">
        <v>102188</v>
      </c>
      <c r="B5848" s="182" t="s">
        <v>8423</v>
      </c>
      <c r="C5848" s="182" t="s">
        <v>178</v>
      </c>
      <c r="D5848" s="183">
        <v>43658</v>
      </c>
      <c r="E5848" s="188" t="s">
        <v>15195</v>
      </c>
      <c r="F5848" s="186">
        <v>2400</v>
      </c>
      <c r="G5848" s="185" t="s">
        <v>6096</v>
      </c>
      <c r="H5848" s="110" t="s">
        <v>6261</v>
      </c>
      <c r="I5848" s="110"/>
    </row>
    <row r="5849" spans="1:9" ht="11.25" customHeight="1" x14ac:dyDescent="0.2">
      <c r="A5849" s="181">
        <v>102189</v>
      </c>
      <c r="B5849" s="182" t="s">
        <v>8422</v>
      </c>
      <c r="C5849" s="182" t="s">
        <v>178</v>
      </c>
      <c r="D5849" s="183">
        <v>43658</v>
      </c>
      <c r="E5849" s="188" t="s">
        <v>15195</v>
      </c>
      <c r="F5849" s="186">
        <v>2950</v>
      </c>
      <c r="G5849" s="185" t="s">
        <v>6096</v>
      </c>
      <c r="H5849" s="110" t="s">
        <v>6261</v>
      </c>
      <c r="I5849" s="110"/>
    </row>
    <row r="5850" spans="1:9" ht="11.25" customHeight="1" x14ac:dyDescent="0.2">
      <c r="A5850" s="181">
        <v>102190</v>
      </c>
      <c r="B5850" s="182" t="s">
        <v>8421</v>
      </c>
      <c r="C5850" s="182" t="s">
        <v>178</v>
      </c>
      <c r="D5850" s="184">
        <v>43658</v>
      </c>
      <c r="E5850" s="188" t="s">
        <v>15195</v>
      </c>
      <c r="F5850" s="186">
        <v>1950.01</v>
      </c>
      <c r="G5850" s="185" t="s">
        <v>6096</v>
      </c>
      <c r="H5850" s="110" t="s">
        <v>7087</v>
      </c>
      <c r="I5850" s="110"/>
    </row>
    <row r="5851" spans="1:9" ht="11.25" customHeight="1" x14ac:dyDescent="0.2">
      <c r="A5851" s="181">
        <v>102191</v>
      </c>
      <c r="B5851" s="182" t="s">
        <v>8195</v>
      </c>
      <c r="C5851" s="182" t="s">
        <v>178</v>
      </c>
      <c r="D5851" s="183">
        <v>43739</v>
      </c>
      <c r="E5851" s="188" t="s">
        <v>15195</v>
      </c>
      <c r="F5851" s="186">
        <v>235000</v>
      </c>
      <c r="G5851" s="185" t="s">
        <v>6096</v>
      </c>
      <c r="H5851" s="110" t="s">
        <v>7087</v>
      </c>
      <c r="I5851" s="110"/>
    </row>
    <row r="5852" spans="1:9" ht="11.25" customHeight="1" x14ac:dyDescent="0.2">
      <c r="A5852" s="181">
        <v>102192</v>
      </c>
      <c r="B5852" s="182" t="s">
        <v>8420</v>
      </c>
      <c r="C5852" s="182" t="s">
        <v>178</v>
      </c>
      <c r="D5852" s="183">
        <v>43658</v>
      </c>
      <c r="E5852" s="188" t="s">
        <v>15195</v>
      </c>
      <c r="F5852" s="186">
        <v>14200</v>
      </c>
      <c r="G5852" s="185" t="s">
        <v>6096</v>
      </c>
      <c r="H5852" s="110" t="s">
        <v>6261</v>
      </c>
      <c r="I5852" s="110"/>
    </row>
    <row r="5853" spans="1:9" ht="11.25" customHeight="1" x14ac:dyDescent="0.2">
      <c r="A5853" s="181">
        <v>102194</v>
      </c>
      <c r="B5853" s="182" t="s">
        <v>8419</v>
      </c>
      <c r="C5853" s="182" t="s">
        <v>178</v>
      </c>
      <c r="D5853" s="183">
        <v>43658</v>
      </c>
      <c r="E5853" s="188" t="s">
        <v>15195</v>
      </c>
      <c r="F5853" s="186">
        <v>149795</v>
      </c>
      <c r="G5853" s="185" t="s">
        <v>6096</v>
      </c>
      <c r="H5853" s="110" t="s">
        <v>6261</v>
      </c>
      <c r="I5853" s="110"/>
    </row>
    <row r="5854" spans="1:9" ht="11.25" customHeight="1" x14ac:dyDescent="0.2">
      <c r="A5854" s="181">
        <v>102195</v>
      </c>
      <c r="B5854" s="182" t="s">
        <v>8418</v>
      </c>
      <c r="C5854" s="182" t="s">
        <v>178</v>
      </c>
      <c r="D5854" s="183">
        <v>43658</v>
      </c>
      <c r="E5854" s="188" t="s">
        <v>15195</v>
      </c>
      <c r="F5854" s="186">
        <v>119000</v>
      </c>
      <c r="G5854" s="185" t="s">
        <v>6096</v>
      </c>
      <c r="H5854" s="110" t="s">
        <v>7087</v>
      </c>
      <c r="I5854" s="110"/>
    </row>
    <row r="5855" spans="1:9" ht="11.25" customHeight="1" x14ac:dyDescent="0.2">
      <c r="A5855" s="181">
        <v>102196</v>
      </c>
      <c r="B5855" s="182" t="s">
        <v>8417</v>
      </c>
      <c r="C5855" s="182" t="s">
        <v>178</v>
      </c>
      <c r="D5855" s="183">
        <v>43658</v>
      </c>
      <c r="E5855" s="188" t="s">
        <v>15195</v>
      </c>
      <c r="F5855" s="186">
        <v>137900</v>
      </c>
      <c r="G5855" s="185" t="s">
        <v>6096</v>
      </c>
      <c r="H5855" s="110" t="s">
        <v>7087</v>
      </c>
      <c r="I5855" s="110"/>
    </row>
    <row r="5856" spans="1:9" ht="11.25" customHeight="1" x14ac:dyDescent="0.2">
      <c r="A5856" s="181">
        <v>102197</v>
      </c>
      <c r="B5856" s="182" t="s">
        <v>8416</v>
      </c>
      <c r="C5856" s="182" t="s">
        <v>178</v>
      </c>
      <c r="D5856" s="184">
        <v>43658</v>
      </c>
      <c r="E5856" s="188" t="s">
        <v>15195</v>
      </c>
      <c r="F5856" s="186">
        <v>181000</v>
      </c>
      <c r="G5856" s="185" t="s">
        <v>6096</v>
      </c>
      <c r="H5856" s="110" t="s">
        <v>6221</v>
      </c>
      <c r="I5856" s="110"/>
    </row>
    <row r="5857" spans="1:9" ht="11.25" customHeight="1" x14ac:dyDescent="0.2">
      <c r="A5857" s="181">
        <v>102198</v>
      </c>
      <c r="B5857" s="182" t="s">
        <v>8415</v>
      </c>
      <c r="C5857" s="182" t="s">
        <v>178</v>
      </c>
      <c r="D5857" s="183">
        <v>43658</v>
      </c>
      <c r="E5857" s="188" t="s">
        <v>15195</v>
      </c>
      <c r="F5857" s="186">
        <v>50000</v>
      </c>
      <c r="G5857" s="185" t="s">
        <v>6096</v>
      </c>
      <c r="H5857" s="110" t="s">
        <v>6221</v>
      </c>
      <c r="I5857" s="110"/>
    </row>
    <row r="5858" spans="1:9" ht="11.25" customHeight="1" x14ac:dyDescent="0.2">
      <c r="A5858" s="181">
        <v>102199</v>
      </c>
      <c r="B5858" s="182" t="s">
        <v>8414</v>
      </c>
      <c r="C5858" s="182" t="s">
        <v>178</v>
      </c>
      <c r="D5858" s="183">
        <v>43658</v>
      </c>
      <c r="E5858" s="188" t="s">
        <v>15195</v>
      </c>
      <c r="F5858" s="186">
        <v>235000</v>
      </c>
      <c r="G5858" s="185" t="s">
        <v>6096</v>
      </c>
      <c r="H5858" s="110" t="s">
        <v>6221</v>
      </c>
      <c r="I5858" s="110"/>
    </row>
    <row r="5859" spans="1:9" ht="11.25" customHeight="1" x14ac:dyDescent="0.2">
      <c r="A5859" s="181">
        <v>102200</v>
      </c>
      <c r="B5859" s="182" t="s">
        <v>8413</v>
      </c>
      <c r="C5859" s="182" t="s">
        <v>178</v>
      </c>
      <c r="D5859" s="183">
        <v>43658</v>
      </c>
      <c r="E5859" s="188" t="s">
        <v>15195</v>
      </c>
      <c r="F5859" s="186">
        <v>250000</v>
      </c>
      <c r="G5859" s="185" t="s">
        <v>6096</v>
      </c>
      <c r="H5859" s="110" t="s">
        <v>6221</v>
      </c>
      <c r="I5859" s="110"/>
    </row>
    <row r="5860" spans="1:9" ht="11.25" customHeight="1" x14ac:dyDescent="0.2">
      <c r="A5860" s="181">
        <v>102201</v>
      </c>
      <c r="B5860" s="182" t="s">
        <v>8412</v>
      </c>
      <c r="C5860" s="182" t="s">
        <v>178</v>
      </c>
      <c r="D5860" s="184">
        <v>43658</v>
      </c>
      <c r="E5860" s="188" t="s">
        <v>15195</v>
      </c>
      <c r="F5860" s="186">
        <v>55000</v>
      </c>
      <c r="G5860" s="185" t="s">
        <v>6096</v>
      </c>
      <c r="H5860" s="110" t="s">
        <v>6221</v>
      </c>
      <c r="I5860" s="110"/>
    </row>
    <row r="5861" spans="1:9" ht="11.25" customHeight="1" x14ac:dyDescent="0.2">
      <c r="A5861" s="181">
        <v>102202</v>
      </c>
      <c r="B5861" s="182" t="s">
        <v>8411</v>
      </c>
      <c r="C5861" s="182" t="s">
        <v>178</v>
      </c>
      <c r="D5861" s="183">
        <v>43658</v>
      </c>
      <c r="E5861" s="188" t="s">
        <v>15195</v>
      </c>
      <c r="F5861" s="186">
        <v>90500</v>
      </c>
      <c r="G5861" s="185" t="s">
        <v>6096</v>
      </c>
      <c r="H5861" s="110" t="s">
        <v>6221</v>
      </c>
      <c r="I5861" s="110"/>
    </row>
    <row r="5862" spans="1:9" ht="11.25" customHeight="1" x14ac:dyDescent="0.2">
      <c r="A5862" s="181">
        <v>102203</v>
      </c>
      <c r="B5862" s="182" t="s">
        <v>8410</v>
      </c>
      <c r="C5862" s="182" t="s">
        <v>178</v>
      </c>
      <c r="D5862" s="183">
        <v>43658</v>
      </c>
      <c r="E5862" s="188" t="s">
        <v>15195</v>
      </c>
      <c r="F5862" s="186">
        <v>147899.99</v>
      </c>
      <c r="G5862" s="185" t="s">
        <v>6096</v>
      </c>
      <c r="H5862" s="110" t="s">
        <v>6221</v>
      </c>
      <c r="I5862" s="110"/>
    </row>
    <row r="5863" spans="1:9" ht="11.25" customHeight="1" x14ac:dyDescent="0.2">
      <c r="A5863" s="181">
        <v>102204</v>
      </c>
      <c r="B5863" s="182" t="s">
        <v>8409</v>
      </c>
      <c r="C5863" s="182" t="s">
        <v>178</v>
      </c>
      <c r="D5863" s="183">
        <v>43658</v>
      </c>
      <c r="E5863" s="188" t="s">
        <v>15195</v>
      </c>
      <c r="F5863" s="186">
        <v>100600.01</v>
      </c>
      <c r="G5863" s="185" t="s">
        <v>6096</v>
      </c>
      <c r="H5863" s="110" t="s">
        <v>6221</v>
      </c>
      <c r="I5863" s="110"/>
    </row>
    <row r="5864" spans="1:9" ht="11.25" customHeight="1" x14ac:dyDescent="0.2">
      <c r="A5864" s="181">
        <v>102205</v>
      </c>
      <c r="B5864" s="182" t="s">
        <v>8408</v>
      </c>
      <c r="C5864" s="182" t="s">
        <v>178</v>
      </c>
      <c r="D5864" s="183">
        <v>43658</v>
      </c>
      <c r="E5864" s="188" t="s">
        <v>15195</v>
      </c>
      <c r="F5864" s="186">
        <v>119000</v>
      </c>
      <c r="G5864" s="185" t="s">
        <v>6096</v>
      </c>
      <c r="H5864" s="110" t="s">
        <v>7087</v>
      </c>
      <c r="I5864" s="110"/>
    </row>
    <row r="5865" spans="1:9" ht="11.25" customHeight="1" x14ac:dyDescent="0.2">
      <c r="A5865" s="181">
        <v>102206</v>
      </c>
      <c r="B5865" s="182" t="s">
        <v>6515</v>
      </c>
      <c r="C5865" s="182" t="s">
        <v>178</v>
      </c>
      <c r="D5865" s="183">
        <v>45434</v>
      </c>
      <c r="E5865" s="188" t="s">
        <v>10909</v>
      </c>
      <c r="F5865" s="186">
        <v>1269646</v>
      </c>
      <c r="G5865" s="185" t="s">
        <v>6096</v>
      </c>
      <c r="H5865" s="110" t="s">
        <v>6221</v>
      </c>
      <c r="I5865" s="110"/>
    </row>
    <row r="5866" spans="1:9" ht="11.25" customHeight="1" x14ac:dyDescent="0.2">
      <c r="A5866" s="181">
        <v>102207</v>
      </c>
      <c r="B5866" s="182" t="s">
        <v>7154</v>
      </c>
      <c r="C5866" s="182" t="s">
        <v>171</v>
      </c>
      <c r="D5866" s="184">
        <v>45007</v>
      </c>
      <c r="E5866" s="188" t="s">
        <v>15194</v>
      </c>
      <c r="F5866" s="186">
        <v>63363</v>
      </c>
      <c r="G5866" s="185" t="s">
        <v>6096</v>
      </c>
      <c r="H5866" s="110" t="s">
        <v>6221</v>
      </c>
      <c r="I5866" s="110"/>
    </row>
    <row r="5867" spans="1:9" ht="11.25" customHeight="1" x14ac:dyDescent="0.2">
      <c r="A5867" s="181">
        <v>102208</v>
      </c>
      <c r="B5867" s="182" t="s">
        <v>930</v>
      </c>
      <c r="C5867" s="182" t="s">
        <v>868</v>
      </c>
      <c r="D5867" s="184">
        <v>45007</v>
      </c>
      <c r="E5867" s="188" t="s">
        <v>15194</v>
      </c>
      <c r="F5867" s="186">
        <v>4863.01</v>
      </c>
      <c r="G5867" s="185" t="s">
        <v>6096</v>
      </c>
      <c r="H5867" s="110" t="s">
        <v>6221</v>
      </c>
      <c r="I5867" s="110"/>
    </row>
    <row r="5868" spans="1:9" ht="11.25" customHeight="1" x14ac:dyDescent="0.2">
      <c r="A5868" s="181">
        <v>102209</v>
      </c>
      <c r="B5868" s="182" t="s">
        <v>11423</v>
      </c>
      <c r="C5868" s="182" t="s">
        <v>171</v>
      </c>
      <c r="D5868" s="183">
        <v>44622</v>
      </c>
      <c r="E5868" s="188" t="s">
        <v>7328</v>
      </c>
      <c r="F5868" s="186">
        <v>70920</v>
      </c>
      <c r="G5868" s="185" t="s">
        <v>6096</v>
      </c>
      <c r="H5868" s="110" t="s">
        <v>7087</v>
      </c>
      <c r="I5868" s="110"/>
    </row>
    <row r="5869" spans="1:9" ht="11.25" customHeight="1" x14ac:dyDescent="0.2">
      <c r="A5869" s="181">
        <v>102210</v>
      </c>
      <c r="B5869" s="182" t="s">
        <v>2954</v>
      </c>
      <c r="C5869" s="182" t="s">
        <v>751</v>
      </c>
      <c r="D5869" s="183">
        <v>45016</v>
      </c>
      <c r="E5869" s="188" t="s">
        <v>15194</v>
      </c>
      <c r="F5869" s="186">
        <v>67511</v>
      </c>
      <c r="G5869" s="185" t="s">
        <v>6096</v>
      </c>
      <c r="H5869" s="110" t="s">
        <v>6221</v>
      </c>
      <c r="I5869" s="110"/>
    </row>
    <row r="5870" spans="1:9" ht="11.25" customHeight="1" x14ac:dyDescent="0.2">
      <c r="A5870" s="181">
        <v>102211</v>
      </c>
      <c r="B5870" s="182" t="s">
        <v>11421</v>
      </c>
      <c r="C5870" s="182" t="s">
        <v>171</v>
      </c>
      <c r="D5870" s="183"/>
      <c r="E5870" s="188" t="s">
        <v>15193</v>
      </c>
      <c r="F5870" s="186">
        <v>0</v>
      </c>
      <c r="G5870" s="185" t="s">
        <v>6096</v>
      </c>
      <c r="H5870" s="110" t="s">
        <v>6221</v>
      </c>
      <c r="I5870" s="110"/>
    </row>
    <row r="5871" spans="1:9" ht="11.25" customHeight="1" x14ac:dyDescent="0.2">
      <c r="A5871" s="181">
        <v>102212</v>
      </c>
      <c r="B5871" s="182" t="s">
        <v>11420</v>
      </c>
      <c r="C5871" s="182" t="s">
        <v>178</v>
      </c>
      <c r="D5871" s="184"/>
      <c r="E5871" s="188" t="s">
        <v>15193</v>
      </c>
      <c r="F5871" s="186">
        <v>0</v>
      </c>
      <c r="G5871" s="185" t="s">
        <v>6096</v>
      </c>
      <c r="H5871" s="110" t="s">
        <v>6221</v>
      </c>
      <c r="I5871" s="110"/>
    </row>
    <row r="5872" spans="1:9" ht="11.25" customHeight="1" x14ac:dyDescent="0.2">
      <c r="A5872" s="181">
        <v>102213</v>
      </c>
      <c r="B5872" s="182" t="s">
        <v>8407</v>
      </c>
      <c r="C5872" s="182" t="s">
        <v>178</v>
      </c>
      <c r="D5872" s="183">
        <v>43658</v>
      </c>
      <c r="E5872" s="188" t="s">
        <v>15195</v>
      </c>
      <c r="F5872" s="186">
        <v>118000</v>
      </c>
      <c r="G5872" s="185" t="s">
        <v>6096</v>
      </c>
      <c r="H5872" s="110" t="s">
        <v>6221</v>
      </c>
      <c r="I5872" s="110"/>
    </row>
    <row r="5873" spans="1:9" ht="11.25" customHeight="1" x14ac:dyDescent="0.2">
      <c r="A5873" s="181">
        <v>102214</v>
      </c>
      <c r="B5873" s="182" t="s">
        <v>11419</v>
      </c>
      <c r="C5873" s="182" t="s">
        <v>178</v>
      </c>
      <c r="D5873" s="183"/>
      <c r="E5873" s="188" t="s">
        <v>15193</v>
      </c>
      <c r="F5873" s="186">
        <v>0</v>
      </c>
      <c r="G5873" s="185" t="s">
        <v>6096</v>
      </c>
      <c r="H5873" s="110" t="s">
        <v>6221</v>
      </c>
      <c r="I5873" s="110"/>
    </row>
    <row r="5874" spans="1:9" ht="11.25" customHeight="1" x14ac:dyDescent="0.2">
      <c r="A5874" s="181">
        <v>102215</v>
      </c>
      <c r="B5874" s="182" t="s">
        <v>11418</v>
      </c>
      <c r="C5874" s="182" t="s">
        <v>178</v>
      </c>
      <c r="D5874" s="183"/>
      <c r="E5874" s="188" t="s">
        <v>15193</v>
      </c>
      <c r="F5874" s="186">
        <v>0</v>
      </c>
      <c r="G5874" s="185" t="s">
        <v>6096</v>
      </c>
      <c r="H5874" s="110" t="s">
        <v>6221</v>
      </c>
      <c r="I5874" s="110"/>
    </row>
    <row r="5875" spans="1:9" ht="11.25" customHeight="1" x14ac:dyDescent="0.2">
      <c r="A5875" s="181">
        <v>102216</v>
      </c>
      <c r="B5875" s="182" t="s">
        <v>7507</v>
      </c>
      <c r="C5875" s="182" t="s">
        <v>171</v>
      </c>
      <c r="D5875" s="183">
        <v>43843</v>
      </c>
      <c r="E5875" s="188" t="s">
        <v>15196</v>
      </c>
      <c r="F5875" s="186">
        <v>2056.3200000000002</v>
      </c>
      <c r="G5875" s="185" t="s">
        <v>6096</v>
      </c>
      <c r="H5875" s="110" t="s">
        <v>6221</v>
      </c>
      <c r="I5875" s="110"/>
    </row>
    <row r="5876" spans="1:9" ht="11.25" customHeight="1" x14ac:dyDescent="0.2">
      <c r="A5876" s="181">
        <v>102217</v>
      </c>
      <c r="B5876" s="182" t="s">
        <v>976</v>
      </c>
      <c r="C5876" s="182" t="s">
        <v>868</v>
      </c>
      <c r="D5876" s="183"/>
      <c r="E5876" s="188" t="s">
        <v>15193</v>
      </c>
      <c r="F5876" s="186">
        <v>0</v>
      </c>
      <c r="G5876" s="185" t="s">
        <v>6096</v>
      </c>
      <c r="H5876" s="110" t="s">
        <v>6221</v>
      </c>
      <c r="I5876" s="110"/>
    </row>
    <row r="5877" spans="1:9" ht="11.25" customHeight="1" x14ac:dyDescent="0.2">
      <c r="A5877" s="181">
        <v>102218</v>
      </c>
      <c r="B5877" s="182" t="s">
        <v>7153</v>
      </c>
      <c r="C5877" s="182" t="s">
        <v>168</v>
      </c>
      <c r="D5877" s="183">
        <v>45008</v>
      </c>
      <c r="E5877" s="188" t="s">
        <v>15194</v>
      </c>
      <c r="F5877" s="186">
        <v>2047</v>
      </c>
      <c r="G5877" s="185" t="s">
        <v>6096</v>
      </c>
      <c r="H5877" s="110" t="s">
        <v>6221</v>
      </c>
      <c r="I5877" s="110"/>
    </row>
    <row r="5878" spans="1:9" ht="11.25" customHeight="1" x14ac:dyDescent="0.2">
      <c r="A5878" s="181">
        <v>102219</v>
      </c>
      <c r="B5878" s="182" t="s">
        <v>11417</v>
      </c>
      <c r="C5878" s="182" t="s">
        <v>273</v>
      </c>
      <c r="D5878" s="184"/>
      <c r="E5878" s="188" t="s">
        <v>15193</v>
      </c>
      <c r="F5878" s="186">
        <v>0</v>
      </c>
      <c r="G5878" s="185" t="s">
        <v>6096</v>
      </c>
      <c r="H5878" s="110" t="s">
        <v>6221</v>
      </c>
      <c r="I5878" s="110"/>
    </row>
    <row r="5879" spans="1:9" ht="11.25" customHeight="1" x14ac:dyDescent="0.2">
      <c r="A5879" s="181">
        <v>102220</v>
      </c>
      <c r="B5879" s="182" t="s">
        <v>11416</v>
      </c>
      <c r="C5879" s="182" t="s">
        <v>171</v>
      </c>
      <c r="D5879" s="184"/>
      <c r="E5879" s="188" t="s">
        <v>15193</v>
      </c>
      <c r="F5879" s="186">
        <v>0</v>
      </c>
      <c r="G5879" s="185" t="s">
        <v>6096</v>
      </c>
      <c r="H5879" s="110" t="s">
        <v>7087</v>
      </c>
      <c r="I5879" s="110"/>
    </row>
    <row r="5880" spans="1:9" ht="11.25" customHeight="1" x14ac:dyDescent="0.2">
      <c r="A5880" s="181">
        <v>102221</v>
      </c>
      <c r="B5880" s="182" t="s">
        <v>8406</v>
      </c>
      <c r="C5880" s="182" t="s">
        <v>178</v>
      </c>
      <c r="D5880" s="184">
        <v>43658</v>
      </c>
      <c r="E5880" s="188" t="s">
        <v>15195</v>
      </c>
      <c r="F5880" s="186">
        <v>33200</v>
      </c>
      <c r="G5880" s="185" t="s">
        <v>6096</v>
      </c>
      <c r="H5880" s="110" t="s">
        <v>6221</v>
      </c>
      <c r="I5880" s="110"/>
    </row>
    <row r="5881" spans="1:9" ht="11.25" customHeight="1" x14ac:dyDescent="0.2">
      <c r="A5881" s="181">
        <v>102222</v>
      </c>
      <c r="B5881" s="182" t="s">
        <v>8405</v>
      </c>
      <c r="C5881" s="182" t="s">
        <v>178</v>
      </c>
      <c r="D5881" s="183">
        <v>43658</v>
      </c>
      <c r="E5881" s="188" t="s">
        <v>15195</v>
      </c>
      <c r="F5881" s="186">
        <v>662000</v>
      </c>
      <c r="G5881" s="185" t="s">
        <v>6096</v>
      </c>
      <c r="H5881" s="110" t="s">
        <v>6221</v>
      </c>
      <c r="I5881" s="110"/>
    </row>
    <row r="5882" spans="1:9" ht="11.25" customHeight="1" x14ac:dyDescent="0.2">
      <c r="A5882" s="181">
        <v>102223</v>
      </c>
      <c r="B5882" s="182" t="s">
        <v>11415</v>
      </c>
      <c r="C5882" s="182" t="s">
        <v>289</v>
      </c>
      <c r="D5882" s="183"/>
      <c r="E5882" s="188" t="s">
        <v>15193</v>
      </c>
      <c r="F5882" s="186">
        <v>0</v>
      </c>
      <c r="G5882" s="185" t="s">
        <v>6096</v>
      </c>
      <c r="H5882" s="110" t="s">
        <v>6221</v>
      </c>
      <c r="I5882" s="110"/>
    </row>
    <row r="5883" spans="1:9" ht="11.25" customHeight="1" x14ac:dyDescent="0.2">
      <c r="A5883" s="181">
        <v>102224</v>
      </c>
      <c r="B5883" s="182" t="s">
        <v>917</v>
      </c>
      <c r="C5883" s="182" t="s">
        <v>168</v>
      </c>
      <c r="D5883" s="183"/>
      <c r="E5883" s="188" t="s">
        <v>15193</v>
      </c>
      <c r="F5883" s="186">
        <v>0</v>
      </c>
      <c r="G5883" s="185" t="s">
        <v>6096</v>
      </c>
      <c r="H5883" s="110" t="s">
        <v>6221</v>
      </c>
      <c r="I5883" s="110"/>
    </row>
    <row r="5884" spans="1:9" ht="11.25" customHeight="1" x14ac:dyDescent="0.2">
      <c r="A5884" s="181">
        <v>102225</v>
      </c>
      <c r="B5884" s="182" t="s">
        <v>1050</v>
      </c>
      <c r="C5884" s="182" t="s">
        <v>868</v>
      </c>
      <c r="D5884" s="183"/>
      <c r="E5884" s="188" t="s">
        <v>15193</v>
      </c>
      <c r="F5884" s="186">
        <v>0</v>
      </c>
      <c r="G5884" s="185" t="s">
        <v>6096</v>
      </c>
      <c r="H5884" s="110" t="s">
        <v>6221</v>
      </c>
      <c r="I5884" s="110"/>
    </row>
    <row r="5885" spans="1:9" ht="11.25" customHeight="1" x14ac:dyDescent="0.2">
      <c r="A5885" s="181">
        <v>102226</v>
      </c>
      <c r="B5885" s="182" t="s">
        <v>1369</v>
      </c>
      <c r="C5885" s="182" t="s">
        <v>868</v>
      </c>
      <c r="D5885" s="183"/>
      <c r="E5885" s="188" t="s">
        <v>15193</v>
      </c>
      <c r="F5885" s="186">
        <v>0</v>
      </c>
      <c r="G5885" s="185" t="s">
        <v>6096</v>
      </c>
      <c r="H5885" s="110" t="s">
        <v>6221</v>
      </c>
      <c r="I5885" s="110"/>
    </row>
    <row r="5886" spans="1:9" ht="11.25" customHeight="1" x14ac:dyDescent="0.2">
      <c r="A5886" s="181">
        <v>102227</v>
      </c>
      <c r="B5886" s="182" t="s">
        <v>984</v>
      </c>
      <c r="C5886" s="182" t="s">
        <v>4484</v>
      </c>
      <c r="D5886" s="184"/>
      <c r="E5886" s="188" t="s">
        <v>15193</v>
      </c>
      <c r="F5886" s="186">
        <v>0</v>
      </c>
      <c r="G5886" s="185" t="s">
        <v>6096</v>
      </c>
      <c r="H5886" s="110" t="s">
        <v>6221</v>
      </c>
      <c r="I5886" s="110"/>
    </row>
    <row r="5887" spans="1:9" ht="11.25" customHeight="1" x14ac:dyDescent="0.2">
      <c r="A5887" s="181">
        <v>102228</v>
      </c>
      <c r="B5887" s="182" t="s">
        <v>8404</v>
      </c>
      <c r="C5887" s="182" t="s">
        <v>183</v>
      </c>
      <c r="D5887" s="183">
        <v>43658</v>
      </c>
      <c r="E5887" s="188" t="s">
        <v>15195</v>
      </c>
      <c r="F5887" s="186">
        <v>108000</v>
      </c>
      <c r="G5887" s="185" t="s">
        <v>6096</v>
      </c>
      <c r="H5887" s="110" t="s">
        <v>6221</v>
      </c>
      <c r="I5887" s="110"/>
    </row>
    <row r="5888" spans="1:9" ht="11.25" customHeight="1" x14ac:dyDescent="0.2">
      <c r="A5888" s="181">
        <v>102229</v>
      </c>
      <c r="B5888" s="182" t="s">
        <v>3940</v>
      </c>
      <c r="C5888" s="182" t="s">
        <v>751</v>
      </c>
      <c r="D5888" s="183">
        <v>45434</v>
      </c>
      <c r="E5888" s="188" t="s">
        <v>10909</v>
      </c>
      <c r="F5888" s="186">
        <v>9357</v>
      </c>
      <c r="G5888" s="185" t="s">
        <v>6096</v>
      </c>
      <c r="H5888" s="110" t="s">
        <v>6221</v>
      </c>
      <c r="I5888" s="110"/>
    </row>
    <row r="5889" spans="1:9" ht="11.25" customHeight="1" x14ac:dyDescent="0.2">
      <c r="A5889" s="181">
        <v>102230</v>
      </c>
      <c r="B5889" s="182" t="s">
        <v>1509</v>
      </c>
      <c r="C5889" s="182" t="s">
        <v>171</v>
      </c>
      <c r="D5889" s="183"/>
      <c r="E5889" s="188" t="s">
        <v>15193</v>
      </c>
      <c r="F5889" s="186">
        <v>0</v>
      </c>
      <c r="G5889" s="185" t="s">
        <v>6096</v>
      </c>
      <c r="H5889" s="110" t="s">
        <v>7087</v>
      </c>
      <c r="I5889" s="110"/>
    </row>
    <row r="5890" spans="1:9" ht="11.25" customHeight="1" x14ac:dyDescent="0.2">
      <c r="A5890" s="181">
        <v>102231</v>
      </c>
      <c r="B5890" s="182" t="s">
        <v>912</v>
      </c>
      <c r="C5890" s="182" t="s">
        <v>4484</v>
      </c>
      <c r="D5890" s="183">
        <v>45014</v>
      </c>
      <c r="E5890" s="188" t="s">
        <v>15194</v>
      </c>
      <c r="F5890" s="186">
        <v>184576</v>
      </c>
      <c r="G5890" s="185" t="s">
        <v>6096</v>
      </c>
      <c r="H5890" s="110" t="s">
        <v>7087</v>
      </c>
      <c r="I5890" s="110"/>
    </row>
    <row r="5891" spans="1:9" ht="11.25" customHeight="1" x14ac:dyDescent="0.2">
      <c r="A5891" s="181" t="s">
        <v>14622</v>
      </c>
      <c r="B5891" s="182" t="s">
        <v>14623</v>
      </c>
      <c r="C5891" s="182" t="s">
        <v>4484</v>
      </c>
      <c r="D5891" s="183">
        <v>44449</v>
      </c>
      <c r="E5891" s="188" t="s">
        <v>15199</v>
      </c>
      <c r="F5891" s="186">
        <v>157100</v>
      </c>
      <c r="G5891" s="185" t="s">
        <v>6096</v>
      </c>
      <c r="H5891" s="110" t="s">
        <v>7087</v>
      </c>
      <c r="I5891" s="110"/>
    </row>
    <row r="5892" spans="1:9" ht="11.25" customHeight="1" x14ac:dyDescent="0.2">
      <c r="A5892" s="181">
        <v>102232</v>
      </c>
      <c r="B5892" s="182" t="s">
        <v>1303</v>
      </c>
      <c r="C5892" s="182" t="s">
        <v>4484</v>
      </c>
      <c r="D5892" s="183">
        <v>45001</v>
      </c>
      <c r="E5892" s="188" t="s">
        <v>15194</v>
      </c>
      <c r="F5892" s="186">
        <v>70821.009999999995</v>
      </c>
      <c r="G5892" s="185" t="s">
        <v>6096</v>
      </c>
      <c r="H5892" s="110" t="s">
        <v>7087</v>
      </c>
      <c r="I5892" s="110"/>
    </row>
    <row r="5893" spans="1:9" ht="11.25" customHeight="1" x14ac:dyDescent="0.2">
      <c r="A5893" s="181">
        <v>102233</v>
      </c>
      <c r="B5893" s="182" t="s">
        <v>11411</v>
      </c>
      <c r="C5893" s="182" t="s">
        <v>168</v>
      </c>
      <c r="D5893" s="183"/>
      <c r="E5893" s="188" t="s">
        <v>15193</v>
      </c>
      <c r="F5893" s="186">
        <v>0</v>
      </c>
      <c r="G5893" s="185" t="s">
        <v>6096</v>
      </c>
      <c r="H5893" s="110" t="s">
        <v>6255</v>
      </c>
      <c r="I5893" s="110"/>
    </row>
    <row r="5894" spans="1:9" ht="11.25" customHeight="1" x14ac:dyDescent="0.2">
      <c r="A5894" s="181">
        <v>102234</v>
      </c>
      <c r="B5894" s="182" t="s">
        <v>2299</v>
      </c>
      <c r="C5894" s="182" t="s">
        <v>171</v>
      </c>
      <c r="D5894" s="183">
        <v>45014</v>
      </c>
      <c r="E5894" s="188" t="s">
        <v>15194</v>
      </c>
      <c r="F5894" s="186">
        <v>15071</v>
      </c>
      <c r="G5894" s="185" t="s">
        <v>6096</v>
      </c>
      <c r="H5894" s="110" t="s">
        <v>7087</v>
      </c>
      <c r="I5894" s="110"/>
    </row>
    <row r="5895" spans="1:9" ht="11.25" customHeight="1" x14ac:dyDescent="0.2">
      <c r="A5895" s="181">
        <v>102235</v>
      </c>
      <c r="B5895" s="182" t="s">
        <v>7149</v>
      </c>
      <c r="C5895" s="182" t="s">
        <v>171</v>
      </c>
      <c r="D5895" s="184">
        <v>45006</v>
      </c>
      <c r="E5895" s="188" t="s">
        <v>15194</v>
      </c>
      <c r="F5895" s="186">
        <v>158539</v>
      </c>
      <c r="G5895" s="185" t="s">
        <v>6096</v>
      </c>
      <c r="H5895" s="110" t="s">
        <v>6255</v>
      </c>
      <c r="I5895" s="110"/>
    </row>
    <row r="5896" spans="1:9" ht="11.25" customHeight="1" x14ac:dyDescent="0.2">
      <c r="A5896" s="181">
        <v>102236</v>
      </c>
      <c r="B5896" s="182" t="s">
        <v>349</v>
      </c>
      <c r="C5896" s="182" t="s">
        <v>178</v>
      </c>
      <c r="D5896" s="183"/>
      <c r="E5896" s="188" t="s">
        <v>15193</v>
      </c>
      <c r="F5896" s="186">
        <v>0</v>
      </c>
      <c r="G5896" s="185" t="s">
        <v>6096</v>
      </c>
      <c r="H5896" s="110" t="s">
        <v>7087</v>
      </c>
      <c r="I5896" s="110"/>
    </row>
    <row r="5897" spans="1:9" ht="11.25" customHeight="1" x14ac:dyDescent="0.2">
      <c r="A5897" s="181">
        <v>102237</v>
      </c>
      <c r="B5897" s="182" t="s">
        <v>350</v>
      </c>
      <c r="C5897" s="182" t="s">
        <v>178</v>
      </c>
      <c r="D5897" s="183"/>
      <c r="E5897" s="188" t="s">
        <v>15193</v>
      </c>
      <c r="F5897" s="186">
        <v>0</v>
      </c>
      <c r="G5897" s="185" t="s">
        <v>6096</v>
      </c>
      <c r="H5897" s="110" t="s">
        <v>7087</v>
      </c>
      <c r="I5897" s="110"/>
    </row>
    <row r="5898" spans="1:9" ht="11.25" customHeight="1" x14ac:dyDescent="0.2">
      <c r="A5898" s="181">
        <v>102238</v>
      </c>
      <c r="B5898" s="182" t="s">
        <v>351</v>
      </c>
      <c r="C5898" s="182" t="s">
        <v>178</v>
      </c>
      <c r="D5898" s="183"/>
      <c r="E5898" s="188" t="s">
        <v>15193</v>
      </c>
      <c r="F5898" s="186">
        <v>0</v>
      </c>
      <c r="G5898" s="185" t="s">
        <v>6096</v>
      </c>
      <c r="H5898" s="110" t="s">
        <v>7087</v>
      </c>
      <c r="I5898" s="110"/>
    </row>
    <row r="5899" spans="1:9" ht="11.25" customHeight="1" x14ac:dyDescent="0.2">
      <c r="A5899" s="181">
        <v>102239</v>
      </c>
      <c r="B5899" s="182" t="s">
        <v>1018</v>
      </c>
      <c r="C5899" s="182" t="s">
        <v>178</v>
      </c>
      <c r="D5899" s="183"/>
      <c r="E5899" s="188" t="s">
        <v>15193</v>
      </c>
      <c r="F5899" s="186">
        <v>0</v>
      </c>
      <c r="G5899" s="185" t="s">
        <v>6096</v>
      </c>
      <c r="H5899" s="110" t="s">
        <v>7087</v>
      </c>
      <c r="I5899" s="110"/>
    </row>
    <row r="5900" spans="1:9" ht="11.25" customHeight="1" x14ac:dyDescent="0.2">
      <c r="A5900" s="181">
        <v>102240</v>
      </c>
      <c r="B5900" s="182" t="s">
        <v>352</v>
      </c>
      <c r="C5900" s="182" t="s">
        <v>178</v>
      </c>
      <c r="D5900" s="183"/>
      <c r="E5900" s="188" t="s">
        <v>15193</v>
      </c>
      <c r="F5900" s="186">
        <v>0</v>
      </c>
      <c r="G5900" s="185" t="s">
        <v>6096</v>
      </c>
      <c r="H5900" s="110" t="s">
        <v>7087</v>
      </c>
      <c r="I5900" s="110"/>
    </row>
    <row r="5901" spans="1:9" ht="11.25" customHeight="1" x14ac:dyDescent="0.2">
      <c r="A5901" s="181">
        <v>102241</v>
      </c>
      <c r="B5901" s="182" t="s">
        <v>353</v>
      </c>
      <c r="C5901" s="182" t="s">
        <v>178</v>
      </c>
      <c r="D5901" s="184"/>
      <c r="E5901" s="188" t="s">
        <v>15193</v>
      </c>
      <c r="F5901" s="186">
        <v>0</v>
      </c>
      <c r="G5901" s="185" t="s">
        <v>6096</v>
      </c>
      <c r="H5901" s="110" t="s">
        <v>7087</v>
      </c>
      <c r="I5901" s="110"/>
    </row>
    <row r="5902" spans="1:9" ht="11.25" customHeight="1" x14ac:dyDescent="0.2">
      <c r="A5902" s="181">
        <v>102242</v>
      </c>
      <c r="B5902" s="182" t="s">
        <v>354</v>
      </c>
      <c r="C5902" s="182" t="s">
        <v>178</v>
      </c>
      <c r="D5902" s="184"/>
      <c r="E5902" s="188" t="s">
        <v>15193</v>
      </c>
      <c r="F5902" s="186">
        <v>0</v>
      </c>
      <c r="G5902" s="185" t="s">
        <v>6096</v>
      </c>
      <c r="H5902" s="110" t="s">
        <v>7087</v>
      </c>
      <c r="I5902" s="110"/>
    </row>
    <row r="5903" spans="1:9" ht="11.25" customHeight="1" x14ac:dyDescent="0.2">
      <c r="A5903" s="181">
        <v>102243</v>
      </c>
      <c r="B5903" s="182" t="s">
        <v>613</v>
      </c>
      <c r="C5903" s="182" t="s">
        <v>183</v>
      </c>
      <c r="D5903" s="183"/>
      <c r="E5903" s="188" t="s">
        <v>15193</v>
      </c>
      <c r="F5903" s="186">
        <v>0</v>
      </c>
      <c r="G5903" s="185" t="s">
        <v>6096</v>
      </c>
      <c r="H5903" s="110" t="s">
        <v>6255</v>
      </c>
      <c r="I5903" s="110"/>
    </row>
    <row r="5904" spans="1:9" ht="11.25" customHeight="1" x14ac:dyDescent="0.2">
      <c r="A5904" s="181">
        <v>102244</v>
      </c>
      <c r="B5904" s="182" t="s">
        <v>11409</v>
      </c>
      <c r="C5904" s="182" t="s">
        <v>183</v>
      </c>
      <c r="D5904" s="184"/>
      <c r="E5904" s="188" t="s">
        <v>15193</v>
      </c>
      <c r="F5904" s="186">
        <v>0</v>
      </c>
      <c r="G5904" s="185" t="s">
        <v>6096</v>
      </c>
      <c r="H5904" s="110" t="s">
        <v>7087</v>
      </c>
      <c r="I5904" s="110"/>
    </row>
    <row r="5905" spans="1:9" ht="11.25" customHeight="1" x14ac:dyDescent="0.2">
      <c r="A5905" s="181">
        <v>102245</v>
      </c>
      <c r="B5905" s="182" t="s">
        <v>3616</v>
      </c>
      <c r="C5905" s="182" t="s">
        <v>178</v>
      </c>
      <c r="D5905" s="184"/>
      <c r="E5905" s="188" t="s">
        <v>15193</v>
      </c>
      <c r="F5905" s="186">
        <v>0</v>
      </c>
      <c r="G5905" s="185" t="s">
        <v>6096</v>
      </c>
      <c r="H5905" s="110" t="s">
        <v>7087</v>
      </c>
      <c r="I5905" s="110"/>
    </row>
    <row r="5906" spans="1:9" ht="11.25" customHeight="1" x14ac:dyDescent="0.2">
      <c r="A5906" s="181">
        <v>102246</v>
      </c>
      <c r="B5906" s="182" t="s">
        <v>1598</v>
      </c>
      <c r="C5906" s="182" t="s">
        <v>183</v>
      </c>
      <c r="D5906" s="184"/>
      <c r="E5906" s="188" t="s">
        <v>15193</v>
      </c>
      <c r="F5906" s="186">
        <v>0</v>
      </c>
      <c r="G5906" s="185" t="s">
        <v>6096</v>
      </c>
      <c r="H5906" s="110" t="s">
        <v>6255</v>
      </c>
      <c r="I5906" s="110"/>
    </row>
    <row r="5907" spans="1:9" ht="11.25" customHeight="1" x14ac:dyDescent="0.2">
      <c r="A5907" s="181">
        <v>102247</v>
      </c>
      <c r="B5907" s="182" t="s">
        <v>11408</v>
      </c>
      <c r="C5907" s="182" t="s">
        <v>178</v>
      </c>
      <c r="D5907" s="184"/>
      <c r="E5907" s="188" t="s">
        <v>15193</v>
      </c>
      <c r="F5907" s="186">
        <v>0</v>
      </c>
      <c r="G5907" s="185" t="s">
        <v>6096</v>
      </c>
      <c r="H5907" s="110" t="s">
        <v>6362</v>
      </c>
      <c r="I5907" s="110"/>
    </row>
    <row r="5908" spans="1:9" ht="11.25" customHeight="1" x14ac:dyDescent="0.2">
      <c r="A5908" s="181">
        <v>102248</v>
      </c>
      <c r="B5908" s="182" t="s">
        <v>11407</v>
      </c>
      <c r="C5908" s="182" t="s">
        <v>178</v>
      </c>
      <c r="D5908" s="183"/>
      <c r="E5908" s="188" t="s">
        <v>15193</v>
      </c>
      <c r="F5908" s="186">
        <v>0</v>
      </c>
      <c r="G5908" s="185" t="s">
        <v>6096</v>
      </c>
      <c r="H5908" s="110" t="s">
        <v>6255</v>
      </c>
      <c r="I5908" s="110"/>
    </row>
    <row r="5909" spans="1:9" ht="11.25" customHeight="1" x14ac:dyDescent="0.2">
      <c r="A5909" s="181">
        <v>102249</v>
      </c>
      <c r="B5909" s="182" t="s">
        <v>6513</v>
      </c>
      <c r="C5909" s="182" t="s">
        <v>178</v>
      </c>
      <c r="D5909" s="183">
        <v>44719</v>
      </c>
      <c r="E5909" s="188" t="s">
        <v>7328</v>
      </c>
      <c r="F5909" s="186">
        <v>165262</v>
      </c>
      <c r="G5909" s="185" t="s">
        <v>6096</v>
      </c>
      <c r="H5909" s="110" t="s">
        <v>7087</v>
      </c>
      <c r="I5909" s="110"/>
    </row>
    <row r="5910" spans="1:9" ht="11.25" customHeight="1" x14ac:dyDescent="0.2">
      <c r="A5910" s="181">
        <v>102250</v>
      </c>
      <c r="B5910" s="182" t="s">
        <v>1792</v>
      </c>
      <c r="C5910" s="182" t="s">
        <v>178</v>
      </c>
      <c r="D5910" s="184"/>
      <c r="E5910" s="188" t="s">
        <v>15193</v>
      </c>
      <c r="F5910" s="186">
        <v>0</v>
      </c>
      <c r="G5910" s="185" t="s">
        <v>6096</v>
      </c>
      <c r="H5910" s="110" t="s">
        <v>7087</v>
      </c>
      <c r="I5910" s="110"/>
    </row>
    <row r="5911" spans="1:9" ht="11.25" customHeight="1" x14ac:dyDescent="0.2">
      <c r="A5911" s="181">
        <v>102251</v>
      </c>
      <c r="B5911" s="182" t="s">
        <v>3767</v>
      </c>
      <c r="C5911" s="182" t="s">
        <v>178</v>
      </c>
      <c r="D5911" s="183"/>
      <c r="E5911" s="188" t="s">
        <v>15193</v>
      </c>
      <c r="F5911" s="186">
        <v>0</v>
      </c>
      <c r="G5911" s="185" t="s">
        <v>6096</v>
      </c>
      <c r="H5911" s="110" t="s">
        <v>6255</v>
      </c>
      <c r="I5911" s="110"/>
    </row>
    <row r="5912" spans="1:9" ht="11.25" customHeight="1" x14ac:dyDescent="0.2">
      <c r="A5912" s="181">
        <v>102252</v>
      </c>
      <c r="B5912" s="182" t="s">
        <v>3768</v>
      </c>
      <c r="C5912" s="182" t="s">
        <v>941</v>
      </c>
      <c r="D5912" s="183"/>
      <c r="E5912" s="188" t="s">
        <v>15193</v>
      </c>
      <c r="F5912" s="186">
        <v>0</v>
      </c>
      <c r="G5912" s="185" t="s">
        <v>6096</v>
      </c>
      <c r="H5912" s="110" t="s">
        <v>7087</v>
      </c>
      <c r="I5912" s="110"/>
    </row>
    <row r="5913" spans="1:9" ht="11.25" customHeight="1" x14ac:dyDescent="0.2">
      <c r="A5913" s="181">
        <v>102253</v>
      </c>
      <c r="B5913" s="182" t="s">
        <v>11406</v>
      </c>
      <c r="C5913" s="182" t="s">
        <v>4484</v>
      </c>
      <c r="D5913" s="184"/>
      <c r="E5913" s="188" t="s">
        <v>15193</v>
      </c>
      <c r="F5913" s="186">
        <v>0</v>
      </c>
      <c r="G5913" s="185" t="s">
        <v>6096</v>
      </c>
      <c r="H5913" s="110" t="s">
        <v>6255</v>
      </c>
      <c r="I5913" s="110"/>
    </row>
    <row r="5914" spans="1:9" ht="11.25" customHeight="1" x14ac:dyDescent="0.2">
      <c r="A5914" s="181">
        <v>102254</v>
      </c>
      <c r="B5914" s="182" t="s">
        <v>8400</v>
      </c>
      <c r="C5914" s="182" t="s">
        <v>178</v>
      </c>
      <c r="D5914" s="183">
        <v>43661</v>
      </c>
      <c r="E5914" s="188" t="s">
        <v>15195</v>
      </c>
      <c r="F5914" s="186">
        <v>120000</v>
      </c>
      <c r="G5914" s="185" t="s">
        <v>6096</v>
      </c>
      <c r="H5914" s="110" t="s">
        <v>6221</v>
      </c>
      <c r="I5914" s="110"/>
    </row>
    <row r="5915" spans="1:9" ht="11.25" customHeight="1" x14ac:dyDescent="0.2">
      <c r="A5915" s="181">
        <v>102255</v>
      </c>
      <c r="B5915" s="182" t="s">
        <v>11405</v>
      </c>
      <c r="C5915" s="182" t="s">
        <v>178</v>
      </c>
      <c r="D5915" s="183"/>
      <c r="E5915" s="188" t="s">
        <v>15193</v>
      </c>
      <c r="F5915" s="186">
        <v>0</v>
      </c>
      <c r="G5915" s="185" t="s">
        <v>6096</v>
      </c>
      <c r="H5915" s="110" t="s">
        <v>6255</v>
      </c>
      <c r="I5915" s="110"/>
    </row>
    <row r="5916" spans="1:9" ht="11.25" customHeight="1" x14ac:dyDescent="0.2">
      <c r="A5916" s="181">
        <v>102256</v>
      </c>
      <c r="B5916" s="182" t="s">
        <v>8399</v>
      </c>
      <c r="C5916" s="182" t="s">
        <v>178</v>
      </c>
      <c r="D5916" s="183">
        <v>43661</v>
      </c>
      <c r="E5916" s="188" t="s">
        <v>15195</v>
      </c>
      <c r="F5916" s="186">
        <v>357880.01</v>
      </c>
      <c r="G5916" s="185" t="s">
        <v>6096</v>
      </c>
      <c r="H5916" s="110" t="s">
        <v>6221</v>
      </c>
      <c r="I5916" s="110"/>
    </row>
    <row r="5917" spans="1:9" ht="11.25" customHeight="1" x14ac:dyDescent="0.2">
      <c r="A5917" s="181">
        <v>102257</v>
      </c>
      <c r="B5917" s="182" t="s">
        <v>11404</v>
      </c>
      <c r="C5917" s="182" t="s">
        <v>178</v>
      </c>
      <c r="D5917" s="184"/>
      <c r="E5917" s="188" t="s">
        <v>15193</v>
      </c>
      <c r="F5917" s="186">
        <v>0</v>
      </c>
      <c r="G5917" s="185" t="s">
        <v>6096</v>
      </c>
      <c r="H5917" s="110" t="s">
        <v>6221</v>
      </c>
      <c r="I5917" s="110"/>
    </row>
    <row r="5918" spans="1:9" ht="11.25" customHeight="1" x14ac:dyDescent="0.2">
      <c r="A5918" s="181">
        <v>102258</v>
      </c>
      <c r="B5918" s="182" t="s">
        <v>2206</v>
      </c>
      <c r="C5918" s="182" t="s">
        <v>178</v>
      </c>
      <c r="D5918" s="183">
        <v>43857</v>
      </c>
      <c r="E5918" s="188" t="s">
        <v>15196</v>
      </c>
      <c r="F5918" s="186">
        <v>251073.34</v>
      </c>
      <c r="G5918" s="185" t="s">
        <v>6096</v>
      </c>
      <c r="H5918" s="110" t="s">
        <v>6221</v>
      </c>
      <c r="I5918" s="110"/>
    </row>
    <row r="5919" spans="1:9" ht="11.25" customHeight="1" x14ac:dyDescent="0.2">
      <c r="A5919" s="181">
        <v>102259</v>
      </c>
      <c r="B5919" s="182" t="s">
        <v>8398</v>
      </c>
      <c r="C5919" s="182" t="s">
        <v>178</v>
      </c>
      <c r="D5919" s="183">
        <v>43661</v>
      </c>
      <c r="E5919" s="188" t="s">
        <v>15195</v>
      </c>
      <c r="F5919" s="186">
        <v>1773</v>
      </c>
      <c r="G5919" s="185" t="s">
        <v>6096</v>
      </c>
      <c r="H5919" s="110" t="s">
        <v>6221</v>
      </c>
      <c r="I5919" s="110"/>
    </row>
    <row r="5920" spans="1:9" ht="11.25" customHeight="1" x14ac:dyDescent="0.2">
      <c r="A5920" s="181">
        <v>102260</v>
      </c>
      <c r="B5920" s="182" t="s">
        <v>8397</v>
      </c>
      <c r="C5920" s="182" t="s">
        <v>178</v>
      </c>
      <c r="D5920" s="184">
        <v>43661</v>
      </c>
      <c r="E5920" s="188" t="s">
        <v>15195</v>
      </c>
      <c r="F5920" s="186">
        <v>12258</v>
      </c>
      <c r="G5920" s="185" t="s">
        <v>6096</v>
      </c>
      <c r="H5920" s="110" t="s">
        <v>6221</v>
      </c>
      <c r="I5920" s="110"/>
    </row>
    <row r="5921" spans="1:9" ht="11.25" customHeight="1" x14ac:dyDescent="0.2">
      <c r="A5921" s="181">
        <v>102261</v>
      </c>
      <c r="B5921" s="182" t="s">
        <v>1391</v>
      </c>
      <c r="C5921" s="182" t="s">
        <v>178</v>
      </c>
      <c r="D5921" s="183">
        <v>45062</v>
      </c>
      <c r="E5921" s="188" t="s">
        <v>15194</v>
      </c>
      <c r="F5921" s="186">
        <v>2731</v>
      </c>
      <c r="G5921" s="185" t="s">
        <v>6096</v>
      </c>
      <c r="H5921" s="110" t="s">
        <v>6221</v>
      </c>
      <c r="I5921" s="110"/>
    </row>
    <row r="5922" spans="1:9" ht="11.25" customHeight="1" x14ac:dyDescent="0.2">
      <c r="A5922" s="181">
        <v>102262</v>
      </c>
      <c r="B5922" s="182" t="s">
        <v>8396</v>
      </c>
      <c r="C5922" s="182" t="s">
        <v>178</v>
      </c>
      <c r="D5922" s="183">
        <v>43661</v>
      </c>
      <c r="E5922" s="188" t="s">
        <v>15195</v>
      </c>
      <c r="F5922" s="186">
        <v>14291378.99</v>
      </c>
      <c r="G5922" s="185" t="s">
        <v>6096</v>
      </c>
      <c r="H5922" s="110" t="s">
        <v>6221</v>
      </c>
      <c r="I5922" s="110"/>
    </row>
    <row r="5923" spans="1:9" ht="11.25" customHeight="1" x14ac:dyDescent="0.2">
      <c r="A5923" s="181">
        <v>102263</v>
      </c>
      <c r="B5923" s="182" t="s">
        <v>1961</v>
      </c>
      <c r="C5923" s="182" t="s">
        <v>178</v>
      </c>
      <c r="D5923" s="183">
        <v>43522</v>
      </c>
      <c r="E5923" s="188" t="s">
        <v>15195</v>
      </c>
      <c r="F5923" s="186">
        <v>33320</v>
      </c>
      <c r="G5923" s="185" t="s">
        <v>6096</v>
      </c>
      <c r="H5923" s="110" t="s">
        <v>6221</v>
      </c>
      <c r="I5923" s="110"/>
    </row>
    <row r="5924" spans="1:9" ht="11.25" customHeight="1" x14ac:dyDescent="0.2">
      <c r="A5924" s="181">
        <v>102264</v>
      </c>
      <c r="B5924" s="182" t="s">
        <v>11403</v>
      </c>
      <c r="C5924" s="182" t="s">
        <v>171</v>
      </c>
      <c r="D5924" s="183"/>
      <c r="E5924" s="188" t="s">
        <v>15193</v>
      </c>
      <c r="F5924" s="186">
        <v>0</v>
      </c>
      <c r="G5924" s="185" t="s">
        <v>6096</v>
      </c>
      <c r="H5924" s="110" t="s">
        <v>6255</v>
      </c>
      <c r="I5924" s="110"/>
    </row>
    <row r="5925" spans="1:9" ht="11.25" customHeight="1" x14ac:dyDescent="0.2">
      <c r="A5925" s="181">
        <v>102265</v>
      </c>
      <c r="B5925" s="182" t="s">
        <v>11402</v>
      </c>
      <c r="C5925" s="182" t="s">
        <v>183</v>
      </c>
      <c r="D5925" s="183"/>
      <c r="E5925" s="188" t="s">
        <v>15193</v>
      </c>
      <c r="F5925" s="186">
        <v>0</v>
      </c>
      <c r="G5925" s="185" t="s">
        <v>6096</v>
      </c>
      <c r="H5925" s="110" t="s">
        <v>6221</v>
      </c>
      <c r="I5925" s="110"/>
    </row>
    <row r="5926" spans="1:9" ht="11.25" customHeight="1" x14ac:dyDescent="0.2">
      <c r="A5926" s="181">
        <v>102266</v>
      </c>
      <c r="B5926" s="182" t="s">
        <v>11401</v>
      </c>
      <c r="C5926" s="182" t="s">
        <v>183</v>
      </c>
      <c r="D5926" s="183"/>
      <c r="E5926" s="188" t="s">
        <v>15193</v>
      </c>
      <c r="F5926" s="186">
        <v>0</v>
      </c>
      <c r="G5926" s="185" t="s">
        <v>6096</v>
      </c>
      <c r="H5926" s="110" t="s">
        <v>6221</v>
      </c>
      <c r="I5926" s="110"/>
    </row>
    <row r="5927" spans="1:9" ht="11.25" customHeight="1" x14ac:dyDescent="0.2">
      <c r="A5927" s="181">
        <v>102267</v>
      </c>
      <c r="B5927" s="182" t="s">
        <v>11399</v>
      </c>
      <c r="C5927" s="182" t="s">
        <v>178</v>
      </c>
      <c r="D5927" s="183"/>
      <c r="E5927" s="188" t="s">
        <v>15193</v>
      </c>
      <c r="F5927" s="186">
        <v>0</v>
      </c>
      <c r="G5927" s="185" t="s">
        <v>6096</v>
      </c>
      <c r="H5927" s="110" t="s">
        <v>6221</v>
      </c>
      <c r="I5927" s="110"/>
    </row>
    <row r="5928" spans="1:9" ht="11.25" customHeight="1" x14ac:dyDescent="0.2">
      <c r="A5928" s="181">
        <v>102268</v>
      </c>
      <c r="B5928" s="182" t="s">
        <v>6511</v>
      </c>
      <c r="C5928" s="182" t="s">
        <v>178</v>
      </c>
      <c r="D5928" s="183">
        <v>45439</v>
      </c>
      <c r="E5928" s="188" t="s">
        <v>10909</v>
      </c>
      <c r="F5928" s="186">
        <v>45586</v>
      </c>
      <c r="G5928" s="185" t="s">
        <v>6096</v>
      </c>
      <c r="H5928" s="110" t="s">
        <v>6221</v>
      </c>
      <c r="I5928" s="110"/>
    </row>
    <row r="5929" spans="1:9" ht="11.25" customHeight="1" x14ac:dyDescent="0.2">
      <c r="A5929" s="181">
        <v>102269</v>
      </c>
      <c r="B5929" s="182" t="s">
        <v>8825</v>
      </c>
      <c r="C5929" s="182" t="s">
        <v>178</v>
      </c>
      <c r="D5929" s="183">
        <v>43553</v>
      </c>
      <c r="E5929" s="188" t="s">
        <v>15195</v>
      </c>
      <c r="F5929" s="186">
        <v>12500</v>
      </c>
      <c r="G5929" s="185" t="s">
        <v>6096</v>
      </c>
      <c r="H5929" s="110" t="s">
        <v>6221</v>
      </c>
      <c r="I5929" s="110"/>
    </row>
    <row r="5930" spans="1:9" ht="11.25" customHeight="1" x14ac:dyDescent="0.2">
      <c r="A5930" s="181">
        <v>102270</v>
      </c>
      <c r="B5930" s="182" t="s">
        <v>2207</v>
      </c>
      <c r="C5930" s="182" t="s">
        <v>178</v>
      </c>
      <c r="D5930" s="183"/>
      <c r="E5930" s="188" t="s">
        <v>15193</v>
      </c>
      <c r="F5930" s="186">
        <v>0</v>
      </c>
      <c r="G5930" s="185" t="s">
        <v>6096</v>
      </c>
      <c r="H5930" s="110" t="s">
        <v>6221</v>
      </c>
      <c r="I5930" s="110"/>
    </row>
    <row r="5931" spans="1:9" ht="11.25" customHeight="1" x14ac:dyDescent="0.2">
      <c r="A5931" s="181">
        <v>102271</v>
      </c>
      <c r="B5931" s="182" t="s">
        <v>4880</v>
      </c>
      <c r="C5931" s="182" t="s">
        <v>178</v>
      </c>
      <c r="D5931" s="183"/>
      <c r="E5931" s="188" t="s">
        <v>15193</v>
      </c>
      <c r="F5931" s="186">
        <v>0</v>
      </c>
      <c r="G5931" s="185" t="s">
        <v>6096</v>
      </c>
      <c r="H5931" s="110" t="s">
        <v>6221</v>
      </c>
      <c r="I5931" s="110"/>
    </row>
    <row r="5932" spans="1:9" ht="11.25" customHeight="1" x14ac:dyDescent="0.2">
      <c r="A5932" s="181">
        <v>102272</v>
      </c>
      <c r="B5932" s="182" t="s">
        <v>8016</v>
      </c>
      <c r="C5932" s="182" t="s">
        <v>171</v>
      </c>
      <c r="D5932" s="184">
        <v>43816</v>
      </c>
      <c r="E5932" s="188" t="s">
        <v>15195</v>
      </c>
      <c r="F5932" s="186">
        <v>4798</v>
      </c>
      <c r="G5932" s="185" t="s">
        <v>6096</v>
      </c>
      <c r="H5932" s="110" t="s">
        <v>6221</v>
      </c>
      <c r="I5932" s="110"/>
    </row>
    <row r="5933" spans="1:9" ht="11.25" customHeight="1" x14ac:dyDescent="0.2">
      <c r="A5933" s="181">
        <v>102273</v>
      </c>
      <c r="B5933" s="182" t="s">
        <v>8395</v>
      </c>
      <c r="C5933" s="182" t="s">
        <v>178</v>
      </c>
      <c r="D5933" s="183">
        <v>43661</v>
      </c>
      <c r="E5933" s="188" t="s">
        <v>15195</v>
      </c>
      <c r="F5933" s="186">
        <v>21204377</v>
      </c>
      <c r="G5933" s="185" t="s">
        <v>6096</v>
      </c>
      <c r="H5933" s="110" t="s">
        <v>6221</v>
      </c>
      <c r="I5933" s="110"/>
    </row>
    <row r="5934" spans="1:9" ht="11.25" customHeight="1" x14ac:dyDescent="0.2">
      <c r="A5934" s="181">
        <v>102274</v>
      </c>
      <c r="B5934" s="182" t="s">
        <v>11396</v>
      </c>
      <c r="C5934" s="182" t="s">
        <v>178</v>
      </c>
      <c r="D5934" s="183"/>
      <c r="E5934" s="188" t="s">
        <v>15193</v>
      </c>
      <c r="F5934" s="186">
        <v>0</v>
      </c>
      <c r="G5934" s="185" t="s">
        <v>6096</v>
      </c>
      <c r="H5934" s="110" t="s">
        <v>6221</v>
      </c>
      <c r="I5934" s="110"/>
    </row>
    <row r="5935" spans="1:9" ht="11.25" customHeight="1" x14ac:dyDescent="0.2">
      <c r="A5935" s="181">
        <v>102275</v>
      </c>
      <c r="B5935" s="182" t="s">
        <v>4069</v>
      </c>
      <c r="C5935" s="182" t="s">
        <v>171</v>
      </c>
      <c r="D5935" s="184">
        <v>44592</v>
      </c>
      <c r="E5935" s="188" t="s">
        <v>7328</v>
      </c>
      <c r="F5935" s="186">
        <v>53591</v>
      </c>
      <c r="G5935" s="185" t="s">
        <v>6096</v>
      </c>
      <c r="H5935" s="110" t="s">
        <v>6221</v>
      </c>
      <c r="I5935" s="110"/>
    </row>
    <row r="5936" spans="1:9" ht="11.25" customHeight="1" x14ac:dyDescent="0.2">
      <c r="A5936" s="181">
        <v>102276</v>
      </c>
      <c r="B5936" s="182" t="s">
        <v>2737</v>
      </c>
      <c r="C5936" s="182" t="s">
        <v>178</v>
      </c>
      <c r="D5936" s="184"/>
      <c r="E5936" s="188" t="s">
        <v>15193</v>
      </c>
      <c r="F5936" s="186">
        <v>0</v>
      </c>
      <c r="G5936" s="185" t="s">
        <v>6096</v>
      </c>
      <c r="H5936" s="110" t="s">
        <v>6221</v>
      </c>
      <c r="I5936" s="110"/>
    </row>
    <row r="5937" spans="1:9" ht="11.25" customHeight="1" x14ac:dyDescent="0.2">
      <c r="A5937" s="181">
        <v>102277</v>
      </c>
      <c r="B5937" s="182" t="s">
        <v>1669</v>
      </c>
      <c r="C5937" s="182" t="s">
        <v>178</v>
      </c>
      <c r="D5937" s="183"/>
      <c r="E5937" s="188" t="s">
        <v>15193</v>
      </c>
      <c r="F5937" s="186">
        <v>0</v>
      </c>
      <c r="G5937" s="185" t="s">
        <v>6096</v>
      </c>
      <c r="H5937" s="110" t="s">
        <v>6221</v>
      </c>
      <c r="I5937" s="110"/>
    </row>
    <row r="5938" spans="1:9" ht="11.25" customHeight="1" x14ac:dyDescent="0.2">
      <c r="A5938" s="181">
        <v>102278</v>
      </c>
      <c r="B5938" s="182" t="s">
        <v>11394</v>
      </c>
      <c r="C5938" s="182" t="s">
        <v>171</v>
      </c>
      <c r="D5938" s="183"/>
      <c r="E5938" s="188" t="s">
        <v>15193</v>
      </c>
      <c r="F5938" s="186">
        <v>0</v>
      </c>
      <c r="G5938" s="185" t="s">
        <v>6096</v>
      </c>
      <c r="H5938" s="110" t="s">
        <v>6221</v>
      </c>
      <c r="I5938" s="110"/>
    </row>
    <row r="5939" spans="1:9" ht="11.25" customHeight="1" x14ac:dyDescent="0.2">
      <c r="A5939" s="181">
        <v>102279</v>
      </c>
      <c r="B5939" s="182" t="s">
        <v>2068</v>
      </c>
      <c r="C5939" s="182" t="s">
        <v>171</v>
      </c>
      <c r="D5939" s="183"/>
      <c r="E5939" s="188" t="s">
        <v>15193</v>
      </c>
      <c r="F5939" s="186">
        <v>0</v>
      </c>
      <c r="G5939" s="185" t="s">
        <v>6096</v>
      </c>
      <c r="H5939" s="110" t="s">
        <v>6221</v>
      </c>
      <c r="I5939" s="110"/>
    </row>
    <row r="5940" spans="1:9" ht="11.25" customHeight="1" x14ac:dyDescent="0.2">
      <c r="A5940" s="181">
        <v>102280</v>
      </c>
      <c r="B5940" s="182" t="s">
        <v>700</v>
      </c>
      <c r="C5940" s="182" t="s">
        <v>171</v>
      </c>
      <c r="D5940" s="183"/>
      <c r="E5940" s="188" t="s">
        <v>15193</v>
      </c>
      <c r="F5940" s="186">
        <v>0</v>
      </c>
      <c r="G5940" s="185" t="s">
        <v>6096</v>
      </c>
      <c r="H5940" s="110" t="s">
        <v>6221</v>
      </c>
      <c r="I5940" s="110"/>
    </row>
    <row r="5941" spans="1:9" ht="11.25" customHeight="1" x14ac:dyDescent="0.2">
      <c r="A5941" s="181">
        <v>102281</v>
      </c>
      <c r="B5941" s="182" t="s">
        <v>8394</v>
      </c>
      <c r="C5941" s="182" t="s">
        <v>178</v>
      </c>
      <c r="D5941" s="184">
        <v>43661</v>
      </c>
      <c r="E5941" s="188" t="s">
        <v>15195</v>
      </c>
      <c r="F5941" s="186">
        <v>1681034</v>
      </c>
      <c r="G5941" s="185" t="s">
        <v>6096</v>
      </c>
      <c r="H5941" s="110" t="s">
        <v>6221</v>
      </c>
      <c r="I5941" s="110"/>
    </row>
    <row r="5942" spans="1:9" ht="11.25" customHeight="1" x14ac:dyDescent="0.2">
      <c r="A5942" s="181">
        <v>102282</v>
      </c>
      <c r="B5942" s="182" t="s">
        <v>8393</v>
      </c>
      <c r="C5942" s="182" t="s">
        <v>178</v>
      </c>
      <c r="D5942" s="183">
        <v>43661</v>
      </c>
      <c r="E5942" s="188" t="s">
        <v>15195</v>
      </c>
      <c r="F5942" s="186">
        <v>2291379</v>
      </c>
      <c r="G5942" s="185" t="s">
        <v>6096</v>
      </c>
      <c r="H5942" s="110" t="s">
        <v>6221</v>
      </c>
      <c r="I5942" s="110"/>
    </row>
    <row r="5943" spans="1:9" ht="11.25" customHeight="1" x14ac:dyDescent="0.2">
      <c r="A5943" s="181">
        <v>102283</v>
      </c>
      <c r="B5943" s="182" t="s">
        <v>8392</v>
      </c>
      <c r="C5943" s="182" t="s">
        <v>178</v>
      </c>
      <c r="D5943" s="183">
        <v>43661</v>
      </c>
      <c r="E5943" s="188" t="s">
        <v>15195</v>
      </c>
      <c r="F5943" s="186">
        <v>387931.03</v>
      </c>
      <c r="G5943" s="185" t="s">
        <v>6096</v>
      </c>
      <c r="H5943" s="110" t="s">
        <v>6221</v>
      </c>
      <c r="I5943" s="110"/>
    </row>
    <row r="5944" spans="1:9" ht="11.25" customHeight="1" x14ac:dyDescent="0.2">
      <c r="A5944" s="181">
        <v>102284</v>
      </c>
      <c r="B5944" s="182" t="s">
        <v>11393</v>
      </c>
      <c r="C5944" s="182" t="s">
        <v>178</v>
      </c>
      <c r="D5944" s="183"/>
      <c r="E5944" s="188" t="s">
        <v>15193</v>
      </c>
      <c r="F5944" s="186">
        <v>0</v>
      </c>
      <c r="G5944" s="185" t="s">
        <v>6096</v>
      </c>
      <c r="H5944" s="110" t="s">
        <v>6261</v>
      </c>
      <c r="I5944" s="110"/>
    </row>
    <row r="5945" spans="1:9" ht="11.25" customHeight="1" x14ac:dyDescent="0.2">
      <c r="A5945" s="181">
        <v>102285</v>
      </c>
      <c r="B5945" s="182" t="s">
        <v>11392</v>
      </c>
      <c r="C5945" s="182" t="s">
        <v>178</v>
      </c>
      <c r="D5945" s="184"/>
      <c r="E5945" s="188" t="s">
        <v>15193</v>
      </c>
      <c r="F5945" s="186">
        <v>0</v>
      </c>
      <c r="G5945" s="185" t="s">
        <v>6096</v>
      </c>
      <c r="H5945" s="110" t="s">
        <v>6221</v>
      </c>
      <c r="I5945" s="110"/>
    </row>
    <row r="5946" spans="1:9" ht="11.25" customHeight="1" x14ac:dyDescent="0.2">
      <c r="A5946" s="181">
        <v>102286</v>
      </c>
      <c r="B5946" s="182" t="s">
        <v>2288</v>
      </c>
      <c r="C5946" s="182" t="s">
        <v>178</v>
      </c>
      <c r="D5946" s="183"/>
      <c r="E5946" s="188" t="s">
        <v>15193</v>
      </c>
      <c r="F5946" s="186">
        <v>0</v>
      </c>
      <c r="G5946" s="185" t="s">
        <v>6096</v>
      </c>
      <c r="H5946" s="110" t="s">
        <v>6221</v>
      </c>
      <c r="I5946" s="110"/>
    </row>
    <row r="5947" spans="1:9" ht="11.25" customHeight="1" x14ac:dyDescent="0.2">
      <c r="A5947" s="181">
        <v>102287</v>
      </c>
      <c r="B5947" s="182" t="s">
        <v>2138</v>
      </c>
      <c r="C5947" s="182" t="s">
        <v>178</v>
      </c>
      <c r="D5947" s="183"/>
      <c r="E5947" s="188" t="s">
        <v>15193</v>
      </c>
      <c r="F5947" s="186">
        <v>0</v>
      </c>
      <c r="G5947" s="185" t="s">
        <v>6096</v>
      </c>
      <c r="H5947" s="110" t="s">
        <v>6221</v>
      </c>
      <c r="I5947" s="110"/>
    </row>
    <row r="5948" spans="1:9" ht="11.25" customHeight="1" x14ac:dyDescent="0.2">
      <c r="A5948" s="181">
        <v>102288</v>
      </c>
      <c r="B5948" s="182" t="s">
        <v>11391</v>
      </c>
      <c r="C5948" s="182" t="s">
        <v>178</v>
      </c>
      <c r="D5948" s="183"/>
      <c r="E5948" s="188" t="s">
        <v>15193</v>
      </c>
      <c r="F5948" s="186">
        <v>0</v>
      </c>
      <c r="G5948" s="185" t="s">
        <v>6096</v>
      </c>
      <c r="H5948" s="110" t="s">
        <v>6221</v>
      </c>
      <c r="I5948" s="110"/>
    </row>
    <row r="5949" spans="1:9" ht="11.25" customHeight="1" x14ac:dyDescent="0.2">
      <c r="A5949" s="181">
        <v>102290</v>
      </c>
      <c r="B5949" s="182" t="s">
        <v>2069</v>
      </c>
      <c r="C5949" s="182" t="s">
        <v>178</v>
      </c>
      <c r="D5949" s="183">
        <v>45014</v>
      </c>
      <c r="E5949" s="188" t="s">
        <v>15194</v>
      </c>
      <c r="F5949" s="186">
        <v>121834</v>
      </c>
      <c r="G5949" s="185" t="s">
        <v>6096</v>
      </c>
      <c r="H5949" s="110" t="s">
        <v>6221</v>
      </c>
      <c r="I5949" s="110"/>
    </row>
    <row r="5950" spans="1:9" ht="11.25" customHeight="1" x14ac:dyDescent="0.2">
      <c r="A5950" s="181">
        <v>102291</v>
      </c>
      <c r="B5950" s="182" t="s">
        <v>11390</v>
      </c>
      <c r="C5950" s="182" t="s">
        <v>178</v>
      </c>
      <c r="D5950" s="183"/>
      <c r="E5950" s="188" t="s">
        <v>15193</v>
      </c>
      <c r="F5950" s="186">
        <v>0</v>
      </c>
      <c r="G5950" s="185" t="s">
        <v>6096</v>
      </c>
      <c r="H5950" s="110" t="s">
        <v>6221</v>
      </c>
      <c r="I5950" s="110"/>
    </row>
    <row r="5951" spans="1:9" ht="11.25" customHeight="1" x14ac:dyDescent="0.2">
      <c r="A5951" s="181">
        <v>102292</v>
      </c>
      <c r="B5951" s="182" t="s">
        <v>560</v>
      </c>
      <c r="C5951" s="182" t="s">
        <v>178</v>
      </c>
      <c r="D5951" s="183"/>
      <c r="E5951" s="188" t="s">
        <v>15193</v>
      </c>
      <c r="F5951" s="186">
        <v>0</v>
      </c>
      <c r="G5951" s="185" t="s">
        <v>6096</v>
      </c>
      <c r="H5951" s="110" t="s">
        <v>6221</v>
      </c>
      <c r="I5951" s="110"/>
    </row>
    <row r="5952" spans="1:9" ht="11.25" customHeight="1" x14ac:dyDescent="0.2">
      <c r="A5952" s="181">
        <v>102293</v>
      </c>
      <c r="B5952" s="182" t="s">
        <v>11388</v>
      </c>
      <c r="C5952" s="182" t="s">
        <v>178</v>
      </c>
      <c r="D5952" s="183"/>
      <c r="E5952" s="188" t="s">
        <v>15193</v>
      </c>
      <c r="F5952" s="186">
        <v>0</v>
      </c>
      <c r="G5952" s="185" t="s">
        <v>6096</v>
      </c>
      <c r="H5952" s="110" t="s">
        <v>6221</v>
      </c>
      <c r="I5952" s="110"/>
    </row>
    <row r="5953" spans="1:9" ht="11.25" customHeight="1" x14ac:dyDescent="0.2">
      <c r="A5953" s="181">
        <v>102294</v>
      </c>
      <c r="B5953" s="182" t="s">
        <v>7895</v>
      </c>
      <c r="C5953" s="182" t="s">
        <v>178</v>
      </c>
      <c r="D5953" s="183">
        <v>43839</v>
      </c>
      <c r="E5953" s="188" t="s">
        <v>15196</v>
      </c>
      <c r="F5953" s="186">
        <v>871816</v>
      </c>
      <c r="G5953" s="185" t="s">
        <v>6096</v>
      </c>
      <c r="H5953" s="110" t="s">
        <v>6221</v>
      </c>
      <c r="I5953" s="110"/>
    </row>
    <row r="5954" spans="1:9" ht="11.25" customHeight="1" x14ac:dyDescent="0.2">
      <c r="A5954" s="181">
        <v>102295</v>
      </c>
      <c r="B5954" s="182" t="s">
        <v>11387</v>
      </c>
      <c r="C5954" s="182" t="s">
        <v>178</v>
      </c>
      <c r="D5954" s="183"/>
      <c r="E5954" s="188" t="s">
        <v>15193</v>
      </c>
      <c r="F5954" s="186">
        <v>0</v>
      </c>
      <c r="G5954" s="185" t="s">
        <v>6096</v>
      </c>
      <c r="H5954" s="110" t="s">
        <v>6221</v>
      </c>
      <c r="I5954" s="110"/>
    </row>
    <row r="5955" spans="1:9" ht="11.25" customHeight="1" x14ac:dyDescent="0.2">
      <c r="A5955" s="181">
        <v>102296</v>
      </c>
      <c r="B5955" s="182" t="s">
        <v>2314</v>
      </c>
      <c r="C5955" s="182" t="s">
        <v>178</v>
      </c>
      <c r="D5955" s="183"/>
      <c r="E5955" s="188" t="s">
        <v>15193</v>
      </c>
      <c r="F5955" s="186">
        <v>0</v>
      </c>
      <c r="G5955" s="185" t="s">
        <v>6096</v>
      </c>
      <c r="H5955" s="110" t="s">
        <v>6221</v>
      </c>
      <c r="I5955" s="110"/>
    </row>
    <row r="5956" spans="1:9" ht="11.25" customHeight="1" x14ac:dyDescent="0.2">
      <c r="A5956" s="181">
        <v>102297</v>
      </c>
      <c r="B5956" s="182" t="s">
        <v>6509</v>
      </c>
      <c r="C5956" s="182" t="s">
        <v>178</v>
      </c>
      <c r="D5956" s="183">
        <v>45014</v>
      </c>
      <c r="E5956" s="188" t="s">
        <v>15194</v>
      </c>
      <c r="F5956" s="186">
        <v>284441</v>
      </c>
      <c r="G5956" s="185" t="s">
        <v>6096</v>
      </c>
      <c r="H5956" s="110" t="s">
        <v>6149</v>
      </c>
      <c r="I5956" s="110"/>
    </row>
    <row r="5957" spans="1:9" ht="11.25" customHeight="1" x14ac:dyDescent="0.2">
      <c r="A5957" s="181">
        <v>102298</v>
      </c>
      <c r="B5957" s="182" t="s">
        <v>7397</v>
      </c>
      <c r="C5957" s="182" t="s">
        <v>178</v>
      </c>
      <c r="D5957" s="183">
        <v>44596</v>
      </c>
      <c r="E5957" s="188" t="s">
        <v>7328</v>
      </c>
      <c r="F5957" s="186">
        <v>216609</v>
      </c>
      <c r="G5957" s="185" t="s">
        <v>6096</v>
      </c>
      <c r="H5957" s="110" t="s">
        <v>6215</v>
      </c>
      <c r="I5957" s="110"/>
    </row>
    <row r="5958" spans="1:9" ht="11.25" customHeight="1" x14ac:dyDescent="0.2">
      <c r="A5958" s="181">
        <v>102299</v>
      </c>
      <c r="B5958" s="182" t="s">
        <v>1014</v>
      </c>
      <c r="C5958" s="182" t="s">
        <v>178</v>
      </c>
      <c r="D5958" s="183"/>
      <c r="E5958" s="188" t="s">
        <v>15193</v>
      </c>
      <c r="F5958" s="186">
        <v>0</v>
      </c>
      <c r="G5958" s="185" t="s">
        <v>10089</v>
      </c>
      <c r="H5958" s="110" t="s">
        <v>6210</v>
      </c>
      <c r="I5958" s="110"/>
    </row>
    <row r="5959" spans="1:9" ht="11.25" customHeight="1" x14ac:dyDescent="0.2">
      <c r="A5959" s="181">
        <v>102300</v>
      </c>
      <c r="B5959" s="182" t="s">
        <v>2277</v>
      </c>
      <c r="C5959" s="182" t="s">
        <v>178</v>
      </c>
      <c r="D5959" s="183"/>
      <c r="E5959" s="188" t="s">
        <v>15193</v>
      </c>
      <c r="F5959" s="186">
        <v>0</v>
      </c>
      <c r="G5959" s="185" t="s">
        <v>6096</v>
      </c>
      <c r="H5959" s="110" t="s">
        <v>6119</v>
      </c>
      <c r="I5959" s="110"/>
    </row>
    <row r="5960" spans="1:9" ht="11.25" customHeight="1" x14ac:dyDescent="0.2">
      <c r="A5960" s="181">
        <v>102301</v>
      </c>
      <c r="B5960" s="182" t="s">
        <v>3714</v>
      </c>
      <c r="C5960" s="182" t="s">
        <v>178</v>
      </c>
      <c r="D5960" s="183">
        <v>44589</v>
      </c>
      <c r="E5960" s="188" t="s">
        <v>7328</v>
      </c>
      <c r="F5960" s="186">
        <v>35910</v>
      </c>
      <c r="G5960" s="185" t="s">
        <v>6096</v>
      </c>
      <c r="H5960" s="110" t="s">
        <v>6257</v>
      </c>
      <c r="I5960" s="110"/>
    </row>
    <row r="5961" spans="1:9" ht="11.25" customHeight="1" x14ac:dyDescent="0.2">
      <c r="A5961" s="181">
        <v>102302</v>
      </c>
      <c r="B5961" s="182" t="s">
        <v>3719</v>
      </c>
      <c r="C5961" s="182" t="s">
        <v>178</v>
      </c>
      <c r="D5961" s="183"/>
      <c r="E5961" s="188" t="s">
        <v>15193</v>
      </c>
      <c r="F5961" s="186">
        <v>0</v>
      </c>
      <c r="G5961" s="185" t="s">
        <v>6096</v>
      </c>
      <c r="H5961" s="110" t="s">
        <v>6362</v>
      </c>
      <c r="I5961" s="110"/>
    </row>
    <row r="5962" spans="1:9" ht="11.25" customHeight="1" x14ac:dyDescent="0.2">
      <c r="A5962" s="181">
        <v>102303</v>
      </c>
      <c r="B5962" s="182" t="s">
        <v>3700</v>
      </c>
      <c r="C5962" s="182" t="s">
        <v>178</v>
      </c>
      <c r="D5962" s="183"/>
      <c r="E5962" s="188" t="s">
        <v>15193</v>
      </c>
      <c r="F5962" s="186">
        <v>0</v>
      </c>
      <c r="G5962" s="185" t="s">
        <v>6096</v>
      </c>
      <c r="H5962" s="110" t="s">
        <v>7568</v>
      </c>
      <c r="I5962" s="110"/>
    </row>
    <row r="5963" spans="1:9" ht="11.25" customHeight="1" x14ac:dyDescent="0.2">
      <c r="A5963" s="181">
        <v>102304</v>
      </c>
      <c r="B5963" s="182" t="s">
        <v>3124</v>
      </c>
      <c r="C5963" s="182" t="s">
        <v>171</v>
      </c>
      <c r="D5963" s="183">
        <v>43839</v>
      </c>
      <c r="E5963" s="188" t="s">
        <v>15196</v>
      </c>
      <c r="F5963" s="186">
        <v>27195</v>
      </c>
      <c r="G5963" s="185" t="s">
        <v>6096</v>
      </c>
      <c r="H5963" s="110" t="s">
        <v>6261</v>
      </c>
      <c r="I5963" s="110"/>
    </row>
    <row r="5964" spans="1:9" ht="11.25" customHeight="1" x14ac:dyDescent="0.2">
      <c r="A5964" s="181">
        <v>102305</v>
      </c>
      <c r="B5964" s="182" t="s">
        <v>11385</v>
      </c>
      <c r="C5964" s="182" t="s">
        <v>178</v>
      </c>
      <c r="D5964" s="183"/>
      <c r="E5964" s="188" t="s">
        <v>15193</v>
      </c>
      <c r="F5964" s="186">
        <v>0</v>
      </c>
      <c r="G5964" s="185" t="s">
        <v>6096</v>
      </c>
      <c r="H5964" s="110" t="s">
        <v>6261</v>
      </c>
      <c r="I5964" s="110"/>
    </row>
    <row r="5965" spans="1:9" ht="11.25" customHeight="1" x14ac:dyDescent="0.2">
      <c r="A5965" s="181">
        <v>102306</v>
      </c>
      <c r="B5965" s="182" t="s">
        <v>2198</v>
      </c>
      <c r="C5965" s="182" t="s">
        <v>178</v>
      </c>
      <c r="D5965" s="183"/>
      <c r="E5965" s="188" t="s">
        <v>15193</v>
      </c>
      <c r="F5965" s="186">
        <v>0</v>
      </c>
      <c r="G5965" s="185" t="s">
        <v>6096</v>
      </c>
      <c r="H5965" s="110" t="s">
        <v>6261</v>
      </c>
      <c r="I5965" s="110"/>
    </row>
    <row r="5966" spans="1:9" ht="11.25" customHeight="1" x14ac:dyDescent="0.2">
      <c r="A5966" s="181">
        <v>102307</v>
      </c>
      <c r="B5966" s="182" t="s">
        <v>11384</v>
      </c>
      <c r="C5966" s="182" t="s">
        <v>178</v>
      </c>
      <c r="D5966" s="183">
        <v>44596</v>
      </c>
      <c r="E5966" s="188" t="s">
        <v>7328</v>
      </c>
      <c r="F5966" s="186">
        <v>681</v>
      </c>
      <c r="G5966" s="185" t="s">
        <v>6096</v>
      </c>
      <c r="H5966" s="110" t="s">
        <v>6261</v>
      </c>
      <c r="I5966" s="110"/>
    </row>
    <row r="5967" spans="1:9" ht="11.25" customHeight="1" x14ac:dyDescent="0.2">
      <c r="A5967" s="181">
        <v>102308</v>
      </c>
      <c r="B5967" s="182" t="s">
        <v>2267</v>
      </c>
      <c r="C5967" s="182" t="s">
        <v>178</v>
      </c>
      <c r="D5967" s="183"/>
      <c r="E5967" s="188" t="s">
        <v>15193</v>
      </c>
      <c r="F5967" s="186">
        <v>0</v>
      </c>
      <c r="G5967" s="185" t="s">
        <v>6096</v>
      </c>
      <c r="H5967" s="110" t="s">
        <v>6261</v>
      </c>
      <c r="I5967" s="110"/>
    </row>
    <row r="5968" spans="1:9" ht="11.25" customHeight="1" x14ac:dyDescent="0.2">
      <c r="A5968" s="181">
        <v>102309</v>
      </c>
      <c r="B5968" s="182" t="s">
        <v>11383</v>
      </c>
      <c r="C5968" s="182" t="s">
        <v>178</v>
      </c>
      <c r="D5968" s="183"/>
      <c r="E5968" s="188" t="s">
        <v>15193</v>
      </c>
      <c r="F5968" s="186">
        <v>0</v>
      </c>
      <c r="G5968" s="185" t="s">
        <v>6096</v>
      </c>
      <c r="H5968" s="110" t="s">
        <v>6261</v>
      </c>
      <c r="I5968" s="110"/>
    </row>
    <row r="5969" spans="1:9" ht="11.25" customHeight="1" x14ac:dyDescent="0.2">
      <c r="A5969" s="181">
        <v>102310</v>
      </c>
      <c r="B5969" s="182" t="s">
        <v>11382</v>
      </c>
      <c r="C5969" s="182" t="s">
        <v>178</v>
      </c>
      <c r="D5969" s="183">
        <v>44596</v>
      </c>
      <c r="E5969" s="188" t="s">
        <v>7328</v>
      </c>
      <c r="F5969" s="186">
        <v>1356.01</v>
      </c>
      <c r="G5969" s="185" t="s">
        <v>6096</v>
      </c>
      <c r="H5969" s="110" t="s">
        <v>6261</v>
      </c>
      <c r="I5969" s="110"/>
    </row>
    <row r="5970" spans="1:9" ht="11.25" customHeight="1" x14ac:dyDescent="0.2">
      <c r="A5970" s="181">
        <v>102311</v>
      </c>
      <c r="B5970" s="182" t="s">
        <v>1565</v>
      </c>
      <c r="C5970" s="182" t="s">
        <v>183</v>
      </c>
      <c r="D5970" s="183"/>
      <c r="E5970" s="188" t="s">
        <v>15193</v>
      </c>
      <c r="F5970" s="186">
        <v>0</v>
      </c>
      <c r="G5970" s="185" t="s">
        <v>6096</v>
      </c>
      <c r="H5970" s="110" t="s">
        <v>6261</v>
      </c>
      <c r="I5970" s="110"/>
    </row>
    <row r="5971" spans="1:9" ht="11.25" customHeight="1" x14ac:dyDescent="0.2">
      <c r="A5971" s="181">
        <v>102312</v>
      </c>
      <c r="B5971" s="182" t="s">
        <v>1639</v>
      </c>
      <c r="C5971" s="182" t="s">
        <v>183</v>
      </c>
      <c r="D5971" s="183"/>
      <c r="E5971" s="188" t="s">
        <v>15193</v>
      </c>
      <c r="F5971" s="186">
        <v>0</v>
      </c>
      <c r="G5971" s="185" t="s">
        <v>6096</v>
      </c>
      <c r="H5971" s="110" t="s">
        <v>6261</v>
      </c>
      <c r="I5971" s="110"/>
    </row>
    <row r="5972" spans="1:9" ht="11.25" customHeight="1" x14ac:dyDescent="0.2">
      <c r="A5972" s="181">
        <v>102313</v>
      </c>
      <c r="B5972" s="182" t="s">
        <v>978</v>
      </c>
      <c r="C5972" s="182" t="s">
        <v>4484</v>
      </c>
      <c r="D5972" s="183"/>
      <c r="E5972" s="188" t="s">
        <v>15193</v>
      </c>
      <c r="F5972" s="186">
        <v>0</v>
      </c>
      <c r="G5972" s="185" t="s">
        <v>6096</v>
      </c>
      <c r="H5972" s="110" t="s">
        <v>6261</v>
      </c>
      <c r="I5972" s="110"/>
    </row>
    <row r="5973" spans="1:9" ht="11.25" customHeight="1" x14ac:dyDescent="0.2">
      <c r="A5973" s="181">
        <v>102314</v>
      </c>
      <c r="B5973" s="182" t="s">
        <v>3033</v>
      </c>
      <c r="C5973" s="182" t="s">
        <v>178</v>
      </c>
      <c r="D5973" s="183"/>
      <c r="E5973" s="188" t="s">
        <v>15193</v>
      </c>
      <c r="F5973" s="186">
        <v>0</v>
      </c>
      <c r="G5973" s="185" t="s">
        <v>6096</v>
      </c>
      <c r="H5973" s="110" t="s">
        <v>6261</v>
      </c>
      <c r="I5973" s="110"/>
    </row>
    <row r="5974" spans="1:9" ht="11.25" customHeight="1" x14ac:dyDescent="0.2">
      <c r="A5974" s="181">
        <v>102315</v>
      </c>
      <c r="B5974" s="182" t="s">
        <v>3049</v>
      </c>
      <c r="C5974" s="182" t="s">
        <v>178</v>
      </c>
      <c r="D5974" s="183">
        <v>45014</v>
      </c>
      <c r="E5974" s="188" t="s">
        <v>15194</v>
      </c>
      <c r="F5974" s="186">
        <v>30813</v>
      </c>
      <c r="G5974" s="185" t="s">
        <v>6096</v>
      </c>
      <c r="H5974" s="110" t="s">
        <v>6261</v>
      </c>
      <c r="I5974" s="110"/>
    </row>
    <row r="5975" spans="1:9" ht="11.25" customHeight="1" x14ac:dyDescent="0.2">
      <c r="A5975" s="181">
        <v>102317</v>
      </c>
      <c r="B5975" s="182" t="s">
        <v>3772</v>
      </c>
      <c r="C5975" s="182" t="s">
        <v>178</v>
      </c>
      <c r="D5975" s="183">
        <v>44589</v>
      </c>
      <c r="E5975" s="188" t="s">
        <v>7328</v>
      </c>
      <c r="F5975" s="186">
        <v>39502</v>
      </c>
      <c r="G5975" s="185" t="s">
        <v>6096</v>
      </c>
      <c r="H5975" s="110" t="s">
        <v>6261</v>
      </c>
      <c r="I5975" s="110"/>
    </row>
    <row r="5976" spans="1:9" ht="11.25" customHeight="1" x14ac:dyDescent="0.2">
      <c r="A5976" s="181">
        <v>102318</v>
      </c>
      <c r="B5976" s="182" t="s">
        <v>657</v>
      </c>
      <c r="C5976" s="182" t="s">
        <v>183</v>
      </c>
      <c r="D5976" s="183"/>
      <c r="E5976" s="188" t="s">
        <v>15193</v>
      </c>
      <c r="F5976" s="186">
        <v>0</v>
      </c>
      <c r="G5976" s="185" t="s">
        <v>6096</v>
      </c>
      <c r="H5976" s="110" t="s">
        <v>6261</v>
      </c>
      <c r="I5976" s="110"/>
    </row>
    <row r="5977" spans="1:9" ht="11.25" customHeight="1" x14ac:dyDescent="0.2">
      <c r="A5977" s="181">
        <v>102319</v>
      </c>
      <c r="B5977" s="182" t="s">
        <v>817</v>
      </c>
      <c r="C5977" s="182" t="s">
        <v>183</v>
      </c>
      <c r="D5977" s="183"/>
      <c r="E5977" s="188" t="s">
        <v>15193</v>
      </c>
      <c r="F5977" s="186">
        <v>0</v>
      </c>
      <c r="G5977" s="185" t="s">
        <v>6096</v>
      </c>
      <c r="H5977" s="110" t="s">
        <v>6261</v>
      </c>
      <c r="I5977" s="110"/>
    </row>
    <row r="5978" spans="1:9" ht="11.25" customHeight="1" x14ac:dyDescent="0.2">
      <c r="A5978" s="181">
        <v>102320</v>
      </c>
      <c r="B5978" s="182" t="s">
        <v>11378</v>
      </c>
      <c r="C5978" s="182" t="s">
        <v>178</v>
      </c>
      <c r="D5978" s="183"/>
      <c r="E5978" s="188" t="s">
        <v>15193</v>
      </c>
      <c r="F5978" s="186">
        <v>0</v>
      </c>
      <c r="G5978" s="185" t="s">
        <v>6096</v>
      </c>
      <c r="H5978" s="110" t="s">
        <v>6261</v>
      </c>
      <c r="I5978" s="110"/>
    </row>
    <row r="5979" spans="1:9" ht="11.25" customHeight="1" x14ac:dyDescent="0.2">
      <c r="A5979" s="181">
        <v>102321</v>
      </c>
      <c r="B5979" s="182" t="s">
        <v>714</v>
      </c>
      <c r="C5979" s="182" t="s">
        <v>183</v>
      </c>
      <c r="D5979" s="183"/>
      <c r="E5979" s="188" t="s">
        <v>15193</v>
      </c>
      <c r="F5979" s="186">
        <v>0</v>
      </c>
      <c r="G5979" s="185" t="s">
        <v>6096</v>
      </c>
      <c r="H5979" s="110" t="s">
        <v>6121</v>
      </c>
      <c r="I5979" s="110"/>
    </row>
    <row r="5980" spans="1:9" ht="11.25" customHeight="1" x14ac:dyDescent="0.2">
      <c r="A5980" s="181">
        <v>102322</v>
      </c>
      <c r="B5980" s="182" t="s">
        <v>11376</v>
      </c>
      <c r="C5980" s="182" t="s">
        <v>178</v>
      </c>
      <c r="D5980" s="183"/>
      <c r="E5980" s="188" t="s">
        <v>15193</v>
      </c>
      <c r="F5980" s="186">
        <v>0</v>
      </c>
      <c r="G5980" s="185" t="s">
        <v>6096</v>
      </c>
      <c r="H5980" s="110" t="s">
        <v>6121</v>
      </c>
      <c r="I5980" s="110"/>
    </row>
    <row r="5981" spans="1:9" ht="11.25" customHeight="1" x14ac:dyDescent="0.2">
      <c r="A5981" s="181">
        <v>102323</v>
      </c>
      <c r="B5981" s="182" t="s">
        <v>1911</v>
      </c>
      <c r="C5981" s="182" t="s">
        <v>171</v>
      </c>
      <c r="D5981" s="183"/>
      <c r="E5981" s="188" t="s">
        <v>15193</v>
      </c>
      <c r="F5981" s="186">
        <v>0</v>
      </c>
      <c r="G5981" s="185" t="s">
        <v>6096</v>
      </c>
      <c r="H5981" s="110" t="s">
        <v>6121</v>
      </c>
      <c r="I5981" s="110"/>
    </row>
    <row r="5982" spans="1:9" ht="11.25" customHeight="1" x14ac:dyDescent="0.2">
      <c r="A5982" s="181">
        <v>102324</v>
      </c>
      <c r="B5982" s="182" t="s">
        <v>2293</v>
      </c>
      <c r="C5982" s="182" t="s">
        <v>171</v>
      </c>
      <c r="D5982" s="183"/>
      <c r="E5982" s="188" t="s">
        <v>15193</v>
      </c>
      <c r="F5982" s="186">
        <v>0</v>
      </c>
      <c r="G5982" s="185" t="s">
        <v>6096</v>
      </c>
      <c r="H5982" s="110" t="s">
        <v>6121</v>
      </c>
      <c r="I5982" s="110"/>
    </row>
    <row r="5983" spans="1:9" ht="11.25" customHeight="1" x14ac:dyDescent="0.2">
      <c r="A5983" s="181">
        <v>102325</v>
      </c>
      <c r="B5983" s="182" t="s">
        <v>8391</v>
      </c>
      <c r="C5983" s="182" t="s">
        <v>178</v>
      </c>
      <c r="D5983" s="183">
        <v>43661</v>
      </c>
      <c r="E5983" s="188" t="s">
        <v>15195</v>
      </c>
      <c r="F5983" s="186">
        <v>387931</v>
      </c>
      <c r="G5983" s="185" t="s">
        <v>6096</v>
      </c>
      <c r="H5983" s="110" t="s">
        <v>6121</v>
      </c>
      <c r="I5983" s="110"/>
    </row>
    <row r="5984" spans="1:9" ht="11.25" customHeight="1" x14ac:dyDescent="0.2">
      <c r="A5984" s="181">
        <v>102326</v>
      </c>
      <c r="B5984" s="182" t="s">
        <v>8390</v>
      </c>
      <c r="C5984" s="182" t="s">
        <v>178</v>
      </c>
      <c r="D5984" s="183">
        <v>43661</v>
      </c>
      <c r="E5984" s="188" t="s">
        <v>15195</v>
      </c>
      <c r="F5984" s="186">
        <v>103448</v>
      </c>
      <c r="G5984" s="185" t="s">
        <v>6096</v>
      </c>
      <c r="H5984" s="110" t="s">
        <v>6121</v>
      </c>
      <c r="I5984" s="110"/>
    </row>
    <row r="5985" spans="1:9" ht="11.25" customHeight="1" x14ac:dyDescent="0.2">
      <c r="A5985" s="181">
        <v>102327</v>
      </c>
      <c r="B5985" s="182" t="s">
        <v>8389</v>
      </c>
      <c r="C5985" s="182" t="s">
        <v>178</v>
      </c>
      <c r="D5985" s="183">
        <v>43661</v>
      </c>
      <c r="E5985" s="188" t="s">
        <v>15195</v>
      </c>
      <c r="F5985" s="186">
        <v>108621</v>
      </c>
      <c r="G5985" s="185" t="s">
        <v>6096</v>
      </c>
      <c r="H5985" s="110" t="s">
        <v>6121</v>
      </c>
      <c r="I5985" s="110"/>
    </row>
    <row r="5986" spans="1:9" ht="11.25" customHeight="1" x14ac:dyDescent="0.2">
      <c r="A5986" s="181">
        <v>102328</v>
      </c>
      <c r="B5986" s="182" t="s">
        <v>8388</v>
      </c>
      <c r="C5986" s="182" t="s">
        <v>178</v>
      </c>
      <c r="D5986" s="183">
        <v>43661</v>
      </c>
      <c r="E5986" s="188" t="s">
        <v>15195</v>
      </c>
      <c r="F5986" s="186">
        <v>267241</v>
      </c>
      <c r="G5986" s="185" t="s">
        <v>6096</v>
      </c>
      <c r="H5986" s="110" t="s">
        <v>6121</v>
      </c>
      <c r="I5986" s="110"/>
    </row>
    <row r="5987" spans="1:9" ht="11.25" customHeight="1" x14ac:dyDescent="0.2">
      <c r="A5987" s="181">
        <v>102329</v>
      </c>
      <c r="B5987" s="182" t="s">
        <v>1964</v>
      </c>
      <c r="C5987" s="182" t="s">
        <v>178</v>
      </c>
      <c r="D5987" s="183"/>
      <c r="E5987" s="188" t="s">
        <v>15193</v>
      </c>
      <c r="F5987" s="186">
        <v>0</v>
      </c>
      <c r="G5987" s="185" t="s">
        <v>6096</v>
      </c>
      <c r="H5987" s="110" t="s">
        <v>6261</v>
      </c>
      <c r="I5987" s="110"/>
    </row>
    <row r="5988" spans="1:9" ht="11.25" customHeight="1" x14ac:dyDescent="0.2">
      <c r="A5988" s="181">
        <v>102330</v>
      </c>
      <c r="B5988" s="182" t="s">
        <v>8387</v>
      </c>
      <c r="C5988" s="182" t="s">
        <v>178</v>
      </c>
      <c r="D5988" s="183">
        <v>43661</v>
      </c>
      <c r="E5988" s="188" t="s">
        <v>15195</v>
      </c>
      <c r="F5988" s="186">
        <v>762069</v>
      </c>
      <c r="G5988" s="185" t="s">
        <v>6096</v>
      </c>
      <c r="H5988" s="110" t="s">
        <v>6261</v>
      </c>
      <c r="I5988" s="110"/>
    </row>
    <row r="5989" spans="1:9" ht="11.25" customHeight="1" x14ac:dyDescent="0.2">
      <c r="A5989" s="181">
        <v>102331</v>
      </c>
      <c r="B5989" s="182" t="s">
        <v>8386</v>
      </c>
      <c r="C5989" s="182" t="s">
        <v>178</v>
      </c>
      <c r="D5989" s="183">
        <v>43661</v>
      </c>
      <c r="E5989" s="188" t="s">
        <v>15195</v>
      </c>
      <c r="F5989" s="186">
        <v>4310345.01</v>
      </c>
      <c r="G5989" s="185" t="s">
        <v>6096</v>
      </c>
      <c r="H5989" s="110" t="s">
        <v>6261</v>
      </c>
      <c r="I5989" s="110"/>
    </row>
    <row r="5990" spans="1:9" ht="11.25" customHeight="1" x14ac:dyDescent="0.2">
      <c r="A5990" s="181">
        <v>102332</v>
      </c>
      <c r="B5990" s="182" t="s">
        <v>8403</v>
      </c>
      <c r="C5990" s="182" t="s">
        <v>178</v>
      </c>
      <c r="D5990" s="183">
        <v>43658</v>
      </c>
      <c r="E5990" s="188" t="s">
        <v>15195</v>
      </c>
      <c r="F5990" s="186">
        <v>109999.99</v>
      </c>
      <c r="G5990" s="185" t="s">
        <v>6096</v>
      </c>
      <c r="H5990" s="110" t="s">
        <v>6257</v>
      </c>
      <c r="I5990" s="110"/>
    </row>
    <row r="5991" spans="1:9" ht="11.25" customHeight="1" x14ac:dyDescent="0.2">
      <c r="A5991" s="181">
        <v>102333</v>
      </c>
      <c r="B5991" s="182" t="s">
        <v>8385</v>
      </c>
      <c r="C5991" s="182" t="s">
        <v>183</v>
      </c>
      <c r="D5991" s="183">
        <v>43661</v>
      </c>
      <c r="E5991" s="188" t="s">
        <v>15195</v>
      </c>
      <c r="F5991" s="186">
        <v>416543.99</v>
      </c>
      <c r="G5991" s="185" t="s">
        <v>6096</v>
      </c>
      <c r="H5991" s="110" t="s">
        <v>6257</v>
      </c>
      <c r="I5991" s="110"/>
    </row>
    <row r="5992" spans="1:9" ht="11.25" customHeight="1" x14ac:dyDescent="0.2">
      <c r="A5992" s="181">
        <v>102334</v>
      </c>
      <c r="B5992" s="182" t="s">
        <v>8384</v>
      </c>
      <c r="C5992" s="182" t="s">
        <v>183</v>
      </c>
      <c r="D5992" s="183">
        <v>43661</v>
      </c>
      <c r="E5992" s="188" t="s">
        <v>15195</v>
      </c>
      <c r="F5992" s="186">
        <v>1058237</v>
      </c>
      <c r="G5992" s="185" t="s">
        <v>6096</v>
      </c>
      <c r="H5992" s="110" t="s">
        <v>6152</v>
      </c>
      <c r="I5992" s="110"/>
    </row>
    <row r="5993" spans="1:9" ht="11.25" customHeight="1" x14ac:dyDescent="0.2">
      <c r="A5993" s="181">
        <v>102335</v>
      </c>
      <c r="B5993" s="182" t="s">
        <v>4503</v>
      </c>
      <c r="C5993" s="182" t="s">
        <v>183</v>
      </c>
      <c r="D5993" s="183"/>
      <c r="E5993" s="188" t="s">
        <v>15193</v>
      </c>
      <c r="F5993" s="186">
        <v>0</v>
      </c>
      <c r="G5993" s="185" t="s">
        <v>6096</v>
      </c>
      <c r="H5993" s="110" t="s">
        <v>6152</v>
      </c>
      <c r="I5993" s="110"/>
    </row>
    <row r="5994" spans="1:9" ht="11.25" customHeight="1" x14ac:dyDescent="0.2">
      <c r="A5994" s="181">
        <v>102337</v>
      </c>
      <c r="B5994" s="182" t="s">
        <v>3238</v>
      </c>
      <c r="C5994" s="182" t="s">
        <v>178</v>
      </c>
      <c r="D5994" s="183"/>
      <c r="E5994" s="188" t="s">
        <v>15193</v>
      </c>
      <c r="F5994" s="186">
        <v>0</v>
      </c>
      <c r="G5994" s="185" t="s">
        <v>6096</v>
      </c>
      <c r="H5994" s="110" t="s">
        <v>6121</v>
      </c>
      <c r="I5994" s="110"/>
    </row>
    <row r="5995" spans="1:9" ht="11.25" customHeight="1" x14ac:dyDescent="0.2">
      <c r="A5995" s="181">
        <v>102338</v>
      </c>
      <c r="B5995" s="182" t="s">
        <v>11373</v>
      </c>
      <c r="C5995" s="182" t="s">
        <v>178</v>
      </c>
      <c r="D5995" s="183"/>
      <c r="E5995" s="188" t="s">
        <v>15193</v>
      </c>
      <c r="F5995" s="186">
        <v>0</v>
      </c>
      <c r="G5995" s="185" t="s">
        <v>6096</v>
      </c>
      <c r="H5995" s="110" t="s">
        <v>6152</v>
      </c>
      <c r="I5995" s="110"/>
    </row>
    <row r="5996" spans="1:9" ht="11.25" customHeight="1" x14ac:dyDescent="0.2">
      <c r="A5996" s="181">
        <v>102339</v>
      </c>
      <c r="B5996" s="182" t="s">
        <v>498</v>
      </c>
      <c r="C5996" s="182" t="s">
        <v>178</v>
      </c>
      <c r="D5996" s="183"/>
      <c r="E5996" s="188" t="s">
        <v>15193</v>
      </c>
      <c r="F5996" s="186">
        <v>0</v>
      </c>
      <c r="G5996" s="185" t="s">
        <v>6096</v>
      </c>
      <c r="H5996" s="110" t="s">
        <v>6121</v>
      </c>
      <c r="I5996" s="110"/>
    </row>
    <row r="5997" spans="1:9" ht="11.25" customHeight="1" x14ac:dyDescent="0.2">
      <c r="A5997" s="181">
        <v>102340</v>
      </c>
      <c r="B5997" s="182" t="s">
        <v>11372</v>
      </c>
      <c r="C5997" s="182" t="s">
        <v>178</v>
      </c>
      <c r="D5997" s="183"/>
      <c r="E5997" s="188" t="s">
        <v>15193</v>
      </c>
      <c r="F5997" s="186">
        <v>0</v>
      </c>
      <c r="G5997" s="185" t="s">
        <v>6096</v>
      </c>
      <c r="H5997" s="110" t="s">
        <v>6121</v>
      </c>
      <c r="I5997" s="110"/>
    </row>
    <row r="5998" spans="1:9" ht="11.25" customHeight="1" x14ac:dyDescent="0.2">
      <c r="A5998" s="181">
        <v>102341</v>
      </c>
      <c r="B5998" s="182" t="s">
        <v>11371</v>
      </c>
      <c r="C5998" s="182" t="s">
        <v>178</v>
      </c>
      <c r="D5998" s="183"/>
      <c r="E5998" s="188" t="s">
        <v>15193</v>
      </c>
      <c r="F5998" s="186">
        <v>0</v>
      </c>
      <c r="G5998" s="185" t="s">
        <v>6096</v>
      </c>
      <c r="H5998" s="110" t="s">
        <v>6121</v>
      </c>
      <c r="I5998" s="110"/>
    </row>
    <row r="5999" spans="1:9" ht="11.25" customHeight="1" x14ac:dyDescent="0.2">
      <c r="A5999" s="181">
        <v>102342</v>
      </c>
      <c r="B5999" s="182" t="s">
        <v>481</v>
      </c>
      <c r="C5999" s="182" t="s">
        <v>178</v>
      </c>
      <c r="D5999" s="183"/>
      <c r="E5999" s="188" t="s">
        <v>15193</v>
      </c>
      <c r="F5999" s="186">
        <v>0</v>
      </c>
      <c r="G5999" s="185" t="s">
        <v>6096</v>
      </c>
      <c r="H5999" s="110" t="s">
        <v>6257</v>
      </c>
      <c r="I5999" s="110"/>
    </row>
    <row r="6000" spans="1:9" ht="11.25" customHeight="1" x14ac:dyDescent="0.2">
      <c r="A6000" s="181">
        <v>102343</v>
      </c>
      <c r="B6000" s="182" t="s">
        <v>6887</v>
      </c>
      <c r="C6000" s="182" t="s">
        <v>178</v>
      </c>
      <c r="D6000" s="183">
        <v>44592</v>
      </c>
      <c r="E6000" s="188" t="s">
        <v>7328</v>
      </c>
      <c r="F6000" s="186">
        <v>203068</v>
      </c>
      <c r="G6000" s="185" t="s">
        <v>6096</v>
      </c>
      <c r="H6000" s="110" t="s">
        <v>6257</v>
      </c>
      <c r="I6000" s="110"/>
    </row>
    <row r="6001" spans="1:9" ht="11.25" customHeight="1" x14ac:dyDescent="0.2">
      <c r="A6001" s="181">
        <v>102344</v>
      </c>
      <c r="B6001" s="182" t="s">
        <v>6886</v>
      </c>
      <c r="C6001" s="182" t="s">
        <v>178</v>
      </c>
      <c r="D6001" s="183">
        <v>44585</v>
      </c>
      <c r="E6001" s="188" t="s">
        <v>7328</v>
      </c>
      <c r="F6001" s="186">
        <v>52810</v>
      </c>
      <c r="G6001" s="185" t="s">
        <v>6096</v>
      </c>
      <c r="H6001" s="110" t="s">
        <v>6150</v>
      </c>
      <c r="I6001" s="110"/>
    </row>
    <row r="6002" spans="1:9" ht="11.25" customHeight="1" x14ac:dyDescent="0.2">
      <c r="A6002" s="181">
        <v>102345</v>
      </c>
      <c r="B6002" s="182" t="s">
        <v>6885</v>
      </c>
      <c r="C6002" s="182" t="s">
        <v>178</v>
      </c>
      <c r="D6002" s="183">
        <v>45001</v>
      </c>
      <c r="E6002" s="188" t="s">
        <v>15194</v>
      </c>
      <c r="F6002" s="186">
        <v>76246</v>
      </c>
      <c r="G6002" s="185" t="s">
        <v>6096</v>
      </c>
      <c r="H6002" s="110" t="s">
        <v>6121</v>
      </c>
      <c r="I6002" s="110"/>
    </row>
    <row r="6003" spans="1:9" ht="11.25" customHeight="1" x14ac:dyDescent="0.2">
      <c r="A6003" s="181">
        <v>102346</v>
      </c>
      <c r="B6003" s="182" t="s">
        <v>6884</v>
      </c>
      <c r="C6003" s="182" t="s">
        <v>178</v>
      </c>
      <c r="D6003" s="183">
        <v>44585</v>
      </c>
      <c r="E6003" s="188" t="s">
        <v>7328</v>
      </c>
      <c r="F6003" s="186">
        <v>63350.879999999997</v>
      </c>
      <c r="G6003" s="185" t="s">
        <v>6096</v>
      </c>
      <c r="H6003" s="110" t="s">
        <v>6152</v>
      </c>
      <c r="I6003" s="110"/>
    </row>
    <row r="6004" spans="1:9" ht="11.25" customHeight="1" x14ac:dyDescent="0.2">
      <c r="A6004" s="181">
        <v>102347</v>
      </c>
      <c r="B6004" s="182" t="s">
        <v>6250</v>
      </c>
      <c r="C6004" s="182" t="s">
        <v>183</v>
      </c>
      <c r="D6004" s="183">
        <v>45062</v>
      </c>
      <c r="E6004" s="188" t="s">
        <v>15194</v>
      </c>
      <c r="F6004" s="186">
        <v>167706</v>
      </c>
      <c r="G6004" s="185" t="s">
        <v>6096</v>
      </c>
      <c r="H6004" s="110" t="s">
        <v>6152</v>
      </c>
      <c r="I6004" s="110"/>
    </row>
    <row r="6005" spans="1:9" ht="11.25" customHeight="1" x14ac:dyDescent="0.2">
      <c r="A6005" s="181">
        <v>102348</v>
      </c>
      <c r="B6005" s="182" t="s">
        <v>1511</v>
      </c>
      <c r="C6005" s="182" t="s">
        <v>171</v>
      </c>
      <c r="D6005" s="183"/>
      <c r="E6005" s="188" t="s">
        <v>15193</v>
      </c>
      <c r="F6005" s="186">
        <v>0</v>
      </c>
      <c r="G6005" s="185" t="s">
        <v>6096</v>
      </c>
      <c r="H6005" s="110" t="s">
        <v>6152</v>
      </c>
      <c r="I6005" s="110"/>
    </row>
    <row r="6006" spans="1:9" ht="11.25" customHeight="1" x14ac:dyDescent="0.2">
      <c r="A6006" s="181">
        <v>102349</v>
      </c>
      <c r="B6006" s="182" t="s">
        <v>492</v>
      </c>
      <c r="C6006" s="182" t="s">
        <v>183</v>
      </c>
      <c r="D6006" s="183"/>
      <c r="E6006" s="188" t="s">
        <v>15193</v>
      </c>
      <c r="F6006" s="186">
        <v>0</v>
      </c>
      <c r="G6006" s="185" t="s">
        <v>6096</v>
      </c>
      <c r="H6006" s="110" t="s">
        <v>6168</v>
      </c>
      <c r="I6006" s="110"/>
    </row>
    <row r="6007" spans="1:9" ht="11.25" customHeight="1" x14ac:dyDescent="0.2">
      <c r="A6007" s="181">
        <v>102350</v>
      </c>
      <c r="B6007" s="182" t="s">
        <v>11369</v>
      </c>
      <c r="C6007" s="182" t="s">
        <v>183</v>
      </c>
      <c r="D6007" s="183"/>
      <c r="E6007" s="188" t="s">
        <v>15193</v>
      </c>
      <c r="F6007" s="186">
        <v>0</v>
      </c>
      <c r="G6007" s="185" t="s">
        <v>6096</v>
      </c>
      <c r="H6007" s="110" t="s">
        <v>7081</v>
      </c>
      <c r="I6007" s="110"/>
    </row>
    <row r="6008" spans="1:9" ht="11.25" customHeight="1" x14ac:dyDescent="0.2">
      <c r="A6008" s="181">
        <v>102351</v>
      </c>
      <c r="B6008" s="182" t="s">
        <v>3189</v>
      </c>
      <c r="C6008" s="182" t="s">
        <v>171</v>
      </c>
      <c r="D6008" s="183"/>
      <c r="E6008" s="188" t="s">
        <v>15193</v>
      </c>
      <c r="F6008" s="186">
        <v>0</v>
      </c>
      <c r="G6008" s="185" t="s">
        <v>6096</v>
      </c>
      <c r="H6008" s="110" t="s">
        <v>7081</v>
      </c>
      <c r="I6008" s="110"/>
    </row>
    <row r="6009" spans="1:9" ht="11.25" customHeight="1" x14ac:dyDescent="0.2">
      <c r="A6009" s="181">
        <v>102352</v>
      </c>
      <c r="B6009" s="182" t="s">
        <v>1401</v>
      </c>
      <c r="C6009" s="182" t="s">
        <v>178</v>
      </c>
      <c r="D6009" s="183"/>
      <c r="E6009" s="188" t="s">
        <v>15193</v>
      </c>
      <c r="F6009" s="186">
        <v>0</v>
      </c>
      <c r="G6009" s="185" t="s">
        <v>6096</v>
      </c>
      <c r="H6009" s="110" t="s">
        <v>6152</v>
      </c>
      <c r="I6009" s="110"/>
    </row>
    <row r="6010" spans="1:9" ht="11.25" customHeight="1" x14ac:dyDescent="0.2">
      <c r="A6010" s="181">
        <v>102353</v>
      </c>
      <c r="B6010" s="182" t="s">
        <v>11367</v>
      </c>
      <c r="C6010" s="182" t="s">
        <v>178</v>
      </c>
      <c r="D6010" s="183"/>
      <c r="E6010" s="188" t="s">
        <v>15193</v>
      </c>
      <c r="F6010" s="186">
        <v>0</v>
      </c>
      <c r="G6010" s="185" t="s">
        <v>6096</v>
      </c>
      <c r="H6010" s="110" t="s">
        <v>6152</v>
      </c>
      <c r="I6010" s="110"/>
    </row>
    <row r="6011" spans="1:9" ht="11.25" customHeight="1" x14ac:dyDescent="0.2">
      <c r="A6011" s="181">
        <v>102354</v>
      </c>
      <c r="B6011" s="182" t="s">
        <v>11366</v>
      </c>
      <c r="C6011" s="182" t="s">
        <v>171</v>
      </c>
      <c r="D6011" s="183"/>
      <c r="E6011" s="188" t="s">
        <v>15193</v>
      </c>
      <c r="F6011" s="186">
        <v>0</v>
      </c>
      <c r="G6011" s="185" t="s">
        <v>6096</v>
      </c>
      <c r="H6011" s="110" t="s">
        <v>7081</v>
      </c>
      <c r="I6011" s="110"/>
    </row>
    <row r="6012" spans="1:9" ht="11.25" customHeight="1" x14ac:dyDescent="0.2">
      <c r="A6012" s="181">
        <v>102355</v>
      </c>
      <c r="B6012" s="182" t="s">
        <v>8960</v>
      </c>
      <c r="C6012" s="182" t="s">
        <v>178</v>
      </c>
      <c r="D6012" s="183">
        <v>44592</v>
      </c>
      <c r="E6012" s="188" t="s">
        <v>7328</v>
      </c>
      <c r="F6012" s="186">
        <v>414198</v>
      </c>
      <c r="G6012" s="185" t="s">
        <v>6096</v>
      </c>
      <c r="H6012" s="110" t="s">
        <v>7081</v>
      </c>
      <c r="I6012" s="110"/>
    </row>
    <row r="6013" spans="1:9" ht="11.25" customHeight="1" x14ac:dyDescent="0.2">
      <c r="A6013" s="181">
        <v>102356</v>
      </c>
      <c r="B6013" s="182" t="s">
        <v>1626</v>
      </c>
      <c r="C6013" s="182" t="s">
        <v>183</v>
      </c>
      <c r="D6013" s="183">
        <v>45014</v>
      </c>
      <c r="E6013" s="188" t="s">
        <v>15194</v>
      </c>
      <c r="F6013" s="186">
        <v>9401</v>
      </c>
      <c r="G6013" s="185" t="s">
        <v>6096</v>
      </c>
      <c r="H6013" s="110" t="s">
        <v>6152</v>
      </c>
      <c r="I6013" s="110"/>
    </row>
    <row r="6014" spans="1:9" ht="11.25" customHeight="1" x14ac:dyDescent="0.2">
      <c r="A6014" s="181">
        <v>102357</v>
      </c>
      <c r="B6014" s="182" t="s">
        <v>1936</v>
      </c>
      <c r="C6014" s="182" t="s">
        <v>171</v>
      </c>
      <c r="D6014" s="183"/>
      <c r="E6014" s="188" t="s">
        <v>15193</v>
      </c>
      <c r="F6014" s="186">
        <v>0</v>
      </c>
      <c r="G6014" s="185" t="s">
        <v>6096</v>
      </c>
      <c r="H6014" s="110" t="s">
        <v>6152</v>
      </c>
      <c r="I6014" s="110"/>
    </row>
    <row r="6015" spans="1:9" ht="11.25" customHeight="1" x14ac:dyDescent="0.2">
      <c r="A6015" s="181">
        <v>102358</v>
      </c>
      <c r="B6015" s="182" t="s">
        <v>7894</v>
      </c>
      <c r="C6015" s="182" t="s">
        <v>178</v>
      </c>
      <c r="D6015" s="183">
        <v>45014</v>
      </c>
      <c r="E6015" s="188" t="s">
        <v>15194</v>
      </c>
      <c r="F6015" s="186">
        <v>8855</v>
      </c>
      <c r="G6015" s="185" t="s">
        <v>6096</v>
      </c>
      <c r="H6015" s="110" t="s">
        <v>7081</v>
      </c>
      <c r="I6015" s="110"/>
    </row>
    <row r="6016" spans="1:9" ht="11.25" customHeight="1" x14ac:dyDescent="0.2">
      <c r="A6016" s="181">
        <v>102359</v>
      </c>
      <c r="B6016" s="182" t="s">
        <v>1705</v>
      </c>
      <c r="C6016" s="182" t="s">
        <v>168</v>
      </c>
      <c r="D6016" s="183"/>
      <c r="E6016" s="188" t="s">
        <v>15193</v>
      </c>
      <c r="F6016" s="186">
        <v>0</v>
      </c>
      <c r="G6016" s="185" t="s">
        <v>6096</v>
      </c>
      <c r="H6016" s="110" t="s">
        <v>6152</v>
      </c>
      <c r="I6016" s="110"/>
    </row>
    <row r="6017" spans="1:9" ht="11.25" customHeight="1" x14ac:dyDescent="0.2">
      <c r="A6017" s="181">
        <v>102360</v>
      </c>
      <c r="B6017" s="182" t="s">
        <v>1910</v>
      </c>
      <c r="C6017" s="182" t="s">
        <v>171</v>
      </c>
      <c r="D6017" s="183"/>
      <c r="E6017" s="188" t="s">
        <v>15193</v>
      </c>
      <c r="F6017" s="186">
        <v>0</v>
      </c>
      <c r="G6017" s="185" t="s">
        <v>6096</v>
      </c>
      <c r="H6017" s="110" t="s">
        <v>7081</v>
      </c>
      <c r="I6017" s="110"/>
    </row>
    <row r="6018" spans="1:9" ht="11.25" customHeight="1" x14ac:dyDescent="0.2">
      <c r="A6018" s="181">
        <v>102361</v>
      </c>
      <c r="B6018" s="182" t="s">
        <v>11364</v>
      </c>
      <c r="C6018" s="182" t="s">
        <v>171</v>
      </c>
      <c r="D6018" s="183"/>
      <c r="E6018" s="188" t="s">
        <v>15193</v>
      </c>
      <c r="F6018" s="186">
        <v>0</v>
      </c>
      <c r="G6018" s="185" t="s">
        <v>6096</v>
      </c>
      <c r="H6018" s="110" t="s">
        <v>6152</v>
      </c>
      <c r="I6018" s="110"/>
    </row>
    <row r="6019" spans="1:9" ht="11.25" customHeight="1" x14ac:dyDescent="0.2">
      <c r="A6019" s="181">
        <v>102362</v>
      </c>
      <c r="B6019" s="182" t="s">
        <v>1943</v>
      </c>
      <c r="C6019" s="182" t="s">
        <v>178</v>
      </c>
      <c r="D6019" s="183"/>
      <c r="E6019" s="188" t="s">
        <v>15193</v>
      </c>
      <c r="F6019" s="186">
        <v>0</v>
      </c>
      <c r="G6019" s="185" t="s">
        <v>6096</v>
      </c>
      <c r="H6019" s="110" t="s">
        <v>6152</v>
      </c>
      <c r="I6019" s="110"/>
    </row>
    <row r="6020" spans="1:9" ht="11.25" customHeight="1" x14ac:dyDescent="0.2">
      <c r="A6020" s="181">
        <v>102363</v>
      </c>
      <c r="B6020" s="182" t="s">
        <v>2170</v>
      </c>
      <c r="C6020" s="182" t="s">
        <v>178</v>
      </c>
      <c r="D6020" s="183"/>
      <c r="E6020" s="188" t="s">
        <v>15193</v>
      </c>
      <c r="F6020" s="186">
        <v>0</v>
      </c>
      <c r="G6020" s="185" t="s">
        <v>6096</v>
      </c>
      <c r="H6020" s="110" t="s">
        <v>6119</v>
      </c>
      <c r="I6020" s="110"/>
    </row>
    <row r="6021" spans="1:9" ht="11.25" customHeight="1" x14ac:dyDescent="0.2">
      <c r="A6021" s="181">
        <v>102364</v>
      </c>
      <c r="B6021" s="182" t="s">
        <v>6249</v>
      </c>
      <c r="C6021" s="182" t="s">
        <v>178</v>
      </c>
      <c r="D6021" s="183">
        <v>44719</v>
      </c>
      <c r="E6021" s="188" t="s">
        <v>7328</v>
      </c>
      <c r="F6021" s="186">
        <v>143616.01</v>
      </c>
      <c r="G6021" s="185" t="s">
        <v>6096</v>
      </c>
      <c r="H6021" s="110" t="s">
        <v>6155</v>
      </c>
      <c r="I6021" s="110"/>
    </row>
    <row r="6022" spans="1:9" ht="11.25" customHeight="1" x14ac:dyDescent="0.2">
      <c r="A6022" s="181">
        <v>102365</v>
      </c>
      <c r="B6022" s="182" t="s">
        <v>8377</v>
      </c>
      <c r="C6022" s="182" t="s">
        <v>178</v>
      </c>
      <c r="D6022" s="183">
        <v>43663</v>
      </c>
      <c r="E6022" s="188" t="s">
        <v>15195</v>
      </c>
      <c r="F6022" s="186">
        <v>474</v>
      </c>
      <c r="G6022" s="185" t="s">
        <v>6096</v>
      </c>
      <c r="H6022" s="110" t="s">
        <v>6257</v>
      </c>
      <c r="I6022" s="110"/>
    </row>
    <row r="6023" spans="1:9" ht="11.25" customHeight="1" x14ac:dyDescent="0.2">
      <c r="A6023" s="181">
        <v>102366</v>
      </c>
      <c r="B6023" s="182" t="s">
        <v>8381</v>
      </c>
      <c r="C6023" s="182" t="s">
        <v>178</v>
      </c>
      <c r="D6023" s="183">
        <v>43662</v>
      </c>
      <c r="E6023" s="188" t="s">
        <v>15195</v>
      </c>
      <c r="F6023" s="186">
        <v>122840410</v>
      </c>
      <c r="G6023" s="185" t="s">
        <v>6096</v>
      </c>
      <c r="H6023" s="110" t="s">
        <v>6130</v>
      </c>
      <c r="I6023" s="110"/>
    </row>
    <row r="6024" spans="1:9" ht="11.25" customHeight="1" x14ac:dyDescent="0.2">
      <c r="A6024" s="181">
        <v>102367</v>
      </c>
      <c r="B6024" s="182" t="s">
        <v>8376</v>
      </c>
      <c r="C6024" s="182" t="s">
        <v>178</v>
      </c>
      <c r="D6024" s="183">
        <v>43663</v>
      </c>
      <c r="E6024" s="188" t="s">
        <v>15195</v>
      </c>
      <c r="F6024" s="186">
        <v>1755</v>
      </c>
      <c r="G6024" s="185" t="s">
        <v>6096</v>
      </c>
      <c r="H6024" s="110" t="s">
        <v>6261</v>
      </c>
      <c r="I6024" s="110"/>
    </row>
    <row r="6025" spans="1:9" ht="11.25" customHeight="1" x14ac:dyDescent="0.2">
      <c r="A6025" s="181">
        <v>102368</v>
      </c>
      <c r="B6025" s="182" t="s">
        <v>7973</v>
      </c>
      <c r="C6025" s="182" t="s">
        <v>5199</v>
      </c>
      <c r="D6025" s="183">
        <v>45329</v>
      </c>
      <c r="E6025" s="188" t="s">
        <v>10909</v>
      </c>
      <c r="F6025" s="186">
        <v>121711</v>
      </c>
      <c r="G6025" s="185" t="s">
        <v>6096</v>
      </c>
      <c r="H6025" s="110" t="s">
        <v>6261</v>
      </c>
      <c r="I6025" s="110"/>
    </row>
    <row r="6026" spans="1:9" ht="11.25" customHeight="1" x14ac:dyDescent="0.2">
      <c r="A6026" s="181">
        <v>102369</v>
      </c>
      <c r="B6026" s="182" t="s">
        <v>8374</v>
      </c>
      <c r="C6026" s="182" t="s">
        <v>171</v>
      </c>
      <c r="D6026" s="183">
        <v>43663</v>
      </c>
      <c r="E6026" s="188" t="s">
        <v>15195</v>
      </c>
      <c r="F6026" s="186">
        <v>65846</v>
      </c>
      <c r="G6026" s="185" t="s">
        <v>6096</v>
      </c>
      <c r="H6026" s="110" t="s">
        <v>6261</v>
      </c>
      <c r="I6026" s="110"/>
    </row>
    <row r="6027" spans="1:9" ht="11.25" customHeight="1" x14ac:dyDescent="0.2">
      <c r="A6027" s="181">
        <v>102370</v>
      </c>
      <c r="B6027" s="182" t="s">
        <v>8365</v>
      </c>
      <c r="C6027" s="182" t="s">
        <v>178</v>
      </c>
      <c r="D6027" s="183">
        <v>43665</v>
      </c>
      <c r="E6027" s="188" t="s">
        <v>15195</v>
      </c>
      <c r="F6027" s="186">
        <v>1303150</v>
      </c>
      <c r="G6027" s="185" t="s">
        <v>6096</v>
      </c>
      <c r="H6027" s="110" t="s">
        <v>6261</v>
      </c>
      <c r="I6027" s="110"/>
    </row>
    <row r="6028" spans="1:9" ht="11.25" customHeight="1" x14ac:dyDescent="0.2">
      <c r="A6028" s="181">
        <v>102371</v>
      </c>
      <c r="B6028" s="182" t="s">
        <v>8364</v>
      </c>
      <c r="C6028" s="182" t="s">
        <v>178</v>
      </c>
      <c r="D6028" s="183">
        <v>43665</v>
      </c>
      <c r="E6028" s="188" t="s">
        <v>15195</v>
      </c>
      <c r="F6028" s="186">
        <v>883786</v>
      </c>
      <c r="G6028" s="185" t="s">
        <v>6096</v>
      </c>
      <c r="H6028" s="110" t="s">
        <v>6261</v>
      </c>
      <c r="I6028" s="110"/>
    </row>
    <row r="6029" spans="1:9" ht="11.25" customHeight="1" x14ac:dyDescent="0.2">
      <c r="A6029" s="181">
        <v>102372</v>
      </c>
      <c r="B6029" s="182" t="s">
        <v>8372</v>
      </c>
      <c r="C6029" s="182" t="s">
        <v>4484</v>
      </c>
      <c r="D6029" s="183">
        <v>43663</v>
      </c>
      <c r="E6029" s="188" t="s">
        <v>15195</v>
      </c>
      <c r="F6029" s="186">
        <v>587292</v>
      </c>
      <c r="G6029" s="185" t="s">
        <v>6096</v>
      </c>
      <c r="H6029" s="110" t="s">
        <v>6257</v>
      </c>
      <c r="I6029" s="110"/>
    </row>
    <row r="6030" spans="1:9" ht="11.25" customHeight="1" x14ac:dyDescent="0.2">
      <c r="A6030" s="181">
        <v>102373</v>
      </c>
      <c r="B6030" s="182" t="s">
        <v>8370</v>
      </c>
      <c r="C6030" s="182" t="s">
        <v>171</v>
      </c>
      <c r="D6030" s="183">
        <v>43663</v>
      </c>
      <c r="E6030" s="188" t="s">
        <v>15195</v>
      </c>
      <c r="F6030" s="186">
        <v>884058</v>
      </c>
      <c r="G6030" s="185" t="s">
        <v>6096</v>
      </c>
      <c r="H6030" s="110" t="s">
        <v>6152</v>
      </c>
      <c r="I6030" s="110"/>
    </row>
    <row r="6031" spans="1:9" ht="11.25" customHeight="1" x14ac:dyDescent="0.2">
      <c r="A6031" s="181">
        <v>102374</v>
      </c>
      <c r="B6031" s="182" t="s">
        <v>8368</v>
      </c>
      <c r="C6031" s="182" t="s">
        <v>178</v>
      </c>
      <c r="D6031" s="183">
        <v>43664</v>
      </c>
      <c r="E6031" s="188" t="s">
        <v>15195</v>
      </c>
      <c r="F6031" s="186">
        <v>46006</v>
      </c>
      <c r="G6031" s="185" t="s">
        <v>6096</v>
      </c>
      <c r="H6031" s="110" t="s">
        <v>6261</v>
      </c>
      <c r="I6031" s="110"/>
    </row>
    <row r="6032" spans="1:9" ht="11.25" customHeight="1" x14ac:dyDescent="0.2">
      <c r="A6032" s="181">
        <v>102375</v>
      </c>
      <c r="B6032" s="182" t="s">
        <v>8367</v>
      </c>
      <c r="C6032" s="182" t="s">
        <v>183</v>
      </c>
      <c r="D6032" s="183">
        <v>43664</v>
      </c>
      <c r="E6032" s="188" t="s">
        <v>15195</v>
      </c>
      <c r="F6032" s="186">
        <v>339550.99</v>
      </c>
      <c r="G6032" s="185" t="s">
        <v>6096</v>
      </c>
      <c r="H6032" s="110" t="s">
        <v>6152</v>
      </c>
      <c r="I6032" s="110"/>
    </row>
    <row r="6033" spans="1:9 16382:16382" ht="11.25" customHeight="1" x14ac:dyDescent="0.2">
      <c r="A6033" s="181">
        <v>102376</v>
      </c>
      <c r="B6033" s="182" t="s">
        <v>8359</v>
      </c>
      <c r="C6033" s="182" t="s">
        <v>178</v>
      </c>
      <c r="D6033" s="183">
        <v>43669</v>
      </c>
      <c r="E6033" s="188" t="s">
        <v>15195</v>
      </c>
      <c r="F6033" s="186">
        <v>8721760</v>
      </c>
      <c r="G6033" s="185" t="s">
        <v>6096</v>
      </c>
      <c r="H6033" s="110" t="s">
        <v>6152</v>
      </c>
      <c r="I6033" s="110"/>
    </row>
    <row r="6034" spans="1:9 16382:16382" ht="11.25" customHeight="1" x14ac:dyDescent="0.2">
      <c r="A6034" s="181">
        <v>102377</v>
      </c>
      <c r="B6034" s="182" t="s">
        <v>8360</v>
      </c>
      <c r="C6034" s="182" t="s">
        <v>4481</v>
      </c>
      <c r="D6034" s="183">
        <v>43668</v>
      </c>
      <c r="E6034" s="188" t="s">
        <v>15195</v>
      </c>
      <c r="F6034" s="186">
        <v>11260375</v>
      </c>
      <c r="G6034" s="185" t="s">
        <v>6096</v>
      </c>
      <c r="H6034" s="110" t="s">
        <v>6261</v>
      </c>
      <c r="I6034" s="110"/>
    </row>
    <row r="6035" spans="1:9 16382:16382" ht="11.25" customHeight="1" x14ac:dyDescent="0.2">
      <c r="A6035" s="181">
        <v>102378</v>
      </c>
      <c r="B6035" s="182" t="s">
        <v>8351</v>
      </c>
      <c r="C6035" s="182" t="s">
        <v>178</v>
      </c>
      <c r="D6035" s="183">
        <v>43670</v>
      </c>
      <c r="E6035" s="188" t="s">
        <v>15195</v>
      </c>
      <c r="F6035" s="186">
        <v>548630</v>
      </c>
      <c r="G6035" s="185" t="s">
        <v>6096</v>
      </c>
      <c r="H6035" s="110" t="s">
        <v>6261</v>
      </c>
      <c r="I6035" s="110"/>
    </row>
    <row r="6036" spans="1:9 16382:16382" ht="11.25" customHeight="1" x14ac:dyDescent="0.2">
      <c r="A6036" s="181">
        <v>102379</v>
      </c>
      <c r="B6036" s="182" t="s">
        <v>8350</v>
      </c>
      <c r="C6036" s="182" t="s">
        <v>178</v>
      </c>
      <c r="D6036" s="183">
        <v>43670</v>
      </c>
      <c r="E6036" s="188" t="s">
        <v>15195</v>
      </c>
      <c r="F6036" s="186">
        <v>658490</v>
      </c>
      <c r="G6036" s="185" t="s">
        <v>6096</v>
      </c>
      <c r="H6036" s="110" t="s">
        <v>6130</v>
      </c>
      <c r="I6036" s="110"/>
    </row>
    <row r="6037" spans="1:9 16382:16382" ht="11.25" customHeight="1" x14ac:dyDescent="0.2">
      <c r="A6037" s="181">
        <v>102380</v>
      </c>
      <c r="B6037" s="182" t="s">
        <v>8349</v>
      </c>
      <c r="C6037" s="182" t="s">
        <v>178</v>
      </c>
      <c r="D6037" s="183">
        <v>43670</v>
      </c>
      <c r="E6037" s="188" t="s">
        <v>15195</v>
      </c>
      <c r="F6037" s="186">
        <v>850254</v>
      </c>
      <c r="G6037" s="185" t="s">
        <v>6096</v>
      </c>
      <c r="H6037" s="110" t="s">
        <v>6261</v>
      </c>
      <c r="I6037" s="110"/>
    </row>
    <row r="6038" spans="1:9 16382:16382" ht="11.25" customHeight="1" x14ac:dyDescent="0.2">
      <c r="A6038" s="181">
        <v>102381</v>
      </c>
      <c r="B6038" s="182" t="s">
        <v>8348</v>
      </c>
      <c r="C6038" s="182" t="s">
        <v>178</v>
      </c>
      <c r="D6038" s="183">
        <v>43670</v>
      </c>
      <c r="E6038" s="188" t="s">
        <v>15195</v>
      </c>
      <c r="F6038" s="186">
        <v>521034</v>
      </c>
      <c r="G6038" s="185" t="s">
        <v>6096</v>
      </c>
      <c r="H6038" s="110" t="s">
        <v>6257</v>
      </c>
      <c r="I6038" s="110"/>
    </row>
    <row r="6039" spans="1:9 16382:16382" ht="11.25" customHeight="1" x14ac:dyDescent="0.2">
      <c r="A6039" s="181">
        <v>102382</v>
      </c>
      <c r="B6039" s="182" t="s">
        <v>1959</v>
      </c>
      <c r="C6039" s="182" t="s">
        <v>171</v>
      </c>
      <c r="D6039" s="183"/>
      <c r="E6039" s="188" t="s">
        <v>15193</v>
      </c>
      <c r="F6039" s="186">
        <v>0</v>
      </c>
      <c r="G6039" s="185" t="s">
        <v>6096</v>
      </c>
      <c r="H6039" s="110" t="s">
        <v>6261</v>
      </c>
      <c r="I6039" s="110"/>
    </row>
    <row r="6040" spans="1:9 16382:16382" ht="11.25" customHeight="1" x14ac:dyDescent="0.2">
      <c r="A6040" s="181">
        <v>102383</v>
      </c>
      <c r="B6040" s="182" t="s">
        <v>1941</v>
      </c>
      <c r="C6040" s="182" t="s">
        <v>178</v>
      </c>
      <c r="D6040" s="183"/>
      <c r="E6040" s="188" t="s">
        <v>15193</v>
      </c>
      <c r="F6040" s="186">
        <v>0</v>
      </c>
      <c r="G6040" s="185" t="s">
        <v>6096</v>
      </c>
      <c r="H6040" s="110" t="s">
        <v>6152</v>
      </c>
      <c r="I6040" s="110"/>
    </row>
    <row r="6041" spans="1:9 16382:16382" ht="11.25" customHeight="1" x14ac:dyDescent="0.2">
      <c r="A6041" s="181">
        <v>102384</v>
      </c>
      <c r="B6041" s="182" t="s">
        <v>1948</v>
      </c>
      <c r="C6041" s="182" t="s">
        <v>178</v>
      </c>
      <c r="D6041" s="183">
        <v>45014</v>
      </c>
      <c r="E6041" s="188" t="s">
        <v>15194</v>
      </c>
      <c r="F6041" s="186">
        <v>5336</v>
      </c>
      <c r="G6041" s="185" t="s">
        <v>6096</v>
      </c>
      <c r="H6041" s="110" t="s">
        <v>6152</v>
      </c>
      <c r="I6041" s="110"/>
    </row>
    <row r="6042" spans="1:9 16382:16382" ht="11.25" customHeight="1" x14ac:dyDescent="0.2">
      <c r="A6042" s="181">
        <v>102385</v>
      </c>
      <c r="B6042" s="182" t="s">
        <v>2070</v>
      </c>
      <c r="C6042" s="182" t="s">
        <v>178</v>
      </c>
      <c r="D6042" s="183"/>
      <c r="E6042" s="188" t="s">
        <v>15193</v>
      </c>
      <c r="F6042" s="186">
        <v>0</v>
      </c>
      <c r="G6042" s="185" t="s">
        <v>6096</v>
      </c>
      <c r="H6042" s="110" t="s">
        <v>6261</v>
      </c>
      <c r="I6042" s="110"/>
    </row>
    <row r="6043" spans="1:9 16382:16382" ht="11.25" customHeight="1" x14ac:dyDescent="0.2">
      <c r="A6043" s="181">
        <v>102386</v>
      </c>
      <c r="B6043" s="182" t="s">
        <v>2071</v>
      </c>
      <c r="C6043" s="182" t="s">
        <v>178</v>
      </c>
      <c r="D6043" s="183"/>
      <c r="E6043" s="188" t="s">
        <v>15193</v>
      </c>
      <c r="F6043" s="186">
        <v>0</v>
      </c>
      <c r="G6043" s="185" t="s">
        <v>6096</v>
      </c>
      <c r="H6043" s="110" t="s">
        <v>6152</v>
      </c>
      <c r="I6043" s="110"/>
    </row>
    <row r="6044" spans="1:9 16382:16382" ht="11.25" customHeight="1" x14ac:dyDescent="0.2">
      <c r="A6044" s="181">
        <v>102387</v>
      </c>
      <c r="B6044" s="182" t="s">
        <v>8347</v>
      </c>
      <c r="C6044" s="182" t="s">
        <v>178</v>
      </c>
      <c r="D6044" s="183">
        <v>43670</v>
      </c>
      <c r="E6044" s="188" t="s">
        <v>15195</v>
      </c>
      <c r="F6044" s="186">
        <v>723794</v>
      </c>
      <c r="G6044" s="185" t="s">
        <v>6096</v>
      </c>
      <c r="H6044" s="110" t="s">
        <v>6261</v>
      </c>
      <c r="I6044" s="110"/>
    </row>
    <row r="6045" spans="1:9 16382:16382" ht="11.25" customHeight="1" x14ac:dyDescent="0.2">
      <c r="A6045" s="181">
        <v>102388</v>
      </c>
      <c r="B6045" s="182" t="s">
        <v>8346</v>
      </c>
      <c r="C6045" s="182" t="s">
        <v>178</v>
      </c>
      <c r="D6045" s="183">
        <v>45536</v>
      </c>
      <c r="E6045" s="188" t="s">
        <v>10909</v>
      </c>
      <c r="F6045" s="186">
        <v>1744277.6489291999</v>
      </c>
      <c r="G6045" s="185" t="s">
        <v>6096</v>
      </c>
      <c r="H6045" s="110" t="s">
        <v>6261</v>
      </c>
      <c r="I6045" s="110"/>
      <c r="XFB6045" s="10">
        <v>1744277.6489291999</v>
      </c>
    </row>
    <row r="6046" spans="1:9 16382:16382" ht="11.25" customHeight="1" x14ac:dyDescent="0.2">
      <c r="A6046" s="181">
        <v>102389</v>
      </c>
      <c r="B6046" s="182" t="s">
        <v>11363</v>
      </c>
      <c r="C6046" s="182" t="s">
        <v>183</v>
      </c>
      <c r="D6046" s="183"/>
      <c r="E6046" s="188" t="s">
        <v>15193</v>
      </c>
      <c r="F6046" s="186">
        <v>0</v>
      </c>
      <c r="G6046" s="185" t="s">
        <v>6096</v>
      </c>
      <c r="H6046" s="110" t="s">
        <v>6261</v>
      </c>
      <c r="I6046" s="110"/>
    </row>
    <row r="6047" spans="1:9 16382:16382" ht="11.25" customHeight="1" x14ac:dyDescent="0.2">
      <c r="A6047" s="181">
        <v>102390</v>
      </c>
      <c r="B6047" s="182" t="s">
        <v>11362</v>
      </c>
      <c r="C6047" s="182" t="s">
        <v>183</v>
      </c>
      <c r="D6047" s="183"/>
      <c r="E6047" s="188" t="s">
        <v>15193</v>
      </c>
      <c r="F6047" s="186">
        <v>0</v>
      </c>
      <c r="G6047" s="185" t="s">
        <v>6096</v>
      </c>
      <c r="H6047" s="110" t="s">
        <v>6261</v>
      </c>
      <c r="I6047" s="110"/>
    </row>
    <row r="6048" spans="1:9 16382:16382" ht="11.25" customHeight="1" x14ac:dyDescent="0.2">
      <c r="A6048" s="181">
        <v>102391</v>
      </c>
      <c r="B6048" s="182" t="s">
        <v>11361</v>
      </c>
      <c r="C6048" s="182" t="s">
        <v>183</v>
      </c>
      <c r="D6048" s="183"/>
      <c r="E6048" s="188" t="s">
        <v>15193</v>
      </c>
      <c r="F6048" s="186">
        <v>0</v>
      </c>
      <c r="G6048" s="185" t="s">
        <v>6096</v>
      </c>
      <c r="H6048" s="110" t="s">
        <v>7462</v>
      </c>
      <c r="I6048" s="110"/>
    </row>
    <row r="6049" spans="1:9" ht="11.25" customHeight="1" x14ac:dyDescent="0.2">
      <c r="A6049" s="181">
        <v>102392</v>
      </c>
      <c r="B6049" s="182" t="s">
        <v>11356</v>
      </c>
      <c r="C6049" s="182" t="s">
        <v>183</v>
      </c>
      <c r="D6049" s="183"/>
      <c r="E6049" s="188" t="s">
        <v>15193</v>
      </c>
      <c r="F6049" s="186">
        <v>0</v>
      </c>
      <c r="G6049" s="185" t="s">
        <v>6096</v>
      </c>
      <c r="H6049" s="110" t="s">
        <v>6194</v>
      </c>
      <c r="I6049" s="110"/>
    </row>
    <row r="6050" spans="1:9" ht="11.25" customHeight="1" x14ac:dyDescent="0.2">
      <c r="A6050" s="181">
        <v>102393</v>
      </c>
      <c r="B6050" s="182" t="s">
        <v>11360</v>
      </c>
      <c r="C6050" s="182" t="s">
        <v>183</v>
      </c>
      <c r="D6050" s="183"/>
      <c r="E6050" s="188" t="s">
        <v>15193</v>
      </c>
      <c r="F6050" s="186">
        <v>0</v>
      </c>
      <c r="G6050" s="185" t="s">
        <v>6096</v>
      </c>
      <c r="H6050" s="110" t="s">
        <v>6261</v>
      </c>
      <c r="I6050" s="110"/>
    </row>
    <row r="6051" spans="1:9" ht="11.25" customHeight="1" x14ac:dyDescent="0.2">
      <c r="A6051" s="181">
        <v>102394</v>
      </c>
      <c r="B6051" s="182" t="s">
        <v>11359</v>
      </c>
      <c r="C6051" s="182" t="s">
        <v>9190</v>
      </c>
      <c r="D6051" s="183"/>
      <c r="E6051" s="188" t="s">
        <v>15193</v>
      </c>
      <c r="F6051" s="186">
        <v>0</v>
      </c>
      <c r="G6051" s="185" t="s">
        <v>6096</v>
      </c>
      <c r="H6051" s="110" t="s">
        <v>6130</v>
      </c>
      <c r="I6051" s="110"/>
    </row>
    <row r="6052" spans="1:9" ht="11.25" customHeight="1" x14ac:dyDescent="0.2">
      <c r="A6052" s="181">
        <v>102395</v>
      </c>
      <c r="B6052" s="182" t="s">
        <v>8344</v>
      </c>
      <c r="C6052" s="182" t="s">
        <v>4532</v>
      </c>
      <c r="D6052" s="183">
        <v>43675</v>
      </c>
      <c r="E6052" s="188" t="s">
        <v>15195</v>
      </c>
      <c r="F6052" s="186">
        <v>24601</v>
      </c>
      <c r="G6052" s="185" t="s">
        <v>6096</v>
      </c>
      <c r="H6052" s="110" t="s">
        <v>6261</v>
      </c>
      <c r="I6052" s="110"/>
    </row>
    <row r="6053" spans="1:9" ht="11.25" customHeight="1" x14ac:dyDescent="0.2">
      <c r="A6053" s="181">
        <v>102396</v>
      </c>
      <c r="B6053" s="182" t="s">
        <v>11358</v>
      </c>
      <c r="C6053" s="182" t="s">
        <v>183</v>
      </c>
      <c r="D6053" s="183"/>
      <c r="E6053" s="188" t="s">
        <v>15193</v>
      </c>
      <c r="F6053" s="186">
        <v>0</v>
      </c>
      <c r="G6053" s="185" t="s">
        <v>6096</v>
      </c>
      <c r="H6053" s="110" t="s">
        <v>6261</v>
      </c>
      <c r="I6053" s="110"/>
    </row>
    <row r="6054" spans="1:9" ht="11.25" customHeight="1" x14ac:dyDescent="0.2">
      <c r="A6054" s="181">
        <v>102397</v>
      </c>
      <c r="B6054" s="182" t="s">
        <v>11357</v>
      </c>
      <c r="C6054" s="182" t="s">
        <v>183</v>
      </c>
      <c r="D6054" s="183"/>
      <c r="E6054" s="188" t="s">
        <v>15193</v>
      </c>
      <c r="F6054" s="186">
        <v>0</v>
      </c>
      <c r="G6054" s="185" t="s">
        <v>6096</v>
      </c>
      <c r="H6054" s="110" t="s">
        <v>6257</v>
      </c>
      <c r="I6054" s="110"/>
    </row>
    <row r="6055" spans="1:9" ht="11.25" customHeight="1" x14ac:dyDescent="0.2">
      <c r="A6055" s="181">
        <v>102398</v>
      </c>
      <c r="B6055" s="182" t="s">
        <v>11356</v>
      </c>
      <c r="C6055" s="182" t="s">
        <v>751</v>
      </c>
      <c r="D6055" s="183"/>
      <c r="E6055" s="188" t="s">
        <v>15193</v>
      </c>
      <c r="F6055" s="186">
        <v>0</v>
      </c>
      <c r="G6055" s="185" t="s">
        <v>6096</v>
      </c>
      <c r="H6055" s="110" t="s">
        <v>6261</v>
      </c>
      <c r="I6055" s="110"/>
    </row>
    <row r="6056" spans="1:9" ht="11.25" customHeight="1" x14ac:dyDescent="0.2">
      <c r="A6056" s="181">
        <v>102399</v>
      </c>
      <c r="B6056" s="182" t="s">
        <v>11355</v>
      </c>
      <c r="C6056" s="182" t="s">
        <v>183</v>
      </c>
      <c r="D6056" s="183"/>
      <c r="E6056" s="188" t="s">
        <v>15193</v>
      </c>
      <c r="F6056" s="186">
        <v>0</v>
      </c>
      <c r="G6056" s="185" t="s">
        <v>6096</v>
      </c>
      <c r="H6056" s="110" t="s">
        <v>6261</v>
      </c>
      <c r="I6056" s="110"/>
    </row>
    <row r="6057" spans="1:9" ht="11.25" customHeight="1" x14ac:dyDescent="0.2">
      <c r="A6057" s="181">
        <v>102400</v>
      </c>
      <c r="B6057" s="182" t="s">
        <v>11354</v>
      </c>
      <c r="C6057" s="182" t="s">
        <v>183</v>
      </c>
      <c r="D6057" s="183"/>
      <c r="E6057" s="188" t="s">
        <v>15193</v>
      </c>
      <c r="F6057" s="186">
        <v>0</v>
      </c>
      <c r="G6057" s="185" t="s">
        <v>6096</v>
      </c>
      <c r="H6057" s="110" t="s">
        <v>6152</v>
      </c>
      <c r="I6057" s="110"/>
    </row>
    <row r="6058" spans="1:9" ht="11.25" customHeight="1" x14ac:dyDescent="0.2">
      <c r="A6058" s="181">
        <v>102401</v>
      </c>
      <c r="B6058" s="182" t="s">
        <v>11353</v>
      </c>
      <c r="C6058" s="182" t="s">
        <v>183</v>
      </c>
      <c r="D6058" s="183"/>
      <c r="E6058" s="188" t="s">
        <v>15193</v>
      </c>
      <c r="F6058" s="186">
        <v>0</v>
      </c>
      <c r="G6058" s="185" t="s">
        <v>6096</v>
      </c>
      <c r="H6058" s="110" t="s">
        <v>6152</v>
      </c>
      <c r="I6058" s="110"/>
    </row>
    <row r="6059" spans="1:9" ht="11.25" customHeight="1" x14ac:dyDescent="0.2">
      <c r="A6059" s="181">
        <v>102402</v>
      </c>
      <c r="B6059" s="182" t="s">
        <v>11351</v>
      </c>
      <c r="C6059" s="182" t="s">
        <v>183</v>
      </c>
      <c r="D6059" s="184"/>
      <c r="E6059" s="188" t="s">
        <v>15193</v>
      </c>
      <c r="F6059" s="186">
        <v>0</v>
      </c>
      <c r="G6059" s="185" t="s">
        <v>6096</v>
      </c>
      <c r="H6059" s="110" t="s">
        <v>6152</v>
      </c>
      <c r="I6059" s="110"/>
    </row>
    <row r="6060" spans="1:9" ht="11.25" customHeight="1" x14ac:dyDescent="0.2">
      <c r="A6060" s="181">
        <v>102403</v>
      </c>
      <c r="B6060" s="182" t="s">
        <v>3086</v>
      </c>
      <c r="C6060" s="182" t="s">
        <v>178</v>
      </c>
      <c r="D6060" s="184"/>
      <c r="E6060" s="188" t="s">
        <v>15193</v>
      </c>
      <c r="F6060" s="186">
        <v>0</v>
      </c>
      <c r="G6060" s="185" t="s">
        <v>6096</v>
      </c>
      <c r="H6060" s="110" t="s">
        <v>6261</v>
      </c>
      <c r="I6060" s="110"/>
    </row>
    <row r="6061" spans="1:9" ht="11.25" customHeight="1" x14ac:dyDescent="0.2">
      <c r="A6061" s="181">
        <v>102404</v>
      </c>
      <c r="B6061" s="182" t="s">
        <v>3089</v>
      </c>
      <c r="C6061" s="182" t="s">
        <v>178</v>
      </c>
      <c r="D6061" s="183"/>
      <c r="E6061" s="188" t="s">
        <v>15193</v>
      </c>
      <c r="F6061" s="186">
        <v>0</v>
      </c>
      <c r="G6061" s="185" t="s">
        <v>6096</v>
      </c>
      <c r="H6061" s="110" t="s">
        <v>6257</v>
      </c>
      <c r="I6061" s="110"/>
    </row>
    <row r="6062" spans="1:9" ht="11.25" customHeight="1" x14ac:dyDescent="0.2">
      <c r="A6062" s="181">
        <v>102405</v>
      </c>
      <c r="B6062" s="182" t="s">
        <v>8343</v>
      </c>
      <c r="C6062" s="182" t="s">
        <v>178</v>
      </c>
      <c r="D6062" s="184">
        <v>43675</v>
      </c>
      <c r="E6062" s="188" t="s">
        <v>15195</v>
      </c>
      <c r="F6062" s="186">
        <v>141372</v>
      </c>
      <c r="G6062" s="185" t="s">
        <v>6096</v>
      </c>
      <c r="H6062" s="110" t="s">
        <v>6130</v>
      </c>
      <c r="I6062" s="110"/>
    </row>
    <row r="6063" spans="1:9" ht="11.25" customHeight="1" x14ac:dyDescent="0.2">
      <c r="A6063" s="181">
        <v>102406</v>
      </c>
      <c r="B6063" s="182" t="s">
        <v>11348</v>
      </c>
      <c r="C6063" s="182" t="s">
        <v>178</v>
      </c>
      <c r="D6063" s="183"/>
      <c r="E6063" s="188" t="s">
        <v>15193</v>
      </c>
      <c r="F6063" s="186">
        <v>0</v>
      </c>
      <c r="G6063" s="185" t="s">
        <v>6096</v>
      </c>
      <c r="H6063" s="110" t="s">
        <v>6261</v>
      </c>
      <c r="I6063" s="110"/>
    </row>
    <row r="6064" spans="1:9" ht="11.25" customHeight="1" x14ac:dyDescent="0.2">
      <c r="A6064" s="181">
        <v>102407</v>
      </c>
      <c r="B6064" s="182" t="s">
        <v>1311</v>
      </c>
      <c r="C6064" s="182" t="s">
        <v>868</v>
      </c>
      <c r="D6064" s="183"/>
      <c r="E6064" s="188" t="s">
        <v>15193</v>
      </c>
      <c r="F6064" s="186">
        <v>0</v>
      </c>
      <c r="G6064" s="185" t="s">
        <v>6096</v>
      </c>
      <c r="H6064" s="110" t="s">
        <v>6257</v>
      </c>
      <c r="I6064" s="110"/>
    </row>
    <row r="6065" spans="1:9" ht="11.25" customHeight="1" x14ac:dyDescent="0.2">
      <c r="A6065" s="181">
        <v>102408</v>
      </c>
      <c r="B6065" s="182" t="s">
        <v>9266</v>
      </c>
      <c r="C6065" s="182" t="s">
        <v>171</v>
      </c>
      <c r="D6065" s="183">
        <v>44591</v>
      </c>
      <c r="E6065" s="188" t="s">
        <v>7328</v>
      </c>
      <c r="F6065" s="186">
        <v>16848</v>
      </c>
      <c r="G6065" s="185" t="s">
        <v>6096</v>
      </c>
      <c r="H6065" s="110" t="s">
        <v>6261</v>
      </c>
      <c r="I6065" s="110"/>
    </row>
    <row r="6066" spans="1:9" ht="11.25" customHeight="1" x14ac:dyDescent="0.2">
      <c r="A6066" s="181">
        <v>102409</v>
      </c>
      <c r="B6066" s="182" t="s">
        <v>656</v>
      </c>
      <c r="C6066" s="182" t="s">
        <v>183</v>
      </c>
      <c r="D6066" s="183">
        <v>45014</v>
      </c>
      <c r="E6066" s="188" t="s">
        <v>15194</v>
      </c>
      <c r="F6066" s="186">
        <v>25351</v>
      </c>
      <c r="G6066" s="185" t="s">
        <v>6096</v>
      </c>
      <c r="H6066" s="110" t="s">
        <v>6261</v>
      </c>
      <c r="I6066" s="110"/>
    </row>
    <row r="6067" spans="1:9" ht="11.25" customHeight="1" x14ac:dyDescent="0.2">
      <c r="A6067" s="181">
        <v>102410</v>
      </c>
      <c r="B6067" s="182" t="s">
        <v>9305</v>
      </c>
      <c r="C6067" s="182" t="s">
        <v>178</v>
      </c>
      <c r="D6067" s="183">
        <v>44592</v>
      </c>
      <c r="E6067" s="188" t="s">
        <v>7328</v>
      </c>
      <c r="F6067" s="186">
        <v>37748</v>
      </c>
      <c r="G6067" s="185" t="s">
        <v>6096</v>
      </c>
      <c r="H6067" s="110" t="s">
        <v>6261</v>
      </c>
      <c r="I6067" s="110"/>
    </row>
    <row r="6068" spans="1:9" ht="11.25" customHeight="1" x14ac:dyDescent="0.2">
      <c r="A6068" s="181">
        <v>102411</v>
      </c>
      <c r="B6068" s="182" t="s">
        <v>2786</v>
      </c>
      <c r="C6068" s="182" t="s">
        <v>171</v>
      </c>
      <c r="D6068" s="183"/>
      <c r="E6068" s="188" t="s">
        <v>15193</v>
      </c>
      <c r="F6068" s="186">
        <v>0</v>
      </c>
      <c r="G6068" s="185" t="s">
        <v>6096</v>
      </c>
      <c r="H6068" s="110" t="s">
        <v>6261</v>
      </c>
      <c r="I6068" s="110"/>
    </row>
    <row r="6069" spans="1:9" ht="11.25" customHeight="1" x14ac:dyDescent="0.2">
      <c r="A6069" s="181">
        <v>102412</v>
      </c>
      <c r="B6069" s="182" t="s">
        <v>1000</v>
      </c>
      <c r="C6069" s="182" t="s">
        <v>887</v>
      </c>
      <c r="D6069" s="183">
        <v>45000</v>
      </c>
      <c r="E6069" s="188" t="s">
        <v>15194</v>
      </c>
      <c r="F6069" s="186">
        <v>256362</v>
      </c>
      <c r="G6069" s="185" t="s">
        <v>6096</v>
      </c>
      <c r="H6069" s="110" t="s">
        <v>6261</v>
      </c>
      <c r="I6069" s="110"/>
    </row>
    <row r="6070" spans="1:9" ht="11.25" customHeight="1" x14ac:dyDescent="0.2">
      <c r="A6070" s="181">
        <v>102413</v>
      </c>
      <c r="B6070" s="182" t="s">
        <v>1719</v>
      </c>
      <c r="C6070" s="182" t="s">
        <v>168</v>
      </c>
      <c r="D6070" s="183"/>
      <c r="E6070" s="188" t="s">
        <v>15193</v>
      </c>
      <c r="F6070" s="186">
        <v>0</v>
      </c>
      <c r="G6070" s="185" t="s">
        <v>6096</v>
      </c>
      <c r="H6070" s="110" t="s">
        <v>6261</v>
      </c>
      <c r="I6070" s="110"/>
    </row>
    <row r="6071" spans="1:9" ht="11.25" customHeight="1" x14ac:dyDescent="0.2">
      <c r="A6071" s="181">
        <v>102414</v>
      </c>
      <c r="B6071" s="182" t="s">
        <v>3331</v>
      </c>
      <c r="C6071" s="182" t="s">
        <v>178</v>
      </c>
      <c r="D6071" s="183"/>
      <c r="E6071" s="188" t="s">
        <v>15193</v>
      </c>
      <c r="F6071" s="186">
        <v>0</v>
      </c>
      <c r="G6071" s="185" t="s">
        <v>6096</v>
      </c>
      <c r="H6071" s="110" t="s">
        <v>6261</v>
      </c>
      <c r="I6071" s="110"/>
    </row>
    <row r="6072" spans="1:9" ht="11.25" customHeight="1" x14ac:dyDescent="0.2">
      <c r="A6072" s="181">
        <v>102415</v>
      </c>
      <c r="B6072" s="182" t="s">
        <v>8342</v>
      </c>
      <c r="C6072" s="182" t="s">
        <v>273</v>
      </c>
      <c r="D6072" s="183">
        <v>44592</v>
      </c>
      <c r="E6072" s="188" t="s">
        <v>7328</v>
      </c>
      <c r="F6072" s="186">
        <v>446360</v>
      </c>
      <c r="G6072" s="185" t="s">
        <v>6096</v>
      </c>
      <c r="H6072" s="110" t="s">
        <v>6261</v>
      </c>
      <c r="I6072" s="110"/>
    </row>
    <row r="6073" spans="1:9" ht="11.25" customHeight="1" x14ac:dyDescent="0.2">
      <c r="A6073" s="181">
        <v>102416</v>
      </c>
      <c r="B6073" s="182" t="s">
        <v>6875</v>
      </c>
      <c r="C6073" s="182" t="s">
        <v>178</v>
      </c>
      <c r="D6073" s="184">
        <v>44591</v>
      </c>
      <c r="E6073" s="188" t="s">
        <v>7328</v>
      </c>
      <c r="F6073" s="186">
        <v>52457</v>
      </c>
      <c r="G6073" s="185" t="s">
        <v>6096</v>
      </c>
      <c r="H6073" s="110" t="s">
        <v>6261</v>
      </c>
      <c r="I6073" s="110"/>
    </row>
    <row r="6074" spans="1:9" ht="11.25" customHeight="1" x14ac:dyDescent="0.2">
      <c r="A6074" s="181">
        <v>102417</v>
      </c>
      <c r="B6074" s="182" t="s">
        <v>2682</v>
      </c>
      <c r="C6074" s="182" t="s">
        <v>178</v>
      </c>
      <c r="D6074" s="183">
        <v>45062</v>
      </c>
      <c r="E6074" s="188" t="s">
        <v>15194</v>
      </c>
      <c r="F6074" s="186">
        <v>16355</v>
      </c>
      <c r="G6074" s="185" t="s">
        <v>6096</v>
      </c>
      <c r="H6074" s="110" t="s">
        <v>6261</v>
      </c>
      <c r="I6074" s="110"/>
    </row>
    <row r="6075" spans="1:9" ht="11.25" customHeight="1" x14ac:dyDescent="0.2">
      <c r="A6075" s="181">
        <v>102418</v>
      </c>
      <c r="B6075" s="182" t="s">
        <v>9318</v>
      </c>
      <c r="C6075" s="182" t="s">
        <v>178</v>
      </c>
      <c r="D6075" s="184">
        <v>44676</v>
      </c>
      <c r="E6075" s="188" t="s">
        <v>7328</v>
      </c>
      <c r="F6075" s="186">
        <v>28560</v>
      </c>
      <c r="G6075" s="185" t="s">
        <v>6096</v>
      </c>
      <c r="H6075" s="110" t="s">
        <v>6230</v>
      </c>
      <c r="I6075" s="110"/>
    </row>
    <row r="6076" spans="1:9" ht="11.25" customHeight="1" x14ac:dyDescent="0.2">
      <c r="A6076" s="181">
        <v>102419</v>
      </c>
      <c r="B6076" s="182" t="s">
        <v>639</v>
      </c>
      <c r="C6076" s="182" t="s">
        <v>183</v>
      </c>
      <c r="D6076" s="183">
        <v>45009</v>
      </c>
      <c r="E6076" s="188" t="s">
        <v>15194</v>
      </c>
      <c r="F6076" s="186">
        <v>71978.990000000005</v>
      </c>
      <c r="G6076" s="185" t="s">
        <v>6096</v>
      </c>
      <c r="H6076" s="110" t="s">
        <v>6230</v>
      </c>
      <c r="I6076" s="110"/>
    </row>
    <row r="6077" spans="1:9" ht="11.25" customHeight="1" x14ac:dyDescent="0.2">
      <c r="A6077" s="181">
        <v>102420</v>
      </c>
      <c r="B6077" s="182" t="s">
        <v>294</v>
      </c>
      <c r="C6077" s="182" t="s">
        <v>273</v>
      </c>
      <c r="D6077" s="183">
        <v>44657</v>
      </c>
      <c r="E6077" s="188" t="s">
        <v>7328</v>
      </c>
      <c r="F6077" s="186">
        <v>399812</v>
      </c>
      <c r="G6077" s="185" t="s">
        <v>6096</v>
      </c>
      <c r="H6077" s="110" t="s">
        <v>6230</v>
      </c>
      <c r="I6077" s="110"/>
    </row>
    <row r="6078" spans="1:9" ht="11.25" customHeight="1" x14ac:dyDescent="0.2">
      <c r="A6078" s="181">
        <v>102421</v>
      </c>
      <c r="B6078" s="182" t="s">
        <v>8334</v>
      </c>
      <c r="C6078" s="182" t="s">
        <v>178</v>
      </c>
      <c r="D6078" s="183">
        <v>43686</v>
      </c>
      <c r="E6078" s="188" t="s">
        <v>15195</v>
      </c>
      <c r="F6078" s="186">
        <v>1379448</v>
      </c>
      <c r="G6078" s="185" t="s">
        <v>6096</v>
      </c>
      <c r="H6078" s="110" t="s">
        <v>6230</v>
      </c>
      <c r="I6078" s="110"/>
    </row>
    <row r="6079" spans="1:9" ht="11.25" customHeight="1" x14ac:dyDescent="0.2">
      <c r="A6079" s="181">
        <v>102422</v>
      </c>
      <c r="B6079" s="182" t="s">
        <v>8333</v>
      </c>
      <c r="C6079" s="182" t="s">
        <v>178</v>
      </c>
      <c r="D6079" s="183">
        <v>43686</v>
      </c>
      <c r="E6079" s="188" t="s">
        <v>15195</v>
      </c>
      <c r="F6079" s="186">
        <v>915527</v>
      </c>
      <c r="G6079" s="185" t="s">
        <v>6096</v>
      </c>
      <c r="H6079" s="110" t="s">
        <v>6119</v>
      </c>
      <c r="I6079" s="110"/>
    </row>
    <row r="6080" spans="1:9" ht="11.25" customHeight="1" x14ac:dyDescent="0.2">
      <c r="A6080" s="181">
        <v>102423</v>
      </c>
      <c r="B6080" s="182" t="s">
        <v>11346</v>
      </c>
      <c r="C6080" s="182" t="s">
        <v>183</v>
      </c>
      <c r="D6080" s="183"/>
      <c r="E6080" s="188" t="s">
        <v>15193</v>
      </c>
      <c r="F6080" s="186">
        <v>0</v>
      </c>
      <c r="G6080" s="185" t="s">
        <v>6096</v>
      </c>
      <c r="H6080" s="110" t="s">
        <v>6230</v>
      </c>
      <c r="I6080" s="110"/>
    </row>
    <row r="6081" spans="1:9" ht="11.25" customHeight="1" x14ac:dyDescent="0.2">
      <c r="A6081" s="181">
        <v>102424</v>
      </c>
      <c r="B6081" s="182" t="s">
        <v>8332</v>
      </c>
      <c r="C6081" s="182" t="s">
        <v>178</v>
      </c>
      <c r="D6081" s="183">
        <v>43686</v>
      </c>
      <c r="E6081" s="188" t="s">
        <v>15195</v>
      </c>
      <c r="F6081" s="186">
        <v>1003111</v>
      </c>
      <c r="G6081" s="185" t="s">
        <v>6096</v>
      </c>
      <c r="H6081" s="110" t="s">
        <v>6230</v>
      </c>
      <c r="I6081" s="110"/>
    </row>
    <row r="6082" spans="1:9" ht="11.25" customHeight="1" x14ac:dyDescent="0.2">
      <c r="A6082" s="181">
        <v>102425</v>
      </c>
      <c r="B6082" s="182" t="s">
        <v>1480</v>
      </c>
      <c r="C6082" s="182" t="s">
        <v>178</v>
      </c>
      <c r="D6082" s="183">
        <v>45014</v>
      </c>
      <c r="E6082" s="188" t="s">
        <v>15194</v>
      </c>
      <c r="F6082" s="186">
        <v>793934</v>
      </c>
      <c r="G6082" s="185" t="s">
        <v>6096</v>
      </c>
      <c r="H6082" s="110" t="s">
        <v>6116</v>
      </c>
      <c r="I6082" s="110"/>
    </row>
    <row r="6083" spans="1:9" ht="11.25" customHeight="1" x14ac:dyDescent="0.2">
      <c r="A6083" s="181">
        <v>102426</v>
      </c>
      <c r="B6083" s="182" t="s">
        <v>11345</v>
      </c>
      <c r="C6083" s="182" t="s">
        <v>178</v>
      </c>
      <c r="D6083" s="183"/>
      <c r="E6083" s="188" t="s">
        <v>15193</v>
      </c>
      <c r="F6083" s="186">
        <v>0</v>
      </c>
      <c r="G6083" s="185" t="s">
        <v>6096</v>
      </c>
      <c r="H6083" s="110" t="s">
        <v>6257</v>
      </c>
      <c r="I6083" s="110"/>
    </row>
    <row r="6084" spans="1:9" ht="11.25" customHeight="1" x14ac:dyDescent="0.2">
      <c r="A6084" s="181">
        <v>102427</v>
      </c>
      <c r="B6084" s="182" t="s">
        <v>11344</v>
      </c>
      <c r="C6084" s="182" t="s">
        <v>178</v>
      </c>
      <c r="D6084" s="183"/>
      <c r="E6084" s="188" t="s">
        <v>15193</v>
      </c>
      <c r="F6084" s="186">
        <v>0</v>
      </c>
      <c r="G6084" s="185" t="s">
        <v>6096</v>
      </c>
      <c r="H6084" s="110" t="s">
        <v>6257</v>
      </c>
      <c r="I6084" s="110"/>
    </row>
    <row r="6085" spans="1:9" ht="11.25" customHeight="1" x14ac:dyDescent="0.2">
      <c r="A6085" s="181">
        <v>102428</v>
      </c>
      <c r="B6085" s="182" t="s">
        <v>2313</v>
      </c>
      <c r="C6085" s="182" t="s">
        <v>178</v>
      </c>
      <c r="D6085" s="183"/>
      <c r="E6085" s="188" t="s">
        <v>15193</v>
      </c>
      <c r="F6085" s="186">
        <v>0</v>
      </c>
      <c r="G6085" s="185" t="s">
        <v>6096</v>
      </c>
      <c r="H6085" s="110" t="s">
        <v>6230</v>
      </c>
      <c r="I6085" s="110"/>
    </row>
    <row r="6086" spans="1:9" ht="11.25" customHeight="1" x14ac:dyDescent="0.2">
      <c r="A6086" s="181">
        <v>102429</v>
      </c>
      <c r="B6086" s="182" t="s">
        <v>11343</v>
      </c>
      <c r="C6086" s="182" t="s">
        <v>178</v>
      </c>
      <c r="D6086" s="184"/>
      <c r="E6086" s="188" t="s">
        <v>15193</v>
      </c>
      <c r="F6086" s="186">
        <v>0</v>
      </c>
      <c r="G6086" s="185" t="s">
        <v>6096</v>
      </c>
      <c r="H6086" s="110" t="s">
        <v>6257</v>
      </c>
      <c r="I6086" s="110"/>
    </row>
    <row r="6087" spans="1:9" ht="11.25" customHeight="1" x14ac:dyDescent="0.2">
      <c r="A6087" s="181">
        <v>102430</v>
      </c>
      <c r="B6087" s="182" t="s">
        <v>11342</v>
      </c>
      <c r="C6087" s="182" t="s">
        <v>178</v>
      </c>
      <c r="D6087" s="183"/>
      <c r="E6087" s="188" t="s">
        <v>15193</v>
      </c>
      <c r="F6087" s="186">
        <v>0</v>
      </c>
      <c r="G6087" s="185" t="s">
        <v>6096</v>
      </c>
      <c r="H6087" s="110" t="s">
        <v>6257</v>
      </c>
      <c r="I6087" s="110"/>
    </row>
    <row r="6088" spans="1:9" ht="11.25" customHeight="1" x14ac:dyDescent="0.2">
      <c r="A6088" s="181">
        <v>102431</v>
      </c>
      <c r="B6088" s="182" t="s">
        <v>11341</v>
      </c>
      <c r="C6088" s="182" t="s">
        <v>4532</v>
      </c>
      <c r="D6088" s="184"/>
      <c r="E6088" s="188" t="s">
        <v>15193</v>
      </c>
      <c r="F6088" s="186">
        <v>0</v>
      </c>
      <c r="G6088" s="185" t="s">
        <v>6096</v>
      </c>
      <c r="H6088" s="110" t="s">
        <v>6261</v>
      </c>
      <c r="I6088" s="110"/>
    </row>
    <row r="6089" spans="1:9" ht="11.25" customHeight="1" x14ac:dyDescent="0.2">
      <c r="A6089" s="181">
        <v>102432</v>
      </c>
      <c r="B6089" s="182" t="s">
        <v>8331</v>
      </c>
      <c r="C6089" s="182" t="s">
        <v>178</v>
      </c>
      <c r="D6089" s="183">
        <v>43686</v>
      </c>
      <c r="E6089" s="188" t="s">
        <v>15195</v>
      </c>
      <c r="F6089" s="186">
        <v>1075641</v>
      </c>
      <c r="G6089" s="185" t="s">
        <v>6096</v>
      </c>
      <c r="H6089" s="110" t="s">
        <v>6261</v>
      </c>
      <c r="I6089" s="110"/>
    </row>
    <row r="6090" spans="1:9" ht="11.25" customHeight="1" x14ac:dyDescent="0.2">
      <c r="A6090" s="181">
        <v>102433</v>
      </c>
      <c r="B6090" s="182" t="s">
        <v>11340</v>
      </c>
      <c r="C6090" s="182" t="s">
        <v>178</v>
      </c>
      <c r="D6090" s="183"/>
      <c r="E6090" s="188" t="s">
        <v>15193</v>
      </c>
      <c r="F6090" s="186">
        <v>0</v>
      </c>
      <c r="G6090" s="185" t="s">
        <v>6096</v>
      </c>
      <c r="H6090" s="110" t="s">
        <v>6261</v>
      </c>
      <c r="I6090" s="110"/>
    </row>
    <row r="6091" spans="1:9" ht="11.25" customHeight="1" x14ac:dyDescent="0.2">
      <c r="A6091" s="181">
        <v>102434</v>
      </c>
      <c r="B6091" s="182" t="s">
        <v>11339</v>
      </c>
      <c r="C6091" s="182" t="s">
        <v>178</v>
      </c>
      <c r="D6091" s="183"/>
      <c r="E6091" s="188" t="s">
        <v>15193</v>
      </c>
      <c r="F6091" s="186">
        <v>0</v>
      </c>
      <c r="G6091" s="185" t="s">
        <v>6096</v>
      </c>
      <c r="H6091" s="110" t="s">
        <v>6261</v>
      </c>
      <c r="I6091" s="110"/>
    </row>
    <row r="6092" spans="1:9" ht="11.25" customHeight="1" x14ac:dyDescent="0.2">
      <c r="A6092" s="181">
        <v>102435</v>
      </c>
      <c r="B6092" s="182" t="s">
        <v>11338</v>
      </c>
      <c r="C6092" s="182" t="s">
        <v>171</v>
      </c>
      <c r="D6092" s="183"/>
      <c r="E6092" s="188" t="s">
        <v>15193</v>
      </c>
      <c r="F6092" s="186">
        <v>0</v>
      </c>
      <c r="G6092" s="185" t="s">
        <v>6096</v>
      </c>
      <c r="H6092" s="110" t="s">
        <v>6261</v>
      </c>
      <c r="I6092" s="110"/>
    </row>
    <row r="6093" spans="1:9" ht="11.25" customHeight="1" x14ac:dyDescent="0.2">
      <c r="A6093" s="181">
        <v>102436</v>
      </c>
      <c r="B6093" s="182" t="s">
        <v>4220</v>
      </c>
      <c r="C6093" s="182" t="s">
        <v>178</v>
      </c>
      <c r="D6093" s="183"/>
      <c r="E6093" s="188" t="s">
        <v>15193</v>
      </c>
      <c r="F6093" s="186">
        <v>0</v>
      </c>
      <c r="G6093" s="185" t="s">
        <v>6096</v>
      </c>
      <c r="H6093" s="110" t="s">
        <v>6257</v>
      </c>
      <c r="I6093" s="110"/>
    </row>
    <row r="6094" spans="1:9" ht="11.25" customHeight="1" x14ac:dyDescent="0.2">
      <c r="A6094" s="181">
        <v>102437</v>
      </c>
      <c r="B6094" s="182" t="s">
        <v>8330</v>
      </c>
      <c r="C6094" s="182" t="s">
        <v>178</v>
      </c>
      <c r="D6094" s="183">
        <v>43686</v>
      </c>
      <c r="E6094" s="188" t="s">
        <v>15195</v>
      </c>
      <c r="F6094" s="186">
        <v>5080693</v>
      </c>
      <c r="G6094" s="185" t="s">
        <v>6096</v>
      </c>
      <c r="H6094" s="110" t="s">
        <v>6257</v>
      </c>
      <c r="I6094" s="110"/>
    </row>
    <row r="6095" spans="1:9" ht="11.25" customHeight="1" x14ac:dyDescent="0.2">
      <c r="A6095" s="181">
        <v>102438</v>
      </c>
      <c r="B6095" s="182" t="s">
        <v>8329</v>
      </c>
      <c r="C6095" s="182" t="s">
        <v>178</v>
      </c>
      <c r="D6095" s="183">
        <v>43686</v>
      </c>
      <c r="E6095" s="188" t="s">
        <v>15195</v>
      </c>
      <c r="F6095" s="186">
        <v>6405470</v>
      </c>
      <c r="G6095" s="185" t="s">
        <v>6096</v>
      </c>
      <c r="H6095" s="110" t="s">
        <v>6257</v>
      </c>
      <c r="I6095" s="110"/>
    </row>
    <row r="6096" spans="1:9" ht="11.25" customHeight="1" x14ac:dyDescent="0.2">
      <c r="A6096" s="181">
        <v>102439</v>
      </c>
      <c r="B6096" s="182" t="s">
        <v>6883</v>
      </c>
      <c r="C6096" s="182" t="s">
        <v>171</v>
      </c>
      <c r="D6096" s="183">
        <v>44589</v>
      </c>
      <c r="E6096" s="188" t="s">
        <v>7328</v>
      </c>
      <c r="F6096" s="186">
        <v>206</v>
      </c>
      <c r="G6096" s="185" t="s">
        <v>6096</v>
      </c>
      <c r="H6096" s="110" t="s">
        <v>6261</v>
      </c>
      <c r="I6096" s="110"/>
    </row>
    <row r="6097" spans="1:9" ht="11.25" customHeight="1" x14ac:dyDescent="0.2">
      <c r="A6097" s="181">
        <v>102440</v>
      </c>
      <c r="B6097" s="182" t="s">
        <v>6882</v>
      </c>
      <c r="C6097" s="182" t="s">
        <v>178</v>
      </c>
      <c r="D6097" s="184">
        <v>44589</v>
      </c>
      <c r="E6097" s="188" t="s">
        <v>7328</v>
      </c>
      <c r="F6097" s="186">
        <v>41509</v>
      </c>
      <c r="G6097" s="185" t="s">
        <v>6096</v>
      </c>
      <c r="H6097" s="110" t="s">
        <v>6261</v>
      </c>
      <c r="I6097" s="110"/>
    </row>
    <row r="6098" spans="1:9" ht="11.25" customHeight="1" x14ac:dyDescent="0.2">
      <c r="A6098" s="181">
        <v>102441</v>
      </c>
      <c r="B6098" s="182" t="s">
        <v>6881</v>
      </c>
      <c r="C6098" s="182" t="s">
        <v>250</v>
      </c>
      <c r="D6098" s="183">
        <v>44590</v>
      </c>
      <c r="E6098" s="188" t="s">
        <v>7328</v>
      </c>
      <c r="F6098" s="186">
        <v>34071</v>
      </c>
      <c r="G6098" s="185" t="s">
        <v>6096</v>
      </c>
      <c r="H6098" s="110" t="s">
        <v>6261</v>
      </c>
      <c r="I6098" s="110"/>
    </row>
    <row r="6099" spans="1:9" ht="11.25" customHeight="1" x14ac:dyDescent="0.2">
      <c r="A6099" s="181">
        <v>102442</v>
      </c>
      <c r="B6099" s="182" t="s">
        <v>11337</v>
      </c>
      <c r="C6099" s="182" t="s">
        <v>178</v>
      </c>
      <c r="D6099" s="183"/>
      <c r="E6099" s="188" t="s">
        <v>15193</v>
      </c>
      <c r="F6099" s="186">
        <v>0</v>
      </c>
      <c r="G6099" s="185" t="s">
        <v>6096</v>
      </c>
      <c r="H6099" s="110" t="s">
        <v>6261</v>
      </c>
      <c r="I6099" s="110"/>
    </row>
    <row r="6100" spans="1:9" ht="11.25" customHeight="1" x14ac:dyDescent="0.2">
      <c r="A6100" s="181">
        <v>102443</v>
      </c>
      <c r="B6100" s="182" t="s">
        <v>665</v>
      </c>
      <c r="C6100" s="182" t="s">
        <v>183</v>
      </c>
      <c r="D6100" s="183"/>
      <c r="E6100" s="188" t="s">
        <v>15193</v>
      </c>
      <c r="F6100" s="186">
        <v>0</v>
      </c>
      <c r="G6100" s="185" t="s">
        <v>6096</v>
      </c>
      <c r="H6100" s="110" t="s">
        <v>6261</v>
      </c>
      <c r="I6100" s="110"/>
    </row>
    <row r="6101" spans="1:9" ht="11.25" customHeight="1" x14ac:dyDescent="0.2">
      <c r="A6101" s="181">
        <v>102444</v>
      </c>
      <c r="B6101" s="182" t="s">
        <v>1027</v>
      </c>
      <c r="C6101" s="182" t="s">
        <v>178</v>
      </c>
      <c r="D6101" s="183"/>
      <c r="E6101" s="188" t="s">
        <v>15193</v>
      </c>
      <c r="F6101" s="186">
        <v>0</v>
      </c>
      <c r="G6101" s="185" t="s">
        <v>6096</v>
      </c>
      <c r="H6101" s="110" t="s">
        <v>6485</v>
      </c>
      <c r="I6101" s="110"/>
    </row>
    <row r="6102" spans="1:9" ht="11.25" customHeight="1" x14ac:dyDescent="0.2">
      <c r="A6102" s="181">
        <v>102445</v>
      </c>
      <c r="B6102" s="182" t="s">
        <v>1029</v>
      </c>
      <c r="C6102" s="182" t="s">
        <v>178</v>
      </c>
      <c r="D6102" s="183"/>
      <c r="E6102" s="188" t="s">
        <v>15193</v>
      </c>
      <c r="F6102" s="186">
        <v>0</v>
      </c>
      <c r="G6102" s="185" t="s">
        <v>6096</v>
      </c>
      <c r="H6102" s="110" t="s">
        <v>6261</v>
      </c>
      <c r="I6102" s="110"/>
    </row>
    <row r="6103" spans="1:9" ht="11.25" customHeight="1" x14ac:dyDescent="0.2">
      <c r="A6103" s="181">
        <v>102446</v>
      </c>
      <c r="B6103" s="182" t="s">
        <v>1030</v>
      </c>
      <c r="C6103" s="182" t="s">
        <v>178</v>
      </c>
      <c r="D6103" s="183"/>
      <c r="E6103" s="188" t="s">
        <v>15193</v>
      </c>
      <c r="F6103" s="186">
        <v>0</v>
      </c>
      <c r="G6103" s="185" t="s">
        <v>6096</v>
      </c>
      <c r="H6103" s="110" t="s">
        <v>6261</v>
      </c>
      <c r="I6103" s="110"/>
    </row>
    <row r="6104" spans="1:9" ht="11.25" customHeight="1" x14ac:dyDescent="0.2">
      <c r="A6104" s="181">
        <v>102447</v>
      </c>
      <c r="B6104" s="182" t="s">
        <v>11332</v>
      </c>
      <c r="C6104" s="182" t="s">
        <v>178</v>
      </c>
      <c r="D6104" s="184">
        <v>44620</v>
      </c>
      <c r="E6104" s="188" t="s">
        <v>7328</v>
      </c>
      <c r="F6104" s="186">
        <v>3667</v>
      </c>
      <c r="G6104" s="185" t="s">
        <v>6096</v>
      </c>
      <c r="H6104" s="110" t="s">
        <v>6116</v>
      </c>
      <c r="I6104" s="110"/>
    </row>
    <row r="6105" spans="1:9" ht="11.25" customHeight="1" x14ac:dyDescent="0.2">
      <c r="A6105" s="181">
        <v>102448</v>
      </c>
      <c r="B6105" s="182" t="s">
        <v>6880</v>
      </c>
      <c r="C6105" s="182" t="s">
        <v>250</v>
      </c>
      <c r="D6105" s="183">
        <v>44590</v>
      </c>
      <c r="E6105" s="188" t="s">
        <v>7328</v>
      </c>
      <c r="F6105" s="186">
        <v>6058</v>
      </c>
      <c r="G6105" s="185" t="s">
        <v>6096</v>
      </c>
      <c r="H6105" s="110" t="s">
        <v>6152</v>
      </c>
      <c r="I6105" s="110"/>
    </row>
    <row r="6106" spans="1:9" ht="11.25" customHeight="1" x14ac:dyDescent="0.2">
      <c r="A6106" s="181">
        <v>102449</v>
      </c>
      <c r="B6106" s="182" t="s">
        <v>6879</v>
      </c>
      <c r="C6106" s="182" t="s">
        <v>250</v>
      </c>
      <c r="D6106" s="184">
        <v>44590</v>
      </c>
      <c r="E6106" s="188" t="s">
        <v>7328</v>
      </c>
      <c r="F6106" s="186">
        <v>5832</v>
      </c>
      <c r="G6106" s="185" t="s">
        <v>6096</v>
      </c>
      <c r="H6106" s="110" t="s">
        <v>6152</v>
      </c>
      <c r="I6106" s="110"/>
    </row>
    <row r="6107" spans="1:9" ht="11.25" customHeight="1" x14ac:dyDescent="0.2">
      <c r="A6107" s="181">
        <v>102450</v>
      </c>
      <c r="B6107" s="182" t="s">
        <v>6878</v>
      </c>
      <c r="C6107" s="182" t="s">
        <v>6830</v>
      </c>
      <c r="D6107" s="184">
        <v>44590</v>
      </c>
      <c r="E6107" s="188" t="s">
        <v>7328</v>
      </c>
      <c r="F6107" s="186">
        <v>50198</v>
      </c>
      <c r="G6107" s="185" t="s">
        <v>6096</v>
      </c>
      <c r="H6107" s="110" t="s">
        <v>6152</v>
      </c>
      <c r="I6107" s="110"/>
    </row>
    <row r="6108" spans="1:9" ht="11.25" customHeight="1" x14ac:dyDescent="0.2">
      <c r="A6108" s="181">
        <v>102451</v>
      </c>
      <c r="B6108" s="182" t="s">
        <v>6877</v>
      </c>
      <c r="C6108" s="182" t="s">
        <v>6830</v>
      </c>
      <c r="D6108" s="183">
        <v>44590</v>
      </c>
      <c r="E6108" s="188" t="s">
        <v>7328</v>
      </c>
      <c r="F6108" s="186">
        <v>107906</v>
      </c>
      <c r="G6108" s="185" t="s">
        <v>6096</v>
      </c>
      <c r="H6108" s="110" t="s">
        <v>6261</v>
      </c>
      <c r="I6108" s="110"/>
    </row>
    <row r="6109" spans="1:9" ht="11.25" customHeight="1" x14ac:dyDescent="0.2">
      <c r="A6109" s="181">
        <v>102452</v>
      </c>
      <c r="B6109" s="182" t="s">
        <v>6876</v>
      </c>
      <c r="C6109" s="182" t="s">
        <v>171</v>
      </c>
      <c r="D6109" s="184">
        <v>44591</v>
      </c>
      <c r="E6109" s="188" t="s">
        <v>7328</v>
      </c>
      <c r="F6109" s="186">
        <v>1838</v>
      </c>
      <c r="G6109" s="185" t="s">
        <v>6096</v>
      </c>
      <c r="H6109" s="110" t="s">
        <v>6350</v>
      </c>
      <c r="I6109" s="110"/>
    </row>
    <row r="6110" spans="1:9" ht="11.25" customHeight="1" x14ac:dyDescent="0.2">
      <c r="A6110" s="181">
        <v>102453</v>
      </c>
      <c r="B6110" s="182" t="s">
        <v>6874</v>
      </c>
      <c r="C6110" s="182" t="s">
        <v>178</v>
      </c>
      <c r="D6110" s="184">
        <v>44591</v>
      </c>
      <c r="E6110" s="188" t="s">
        <v>7328</v>
      </c>
      <c r="F6110" s="186">
        <v>39027</v>
      </c>
      <c r="G6110" s="185" t="s">
        <v>6096</v>
      </c>
      <c r="H6110" s="110" t="s">
        <v>6130</v>
      </c>
      <c r="I6110" s="110"/>
    </row>
    <row r="6111" spans="1:9" ht="11.25" customHeight="1" x14ac:dyDescent="0.2">
      <c r="A6111" s="181">
        <v>102454</v>
      </c>
      <c r="B6111" s="182" t="s">
        <v>922</v>
      </c>
      <c r="C6111" s="182" t="s">
        <v>183</v>
      </c>
      <c r="D6111" s="184">
        <v>43542</v>
      </c>
      <c r="E6111" s="188" t="s">
        <v>15195</v>
      </c>
      <c r="F6111" s="186">
        <v>1094</v>
      </c>
      <c r="G6111" s="185" t="s">
        <v>6096</v>
      </c>
      <c r="H6111" s="110" t="s">
        <v>6152</v>
      </c>
      <c r="I6111" s="110"/>
    </row>
    <row r="6112" spans="1:9" ht="11.25" customHeight="1" x14ac:dyDescent="0.2">
      <c r="A6112" s="181">
        <v>102455</v>
      </c>
      <c r="B6112" s="182" t="s">
        <v>6873</v>
      </c>
      <c r="C6112" s="182" t="s">
        <v>178</v>
      </c>
      <c r="D6112" s="183">
        <v>44591</v>
      </c>
      <c r="E6112" s="188" t="s">
        <v>7328</v>
      </c>
      <c r="F6112" s="186">
        <v>20596</v>
      </c>
      <c r="G6112" s="185" t="s">
        <v>6096</v>
      </c>
      <c r="H6112" s="110" t="s">
        <v>6152</v>
      </c>
      <c r="I6112" s="110"/>
    </row>
    <row r="6113" spans="1:9" ht="11.25" customHeight="1" x14ac:dyDescent="0.2">
      <c r="A6113" s="181">
        <v>102456</v>
      </c>
      <c r="B6113" s="182" t="s">
        <v>7938</v>
      </c>
      <c r="C6113" s="182" t="s">
        <v>868</v>
      </c>
      <c r="D6113" s="184">
        <v>45329</v>
      </c>
      <c r="E6113" s="188" t="s">
        <v>10909</v>
      </c>
      <c r="F6113" s="186">
        <v>7653</v>
      </c>
      <c r="G6113" s="185" t="s">
        <v>6096</v>
      </c>
      <c r="H6113" s="110" t="s">
        <v>6130</v>
      </c>
      <c r="I6113" s="110"/>
    </row>
    <row r="6114" spans="1:9" ht="11.25" customHeight="1" x14ac:dyDescent="0.2">
      <c r="A6114" s="181">
        <v>102457</v>
      </c>
      <c r="B6114" s="182" t="s">
        <v>11331</v>
      </c>
      <c r="C6114" s="182" t="s">
        <v>178</v>
      </c>
      <c r="D6114" s="183"/>
      <c r="E6114" s="188" t="s">
        <v>15193</v>
      </c>
      <c r="F6114" s="186">
        <v>0</v>
      </c>
      <c r="G6114" s="185" t="s">
        <v>6096</v>
      </c>
      <c r="H6114" s="110" t="s">
        <v>6152</v>
      </c>
      <c r="I6114" s="110"/>
    </row>
    <row r="6115" spans="1:9" ht="11.25" customHeight="1" x14ac:dyDescent="0.2">
      <c r="A6115" s="181">
        <v>102458</v>
      </c>
      <c r="B6115" s="182" t="s">
        <v>6872</v>
      </c>
      <c r="C6115" s="182" t="s">
        <v>183</v>
      </c>
      <c r="D6115" s="183">
        <v>44591</v>
      </c>
      <c r="E6115" s="188" t="s">
        <v>7328</v>
      </c>
      <c r="F6115" s="186">
        <v>3163</v>
      </c>
      <c r="G6115" s="185" t="s">
        <v>6096</v>
      </c>
      <c r="H6115" s="110" t="s">
        <v>6152</v>
      </c>
      <c r="I6115" s="110"/>
    </row>
    <row r="6116" spans="1:9" ht="11.25" customHeight="1" x14ac:dyDescent="0.2">
      <c r="A6116" s="181">
        <v>102459</v>
      </c>
      <c r="B6116" s="182" t="s">
        <v>14852</v>
      </c>
      <c r="C6116" s="182" t="s">
        <v>178</v>
      </c>
      <c r="D6116" s="184">
        <v>44590</v>
      </c>
      <c r="E6116" s="188" t="s">
        <v>7328</v>
      </c>
      <c r="F6116" s="186">
        <v>152304.01</v>
      </c>
      <c r="G6116" s="185" t="s">
        <v>6096</v>
      </c>
      <c r="H6116" s="110" t="s">
        <v>6152</v>
      </c>
      <c r="I6116" s="110"/>
    </row>
    <row r="6117" spans="1:9" ht="11.25" customHeight="1" x14ac:dyDescent="0.2">
      <c r="A6117" s="181">
        <v>102460</v>
      </c>
      <c r="B6117" s="182" t="s">
        <v>6871</v>
      </c>
      <c r="C6117" s="182" t="s">
        <v>178</v>
      </c>
      <c r="D6117" s="184">
        <v>44590</v>
      </c>
      <c r="E6117" s="188" t="s">
        <v>7328</v>
      </c>
      <c r="F6117" s="186">
        <v>60256</v>
      </c>
      <c r="G6117" s="185" t="s">
        <v>6096</v>
      </c>
      <c r="H6117" s="110" t="s">
        <v>6130</v>
      </c>
      <c r="I6117" s="110"/>
    </row>
    <row r="6118" spans="1:9" ht="11.25" customHeight="1" x14ac:dyDescent="0.2">
      <c r="A6118" s="181">
        <v>102461</v>
      </c>
      <c r="B6118" s="182" t="s">
        <v>6870</v>
      </c>
      <c r="C6118" s="182" t="s">
        <v>178</v>
      </c>
      <c r="D6118" s="183">
        <v>44589</v>
      </c>
      <c r="E6118" s="188" t="s">
        <v>7328</v>
      </c>
      <c r="F6118" s="186">
        <v>17895.009999999998</v>
      </c>
      <c r="G6118" s="185" t="s">
        <v>6096</v>
      </c>
      <c r="H6118" s="110" t="s">
        <v>6152</v>
      </c>
      <c r="I6118" s="110"/>
    </row>
    <row r="6119" spans="1:9" ht="11.25" customHeight="1" x14ac:dyDescent="0.2">
      <c r="A6119" s="181">
        <v>102462</v>
      </c>
      <c r="B6119" s="182" t="s">
        <v>311</v>
      </c>
      <c r="C6119" s="182" t="s">
        <v>178</v>
      </c>
      <c r="D6119" s="183"/>
      <c r="E6119" s="188" t="s">
        <v>15193</v>
      </c>
      <c r="F6119" s="186">
        <v>0</v>
      </c>
      <c r="G6119" s="185" t="s">
        <v>6096</v>
      </c>
      <c r="H6119" s="110" t="s">
        <v>6152</v>
      </c>
      <c r="I6119" s="110"/>
    </row>
    <row r="6120" spans="1:9" ht="11.25" customHeight="1" x14ac:dyDescent="0.2">
      <c r="A6120" s="181">
        <v>102463</v>
      </c>
      <c r="B6120" s="182" t="s">
        <v>314</v>
      </c>
      <c r="C6120" s="182" t="s">
        <v>178</v>
      </c>
      <c r="D6120" s="183"/>
      <c r="E6120" s="188" t="s">
        <v>15193</v>
      </c>
      <c r="F6120" s="186">
        <v>0</v>
      </c>
      <c r="G6120" s="185" t="s">
        <v>6096</v>
      </c>
      <c r="H6120" s="110" t="s">
        <v>6152</v>
      </c>
      <c r="I6120" s="110"/>
    </row>
    <row r="6121" spans="1:9" ht="11.25" customHeight="1" x14ac:dyDescent="0.2">
      <c r="A6121" s="181">
        <v>102464</v>
      </c>
      <c r="B6121" s="182" t="s">
        <v>313</v>
      </c>
      <c r="C6121" s="182" t="s">
        <v>178</v>
      </c>
      <c r="D6121" s="184"/>
      <c r="E6121" s="188" t="s">
        <v>15193</v>
      </c>
      <c r="F6121" s="186">
        <v>0</v>
      </c>
      <c r="G6121" s="185" t="s">
        <v>6096</v>
      </c>
      <c r="H6121" s="110" t="s">
        <v>6257</v>
      </c>
      <c r="I6121" s="110"/>
    </row>
    <row r="6122" spans="1:9" ht="11.25" customHeight="1" x14ac:dyDescent="0.2">
      <c r="A6122" s="181">
        <v>102465</v>
      </c>
      <c r="B6122" s="182" t="s">
        <v>312</v>
      </c>
      <c r="C6122" s="182" t="s">
        <v>178</v>
      </c>
      <c r="D6122" s="183"/>
      <c r="E6122" s="188" t="s">
        <v>15193</v>
      </c>
      <c r="F6122" s="186">
        <v>0</v>
      </c>
      <c r="G6122" s="185" t="s">
        <v>6096</v>
      </c>
      <c r="H6122" s="110" t="s">
        <v>6152</v>
      </c>
      <c r="I6122" s="110"/>
    </row>
    <row r="6123" spans="1:9" ht="11.25" customHeight="1" x14ac:dyDescent="0.2">
      <c r="A6123" s="181">
        <v>102466</v>
      </c>
      <c r="B6123" s="182" t="s">
        <v>268</v>
      </c>
      <c r="C6123" s="182" t="s">
        <v>168</v>
      </c>
      <c r="D6123" s="183">
        <v>44592</v>
      </c>
      <c r="E6123" s="188" t="s">
        <v>7328</v>
      </c>
      <c r="F6123" s="186">
        <v>5281.01</v>
      </c>
      <c r="G6123" s="185" t="s">
        <v>6096</v>
      </c>
      <c r="H6123" s="110" t="s">
        <v>6152</v>
      </c>
      <c r="I6123" s="110"/>
    </row>
    <row r="6124" spans="1:9" ht="11.25" customHeight="1" x14ac:dyDescent="0.2">
      <c r="A6124" s="181">
        <v>102467</v>
      </c>
      <c r="B6124" s="182" t="s">
        <v>8935</v>
      </c>
      <c r="C6124" s="182" t="s">
        <v>178</v>
      </c>
      <c r="D6124" s="184">
        <v>43543</v>
      </c>
      <c r="E6124" s="188" t="s">
        <v>15195</v>
      </c>
      <c r="F6124" s="186">
        <v>25091.99</v>
      </c>
      <c r="G6124" s="185" t="s">
        <v>6096</v>
      </c>
      <c r="H6124" s="110" t="s">
        <v>6356</v>
      </c>
      <c r="I6124" s="110"/>
    </row>
    <row r="6125" spans="1:9" ht="11.25" customHeight="1" x14ac:dyDescent="0.2">
      <c r="A6125" s="181">
        <v>102468</v>
      </c>
      <c r="B6125" s="182" t="s">
        <v>379</v>
      </c>
      <c r="C6125" s="182" t="s">
        <v>168</v>
      </c>
      <c r="D6125" s="183"/>
      <c r="E6125" s="188" t="s">
        <v>15193</v>
      </c>
      <c r="F6125" s="186">
        <v>0</v>
      </c>
      <c r="G6125" s="185" t="s">
        <v>6096</v>
      </c>
      <c r="H6125" s="110" t="s">
        <v>6605</v>
      </c>
      <c r="I6125" s="110"/>
    </row>
    <row r="6126" spans="1:9" ht="11.25" customHeight="1" x14ac:dyDescent="0.2">
      <c r="A6126" s="181">
        <v>102469</v>
      </c>
      <c r="B6126" s="182" t="s">
        <v>6134</v>
      </c>
      <c r="C6126" s="182" t="s">
        <v>171</v>
      </c>
      <c r="D6126" s="183">
        <v>44194</v>
      </c>
      <c r="E6126" s="188" t="s">
        <v>15196</v>
      </c>
      <c r="F6126" s="186">
        <v>86907</v>
      </c>
      <c r="G6126" s="185" t="s">
        <v>6096</v>
      </c>
      <c r="H6126" s="110" t="s">
        <v>6130</v>
      </c>
      <c r="I6126" s="110"/>
    </row>
    <row r="6127" spans="1:9" ht="11.25" customHeight="1" x14ac:dyDescent="0.2">
      <c r="A6127" s="181">
        <v>102470</v>
      </c>
      <c r="B6127" s="182" t="s">
        <v>2038</v>
      </c>
      <c r="C6127" s="182" t="s">
        <v>178</v>
      </c>
      <c r="D6127" s="183">
        <v>43567</v>
      </c>
      <c r="E6127" s="188" t="s">
        <v>15195</v>
      </c>
      <c r="F6127" s="186">
        <v>44889</v>
      </c>
      <c r="G6127" s="185" t="s">
        <v>6096</v>
      </c>
      <c r="H6127" s="110" t="s">
        <v>7568</v>
      </c>
      <c r="I6127" s="110"/>
    </row>
    <row r="6128" spans="1:9" ht="11.25" customHeight="1" x14ac:dyDescent="0.2">
      <c r="A6128" s="181">
        <v>102471</v>
      </c>
      <c r="B6128" s="182" t="s">
        <v>1946</v>
      </c>
      <c r="C6128" s="182" t="s">
        <v>178</v>
      </c>
      <c r="D6128" s="183">
        <v>43515</v>
      </c>
      <c r="E6128" s="188" t="s">
        <v>15195</v>
      </c>
      <c r="F6128" s="186">
        <v>34578</v>
      </c>
      <c r="G6128" s="185" t="s">
        <v>6096</v>
      </c>
      <c r="H6128" s="110" t="s">
        <v>7568</v>
      </c>
      <c r="I6128" s="110"/>
    </row>
    <row r="6129" spans="1:9" ht="11.25" customHeight="1" x14ac:dyDescent="0.2">
      <c r="A6129" s="181">
        <v>102472</v>
      </c>
      <c r="B6129" s="182" t="s">
        <v>3771</v>
      </c>
      <c r="C6129" s="182" t="s">
        <v>178</v>
      </c>
      <c r="D6129" s="184">
        <v>44589</v>
      </c>
      <c r="E6129" s="188" t="s">
        <v>7328</v>
      </c>
      <c r="F6129" s="186">
        <v>15949</v>
      </c>
      <c r="G6129" s="185" t="s">
        <v>6096</v>
      </c>
      <c r="H6129" s="110" t="s">
        <v>7568</v>
      </c>
      <c r="I6129" s="110"/>
    </row>
    <row r="6130" spans="1:9" ht="11.25" customHeight="1" x14ac:dyDescent="0.2">
      <c r="A6130" s="181">
        <v>102473</v>
      </c>
      <c r="B6130" s="182" t="s">
        <v>2273</v>
      </c>
      <c r="C6130" s="182" t="s">
        <v>178</v>
      </c>
      <c r="D6130" s="183">
        <v>44592</v>
      </c>
      <c r="E6130" s="188" t="s">
        <v>7328</v>
      </c>
      <c r="F6130" s="186">
        <v>144615</v>
      </c>
      <c r="G6130" s="185" t="s">
        <v>6096</v>
      </c>
      <c r="H6130" s="110" t="s">
        <v>7568</v>
      </c>
      <c r="I6130" s="110"/>
    </row>
    <row r="6131" spans="1:9" ht="11.25" customHeight="1" x14ac:dyDescent="0.2">
      <c r="A6131" s="181">
        <v>102474</v>
      </c>
      <c r="B6131" s="182" t="s">
        <v>4695</v>
      </c>
      <c r="C6131" s="182" t="s">
        <v>178</v>
      </c>
      <c r="D6131" s="183">
        <v>44592</v>
      </c>
      <c r="E6131" s="188" t="s">
        <v>7328</v>
      </c>
      <c r="F6131" s="186">
        <v>106211</v>
      </c>
      <c r="G6131" s="185" t="s">
        <v>10178</v>
      </c>
      <c r="H6131" s="110" t="s">
        <v>7568</v>
      </c>
      <c r="I6131" s="110"/>
    </row>
    <row r="6132" spans="1:9" ht="11.25" customHeight="1" x14ac:dyDescent="0.2">
      <c r="A6132" s="181">
        <v>102475</v>
      </c>
      <c r="B6132" s="182" t="s">
        <v>2270</v>
      </c>
      <c r="C6132" s="182" t="s">
        <v>178</v>
      </c>
      <c r="D6132" s="184">
        <v>45016</v>
      </c>
      <c r="E6132" s="188" t="s">
        <v>15194</v>
      </c>
      <c r="F6132" s="186">
        <v>198880</v>
      </c>
      <c r="G6132" s="185" t="s">
        <v>6096</v>
      </c>
      <c r="H6132" s="110" t="s">
        <v>6370</v>
      </c>
      <c r="I6132" s="110"/>
    </row>
    <row r="6133" spans="1:9" ht="11.25" customHeight="1" x14ac:dyDescent="0.2">
      <c r="A6133" s="181">
        <v>102476</v>
      </c>
      <c r="B6133" s="182" t="s">
        <v>6505</v>
      </c>
      <c r="C6133" s="182" t="s">
        <v>178</v>
      </c>
      <c r="D6133" s="184">
        <v>45062</v>
      </c>
      <c r="E6133" s="188" t="s">
        <v>15194</v>
      </c>
      <c r="F6133" s="186">
        <v>158360</v>
      </c>
      <c r="G6133" s="185" t="s">
        <v>6096</v>
      </c>
      <c r="H6133" s="110" t="s">
        <v>7083</v>
      </c>
      <c r="I6133" s="110"/>
    </row>
    <row r="6134" spans="1:9" ht="11.25" customHeight="1" x14ac:dyDescent="0.2">
      <c r="A6134" s="181">
        <v>102477</v>
      </c>
      <c r="B6134" s="182" t="s">
        <v>11330</v>
      </c>
      <c r="C6134" s="182" t="s">
        <v>178</v>
      </c>
      <c r="D6134" s="183"/>
      <c r="E6134" s="188" t="s">
        <v>15193</v>
      </c>
      <c r="F6134" s="186">
        <v>0</v>
      </c>
      <c r="G6134" s="185" t="s">
        <v>6096</v>
      </c>
      <c r="H6134" s="110" t="s">
        <v>7083</v>
      </c>
      <c r="I6134" s="110"/>
    </row>
    <row r="6135" spans="1:9" ht="11.25" customHeight="1" x14ac:dyDescent="0.2">
      <c r="A6135" s="181">
        <v>102478</v>
      </c>
      <c r="B6135" s="182" t="s">
        <v>11329</v>
      </c>
      <c r="C6135" s="182" t="s">
        <v>171</v>
      </c>
      <c r="D6135" s="183"/>
      <c r="E6135" s="188" t="s">
        <v>15193</v>
      </c>
      <c r="F6135" s="186">
        <v>0</v>
      </c>
      <c r="G6135" s="185" t="s">
        <v>6096</v>
      </c>
      <c r="H6135" s="110" t="s">
        <v>6261</v>
      </c>
      <c r="I6135" s="110"/>
    </row>
    <row r="6136" spans="1:9" ht="11.25" customHeight="1" x14ac:dyDescent="0.2">
      <c r="A6136" s="181">
        <v>102479</v>
      </c>
      <c r="B6136" s="182" t="s">
        <v>1244</v>
      </c>
      <c r="C6136" s="182" t="s">
        <v>4484</v>
      </c>
      <c r="D6136" s="184"/>
      <c r="E6136" s="188" t="s">
        <v>15193</v>
      </c>
      <c r="F6136" s="186">
        <v>0</v>
      </c>
      <c r="G6136" s="185" t="s">
        <v>6096</v>
      </c>
      <c r="H6136" s="110" t="s">
        <v>6261</v>
      </c>
      <c r="I6136" s="110"/>
    </row>
    <row r="6137" spans="1:9" ht="11.25" customHeight="1" x14ac:dyDescent="0.2">
      <c r="A6137" s="181">
        <v>102480</v>
      </c>
      <c r="B6137" s="182" t="s">
        <v>3488</v>
      </c>
      <c r="C6137" s="182" t="s">
        <v>183</v>
      </c>
      <c r="D6137" s="183"/>
      <c r="E6137" s="188" t="s">
        <v>15193</v>
      </c>
      <c r="F6137" s="186">
        <v>0</v>
      </c>
      <c r="G6137" s="185" t="s">
        <v>6096</v>
      </c>
      <c r="H6137" s="110" t="s">
        <v>6261</v>
      </c>
      <c r="I6137" s="110"/>
    </row>
    <row r="6138" spans="1:9" ht="11.25" customHeight="1" x14ac:dyDescent="0.2">
      <c r="A6138" s="181">
        <v>102481</v>
      </c>
      <c r="B6138" s="182" t="s">
        <v>6869</v>
      </c>
      <c r="C6138" s="182" t="s">
        <v>178</v>
      </c>
      <c r="D6138" s="183">
        <v>44585</v>
      </c>
      <c r="E6138" s="188" t="s">
        <v>7328</v>
      </c>
      <c r="F6138" s="186">
        <v>21124</v>
      </c>
      <c r="G6138" s="185" t="s">
        <v>6096</v>
      </c>
      <c r="H6138" s="110" t="s">
        <v>6261</v>
      </c>
      <c r="I6138" s="110"/>
    </row>
    <row r="6139" spans="1:9" ht="11.25" customHeight="1" x14ac:dyDescent="0.2">
      <c r="A6139" s="181">
        <v>102482</v>
      </c>
      <c r="B6139" s="182" t="s">
        <v>937</v>
      </c>
      <c r="C6139" s="182" t="s">
        <v>4484</v>
      </c>
      <c r="D6139" s="183"/>
      <c r="E6139" s="188" t="s">
        <v>15193</v>
      </c>
      <c r="F6139" s="186">
        <v>0</v>
      </c>
      <c r="G6139" s="185" t="s">
        <v>6096</v>
      </c>
      <c r="H6139" s="110" t="s">
        <v>6155</v>
      </c>
      <c r="I6139" s="110"/>
    </row>
    <row r="6140" spans="1:9" ht="11.25" customHeight="1" x14ac:dyDescent="0.2">
      <c r="A6140" s="181">
        <v>102483</v>
      </c>
      <c r="B6140" s="182" t="s">
        <v>1456</v>
      </c>
      <c r="C6140" s="182" t="s">
        <v>4532</v>
      </c>
      <c r="D6140" s="183"/>
      <c r="E6140" s="188" t="s">
        <v>15193</v>
      </c>
      <c r="F6140" s="186">
        <v>0</v>
      </c>
      <c r="G6140" s="185" t="s">
        <v>6096</v>
      </c>
      <c r="H6140" s="110" t="s">
        <v>6207</v>
      </c>
      <c r="I6140" s="110"/>
    </row>
    <row r="6141" spans="1:9" ht="11.25" customHeight="1" x14ac:dyDescent="0.2">
      <c r="A6141" s="181">
        <v>102484</v>
      </c>
      <c r="B6141" s="182" t="s">
        <v>1484</v>
      </c>
      <c r="C6141" s="182" t="s">
        <v>4532</v>
      </c>
      <c r="D6141" s="183"/>
      <c r="E6141" s="188" t="s">
        <v>15193</v>
      </c>
      <c r="F6141" s="186">
        <v>0</v>
      </c>
      <c r="G6141" s="185" t="s">
        <v>6096</v>
      </c>
      <c r="H6141" s="110" t="s">
        <v>6155</v>
      </c>
      <c r="I6141" s="110"/>
    </row>
    <row r="6142" spans="1:9" ht="11.25" customHeight="1" x14ac:dyDescent="0.2">
      <c r="A6142" s="181">
        <v>102485</v>
      </c>
      <c r="B6142" s="182" t="s">
        <v>11328</v>
      </c>
      <c r="C6142" s="182" t="s">
        <v>178</v>
      </c>
      <c r="D6142" s="183"/>
      <c r="E6142" s="188" t="s">
        <v>15193</v>
      </c>
      <c r="F6142" s="186">
        <v>0</v>
      </c>
      <c r="G6142" s="185" t="s">
        <v>6096</v>
      </c>
      <c r="H6142" s="110" t="s">
        <v>6155</v>
      </c>
      <c r="I6142" s="110"/>
    </row>
    <row r="6143" spans="1:9" ht="11.25" customHeight="1" x14ac:dyDescent="0.2">
      <c r="A6143" s="181">
        <v>102486</v>
      </c>
      <c r="B6143" s="182" t="s">
        <v>913</v>
      </c>
      <c r="C6143" s="182" t="s">
        <v>4484</v>
      </c>
      <c r="D6143" s="183">
        <v>45000</v>
      </c>
      <c r="E6143" s="188" t="s">
        <v>15194</v>
      </c>
      <c r="F6143" s="186">
        <v>42876</v>
      </c>
      <c r="G6143" s="185" t="s">
        <v>6096</v>
      </c>
      <c r="H6143" s="110" t="s">
        <v>6121</v>
      </c>
      <c r="I6143" s="110"/>
    </row>
    <row r="6144" spans="1:9" ht="11.25" customHeight="1" x14ac:dyDescent="0.2">
      <c r="A6144" s="181">
        <v>102487</v>
      </c>
      <c r="B6144" s="182" t="s">
        <v>14677</v>
      </c>
      <c r="C6144" s="182" t="s">
        <v>183</v>
      </c>
      <c r="D6144" s="184">
        <v>44690</v>
      </c>
      <c r="E6144" s="188" t="s">
        <v>7328</v>
      </c>
      <c r="F6144" s="186">
        <v>87993</v>
      </c>
      <c r="G6144" s="185" t="s">
        <v>6096</v>
      </c>
      <c r="H6144" s="110" t="s">
        <v>6221</v>
      </c>
      <c r="I6144" s="110"/>
    </row>
    <row r="6145" spans="1:9" ht="11.25" customHeight="1" x14ac:dyDescent="0.2">
      <c r="A6145" s="181">
        <v>102488</v>
      </c>
      <c r="B6145" s="182" t="s">
        <v>907</v>
      </c>
      <c r="C6145" s="182" t="s">
        <v>4484</v>
      </c>
      <c r="D6145" s="183">
        <v>45014</v>
      </c>
      <c r="E6145" s="188" t="s">
        <v>15194</v>
      </c>
      <c r="F6145" s="186">
        <v>211651</v>
      </c>
      <c r="G6145" s="185" t="s">
        <v>6096</v>
      </c>
      <c r="H6145" s="110" t="s">
        <v>6116</v>
      </c>
      <c r="I6145" s="110"/>
    </row>
    <row r="6146" spans="1:9" ht="11.25" customHeight="1" x14ac:dyDescent="0.2">
      <c r="A6146" s="181">
        <v>102489</v>
      </c>
      <c r="B6146" s="182" t="s">
        <v>2918</v>
      </c>
      <c r="C6146" s="182" t="s">
        <v>171</v>
      </c>
      <c r="D6146" s="183"/>
      <c r="E6146" s="188" t="s">
        <v>15193</v>
      </c>
      <c r="F6146" s="186">
        <v>0</v>
      </c>
      <c r="G6146" s="185" t="s">
        <v>6096</v>
      </c>
      <c r="H6146" s="110" t="s">
        <v>6124</v>
      </c>
      <c r="I6146" s="110"/>
    </row>
    <row r="6147" spans="1:9" ht="11.25" customHeight="1" x14ac:dyDescent="0.2">
      <c r="A6147" s="181">
        <v>102490</v>
      </c>
      <c r="B6147" s="182" t="s">
        <v>3565</v>
      </c>
      <c r="C6147" s="182" t="s">
        <v>178</v>
      </c>
      <c r="D6147" s="183">
        <v>45014</v>
      </c>
      <c r="E6147" s="188" t="s">
        <v>15194</v>
      </c>
      <c r="F6147" s="186">
        <v>1236250</v>
      </c>
      <c r="G6147" s="185" t="s">
        <v>6096</v>
      </c>
      <c r="H6147" s="110" t="s">
        <v>6100</v>
      </c>
      <c r="I6147" s="110"/>
    </row>
    <row r="6148" spans="1:9" ht="11.25" customHeight="1" x14ac:dyDescent="0.2">
      <c r="A6148" s="181">
        <v>102491</v>
      </c>
      <c r="B6148" s="182" t="s">
        <v>3438</v>
      </c>
      <c r="C6148" s="182" t="s">
        <v>178</v>
      </c>
      <c r="D6148" s="183"/>
      <c r="E6148" s="188" t="s">
        <v>15193</v>
      </c>
      <c r="F6148" s="186">
        <v>0</v>
      </c>
      <c r="G6148" s="185" t="s">
        <v>6096</v>
      </c>
      <c r="H6148" s="110" t="s">
        <v>6121</v>
      </c>
      <c r="I6148" s="110"/>
    </row>
    <row r="6149" spans="1:9" ht="11.25" customHeight="1" x14ac:dyDescent="0.2">
      <c r="A6149" s="181">
        <v>102492</v>
      </c>
      <c r="B6149" s="182" t="s">
        <v>6868</v>
      </c>
      <c r="C6149" s="182" t="s">
        <v>178</v>
      </c>
      <c r="D6149" s="184">
        <v>44589</v>
      </c>
      <c r="E6149" s="188" t="s">
        <v>7328</v>
      </c>
      <c r="F6149" s="186">
        <v>19962</v>
      </c>
      <c r="G6149" s="185" t="s">
        <v>6096</v>
      </c>
      <c r="H6149" s="110" t="s">
        <v>6119</v>
      </c>
      <c r="I6149" s="110"/>
    </row>
    <row r="6150" spans="1:9" ht="11.25" customHeight="1" x14ac:dyDescent="0.2">
      <c r="A6150" s="181">
        <v>102493</v>
      </c>
      <c r="B6150" s="182" t="s">
        <v>909</v>
      </c>
      <c r="C6150" s="182" t="s">
        <v>4484</v>
      </c>
      <c r="D6150" s="184">
        <v>45014</v>
      </c>
      <c r="E6150" s="188" t="s">
        <v>15194</v>
      </c>
      <c r="F6150" s="186">
        <v>64098.01</v>
      </c>
      <c r="G6150" s="185" t="s">
        <v>6096</v>
      </c>
      <c r="H6150" s="110" t="s">
        <v>7136</v>
      </c>
      <c r="I6150" s="110"/>
    </row>
    <row r="6151" spans="1:9" ht="11.25" customHeight="1" x14ac:dyDescent="0.2">
      <c r="A6151" s="181">
        <v>102494</v>
      </c>
      <c r="B6151" s="182" t="s">
        <v>11327</v>
      </c>
      <c r="C6151" s="182" t="s">
        <v>178</v>
      </c>
      <c r="D6151" s="183"/>
      <c r="E6151" s="188" t="s">
        <v>15193</v>
      </c>
      <c r="F6151" s="186">
        <v>0</v>
      </c>
      <c r="G6151" s="185" t="s">
        <v>6096</v>
      </c>
      <c r="H6151" s="110" t="s">
        <v>7136</v>
      </c>
      <c r="I6151" s="110"/>
    </row>
    <row r="6152" spans="1:9" ht="11.25" customHeight="1" x14ac:dyDescent="0.2">
      <c r="A6152" s="181">
        <v>102495</v>
      </c>
      <c r="B6152" s="182" t="s">
        <v>3419</v>
      </c>
      <c r="C6152" s="182" t="s">
        <v>171</v>
      </c>
      <c r="D6152" s="183"/>
      <c r="E6152" s="188" t="s">
        <v>15193</v>
      </c>
      <c r="F6152" s="186">
        <v>0</v>
      </c>
      <c r="G6152" s="185" t="s">
        <v>6096</v>
      </c>
      <c r="H6152" s="110" t="s">
        <v>6097</v>
      </c>
      <c r="I6152" s="110"/>
    </row>
    <row r="6153" spans="1:9" ht="11.25" customHeight="1" x14ac:dyDescent="0.2">
      <c r="A6153" s="181">
        <v>102496</v>
      </c>
      <c r="B6153" s="182" t="s">
        <v>11326</v>
      </c>
      <c r="C6153" s="182" t="s">
        <v>171</v>
      </c>
      <c r="D6153" s="183"/>
      <c r="E6153" s="188" t="s">
        <v>15193</v>
      </c>
      <c r="F6153" s="186">
        <v>0</v>
      </c>
      <c r="G6153" s="185" t="s">
        <v>6096</v>
      </c>
      <c r="H6153" s="110" t="s">
        <v>6097</v>
      </c>
      <c r="I6153" s="110"/>
    </row>
    <row r="6154" spans="1:9" ht="11.25" customHeight="1" x14ac:dyDescent="0.2">
      <c r="A6154" s="181">
        <v>102497</v>
      </c>
      <c r="B6154" s="182" t="s">
        <v>3373</v>
      </c>
      <c r="C6154" s="182" t="s">
        <v>171</v>
      </c>
      <c r="D6154" s="183"/>
      <c r="E6154" s="188" t="s">
        <v>15193</v>
      </c>
      <c r="F6154" s="186">
        <v>0</v>
      </c>
      <c r="G6154" s="185" t="s">
        <v>6096</v>
      </c>
      <c r="H6154" s="110" t="s">
        <v>6097</v>
      </c>
      <c r="I6154" s="110"/>
    </row>
    <row r="6155" spans="1:9" ht="11.25" customHeight="1" x14ac:dyDescent="0.2">
      <c r="A6155" s="181">
        <v>102498</v>
      </c>
      <c r="B6155" s="182" t="s">
        <v>11325</v>
      </c>
      <c r="C6155" s="182" t="s">
        <v>178</v>
      </c>
      <c r="D6155" s="183"/>
      <c r="E6155" s="188" t="s">
        <v>15193</v>
      </c>
      <c r="F6155" s="186">
        <v>0</v>
      </c>
      <c r="G6155" s="185" t="s">
        <v>6096</v>
      </c>
      <c r="H6155" s="110" t="s">
        <v>6121</v>
      </c>
      <c r="I6155" s="110"/>
    </row>
    <row r="6156" spans="1:9" ht="11.25" customHeight="1" x14ac:dyDescent="0.2">
      <c r="A6156" s="181">
        <v>102499</v>
      </c>
      <c r="B6156" s="182" t="s">
        <v>1348</v>
      </c>
      <c r="C6156" s="182" t="s">
        <v>247</v>
      </c>
      <c r="D6156" s="183">
        <v>45001</v>
      </c>
      <c r="E6156" s="188" t="s">
        <v>15194</v>
      </c>
      <c r="F6156" s="186">
        <v>5192.01</v>
      </c>
      <c r="G6156" s="185" t="s">
        <v>6096</v>
      </c>
      <c r="H6156" s="110" t="s">
        <v>6149</v>
      </c>
      <c r="I6156" s="110"/>
    </row>
    <row r="6157" spans="1:9" ht="11.25" customHeight="1" x14ac:dyDescent="0.2">
      <c r="A6157" s="181">
        <v>102500</v>
      </c>
      <c r="B6157" s="182" t="s">
        <v>4530</v>
      </c>
      <c r="C6157" s="182" t="s">
        <v>178</v>
      </c>
      <c r="D6157" s="184"/>
      <c r="E6157" s="188" t="s">
        <v>15193</v>
      </c>
      <c r="F6157" s="186">
        <v>0</v>
      </c>
      <c r="G6157" s="185" t="s">
        <v>6096</v>
      </c>
      <c r="H6157" s="110" t="s">
        <v>6149</v>
      </c>
      <c r="I6157" s="110"/>
    </row>
    <row r="6158" spans="1:9" ht="11.25" customHeight="1" x14ac:dyDescent="0.2">
      <c r="A6158" s="181">
        <v>102501</v>
      </c>
      <c r="B6158" s="182" t="s">
        <v>3261</v>
      </c>
      <c r="C6158" s="182" t="s">
        <v>5199</v>
      </c>
      <c r="D6158" s="183">
        <v>45329</v>
      </c>
      <c r="E6158" s="188" t="s">
        <v>10909</v>
      </c>
      <c r="F6158" s="186">
        <v>121711</v>
      </c>
      <c r="G6158" s="185" t="s">
        <v>6096</v>
      </c>
      <c r="H6158" s="110" t="s">
        <v>6116</v>
      </c>
      <c r="I6158" s="110"/>
    </row>
    <row r="6159" spans="1:9" ht="11.25" customHeight="1" x14ac:dyDescent="0.2">
      <c r="A6159" s="181">
        <v>102502</v>
      </c>
      <c r="B6159" s="182" t="s">
        <v>5207</v>
      </c>
      <c r="C6159" s="182" t="s">
        <v>5199</v>
      </c>
      <c r="D6159" s="183">
        <v>44720</v>
      </c>
      <c r="E6159" s="188" t="s">
        <v>7328</v>
      </c>
      <c r="F6159" s="186">
        <v>121376</v>
      </c>
      <c r="G6159" s="185" t="s">
        <v>6096</v>
      </c>
      <c r="H6159" s="110" t="s">
        <v>6149</v>
      </c>
      <c r="I6159" s="110"/>
    </row>
    <row r="6160" spans="1:9" ht="11.25" customHeight="1" x14ac:dyDescent="0.2">
      <c r="A6160" s="181">
        <v>102503</v>
      </c>
      <c r="B6160" s="182" t="s">
        <v>5198</v>
      </c>
      <c r="C6160" s="182" t="s">
        <v>5199</v>
      </c>
      <c r="D6160" s="184">
        <v>45329</v>
      </c>
      <c r="E6160" s="188" t="s">
        <v>10909</v>
      </c>
      <c r="F6160" s="186">
        <v>71870</v>
      </c>
      <c r="G6160" s="185" t="s">
        <v>6096</v>
      </c>
      <c r="H6160" s="110" t="s">
        <v>6149</v>
      </c>
      <c r="I6160" s="110"/>
    </row>
    <row r="6161" spans="1:9" ht="11.25" customHeight="1" x14ac:dyDescent="0.2">
      <c r="A6161" s="181">
        <v>102505</v>
      </c>
      <c r="B6161" s="182" t="s">
        <v>6867</v>
      </c>
      <c r="C6161" s="182" t="s">
        <v>178</v>
      </c>
      <c r="D6161" s="184">
        <v>44589</v>
      </c>
      <c r="E6161" s="188" t="s">
        <v>7328</v>
      </c>
      <c r="F6161" s="186">
        <v>67597</v>
      </c>
      <c r="G6161" s="185" t="s">
        <v>6096</v>
      </c>
      <c r="H6161" s="110" t="s">
        <v>6150</v>
      </c>
      <c r="I6161" s="110"/>
    </row>
    <row r="6162" spans="1:9" ht="11.25" customHeight="1" x14ac:dyDescent="0.2">
      <c r="A6162" s="181">
        <v>102506</v>
      </c>
      <c r="B6162" s="182" t="s">
        <v>6866</v>
      </c>
      <c r="C6162" s="182" t="s">
        <v>178</v>
      </c>
      <c r="D6162" s="184">
        <v>44601</v>
      </c>
      <c r="E6162" s="188" t="s">
        <v>7328</v>
      </c>
      <c r="F6162" s="186">
        <v>27120</v>
      </c>
      <c r="G6162" s="185" t="s">
        <v>6096</v>
      </c>
      <c r="H6162" s="110" t="s">
        <v>6150</v>
      </c>
      <c r="I6162" s="110"/>
    </row>
    <row r="6163" spans="1:9" ht="11.25" customHeight="1" x14ac:dyDescent="0.2">
      <c r="A6163" s="181">
        <v>102507</v>
      </c>
      <c r="B6163" s="182" t="s">
        <v>6865</v>
      </c>
      <c r="C6163" s="182" t="s">
        <v>178</v>
      </c>
      <c r="D6163" s="184">
        <v>44601</v>
      </c>
      <c r="E6163" s="188" t="s">
        <v>7328</v>
      </c>
      <c r="F6163" s="186">
        <v>5228</v>
      </c>
      <c r="G6163" s="185" t="s">
        <v>6096</v>
      </c>
      <c r="H6163" s="110" t="s">
        <v>6150</v>
      </c>
      <c r="I6163" s="110"/>
    </row>
    <row r="6164" spans="1:9" ht="11.25" customHeight="1" x14ac:dyDescent="0.2">
      <c r="A6164" s="181">
        <v>102508</v>
      </c>
      <c r="B6164" s="182" t="s">
        <v>15110</v>
      </c>
      <c r="C6164" s="182" t="s">
        <v>178</v>
      </c>
      <c r="D6164" s="183">
        <v>44592</v>
      </c>
      <c r="E6164" s="188" t="s">
        <v>7328</v>
      </c>
      <c r="F6164" s="186">
        <v>185681</v>
      </c>
      <c r="G6164" s="185" t="s">
        <v>6096</v>
      </c>
      <c r="H6164" s="110" t="s">
        <v>6150</v>
      </c>
      <c r="I6164" s="110"/>
    </row>
    <row r="6165" spans="1:9" ht="11.25" customHeight="1" x14ac:dyDescent="0.2">
      <c r="A6165" s="181">
        <v>102509</v>
      </c>
      <c r="B6165" s="182" t="s">
        <v>6864</v>
      </c>
      <c r="C6165" s="182" t="s">
        <v>178</v>
      </c>
      <c r="D6165" s="183">
        <v>44601</v>
      </c>
      <c r="E6165" s="188" t="s">
        <v>7328</v>
      </c>
      <c r="F6165" s="186">
        <v>6591.01</v>
      </c>
      <c r="G6165" s="185" t="s">
        <v>6096</v>
      </c>
      <c r="H6165" s="110" t="s">
        <v>6121</v>
      </c>
      <c r="I6165" s="110"/>
    </row>
    <row r="6166" spans="1:9" ht="11.25" customHeight="1" x14ac:dyDescent="0.2">
      <c r="A6166" s="181">
        <v>102510</v>
      </c>
      <c r="B6166" s="182" t="s">
        <v>6504</v>
      </c>
      <c r="C6166" s="182" t="s">
        <v>171</v>
      </c>
      <c r="D6166" s="184">
        <v>45014</v>
      </c>
      <c r="E6166" s="188" t="s">
        <v>15194</v>
      </c>
      <c r="F6166" s="186">
        <v>44029</v>
      </c>
      <c r="G6166" s="185" t="s">
        <v>6096</v>
      </c>
      <c r="H6166" s="110" t="s">
        <v>6280</v>
      </c>
      <c r="I6166" s="110"/>
    </row>
    <row r="6167" spans="1:9" ht="11.25" customHeight="1" x14ac:dyDescent="0.2">
      <c r="A6167" s="181">
        <v>102511</v>
      </c>
      <c r="B6167" s="182" t="s">
        <v>6863</v>
      </c>
      <c r="C6167" s="182" t="s">
        <v>178</v>
      </c>
      <c r="D6167" s="183">
        <v>44601</v>
      </c>
      <c r="E6167" s="188" t="s">
        <v>7328</v>
      </c>
      <c r="F6167" s="186">
        <v>10034</v>
      </c>
      <c r="G6167" s="185" t="s">
        <v>6096</v>
      </c>
      <c r="H6167" s="110" t="s">
        <v>6130</v>
      </c>
      <c r="I6167" s="110"/>
    </row>
    <row r="6168" spans="1:9" ht="11.25" customHeight="1" x14ac:dyDescent="0.2">
      <c r="A6168" s="181">
        <v>102512</v>
      </c>
      <c r="B6168" s="182" t="s">
        <v>11324</v>
      </c>
      <c r="C6168" s="182" t="s">
        <v>178</v>
      </c>
      <c r="D6168" s="183"/>
      <c r="E6168" s="188" t="s">
        <v>15193</v>
      </c>
      <c r="F6168" s="186">
        <v>0</v>
      </c>
      <c r="G6168" s="185" t="s">
        <v>6096</v>
      </c>
      <c r="H6168" s="110" t="s">
        <v>6195</v>
      </c>
      <c r="I6168" s="110"/>
    </row>
    <row r="6169" spans="1:9" ht="11.25" customHeight="1" x14ac:dyDescent="0.2">
      <c r="A6169" s="181">
        <v>102513</v>
      </c>
      <c r="B6169" s="182" t="s">
        <v>2213</v>
      </c>
      <c r="C6169" s="182" t="s">
        <v>178</v>
      </c>
      <c r="D6169" s="183">
        <v>44592</v>
      </c>
      <c r="E6169" s="188" t="s">
        <v>7328</v>
      </c>
      <c r="F6169" s="186">
        <v>975</v>
      </c>
      <c r="G6169" s="185" t="s">
        <v>6096</v>
      </c>
      <c r="H6169" s="110" t="s">
        <v>7147</v>
      </c>
      <c r="I6169" s="110"/>
    </row>
    <row r="6170" spans="1:9" ht="11.25" customHeight="1" x14ac:dyDescent="0.2">
      <c r="A6170" s="181">
        <v>102514</v>
      </c>
      <c r="B6170" s="182" t="s">
        <v>1753</v>
      </c>
      <c r="C6170" s="182" t="s">
        <v>178</v>
      </c>
      <c r="D6170" s="183">
        <v>45014</v>
      </c>
      <c r="E6170" s="188" t="s">
        <v>15194</v>
      </c>
      <c r="F6170" s="186">
        <v>534</v>
      </c>
      <c r="G6170" s="185" t="s">
        <v>6096</v>
      </c>
      <c r="H6170" s="110" t="s">
        <v>6154</v>
      </c>
      <c r="I6170" s="110"/>
    </row>
    <row r="6171" spans="1:9" ht="11.25" customHeight="1" x14ac:dyDescent="0.2">
      <c r="A6171" s="181">
        <v>102515</v>
      </c>
      <c r="B6171" s="182" t="s">
        <v>871</v>
      </c>
      <c r="C6171" s="182" t="s">
        <v>868</v>
      </c>
      <c r="D6171" s="183">
        <v>45014</v>
      </c>
      <c r="E6171" s="188" t="s">
        <v>15194</v>
      </c>
      <c r="F6171" s="186">
        <v>138</v>
      </c>
      <c r="G6171" s="185" t="s">
        <v>6096</v>
      </c>
      <c r="H6171" s="110" t="s">
        <v>6150</v>
      </c>
      <c r="I6171" s="110"/>
    </row>
    <row r="6172" spans="1:9" ht="11.25" customHeight="1" x14ac:dyDescent="0.2">
      <c r="A6172" s="181">
        <v>102518</v>
      </c>
      <c r="B6172" s="182" t="s">
        <v>7148</v>
      </c>
      <c r="C6172" s="182" t="s">
        <v>4532</v>
      </c>
      <c r="D6172" s="183">
        <v>45002</v>
      </c>
      <c r="E6172" s="188" t="s">
        <v>15194</v>
      </c>
      <c r="F6172" s="186">
        <v>513089</v>
      </c>
      <c r="G6172" s="185" t="s">
        <v>6096</v>
      </c>
      <c r="H6172" s="110" t="s">
        <v>6150</v>
      </c>
      <c r="I6172" s="110"/>
    </row>
    <row r="6173" spans="1:9" ht="11.25" customHeight="1" x14ac:dyDescent="0.2">
      <c r="A6173" s="181">
        <v>102519</v>
      </c>
      <c r="B6173" s="182" t="s">
        <v>4194</v>
      </c>
      <c r="C6173" s="182" t="s">
        <v>178</v>
      </c>
      <c r="D6173" s="184"/>
      <c r="E6173" s="188" t="s">
        <v>15193</v>
      </c>
      <c r="F6173" s="186">
        <v>0</v>
      </c>
      <c r="G6173" s="185" t="s">
        <v>6096</v>
      </c>
      <c r="H6173" s="110" t="s">
        <v>6150</v>
      </c>
      <c r="I6173" s="110"/>
    </row>
    <row r="6174" spans="1:9" ht="11.25" customHeight="1" x14ac:dyDescent="0.2">
      <c r="A6174" s="181">
        <v>102520</v>
      </c>
      <c r="B6174" s="182" t="s">
        <v>6862</v>
      </c>
      <c r="C6174" s="182" t="s">
        <v>178</v>
      </c>
      <c r="D6174" s="183">
        <v>44601</v>
      </c>
      <c r="E6174" s="188" t="s">
        <v>7328</v>
      </c>
      <c r="F6174" s="186">
        <v>29959</v>
      </c>
      <c r="G6174" s="185" t="s">
        <v>6096</v>
      </c>
      <c r="H6174" s="110" t="s">
        <v>6221</v>
      </c>
      <c r="I6174" s="110"/>
    </row>
    <row r="6175" spans="1:9" ht="11.25" customHeight="1" x14ac:dyDescent="0.2">
      <c r="A6175" s="181">
        <v>102521</v>
      </c>
      <c r="B6175" s="182" t="s">
        <v>4276</v>
      </c>
      <c r="C6175" s="182" t="s">
        <v>178</v>
      </c>
      <c r="D6175" s="183"/>
      <c r="E6175" s="188" t="s">
        <v>15193</v>
      </c>
      <c r="F6175" s="186">
        <v>0</v>
      </c>
      <c r="G6175" s="185" t="s">
        <v>6096</v>
      </c>
      <c r="H6175" s="110" t="s">
        <v>6116</v>
      </c>
      <c r="I6175" s="110"/>
    </row>
    <row r="6176" spans="1:9" ht="11.25" customHeight="1" x14ac:dyDescent="0.2">
      <c r="A6176" s="181">
        <v>102522</v>
      </c>
      <c r="B6176" s="182" t="s">
        <v>11323</v>
      </c>
      <c r="C6176" s="182" t="s">
        <v>178</v>
      </c>
      <c r="D6176" s="183"/>
      <c r="E6176" s="188" t="s">
        <v>15193</v>
      </c>
      <c r="F6176" s="186">
        <v>0</v>
      </c>
      <c r="G6176" s="185" t="s">
        <v>6096</v>
      </c>
      <c r="H6176" s="110" t="s">
        <v>6605</v>
      </c>
      <c r="I6176" s="110"/>
    </row>
    <row r="6177" spans="1:9" ht="11.25" customHeight="1" x14ac:dyDescent="0.2">
      <c r="A6177" s="181">
        <v>102523</v>
      </c>
      <c r="B6177" s="182" t="s">
        <v>4394</v>
      </c>
      <c r="C6177" s="182" t="s">
        <v>171</v>
      </c>
      <c r="D6177" s="183"/>
      <c r="E6177" s="188" t="s">
        <v>15193</v>
      </c>
      <c r="F6177" s="186">
        <v>0</v>
      </c>
      <c r="G6177" s="185" t="s">
        <v>6096</v>
      </c>
      <c r="H6177" s="110" t="s">
        <v>6130</v>
      </c>
      <c r="I6177" s="110"/>
    </row>
    <row r="6178" spans="1:9" ht="11.25" customHeight="1" x14ac:dyDescent="0.2">
      <c r="A6178" s="181">
        <v>102524</v>
      </c>
      <c r="B6178" s="182" t="s">
        <v>4251</v>
      </c>
      <c r="C6178" s="182" t="s">
        <v>178</v>
      </c>
      <c r="D6178" s="183"/>
      <c r="E6178" s="188" t="s">
        <v>15193</v>
      </c>
      <c r="F6178" s="186">
        <v>0</v>
      </c>
      <c r="G6178" s="185" t="s">
        <v>6096</v>
      </c>
      <c r="H6178" s="110" t="s">
        <v>6116</v>
      </c>
      <c r="I6178" s="110"/>
    </row>
    <row r="6179" spans="1:9" ht="11.25" customHeight="1" x14ac:dyDescent="0.2">
      <c r="A6179" s="181">
        <v>102525</v>
      </c>
      <c r="B6179" s="182" t="s">
        <v>4053</v>
      </c>
      <c r="C6179" s="182" t="s">
        <v>178</v>
      </c>
      <c r="D6179" s="183"/>
      <c r="E6179" s="188" t="s">
        <v>15193</v>
      </c>
      <c r="F6179" s="186">
        <v>0</v>
      </c>
      <c r="G6179" s="185" t="s">
        <v>6096</v>
      </c>
      <c r="H6179" s="110" t="s">
        <v>6195</v>
      </c>
      <c r="I6179" s="110"/>
    </row>
    <row r="6180" spans="1:9" ht="11.25" customHeight="1" x14ac:dyDescent="0.2">
      <c r="A6180" s="181">
        <v>102526</v>
      </c>
      <c r="B6180" s="182" t="s">
        <v>11322</v>
      </c>
      <c r="C6180" s="182" t="s">
        <v>178</v>
      </c>
      <c r="D6180" s="183"/>
      <c r="E6180" s="188" t="s">
        <v>15193</v>
      </c>
      <c r="F6180" s="186">
        <v>0</v>
      </c>
      <c r="G6180" s="185" t="s">
        <v>6096</v>
      </c>
      <c r="H6180" s="110" t="s">
        <v>9152</v>
      </c>
      <c r="I6180" s="110"/>
    </row>
    <row r="6181" spans="1:9" ht="11.25" customHeight="1" x14ac:dyDescent="0.2">
      <c r="A6181" s="181">
        <v>102527</v>
      </c>
      <c r="B6181" s="182" t="s">
        <v>11321</v>
      </c>
      <c r="C6181" s="182" t="s">
        <v>273</v>
      </c>
      <c r="D6181" s="184"/>
      <c r="E6181" s="188" t="s">
        <v>15193</v>
      </c>
      <c r="F6181" s="186">
        <v>0</v>
      </c>
      <c r="G6181" s="185" t="s">
        <v>6096</v>
      </c>
      <c r="H6181" s="110" t="s">
        <v>6221</v>
      </c>
      <c r="I6181" s="110"/>
    </row>
    <row r="6182" spans="1:9" ht="11.25" customHeight="1" x14ac:dyDescent="0.2">
      <c r="A6182" s="181">
        <v>102528</v>
      </c>
      <c r="B6182" s="182" t="s">
        <v>7126</v>
      </c>
      <c r="C6182" s="182" t="s">
        <v>178</v>
      </c>
      <c r="D6182" s="183"/>
      <c r="E6182" s="188" t="s">
        <v>15193</v>
      </c>
      <c r="F6182" s="186">
        <v>0</v>
      </c>
      <c r="G6182" s="185" t="s">
        <v>6096</v>
      </c>
      <c r="H6182" s="110" t="s">
        <v>6230</v>
      </c>
      <c r="I6182" s="110"/>
    </row>
    <row r="6183" spans="1:9" ht="11.25" customHeight="1" x14ac:dyDescent="0.2">
      <c r="A6183" s="181">
        <v>102529</v>
      </c>
      <c r="B6183" s="182" t="s">
        <v>974</v>
      </c>
      <c r="C6183" s="182" t="s">
        <v>868</v>
      </c>
      <c r="D6183" s="183">
        <v>45016</v>
      </c>
      <c r="E6183" s="188" t="s">
        <v>15194</v>
      </c>
      <c r="F6183" s="186">
        <v>105042</v>
      </c>
      <c r="G6183" s="185" t="s">
        <v>6096</v>
      </c>
      <c r="H6183" s="110" t="s">
        <v>6221</v>
      </c>
      <c r="I6183" s="110"/>
    </row>
    <row r="6184" spans="1:9" ht="11.25" customHeight="1" x14ac:dyDescent="0.2">
      <c r="A6184" s="181">
        <v>102531</v>
      </c>
      <c r="B6184" s="182" t="s">
        <v>7146</v>
      </c>
      <c r="C6184" s="182" t="s">
        <v>183</v>
      </c>
      <c r="D6184" s="183">
        <v>45016</v>
      </c>
      <c r="E6184" s="188" t="s">
        <v>15194</v>
      </c>
      <c r="F6184" s="186">
        <v>1146.01</v>
      </c>
      <c r="G6184" s="185" t="s">
        <v>6096</v>
      </c>
      <c r="H6184" s="110" t="s">
        <v>6116</v>
      </c>
      <c r="I6184" s="110"/>
    </row>
    <row r="6185" spans="1:9" ht="11.25" customHeight="1" x14ac:dyDescent="0.2">
      <c r="A6185" s="181">
        <v>102532</v>
      </c>
      <c r="B6185" s="182" t="s">
        <v>3958</v>
      </c>
      <c r="C6185" s="182" t="s">
        <v>183</v>
      </c>
      <c r="D6185" s="183">
        <v>45016</v>
      </c>
      <c r="E6185" s="188" t="s">
        <v>15194</v>
      </c>
      <c r="F6185" s="186">
        <v>883</v>
      </c>
      <c r="G6185" s="185" t="s">
        <v>6544</v>
      </c>
      <c r="H6185" s="110" t="s">
        <v>6116</v>
      </c>
      <c r="I6185" s="110"/>
    </row>
    <row r="6186" spans="1:9" ht="11.25" customHeight="1" x14ac:dyDescent="0.2">
      <c r="A6186" s="181">
        <v>102533</v>
      </c>
      <c r="B6186" s="182" t="s">
        <v>11320</v>
      </c>
      <c r="C6186" s="182" t="s">
        <v>183</v>
      </c>
      <c r="D6186" s="183"/>
      <c r="E6186" s="188" t="s">
        <v>15193</v>
      </c>
      <c r="F6186" s="186">
        <v>0</v>
      </c>
      <c r="G6186" s="185" t="s">
        <v>6096</v>
      </c>
      <c r="H6186" s="110" t="s">
        <v>6406</v>
      </c>
      <c r="I6186" s="110"/>
    </row>
    <row r="6187" spans="1:9" ht="11.25" customHeight="1" x14ac:dyDescent="0.2">
      <c r="A6187" s="181">
        <v>102534</v>
      </c>
      <c r="B6187" s="182" t="s">
        <v>399</v>
      </c>
      <c r="C6187" s="182" t="s">
        <v>273</v>
      </c>
      <c r="D6187" s="183">
        <v>45002</v>
      </c>
      <c r="E6187" s="188" t="s">
        <v>15194</v>
      </c>
      <c r="F6187" s="186">
        <v>129473</v>
      </c>
      <c r="G6187" s="185" t="s">
        <v>6096</v>
      </c>
      <c r="H6187" s="110" t="s">
        <v>6116</v>
      </c>
      <c r="I6187" s="110"/>
    </row>
    <row r="6188" spans="1:9" ht="11.25" customHeight="1" x14ac:dyDescent="0.2">
      <c r="A6188" s="181">
        <v>102535</v>
      </c>
      <c r="B6188" s="182" t="s">
        <v>867</v>
      </c>
      <c r="C6188" s="182" t="s">
        <v>868</v>
      </c>
      <c r="D6188" s="183">
        <v>45000</v>
      </c>
      <c r="E6188" s="188" t="s">
        <v>15194</v>
      </c>
      <c r="F6188" s="186">
        <v>465611</v>
      </c>
      <c r="G6188" s="185" t="s">
        <v>6096</v>
      </c>
      <c r="H6188" s="110" t="s">
        <v>6116</v>
      </c>
      <c r="I6188" s="110"/>
    </row>
    <row r="6189" spans="1:9" ht="11.25" customHeight="1" x14ac:dyDescent="0.2">
      <c r="A6189" s="181">
        <v>102536</v>
      </c>
      <c r="B6189" s="182" t="s">
        <v>4520</v>
      </c>
      <c r="C6189" s="182" t="s">
        <v>868</v>
      </c>
      <c r="D6189" s="183">
        <v>45016</v>
      </c>
      <c r="E6189" s="188" t="s">
        <v>15194</v>
      </c>
      <c r="F6189" s="186">
        <v>8164.99</v>
      </c>
      <c r="G6189" s="185" t="s">
        <v>6096</v>
      </c>
      <c r="H6189" s="110" t="s">
        <v>6119</v>
      </c>
      <c r="I6189" s="110"/>
    </row>
    <row r="6190" spans="1:9" ht="11.25" customHeight="1" x14ac:dyDescent="0.2">
      <c r="A6190" s="181">
        <v>102537</v>
      </c>
      <c r="B6190" s="182" t="s">
        <v>7144</v>
      </c>
      <c r="C6190" s="182" t="s">
        <v>4484</v>
      </c>
      <c r="D6190" s="183">
        <v>45000</v>
      </c>
      <c r="E6190" s="188" t="s">
        <v>15194</v>
      </c>
      <c r="F6190" s="186">
        <v>150036</v>
      </c>
      <c r="G6190" s="185" t="s">
        <v>6096</v>
      </c>
      <c r="H6190" s="110" t="s">
        <v>6119</v>
      </c>
      <c r="I6190" s="110"/>
    </row>
    <row r="6191" spans="1:9" ht="11.25" customHeight="1" x14ac:dyDescent="0.2">
      <c r="A6191" s="181">
        <v>102538</v>
      </c>
      <c r="B6191" s="182" t="s">
        <v>11319</v>
      </c>
      <c r="C6191" s="182" t="s">
        <v>273</v>
      </c>
      <c r="D6191" s="183"/>
      <c r="E6191" s="188" t="s">
        <v>15193</v>
      </c>
      <c r="F6191" s="186">
        <v>0</v>
      </c>
      <c r="G6191" s="185" t="s">
        <v>6096</v>
      </c>
      <c r="H6191" s="110" t="s">
        <v>6097</v>
      </c>
      <c r="I6191" s="110"/>
    </row>
    <row r="6192" spans="1:9" ht="11.25" customHeight="1" x14ac:dyDescent="0.2">
      <c r="A6192" s="181">
        <v>102539</v>
      </c>
      <c r="B6192" s="182" t="s">
        <v>389</v>
      </c>
      <c r="C6192" s="182" t="s">
        <v>273</v>
      </c>
      <c r="D6192" s="183">
        <v>45002</v>
      </c>
      <c r="E6192" s="188" t="s">
        <v>15194</v>
      </c>
      <c r="F6192" s="186">
        <v>55657</v>
      </c>
      <c r="G6192" s="185" t="s">
        <v>6096</v>
      </c>
      <c r="H6192" s="110" t="s">
        <v>6097</v>
      </c>
      <c r="I6192" s="110"/>
    </row>
    <row r="6193" spans="1:9" ht="11.25" customHeight="1" x14ac:dyDescent="0.2">
      <c r="A6193" s="181">
        <v>102540</v>
      </c>
      <c r="B6193" s="182" t="s">
        <v>5312</v>
      </c>
      <c r="C6193" s="182" t="s">
        <v>183</v>
      </c>
      <c r="D6193" s="183"/>
      <c r="E6193" s="188" t="s">
        <v>15193</v>
      </c>
      <c r="F6193" s="186">
        <v>0</v>
      </c>
      <c r="G6193" s="185" t="s">
        <v>6096</v>
      </c>
      <c r="H6193" s="110" t="s">
        <v>6097</v>
      </c>
      <c r="I6193" s="110"/>
    </row>
    <row r="6194" spans="1:9" ht="11.25" customHeight="1" x14ac:dyDescent="0.2">
      <c r="A6194" s="181">
        <v>102541</v>
      </c>
      <c r="B6194" s="182" t="s">
        <v>7142</v>
      </c>
      <c r="C6194" s="182" t="s">
        <v>4484</v>
      </c>
      <c r="D6194" s="184">
        <v>45000</v>
      </c>
      <c r="E6194" s="188" t="s">
        <v>15194</v>
      </c>
      <c r="F6194" s="186">
        <v>57410</v>
      </c>
      <c r="G6194" s="185" t="s">
        <v>6096</v>
      </c>
      <c r="H6194" s="110" t="s">
        <v>6097</v>
      </c>
      <c r="I6194" s="110"/>
    </row>
    <row r="6195" spans="1:9" ht="11.25" customHeight="1" x14ac:dyDescent="0.2">
      <c r="A6195" s="181">
        <v>102542</v>
      </c>
      <c r="B6195" s="182" t="s">
        <v>1037</v>
      </c>
      <c r="C6195" s="182" t="s">
        <v>401</v>
      </c>
      <c r="D6195" s="184">
        <v>45000</v>
      </c>
      <c r="E6195" s="188" t="s">
        <v>15194</v>
      </c>
      <c r="F6195" s="186">
        <v>317906</v>
      </c>
      <c r="G6195" s="185" t="s">
        <v>6096</v>
      </c>
      <c r="H6195" s="110" t="s">
        <v>6119</v>
      </c>
      <c r="I6195" s="110"/>
    </row>
    <row r="6196" spans="1:9" ht="11.25" customHeight="1" x14ac:dyDescent="0.2">
      <c r="A6196" s="181">
        <v>102543</v>
      </c>
      <c r="B6196" s="182" t="s">
        <v>7937</v>
      </c>
      <c r="C6196" s="182" t="s">
        <v>401</v>
      </c>
      <c r="D6196" s="184">
        <v>45086</v>
      </c>
      <c r="E6196" s="188" t="s">
        <v>15194</v>
      </c>
      <c r="F6196" s="186">
        <v>7696035</v>
      </c>
      <c r="G6196" s="185" t="s">
        <v>6096</v>
      </c>
      <c r="H6196" s="110" t="s">
        <v>6257</v>
      </c>
      <c r="I6196" s="110"/>
    </row>
    <row r="6197" spans="1:9" ht="11.25" customHeight="1" x14ac:dyDescent="0.2">
      <c r="A6197" s="181">
        <v>102544</v>
      </c>
      <c r="B6197" s="182" t="s">
        <v>7936</v>
      </c>
      <c r="C6197" s="182" t="s">
        <v>401</v>
      </c>
      <c r="D6197" s="183">
        <v>44585</v>
      </c>
      <c r="E6197" s="188" t="s">
        <v>7328</v>
      </c>
      <c r="F6197" s="186">
        <v>5553358</v>
      </c>
      <c r="G6197" s="185" t="s">
        <v>6096</v>
      </c>
      <c r="H6197" s="110" t="s">
        <v>6097</v>
      </c>
      <c r="I6197" s="110"/>
    </row>
    <row r="6198" spans="1:9" ht="11.25" customHeight="1" x14ac:dyDescent="0.2">
      <c r="A6198" s="181">
        <v>102545</v>
      </c>
      <c r="B6198" s="182" t="s">
        <v>5206</v>
      </c>
      <c r="C6198" s="182" t="s">
        <v>401</v>
      </c>
      <c r="D6198" s="183">
        <v>45328</v>
      </c>
      <c r="E6198" s="188" t="s">
        <v>10909</v>
      </c>
      <c r="F6198" s="186">
        <v>2651086</v>
      </c>
      <c r="G6198" s="185" t="s">
        <v>6096</v>
      </c>
      <c r="H6198" s="110" t="s">
        <v>6137</v>
      </c>
      <c r="I6198" s="110"/>
    </row>
    <row r="6199" spans="1:9" ht="11.25" customHeight="1" x14ac:dyDescent="0.2">
      <c r="A6199" s="181">
        <v>102546</v>
      </c>
      <c r="B6199" s="182" t="s">
        <v>7141</v>
      </c>
      <c r="C6199" s="182" t="s">
        <v>171</v>
      </c>
      <c r="D6199" s="183">
        <v>45007</v>
      </c>
      <c r="E6199" s="188" t="s">
        <v>15194</v>
      </c>
      <c r="F6199" s="186">
        <v>11324</v>
      </c>
      <c r="G6199" s="185" t="s">
        <v>6096</v>
      </c>
      <c r="H6199" s="110" t="s">
        <v>6178</v>
      </c>
      <c r="I6199" s="110"/>
    </row>
    <row r="6200" spans="1:9" ht="11.25" customHeight="1" x14ac:dyDescent="0.2">
      <c r="A6200" s="181">
        <v>102547</v>
      </c>
      <c r="B6200" s="182" t="s">
        <v>7140</v>
      </c>
      <c r="C6200" s="182" t="s">
        <v>171</v>
      </c>
      <c r="D6200" s="183">
        <v>45007</v>
      </c>
      <c r="E6200" s="188" t="s">
        <v>15194</v>
      </c>
      <c r="F6200" s="186">
        <v>24174.01</v>
      </c>
      <c r="G6200" s="185" t="s">
        <v>6096</v>
      </c>
      <c r="H6200" s="110" t="s">
        <v>9152</v>
      </c>
      <c r="I6200" s="110"/>
    </row>
    <row r="6201" spans="1:9" ht="11.25" customHeight="1" x14ac:dyDescent="0.2">
      <c r="A6201" s="181">
        <v>102548</v>
      </c>
      <c r="B6201" s="182" t="s">
        <v>7139</v>
      </c>
      <c r="C6201" s="182" t="s">
        <v>171</v>
      </c>
      <c r="D6201" s="184">
        <v>45007</v>
      </c>
      <c r="E6201" s="188" t="s">
        <v>15194</v>
      </c>
      <c r="F6201" s="186">
        <v>12872</v>
      </c>
      <c r="G6201" s="185" t="s">
        <v>6096</v>
      </c>
      <c r="H6201" s="110" t="s">
        <v>6178</v>
      </c>
      <c r="I6201" s="110"/>
    </row>
    <row r="6202" spans="1:9" ht="11.25" customHeight="1" x14ac:dyDescent="0.2">
      <c r="A6202" s="181">
        <v>102549</v>
      </c>
      <c r="B6202" s="182" t="s">
        <v>7138</v>
      </c>
      <c r="C6202" s="182" t="s">
        <v>171</v>
      </c>
      <c r="D6202" s="183">
        <v>45007</v>
      </c>
      <c r="E6202" s="188" t="s">
        <v>15194</v>
      </c>
      <c r="F6202" s="186">
        <v>6929</v>
      </c>
      <c r="G6202" s="185" t="s">
        <v>6096</v>
      </c>
      <c r="H6202" s="110" t="s">
        <v>6178</v>
      </c>
      <c r="I6202" s="110"/>
    </row>
    <row r="6203" spans="1:9" ht="11.25" customHeight="1" x14ac:dyDescent="0.2">
      <c r="A6203" s="181">
        <v>102550</v>
      </c>
      <c r="B6203" s="182" t="s">
        <v>7137</v>
      </c>
      <c r="C6203" s="182" t="s">
        <v>171</v>
      </c>
      <c r="D6203" s="183">
        <v>45007</v>
      </c>
      <c r="E6203" s="188" t="s">
        <v>15194</v>
      </c>
      <c r="F6203" s="186">
        <v>4941</v>
      </c>
      <c r="G6203" s="185" t="s">
        <v>6096</v>
      </c>
      <c r="H6203" s="110" t="s">
        <v>6178</v>
      </c>
      <c r="I6203" s="110"/>
    </row>
    <row r="6204" spans="1:9" ht="11.25" customHeight="1" x14ac:dyDescent="0.2">
      <c r="A6204" s="181">
        <v>102551</v>
      </c>
      <c r="B6204" s="182" t="s">
        <v>3965</v>
      </c>
      <c r="C6204" s="182" t="s">
        <v>183</v>
      </c>
      <c r="D6204" s="183">
        <v>45016</v>
      </c>
      <c r="E6204" s="188" t="s">
        <v>15194</v>
      </c>
      <c r="F6204" s="186">
        <v>769</v>
      </c>
      <c r="G6204" s="185" t="s">
        <v>6096</v>
      </c>
      <c r="H6204" s="110" t="s">
        <v>6097</v>
      </c>
      <c r="I6204" s="110"/>
    </row>
    <row r="6205" spans="1:9" ht="11.25" customHeight="1" x14ac:dyDescent="0.2">
      <c r="A6205" s="181">
        <v>102552</v>
      </c>
      <c r="B6205" s="182" t="s">
        <v>7396</v>
      </c>
      <c r="C6205" s="182" t="s">
        <v>178</v>
      </c>
      <c r="D6205" s="183">
        <v>45016</v>
      </c>
      <c r="E6205" s="188" t="s">
        <v>15194</v>
      </c>
      <c r="F6205" s="186">
        <v>6245</v>
      </c>
      <c r="G6205" s="185" t="s">
        <v>6096</v>
      </c>
      <c r="H6205" s="110" t="s">
        <v>6150</v>
      </c>
      <c r="I6205" s="110"/>
    </row>
    <row r="6206" spans="1:9" ht="11.25" customHeight="1" x14ac:dyDescent="0.2">
      <c r="A6206" s="181">
        <v>102553</v>
      </c>
      <c r="B6206" s="182" t="s">
        <v>2457</v>
      </c>
      <c r="C6206" s="182" t="s">
        <v>178</v>
      </c>
      <c r="D6206" s="184">
        <v>45016</v>
      </c>
      <c r="E6206" s="188" t="s">
        <v>15194</v>
      </c>
      <c r="F6206" s="186">
        <v>1100342</v>
      </c>
      <c r="G6206" s="185" t="s">
        <v>6096</v>
      </c>
      <c r="H6206" s="110" t="s">
        <v>6150</v>
      </c>
      <c r="I6206" s="110"/>
    </row>
    <row r="6207" spans="1:9" ht="11.25" customHeight="1" x14ac:dyDescent="0.2">
      <c r="A6207" s="181">
        <v>102554</v>
      </c>
      <c r="B6207" s="182" t="s">
        <v>7134</v>
      </c>
      <c r="C6207" s="182" t="s">
        <v>178</v>
      </c>
      <c r="D6207" s="183">
        <v>45016</v>
      </c>
      <c r="E6207" s="188" t="s">
        <v>15194</v>
      </c>
      <c r="F6207" s="186">
        <v>454006</v>
      </c>
      <c r="G6207" s="185" t="s">
        <v>6096</v>
      </c>
      <c r="H6207" s="110" t="s">
        <v>6097</v>
      </c>
      <c r="I6207" s="110"/>
    </row>
    <row r="6208" spans="1:9" ht="11.25" customHeight="1" x14ac:dyDescent="0.2">
      <c r="A6208" s="181">
        <v>102555</v>
      </c>
      <c r="B6208" s="182" t="s">
        <v>7395</v>
      </c>
      <c r="C6208" s="182" t="s">
        <v>4481</v>
      </c>
      <c r="D6208" s="183">
        <v>45008</v>
      </c>
      <c r="E6208" s="188" t="s">
        <v>15194</v>
      </c>
      <c r="F6208" s="186">
        <v>17530</v>
      </c>
      <c r="G6208" s="185" t="s">
        <v>6096</v>
      </c>
      <c r="H6208" s="110" t="s">
        <v>7151</v>
      </c>
      <c r="I6208" s="110"/>
    </row>
    <row r="6209" spans="1:9" ht="11.25" customHeight="1" x14ac:dyDescent="0.2">
      <c r="A6209" s="181">
        <v>102556</v>
      </c>
      <c r="B6209" s="182" t="s">
        <v>2456</v>
      </c>
      <c r="C6209" s="182" t="s">
        <v>178</v>
      </c>
      <c r="D6209" s="183">
        <v>45016</v>
      </c>
      <c r="E6209" s="188" t="s">
        <v>15194</v>
      </c>
      <c r="F6209" s="186">
        <v>153549</v>
      </c>
      <c r="G6209" s="185" t="s">
        <v>6096</v>
      </c>
      <c r="H6209" s="110" t="s">
        <v>7151</v>
      </c>
      <c r="I6209" s="110"/>
    </row>
    <row r="6210" spans="1:9" ht="11.25" customHeight="1" x14ac:dyDescent="0.2">
      <c r="A6210" s="181">
        <v>102557</v>
      </c>
      <c r="B6210" s="182" t="s">
        <v>7505</v>
      </c>
      <c r="C6210" s="182" t="s">
        <v>178</v>
      </c>
      <c r="D6210" s="183">
        <v>45062</v>
      </c>
      <c r="E6210" s="188" t="s">
        <v>15194</v>
      </c>
      <c r="F6210" s="186">
        <v>75556</v>
      </c>
      <c r="G6210" s="185" t="s">
        <v>6096</v>
      </c>
      <c r="H6210" s="110" t="s">
        <v>7151</v>
      </c>
      <c r="I6210" s="110"/>
    </row>
    <row r="6211" spans="1:9" ht="11.25" customHeight="1" x14ac:dyDescent="0.2">
      <c r="A6211" s="181">
        <v>102558</v>
      </c>
      <c r="B6211" s="182" t="s">
        <v>2551</v>
      </c>
      <c r="C6211" s="182" t="s">
        <v>171</v>
      </c>
      <c r="D6211" s="183"/>
      <c r="E6211" s="188" t="s">
        <v>15193</v>
      </c>
      <c r="F6211" s="186">
        <v>0</v>
      </c>
      <c r="G6211" s="185" t="s">
        <v>6096</v>
      </c>
      <c r="H6211" s="110" t="s">
        <v>7151</v>
      </c>
      <c r="I6211" s="110"/>
    </row>
    <row r="6212" spans="1:9" ht="11.25" customHeight="1" x14ac:dyDescent="0.2">
      <c r="A6212" s="181">
        <v>102559</v>
      </c>
      <c r="B6212" s="182" t="s">
        <v>2349</v>
      </c>
      <c r="C6212" s="182" t="s">
        <v>178</v>
      </c>
      <c r="D6212" s="183">
        <v>45002</v>
      </c>
      <c r="E6212" s="188" t="s">
        <v>15194</v>
      </c>
      <c r="F6212" s="186">
        <v>267767.01</v>
      </c>
      <c r="G6212" s="185" t="s">
        <v>6096</v>
      </c>
      <c r="H6212" s="110" t="s">
        <v>6221</v>
      </c>
      <c r="I6212" s="110"/>
    </row>
    <row r="6213" spans="1:9" ht="11.25" customHeight="1" x14ac:dyDescent="0.2">
      <c r="A6213" s="181">
        <v>102560</v>
      </c>
      <c r="B6213" s="182" t="s">
        <v>2351</v>
      </c>
      <c r="C6213" s="182" t="s">
        <v>178</v>
      </c>
      <c r="D6213" s="183">
        <v>45016</v>
      </c>
      <c r="E6213" s="188" t="s">
        <v>15194</v>
      </c>
      <c r="F6213" s="186">
        <v>109103</v>
      </c>
      <c r="G6213" s="185" t="s">
        <v>6096</v>
      </c>
      <c r="H6213" s="110" t="s">
        <v>6121</v>
      </c>
      <c r="I6213" s="110"/>
    </row>
    <row r="6214" spans="1:9" ht="11.25" customHeight="1" x14ac:dyDescent="0.2">
      <c r="A6214" s="181">
        <v>102561</v>
      </c>
      <c r="B6214" s="182" t="s">
        <v>2350</v>
      </c>
      <c r="C6214" s="182" t="s">
        <v>178</v>
      </c>
      <c r="D6214" s="183">
        <v>45002</v>
      </c>
      <c r="E6214" s="188" t="s">
        <v>15194</v>
      </c>
      <c r="F6214" s="186">
        <v>37594</v>
      </c>
      <c r="G6214" s="185" t="s">
        <v>6096</v>
      </c>
      <c r="H6214" s="110" t="s">
        <v>6121</v>
      </c>
      <c r="I6214" s="110"/>
    </row>
    <row r="6215" spans="1:9" ht="11.25" customHeight="1" x14ac:dyDescent="0.2">
      <c r="A6215" s="181">
        <v>102562</v>
      </c>
      <c r="B6215" s="182" t="s">
        <v>7133</v>
      </c>
      <c r="C6215" s="182" t="s">
        <v>178</v>
      </c>
      <c r="D6215" s="183">
        <v>45006</v>
      </c>
      <c r="E6215" s="188" t="s">
        <v>15194</v>
      </c>
      <c r="F6215" s="186">
        <v>210190</v>
      </c>
      <c r="G6215" s="185" t="s">
        <v>6096</v>
      </c>
      <c r="H6215" s="110" t="s">
        <v>6155</v>
      </c>
      <c r="I6215" s="110"/>
    </row>
    <row r="6216" spans="1:9" ht="11.25" customHeight="1" x14ac:dyDescent="0.2">
      <c r="A6216" s="181">
        <v>102563</v>
      </c>
      <c r="B6216" s="182" t="s">
        <v>2643</v>
      </c>
      <c r="C6216" s="182" t="s">
        <v>178</v>
      </c>
      <c r="D6216" s="183">
        <v>45006</v>
      </c>
      <c r="E6216" s="188" t="s">
        <v>15194</v>
      </c>
      <c r="F6216" s="186">
        <v>879663.01</v>
      </c>
      <c r="G6216" s="185" t="s">
        <v>6096</v>
      </c>
      <c r="H6216" s="110" t="s">
        <v>7151</v>
      </c>
      <c r="I6216" s="110"/>
    </row>
    <row r="6217" spans="1:9" ht="11.25" customHeight="1" x14ac:dyDescent="0.2">
      <c r="A6217" s="181">
        <v>102564</v>
      </c>
      <c r="B6217" s="182" t="s">
        <v>11318</v>
      </c>
      <c r="C6217" s="182" t="s">
        <v>178</v>
      </c>
      <c r="D6217" s="183"/>
      <c r="E6217" s="188" t="s">
        <v>15193</v>
      </c>
      <c r="F6217" s="186">
        <v>0</v>
      </c>
      <c r="G6217" s="185" t="s">
        <v>6096</v>
      </c>
      <c r="H6217" s="110" t="s">
        <v>7151</v>
      </c>
      <c r="I6217" s="110"/>
    </row>
    <row r="6218" spans="1:9" ht="11.25" customHeight="1" x14ac:dyDescent="0.2">
      <c r="A6218" s="181">
        <v>102565</v>
      </c>
      <c r="B6218" s="182" t="s">
        <v>7131</v>
      </c>
      <c r="C6218" s="182" t="s">
        <v>178</v>
      </c>
      <c r="D6218" s="183">
        <v>45007</v>
      </c>
      <c r="E6218" s="188" t="s">
        <v>15194</v>
      </c>
      <c r="F6218" s="186">
        <v>241365</v>
      </c>
      <c r="G6218" s="185" t="s">
        <v>6096</v>
      </c>
      <c r="H6218" s="110" t="s">
        <v>7151</v>
      </c>
      <c r="I6218" s="110"/>
    </row>
    <row r="6219" spans="1:9" ht="11.25" customHeight="1" x14ac:dyDescent="0.2">
      <c r="A6219" s="181">
        <v>102566</v>
      </c>
      <c r="B6219" s="182" t="s">
        <v>7130</v>
      </c>
      <c r="C6219" s="182" t="s">
        <v>178</v>
      </c>
      <c r="D6219" s="183">
        <v>45016</v>
      </c>
      <c r="E6219" s="188" t="s">
        <v>15194</v>
      </c>
      <c r="F6219" s="186">
        <v>407878</v>
      </c>
      <c r="G6219" s="185" t="s">
        <v>6096</v>
      </c>
      <c r="H6219" s="110" t="s">
        <v>7151</v>
      </c>
      <c r="I6219" s="110"/>
    </row>
    <row r="6220" spans="1:9" ht="11.25" customHeight="1" x14ac:dyDescent="0.2">
      <c r="A6220" s="181">
        <v>102567</v>
      </c>
      <c r="B6220" s="182" t="s">
        <v>4039</v>
      </c>
      <c r="C6220" s="182" t="s">
        <v>178</v>
      </c>
      <c r="D6220" s="183"/>
      <c r="E6220" s="188" t="s">
        <v>15193</v>
      </c>
      <c r="F6220" s="186">
        <v>0</v>
      </c>
      <c r="G6220" s="185" t="s">
        <v>6096</v>
      </c>
      <c r="H6220" s="110" t="s">
        <v>7151</v>
      </c>
      <c r="I6220" s="110"/>
    </row>
    <row r="6221" spans="1:9" ht="11.25" customHeight="1" x14ac:dyDescent="0.2">
      <c r="A6221" s="181">
        <v>102568</v>
      </c>
      <c r="B6221" s="182" t="s">
        <v>2472</v>
      </c>
      <c r="C6221" s="182" t="s">
        <v>178</v>
      </c>
      <c r="D6221" s="183">
        <v>45016</v>
      </c>
      <c r="E6221" s="188" t="s">
        <v>15194</v>
      </c>
      <c r="F6221" s="186">
        <v>199963.99</v>
      </c>
      <c r="G6221" s="185" t="s">
        <v>6096</v>
      </c>
      <c r="H6221" s="110" t="s">
        <v>7151</v>
      </c>
      <c r="I6221" s="110"/>
    </row>
    <row r="6222" spans="1:9" ht="11.25" customHeight="1" x14ac:dyDescent="0.2">
      <c r="A6222" s="181">
        <v>102569</v>
      </c>
      <c r="B6222" s="182" t="s">
        <v>11317</v>
      </c>
      <c r="C6222" s="182" t="s">
        <v>4532</v>
      </c>
      <c r="D6222" s="183"/>
      <c r="E6222" s="188" t="s">
        <v>15193</v>
      </c>
      <c r="F6222" s="186">
        <v>0</v>
      </c>
      <c r="G6222" s="185" t="s">
        <v>6096</v>
      </c>
      <c r="H6222" s="110" t="s">
        <v>7151</v>
      </c>
      <c r="I6222" s="110"/>
    </row>
    <row r="6223" spans="1:9" ht="11.25" customHeight="1" x14ac:dyDescent="0.2">
      <c r="A6223" s="181">
        <v>102570</v>
      </c>
      <c r="B6223" s="182" t="s">
        <v>6861</v>
      </c>
      <c r="C6223" s="182" t="s">
        <v>178</v>
      </c>
      <c r="D6223" s="183">
        <v>44601</v>
      </c>
      <c r="E6223" s="188" t="s">
        <v>7328</v>
      </c>
      <c r="F6223" s="186">
        <v>6997</v>
      </c>
      <c r="G6223" s="185" t="s">
        <v>6096</v>
      </c>
      <c r="H6223" s="110" t="s">
        <v>7151</v>
      </c>
      <c r="I6223" s="110"/>
    </row>
    <row r="6224" spans="1:9" ht="11.25" customHeight="1" x14ac:dyDescent="0.2">
      <c r="A6224" s="181">
        <v>102571</v>
      </c>
      <c r="B6224" s="182" t="s">
        <v>1646</v>
      </c>
      <c r="C6224" s="182" t="s">
        <v>178</v>
      </c>
      <c r="D6224" s="183"/>
      <c r="E6224" s="188" t="s">
        <v>15193</v>
      </c>
      <c r="F6224" s="186">
        <v>0</v>
      </c>
      <c r="G6224" s="185" t="s">
        <v>6096</v>
      </c>
      <c r="H6224" s="110" t="s">
        <v>7151</v>
      </c>
      <c r="I6224" s="110"/>
    </row>
    <row r="6225" spans="1:9" ht="11.25" customHeight="1" x14ac:dyDescent="0.2">
      <c r="A6225" s="181">
        <v>102572</v>
      </c>
      <c r="B6225" s="182" t="s">
        <v>987</v>
      </c>
      <c r="C6225" s="182" t="s">
        <v>868</v>
      </c>
      <c r="D6225" s="183">
        <v>45008</v>
      </c>
      <c r="E6225" s="188" t="s">
        <v>15194</v>
      </c>
      <c r="F6225" s="186">
        <v>206922</v>
      </c>
      <c r="G6225" s="185" t="s">
        <v>6096</v>
      </c>
      <c r="H6225" s="110" t="s">
        <v>7151</v>
      </c>
      <c r="I6225" s="110"/>
    </row>
    <row r="6226" spans="1:9" ht="11.25" customHeight="1" x14ac:dyDescent="0.2">
      <c r="A6226" s="181">
        <v>102573</v>
      </c>
      <c r="B6226" s="182" t="s">
        <v>7129</v>
      </c>
      <c r="C6226" s="182" t="s">
        <v>178</v>
      </c>
      <c r="D6226" s="183">
        <v>45008</v>
      </c>
      <c r="E6226" s="188" t="s">
        <v>15194</v>
      </c>
      <c r="F6226" s="186">
        <v>389410.99</v>
      </c>
      <c r="G6226" s="185" t="s">
        <v>6096</v>
      </c>
      <c r="H6226" s="110" t="s">
        <v>7151</v>
      </c>
      <c r="I6226" s="110"/>
    </row>
    <row r="6227" spans="1:9" ht="11.25" customHeight="1" x14ac:dyDescent="0.2">
      <c r="A6227" s="181">
        <v>102574</v>
      </c>
      <c r="B6227" s="182" t="s">
        <v>1585</v>
      </c>
      <c r="C6227" s="182" t="s">
        <v>941</v>
      </c>
      <c r="D6227" s="183">
        <v>45016</v>
      </c>
      <c r="E6227" s="188" t="s">
        <v>15194</v>
      </c>
      <c r="F6227" s="186">
        <v>3510</v>
      </c>
      <c r="G6227" s="185" t="s">
        <v>6096</v>
      </c>
      <c r="H6227" s="110" t="s">
        <v>6116</v>
      </c>
      <c r="I6227" s="110"/>
    </row>
    <row r="6228" spans="1:9" ht="11.25" customHeight="1" x14ac:dyDescent="0.2">
      <c r="A6228" s="181">
        <v>102575</v>
      </c>
      <c r="B6228" s="182" t="s">
        <v>1002</v>
      </c>
      <c r="C6228" s="182" t="s">
        <v>868</v>
      </c>
      <c r="D6228" s="183">
        <v>45008</v>
      </c>
      <c r="E6228" s="188" t="s">
        <v>15194</v>
      </c>
      <c r="F6228" s="186">
        <v>123742.99</v>
      </c>
      <c r="G6228" s="185" t="s">
        <v>6096</v>
      </c>
      <c r="H6228" s="110" t="s">
        <v>6121</v>
      </c>
      <c r="I6228" s="110"/>
    </row>
    <row r="6229" spans="1:9" ht="11.25" customHeight="1" x14ac:dyDescent="0.2">
      <c r="A6229" s="181">
        <v>102576</v>
      </c>
      <c r="B6229" s="182" t="s">
        <v>1001</v>
      </c>
      <c r="C6229" s="182" t="s">
        <v>868</v>
      </c>
      <c r="D6229" s="183"/>
      <c r="E6229" s="188" t="s">
        <v>15193</v>
      </c>
      <c r="F6229" s="186">
        <v>0</v>
      </c>
      <c r="G6229" s="185" t="s">
        <v>6096</v>
      </c>
      <c r="H6229" s="110" t="s">
        <v>6149</v>
      </c>
      <c r="I6229" s="110"/>
    </row>
    <row r="6230" spans="1:9" ht="11.25" customHeight="1" x14ac:dyDescent="0.2">
      <c r="A6230" s="181">
        <v>102577</v>
      </c>
      <c r="B6230" s="182" t="s">
        <v>5134</v>
      </c>
      <c r="C6230" s="182" t="s">
        <v>171</v>
      </c>
      <c r="D6230" s="183">
        <v>45007</v>
      </c>
      <c r="E6230" s="188" t="s">
        <v>15194</v>
      </c>
      <c r="F6230" s="186">
        <v>90353</v>
      </c>
      <c r="G6230" s="185" t="s">
        <v>6096</v>
      </c>
      <c r="H6230" s="110" t="s">
        <v>6121</v>
      </c>
      <c r="I6230" s="110"/>
    </row>
    <row r="6231" spans="1:9" ht="11.25" customHeight="1" x14ac:dyDescent="0.2">
      <c r="A6231" s="181">
        <v>102578</v>
      </c>
      <c r="B6231" s="182" t="s">
        <v>6502</v>
      </c>
      <c r="C6231" s="182" t="s">
        <v>178</v>
      </c>
      <c r="D6231" s="183">
        <v>45014</v>
      </c>
      <c r="E6231" s="188" t="s">
        <v>15194</v>
      </c>
      <c r="F6231" s="186">
        <v>138882</v>
      </c>
      <c r="G6231" s="185" t="s">
        <v>6096</v>
      </c>
      <c r="H6231" s="110" t="s">
        <v>6150</v>
      </c>
      <c r="I6231" s="110"/>
    </row>
    <row r="6232" spans="1:9" ht="11.25" customHeight="1" x14ac:dyDescent="0.2">
      <c r="A6232" s="181">
        <v>102579</v>
      </c>
      <c r="B6232" s="182" t="s">
        <v>11316</v>
      </c>
      <c r="C6232" s="182" t="s">
        <v>178</v>
      </c>
      <c r="D6232" s="183"/>
      <c r="E6232" s="188" t="s">
        <v>15193</v>
      </c>
      <c r="F6232" s="186">
        <v>0</v>
      </c>
      <c r="G6232" s="185" t="s">
        <v>6096</v>
      </c>
      <c r="H6232" s="110" t="s">
        <v>6155</v>
      </c>
      <c r="I6232" s="110"/>
    </row>
    <row r="6233" spans="1:9" ht="11.25" customHeight="1" x14ac:dyDescent="0.2">
      <c r="A6233" s="181">
        <v>102580</v>
      </c>
      <c r="B6233" s="182" t="s">
        <v>911</v>
      </c>
      <c r="C6233" s="182" t="s">
        <v>868</v>
      </c>
      <c r="D6233" s="183"/>
      <c r="E6233" s="188" t="s">
        <v>15193</v>
      </c>
      <c r="F6233" s="186">
        <v>0</v>
      </c>
      <c r="G6233" s="185" t="s">
        <v>6096</v>
      </c>
      <c r="H6233" s="110" t="s">
        <v>6116</v>
      </c>
      <c r="I6233" s="110"/>
    </row>
    <row r="6234" spans="1:9" ht="11.25" customHeight="1" x14ac:dyDescent="0.2">
      <c r="A6234" s="181">
        <v>102581</v>
      </c>
      <c r="B6234" s="182" t="s">
        <v>7126</v>
      </c>
      <c r="C6234" s="182" t="s">
        <v>4532</v>
      </c>
      <c r="D6234" s="183">
        <v>45016</v>
      </c>
      <c r="E6234" s="188" t="s">
        <v>15194</v>
      </c>
      <c r="F6234" s="186">
        <v>1374724</v>
      </c>
      <c r="G6234" s="185" t="s">
        <v>6096</v>
      </c>
      <c r="H6234" s="110" t="s">
        <v>6116</v>
      </c>
      <c r="I6234" s="110"/>
    </row>
    <row r="6235" spans="1:9" ht="11.25" customHeight="1" x14ac:dyDescent="0.2">
      <c r="A6235" s="181">
        <v>102582</v>
      </c>
      <c r="B6235" s="182" t="s">
        <v>7125</v>
      </c>
      <c r="C6235" s="182" t="s">
        <v>4532</v>
      </c>
      <c r="D6235" s="183">
        <v>45016</v>
      </c>
      <c r="E6235" s="188" t="s">
        <v>15194</v>
      </c>
      <c r="F6235" s="186">
        <v>1313151.01</v>
      </c>
      <c r="G6235" s="185" t="s">
        <v>6096</v>
      </c>
      <c r="H6235" s="110" t="s">
        <v>6116</v>
      </c>
      <c r="I6235" s="110"/>
    </row>
    <row r="6236" spans="1:9" ht="11.25" customHeight="1" x14ac:dyDescent="0.2">
      <c r="A6236" s="181">
        <v>102583</v>
      </c>
      <c r="B6236" s="182" t="s">
        <v>11315</v>
      </c>
      <c r="C6236" s="182" t="s">
        <v>4532</v>
      </c>
      <c r="D6236" s="183"/>
      <c r="E6236" s="188" t="s">
        <v>15193</v>
      </c>
      <c r="F6236" s="186">
        <v>0</v>
      </c>
      <c r="G6236" s="185" t="s">
        <v>6096</v>
      </c>
      <c r="H6236" s="110" t="s">
        <v>6116</v>
      </c>
      <c r="I6236" s="110"/>
    </row>
    <row r="6237" spans="1:9" ht="11.25" customHeight="1" x14ac:dyDescent="0.2">
      <c r="A6237" s="181">
        <v>102584</v>
      </c>
      <c r="B6237" s="182" t="s">
        <v>11314</v>
      </c>
      <c r="C6237" s="182" t="s">
        <v>178</v>
      </c>
      <c r="D6237" s="184"/>
      <c r="E6237" s="188" t="s">
        <v>15193</v>
      </c>
      <c r="F6237" s="186">
        <v>0</v>
      </c>
      <c r="G6237" s="185" t="s">
        <v>6096</v>
      </c>
      <c r="H6237" s="110" t="s">
        <v>6116</v>
      </c>
      <c r="I6237" s="110"/>
    </row>
    <row r="6238" spans="1:9" ht="11.25" customHeight="1" x14ac:dyDescent="0.2">
      <c r="A6238" s="181">
        <v>102585</v>
      </c>
      <c r="B6238" s="182" t="s">
        <v>2466</v>
      </c>
      <c r="C6238" s="182" t="s">
        <v>178</v>
      </c>
      <c r="D6238" s="183">
        <v>45016</v>
      </c>
      <c r="E6238" s="188" t="s">
        <v>15194</v>
      </c>
      <c r="F6238" s="186">
        <v>208241</v>
      </c>
      <c r="G6238" s="185" t="s">
        <v>6096</v>
      </c>
      <c r="H6238" s="110" t="s">
        <v>6280</v>
      </c>
      <c r="I6238" s="110"/>
    </row>
    <row r="6239" spans="1:9" ht="11.25" customHeight="1" x14ac:dyDescent="0.2">
      <c r="A6239" s="181">
        <v>102586</v>
      </c>
      <c r="B6239" s="182" t="s">
        <v>7124</v>
      </c>
      <c r="C6239" s="182" t="s">
        <v>178</v>
      </c>
      <c r="D6239" s="183">
        <v>45006</v>
      </c>
      <c r="E6239" s="188" t="s">
        <v>15194</v>
      </c>
      <c r="F6239" s="186">
        <v>259866</v>
      </c>
      <c r="G6239" s="185" t="s">
        <v>6096</v>
      </c>
      <c r="H6239" s="110" t="s">
        <v>6280</v>
      </c>
      <c r="I6239" s="110"/>
    </row>
    <row r="6240" spans="1:9" ht="11.25" customHeight="1" x14ac:dyDescent="0.2">
      <c r="A6240" s="181">
        <v>102587</v>
      </c>
      <c r="B6240" s="182" t="s">
        <v>1922</v>
      </c>
      <c r="C6240" s="182" t="s">
        <v>171</v>
      </c>
      <c r="D6240" s="183">
        <v>45016</v>
      </c>
      <c r="E6240" s="188" t="s">
        <v>15194</v>
      </c>
      <c r="F6240" s="186">
        <v>6893</v>
      </c>
      <c r="G6240" s="185" t="s">
        <v>6096</v>
      </c>
      <c r="H6240" s="110" t="s">
        <v>6213</v>
      </c>
      <c r="I6240" s="110"/>
    </row>
    <row r="6241" spans="1:9" ht="11.25" customHeight="1" x14ac:dyDescent="0.2">
      <c r="A6241" s="181">
        <v>102588</v>
      </c>
      <c r="B6241" s="182" t="s">
        <v>7122</v>
      </c>
      <c r="C6241" s="182" t="s">
        <v>178</v>
      </c>
      <c r="D6241" s="183">
        <v>45016</v>
      </c>
      <c r="E6241" s="188" t="s">
        <v>15194</v>
      </c>
      <c r="F6241" s="186">
        <v>47238</v>
      </c>
      <c r="G6241" s="185" t="s">
        <v>6096</v>
      </c>
      <c r="H6241" s="110" t="s">
        <v>6280</v>
      </c>
      <c r="I6241" s="110"/>
    </row>
    <row r="6242" spans="1:9" ht="11.25" customHeight="1" x14ac:dyDescent="0.2">
      <c r="A6242" s="181">
        <v>102599</v>
      </c>
      <c r="B6242" s="182" t="s">
        <v>15070</v>
      </c>
      <c r="C6242" s="182" t="s">
        <v>178</v>
      </c>
      <c r="D6242" s="183">
        <v>44602</v>
      </c>
      <c r="E6242" s="188" t="s">
        <v>7328</v>
      </c>
      <c r="F6242" s="186">
        <v>43955.01</v>
      </c>
      <c r="G6242" s="185" t="s">
        <v>6096</v>
      </c>
      <c r="H6242" s="110" t="s">
        <v>6280</v>
      </c>
      <c r="I6242" s="110"/>
    </row>
    <row r="6243" spans="1:9" ht="11.25" customHeight="1" x14ac:dyDescent="0.2">
      <c r="A6243" s="181">
        <v>102600</v>
      </c>
      <c r="B6243" s="182" t="s">
        <v>4231</v>
      </c>
      <c r="C6243" s="182" t="s">
        <v>178</v>
      </c>
      <c r="D6243" s="183"/>
      <c r="E6243" s="188" t="s">
        <v>15193</v>
      </c>
      <c r="F6243" s="186">
        <v>0</v>
      </c>
      <c r="G6243" s="185" t="s">
        <v>6096</v>
      </c>
      <c r="H6243" s="110" t="s">
        <v>6280</v>
      </c>
      <c r="I6243" s="110"/>
    </row>
    <row r="6244" spans="1:9" ht="11.25" customHeight="1" x14ac:dyDescent="0.2">
      <c r="A6244" s="181">
        <v>102604</v>
      </c>
      <c r="B6244" s="182" t="s">
        <v>11313</v>
      </c>
      <c r="C6244" s="182" t="s">
        <v>178</v>
      </c>
      <c r="D6244" s="183"/>
      <c r="E6244" s="188" t="s">
        <v>15193</v>
      </c>
      <c r="F6244" s="186">
        <v>0</v>
      </c>
      <c r="G6244" s="185" t="s">
        <v>6096</v>
      </c>
      <c r="H6244" s="110" t="s">
        <v>6280</v>
      </c>
      <c r="I6244" s="110"/>
    </row>
    <row r="6245" spans="1:9" ht="11.25" customHeight="1" x14ac:dyDescent="0.2">
      <c r="A6245" s="181">
        <v>102605</v>
      </c>
      <c r="B6245" s="182" t="s">
        <v>11312</v>
      </c>
      <c r="C6245" s="182" t="s">
        <v>178</v>
      </c>
      <c r="D6245" s="183"/>
      <c r="E6245" s="188" t="s">
        <v>15193</v>
      </c>
      <c r="F6245" s="186">
        <v>0</v>
      </c>
      <c r="G6245" s="185" t="s">
        <v>6096</v>
      </c>
      <c r="H6245" s="110" t="s">
        <v>6280</v>
      </c>
      <c r="I6245" s="110"/>
    </row>
    <row r="6246" spans="1:9" ht="11.25" customHeight="1" x14ac:dyDescent="0.2">
      <c r="A6246" s="181">
        <v>102606</v>
      </c>
      <c r="B6246" s="182" t="s">
        <v>438</v>
      </c>
      <c r="C6246" s="182" t="s">
        <v>178</v>
      </c>
      <c r="D6246" s="183">
        <v>43556</v>
      </c>
      <c r="E6246" s="188" t="s">
        <v>15195</v>
      </c>
      <c r="F6246" s="186">
        <v>1902</v>
      </c>
      <c r="G6246" s="185" t="s">
        <v>6096</v>
      </c>
      <c r="H6246" s="110" t="s">
        <v>6280</v>
      </c>
      <c r="I6246" s="110"/>
    </row>
    <row r="6247" spans="1:9" ht="11.25" customHeight="1" x14ac:dyDescent="0.2">
      <c r="A6247" s="181">
        <v>102607</v>
      </c>
      <c r="B6247" s="182" t="s">
        <v>3556</v>
      </c>
      <c r="C6247" s="182" t="s">
        <v>178</v>
      </c>
      <c r="D6247" s="183"/>
      <c r="E6247" s="188" t="s">
        <v>15193</v>
      </c>
      <c r="F6247" s="186">
        <v>0</v>
      </c>
      <c r="G6247" s="185" t="s">
        <v>6096</v>
      </c>
      <c r="H6247" s="110" t="s">
        <v>6221</v>
      </c>
      <c r="I6247" s="110"/>
    </row>
    <row r="6248" spans="1:9" ht="11.25" customHeight="1" x14ac:dyDescent="0.2">
      <c r="A6248" s="181">
        <v>102609</v>
      </c>
      <c r="B6248" s="182" t="s">
        <v>11311</v>
      </c>
      <c r="C6248" s="182" t="s">
        <v>868</v>
      </c>
      <c r="D6248" s="183"/>
      <c r="E6248" s="188" t="s">
        <v>15193</v>
      </c>
      <c r="F6248" s="186">
        <v>0</v>
      </c>
      <c r="G6248" s="185" t="s">
        <v>6096</v>
      </c>
      <c r="H6248" s="110" t="s">
        <v>6280</v>
      </c>
      <c r="I6248" s="110"/>
    </row>
    <row r="6249" spans="1:9" ht="11.25" customHeight="1" x14ac:dyDescent="0.2">
      <c r="A6249" s="181">
        <v>102610</v>
      </c>
      <c r="B6249" s="182" t="s">
        <v>4490</v>
      </c>
      <c r="C6249" s="182" t="s">
        <v>273</v>
      </c>
      <c r="D6249" s="183">
        <v>44687</v>
      </c>
      <c r="E6249" s="188" t="s">
        <v>7328</v>
      </c>
      <c r="F6249" s="186">
        <v>116666.67</v>
      </c>
      <c r="G6249" s="185" t="s">
        <v>6096</v>
      </c>
      <c r="H6249" s="110" t="s">
        <v>6116</v>
      </c>
      <c r="I6249" s="110"/>
    </row>
    <row r="6250" spans="1:9" ht="11.25" customHeight="1" x14ac:dyDescent="0.2">
      <c r="A6250" s="181">
        <v>102611</v>
      </c>
      <c r="B6250" s="182" t="s">
        <v>3595</v>
      </c>
      <c r="C6250" s="182" t="s">
        <v>178</v>
      </c>
      <c r="D6250" s="183">
        <v>45009</v>
      </c>
      <c r="E6250" s="188" t="s">
        <v>15194</v>
      </c>
      <c r="F6250" s="186">
        <v>410933</v>
      </c>
      <c r="G6250" s="185" t="s">
        <v>6096</v>
      </c>
      <c r="H6250" s="110" t="s">
        <v>6116</v>
      </c>
      <c r="I6250" s="110"/>
    </row>
    <row r="6251" spans="1:9" ht="11.25" customHeight="1" x14ac:dyDescent="0.2">
      <c r="A6251" s="181">
        <v>102614</v>
      </c>
      <c r="B6251" s="182" t="s">
        <v>3628</v>
      </c>
      <c r="C6251" s="182" t="s">
        <v>178</v>
      </c>
      <c r="D6251" s="183">
        <v>44591</v>
      </c>
      <c r="E6251" s="188" t="s">
        <v>7328</v>
      </c>
      <c r="F6251" s="186">
        <v>22565.01</v>
      </c>
      <c r="G6251" s="185" t="s">
        <v>6096</v>
      </c>
      <c r="H6251" s="110" t="s">
        <v>6116</v>
      </c>
      <c r="I6251" s="110"/>
    </row>
    <row r="6252" spans="1:9" ht="11.25" customHeight="1" x14ac:dyDescent="0.2">
      <c r="A6252" s="181">
        <v>102615</v>
      </c>
      <c r="B6252" s="182" t="s">
        <v>7121</v>
      </c>
      <c r="C6252" s="182" t="s">
        <v>183</v>
      </c>
      <c r="D6252" s="183">
        <v>45016</v>
      </c>
      <c r="E6252" s="188" t="s">
        <v>15194</v>
      </c>
      <c r="F6252" s="186">
        <v>8625</v>
      </c>
      <c r="G6252" s="185" t="s">
        <v>6096</v>
      </c>
      <c r="H6252" s="110" t="s">
        <v>6116</v>
      </c>
      <c r="I6252" s="110"/>
    </row>
    <row r="6253" spans="1:9" ht="11.25" customHeight="1" x14ac:dyDescent="0.2">
      <c r="A6253" s="181">
        <v>102616</v>
      </c>
      <c r="B6253" s="182" t="s">
        <v>2955</v>
      </c>
      <c r="C6253" s="182" t="s">
        <v>751</v>
      </c>
      <c r="D6253" s="183">
        <v>45008</v>
      </c>
      <c r="E6253" s="188" t="s">
        <v>15194</v>
      </c>
      <c r="F6253" s="186">
        <v>36725.01</v>
      </c>
      <c r="G6253" s="185" t="s">
        <v>6096</v>
      </c>
      <c r="H6253" s="110" t="s">
        <v>6221</v>
      </c>
      <c r="I6253" s="110"/>
    </row>
    <row r="6254" spans="1:9" ht="11.25" customHeight="1" x14ac:dyDescent="0.2">
      <c r="A6254" s="181">
        <v>102617</v>
      </c>
      <c r="B6254" s="182" t="s">
        <v>2939</v>
      </c>
      <c r="C6254" s="182" t="s">
        <v>4459</v>
      </c>
      <c r="D6254" s="184">
        <v>45008</v>
      </c>
      <c r="E6254" s="188" t="s">
        <v>15194</v>
      </c>
      <c r="F6254" s="186">
        <v>34072</v>
      </c>
      <c r="G6254" s="185" t="s">
        <v>6096</v>
      </c>
      <c r="H6254" s="110" t="s">
        <v>6116</v>
      </c>
      <c r="I6254" s="110"/>
    </row>
    <row r="6255" spans="1:9" ht="11.25" customHeight="1" x14ac:dyDescent="0.2">
      <c r="A6255" s="181">
        <v>102618</v>
      </c>
      <c r="B6255" s="182" t="s">
        <v>2143</v>
      </c>
      <c r="C6255" s="182" t="s">
        <v>178</v>
      </c>
      <c r="D6255" s="183">
        <v>44592</v>
      </c>
      <c r="E6255" s="188" t="s">
        <v>7328</v>
      </c>
      <c r="F6255" s="186">
        <v>208739.01</v>
      </c>
      <c r="G6255" s="185" t="s">
        <v>6096</v>
      </c>
      <c r="H6255" s="110" t="s">
        <v>6116</v>
      </c>
      <c r="I6255" s="110"/>
    </row>
    <row r="6256" spans="1:9" ht="11.25" customHeight="1" x14ac:dyDescent="0.2">
      <c r="A6256" s="181">
        <v>102619</v>
      </c>
      <c r="B6256" s="182" t="s">
        <v>2151</v>
      </c>
      <c r="C6256" s="182" t="s">
        <v>178</v>
      </c>
      <c r="D6256" s="183">
        <v>44592</v>
      </c>
      <c r="E6256" s="188" t="s">
        <v>7328</v>
      </c>
      <c r="F6256" s="186">
        <v>231627</v>
      </c>
      <c r="G6256" s="185" t="s">
        <v>6096</v>
      </c>
      <c r="H6256" s="110" t="s">
        <v>6116</v>
      </c>
      <c r="I6256" s="110"/>
    </row>
    <row r="6257" spans="1:9" ht="11.25" customHeight="1" x14ac:dyDescent="0.2">
      <c r="A6257" s="181">
        <v>102620</v>
      </c>
      <c r="B6257" s="182" t="s">
        <v>2045</v>
      </c>
      <c r="C6257" s="182" t="s">
        <v>178</v>
      </c>
      <c r="D6257" s="183">
        <v>44721</v>
      </c>
      <c r="E6257" s="188" t="s">
        <v>7328</v>
      </c>
      <c r="F6257" s="186">
        <v>52800</v>
      </c>
      <c r="G6257" s="185" t="s">
        <v>6096</v>
      </c>
      <c r="H6257" s="110" t="s">
        <v>6116</v>
      </c>
      <c r="I6257" s="110"/>
    </row>
    <row r="6258" spans="1:9" ht="11.25" customHeight="1" x14ac:dyDescent="0.2">
      <c r="A6258" s="181">
        <v>102621</v>
      </c>
      <c r="B6258" s="182" t="s">
        <v>7120</v>
      </c>
      <c r="C6258" s="182" t="s">
        <v>941</v>
      </c>
      <c r="D6258" s="184">
        <v>45008</v>
      </c>
      <c r="E6258" s="188" t="s">
        <v>15194</v>
      </c>
      <c r="F6258" s="186">
        <v>40903</v>
      </c>
      <c r="G6258" s="185" t="s">
        <v>6096</v>
      </c>
      <c r="H6258" s="110" t="s">
        <v>6116</v>
      </c>
      <c r="I6258" s="110"/>
    </row>
    <row r="6259" spans="1:9" ht="11.25" customHeight="1" x14ac:dyDescent="0.2">
      <c r="A6259" s="181">
        <v>102622</v>
      </c>
      <c r="B6259" s="182" t="s">
        <v>3766</v>
      </c>
      <c r="C6259" s="182" t="s">
        <v>941</v>
      </c>
      <c r="D6259" s="184">
        <v>45008</v>
      </c>
      <c r="E6259" s="188" t="s">
        <v>15194</v>
      </c>
      <c r="F6259" s="186">
        <v>26974</v>
      </c>
      <c r="G6259" s="185" t="s">
        <v>6096</v>
      </c>
      <c r="H6259" s="110" t="s">
        <v>6221</v>
      </c>
      <c r="I6259" s="110"/>
    </row>
    <row r="6260" spans="1:9" ht="11.25" customHeight="1" x14ac:dyDescent="0.2">
      <c r="A6260" s="181">
        <v>102623</v>
      </c>
      <c r="B6260" s="182" t="s">
        <v>4372</v>
      </c>
      <c r="C6260" s="182" t="s">
        <v>4484</v>
      </c>
      <c r="D6260" s="183"/>
      <c r="E6260" s="188" t="s">
        <v>15193</v>
      </c>
      <c r="F6260" s="186">
        <v>0</v>
      </c>
      <c r="G6260" s="185" t="s">
        <v>6096</v>
      </c>
      <c r="H6260" s="110" t="s">
        <v>6130</v>
      </c>
      <c r="I6260" s="110"/>
    </row>
    <row r="6261" spans="1:9" ht="11.25" customHeight="1" x14ac:dyDescent="0.2">
      <c r="A6261" s="181">
        <v>102624</v>
      </c>
      <c r="B6261" s="182" t="s">
        <v>6860</v>
      </c>
      <c r="C6261" s="182" t="s">
        <v>178</v>
      </c>
      <c r="D6261" s="183">
        <v>44601</v>
      </c>
      <c r="E6261" s="188" t="s">
        <v>7328</v>
      </c>
      <c r="F6261" s="186">
        <v>7387</v>
      </c>
      <c r="G6261" s="185" t="s">
        <v>6096</v>
      </c>
      <c r="H6261" s="110" t="s">
        <v>6130</v>
      </c>
      <c r="I6261" s="110"/>
    </row>
    <row r="6262" spans="1:9" ht="11.25" customHeight="1" x14ac:dyDescent="0.2">
      <c r="A6262" s="181">
        <v>102625</v>
      </c>
      <c r="B6262" s="182" t="s">
        <v>2044</v>
      </c>
      <c r="C6262" s="182" t="s">
        <v>178</v>
      </c>
      <c r="D6262" s="183"/>
      <c r="E6262" s="188" t="s">
        <v>15193</v>
      </c>
      <c r="F6262" s="186">
        <v>0</v>
      </c>
      <c r="G6262" s="185" t="s">
        <v>6096</v>
      </c>
      <c r="H6262" s="110" t="s">
        <v>6130</v>
      </c>
      <c r="I6262" s="110"/>
    </row>
    <row r="6263" spans="1:9" ht="11.25" customHeight="1" x14ac:dyDescent="0.2">
      <c r="A6263" s="181">
        <v>102626</v>
      </c>
      <c r="B6263" s="182" t="s">
        <v>9314</v>
      </c>
      <c r="C6263" s="182" t="s">
        <v>183</v>
      </c>
      <c r="D6263" s="183">
        <v>44691</v>
      </c>
      <c r="E6263" s="188" t="s">
        <v>7328</v>
      </c>
      <c r="F6263" s="186">
        <v>64583</v>
      </c>
      <c r="G6263" s="185" t="s">
        <v>6096</v>
      </c>
      <c r="H6263" s="110" t="s">
        <v>6130</v>
      </c>
      <c r="I6263" s="110"/>
    </row>
    <row r="6264" spans="1:9" ht="11.25" customHeight="1" x14ac:dyDescent="0.2">
      <c r="A6264" s="181">
        <v>102627</v>
      </c>
      <c r="B6264" s="182" t="s">
        <v>1658</v>
      </c>
      <c r="C6264" s="182" t="s">
        <v>168</v>
      </c>
      <c r="D6264" s="183"/>
      <c r="E6264" s="188" t="s">
        <v>15193</v>
      </c>
      <c r="F6264" s="186">
        <v>0</v>
      </c>
      <c r="G6264" s="185" t="s">
        <v>6096</v>
      </c>
      <c r="H6264" s="110" t="s">
        <v>6130</v>
      </c>
      <c r="I6264" s="110"/>
    </row>
    <row r="6265" spans="1:9" ht="11.25" customHeight="1" x14ac:dyDescent="0.2">
      <c r="A6265" s="181">
        <v>102628</v>
      </c>
      <c r="B6265" s="182" t="s">
        <v>1570</v>
      </c>
      <c r="C6265" s="182" t="s">
        <v>168</v>
      </c>
      <c r="D6265" s="184">
        <v>43584</v>
      </c>
      <c r="E6265" s="188" t="s">
        <v>15195</v>
      </c>
      <c r="F6265" s="186">
        <v>377</v>
      </c>
      <c r="G6265" s="185" t="s">
        <v>6096</v>
      </c>
      <c r="H6265" s="110" t="s">
        <v>6130</v>
      </c>
      <c r="I6265" s="110"/>
    </row>
    <row r="6266" spans="1:9" ht="11.25" customHeight="1" x14ac:dyDescent="0.2">
      <c r="A6266" s="181">
        <v>102630</v>
      </c>
      <c r="B6266" s="182" t="s">
        <v>1579</v>
      </c>
      <c r="C6266" s="182" t="s">
        <v>178</v>
      </c>
      <c r="D6266" s="183"/>
      <c r="E6266" s="188" t="s">
        <v>15193</v>
      </c>
      <c r="F6266" s="186">
        <v>0</v>
      </c>
      <c r="G6266" s="185" t="s">
        <v>6096</v>
      </c>
      <c r="H6266" s="110" t="s">
        <v>6152</v>
      </c>
      <c r="I6266" s="110"/>
    </row>
    <row r="6267" spans="1:9" ht="11.25" customHeight="1" x14ac:dyDescent="0.2">
      <c r="A6267" s="181">
        <v>102631</v>
      </c>
      <c r="B6267" s="182" t="s">
        <v>1677</v>
      </c>
      <c r="C6267" s="182" t="s">
        <v>751</v>
      </c>
      <c r="D6267" s="183"/>
      <c r="E6267" s="188" t="s">
        <v>15193</v>
      </c>
      <c r="F6267" s="186">
        <v>0</v>
      </c>
      <c r="G6267" s="185" t="s">
        <v>6096</v>
      </c>
      <c r="H6267" s="110" t="s">
        <v>6280</v>
      </c>
      <c r="I6267" s="110"/>
    </row>
    <row r="6268" spans="1:9" ht="11.25" customHeight="1" x14ac:dyDescent="0.2">
      <c r="A6268" s="181">
        <v>102632</v>
      </c>
      <c r="B6268" s="182" t="s">
        <v>1672</v>
      </c>
      <c r="C6268" s="182" t="s">
        <v>751</v>
      </c>
      <c r="D6268" s="183"/>
      <c r="E6268" s="188" t="s">
        <v>15193</v>
      </c>
      <c r="F6268" s="186">
        <v>0</v>
      </c>
      <c r="G6268" s="185" t="s">
        <v>6096</v>
      </c>
      <c r="H6268" s="110" t="s">
        <v>6344</v>
      </c>
      <c r="I6268" s="110"/>
    </row>
    <row r="6269" spans="1:9" ht="11.25" customHeight="1" x14ac:dyDescent="0.2">
      <c r="A6269" s="181">
        <v>102633</v>
      </c>
      <c r="B6269" s="182" t="s">
        <v>1678</v>
      </c>
      <c r="C6269" s="182" t="s">
        <v>751</v>
      </c>
      <c r="D6269" s="183"/>
      <c r="E6269" s="188" t="s">
        <v>15193</v>
      </c>
      <c r="F6269" s="186">
        <v>0</v>
      </c>
      <c r="G6269" s="185" t="s">
        <v>6096</v>
      </c>
      <c r="H6269" s="110" t="s">
        <v>6280</v>
      </c>
      <c r="I6269" s="110"/>
    </row>
    <row r="6270" spans="1:9" ht="11.25" customHeight="1" x14ac:dyDescent="0.2">
      <c r="A6270" s="181">
        <v>102634</v>
      </c>
      <c r="B6270" s="182" t="s">
        <v>9218</v>
      </c>
      <c r="C6270" s="182" t="s">
        <v>178</v>
      </c>
      <c r="D6270" s="183">
        <v>45009</v>
      </c>
      <c r="E6270" s="188" t="s">
        <v>15194</v>
      </c>
      <c r="F6270" s="186">
        <v>48584</v>
      </c>
      <c r="G6270" s="185" t="s">
        <v>6096</v>
      </c>
      <c r="H6270" s="110" t="s">
        <v>6280</v>
      </c>
      <c r="I6270" s="110"/>
    </row>
    <row r="6271" spans="1:9" ht="11.25" customHeight="1" x14ac:dyDescent="0.2">
      <c r="A6271" s="181">
        <v>102635</v>
      </c>
      <c r="B6271" s="182" t="s">
        <v>2771</v>
      </c>
      <c r="C6271" s="182" t="s">
        <v>178</v>
      </c>
      <c r="D6271" s="183"/>
      <c r="E6271" s="188" t="s">
        <v>15193</v>
      </c>
      <c r="F6271" s="186">
        <v>0</v>
      </c>
      <c r="G6271" s="185" t="s">
        <v>6096</v>
      </c>
      <c r="H6271" s="110" t="s">
        <v>6280</v>
      </c>
      <c r="I6271" s="110"/>
    </row>
    <row r="6272" spans="1:9" ht="11.25" customHeight="1" x14ac:dyDescent="0.2">
      <c r="A6272" s="181">
        <v>102636</v>
      </c>
      <c r="B6272" s="182" t="s">
        <v>2772</v>
      </c>
      <c r="C6272" s="182" t="s">
        <v>178</v>
      </c>
      <c r="D6272" s="183"/>
      <c r="E6272" s="188" t="s">
        <v>15193</v>
      </c>
      <c r="F6272" s="186">
        <v>0</v>
      </c>
      <c r="G6272" s="185" t="s">
        <v>6096</v>
      </c>
      <c r="H6272" s="110" t="s">
        <v>6280</v>
      </c>
      <c r="I6272" s="110"/>
    </row>
    <row r="6273" spans="1:9" ht="11.25" customHeight="1" x14ac:dyDescent="0.2">
      <c r="A6273" s="181">
        <v>102637</v>
      </c>
      <c r="B6273" s="182" t="s">
        <v>6499</v>
      </c>
      <c r="C6273" s="182" t="s">
        <v>178</v>
      </c>
      <c r="D6273" s="183">
        <v>45012</v>
      </c>
      <c r="E6273" s="188" t="s">
        <v>15194</v>
      </c>
      <c r="F6273" s="186">
        <v>76024.990000000005</v>
      </c>
      <c r="G6273" s="185" t="s">
        <v>6096</v>
      </c>
      <c r="H6273" s="110" t="s">
        <v>6280</v>
      </c>
      <c r="I6273" s="110"/>
    </row>
    <row r="6274" spans="1:9" ht="11.25" customHeight="1" x14ac:dyDescent="0.2">
      <c r="A6274" s="181">
        <v>102638</v>
      </c>
      <c r="B6274" s="182" t="s">
        <v>3435</v>
      </c>
      <c r="C6274" s="182" t="s">
        <v>178</v>
      </c>
      <c r="D6274" s="183"/>
      <c r="E6274" s="188" t="s">
        <v>15193</v>
      </c>
      <c r="F6274" s="186">
        <v>0</v>
      </c>
      <c r="G6274" s="185" t="s">
        <v>6096</v>
      </c>
      <c r="H6274" s="110" t="s">
        <v>6280</v>
      </c>
      <c r="I6274" s="110"/>
    </row>
    <row r="6275" spans="1:9" ht="11.25" customHeight="1" x14ac:dyDescent="0.2">
      <c r="A6275" s="181">
        <v>102639</v>
      </c>
      <c r="B6275" s="182" t="s">
        <v>3436</v>
      </c>
      <c r="C6275" s="182" t="s">
        <v>178</v>
      </c>
      <c r="D6275" s="183">
        <v>45014</v>
      </c>
      <c r="E6275" s="188" t="s">
        <v>15194</v>
      </c>
      <c r="F6275" s="186">
        <v>840024</v>
      </c>
      <c r="G6275" s="185" t="s">
        <v>6096</v>
      </c>
      <c r="H6275" s="110" t="s">
        <v>6280</v>
      </c>
      <c r="I6275" s="110"/>
    </row>
    <row r="6276" spans="1:9" ht="11.25" customHeight="1" x14ac:dyDescent="0.2">
      <c r="A6276" s="181">
        <v>102640</v>
      </c>
      <c r="B6276" s="182" t="s">
        <v>14625</v>
      </c>
      <c r="C6276" s="182" t="s">
        <v>178</v>
      </c>
      <c r="D6276" s="183">
        <v>45014</v>
      </c>
      <c r="E6276" s="188" t="s">
        <v>15194</v>
      </c>
      <c r="F6276" s="186">
        <v>650422</v>
      </c>
      <c r="G6276" s="185" t="s">
        <v>6096</v>
      </c>
      <c r="H6276" s="110" t="s">
        <v>6280</v>
      </c>
      <c r="I6276" s="110"/>
    </row>
    <row r="6277" spans="1:9" ht="11.25" customHeight="1" x14ac:dyDescent="0.2">
      <c r="A6277" s="181">
        <v>102641</v>
      </c>
      <c r="B6277" s="182" t="s">
        <v>3532</v>
      </c>
      <c r="C6277" s="182" t="s">
        <v>178</v>
      </c>
      <c r="D6277" s="184">
        <v>45009</v>
      </c>
      <c r="E6277" s="188" t="s">
        <v>15194</v>
      </c>
      <c r="F6277" s="186">
        <v>1090198</v>
      </c>
      <c r="G6277" s="185" t="s">
        <v>6096</v>
      </c>
      <c r="H6277" s="110" t="s">
        <v>6434</v>
      </c>
      <c r="I6277" s="110"/>
    </row>
    <row r="6278" spans="1:9" ht="11.25" customHeight="1" x14ac:dyDescent="0.2">
      <c r="A6278" s="181">
        <v>102642</v>
      </c>
      <c r="B6278" s="182" t="s">
        <v>9193</v>
      </c>
      <c r="C6278" s="182" t="s">
        <v>178</v>
      </c>
      <c r="D6278" s="183">
        <v>45014</v>
      </c>
      <c r="E6278" s="188" t="s">
        <v>15194</v>
      </c>
      <c r="F6278" s="186">
        <v>749817</v>
      </c>
      <c r="G6278" s="185" t="s">
        <v>6096</v>
      </c>
      <c r="H6278" s="110" t="s">
        <v>6280</v>
      </c>
      <c r="I6278" s="110"/>
    </row>
    <row r="6279" spans="1:9" ht="11.25" customHeight="1" x14ac:dyDescent="0.2">
      <c r="A6279" s="181">
        <v>102643</v>
      </c>
      <c r="B6279" s="182" t="s">
        <v>3437</v>
      </c>
      <c r="C6279" s="182" t="s">
        <v>178</v>
      </c>
      <c r="D6279" s="183"/>
      <c r="E6279" s="188" t="s">
        <v>15193</v>
      </c>
      <c r="F6279" s="186">
        <v>0</v>
      </c>
      <c r="G6279" s="185" t="s">
        <v>6096</v>
      </c>
      <c r="H6279" s="110" t="s">
        <v>6280</v>
      </c>
      <c r="I6279" s="110"/>
    </row>
    <row r="6280" spans="1:9" ht="11.25" customHeight="1" x14ac:dyDescent="0.2">
      <c r="A6280" s="181">
        <v>102644</v>
      </c>
      <c r="B6280" s="182" t="s">
        <v>2013</v>
      </c>
      <c r="C6280" s="182" t="s">
        <v>171</v>
      </c>
      <c r="D6280" s="184">
        <v>45062</v>
      </c>
      <c r="E6280" s="188" t="s">
        <v>15194</v>
      </c>
      <c r="F6280" s="186">
        <v>18356</v>
      </c>
      <c r="G6280" s="185" t="s">
        <v>6096</v>
      </c>
      <c r="H6280" s="110" t="s">
        <v>6312</v>
      </c>
      <c r="I6280" s="110"/>
    </row>
    <row r="6281" spans="1:9" ht="11.25" customHeight="1" x14ac:dyDescent="0.2">
      <c r="A6281" s="181">
        <v>102645</v>
      </c>
      <c r="B6281" s="182" t="s">
        <v>11310</v>
      </c>
      <c r="C6281" s="182" t="s">
        <v>178</v>
      </c>
      <c r="D6281" s="183"/>
      <c r="E6281" s="188" t="s">
        <v>15193</v>
      </c>
      <c r="F6281" s="186">
        <v>0</v>
      </c>
      <c r="G6281" s="185" t="s">
        <v>6096</v>
      </c>
      <c r="H6281" s="110" t="s">
        <v>6434</v>
      </c>
      <c r="I6281" s="110"/>
    </row>
    <row r="6282" spans="1:9" ht="11.25" customHeight="1" x14ac:dyDescent="0.2">
      <c r="A6282" s="181">
        <v>102646</v>
      </c>
      <c r="B6282" s="182" t="s">
        <v>11309</v>
      </c>
      <c r="C6282" s="182" t="s">
        <v>178</v>
      </c>
      <c r="D6282" s="183"/>
      <c r="E6282" s="188" t="s">
        <v>15193</v>
      </c>
      <c r="F6282" s="186">
        <v>0</v>
      </c>
      <c r="G6282" s="185" t="s">
        <v>6096</v>
      </c>
      <c r="H6282" s="110" t="s">
        <v>6434</v>
      </c>
      <c r="I6282" s="110"/>
    </row>
    <row r="6283" spans="1:9" ht="11.25" customHeight="1" x14ac:dyDescent="0.2">
      <c r="A6283" s="181">
        <v>102647</v>
      </c>
      <c r="B6283" s="182" t="s">
        <v>11308</v>
      </c>
      <c r="C6283" s="182" t="s">
        <v>171</v>
      </c>
      <c r="D6283" s="183"/>
      <c r="E6283" s="188" t="s">
        <v>15193</v>
      </c>
      <c r="F6283" s="186">
        <v>0</v>
      </c>
      <c r="G6283" s="185" t="s">
        <v>6096</v>
      </c>
      <c r="H6283" s="110" t="s">
        <v>6434</v>
      </c>
      <c r="I6283" s="110"/>
    </row>
    <row r="6284" spans="1:9" ht="11.25" customHeight="1" x14ac:dyDescent="0.2">
      <c r="A6284" s="181">
        <v>102648</v>
      </c>
      <c r="B6284" s="182" t="s">
        <v>6859</v>
      </c>
      <c r="C6284" s="182" t="s">
        <v>178</v>
      </c>
      <c r="D6284" s="183">
        <v>44601</v>
      </c>
      <c r="E6284" s="188" t="s">
        <v>7328</v>
      </c>
      <c r="F6284" s="186">
        <v>5410</v>
      </c>
      <c r="G6284" s="185" t="s">
        <v>6096</v>
      </c>
      <c r="H6284" s="110" t="s">
        <v>6280</v>
      </c>
      <c r="I6284" s="110"/>
    </row>
    <row r="6285" spans="1:9" ht="11.25" customHeight="1" x14ac:dyDescent="0.2">
      <c r="A6285" s="181">
        <v>102649</v>
      </c>
      <c r="B6285" s="182" t="s">
        <v>1712</v>
      </c>
      <c r="C6285" s="182" t="s">
        <v>168</v>
      </c>
      <c r="D6285" s="183"/>
      <c r="E6285" s="188" t="s">
        <v>15193</v>
      </c>
      <c r="F6285" s="186">
        <v>0</v>
      </c>
      <c r="G6285" s="185" t="s">
        <v>6096</v>
      </c>
      <c r="H6285" s="110" t="s">
        <v>6434</v>
      </c>
      <c r="I6285" s="110"/>
    </row>
    <row r="6286" spans="1:9" ht="11.25" customHeight="1" x14ac:dyDescent="0.2">
      <c r="A6286" s="181">
        <v>102650</v>
      </c>
      <c r="B6286" s="182" t="s">
        <v>3724</v>
      </c>
      <c r="C6286" s="182" t="s">
        <v>178</v>
      </c>
      <c r="D6286" s="183">
        <v>44589</v>
      </c>
      <c r="E6286" s="188" t="s">
        <v>7328</v>
      </c>
      <c r="F6286" s="186">
        <v>55979</v>
      </c>
      <c r="G6286" s="185" t="s">
        <v>6096</v>
      </c>
      <c r="H6286" s="110" t="s">
        <v>6152</v>
      </c>
      <c r="I6286" s="110"/>
    </row>
    <row r="6287" spans="1:9" ht="11.25" customHeight="1" x14ac:dyDescent="0.2">
      <c r="A6287" s="181">
        <v>102651</v>
      </c>
      <c r="B6287" s="182" t="s">
        <v>9217</v>
      </c>
      <c r="C6287" s="182" t="s">
        <v>178</v>
      </c>
      <c r="D6287" s="183">
        <v>44591</v>
      </c>
      <c r="E6287" s="188" t="s">
        <v>7328</v>
      </c>
      <c r="F6287" s="186">
        <v>153339</v>
      </c>
      <c r="G6287" s="185" t="s">
        <v>6096</v>
      </c>
      <c r="H6287" s="110" t="s">
        <v>6280</v>
      </c>
      <c r="I6287" s="110"/>
    </row>
    <row r="6288" spans="1:9" ht="11.25" customHeight="1" x14ac:dyDescent="0.2">
      <c r="A6288" s="181">
        <v>102652</v>
      </c>
      <c r="B6288" s="182" t="s">
        <v>3661</v>
      </c>
      <c r="C6288" s="182" t="s">
        <v>178</v>
      </c>
      <c r="D6288" s="183">
        <v>44592</v>
      </c>
      <c r="E6288" s="188" t="s">
        <v>7328</v>
      </c>
      <c r="F6288" s="186">
        <v>6533</v>
      </c>
      <c r="G6288" s="185" t="s">
        <v>6096</v>
      </c>
      <c r="H6288" s="110" t="s">
        <v>6434</v>
      </c>
      <c r="I6288" s="110"/>
    </row>
    <row r="6289" spans="1:9" ht="11.25" customHeight="1" x14ac:dyDescent="0.2">
      <c r="A6289" s="181">
        <v>102653</v>
      </c>
      <c r="B6289" s="182" t="s">
        <v>3557</v>
      </c>
      <c r="C6289" s="182" t="s">
        <v>178</v>
      </c>
      <c r="D6289" s="184">
        <v>44591</v>
      </c>
      <c r="E6289" s="188" t="s">
        <v>7328</v>
      </c>
      <c r="F6289" s="186">
        <v>138257</v>
      </c>
      <c r="G6289" s="185" t="s">
        <v>6096</v>
      </c>
      <c r="H6289" s="110" t="s">
        <v>6434</v>
      </c>
      <c r="I6289" s="110"/>
    </row>
    <row r="6290" spans="1:9" ht="11.25" customHeight="1" x14ac:dyDescent="0.2">
      <c r="A6290" s="181">
        <v>102654</v>
      </c>
      <c r="B6290" s="182" t="s">
        <v>1322</v>
      </c>
      <c r="C6290" s="182" t="s">
        <v>178</v>
      </c>
      <c r="D6290" s="184">
        <v>44591</v>
      </c>
      <c r="E6290" s="188" t="s">
        <v>7328</v>
      </c>
      <c r="F6290" s="186">
        <v>4960</v>
      </c>
      <c r="G6290" s="185" t="s">
        <v>6096</v>
      </c>
      <c r="H6290" s="110" t="s">
        <v>6213</v>
      </c>
      <c r="I6290" s="110"/>
    </row>
    <row r="6291" spans="1:9" ht="11.25" customHeight="1" x14ac:dyDescent="0.2">
      <c r="A6291" s="181">
        <v>102655</v>
      </c>
      <c r="B6291" s="182" t="s">
        <v>6858</v>
      </c>
      <c r="C6291" s="182" t="s">
        <v>178</v>
      </c>
      <c r="D6291" s="183">
        <v>44601</v>
      </c>
      <c r="E6291" s="188" t="s">
        <v>7328</v>
      </c>
      <c r="F6291" s="186">
        <v>20474</v>
      </c>
      <c r="G6291" s="185" t="s">
        <v>6096</v>
      </c>
      <c r="H6291" s="110" t="s">
        <v>6152</v>
      </c>
      <c r="I6291" s="110"/>
    </row>
    <row r="6292" spans="1:9" ht="11.25" customHeight="1" x14ac:dyDescent="0.2">
      <c r="A6292" s="181">
        <v>102656</v>
      </c>
      <c r="B6292" s="182" t="s">
        <v>921</v>
      </c>
      <c r="C6292" s="182" t="s">
        <v>4484</v>
      </c>
      <c r="D6292" s="183"/>
      <c r="E6292" s="188" t="s">
        <v>15193</v>
      </c>
      <c r="F6292" s="186">
        <v>0</v>
      </c>
      <c r="G6292" s="185" t="s">
        <v>6096</v>
      </c>
      <c r="H6292" s="110" t="s">
        <v>6280</v>
      </c>
      <c r="I6292" s="110"/>
    </row>
    <row r="6293" spans="1:9" ht="11.25" customHeight="1" x14ac:dyDescent="0.2">
      <c r="A6293" s="181">
        <v>102657</v>
      </c>
      <c r="B6293" s="182" t="s">
        <v>11307</v>
      </c>
      <c r="C6293" s="182" t="s">
        <v>183</v>
      </c>
      <c r="D6293" s="183"/>
      <c r="E6293" s="188" t="s">
        <v>15193</v>
      </c>
      <c r="F6293" s="186">
        <v>0</v>
      </c>
      <c r="G6293" s="185" t="s">
        <v>6096</v>
      </c>
      <c r="H6293" s="110" t="s">
        <v>6280</v>
      </c>
      <c r="I6293" s="110"/>
    </row>
    <row r="6294" spans="1:9" ht="11.25" customHeight="1" x14ac:dyDescent="0.2">
      <c r="A6294" s="181">
        <v>102658</v>
      </c>
      <c r="B6294" s="182" t="s">
        <v>11306</v>
      </c>
      <c r="C6294" s="182" t="s">
        <v>183</v>
      </c>
      <c r="D6294" s="183"/>
      <c r="E6294" s="188" t="s">
        <v>15193</v>
      </c>
      <c r="F6294" s="186">
        <v>0</v>
      </c>
      <c r="G6294" s="185" t="s">
        <v>6096</v>
      </c>
      <c r="H6294" s="110" t="s">
        <v>6213</v>
      </c>
      <c r="I6294" s="110"/>
    </row>
    <row r="6295" spans="1:9" ht="11.25" customHeight="1" x14ac:dyDescent="0.2">
      <c r="A6295" s="181">
        <v>102659</v>
      </c>
      <c r="B6295" s="182" t="s">
        <v>11305</v>
      </c>
      <c r="C6295" s="182" t="s">
        <v>178</v>
      </c>
      <c r="D6295" s="183"/>
      <c r="E6295" s="188" t="s">
        <v>15193</v>
      </c>
      <c r="F6295" s="186">
        <v>0</v>
      </c>
      <c r="G6295" s="185" t="s">
        <v>6096</v>
      </c>
      <c r="H6295" s="110" t="s">
        <v>6280</v>
      </c>
      <c r="I6295" s="110"/>
    </row>
    <row r="6296" spans="1:9" ht="11.25" customHeight="1" x14ac:dyDescent="0.2">
      <c r="A6296" s="181">
        <v>102660</v>
      </c>
      <c r="B6296" s="182" t="s">
        <v>11304</v>
      </c>
      <c r="C6296" s="182" t="s">
        <v>183</v>
      </c>
      <c r="D6296" s="183"/>
      <c r="E6296" s="188" t="s">
        <v>15193</v>
      </c>
      <c r="F6296" s="186">
        <v>0</v>
      </c>
      <c r="G6296" s="185" t="s">
        <v>6096</v>
      </c>
      <c r="H6296" s="110" t="s">
        <v>6280</v>
      </c>
      <c r="I6296" s="110"/>
    </row>
    <row r="6297" spans="1:9" ht="11.25" customHeight="1" x14ac:dyDescent="0.2">
      <c r="A6297" s="181">
        <v>102661</v>
      </c>
      <c r="B6297" s="182" t="s">
        <v>2781</v>
      </c>
      <c r="C6297" s="182" t="s">
        <v>183</v>
      </c>
      <c r="D6297" s="183"/>
      <c r="E6297" s="188" t="s">
        <v>15193</v>
      </c>
      <c r="F6297" s="186">
        <v>0</v>
      </c>
      <c r="G6297" s="185" t="s">
        <v>6096</v>
      </c>
      <c r="H6297" s="110" t="s">
        <v>6213</v>
      </c>
      <c r="I6297" s="110"/>
    </row>
    <row r="6298" spans="1:9" ht="11.25" customHeight="1" x14ac:dyDescent="0.2">
      <c r="A6298" s="181">
        <v>102662</v>
      </c>
      <c r="B6298" s="182" t="s">
        <v>11303</v>
      </c>
      <c r="C6298" s="182" t="s">
        <v>178</v>
      </c>
      <c r="D6298" s="183"/>
      <c r="E6298" s="188" t="s">
        <v>15193</v>
      </c>
      <c r="F6298" s="186">
        <v>0</v>
      </c>
      <c r="G6298" s="185" t="s">
        <v>6096</v>
      </c>
      <c r="H6298" s="110" t="s">
        <v>6367</v>
      </c>
      <c r="I6298" s="110"/>
    </row>
    <row r="6299" spans="1:9" ht="11.25" customHeight="1" x14ac:dyDescent="0.2">
      <c r="A6299" s="181">
        <v>102663</v>
      </c>
      <c r="B6299" s="182" t="s">
        <v>11302</v>
      </c>
      <c r="C6299" s="182" t="s">
        <v>178</v>
      </c>
      <c r="D6299" s="183"/>
      <c r="E6299" s="188" t="s">
        <v>15193</v>
      </c>
      <c r="F6299" s="186">
        <v>0</v>
      </c>
      <c r="G6299" s="185" t="s">
        <v>6096</v>
      </c>
      <c r="H6299" s="110" t="s">
        <v>6116</v>
      </c>
      <c r="I6299" s="110"/>
    </row>
    <row r="6300" spans="1:9" ht="11.25" customHeight="1" x14ac:dyDescent="0.2">
      <c r="A6300" s="181">
        <v>102664</v>
      </c>
      <c r="B6300" s="182" t="s">
        <v>11301</v>
      </c>
      <c r="C6300" s="182" t="s">
        <v>178</v>
      </c>
      <c r="D6300" s="184"/>
      <c r="E6300" s="188" t="s">
        <v>15193</v>
      </c>
      <c r="F6300" s="186">
        <v>0</v>
      </c>
      <c r="G6300" s="185" t="s">
        <v>6096</v>
      </c>
      <c r="H6300" s="110" t="s">
        <v>6356</v>
      </c>
      <c r="I6300" s="110"/>
    </row>
    <row r="6301" spans="1:9" ht="11.25" customHeight="1" x14ac:dyDescent="0.2">
      <c r="A6301" s="181">
        <v>102665</v>
      </c>
      <c r="B6301" s="182" t="s">
        <v>2782</v>
      </c>
      <c r="C6301" s="182" t="s">
        <v>183</v>
      </c>
      <c r="D6301" s="183"/>
      <c r="E6301" s="188" t="s">
        <v>15193</v>
      </c>
      <c r="F6301" s="186">
        <v>0</v>
      </c>
      <c r="G6301" s="185" t="s">
        <v>6096</v>
      </c>
      <c r="H6301" s="110" t="s">
        <v>6141</v>
      </c>
      <c r="I6301" s="110"/>
    </row>
    <row r="6302" spans="1:9" ht="11.25" customHeight="1" x14ac:dyDescent="0.2">
      <c r="A6302" s="181">
        <v>102666</v>
      </c>
      <c r="B6302" s="182" t="s">
        <v>11300</v>
      </c>
      <c r="C6302" s="182" t="s">
        <v>178</v>
      </c>
      <c r="D6302" s="183"/>
      <c r="E6302" s="188" t="s">
        <v>15193</v>
      </c>
      <c r="F6302" s="186">
        <v>0</v>
      </c>
      <c r="G6302" s="185" t="s">
        <v>6096</v>
      </c>
      <c r="H6302" s="110" t="s">
        <v>6141</v>
      </c>
      <c r="I6302" s="110"/>
    </row>
    <row r="6303" spans="1:9" ht="11.25" customHeight="1" x14ac:dyDescent="0.2">
      <c r="A6303" s="181">
        <v>102667</v>
      </c>
      <c r="B6303" s="182" t="s">
        <v>11298</v>
      </c>
      <c r="C6303" s="182" t="s">
        <v>178</v>
      </c>
      <c r="D6303" s="183"/>
      <c r="E6303" s="188" t="s">
        <v>15193</v>
      </c>
      <c r="F6303" s="186">
        <v>0</v>
      </c>
      <c r="G6303" s="185" t="s">
        <v>6096</v>
      </c>
      <c r="H6303" s="110" t="s">
        <v>6097</v>
      </c>
      <c r="I6303" s="110"/>
    </row>
    <row r="6304" spans="1:9" ht="11.25" customHeight="1" x14ac:dyDescent="0.2">
      <c r="A6304" s="181">
        <v>102668</v>
      </c>
      <c r="B6304" s="182" t="s">
        <v>2739</v>
      </c>
      <c r="C6304" s="182" t="s">
        <v>178</v>
      </c>
      <c r="D6304" s="183"/>
      <c r="E6304" s="188" t="s">
        <v>15193</v>
      </c>
      <c r="F6304" s="186">
        <v>0</v>
      </c>
      <c r="G6304" s="185" t="s">
        <v>6096</v>
      </c>
      <c r="H6304" s="110" t="s">
        <v>6097</v>
      </c>
      <c r="I6304" s="110"/>
    </row>
    <row r="6305" spans="1:9" ht="11.25" customHeight="1" x14ac:dyDescent="0.2">
      <c r="A6305" s="181">
        <v>102669</v>
      </c>
      <c r="B6305" s="182" t="s">
        <v>11297</v>
      </c>
      <c r="C6305" s="182" t="s">
        <v>178</v>
      </c>
      <c r="D6305" s="183"/>
      <c r="E6305" s="188" t="s">
        <v>15193</v>
      </c>
      <c r="F6305" s="186">
        <v>0</v>
      </c>
      <c r="G6305" s="185" t="s">
        <v>6096</v>
      </c>
      <c r="H6305" s="110" t="s">
        <v>6097</v>
      </c>
      <c r="I6305" s="110"/>
    </row>
    <row r="6306" spans="1:9" ht="11.25" customHeight="1" x14ac:dyDescent="0.2">
      <c r="A6306" s="181">
        <v>102670</v>
      </c>
      <c r="B6306" s="182" t="s">
        <v>2740</v>
      </c>
      <c r="C6306" s="182" t="s">
        <v>178</v>
      </c>
      <c r="D6306" s="183"/>
      <c r="E6306" s="188" t="s">
        <v>15193</v>
      </c>
      <c r="F6306" s="186">
        <v>0</v>
      </c>
      <c r="G6306" s="185" t="s">
        <v>6096</v>
      </c>
      <c r="H6306" s="110" t="s">
        <v>6097</v>
      </c>
      <c r="I6306" s="110"/>
    </row>
    <row r="6307" spans="1:9" ht="11.25" customHeight="1" x14ac:dyDescent="0.2">
      <c r="A6307" s="181">
        <v>102671</v>
      </c>
      <c r="B6307" s="182" t="s">
        <v>1919</v>
      </c>
      <c r="C6307" s="182" t="s">
        <v>171</v>
      </c>
      <c r="D6307" s="183">
        <v>45012</v>
      </c>
      <c r="E6307" s="188" t="s">
        <v>15194</v>
      </c>
      <c r="F6307" s="186">
        <v>5665</v>
      </c>
      <c r="G6307" s="185" t="s">
        <v>6096</v>
      </c>
      <c r="H6307" s="110" t="s">
        <v>6097</v>
      </c>
      <c r="I6307" s="110"/>
    </row>
    <row r="6308" spans="1:9" ht="11.25" customHeight="1" x14ac:dyDescent="0.2">
      <c r="A6308" s="181">
        <v>102672</v>
      </c>
      <c r="B6308" s="182" t="s">
        <v>1960</v>
      </c>
      <c r="C6308" s="182" t="s">
        <v>171</v>
      </c>
      <c r="D6308" s="184"/>
      <c r="E6308" s="188" t="s">
        <v>15193</v>
      </c>
      <c r="F6308" s="186">
        <v>0</v>
      </c>
      <c r="G6308" s="185" t="s">
        <v>6096</v>
      </c>
      <c r="H6308" s="110" t="s">
        <v>6097</v>
      </c>
      <c r="I6308" s="110"/>
    </row>
    <row r="6309" spans="1:9" ht="11.25" customHeight="1" x14ac:dyDescent="0.2">
      <c r="A6309" s="181">
        <v>102673</v>
      </c>
      <c r="B6309" s="182" t="s">
        <v>11295</v>
      </c>
      <c r="C6309" s="182" t="s">
        <v>178</v>
      </c>
      <c r="D6309" s="183"/>
      <c r="E6309" s="188" t="s">
        <v>15193</v>
      </c>
      <c r="F6309" s="186">
        <v>0</v>
      </c>
      <c r="G6309" s="185" t="s">
        <v>6096</v>
      </c>
      <c r="H6309" s="110" t="s">
        <v>6097</v>
      </c>
      <c r="I6309" s="110"/>
    </row>
    <row r="6310" spans="1:9" ht="11.25" customHeight="1" x14ac:dyDescent="0.2">
      <c r="A6310" s="181">
        <v>102674</v>
      </c>
      <c r="B6310" s="182" t="s">
        <v>11294</v>
      </c>
      <c r="C6310" s="182" t="s">
        <v>178</v>
      </c>
      <c r="D6310" s="183"/>
      <c r="E6310" s="188" t="s">
        <v>15193</v>
      </c>
      <c r="F6310" s="186">
        <v>0</v>
      </c>
      <c r="G6310" s="185" t="s">
        <v>6096</v>
      </c>
      <c r="H6310" s="110" t="s">
        <v>6097</v>
      </c>
      <c r="I6310" s="110"/>
    </row>
    <row r="6311" spans="1:9" ht="11.25" customHeight="1" x14ac:dyDescent="0.2">
      <c r="A6311" s="181">
        <v>102675</v>
      </c>
      <c r="B6311" s="182" t="s">
        <v>11293</v>
      </c>
      <c r="C6311" s="182" t="s">
        <v>178</v>
      </c>
      <c r="D6311" s="183"/>
      <c r="E6311" s="188" t="s">
        <v>15193</v>
      </c>
      <c r="F6311" s="186">
        <v>0</v>
      </c>
      <c r="G6311" s="185" t="s">
        <v>6096</v>
      </c>
      <c r="H6311" s="110" t="s">
        <v>6097</v>
      </c>
      <c r="I6311" s="110"/>
    </row>
    <row r="6312" spans="1:9" ht="11.25" customHeight="1" x14ac:dyDescent="0.2">
      <c r="A6312" s="181">
        <v>102676</v>
      </c>
      <c r="B6312" s="182" t="s">
        <v>11292</v>
      </c>
      <c r="C6312" s="182" t="s">
        <v>178</v>
      </c>
      <c r="D6312" s="183"/>
      <c r="E6312" s="188" t="s">
        <v>15193</v>
      </c>
      <c r="F6312" s="186">
        <v>0</v>
      </c>
      <c r="G6312" s="185" t="s">
        <v>6096</v>
      </c>
      <c r="H6312" s="110" t="s">
        <v>6097</v>
      </c>
      <c r="I6312" s="110"/>
    </row>
    <row r="6313" spans="1:9" ht="11.25" customHeight="1" x14ac:dyDescent="0.2">
      <c r="A6313" s="181">
        <v>102677</v>
      </c>
      <c r="B6313" s="182" t="s">
        <v>11291</v>
      </c>
      <c r="C6313" s="182" t="s">
        <v>183</v>
      </c>
      <c r="D6313" s="184"/>
      <c r="E6313" s="188" t="s">
        <v>15193</v>
      </c>
      <c r="F6313" s="186">
        <v>0</v>
      </c>
      <c r="G6313" s="185" t="s">
        <v>6096</v>
      </c>
      <c r="H6313" s="110" t="s">
        <v>6097</v>
      </c>
      <c r="I6313" s="110"/>
    </row>
    <row r="6314" spans="1:9" ht="11.25" customHeight="1" x14ac:dyDescent="0.2">
      <c r="A6314" s="181">
        <v>102678</v>
      </c>
      <c r="B6314" s="182" t="s">
        <v>11290</v>
      </c>
      <c r="C6314" s="182" t="s">
        <v>178</v>
      </c>
      <c r="D6314" s="183"/>
      <c r="E6314" s="188" t="s">
        <v>15193</v>
      </c>
      <c r="F6314" s="186">
        <v>0</v>
      </c>
      <c r="G6314" s="185" t="s">
        <v>6096</v>
      </c>
      <c r="H6314" s="110" t="s">
        <v>6119</v>
      </c>
      <c r="I6314" s="110"/>
    </row>
    <row r="6315" spans="1:9" ht="11.25" customHeight="1" x14ac:dyDescent="0.2">
      <c r="A6315" s="181">
        <v>102679</v>
      </c>
      <c r="B6315" s="182" t="s">
        <v>11289</v>
      </c>
      <c r="C6315" s="182" t="s">
        <v>178</v>
      </c>
      <c r="D6315" s="183"/>
      <c r="E6315" s="188" t="s">
        <v>15193</v>
      </c>
      <c r="F6315" s="186">
        <v>0</v>
      </c>
      <c r="G6315" s="185" t="s">
        <v>6096</v>
      </c>
      <c r="H6315" s="110" t="s">
        <v>6097</v>
      </c>
      <c r="I6315" s="110"/>
    </row>
    <row r="6316" spans="1:9" ht="11.25" customHeight="1" x14ac:dyDescent="0.2">
      <c r="A6316" s="181">
        <v>102680</v>
      </c>
      <c r="B6316" s="182" t="s">
        <v>182</v>
      </c>
      <c r="C6316" s="182" t="s">
        <v>178</v>
      </c>
      <c r="D6316" s="183">
        <v>44719</v>
      </c>
      <c r="E6316" s="188" t="s">
        <v>7328</v>
      </c>
      <c r="F6316" s="186">
        <v>136913</v>
      </c>
      <c r="G6316" s="185" t="s">
        <v>6096</v>
      </c>
      <c r="H6316" s="110" t="s">
        <v>6097</v>
      </c>
      <c r="I6316" s="110"/>
    </row>
    <row r="6317" spans="1:9" ht="11.25" customHeight="1" x14ac:dyDescent="0.2">
      <c r="A6317" s="181">
        <v>102681</v>
      </c>
      <c r="B6317" s="182" t="s">
        <v>194</v>
      </c>
      <c r="C6317" s="182" t="s">
        <v>178</v>
      </c>
      <c r="D6317" s="183"/>
      <c r="E6317" s="188" t="s">
        <v>15193</v>
      </c>
      <c r="F6317" s="186">
        <v>0</v>
      </c>
      <c r="G6317" s="185" t="s">
        <v>6096</v>
      </c>
      <c r="H6317" s="110" t="s">
        <v>6097</v>
      </c>
      <c r="I6317" s="110"/>
    </row>
    <row r="6318" spans="1:9" ht="11.25" customHeight="1" x14ac:dyDescent="0.2">
      <c r="A6318" s="181">
        <v>102682</v>
      </c>
      <c r="B6318" s="182" t="s">
        <v>6857</v>
      </c>
      <c r="C6318" s="182" t="s">
        <v>178</v>
      </c>
      <c r="D6318" s="183">
        <v>44141</v>
      </c>
      <c r="E6318" s="188" t="s">
        <v>15196</v>
      </c>
      <c r="F6318" s="186">
        <v>20742</v>
      </c>
      <c r="G6318" s="185" t="s">
        <v>6096</v>
      </c>
      <c r="H6318" s="110" t="s">
        <v>6152</v>
      </c>
      <c r="I6318" s="110"/>
    </row>
    <row r="6319" spans="1:9" ht="11.25" customHeight="1" x14ac:dyDescent="0.2">
      <c r="A6319" s="181">
        <v>102683</v>
      </c>
      <c r="B6319" s="182" t="s">
        <v>11288</v>
      </c>
      <c r="C6319" s="182" t="s">
        <v>178</v>
      </c>
      <c r="D6319" s="183"/>
      <c r="E6319" s="188" t="s">
        <v>15193</v>
      </c>
      <c r="F6319" s="186">
        <v>0</v>
      </c>
      <c r="G6319" s="185" t="s">
        <v>6096</v>
      </c>
      <c r="H6319" s="110" t="s">
        <v>6282</v>
      </c>
      <c r="I6319" s="110"/>
    </row>
    <row r="6320" spans="1:9" ht="11.25" customHeight="1" x14ac:dyDescent="0.2">
      <c r="A6320" s="181">
        <v>102684</v>
      </c>
      <c r="B6320" s="182" t="s">
        <v>11288</v>
      </c>
      <c r="C6320" s="182" t="s">
        <v>178</v>
      </c>
      <c r="D6320" s="183"/>
      <c r="E6320" s="188" t="s">
        <v>15193</v>
      </c>
      <c r="F6320" s="186">
        <v>0</v>
      </c>
      <c r="G6320" s="185" t="s">
        <v>6096</v>
      </c>
      <c r="H6320" s="110" t="s">
        <v>6152</v>
      </c>
      <c r="I6320" s="110"/>
    </row>
    <row r="6321" spans="1:9" ht="11.25" customHeight="1" x14ac:dyDescent="0.2">
      <c r="A6321" s="181">
        <v>102685</v>
      </c>
      <c r="B6321" s="182" t="s">
        <v>11287</v>
      </c>
      <c r="C6321" s="182" t="s">
        <v>178</v>
      </c>
      <c r="D6321" s="183"/>
      <c r="E6321" s="188" t="s">
        <v>15193</v>
      </c>
      <c r="F6321" s="186">
        <v>0</v>
      </c>
      <c r="G6321" s="185" t="s">
        <v>6096</v>
      </c>
      <c r="H6321" s="110" t="s">
        <v>6266</v>
      </c>
      <c r="I6321" s="110"/>
    </row>
    <row r="6322" spans="1:9" ht="11.25" customHeight="1" x14ac:dyDescent="0.2">
      <c r="A6322" s="181">
        <v>102686</v>
      </c>
      <c r="B6322" s="182" t="s">
        <v>11286</v>
      </c>
      <c r="C6322" s="182" t="s">
        <v>178</v>
      </c>
      <c r="D6322" s="183"/>
      <c r="E6322" s="188" t="s">
        <v>15193</v>
      </c>
      <c r="F6322" s="186">
        <v>0</v>
      </c>
      <c r="G6322" s="185" t="s">
        <v>6096</v>
      </c>
      <c r="H6322" s="110" t="s">
        <v>6130</v>
      </c>
      <c r="I6322" s="110"/>
    </row>
    <row r="6323" spans="1:9" ht="11.25" customHeight="1" x14ac:dyDescent="0.2">
      <c r="A6323" s="181">
        <v>102687</v>
      </c>
      <c r="B6323" s="182" t="s">
        <v>11285</v>
      </c>
      <c r="C6323" s="182" t="s">
        <v>178</v>
      </c>
      <c r="D6323" s="183"/>
      <c r="E6323" s="188" t="s">
        <v>15193</v>
      </c>
      <c r="F6323" s="186">
        <v>0</v>
      </c>
      <c r="G6323" s="185" t="s">
        <v>6096</v>
      </c>
      <c r="H6323" s="110" t="s">
        <v>6130</v>
      </c>
      <c r="I6323" s="110"/>
    </row>
    <row r="6324" spans="1:9" ht="11.25" customHeight="1" x14ac:dyDescent="0.2">
      <c r="A6324" s="181">
        <v>102688</v>
      </c>
      <c r="B6324" s="182" t="s">
        <v>11284</v>
      </c>
      <c r="C6324" s="182" t="s">
        <v>183</v>
      </c>
      <c r="D6324" s="183"/>
      <c r="E6324" s="188" t="s">
        <v>15193</v>
      </c>
      <c r="F6324" s="186">
        <v>0</v>
      </c>
      <c r="G6324" s="185" t="s">
        <v>6096</v>
      </c>
      <c r="H6324" s="110" t="s">
        <v>6130</v>
      </c>
      <c r="I6324" s="110"/>
    </row>
    <row r="6325" spans="1:9" ht="11.25" customHeight="1" x14ac:dyDescent="0.2">
      <c r="A6325" s="181">
        <v>102689</v>
      </c>
      <c r="B6325" s="182" t="s">
        <v>2791</v>
      </c>
      <c r="C6325" s="182" t="s">
        <v>183</v>
      </c>
      <c r="D6325" s="184"/>
      <c r="E6325" s="188" t="s">
        <v>15193</v>
      </c>
      <c r="F6325" s="186">
        <v>0</v>
      </c>
      <c r="G6325" s="185" t="s">
        <v>6096</v>
      </c>
      <c r="H6325" s="110" t="s">
        <v>6130</v>
      </c>
      <c r="I6325" s="110"/>
    </row>
    <row r="6326" spans="1:9" ht="11.25" customHeight="1" x14ac:dyDescent="0.2">
      <c r="A6326" s="181">
        <v>102690</v>
      </c>
      <c r="B6326" s="182" t="s">
        <v>11283</v>
      </c>
      <c r="C6326" s="182" t="s">
        <v>178</v>
      </c>
      <c r="D6326" s="183"/>
      <c r="E6326" s="188" t="s">
        <v>15193</v>
      </c>
      <c r="F6326" s="186">
        <v>0</v>
      </c>
      <c r="G6326" s="185" t="s">
        <v>6096</v>
      </c>
      <c r="H6326" s="110" t="s">
        <v>6130</v>
      </c>
      <c r="I6326" s="110"/>
    </row>
    <row r="6327" spans="1:9" ht="11.25" customHeight="1" x14ac:dyDescent="0.2">
      <c r="A6327" s="181">
        <v>102691</v>
      </c>
      <c r="B6327" s="182" t="s">
        <v>11282</v>
      </c>
      <c r="C6327" s="182" t="s">
        <v>178</v>
      </c>
      <c r="D6327" s="183"/>
      <c r="E6327" s="188" t="s">
        <v>15193</v>
      </c>
      <c r="F6327" s="186">
        <v>0</v>
      </c>
      <c r="G6327" s="185" t="s">
        <v>6096</v>
      </c>
      <c r="H6327" s="110" t="s">
        <v>6130</v>
      </c>
      <c r="I6327" s="110"/>
    </row>
    <row r="6328" spans="1:9" ht="11.25" customHeight="1" x14ac:dyDescent="0.2">
      <c r="A6328" s="181">
        <v>102692</v>
      </c>
      <c r="B6328" s="182" t="s">
        <v>11281</v>
      </c>
      <c r="C6328" s="182" t="s">
        <v>178</v>
      </c>
      <c r="D6328" s="183"/>
      <c r="E6328" s="188" t="s">
        <v>15193</v>
      </c>
      <c r="F6328" s="186">
        <v>0</v>
      </c>
      <c r="G6328" s="185" t="s">
        <v>6096</v>
      </c>
      <c r="H6328" s="110" t="s">
        <v>6130</v>
      </c>
      <c r="I6328" s="110"/>
    </row>
    <row r="6329" spans="1:9" ht="11.25" customHeight="1" x14ac:dyDescent="0.2">
      <c r="A6329" s="181">
        <v>102693</v>
      </c>
      <c r="B6329" s="182" t="s">
        <v>11280</v>
      </c>
      <c r="C6329" s="182" t="s">
        <v>183</v>
      </c>
      <c r="D6329" s="183"/>
      <c r="E6329" s="188" t="s">
        <v>15193</v>
      </c>
      <c r="F6329" s="186">
        <v>0</v>
      </c>
      <c r="G6329" s="185" t="s">
        <v>6096</v>
      </c>
      <c r="H6329" s="110" t="s">
        <v>7081</v>
      </c>
      <c r="I6329" s="110"/>
    </row>
    <row r="6330" spans="1:9" ht="11.25" customHeight="1" x14ac:dyDescent="0.2">
      <c r="A6330" s="181">
        <v>102694</v>
      </c>
      <c r="B6330" s="182" t="s">
        <v>11279</v>
      </c>
      <c r="C6330" s="182" t="s">
        <v>171</v>
      </c>
      <c r="D6330" s="183"/>
      <c r="E6330" s="188" t="s">
        <v>15193</v>
      </c>
      <c r="F6330" s="186">
        <v>0</v>
      </c>
      <c r="G6330" s="185" t="s">
        <v>6096</v>
      </c>
      <c r="H6330" s="110" t="s">
        <v>6201</v>
      </c>
      <c r="I6330" s="110"/>
    </row>
    <row r="6331" spans="1:9" ht="11.25" customHeight="1" x14ac:dyDescent="0.2">
      <c r="A6331" s="181">
        <v>102695</v>
      </c>
      <c r="B6331" s="182" t="s">
        <v>11278</v>
      </c>
      <c r="C6331" s="182" t="s">
        <v>183</v>
      </c>
      <c r="D6331" s="184"/>
      <c r="E6331" s="188" t="s">
        <v>15193</v>
      </c>
      <c r="F6331" s="186">
        <v>0</v>
      </c>
      <c r="G6331" s="185" t="s">
        <v>6096</v>
      </c>
      <c r="H6331" s="110" t="s">
        <v>6280</v>
      </c>
      <c r="I6331" s="110"/>
    </row>
    <row r="6332" spans="1:9" ht="11.25" customHeight="1" x14ac:dyDescent="0.2">
      <c r="A6332" s="181">
        <v>102696</v>
      </c>
      <c r="B6332" s="182" t="s">
        <v>11277</v>
      </c>
      <c r="C6332" s="182" t="s">
        <v>183</v>
      </c>
      <c r="D6332" s="183"/>
      <c r="E6332" s="188" t="s">
        <v>15193</v>
      </c>
      <c r="F6332" s="186">
        <v>0</v>
      </c>
      <c r="G6332" s="185" t="s">
        <v>10290</v>
      </c>
      <c r="H6332" s="110" t="s">
        <v>6203</v>
      </c>
      <c r="I6332" s="110"/>
    </row>
    <row r="6333" spans="1:9" ht="11.25" customHeight="1" x14ac:dyDescent="0.2">
      <c r="A6333" s="181">
        <v>102697</v>
      </c>
      <c r="B6333" s="182" t="s">
        <v>11276</v>
      </c>
      <c r="C6333" s="182" t="s">
        <v>183</v>
      </c>
      <c r="D6333" s="183"/>
      <c r="E6333" s="188" t="s">
        <v>15193</v>
      </c>
      <c r="F6333" s="186">
        <v>0</v>
      </c>
      <c r="G6333" s="185" t="s">
        <v>6096</v>
      </c>
      <c r="H6333" s="110" t="s">
        <v>6280</v>
      </c>
      <c r="I6333" s="110"/>
    </row>
    <row r="6334" spans="1:9" ht="11.25" customHeight="1" x14ac:dyDescent="0.2">
      <c r="A6334" s="181">
        <v>102698</v>
      </c>
      <c r="B6334" s="182" t="s">
        <v>11274</v>
      </c>
      <c r="C6334" s="182" t="s">
        <v>751</v>
      </c>
      <c r="D6334" s="183"/>
      <c r="E6334" s="188" t="s">
        <v>15193</v>
      </c>
      <c r="F6334" s="186">
        <v>0</v>
      </c>
      <c r="G6334" s="185" t="s">
        <v>6096</v>
      </c>
      <c r="H6334" s="110" t="s">
        <v>6215</v>
      </c>
      <c r="I6334" s="110"/>
    </row>
    <row r="6335" spans="1:9" ht="11.25" customHeight="1" x14ac:dyDescent="0.2">
      <c r="A6335" s="181">
        <v>102699</v>
      </c>
      <c r="B6335" s="182" t="s">
        <v>11273</v>
      </c>
      <c r="C6335" s="182" t="s">
        <v>178</v>
      </c>
      <c r="D6335" s="183"/>
      <c r="E6335" s="188" t="s">
        <v>15193</v>
      </c>
      <c r="F6335" s="186">
        <v>0</v>
      </c>
      <c r="G6335" s="185" t="s">
        <v>6096</v>
      </c>
      <c r="H6335" s="110" t="s">
        <v>6280</v>
      </c>
      <c r="I6335" s="110"/>
    </row>
    <row r="6336" spans="1:9" ht="11.25" customHeight="1" x14ac:dyDescent="0.2">
      <c r="A6336" s="181">
        <v>102700</v>
      </c>
      <c r="B6336" s="182" t="s">
        <v>11272</v>
      </c>
      <c r="C6336" s="182" t="s">
        <v>178</v>
      </c>
      <c r="D6336" s="183"/>
      <c r="E6336" s="188" t="s">
        <v>15193</v>
      </c>
      <c r="F6336" s="186">
        <v>0</v>
      </c>
      <c r="G6336" s="185" t="s">
        <v>6096</v>
      </c>
      <c r="H6336" s="110" t="s">
        <v>6100</v>
      </c>
      <c r="I6336" s="110"/>
    </row>
    <row r="6337" spans="1:9" ht="11.25" customHeight="1" x14ac:dyDescent="0.2">
      <c r="A6337" s="181">
        <v>102701</v>
      </c>
      <c r="B6337" s="182" t="s">
        <v>11271</v>
      </c>
      <c r="C6337" s="182" t="s">
        <v>178</v>
      </c>
      <c r="D6337" s="183"/>
      <c r="E6337" s="188" t="s">
        <v>15193</v>
      </c>
      <c r="F6337" s="186">
        <v>0</v>
      </c>
      <c r="G6337" s="185" t="s">
        <v>6096</v>
      </c>
      <c r="H6337" s="110" t="s">
        <v>7083</v>
      </c>
      <c r="I6337" s="110"/>
    </row>
    <row r="6338" spans="1:9" ht="11.25" customHeight="1" x14ac:dyDescent="0.2">
      <c r="A6338" s="181">
        <v>102702</v>
      </c>
      <c r="B6338" s="182" t="s">
        <v>11270</v>
      </c>
      <c r="C6338" s="182" t="s">
        <v>183</v>
      </c>
      <c r="D6338" s="183"/>
      <c r="E6338" s="188" t="s">
        <v>15193</v>
      </c>
      <c r="F6338" s="186">
        <v>0</v>
      </c>
      <c r="G6338" s="185" t="s">
        <v>6096</v>
      </c>
      <c r="H6338" s="110" t="s">
        <v>7081</v>
      </c>
      <c r="I6338" s="110"/>
    </row>
    <row r="6339" spans="1:9" ht="11.25" customHeight="1" x14ac:dyDescent="0.2">
      <c r="A6339" s="181">
        <v>102703</v>
      </c>
      <c r="B6339" s="182" t="s">
        <v>2913</v>
      </c>
      <c r="C6339" s="182" t="s">
        <v>183</v>
      </c>
      <c r="D6339" s="183">
        <v>45014</v>
      </c>
      <c r="E6339" s="188" t="s">
        <v>15194</v>
      </c>
      <c r="F6339" s="186">
        <v>50448</v>
      </c>
      <c r="G6339" s="185" t="s">
        <v>6096</v>
      </c>
      <c r="H6339" s="110" t="s">
        <v>6406</v>
      </c>
      <c r="I6339" s="110"/>
    </row>
    <row r="6340" spans="1:9" ht="11.25" customHeight="1" x14ac:dyDescent="0.2">
      <c r="A6340" s="181">
        <v>102704</v>
      </c>
      <c r="B6340" s="182" t="s">
        <v>11269</v>
      </c>
      <c r="C6340" s="182" t="s">
        <v>178</v>
      </c>
      <c r="D6340" s="183"/>
      <c r="E6340" s="188" t="s">
        <v>15193</v>
      </c>
      <c r="F6340" s="186">
        <v>0</v>
      </c>
      <c r="G6340" s="185" t="s">
        <v>6096</v>
      </c>
      <c r="H6340" s="110" t="s">
        <v>6406</v>
      </c>
      <c r="I6340" s="110"/>
    </row>
    <row r="6341" spans="1:9" ht="11.25" customHeight="1" x14ac:dyDescent="0.2">
      <c r="A6341" s="181">
        <v>102705</v>
      </c>
      <c r="B6341" s="182" t="s">
        <v>11267</v>
      </c>
      <c r="C6341" s="182" t="s">
        <v>178</v>
      </c>
      <c r="D6341" s="183"/>
      <c r="E6341" s="188" t="s">
        <v>15193</v>
      </c>
      <c r="F6341" s="186">
        <v>0</v>
      </c>
      <c r="G6341" s="185" t="s">
        <v>6096</v>
      </c>
      <c r="H6341" s="110" t="s">
        <v>6141</v>
      </c>
      <c r="I6341" s="110"/>
    </row>
    <row r="6342" spans="1:9" ht="11.25" customHeight="1" x14ac:dyDescent="0.2">
      <c r="A6342" s="181">
        <v>102706</v>
      </c>
      <c r="B6342" s="182" t="s">
        <v>3625</v>
      </c>
      <c r="C6342" s="182" t="s">
        <v>4532</v>
      </c>
      <c r="D6342" s="183"/>
      <c r="E6342" s="188" t="s">
        <v>15193</v>
      </c>
      <c r="F6342" s="186">
        <v>0</v>
      </c>
      <c r="G6342" s="185" t="s">
        <v>6096</v>
      </c>
      <c r="H6342" s="110" t="s">
        <v>6141</v>
      </c>
      <c r="I6342" s="110"/>
    </row>
    <row r="6343" spans="1:9" ht="11.25" customHeight="1" x14ac:dyDescent="0.2">
      <c r="A6343" s="181">
        <v>102707</v>
      </c>
      <c r="B6343" s="182" t="s">
        <v>556</v>
      </c>
      <c r="C6343" s="182" t="s">
        <v>178</v>
      </c>
      <c r="D6343" s="183"/>
      <c r="E6343" s="188" t="s">
        <v>15193</v>
      </c>
      <c r="F6343" s="186">
        <v>0</v>
      </c>
      <c r="G6343" s="185" t="s">
        <v>6096</v>
      </c>
      <c r="H6343" s="110" t="s">
        <v>6141</v>
      </c>
      <c r="I6343" s="110"/>
    </row>
    <row r="6344" spans="1:9" ht="11.25" customHeight="1" x14ac:dyDescent="0.2">
      <c r="A6344" s="181">
        <v>102708</v>
      </c>
      <c r="B6344" s="182" t="s">
        <v>908</v>
      </c>
      <c r="C6344" s="182" t="s">
        <v>4484</v>
      </c>
      <c r="D6344" s="183"/>
      <c r="E6344" s="188" t="s">
        <v>15193</v>
      </c>
      <c r="F6344" s="186">
        <v>0</v>
      </c>
      <c r="G6344" s="185" t="s">
        <v>6096</v>
      </c>
      <c r="H6344" s="110" t="s">
        <v>6141</v>
      </c>
      <c r="I6344" s="110"/>
    </row>
    <row r="6345" spans="1:9" ht="11.25" customHeight="1" x14ac:dyDescent="0.2">
      <c r="A6345" s="181">
        <v>102709</v>
      </c>
      <c r="B6345" s="182" t="s">
        <v>6856</v>
      </c>
      <c r="C6345" s="182" t="s">
        <v>178</v>
      </c>
      <c r="D6345" s="183">
        <v>44601</v>
      </c>
      <c r="E6345" s="188" t="s">
        <v>7328</v>
      </c>
      <c r="F6345" s="186">
        <v>11312</v>
      </c>
      <c r="G6345" s="185" t="s">
        <v>6096</v>
      </c>
      <c r="H6345" s="110" t="s">
        <v>6319</v>
      </c>
      <c r="I6345" s="110"/>
    </row>
    <row r="6346" spans="1:9" ht="11.25" customHeight="1" x14ac:dyDescent="0.2">
      <c r="A6346" s="181">
        <v>102710</v>
      </c>
      <c r="B6346" s="182" t="s">
        <v>1418</v>
      </c>
      <c r="C6346" s="182" t="s">
        <v>178</v>
      </c>
      <c r="D6346" s="183"/>
      <c r="E6346" s="188" t="s">
        <v>15193</v>
      </c>
      <c r="F6346" s="186">
        <v>0</v>
      </c>
      <c r="G6346" s="185" t="s">
        <v>6096</v>
      </c>
      <c r="H6346" s="110" t="s">
        <v>6340</v>
      </c>
      <c r="I6346" s="110"/>
    </row>
    <row r="6347" spans="1:9" ht="11.25" customHeight="1" x14ac:dyDescent="0.2">
      <c r="A6347" s="181">
        <v>102711</v>
      </c>
      <c r="B6347" s="182" t="s">
        <v>11265</v>
      </c>
      <c r="C6347" s="182" t="s">
        <v>171</v>
      </c>
      <c r="D6347" s="183"/>
      <c r="E6347" s="188" t="s">
        <v>15193</v>
      </c>
      <c r="F6347" s="186">
        <v>0</v>
      </c>
      <c r="G6347" s="185" t="s">
        <v>6096</v>
      </c>
      <c r="H6347" s="110" t="s">
        <v>7081</v>
      </c>
      <c r="I6347" s="110"/>
    </row>
    <row r="6348" spans="1:9" ht="11.25" customHeight="1" x14ac:dyDescent="0.2">
      <c r="A6348" s="181">
        <v>102712</v>
      </c>
      <c r="B6348" s="182" t="s">
        <v>649</v>
      </c>
      <c r="C6348" s="182" t="s">
        <v>168</v>
      </c>
      <c r="D6348" s="183"/>
      <c r="E6348" s="188" t="s">
        <v>15193</v>
      </c>
      <c r="F6348" s="186">
        <v>0</v>
      </c>
      <c r="G6348" s="185" t="s">
        <v>6096</v>
      </c>
      <c r="H6348" s="110" t="s">
        <v>7081</v>
      </c>
      <c r="I6348" s="110"/>
    </row>
    <row r="6349" spans="1:9" ht="11.25" customHeight="1" x14ac:dyDescent="0.2">
      <c r="A6349" s="181">
        <v>102713</v>
      </c>
      <c r="B6349" s="182" t="s">
        <v>11264</v>
      </c>
      <c r="C6349" s="182" t="s">
        <v>289</v>
      </c>
      <c r="D6349" s="183"/>
      <c r="E6349" s="188" t="s">
        <v>15193</v>
      </c>
      <c r="F6349" s="186">
        <v>0</v>
      </c>
      <c r="G6349" s="185" t="s">
        <v>6096</v>
      </c>
      <c r="H6349" s="110" t="s">
        <v>6177</v>
      </c>
      <c r="I6349" s="110"/>
    </row>
    <row r="6350" spans="1:9" ht="11.25" customHeight="1" x14ac:dyDescent="0.2">
      <c r="A6350" s="181">
        <v>102714</v>
      </c>
      <c r="B6350" s="182" t="s">
        <v>356</v>
      </c>
      <c r="C6350" s="182" t="s">
        <v>168</v>
      </c>
      <c r="D6350" s="184">
        <v>43839</v>
      </c>
      <c r="E6350" s="188" t="s">
        <v>15196</v>
      </c>
      <c r="F6350" s="186">
        <v>338</v>
      </c>
      <c r="G6350" s="185" t="s">
        <v>6096</v>
      </c>
      <c r="H6350" s="110" t="s">
        <v>7081</v>
      </c>
      <c r="I6350" s="110"/>
    </row>
    <row r="6351" spans="1:9" ht="11.25" customHeight="1" x14ac:dyDescent="0.2">
      <c r="A6351" s="181">
        <v>102715</v>
      </c>
      <c r="B6351" s="182" t="s">
        <v>7393</v>
      </c>
      <c r="C6351" s="182" t="s">
        <v>171</v>
      </c>
      <c r="D6351" s="183">
        <v>45012</v>
      </c>
      <c r="E6351" s="188" t="s">
        <v>15194</v>
      </c>
      <c r="F6351" s="186">
        <v>2314</v>
      </c>
      <c r="G6351" s="185" t="s">
        <v>6096</v>
      </c>
      <c r="H6351" s="110" t="s">
        <v>6221</v>
      </c>
      <c r="I6351" s="110"/>
    </row>
    <row r="6352" spans="1:9" ht="11.25" customHeight="1" x14ac:dyDescent="0.2">
      <c r="A6352" s="181">
        <v>102716</v>
      </c>
      <c r="B6352" s="182" t="s">
        <v>11263</v>
      </c>
      <c r="C6352" s="182" t="s">
        <v>178</v>
      </c>
      <c r="D6352" s="183"/>
      <c r="E6352" s="188" t="s">
        <v>15193</v>
      </c>
      <c r="F6352" s="186">
        <v>0</v>
      </c>
      <c r="G6352" s="185" t="s">
        <v>6096</v>
      </c>
      <c r="H6352" s="110" t="s">
        <v>6221</v>
      </c>
      <c r="I6352" s="110"/>
    </row>
    <row r="6353" spans="1:9" ht="11.25" customHeight="1" x14ac:dyDescent="0.2">
      <c r="A6353" s="181">
        <v>102717</v>
      </c>
      <c r="B6353" s="182" t="s">
        <v>1043</v>
      </c>
      <c r="C6353" s="182" t="s">
        <v>178</v>
      </c>
      <c r="D6353" s="183"/>
      <c r="E6353" s="188" t="s">
        <v>15193</v>
      </c>
      <c r="F6353" s="186">
        <v>0</v>
      </c>
      <c r="G6353" s="185" t="s">
        <v>6096</v>
      </c>
      <c r="H6353" s="110" t="s">
        <v>6221</v>
      </c>
      <c r="I6353" s="110"/>
    </row>
    <row r="6354" spans="1:9" ht="11.25" customHeight="1" x14ac:dyDescent="0.2">
      <c r="A6354" s="181">
        <v>102718</v>
      </c>
      <c r="B6354" s="182" t="s">
        <v>11261</v>
      </c>
      <c r="C6354" s="182" t="s">
        <v>178</v>
      </c>
      <c r="D6354" s="183"/>
      <c r="E6354" s="188" t="s">
        <v>15193</v>
      </c>
      <c r="F6354" s="186">
        <v>0</v>
      </c>
      <c r="G6354" s="185" t="s">
        <v>6096</v>
      </c>
      <c r="H6354" s="110" t="s">
        <v>6121</v>
      </c>
      <c r="I6354" s="110"/>
    </row>
    <row r="6355" spans="1:9" ht="11.25" customHeight="1" x14ac:dyDescent="0.2">
      <c r="A6355" s="181">
        <v>102719</v>
      </c>
      <c r="B6355" s="182" t="s">
        <v>14512</v>
      </c>
      <c r="C6355" s="182" t="s">
        <v>178</v>
      </c>
      <c r="D6355" s="183">
        <v>44592</v>
      </c>
      <c r="E6355" s="188" t="s">
        <v>7328</v>
      </c>
      <c r="F6355" s="186">
        <v>147762</v>
      </c>
      <c r="G6355" s="185" t="s">
        <v>6096</v>
      </c>
      <c r="H6355" s="110" t="s">
        <v>6521</v>
      </c>
      <c r="I6355" s="110"/>
    </row>
    <row r="6356" spans="1:9" ht="11.25" customHeight="1" x14ac:dyDescent="0.2">
      <c r="A6356" s="181">
        <v>102720</v>
      </c>
      <c r="B6356" s="182" t="s">
        <v>11260</v>
      </c>
      <c r="C6356" s="182" t="s">
        <v>168</v>
      </c>
      <c r="D6356" s="183"/>
      <c r="E6356" s="188" t="s">
        <v>15193</v>
      </c>
      <c r="F6356" s="186">
        <v>0</v>
      </c>
      <c r="G6356" s="185" t="s">
        <v>6096</v>
      </c>
      <c r="H6356" s="110" t="s">
        <v>6152</v>
      </c>
      <c r="I6356" s="110"/>
    </row>
    <row r="6357" spans="1:9" ht="11.25" customHeight="1" x14ac:dyDescent="0.2">
      <c r="A6357" s="181">
        <v>102721</v>
      </c>
      <c r="B6357" s="182" t="s">
        <v>829</v>
      </c>
      <c r="C6357" s="182" t="s">
        <v>183</v>
      </c>
      <c r="D6357" s="184"/>
      <c r="E6357" s="188" t="s">
        <v>15193</v>
      </c>
      <c r="F6357" s="186">
        <v>0</v>
      </c>
      <c r="G6357" s="185" t="s">
        <v>6096</v>
      </c>
      <c r="H6357" s="110" t="s">
        <v>6342</v>
      </c>
      <c r="I6357" s="110"/>
    </row>
    <row r="6358" spans="1:9" ht="11.25" customHeight="1" x14ac:dyDescent="0.2">
      <c r="A6358" s="181">
        <v>102722</v>
      </c>
      <c r="B6358" s="182" t="s">
        <v>442</v>
      </c>
      <c r="C6358" s="182" t="s">
        <v>178</v>
      </c>
      <c r="D6358" s="183"/>
      <c r="E6358" s="188" t="s">
        <v>15193</v>
      </c>
      <c r="F6358" s="186">
        <v>0</v>
      </c>
      <c r="G6358" s="185" t="s">
        <v>6096</v>
      </c>
      <c r="H6358" s="110" t="s">
        <v>6342</v>
      </c>
      <c r="I6358" s="110"/>
    </row>
    <row r="6359" spans="1:9" ht="11.25" customHeight="1" x14ac:dyDescent="0.2">
      <c r="A6359" s="181">
        <v>102723</v>
      </c>
      <c r="B6359" s="182" t="s">
        <v>6495</v>
      </c>
      <c r="C6359" s="182" t="s">
        <v>4448</v>
      </c>
      <c r="D6359" s="183">
        <v>45012</v>
      </c>
      <c r="E6359" s="188" t="s">
        <v>15194</v>
      </c>
      <c r="F6359" s="186">
        <v>241327</v>
      </c>
      <c r="G6359" s="185" t="s">
        <v>6096</v>
      </c>
      <c r="H6359" s="110" t="s">
        <v>6342</v>
      </c>
      <c r="I6359" s="110"/>
    </row>
    <row r="6360" spans="1:9" ht="11.25" customHeight="1" x14ac:dyDescent="0.2">
      <c r="A6360" s="181">
        <v>102724</v>
      </c>
      <c r="B6360" s="182" t="s">
        <v>979</v>
      </c>
      <c r="C6360" s="182" t="s">
        <v>178</v>
      </c>
      <c r="D6360" s="183"/>
      <c r="E6360" s="188" t="s">
        <v>15193</v>
      </c>
      <c r="F6360" s="186">
        <v>0</v>
      </c>
      <c r="G6360" s="185" t="s">
        <v>6096</v>
      </c>
      <c r="H6360" s="110" t="s">
        <v>6119</v>
      </c>
      <c r="I6360" s="110"/>
    </row>
    <row r="6361" spans="1:9" ht="11.25" customHeight="1" x14ac:dyDescent="0.2">
      <c r="A6361" s="181">
        <v>102725</v>
      </c>
      <c r="B6361" s="182" t="s">
        <v>11258</v>
      </c>
      <c r="C6361" s="182" t="s">
        <v>178</v>
      </c>
      <c r="D6361" s="183"/>
      <c r="E6361" s="188" t="s">
        <v>15193</v>
      </c>
      <c r="F6361" s="186">
        <v>0</v>
      </c>
      <c r="G6361" s="185" t="s">
        <v>6096</v>
      </c>
      <c r="H6361" s="110" t="s">
        <v>6258</v>
      </c>
      <c r="I6361" s="110"/>
    </row>
    <row r="6362" spans="1:9" ht="11.25" customHeight="1" x14ac:dyDescent="0.2">
      <c r="A6362" s="181">
        <v>102726</v>
      </c>
      <c r="B6362" s="182" t="s">
        <v>2934</v>
      </c>
      <c r="C6362" s="182" t="s">
        <v>178</v>
      </c>
      <c r="D6362" s="183">
        <v>45012</v>
      </c>
      <c r="E6362" s="188" t="s">
        <v>15194</v>
      </c>
      <c r="F6362" s="186">
        <v>16630</v>
      </c>
      <c r="G6362" s="185" t="s">
        <v>6096</v>
      </c>
      <c r="H6362" s="110" t="s">
        <v>6367</v>
      </c>
      <c r="I6362" s="110"/>
    </row>
    <row r="6363" spans="1:9" ht="11.25" customHeight="1" x14ac:dyDescent="0.2">
      <c r="A6363" s="181">
        <v>102727</v>
      </c>
      <c r="B6363" s="182" t="s">
        <v>2933</v>
      </c>
      <c r="C6363" s="182" t="s">
        <v>178</v>
      </c>
      <c r="D6363" s="183"/>
      <c r="E6363" s="188" t="s">
        <v>15193</v>
      </c>
      <c r="F6363" s="186">
        <v>0</v>
      </c>
      <c r="G6363" s="185" t="s">
        <v>6096</v>
      </c>
      <c r="H6363" s="110" t="s">
        <v>6280</v>
      </c>
      <c r="I6363" s="110"/>
    </row>
    <row r="6364" spans="1:9" ht="11.25" customHeight="1" x14ac:dyDescent="0.2">
      <c r="A6364" s="181">
        <v>102728</v>
      </c>
      <c r="B6364" s="182" t="s">
        <v>621</v>
      </c>
      <c r="C6364" s="182" t="s">
        <v>168</v>
      </c>
      <c r="D6364" s="183">
        <v>45012</v>
      </c>
      <c r="E6364" s="188" t="s">
        <v>15194</v>
      </c>
      <c r="F6364" s="186">
        <v>1587</v>
      </c>
      <c r="G6364" s="185" t="s">
        <v>6096</v>
      </c>
      <c r="H6364" s="110" t="s">
        <v>6119</v>
      </c>
      <c r="I6364" s="110"/>
    </row>
    <row r="6365" spans="1:9" ht="11.25" customHeight="1" x14ac:dyDescent="0.2">
      <c r="A6365" s="181">
        <v>102729</v>
      </c>
      <c r="B6365" s="182" t="s">
        <v>619</v>
      </c>
      <c r="C6365" s="182" t="s">
        <v>168</v>
      </c>
      <c r="D6365" s="183">
        <v>45012</v>
      </c>
      <c r="E6365" s="188" t="s">
        <v>15194</v>
      </c>
      <c r="F6365" s="186">
        <v>6153</v>
      </c>
      <c r="G6365" s="185" t="s">
        <v>6096</v>
      </c>
      <c r="H6365" s="110" t="s">
        <v>6521</v>
      </c>
      <c r="I6365" s="110"/>
    </row>
    <row r="6366" spans="1:9" ht="11.25" customHeight="1" x14ac:dyDescent="0.2">
      <c r="A6366" s="181">
        <v>102730</v>
      </c>
      <c r="B6366" s="182" t="s">
        <v>11257</v>
      </c>
      <c r="C6366" s="182" t="s">
        <v>822</v>
      </c>
      <c r="D6366" s="183"/>
      <c r="E6366" s="188" t="s">
        <v>15193</v>
      </c>
      <c r="F6366" s="186">
        <v>0</v>
      </c>
      <c r="G6366" s="185" t="s">
        <v>6096</v>
      </c>
      <c r="H6366" s="110" t="s">
        <v>6152</v>
      </c>
      <c r="I6366" s="110"/>
    </row>
    <row r="6367" spans="1:9" ht="11.25" customHeight="1" x14ac:dyDescent="0.2">
      <c r="A6367" s="181">
        <v>102731</v>
      </c>
      <c r="B6367" s="182" t="s">
        <v>821</v>
      </c>
      <c r="C6367" s="182" t="s">
        <v>183</v>
      </c>
      <c r="D6367" s="183"/>
      <c r="E6367" s="188" t="s">
        <v>15193</v>
      </c>
      <c r="F6367" s="186">
        <v>0</v>
      </c>
      <c r="G6367" s="185" t="s">
        <v>6096</v>
      </c>
      <c r="H6367" s="110" t="s">
        <v>6152</v>
      </c>
      <c r="I6367" s="110"/>
    </row>
    <row r="6368" spans="1:9" ht="11.25" customHeight="1" x14ac:dyDescent="0.2">
      <c r="A6368" s="181">
        <v>102732</v>
      </c>
      <c r="B6368" s="182" t="s">
        <v>11256</v>
      </c>
      <c r="C6368" s="182" t="s">
        <v>171</v>
      </c>
      <c r="D6368" s="183"/>
      <c r="E6368" s="188" t="s">
        <v>15193</v>
      </c>
      <c r="F6368" s="186">
        <v>0</v>
      </c>
      <c r="G6368" s="185" t="s">
        <v>6096</v>
      </c>
      <c r="H6368" s="110" t="s">
        <v>6097</v>
      </c>
      <c r="I6368" s="110"/>
    </row>
    <row r="6369" spans="1:9" ht="11.25" customHeight="1" x14ac:dyDescent="0.2">
      <c r="A6369" s="181">
        <v>102733</v>
      </c>
      <c r="B6369" s="182" t="s">
        <v>2718</v>
      </c>
      <c r="C6369" s="182" t="s">
        <v>171</v>
      </c>
      <c r="D6369" s="184"/>
      <c r="E6369" s="188" t="s">
        <v>15193</v>
      </c>
      <c r="F6369" s="186">
        <v>0</v>
      </c>
      <c r="G6369" s="185" t="s">
        <v>6096</v>
      </c>
      <c r="H6369" s="110" t="s">
        <v>6152</v>
      </c>
      <c r="I6369" s="110"/>
    </row>
    <row r="6370" spans="1:9" ht="11.25" customHeight="1" x14ac:dyDescent="0.2">
      <c r="A6370" s="181">
        <v>102734</v>
      </c>
      <c r="B6370" s="182" t="s">
        <v>2641</v>
      </c>
      <c r="C6370" s="182" t="s">
        <v>178</v>
      </c>
      <c r="D6370" s="183"/>
      <c r="E6370" s="188" t="s">
        <v>15193</v>
      </c>
      <c r="F6370" s="186">
        <v>0</v>
      </c>
      <c r="G6370" s="185" t="s">
        <v>6096</v>
      </c>
      <c r="H6370" s="110" t="s">
        <v>6152</v>
      </c>
      <c r="I6370" s="110"/>
    </row>
    <row r="6371" spans="1:9" ht="11.25" customHeight="1" x14ac:dyDescent="0.2">
      <c r="A6371" s="181">
        <v>102735</v>
      </c>
      <c r="B6371" s="182" t="s">
        <v>2353</v>
      </c>
      <c r="C6371" s="182" t="s">
        <v>178</v>
      </c>
      <c r="D6371" s="183"/>
      <c r="E6371" s="188" t="s">
        <v>15193</v>
      </c>
      <c r="F6371" s="186">
        <v>0</v>
      </c>
      <c r="G6371" s="185" t="s">
        <v>6096</v>
      </c>
      <c r="H6371" s="110" t="s">
        <v>6152</v>
      </c>
      <c r="I6371" s="110"/>
    </row>
    <row r="6372" spans="1:9" ht="11.25" customHeight="1" x14ac:dyDescent="0.2">
      <c r="A6372" s="181">
        <v>102736</v>
      </c>
      <c r="B6372" s="182" t="s">
        <v>1524</v>
      </c>
      <c r="C6372" s="182" t="s">
        <v>178</v>
      </c>
      <c r="D6372" s="183"/>
      <c r="E6372" s="188" t="s">
        <v>15193</v>
      </c>
      <c r="F6372" s="186">
        <v>0</v>
      </c>
      <c r="G6372" s="185" t="s">
        <v>6096</v>
      </c>
      <c r="H6372" s="110" t="s">
        <v>6152</v>
      </c>
      <c r="I6372" s="110"/>
    </row>
    <row r="6373" spans="1:9" ht="11.25" customHeight="1" x14ac:dyDescent="0.2">
      <c r="A6373" s="181">
        <v>102737</v>
      </c>
      <c r="B6373" s="182" t="s">
        <v>6855</v>
      </c>
      <c r="C6373" s="182" t="s">
        <v>178</v>
      </c>
      <c r="D6373" s="184">
        <v>44601</v>
      </c>
      <c r="E6373" s="188" t="s">
        <v>7328</v>
      </c>
      <c r="F6373" s="186">
        <v>13029</v>
      </c>
      <c r="G6373" s="185" t="s">
        <v>6096</v>
      </c>
      <c r="H6373" s="110" t="s">
        <v>6130</v>
      </c>
      <c r="I6373" s="110"/>
    </row>
    <row r="6374" spans="1:9" ht="11.25" customHeight="1" x14ac:dyDescent="0.2">
      <c r="A6374" s="181">
        <v>102738</v>
      </c>
      <c r="B6374" s="182" t="s">
        <v>6492</v>
      </c>
      <c r="C6374" s="182" t="s">
        <v>178</v>
      </c>
      <c r="D6374" s="183">
        <v>45069</v>
      </c>
      <c r="E6374" s="188" t="s">
        <v>15194</v>
      </c>
      <c r="F6374" s="186">
        <v>1405</v>
      </c>
      <c r="G6374" s="185" t="s">
        <v>6096</v>
      </c>
      <c r="H6374" s="110" t="s">
        <v>6130</v>
      </c>
      <c r="I6374" s="110"/>
    </row>
    <row r="6375" spans="1:9" ht="11.25" customHeight="1" x14ac:dyDescent="0.2">
      <c r="A6375" s="181">
        <v>102739</v>
      </c>
      <c r="B6375" s="182" t="s">
        <v>14994</v>
      </c>
      <c r="C6375" s="182" t="s">
        <v>168</v>
      </c>
      <c r="D6375" s="183">
        <v>44592</v>
      </c>
      <c r="E6375" s="188" t="s">
        <v>7328</v>
      </c>
      <c r="F6375" s="186">
        <v>34432</v>
      </c>
      <c r="G6375" s="185" t="s">
        <v>6096</v>
      </c>
      <c r="H6375" s="110" t="s">
        <v>6130</v>
      </c>
      <c r="I6375" s="110"/>
    </row>
    <row r="6376" spans="1:9" ht="11.25" customHeight="1" x14ac:dyDescent="0.2">
      <c r="A6376" s="181">
        <v>102740</v>
      </c>
      <c r="B6376" s="182" t="s">
        <v>11255</v>
      </c>
      <c r="C6376" s="182" t="s">
        <v>178</v>
      </c>
      <c r="D6376" s="183"/>
      <c r="E6376" s="188" t="s">
        <v>15193</v>
      </c>
      <c r="F6376" s="186">
        <v>0</v>
      </c>
      <c r="G6376" s="185" t="s">
        <v>6096</v>
      </c>
      <c r="H6376" s="110" t="s">
        <v>6130</v>
      </c>
      <c r="I6376" s="110"/>
    </row>
    <row r="6377" spans="1:9" ht="11.25" customHeight="1" x14ac:dyDescent="0.2">
      <c r="A6377" s="181">
        <v>102741</v>
      </c>
      <c r="B6377" s="182" t="s">
        <v>1370</v>
      </c>
      <c r="C6377" s="182" t="s">
        <v>178</v>
      </c>
      <c r="D6377" s="183"/>
      <c r="E6377" s="188" t="s">
        <v>15193</v>
      </c>
      <c r="F6377" s="186">
        <v>0</v>
      </c>
      <c r="G6377" s="185" t="s">
        <v>6096</v>
      </c>
      <c r="H6377" s="110" t="s">
        <v>6280</v>
      </c>
      <c r="I6377" s="110"/>
    </row>
    <row r="6378" spans="1:9" ht="11.25" customHeight="1" x14ac:dyDescent="0.2">
      <c r="A6378" s="181">
        <v>102742</v>
      </c>
      <c r="B6378" s="182" t="s">
        <v>4610</v>
      </c>
      <c r="C6378" s="182" t="s">
        <v>178</v>
      </c>
      <c r="D6378" s="183">
        <v>45001</v>
      </c>
      <c r="E6378" s="188" t="s">
        <v>15194</v>
      </c>
      <c r="F6378" s="186">
        <v>1128</v>
      </c>
      <c r="G6378" s="185" t="s">
        <v>6096</v>
      </c>
      <c r="H6378" s="110" t="s">
        <v>6262</v>
      </c>
      <c r="I6378" s="110"/>
    </row>
    <row r="6379" spans="1:9" ht="11.25" customHeight="1" x14ac:dyDescent="0.2">
      <c r="A6379" s="181">
        <v>102743</v>
      </c>
      <c r="B6379" s="182" t="s">
        <v>2539</v>
      </c>
      <c r="C6379" s="182" t="s">
        <v>171</v>
      </c>
      <c r="D6379" s="183"/>
      <c r="E6379" s="188" t="s">
        <v>15193</v>
      </c>
      <c r="F6379" s="186">
        <v>0</v>
      </c>
      <c r="G6379" s="185" t="s">
        <v>6096</v>
      </c>
      <c r="H6379" s="110" t="s">
        <v>6207</v>
      </c>
      <c r="I6379" s="110"/>
    </row>
    <row r="6380" spans="1:9" ht="11.25" customHeight="1" x14ac:dyDescent="0.2">
      <c r="A6380" s="181">
        <v>102744</v>
      </c>
      <c r="B6380" s="182" t="s">
        <v>11254</v>
      </c>
      <c r="C6380" s="182" t="s">
        <v>171</v>
      </c>
      <c r="D6380" s="183"/>
      <c r="E6380" s="188" t="s">
        <v>15193</v>
      </c>
      <c r="F6380" s="186">
        <v>0</v>
      </c>
      <c r="G6380" s="185" t="s">
        <v>6096</v>
      </c>
      <c r="H6380" s="110" t="s">
        <v>6097</v>
      </c>
      <c r="I6380" s="110"/>
    </row>
    <row r="6381" spans="1:9" ht="11.25" customHeight="1" x14ac:dyDescent="0.2">
      <c r="A6381" s="181">
        <v>102745</v>
      </c>
      <c r="B6381" s="182" t="s">
        <v>11253</v>
      </c>
      <c r="C6381" s="182" t="s">
        <v>171</v>
      </c>
      <c r="D6381" s="183"/>
      <c r="E6381" s="188" t="s">
        <v>15193</v>
      </c>
      <c r="F6381" s="186">
        <v>0</v>
      </c>
      <c r="G6381" s="185" t="s">
        <v>6096</v>
      </c>
      <c r="H6381" s="110" t="s">
        <v>6261</v>
      </c>
      <c r="I6381" s="110"/>
    </row>
    <row r="6382" spans="1:9" ht="11.25" customHeight="1" x14ac:dyDescent="0.2">
      <c r="A6382" s="181">
        <v>102746</v>
      </c>
      <c r="B6382" s="182" t="s">
        <v>1375</v>
      </c>
      <c r="C6382" s="182" t="s">
        <v>178</v>
      </c>
      <c r="D6382" s="183">
        <v>45001</v>
      </c>
      <c r="E6382" s="188" t="s">
        <v>15194</v>
      </c>
      <c r="F6382" s="186">
        <v>20786</v>
      </c>
      <c r="G6382" s="185" t="s">
        <v>6096</v>
      </c>
      <c r="H6382" s="110" t="s">
        <v>6152</v>
      </c>
      <c r="I6382" s="110"/>
    </row>
    <row r="6383" spans="1:9" ht="11.25" customHeight="1" x14ac:dyDescent="0.2">
      <c r="A6383" s="181">
        <v>102747</v>
      </c>
      <c r="B6383" s="182" t="s">
        <v>11251</v>
      </c>
      <c r="C6383" s="182" t="s">
        <v>178</v>
      </c>
      <c r="D6383" s="183"/>
      <c r="E6383" s="188" t="s">
        <v>15193</v>
      </c>
      <c r="F6383" s="186">
        <v>0</v>
      </c>
      <c r="G6383" s="185" t="s">
        <v>6096</v>
      </c>
      <c r="H6383" s="110" t="s">
        <v>6152</v>
      </c>
      <c r="I6383" s="110"/>
    </row>
    <row r="6384" spans="1:9" ht="11.25" customHeight="1" x14ac:dyDescent="0.2">
      <c r="A6384" s="181">
        <v>102748</v>
      </c>
      <c r="B6384" s="182" t="s">
        <v>6854</v>
      </c>
      <c r="C6384" s="182" t="s">
        <v>178</v>
      </c>
      <c r="D6384" s="183">
        <v>44601</v>
      </c>
      <c r="E6384" s="188" t="s">
        <v>7328</v>
      </c>
      <c r="F6384" s="186">
        <v>17259</v>
      </c>
      <c r="G6384" s="185" t="s">
        <v>6096</v>
      </c>
      <c r="H6384" s="110" t="s">
        <v>6152</v>
      </c>
      <c r="I6384" s="110"/>
    </row>
    <row r="6385" spans="1:9" ht="11.25" customHeight="1" x14ac:dyDescent="0.2">
      <c r="A6385" s="181">
        <v>102750</v>
      </c>
      <c r="B6385" s="182" t="s">
        <v>3692</v>
      </c>
      <c r="C6385" s="182" t="s">
        <v>171</v>
      </c>
      <c r="D6385" s="183">
        <v>43556</v>
      </c>
      <c r="E6385" s="188" t="s">
        <v>15195</v>
      </c>
      <c r="F6385" s="186">
        <v>63380.04</v>
      </c>
      <c r="G6385" s="185" t="s">
        <v>6096</v>
      </c>
      <c r="H6385" s="110" t="s">
        <v>6152</v>
      </c>
      <c r="I6385" s="110"/>
    </row>
    <row r="6386" spans="1:9" ht="11.25" customHeight="1" x14ac:dyDescent="0.2">
      <c r="A6386" s="181">
        <v>102751</v>
      </c>
      <c r="B6386" s="182" t="s">
        <v>2216</v>
      </c>
      <c r="C6386" s="182" t="s">
        <v>178</v>
      </c>
      <c r="D6386" s="183"/>
      <c r="E6386" s="188" t="s">
        <v>15193</v>
      </c>
      <c r="F6386" s="186">
        <v>0</v>
      </c>
      <c r="G6386" s="185" t="s">
        <v>6096</v>
      </c>
      <c r="H6386" s="110" t="s">
        <v>6152</v>
      </c>
      <c r="I6386" s="110"/>
    </row>
    <row r="6387" spans="1:9" ht="11.25" customHeight="1" x14ac:dyDescent="0.2">
      <c r="A6387" s="181">
        <v>102752</v>
      </c>
      <c r="B6387" s="182" t="s">
        <v>6853</v>
      </c>
      <c r="C6387" s="182" t="s">
        <v>178</v>
      </c>
      <c r="D6387" s="184">
        <v>44601</v>
      </c>
      <c r="E6387" s="188" t="s">
        <v>7328</v>
      </c>
      <c r="F6387" s="186">
        <v>10635.01</v>
      </c>
      <c r="G6387" s="185" t="s">
        <v>6096</v>
      </c>
      <c r="H6387" s="110" t="s">
        <v>6152</v>
      </c>
      <c r="I6387" s="110"/>
    </row>
    <row r="6388" spans="1:9" ht="11.25" customHeight="1" x14ac:dyDescent="0.2">
      <c r="A6388" s="181">
        <v>102753</v>
      </c>
      <c r="B6388" s="182" t="s">
        <v>6852</v>
      </c>
      <c r="C6388" s="182" t="s">
        <v>178</v>
      </c>
      <c r="D6388" s="183">
        <v>44601</v>
      </c>
      <c r="E6388" s="188" t="s">
        <v>7328</v>
      </c>
      <c r="F6388" s="186">
        <v>91644.01</v>
      </c>
      <c r="G6388" s="185" t="s">
        <v>6096</v>
      </c>
      <c r="H6388" s="110" t="s">
        <v>6152</v>
      </c>
      <c r="I6388" s="110"/>
    </row>
    <row r="6389" spans="1:9" ht="11.25" customHeight="1" x14ac:dyDescent="0.2">
      <c r="A6389" s="181">
        <v>102754</v>
      </c>
      <c r="B6389" s="182" t="s">
        <v>6851</v>
      </c>
      <c r="C6389" s="182" t="s">
        <v>178</v>
      </c>
      <c r="D6389" s="183">
        <v>44601</v>
      </c>
      <c r="E6389" s="188" t="s">
        <v>7328</v>
      </c>
      <c r="F6389" s="186">
        <v>147447</v>
      </c>
      <c r="G6389" s="185" t="s">
        <v>6096</v>
      </c>
      <c r="H6389" s="110" t="s">
        <v>6152</v>
      </c>
      <c r="I6389" s="110"/>
    </row>
    <row r="6390" spans="1:9" ht="11.25" customHeight="1" x14ac:dyDescent="0.2">
      <c r="A6390" s="181">
        <v>102755</v>
      </c>
      <c r="B6390" s="182" t="s">
        <v>6850</v>
      </c>
      <c r="C6390" s="182" t="s">
        <v>178</v>
      </c>
      <c r="D6390" s="183">
        <v>44589</v>
      </c>
      <c r="E6390" s="188" t="s">
        <v>7328</v>
      </c>
      <c r="F6390" s="186">
        <v>182723</v>
      </c>
      <c r="G6390" s="185" t="s">
        <v>6096</v>
      </c>
      <c r="H6390" s="110" t="s">
        <v>6152</v>
      </c>
      <c r="I6390" s="110"/>
    </row>
    <row r="6391" spans="1:9" ht="11.25" customHeight="1" x14ac:dyDescent="0.2">
      <c r="A6391" s="181">
        <v>102756</v>
      </c>
      <c r="B6391" s="182" t="s">
        <v>6849</v>
      </c>
      <c r="C6391" s="182" t="s">
        <v>178</v>
      </c>
      <c r="D6391" s="183">
        <v>44590</v>
      </c>
      <c r="E6391" s="188" t="s">
        <v>7328</v>
      </c>
      <c r="F6391" s="186">
        <v>724</v>
      </c>
      <c r="G6391" s="185" t="s">
        <v>6096</v>
      </c>
      <c r="H6391" s="110" t="s">
        <v>6152</v>
      </c>
      <c r="I6391" s="110"/>
    </row>
    <row r="6392" spans="1:9" ht="11.25" customHeight="1" x14ac:dyDescent="0.2">
      <c r="A6392" s="181">
        <v>102757</v>
      </c>
      <c r="B6392" s="182" t="s">
        <v>6848</v>
      </c>
      <c r="C6392" s="182" t="s">
        <v>178</v>
      </c>
      <c r="D6392" s="183">
        <v>44590</v>
      </c>
      <c r="E6392" s="188" t="s">
        <v>7328</v>
      </c>
      <c r="F6392" s="186">
        <v>458</v>
      </c>
      <c r="G6392" s="185" t="s">
        <v>6096</v>
      </c>
      <c r="H6392" s="110" t="s">
        <v>6152</v>
      </c>
      <c r="I6392" s="110"/>
    </row>
    <row r="6393" spans="1:9" ht="11.25" customHeight="1" x14ac:dyDescent="0.2">
      <c r="A6393" s="181">
        <v>102758</v>
      </c>
      <c r="B6393" s="182" t="s">
        <v>6847</v>
      </c>
      <c r="C6393" s="182" t="s">
        <v>4532</v>
      </c>
      <c r="D6393" s="183">
        <v>44592</v>
      </c>
      <c r="E6393" s="188" t="s">
        <v>7328</v>
      </c>
      <c r="F6393" s="186">
        <v>19702</v>
      </c>
      <c r="G6393" s="185" t="s">
        <v>6096</v>
      </c>
      <c r="H6393" s="110" t="s">
        <v>6152</v>
      </c>
      <c r="I6393" s="110"/>
    </row>
    <row r="6394" spans="1:9" ht="11.25" customHeight="1" x14ac:dyDescent="0.2">
      <c r="A6394" s="181">
        <v>102759</v>
      </c>
      <c r="B6394" s="182" t="s">
        <v>6846</v>
      </c>
      <c r="C6394" s="182" t="s">
        <v>4532</v>
      </c>
      <c r="D6394" s="183">
        <v>44592</v>
      </c>
      <c r="E6394" s="188" t="s">
        <v>7328</v>
      </c>
      <c r="F6394" s="186">
        <v>82430</v>
      </c>
      <c r="G6394" s="185" t="s">
        <v>6096</v>
      </c>
      <c r="H6394" s="110" t="s">
        <v>6119</v>
      </c>
      <c r="I6394" s="110"/>
    </row>
    <row r="6395" spans="1:9" ht="11.25" customHeight="1" x14ac:dyDescent="0.2">
      <c r="A6395" s="181">
        <v>102760</v>
      </c>
      <c r="B6395" s="182" t="s">
        <v>6845</v>
      </c>
      <c r="C6395" s="182" t="s">
        <v>4532</v>
      </c>
      <c r="D6395" s="184">
        <v>44592</v>
      </c>
      <c r="E6395" s="188" t="s">
        <v>7328</v>
      </c>
      <c r="F6395" s="186">
        <v>89512</v>
      </c>
      <c r="G6395" s="185" t="s">
        <v>6096</v>
      </c>
      <c r="H6395" s="110" t="s">
        <v>6344</v>
      </c>
      <c r="I6395" s="110"/>
    </row>
    <row r="6396" spans="1:9" ht="11.25" customHeight="1" x14ac:dyDescent="0.2">
      <c r="A6396" s="181">
        <v>102761</v>
      </c>
      <c r="B6396" s="182" t="s">
        <v>6844</v>
      </c>
      <c r="C6396" s="182" t="s">
        <v>4532</v>
      </c>
      <c r="D6396" s="184">
        <v>44592</v>
      </c>
      <c r="E6396" s="188" t="s">
        <v>7328</v>
      </c>
      <c r="F6396" s="186">
        <v>47603</v>
      </c>
      <c r="G6396" s="185" t="s">
        <v>6096</v>
      </c>
      <c r="H6396" s="110" t="s">
        <v>7087</v>
      </c>
      <c r="I6396" s="110"/>
    </row>
    <row r="6397" spans="1:9" ht="11.25" customHeight="1" x14ac:dyDescent="0.2">
      <c r="A6397" s="181">
        <v>102762</v>
      </c>
      <c r="B6397" s="182" t="s">
        <v>6843</v>
      </c>
      <c r="C6397" s="182" t="s">
        <v>4532</v>
      </c>
      <c r="D6397" s="183">
        <v>44592</v>
      </c>
      <c r="E6397" s="188" t="s">
        <v>7328</v>
      </c>
      <c r="F6397" s="186">
        <v>62264</v>
      </c>
      <c r="G6397" s="185" t="s">
        <v>6096</v>
      </c>
      <c r="H6397" s="110" t="s">
        <v>6344</v>
      </c>
      <c r="I6397" s="110"/>
    </row>
    <row r="6398" spans="1:9" ht="11.25" customHeight="1" x14ac:dyDescent="0.2">
      <c r="A6398" s="181">
        <v>102763</v>
      </c>
      <c r="B6398" s="182" t="s">
        <v>6842</v>
      </c>
      <c r="C6398" s="182" t="s">
        <v>4532</v>
      </c>
      <c r="D6398" s="183">
        <v>44592</v>
      </c>
      <c r="E6398" s="188" t="s">
        <v>7328</v>
      </c>
      <c r="F6398" s="186">
        <v>125582</v>
      </c>
      <c r="G6398" s="185" t="s">
        <v>6096</v>
      </c>
      <c r="H6398" s="110" t="s">
        <v>6119</v>
      </c>
      <c r="I6398" s="110"/>
    </row>
    <row r="6399" spans="1:9" ht="11.25" customHeight="1" x14ac:dyDescent="0.2">
      <c r="A6399" s="181">
        <v>102764</v>
      </c>
      <c r="B6399" s="182" t="s">
        <v>6841</v>
      </c>
      <c r="C6399" s="182" t="s">
        <v>4532</v>
      </c>
      <c r="D6399" s="183">
        <v>44592</v>
      </c>
      <c r="E6399" s="188" t="s">
        <v>7328</v>
      </c>
      <c r="F6399" s="186">
        <v>62116</v>
      </c>
      <c r="G6399" s="185" t="s">
        <v>6096</v>
      </c>
      <c r="H6399" s="110" t="s">
        <v>6152</v>
      </c>
      <c r="I6399" s="110"/>
    </row>
    <row r="6400" spans="1:9" ht="11.25" customHeight="1" x14ac:dyDescent="0.2">
      <c r="A6400" s="181">
        <v>102765</v>
      </c>
      <c r="B6400" s="182" t="s">
        <v>6840</v>
      </c>
      <c r="C6400" s="182" t="s">
        <v>6830</v>
      </c>
      <c r="D6400" s="183">
        <v>44592</v>
      </c>
      <c r="E6400" s="188" t="s">
        <v>7328</v>
      </c>
      <c r="F6400" s="186">
        <v>469469.01</v>
      </c>
      <c r="G6400" s="185" t="s">
        <v>6096</v>
      </c>
      <c r="H6400" s="110" t="s">
        <v>6344</v>
      </c>
      <c r="I6400" s="110"/>
    </row>
    <row r="6401" spans="1:9" ht="11.25" customHeight="1" x14ac:dyDescent="0.2">
      <c r="A6401" s="181">
        <v>102766</v>
      </c>
      <c r="B6401" s="182" t="s">
        <v>6839</v>
      </c>
      <c r="C6401" s="182" t="s">
        <v>6830</v>
      </c>
      <c r="D6401" s="183">
        <v>44592</v>
      </c>
      <c r="E6401" s="188" t="s">
        <v>7328</v>
      </c>
      <c r="F6401" s="186">
        <v>213616</v>
      </c>
      <c r="G6401" s="185" t="s">
        <v>6096</v>
      </c>
      <c r="H6401" s="110" t="s">
        <v>6344</v>
      </c>
      <c r="I6401" s="110"/>
    </row>
    <row r="6402" spans="1:9" ht="11.25" customHeight="1" x14ac:dyDescent="0.2">
      <c r="A6402" s="181">
        <v>102767</v>
      </c>
      <c r="B6402" s="182" t="s">
        <v>6838</v>
      </c>
      <c r="C6402" s="182" t="s">
        <v>178</v>
      </c>
      <c r="D6402" s="184">
        <v>44592</v>
      </c>
      <c r="E6402" s="188" t="s">
        <v>7328</v>
      </c>
      <c r="F6402" s="186">
        <v>361665</v>
      </c>
      <c r="G6402" s="185" t="s">
        <v>6096</v>
      </c>
      <c r="H6402" s="110" t="s">
        <v>6130</v>
      </c>
      <c r="I6402" s="110"/>
    </row>
    <row r="6403" spans="1:9" ht="11.25" customHeight="1" x14ac:dyDescent="0.2">
      <c r="A6403" s="181">
        <v>102768</v>
      </c>
      <c r="B6403" s="182" t="s">
        <v>6837</v>
      </c>
      <c r="C6403" s="182" t="s">
        <v>178</v>
      </c>
      <c r="D6403" s="183">
        <v>44592</v>
      </c>
      <c r="E6403" s="188" t="s">
        <v>7328</v>
      </c>
      <c r="F6403" s="186">
        <v>23127</v>
      </c>
      <c r="G6403" s="185" t="s">
        <v>6096</v>
      </c>
      <c r="H6403" s="110" t="s">
        <v>6152</v>
      </c>
      <c r="I6403" s="110"/>
    </row>
    <row r="6404" spans="1:9" ht="11.25" customHeight="1" x14ac:dyDescent="0.2">
      <c r="A6404" s="181">
        <v>102769</v>
      </c>
      <c r="B6404" s="182" t="s">
        <v>6836</v>
      </c>
      <c r="C6404" s="182" t="s">
        <v>178</v>
      </c>
      <c r="D6404" s="183">
        <v>44592</v>
      </c>
      <c r="E6404" s="188" t="s">
        <v>7328</v>
      </c>
      <c r="F6404" s="186">
        <v>20460</v>
      </c>
      <c r="G6404" s="185" t="s">
        <v>6096</v>
      </c>
      <c r="H6404" s="110" t="s">
        <v>6257</v>
      </c>
      <c r="I6404" s="110"/>
    </row>
    <row r="6405" spans="1:9" ht="11.25" customHeight="1" x14ac:dyDescent="0.2">
      <c r="A6405" s="181">
        <v>102770</v>
      </c>
      <c r="B6405" s="182" t="s">
        <v>6835</v>
      </c>
      <c r="C6405" s="182" t="s">
        <v>178</v>
      </c>
      <c r="D6405" s="183">
        <v>44592</v>
      </c>
      <c r="E6405" s="188" t="s">
        <v>7328</v>
      </c>
      <c r="F6405" s="186">
        <v>15621</v>
      </c>
      <c r="G6405" s="185" t="s">
        <v>6096</v>
      </c>
      <c r="H6405" s="110" t="s">
        <v>6257</v>
      </c>
      <c r="I6405" s="110"/>
    </row>
    <row r="6406" spans="1:9" ht="11.25" customHeight="1" x14ac:dyDescent="0.2">
      <c r="A6406" s="181">
        <v>102771</v>
      </c>
      <c r="B6406" s="182" t="s">
        <v>6834</v>
      </c>
      <c r="C6406" s="182" t="s">
        <v>178</v>
      </c>
      <c r="D6406" s="183">
        <v>44592</v>
      </c>
      <c r="E6406" s="188" t="s">
        <v>7328</v>
      </c>
      <c r="F6406" s="186">
        <v>299676</v>
      </c>
      <c r="G6406" s="185" t="s">
        <v>6096</v>
      </c>
      <c r="H6406" s="110" t="s">
        <v>6257</v>
      </c>
      <c r="I6406" s="110"/>
    </row>
    <row r="6407" spans="1:9" ht="11.25" customHeight="1" x14ac:dyDescent="0.2">
      <c r="A6407" s="181">
        <v>102772</v>
      </c>
      <c r="B6407" s="182" t="s">
        <v>6833</v>
      </c>
      <c r="C6407" s="182" t="s">
        <v>178</v>
      </c>
      <c r="D6407" s="183">
        <v>44592</v>
      </c>
      <c r="E6407" s="188" t="s">
        <v>7328</v>
      </c>
      <c r="F6407" s="186">
        <v>31580.01</v>
      </c>
      <c r="G6407" s="185" t="s">
        <v>6096</v>
      </c>
      <c r="H6407" s="110" t="s">
        <v>6344</v>
      </c>
      <c r="I6407" s="110"/>
    </row>
    <row r="6408" spans="1:9" ht="11.25" customHeight="1" x14ac:dyDescent="0.2">
      <c r="A6408" s="181">
        <v>102773</v>
      </c>
      <c r="B6408" s="182" t="s">
        <v>6832</v>
      </c>
      <c r="C6408" s="182" t="s">
        <v>178</v>
      </c>
      <c r="D6408" s="183">
        <v>44592</v>
      </c>
      <c r="E6408" s="188" t="s">
        <v>7328</v>
      </c>
      <c r="F6408" s="186">
        <v>34749</v>
      </c>
      <c r="G6408" s="185" t="s">
        <v>6096</v>
      </c>
      <c r="H6408" s="110" t="s">
        <v>6344</v>
      </c>
      <c r="I6408" s="110"/>
    </row>
    <row r="6409" spans="1:9" ht="11.25" customHeight="1" x14ac:dyDescent="0.2">
      <c r="A6409" s="181">
        <v>102774</v>
      </c>
      <c r="B6409" s="182" t="s">
        <v>6831</v>
      </c>
      <c r="C6409" s="182" t="s">
        <v>6828</v>
      </c>
      <c r="D6409" s="183">
        <v>44592</v>
      </c>
      <c r="E6409" s="188" t="s">
        <v>7328</v>
      </c>
      <c r="F6409" s="186">
        <v>300281.01</v>
      </c>
      <c r="G6409" s="185" t="s">
        <v>6096</v>
      </c>
      <c r="H6409" s="110" t="s">
        <v>6152</v>
      </c>
      <c r="I6409" s="110"/>
    </row>
    <row r="6410" spans="1:9" ht="11.25" customHeight="1" x14ac:dyDescent="0.2">
      <c r="A6410" s="181">
        <v>102775</v>
      </c>
      <c r="B6410" s="182" t="s">
        <v>6829</v>
      </c>
      <c r="C6410" s="182" t="s">
        <v>6830</v>
      </c>
      <c r="D6410" s="183">
        <v>44592</v>
      </c>
      <c r="E6410" s="188" t="s">
        <v>7328</v>
      </c>
      <c r="F6410" s="186">
        <v>66857</v>
      </c>
      <c r="G6410" s="185" t="s">
        <v>6096</v>
      </c>
      <c r="H6410" s="110" t="s">
        <v>6152</v>
      </c>
      <c r="I6410" s="110"/>
    </row>
    <row r="6411" spans="1:9" ht="11.25" customHeight="1" x14ac:dyDescent="0.2">
      <c r="A6411" s="181">
        <v>102776</v>
      </c>
      <c r="B6411" s="182" t="s">
        <v>6827</v>
      </c>
      <c r="C6411" s="182" t="s">
        <v>6828</v>
      </c>
      <c r="D6411" s="183">
        <v>44592</v>
      </c>
      <c r="E6411" s="188" t="s">
        <v>7328</v>
      </c>
      <c r="F6411" s="186">
        <v>125777</v>
      </c>
      <c r="G6411" s="185" t="s">
        <v>6096</v>
      </c>
      <c r="H6411" s="110" t="s">
        <v>6152</v>
      </c>
      <c r="I6411" s="110"/>
    </row>
    <row r="6412" spans="1:9" ht="11.25" customHeight="1" x14ac:dyDescent="0.2">
      <c r="A6412" s="181">
        <v>102777</v>
      </c>
      <c r="B6412" s="182" t="s">
        <v>6248</v>
      </c>
      <c r="C6412" s="182" t="s">
        <v>183</v>
      </c>
      <c r="D6412" s="183">
        <v>45069</v>
      </c>
      <c r="E6412" s="188" t="s">
        <v>15194</v>
      </c>
      <c r="F6412" s="186">
        <v>740210</v>
      </c>
      <c r="G6412" s="185" t="s">
        <v>6096</v>
      </c>
      <c r="H6412" s="110" t="s">
        <v>6152</v>
      </c>
      <c r="I6412" s="110"/>
    </row>
    <row r="6413" spans="1:9" ht="11.25" customHeight="1" x14ac:dyDescent="0.2">
      <c r="A6413" s="181">
        <v>102778</v>
      </c>
      <c r="B6413" s="182" t="s">
        <v>8324</v>
      </c>
      <c r="C6413" s="182" t="s">
        <v>178</v>
      </c>
      <c r="D6413" s="183">
        <v>43697</v>
      </c>
      <c r="E6413" s="188" t="s">
        <v>15195</v>
      </c>
      <c r="F6413" s="186">
        <v>52707599</v>
      </c>
      <c r="G6413" s="185" t="s">
        <v>6096</v>
      </c>
      <c r="H6413" s="110" t="s">
        <v>6152</v>
      </c>
      <c r="I6413" s="110"/>
    </row>
    <row r="6414" spans="1:9" ht="11.25" customHeight="1" x14ac:dyDescent="0.2">
      <c r="A6414" s="181">
        <v>102779</v>
      </c>
      <c r="B6414" s="182" t="s">
        <v>8322</v>
      </c>
      <c r="C6414" s="182" t="s">
        <v>171</v>
      </c>
      <c r="D6414" s="183">
        <v>43697</v>
      </c>
      <c r="E6414" s="188" t="s">
        <v>15195</v>
      </c>
      <c r="F6414" s="186">
        <v>42025</v>
      </c>
      <c r="G6414" s="185" t="s">
        <v>6096</v>
      </c>
      <c r="H6414" s="110" t="s">
        <v>6152</v>
      </c>
      <c r="I6414" s="110"/>
    </row>
    <row r="6415" spans="1:9" ht="11.25" customHeight="1" x14ac:dyDescent="0.2">
      <c r="A6415" s="181">
        <v>102780</v>
      </c>
      <c r="B6415" s="182" t="s">
        <v>6796</v>
      </c>
      <c r="C6415" s="182" t="s">
        <v>178</v>
      </c>
      <c r="D6415" s="183">
        <v>44591</v>
      </c>
      <c r="E6415" s="188" t="s">
        <v>7328</v>
      </c>
      <c r="F6415" s="186">
        <v>36040.01</v>
      </c>
      <c r="G6415" s="185" t="s">
        <v>6096</v>
      </c>
      <c r="H6415" s="110" t="s">
        <v>6130</v>
      </c>
      <c r="I6415" s="110"/>
    </row>
    <row r="6416" spans="1:9" ht="11.25" customHeight="1" x14ac:dyDescent="0.2">
      <c r="A6416" s="181">
        <v>102781</v>
      </c>
      <c r="B6416" s="182" t="s">
        <v>6795</v>
      </c>
      <c r="C6416" s="182" t="s">
        <v>178</v>
      </c>
      <c r="D6416" s="183">
        <v>44591</v>
      </c>
      <c r="E6416" s="188" t="s">
        <v>7328</v>
      </c>
      <c r="F6416" s="186">
        <v>202121</v>
      </c>
      <c r="G6416" s="185" t="s">
        <v>6096</v>
      </c>
      <c r="H6416" s="110" t="s">
        <v>6130</v>
      </c>
      <c r="I6416" s="110"/>
    </row>
    <row r="6417" spans="1:9" ht="11.25" customHeight="1" x14ac:dyDescent="0.2">
      <c r="A6417" s="181">
        <v>102782</v>
      </c>
      <c r="B6417" s="182" t="s">
        <v>6794</v>
      </c>
      <c r="C6417" s="182" t="s">
        <v>5185</v>
      </c>
      <c r="D6417" s="183">
        <v>44590</v>
      </c>
      <c r="E6417" s="188" t="s">
        <v>7328</v>
      </c>
      <c r="F6417" s="186">
        <v>485905</v>
      </c>
      <c r="G6417" s="185" t="s">
        <v>6096</v>
      </c>
      <c r="H6417" s="110" t="s">
        <v>6257</v>
      </c>
      <c r="I6417" s="110"/>
    </row>
    <row r="6418" spans="1:9" ht="11.25" customHeight="1" x14ac:dyDescent="0.2">
      <c r="A6418" s="181">
        <v>102783</v>
      </c>
      <c r="B6418" s="182" t="s">
        <v>6793</v>
      </c>
      <c r="C6418" s="182" t="s">
        <v>178</v>
      </c>
      <c r="D6418" s="183">
        <v>44591</v>
      </c>
      <c r="E6418" s="188" t="s">
        <v>7328</v>
      </c>
      <c r="F6418" s="186">
        <v>9732</v>
      </c>
      <c r="G6418" s="185" t="s">
        <v>6096</v>
      </c>
      <c r="H6418" s="110" t="s">
        <v>6257</v>
      </c>
      <c r="I6418" s="110"/>
    </row>
    <row r="6419" spans="1:9" ht="11.25" customHeight="1" x14ac:dyDescent="0.2">
      <c r="A6419" s="181">
        <v>102784</v>
      </c>
      <c r="B6419" s="182" t="s">
        <v>2543</v>
      </c>
      <c r="C6419" s="182" t="s">
        <v>171</v>
      </c>
      <c r="D6419" s="183">
        <v>45012</v>
      </c>
      <c r="E6419" s="188" t="s">
        <v>15194</v>
      </c>
      <c r="F6419" s="186">
        <v>117745</v>
      </c>
      <c r="G6419" s="185" t="s">
        <v>6096</v>
      </c>
      <c r="H6419" s="110" t="s">
        <v>6257</v>
      </c>
      <c r="I6419" s="110"/>
    </row>
    <row r="6420" spans="1:9" ht="11.25" customHeight="1" x14ac:dyDescent="0.2">
      <c r="A6420" s="181">
        <v>102785</v>
      </c>
      <c r="B6420" s="182" t="s">
        <v>11250</v>
      </c>
      <c r="C6420" s="182" t="s">
        <v>183</v>
      </c>
      <c r="D6420" s="183"/>
      <c r="E6420" s="188" t="s">
        <v>15193</v>
      </c>
      <c r="F6420" s="186">
        <v>0</v>
      </c>
      <c r="G6420" s="185" t="s">
        <v>6096</v>
      </c>
      <c r="H6420" s="110" t="s">
        <v>6152</v>
      </c>
      <c r="I6420" s="110"/>
    </row>
    <row r="6421" spans="1:9" ht="11.25" customHeight="1" x14ac:dyDescent="0.2">
      <c r="A6421" s="181">
        <v>102786</v>
      </c>
      <c r="B6421" s="182" t="s">
        <v>6792</v>
      </c>
      <c r="C6421" s="182" t="s">
        <v>250</v>
      </c>
      <c r="D6421" s="183">
        <v>44591</v>
      </c>
      <c r="E6421" s="188" t="s">
        <v>7328</v>
      </c>
      <c r="F6421" s="186">
        <v>3169.01</v>
      </c>
      <c r="G6421" s="185" t="s">
        <v>6096</v>
      </c>
      <c r="H6421" s="110" t="s">
        <v>6152</v>
      </c>
      <c r="I6421" s="110"/>
    </row>
    <row r="6422" spans="1:9" ht="11.25" customHeight="1" x14ac:dyDescent="0.2">
      <c r="A6422" s="181">
        <v>102787</v>
      </c>
      <c r="B6422" s="182" t="s">
        <v>6791</v>
      </c>
      <c r="C6422" s="182" t="s">
        <v>178</v>
      </c>
      <c r="D6422" s="183">
        <v>44588</v>
      </c>
      <c r="E6422" s="188" t="s">
        <v>7328</v>
      </c>
      <c r="F6422" s="186">
        <v>5228</v>
      </c>
      <c r="G6422" s="185" t="s">
        <v>6096</v>
      </c>
      <c r="H6422" s="110" t="s">
        <v>6152</v>
      </c>
      <c r="I6422" s="110"/>
    </row>
    <row r="6423" spans="1:9" ht="11.25" customHeight="1" x14ac:dyDescent="0.2">
      <c r="A6423" s="181">
        <v>102788</v>
      </c>
      <c r="B6423" s="182" t="s">
        <v>1698</v>
      </c>
      <c r="C6423" s="182" t="s">
        <v>168</v>
      </c>
      <c r="D6423" s="183"/>
      <c r="E6423" s="188" t="s">
        <v>15193</v>
      </c>
      <c r="F6423" s="186">
        <v>0</v>
      </c>
      <c r="G6423" s="185" t="s">
        <v>6096</v>
      </c>
      <c r="H6423" s="110" t="s">
        <v>6152</v>
      </c>
      <c r="I6423" s="110"/>
    </row>
    <row r="6424" spans="1:9" ht="11.25" customHeight="1" x14ac:dyDescent="0.2">
      <c r="A6424" s="181">
        <v>102789</v>
      </c>
      <c r="B6424" s="182" t="s">
        <v>6790</v>
      </c>
      <c r="C6424" s="182" t="s">
        <v>178</v>
      </c>
      <c r="D6424" s="183">
        <v>44589</v>
      </c>
      <c r="E6424" s="188" t="s">
        <v>7328</v>
      </c>
      <c r="F6424" s="186">
        <v>2464</v>
      </c>
      <c r="G6424" s="185" t="s">
        <v>6096</v>
      </c>
      <c r="H6424" s="110" t="s">
        <v>6152</v>
      </c>
      <c r="I6424" s="110"/>
    </row>
    <row r="6425" spans="1:9" ht="11.25" customHeight="1" x14ac:dyDescent="0.2">
      <c r="A6425" s="181">
        <v>102790</v>
      </c>
      <c r="B6425" s="182" t="s">
        <v>244</v>
      </c>
      <c r="C6425" s="182" t="s">
        <v>178</v>
      </c>
      <c r="D6425" s="183"/>
      <c r="E6425" s="188" t="s">
        <v>15193</v>
      </c>
      <c r="F6425" s="186">
        <v>0</v>
      </c>
      <c r="G6425" s="185" t="s">
        <v>6096</v>
      </c>
      <c r="H6425" s="110" t="s">
        <v>6152</v>
      </c>
      <c r="I6425" s="110"/>
    </row>
    <row r="6426" spans="1:9" ht="11.25" customHeight="1" x14ac:dyDescent="0.2">
      <c r="A6426" s="181">
        <v>102791</v>
      </c>
      <c r="B6426" s="182" t="s">
        <v>7893</v>
      </c>
      <c r="C6426" s="182" t="s">
        <v>178</v>
      </c>
      <c r="D6426" s="184">
        <v>43839</v>
      </c>
      <c r="E6426" s="188" t="s">
        <v>15196</v>
      </c>
      <c r="F6426" s="186">
        <v>64188.01</v>
      </c>
      <c r="G6426" s="185" t="s">
        <v>6096</v>
      </c>
      <c r="H6426" s="110" t="s">
        <v>6152</v>
      </c>
      <c r="I6426" s="110"/>
    </row>
    <row r="6427" spans="1:9" ht="11.25" customHeight="1" x14ac:dyDescent="0.2">
      <c r="A6427" s="181">
        <v>102792</v>
      </c>
      <c r="B6427" s="182" t="s">
        <v>1697</v>
      </c>
      <c r="C6427" s="182" t="s">
        <v>168</v>
      </c>
      <c r="D6427" s="183"/>
      <c r="E6427" s="188" t="s">
        <v>15193</v>
      </c>
      <c r="F6427" s="186">
        <v>0</v>
      </c>
      <c r="G6427" s="185" t="s">
        <v>6096</v>
      </c>
      <c r="H6427" s="110" t="s">
        <v>6152</v>
      </c>
      <c r="I6427" s="110"/>
    </row>
    <row r="6428" spans="1:9" ht="11.25" customHeight="1" x14ac:dyDescent="0.2">
      <c r="A6428" s="181">
        <v>102793</v>
      </c>
      <c r="B6428" s="182" t="s">
        <v>3746</v>
      </c>
      <c r="C6428" s="182" t="s">
        <v>178</v>
      </c>
      <c r="D6428" s="183"/>
      <c r="E6428" s="188" t="s">
        <v>15193</v>
      </c>
      <c r="F6428" s="186">
        <v>0</v>
      </c>
      <c r="G6428" s="185" t="s">
        <v>6096</v>
      </c>
      <c r="H6428" s="110" t="s">
        <v>6152</v>
      </c>
      <c r="I6428" s="110"/>
    </row>
    <row r="6429" spans="1:9" ht="11.25" customHeight="1" x14ac:dyDescent="0.2">
      <c r="A6429" s="181">
        <v>102795</v>
      </c>
      <c r="B6429" s="182" t="s">
        <v>3255</v>
      </c>
      <c r="C6429" s="182" t="s">
        <v>401</v>
      </c>
      <c r="D6429" s="183"/>
      <c r="E6429" s="188" t="s">
        <v>15193</v>
      </c>
      <c r="F6429" s="186">
        <v>0</v>
      </c>
      <c r="G6429" s="185" t="s">
        <v>6096</v>
      </c>
      <c r="H6429" s="110" t="s">
        <v>6152</v>
      </c>
      <c r="I6429" s="110"/>
    </row>
    <row r="6430" spans="1:9" ht="11.25" customHeight="1" x14ac:dyDescent="0.2">
      <c r="A6430" s="181">
        <v>102796</v>
      </c>
      <c r="B6430" s="182" t="s">
        <v>1702</v>
      </c>
      <c r="C6430" s="182" t="s">
        <v>178</v>
      </c>
      <c r="D6430" s="183"/>
      <c r="E6430" s="188" t="s">
        <v>15193</v>
      </c>
      <c r="F6430" s="186">
        <v>0</v>
      </c>
      <c r="G6430" s="185" t="s">
        <v>6096</v>
      </c>
      <c r="H6430" s="110" t="s">
        <v>7087</v>
      </c>
      <c r="I6430" s="110"/>
    </row>
    <row r="6431" spans="1:9" ht="11.25" customHeight="1" x14ac:dyDescent="0.2">
      <c r="A6431" s="181">
        <v>102797</v>
      </c>
      <c r="B6431" s="182" t="s">
        <v>2918</v>
      </c>
      <c r="C6431" s="182" t="s">
        <v>171</v>
      </c>
      <c r="D6431" s="184"/>
      <c r="E6431" s="188" t="s">
        <v>15193</v>
      </c>
      <c r="F6431" s="186">
        <v>0</v>
      </c>
      <c r="G6431" s="185" t="s">
        <v>6096</v>
      </c>
      <c r="H6431" s="110" t="s">
        <v>7087</v>
      </c>
      <c r="I6431" s="110"/>
    </row>
    <row r="6432" spans="1:9" ht="11.25" customHeight="1" x14ac:dyDescent="0.2">
      <c r="A6432" s="181">
        <v>102798</v>
      </c>
      <c r="B6432" s="182" t="s">
        <v>2903</v>
      </c>
      <c r="C6432" s="182" t="s">
        <v>183</v>
      </c>
      <c r="D6432" s="184">
        <v>45014</v>
      </c>
      <c r="E6432" s="188" t="s">
        <v>15194</v>
      </c>
      <c r="F6432" s="186">
        <v>60395</v>
      </c>
      <c r="G6432" s="185" t="s">
        <v>6096</v>
      </c>
      <c r="H6432" s="110" t="s">
        <v>7087</v>
      </c>
      <c r="I6432" s="110"/>
    </row>
    <row r="6433" spans="1:9" ht="11.25" customHeight="1" x14ac:dyDescent="0.2">
      <c r="A6433" s="181">
        <v>102799</v>
      </c>
      <c r="B6433" s="182" t="s">
        <v>1352</v>
      </c>
      <c r="C6433" s="182" t="s">
        <v>178</v>
      </c>
      <c r="D6433" s="183">
        <v>45001</v>
      </c>
      <c r="E6433" s="188" t="s">
        <v>15194</v>
      </c>
      <c r="F6433" s="186">
        <v>49</v>
      </c>
      <c r="G6433" s="185" t="s">
        <v>6096</v>
      </c>
      <c r="H6433" s="110" t="s">
        <v>7087</v>
      </c>
      <c r="I6433" s="110"/>
    </row>
    <row r="6434" spans="1:9" ht="11.25" customHeight="1" x14ac:dyDescent="0.2">
      <c r="A6434" s="181">
        <v>102800</v>
      </c>
      <c r="B6434" s="182" t="s">
        <v>6789</v>
      </c>
      <c r="C6434" s="182" t="s">
        <v>178</v>
      </c>
      <c r="D6434" s="183">
        <v>44589</v>
      </c>
      <c r="E6434" s="188" t="s">
        <v>7328</v>
      </c>
      <c r="F6434" s="186">
        <v>2689</v>
      </c>
      <c r="G6434" s="185" t="s">
        <v>6096</v>
      </c>
      <c r="H6434" s="110" t="s">
        <v>7087</v>
      </c>
      <c r="I6434" s="110"/>
    </row>
    <row r="6435" spans="1:9" ht="11.25" customHeight="1" x14ac:dyDescent="0.2">
      <c r="A6435" s="181">
        <v>102801</v>
      </c>
      <c r="B6435" s="182" t="s">
        <v>11246</v>
      </c>
      <c r="C6435" s="182" t="s">
        <v>178</v>
      </c>
      <c r="D6435" s="184"/>
      <c r="E6435" s="188" t="s">
        <v>15193</v>
      </c>
      <c r="F6435" s="186">
        <v>0</v>
      </c>
      <c r="G6435" s="185" t="s">
        <v>6096</v>
      </c>
      <c r="H6435" s="110" t="s">
        <v>7087</v>
      </c>
      <c r="I6435" s="110"/>
    </row>
    <row r="6436" spans="1:9" ht="11.25" customHeight="1" x14ac:dyDescent="0.2">
      <c r="A6436" s="181">
        <v>102802</v>
      </c>
      <c r="B6436" s="182" t="s">
        <v>11244</v>
      </c>
      <c r="C6436" s="182" t="s">
        <v>183</v>
      </c>
      <c r="D6436" s="183">
        <v>44589</v>
      </c>
      <c r="E6436" s="188" t="s">
        <v>7328</v>
      </c>
      <c r="F6436" s="186">
        <v>8547</v>
      </c>
      <c r="G6436" s="185" t="s">
        <v>6096</v>
      </c>
      <c r="H6436" s="110" t="s">
        <v>7087</v>
      </c>
      <c r="I6436" s="110"/>
    </row>
    <row r="6437" spans="1:9" ht="11.25" customHeight="1" x14ac:dyDescent="0.2">
      <c r="A6437" s="181">
        <v>102803</v>
      </c>
      <c r="B6437" s="182" t="s">
        <v>1647</v>
      </c>
      <c r="C6437" s="182" t="s">
        <v>183</v>
      </c>
      <c r="D6437" s="183"/>
      <c r="E6437" s="188" t="s">
        <v>15193</v>
      </c>
      <c r="F6437" s="186">
        <v>0</v>
      </c>
      <c r="G6437" s="185" t="s">
        <v>6096</v>
      </c>
      <c r="H6437" s="110" t="s">
        <v>7087</v>
      </c>
      <c r="I6437" s="110"/>
    </row>
    <row r="6438" spans="1:9" ht="11.25" customHeight="1" x14ac:dyDescent="0.2">
      <c r="A6438" s="181">
        <v>102804</v>
      </c>
      <c r="B6438" s="182" t="s">
        <v>6788</v>
      </c>
      <c r="C6438" s="182" t="s">
        <v>178</v>
      </c>
      <c r="D6438" s="183">
        <v>44589</v>
      </c>
      <c r="E6438" s="188" t="s">
        <v>7328</v>
      </c>
      <c r="F6438" s="186">
        <v>4700</v>
      </c>
      <c r="G6438" s="185" t="s">
        <v>6096</v>
      </c>
      <c r="H6438" s="110" t="s">
        <v>7087</v>
      </c>
      <c r="I6438" s="110"/>
    </row>
    <row r="6439" spans="1:9" ht="11.25" customHeight="1" x14ac:dyDescent="0.2">
      <c r="A6439" s="181">
        <v>102805</v>
      </c>
      <c r="B6439" s="182" t="s">
        <v>6787</v>
      </c>
      <c r="C6439" s="182" t="s">
        <v>6781</v>
      </c>
      <c r="D6439" s="184">
        <v>44591</v>
      </c>
      <c r="E6439" s="188" t="s">
        <v>7328</v>
      </c>
      <c r="F6439" s="186">
        <v>6443.01</v>
      </c>
      <c r="G6439" s="185" t="s">
        <v>6096</v>
      </c>
      <c r="H6439" s="110" t="s">
        <v>7087</v>
      </c>
      <c r="I6439" s="110"/>
    </row>
    <row r="6440" spans="1:9" ht="11.25" customHeight="1" x14ac:dyDescent="0.2">
      <c r="A6440" s="181">
        <v>102806</v>
      </c>
      <c r="B6440" s="182" t="s">
        <v>6786</v>
      </c>
      <c r="C6440" s="182" t="s">
        <v>6781</v>
      </c>
      <c r="D6440" s="183">
        <v>44591</v>
      </c>
      <c r="E6440" s="188" t="s">
        <v>7328</v>
      </c>
      <c r="F6440" s="186">
        <v>5809</v>
      </c>
      <c r="G6440" s="185" t="s">
        <v>6096</v>
      </c>
      <c r="H6440" s="110" t="s">
        <v>7087</v>
      </c>
      <c r="I6440" s="110"/>
    </row>
    <row r="6441" spans="1:9" ht="11.25" customHeight="1" x14ac:dyDescent="0.2">
      <c r="A6441" s="181">
        <v>102807</v>
      </c>
      <c r="B6441" s="182" t="s">
        <v>6785</v>
      </c>
      <c r="C6441" s="182" t="s">
        <v>6781</v>
      </c>
      <c r="D6441" s="183">
        <v>44591</v>
      </c>
      <c r="E6441" s="188" t="s">
        <v>7328</v>
      </c>
      <c r="F6441" s="186">
        <v>5809</v>
      </c>
      <c r="G6441" s="185" t="s">
        <v>6096</v>
      </c>
      <c r="H6441" s="110" t="s">
        <v>7087</v>
      </c>
      <c r="I6441" s="110"/>
    </row>
    <row r="6442" spans="1:9" ht="11.25" customHeight="1" x14ac:dyDescent="0.2">
      <c r="A6442" s="181">
        <v>102808</v>
      </c>
      <c r="B6442" s="182" t="s">
        <v>11242</v>
      </c>
      <c r="C6442" s="182" t="s">
        <v>178</v>
      </c>
      <c r="D6442" s="183">
        <v>45014</v>
      </c>
      <c r="E6442" s="188" t="s">
        <v>15194</v>
      </c>
      <c r="F6442" s="186">
        <v>1371</v>
      </c>
      <c r="G6442" s="185" t="s">
        <v>6096</v>
      </c>
      <c r="H6442" s="110" t="s">
        <v>7087</v>
      </c>
      <c r="I6442" s="110"/>
    </row>
    <row r="6443" spans="1:9" ht="11.25" customHeight="1" x14ac:dyDescent="0.2">
      <c r="A6443" s="181">
        <v>102809</v>
      </c>
      <c r="B6443" s="182" t="s">
        <v>6784</v>
      </c>
      <c r="C6443" s="182" t="s">
        <v>6781</v>
      </c>
      <c r="D6443" s="183">
        <v>44591</v>
      </c>
      <c r="E6443" s="188" t="s">
        <v>7328</v>
      </c>
      <c r="F6443" s="186">
        <v>8344.01</v>
      </c>
      <c r="G6443" s="185" t="s">
        <v>6096</v>
      </c>
      <c r="H6443" s="110" t="s">
        <v>7087</v>
      </c>
      <c r="I6443" s="110"/>
    </row>
    <row r="6444" spans="1:9" ht="11.25" customHeight="1" x14ac:dyDescent="0.2">
      <c r="A6444" s="181">
        <v>102810</v>
      </c>
      <c r="B6444" s="182" t="s">
        <v>6783</v>
      </c>
      <c r="C6444" s="182" t="s">
        <v>178</v>
      </c>
      <c r="D6444" s="183">
        <v>44591</v>
      </c>
      <c r="E6444" s="188" t="s">
        <v>7328</v>
      </c>
      <c r="F6444" s="186">
        <v>10208</v>
      </c>
      <c r="G6444" s="185" t="s">
        <v>6096</v>
      </c>
      <c r="H6444" s="110" t="s">
        <v>7087</v>
      </c>
      <c r="I6444" s="110"/>
    </row>
    <row r="6445" spans="1:9" ht="11.25" customHeight="1" x14ac:dyDescent="0.2">
      <c r="A6445" s="181">
        <v>102811</v>
      </c>
      <c r="B6445" s="182" t="s">
        <v>6782</v>
      </c>
      <c r="C6445" s="182" t="s">
        <v>6781</v>
      </c>
      <c r="D6445" s="183">
        <v>44591</v>
      </c>
      <c r="E6445" s="188" t="s">
        <v>7328</v>
      </c>
      <c r="F6445" s="186">
        <v>52</v>
      </c>
      <c r="G6445" s="185" t="s">
        <v>6096</v>
      </c>
      <c r="H6445" s="110" t="s">
        <v>7087</v>
      </c>
      <c r="I6445" s="110"/>
    </row>
    <row r="6446" spans="1:9" ht="11.25" customHeight="1" x14ac:dyDescent="0.2">
      <c r="A6446" s="181">
        <v>102812</v>
      </c>
      <c r="B6446" s="182" t="s">
        <v>6780</v>
      </c>
      <c r="C6446" s="182" t="s">
        <v>6781</v>
      </c>
      <c r="D6446" s="184">
        <v>44591</v>
      </c>
      <c r="E6446" s="188" t="s">
        <v>7328</v>
      </c>
      <c r="F6446" s="186">
        <v>5281.01</v>
      </c>
      <c r="G6446" s="185" t="s">
        <v>6096</v>
      </c>
      <c r="H6446" s="110" t="s">
        <v>7087</v>
      </c>
      <c r="I6446" s="110"/>
    </row>
    <row r="6447" spans="1:9" ht="11.25" customHeight="1" x14ac:dyDescent="0.2">
      <c r="A6447" s="181">
        <v>102813</v>
      </c>
      <c r="B6447" s="182" t="s">
        <v>6779</v>
      </c>
      <c r="C6447" s="182" t="s">
        <v>178</v>
      </c>
      <c r="D6447" s="183">
        <v>44588</v>
      </c>
      <c r="E6447" s="188" t="s">
        <v>7328</v>
      </c>
      <c r="F6447" s="186">
        <v>24019</v>
      </c>
      <c r="G6447" s="185" t="s">
        <v>6096</v>
      </c>
      <c r="H6447" s="110" t="s">
        <v>7087</v>
      </c>
      <c r="I6447" s="110"/>
    </row>
    <row r="6448" spans="1:9" ht="11.25" customHeight="1" x14ac:dyDescent="0.2">
      <c r="A6448" s="181">
        <v>102814</v>
      </c>
      <c r="B6448" s="182" t="s">
        <v>6778</v>
      </c>
      <c r="C6448" s="182" t="s">
        <v>178</v>
      </c>
      <c r="D6448" s="183">
        <v>44591</v>
      </c>
      <c r="E6448" s="188" t="s">
        <v>7328</v>
      </c>
      <c r="F6448" s="186">
        <v>16828</v>
      </c>
      <c r="G6448" s="185" t="s">
        <v>6096</v>
      </c>
      <c r="H6448" s="110" t="s">
        <v>7087</v>
      </c>
      <c r="I6448" s="110"/>
    </row>
    <row r="6449" spans="1:9" ht="11.25" customHeight="1" x14ac:dyDescent="0.2">
      <c r="A6449" s="181">
        <v>102815</v>
      </c>
      <c r="B6449" s="182" t="s">
        <v>6777</v>
      </c>
      <c r="C6449" s="182" t="s">
        <v>178</v>
      </c>
      <c r="D6449" s="183">
        <v>44590</v>
      </c>
      <c r="E6449" s="188" t="s">
        <v>7328</v>
      </c>
      <c r="F6449" s="186">
        <v>88625</v>
      </c>
      <c r="G6449" s="185" t="s">
        <v>6096</v>
      </c>
      <c r="H6449" s="110" t="s">
        <v>7087</v>
      </c>
      <c r="I6449" s="110"/>
    </row>
    <row r="6450" spans="1:9" ht="11.25" customHeight="1" x14ac:dyDescent="0.2">
      <c r="A6450" s="181">
        <v>102816</v>
      </c>
      <c r="B6450" s="182" t="s">
        <v>11241</v>
      </c>
      <c r="C6450" s="182" t="s">
        <v>178</v>
      </c>
      <c r="D6450" s="183"/>
      <c r="E6450" s="188" t="s">
        <v>15193</v>
      </c>
      <c r="F6450" s="186">
        <v>0</v>
      </c>
      <c r="G6450" s="185" t="s">
        <v>6096</v>
      </c>
      <c r="H6450" s="110" t="s">
        <v>7087</v>
      </c>
      <c r="I6450" s="110"/>
    </row>
    <row r="6451" spans="1:9" ht="11.25" customHeight="1" x14ac:dyDescent="0.2">
      <c r="A6451" s="181">
        <v>102817</v>
      </c>
      <c r="B6451" s="182" t="s">
        <v>14469</v>
      </c>
      <c r="C6451" s="182" t="s">
        <v>178</v>
      </c>
      <c r="D6451" s="183">
        <v>45007</v>
      </c>
      <c r="E6451" s="188" t="s">
        <v>15194</v>
      </c>
      <c r="F6451" s="186">
        <v>2177</v>
      </c>
      <c r="G6451" s="185" t="s">
        <v>6096</v>
      </c>
      <c r="H6451" s="110" t="s">
        <v>7087</v>
      </c>
      <c r="I6451" s="110"/>
    </row>
    <row r="6452" spans="1:9" ht="11.25" customHeight="1" x14ac:dyDescent="0.2">
      <c r="A6452" s="181">
        <v>102818</v>
      </c>
      <c r="B6452" s="182" t="s">
        <v>7504</v>
      </c>
      <c r="C6452" s="182" t="s">
        <v>178</v>
      </c>
      <c r="D6452" s="184">
        <v>43843</v>
      </c>
      <c r="E6452" s="188" t="s">
        <v>15196</v>
      </c>
      <c r="F6452" s="186">
        <v>703.29</v>
      </c>
      <c r="G6452" s="185" t="s">
        <v>6096</v>
      </c>
      <c r="H6452" s="110" t="s">
        <v>7087</v>
      </c>
      <c r="I6452" s="110"/>
    </row>
    <row r="6453" spans="1:9" ht="11.25" customHeight="1" x14ac:dyDescent="0.2">
      <c r="A6453" s="181">
        <v>102819</v>
      </c>
      <c r="B6453" s="182" t="s">
        <v>2445</v>
      </c>
      <c r="C6453" s="182" t="s">
        <v>178</v>
      </c>
      <c r="D6453" s="183"/>
      <c r="E6453" s="188" t="s">
        <v>15193</v>
      </c>
      <c r="F6453" s="186">
        <v>0</v>
      </c>
      <c r="G6453" s="185" t="s">
        <v>6096</v>
      </c>
      <c r="H6453" s="110" t="s">
        <v>6221</v>
      </c>
      <c r="I6453" s="110"/>
    </row>
    <row r="6454" spans="1:9" ht="11.25" customHeight="1" x14ac:dyDescent="0.2">
      <c r="A6454" s="181">
        <v>102820</v>
      </c>
      <c r="B6454" s="182" t="s">
        <v>6491</v>
      </c>
      <c r="C6454" s="182" t="s">
        <v>178</v>
      </c>
      <c r="D6454" s="183">
        <v>45007</v>
      </c>
      <c r="E6454" s="188" t="s">
        <v>15194</v>
      </c>
      <c r="F6454" s="186">
        <v>3351</v>
      </c>
      <c r="G6454" s="185" t="s">
        <v>6096</v>
      </c>
      <c r="H6454" s="110" t="s">
        <v>6121</v>
      </c>
      <c r="I6454" s="110"/>
    </row>
    <row r="6455" spans="1:9" ht="11.25" customHeight="1" x14ac:dyDescent="0.2">
      <c r="A6455" s="181">
        <v>102821</v>
      </c>
      <c r="B6455" s="182" t="s">
        <v>11240</v>
      </c>
      <c r="C6455" s="182" t="s">
        <v>178</v>
      </c>
      <c r="D6455" s="183"/>
      <c r="E6455" s="188" t="s">
        <v>15193</v>
      </c>
      <c r="F6455" s="186">
        <v>0</v>
      </c>
      <c r="G6455" s="185" t="s">
        <v>6096</v>
      </c>
      <c r="H6455" s="110" t="s">
        <v>6121</v>
      </c>
      <c r="I6455" s="110"/>
    </row>
    <row r="6456" spans="1:9" ht="11.25" customHeight="1" x14ac:dyDescent="0.2">
      <c r="A6456" s="181">
        <v>102822</v>
      </c>
      <c r="B6456" s="182" t="s">
        <v>7502</v>
      </c>
      <c r="C6456" s="182" t="s">
        <v>178</v>
      </c>
      <c r="D6456" s="184">
        <v>44685</v>
      </c>
      <c r="E6456" s="188" t="s">
        <v>7328</v>
      </c>
      <c r="F6456" s="186">
        <v>4450.01</v>
      </c>
      <c r="G6456" s="185" t="s">
        <v>6096</v>
      </c>
      <c r="H6456" s="110" t="s">
        <v>6119</v>
      </c>
      <c r="I6456" s="110"/>
    </row>
    <row r="6457" spans="1:9" ht="11.25" customHeight="1" x14ac:dyDescent="0.2">
      <c r="A6457" s="181">
        <v>102823</v>
      </c>
      <c r="B6457" s="182" t="s">
        <v>11239</v>
      </c>
      <c r="C6457" s="182" t="s">
        <v>178</v>
      </c>
      <c r="D6457" s="184"/>
      <c r="E6457" s="188" t="s">
        <v>15193</v>
      </c>
      <c r="F6457" s="186">
        <v>0</v>
      </c>
      <c r="G6457" s="185" t="s">
        <v>6096</v>
      </c>
      <c r="H6457" s="110" t="s">
        <v>6221</v>
      </c>
      <c r="I6457" s="110"/>
    </row>
    <row r="6458" spans="1:9" ht="11.25" customHeight="1" x14ac:dyDescent="0.2">
      <c r="A6458" s="181">
        <v>102824</v>
      </c>
      <c r="B6458" s="182" t="s">
        <v>4268</v>
      </c>
      <c r="C6458" s="182" t="s">
        <v>178</v>
      </c>
      <c r="D6458" s="183">
        <v>43839</v>
      </c>
      <c r="E6458" s="188" t="s">
        <v>15196</v>
      </c>
      <c r="F6458" s="186">
        <v>20656</v>
      </c>
      <c r="G6458" s="185" t="s">
        <v>6096</v>
      </c>
      <c r="H6458" s="110" t="s">
        <v>6280</v>
      </c>
      <c r="I6458" s="110"/>
    </row>
    <row r="6459" spans="1:9" ht="11.25" customHeight="1" x14ac:dyDescent="0.2">
      <c r="A6459" s="181">
        <v>102825</v>
      </c>
      <c r="B6459" s="182" t="s">
        <v>1704</v>
      </c>
      <c r="C6459" s="182" t="s">
        <v>168</v>
      </c>
      <c r="D6459" s="183"/>
      <c r="E6459" s="188" t="s">
        <v>15193</v>
      </c>
      <c r="F6459" s="186">
        <v>0</v>
      </c>
      <c r="G6459" s="185" t="s">
        <v>6096</v>
      </c>
      <c r="H6459" s="110" t="s">
        <v>6121</v>
      </c>
      <c r="I6459" s="110"/>
    </row>
    <row r="6460" spans="1:9" ht="11.25" customHeight="1" x14ac:dyDescent="0.2">
      <c r="A6460" s="181">
        <v>102826</v>
      </c>
      <c r="B6460" s="182" t="s">
        <v>1731</v>
      </c>
      <c r="C6460" s="182" t="s">
        <v>168</v>
      </c>
      <c r="D6460" s="183"/>
      <c r="E6460" s="188" t="s">
        <v>15193</v>
      </c>
      <c r="F6460" s="186">
        <v>0</v>
      </c>
      <c r="G6460" s="185" t="s">
        <v>6096</v>
      </c>
      <c r="H6460" s="110" t="s">
        <v>6119</v>
      </c>
      <c r="I6460" s="110"/>
    </row>
    <row r="6461" spans="1:9" ht="11.25" customHeight="1" x14ac:dyDescent="0.2">
      <c r="A6461" s="181">
        <v>102827</v>
      </c>
      <c r="B6461" s="182" t="s">
        <v>11236</v>
      </c>
      <c r="C6461" s="182" t="s">
        <v>178</v>
      </c>
      <c r="D6461" s="183">
        <v>44620</v>
      </c>
      <c r="E6461" s="188" t="s">
        <v>7328</v>
      </c>
      <c r="F6461" s="186">
        <v>4957</v>
      </c>
      <c r="G6461" s="185" t="s">
        <v>6096</v>
      </c>
      <c r="H6461" s="110" t="s">
        <v>6282</v>
      </c>
      <c r="I6461" s="110"/>
    </row>
    <row r="6462" spans="1:9" ht="11.25" customHeight="1" x14ac:dyDescent="0.2">
      <c r="A6462" s="181">
        <v>102828</v>
      </c>
      <c r="B6462" s="182" t="s">
        <v>8908</v>
      </c>
      <c r="C6462" s="182" t="s">
        <v>178</v>
      </c>
      <c r="D6462" s="183">
        <v>43544</v>
      </c>
      <c r="E6462" s="188" t="s">
        <v>15195</v>
      </c>
      <c r="F6462" s="186">
        <v>1336</v>
      </c>
      <c r="G6462" s="185" t="s">
        <v>6096</v>
      </c>
      <c r="H6462" s="110" t="s">
        <v>6130</v>
      </c>
      <c r="I6462" s="110"/>
    </row>
    <row r="6463" spans="1:9" ht="11.25" customHeight="1" x14ac:dyDescent="0.2">
      <c r="A6463" s="181">
        <v>102829</v>
      </c>
      <c r="B6463" s="182" t="s">
        <v>3122</v>
      </c>
      <c r="C6463" s="182" t="s">
        <v>178</v>
      </c>
      <c r="D6463" s="183">
        <v>43544</v>
      </c>
      <c r="E6463" s="188" t="s">
        <v>15195</v>
      </c>
      <c r="F6463" s="186">
        <v>476</v>
      </c>
      <c r="G6463" s="185" t="s">
        <v>6096</v>
      </c>
      <c r="H6463" s="110" t="s">
        <v>6130</v>
      </c>
      <c r="I6463" s="110"/>
    </row>
    <row r="6464" spans="1:9" ht="11.25" customHeight="1" x14ac:dyDescent="0.2">
      <c r="A6464" s="181">
        <v>102830</v>
      </c>
      <c r="B6464" s="182" t="s">
        <v>3114</v>
      </c>
      <c r="C6464" s="182" t="s">
        <v>178</v>
      </c>
      <c r="D6464" s="183">
        <v>43843</v>
      </c>
      <c r="E6464" s="188" t="s">
        <v>15196</v>
      </c>
      <c r="F6464" s="186">
        <v>611.66</v>
      </c>
      <c r="G6464" s="185" t="s">
        <v>6096</v>
      </c>
      <c r="H6464" s="110" t="s">
        <v>6221</v>
      </c>
      <c r="I6464" s="110"/>
    </row>
    <row r="6465" spans="1:9" ht="11.25" customHeight="1" x14ac:dyDescent="0.2">
      <c r="A6465" s="181">
        <v>102831</v>
      </c>
      <c r="B6465" s="182" t="s">
        <v>6776</v>
      </c>
      <c r="C6465" s="182" t="s">
        <v>178</v>
      </c>
      <c r="D6465" s="183">
        <v>44590</v>
      </c>
      <c r="E6465" s="188" t="s">
        <v>7328</v>
      </c>
      <c r="F6465" s="186">
        <v>6812</v>
      </c>
      <c r="G6465" s="185" t="s">
        <v>6096</v>
      </c>
      <c r="H6465" s="110" t="s">
        <v>6221</v>
      </c>
      <c r="I6465" s="110"/>
    </row>
    <row r="6466" spans="1:9" ht="11.25" customHeight="1" x14ac:dyDescent="0.2">
      <c r="A6466" s="181">
        <v>102832</v>
      </c>
      <c r="B6466" s="182" t="s">
        <v>6825</v>
      </c>
      <c r="C6466" s="182" t="s">
        <v>178</v>
      </c>
      <c r="D6466" s="183">
        <v>44591</v>
      </c>
      <c r="E6466" s="188" t="s">
        <v>7328</v>
      </c>
      <c r="F6466" s="186">
        <v>1082</v>
      </c>
      <c r="G6466" s="185" t="s">
        <v>6096</v>
      </c>
      <c r="H6466" s="110" t="s">
        <v>6130</v>
      </c>
      <c r="I6466" s="110"/>
    </row>
    <row r="6467" spans="1:9" ht="11.25" customHeight="1" x14ac:dyDescent="0.2">
      <c r="A6467" s="181">
        <v>102833</v>
      </c>
      <c r="B6467" s="182" t="s">
        <v>6824</v>
      </c>
      <c r="C6467" s="182" t="s">
        <v>4448</v>
      </c>
      <c r="D6467" s="183">
        <v>44590</v>
      </c>
      <c r="E6467" s="188" t="s">
        <v>7328</v>
      </c>
      <c r="F6467" s="186">
        <v>13565</v>
      </c>
      <c r="G6467" s="185" t="s">
        <v>6096</v>
      </c>
      <c r="H6467" s="110" t="s">
        <v>6119</v>
      </c>
      <c r="I6467" s="110"/>
    </row>
    <row r="6468" spans="1:9" ht="11.25" customHeight="1" x14ac:dyDescent="0.2">
      <c r="A6468" s="181">
        <v>102834</v>
      </c>
      <c r="B6468" s="182" t="s">
        <v>6823</v>
      </c>
      <c r="C6468" s="182" t="s">
        <v>178</v>
      </c>
      <c r="D6468" s="183">
        <v>44591</v>
      </c>
      <c r="E6468" s="188" t="s">
        <v>7328</v>
      </c>
      <c r="F6468" s="186">
        <v>35</v>
      </c>
      <c r="G6468" s="185" t="s">
        <v>6096</v>
      </c>
      <c r="H6468" s="110" t="s">
        <v>6280</v>
      </c>
      <c r="I6468" s="110"/>
    </row>
    <row r="6469" spans="1:9" ht="11.25" customHeight="1" x14ac:dyDescent="0.2">
      <c r="A6469" s="181">
        <v>102835</v>
      </c>
      <c r="B6469" s="182" t="s">
        <v>6775</v>
      </c>
      <c r="C6469" s="182" t="s">
        <v>178</v>
      </c>
      <c r="D6469" s="183">
        <v>44590</v>
      </c>
      <c r="E6469" s="188" t="s">
        <v>7328</v>
      </c>
      <c r="F6469" s="186">
        <v>116025</v>
      </c>
      <c r="G6469" s="185" t="s">
        <v>6096</v>
      </c>
      <c r="H6469" s="110" t="s">
        <v>6280</v>
      </c>
      <c r="I6469" s="110"/>
    </row>
    <row r="6470" spans="1:9" ht="11.25" customHeight="1" x14ac:dyDescent="0.2">
      <c r="A6470" s="181">
        <v>102836</v>
      </c>
      <c r="B6470" s="182" t="s">
        <v>8307</v>
      </c>
      <c r="C6470" s="182" t="s">
        <v>178</v>
      </c>
      <c r="D6470" s="183">
        <v>44680</v>
      </c>
      <c r="E6470" s="188" t="s">
        <v>7328</v>
      </c>
      <c r="F6470" s="186">
        <v>1765960</v>
      </c>
      <c r="G6470" s="185" t="s">
        <v>6096</v>
      </c>
      <c r="H6470" s="110" t="s">
        <v>6280</v>
      </c>
      <c r="I6470" s="110"/>
    </row>
    <row r="6471" spans="1:9" ht="11.25" customHeight="1" x14ac:dyDescent="0.2">
      <c r="A6471" s="181">
        <v>102837</v>
      </c>
      <c r="B6471" s="182" t="s">
        <v>3115</v>
      </c>
      <c r="C6471" s="182" t="s">
        <v>178</v>
      </c>
      <c r="D6471" s="183"/>
      <c r="E6471" s="188" t="s">
        <v>15193</v>
      </c>
      <c r="F6471" s="186">
        <v>0</v>
      </c>
      <c r="G6471" s="185" t="s">
        <v>6096</v>
      </c>
      <c r="H6471" s="110" t="s">
        <v>6280</v>
      </c>
      <c r="I6471" s="110"/>
    </row>
    <row r="6472" spans="1:9" ht="11.25" customHeight="1" x14ac:dyDescent="0.2">
      <c r="A6472" s="181">
        <v>102838</v>
      </c>
      <c r="B6472" s="182" t="s">
        <v>212</v>
      </c>
      <c r="C6472" s="182" t="s">
        <v>178</v>
      </c>
      <c r="D6472" s="183"/>
      <c r="E6472" s="188" t="s">
        <v>15193</v>
      </c>
      <c r="F6472" s="186">
        <v>0</v>
      </c>
      <c r="G6472" s="185" t="s">
        <v>6096</v>
      </c>
      <c r="H6472" s="110" t="s">
        <v>6280</v>
      </c>
      <c r="I6472" s="110"/>
    </row>
    <row r="6473" spans="1:9" ht="11.25" customHeight="1" x14ac:dyDescent="0.2">
      <c r="A6473" s="181">
        <v>102839</v>
      </c>
      <c r="B6473" s="182" t="s">
        <v>6489</v>
      </c>
      <c r="C6473" s="182" t="s">
        <v>178</v>
      </c>
      <c r="D6473" s="183">
        <v>45016</v>
      </c>
      <c r="E6473" s="188" t="s">
        <v>15194</v>
      </c>
      <c r="F6473" s="186">
        <v>210028</v>
      </c>
      <c r="G6473" s="185" t="s">
        <v>6096</v>
      </c>
      <c r="H6473" s="110" t="s">
        <v>6149</v>
      </c>
      <c r="I6473" s="110"/>
    </row>
    <row r="6474" spans="1:9" ht="11.25" customHeight="1" x14ac:dyDescent="0.2">
      <c r="A6474" s="181">
        <v>102840</v>
      </c>
      <c r="B6474" s="182" t="s">
        <v>7500</v>
      </c>
      <c r="C6474" s="182" t="s">
        <v>178</v>
      </c>
      <c r="D6474" s="184">
        <v>45065</v>
      </c>
      <c r="E6474" s="188" t="s">
        <v>15194</v>
      </c>
      <c r="F6474" s="186">
        <v>24337</v>
      </c>
      <c r="G6474" s="185" t="s">
        <v>6096</v>
      </c>
      <c r="H6474" s="110" t="s">
        <v>6119</v>
      </c>
      <c r="I6474" s="110"/>
    </row>
    <row r="6475" spans="1:9" ht="11.25" customHeight="1" x14ac:dyDescent="0.2">
      <c r="A6475" s="181">
        <v>102841</v>
      </c>
      <c r="B6475" s="182" t="s">
        <v>11235</v>
      </c>
      <c r="C6475" s="182" t="s">
        <v>178</v>
      </c>
      <c r="D6475" s="184">
        <v>44620</v>
      </c>
      <c r="E6475" s="188" t="s">
        <v>7328</v>
      </c>
      <c r="F6475" s="186">
        <v>36501.01</v>
      </c>
      <c r="G6475" s="185" t="s">
        <v>6096</v>
      </c>
      <c r="H6475" s="110" t="s">
        <v>6257</v>
      </c>
      <c r="I6475" s="110"/>
    </row>
    <row r="6476" spans="1:9" ht="11.25" customHeight="1" x14ac:dyDescent="0.2">
      <c r="A6476" s="181">
        <v>102842</v>
      </c>
      <c r="B6476" s="182" t="s">
        <v>11234</v>
      </c>
      <c r="C6476" s="182" t="s">
        <v>178</v>
      </c>
      <c r="D6476" s="184"/>
      <c r="E6476" s="188" t="s">
        <v>15193</v>
      </c>
      <c r="F6476" s="186">
        <v>0</v>
      </c>
      <c r="G6476" s="185" t="s">
        <v>6096</v>
      </c>
      <c r="H6476" s="110" t="s">
        <v>6257</v>
      </c>
      <c r="I6476" s="110"/>
    </row>
    <row r="6477" spans="1:9" ht="11.25" customHeight="1" x14ac:dyDescent="0.2">
      <c r="A6477" s="181">
        <v>102843</v>
      </c>
      <c r="B6477" s="182" t="s">
        <v>11233</v>
      </c>
      <c r="C6477" s="182" t="s">
        <v>178</v>
      </c>
      <c r="D6477" s="184"/>
      <c r="E6477" s="188" t="s">
        <v>15193</v>
      </c>
      <c r="F6477" s="186">
        <v>0</v>
      </c>
      <c r="G6477" s="185" t="s">
        <v>6096</v>
      </c>
      <c r="H6477" s="110" t="s">
        <v>6257</v>
      </c>
      <c r="I6477" s="110"/>
    </row>
    <row r="6478" spans="1:9" ht="11.25" customHeight="1" x14ac:dyDescent="0.2">
      <c r="A6478" s="181">
        <v>102844</v>
      </c>
      <c r="B6478" s="182" t="s">
        <v>11232</v>
      </c>
      <c r="C6478" s="182" t="s">
        <v>183</v>
      </c>
      <c r="D6478" s="183"/>
      <c r="E6478" s="188" t="s">
        <v>15193</v>
      </c>
      <c r="F6478" s="186">
        <v>0</v>
      </c>
      <c r="G6478" s="185" t="s">
        <v>6096</v>
      </c>
      <c r="H6478" s="110" t="s">
        <v>6257</v>
      </c>
      <c r="I6478" s="110"/>
    </row>
    <row r="6479" spans="1:9" ht="11.25" customHeight="1" x14ac:dyDescent="0.2">
      <c r="A6479" s="181">
        <v>102845</v>
      </c>
      <c r="B6479" s="182" t="s">
        <v>1662</v>
      </c>
      <c r="C6479" s="182" t="s">
        <v>751</v>
      </c>
      <c r="D6479" s="183"/>
      <c r="E6479" s="188" t="s">
        <v>15193</v>
      </c>
      <c r="F6479" s="186">
        <v>0</v>
      </c>
      <c r="G6479" s="185" t="s">
        <v>6096</v>
      </c>
      <c r="H6479" s="110" t="s">
        <v>6257</v>
      </c>
      <c r="I6479" s="110"/>
    </row>
    <row r="6480" spans="1:9" ht="11.25" customHeight="1" x14ac:dyDescent="0.2">
      <c r="A6480" s="181">
        <v>102846</v>
      </c>
      <c r="B6480" s="182" t="s">
        <v>1572</v>
      </c>
      <c r="C6480" s="182" t="s">
        <v>751</v>
      </c>
      <c r="D6480" s="183"/>
      <c r="E6480" s="188" t="s">
        <v>15193</v>
      </c>
      <c r="F6480" s="186">
        <v>0</v>
      </c>
      <c r="G6480" s="185" t="s">
        <v>6096</v>
      </c>
      <c r="H6480" s="110" t="s">
        <v>6215</v>
      </c>
      <c r="I6480" s="110"/>
    </row>
    <row r="6481" spans="1:9" ht="11.25" customHeight="1" x14ac:dyDescent="0.2">
      <c r="A6481" s="181">
        <v>102847</v>
      </c>
      <c r="B6481" s="182" t="s">
        <v>201</v>
      </c>
      <c r="C6481" s="182" t="s">
        <v>178</v>
      </c>
      <c r="D6481" s="183"/>
      <c r="E6481" s="188" t="s">
        <v>15193</v>
      </c>
      <c r="F6481" s="186">
        <v>0</v>
      </c>
      <c r="G6481" s="185" t="s">
        <v>6096</v>
      </c>
      <c r="H6481" s="110" t="s">
        <v>6215</v>
      </c>
      <c r="I6481" s="110"/>
    </row>
    <row r="6482" spans="1:9" ht="11.25" customHeight="1" x14ac:dyDescent="0.2">
      <c r="A6482" s="181">
        <v>102848</v>
      </c>
      <c r="B6482" s="182" t="s">
        <v>1413</v>
      </c>
      <c r="C6482" s="182" t="s">
        <v>178</v>
      </c>
      <c r="D6482" s="184"/>
      <c r="E6482" s="188" t="s">
        <v>15193</v>
      </c>
      <c r="F6482" s="186">
        <v>0</v>
      </c>
      <c r="G6482" s="185" t="s">
        <v>6096</v>
      </c>
      <c r="H6482" s="110" t="s">
        <v>6215</v>
      </c>
      <c r="I6482" s="110"/>
    </row>
    <row r="6483" spans="1:9" ht="11.25" customHeight="1" x14ac:dyDescent="0.2">
      <c r="A6483" s="181">
        <v>102849</v>
      </c>
      <c r="B6483" s="182" t="s">
        <v>1366</v>
      </c>
      <c r="C6483" s="182" t="s">
        <v>168</v>
      </c>
      <c r="D6483" s="183"/>
      <c r="E6483" s="188" t="s">
        <v>15193</v>
      </c>
      <c r="F6483" s="186">
        <v>0</v>
      </c>
      <c r="G6483" s="185" t="s">
        <v>6096</v>
      </c>
      <c r="H6483" s="110" t="s">
        <v>6215</v>
      </c>
      <c r="I6483" s="110"/>
    </row>
    <row r="6484" spans="1:9" ht="11.25" customHeight="1" x14ac:dyDescent="0.2">
      <c r="A6484" s="181">
        <v>102850</v>
      </c>
      <c r="B6484" s="182" t="s">
        <v>11231</v>
      </c>
      <c r="C6484" s="182" t="s">
        <v>178</v>
      </c>
      <c r="D6484" s="183"/>
      <c r="E6484" s="188" t="s">
        <v>15193</v>
      </c>
      <c r="F6484" s="186">
        <v>0</v>
      </c>
      <c r="G6484" s="185" t="s">
        <v>6096</v>
      </c>
      <c r="H6484" s="110" t="s">
        <v>6215</v>
      </c>
      <c r="I6484" s="110"/>
    </row>
    <row r="6485" spans="1:9" ht="11.25" customHeight="1" x14ac:dyDescent="0.2">
      <c r="A6485" s="181">
        <v>102851</v>
      </c>
      <c r="B6485" s="182" t="s">
        <v>5363</v>
      </c>
      <c r="C6485" s="182" t="s">
        <v>178</v>
      </c>
      <c r="D6485" s="183">
        <v>44589</v>
      </c>
      <c r="E6485" s="188" t="s">
        <v>7328</v>
      </c>
      <c r="F6485" s="186">
        <v>28861</v>
      </c>
      <c r="G6485" s="185" t="s">
        <v>6096</v>
      </c>
      <c r="H6485" s="110" t="s">
        <v>6141</v>
      </c>
      <c r="I6485" s="110"/>
    </row>
    <row r="6486" spans="1:9" ht="11.25" customHeight="1" x14ac:dyDescent="0.2">
      <c r="A6486" s="181">
        <v>102853</v>
      </c>
      <c r="B6486" s="182" t="s">
        <v>2190</v>
      </c>
      <c r="C6486" s="182" t="s">
        <v>178</v>
      </c>
      <c r="D6486" s="183"/>
      <c r="E6486" s="188" t="s">
        <v>15193</v>
      </c>
      <c r="F6486" s="186">
        <v>0</v>
      </c>
      <c r="G6486" s="185" t="s">
        <v>6096</v>
      </c>
      <c r="H6486" s="110" t="s">
        <v>6141</v>
      </c>
      <c r="I6486" s="110"/>
    </row>
    <row r="6487" spans="1:9" ht="11.25" customHeight="1" x14ac:dyDescent="0.2">
      <c r="A6487" s="181">
        <v>102854</v>
      </c>
      <c r="B6487" s="182" t="s">
        <v>11230</v>
      </c>
      <c r="C6487" s="182" t="s">
        <v>178</v>
      </c>
      <c r="D6487" s="183"/>
      <c r="E6487" s="188" t="s">
        <v>15193</v>
      </c>
      <c r="F6487" s="186">
        <v>0</v>
      </c>
      <c r="G6487" s="185" t="s">
        <v>6096</v>
      </c>
      <c r="H6487" s="110" t="s">
        <v>6141</v>
      </c>
      <c r="I6487" s="110"/>
    </row>
    <row r="6488" spans="1:9" ht="11.25" customHeight="1" x14ac:dyDescent="0.2">
      <c r="A6488" s="181">
        <v>102855</v>
      </c>
      <c r="B6488" s="182" t="s">
        <v>1798</v>
      </c>
      <c r="C6488" s="182" t="s">
        <v>178</v>
      </c>
      <c r="D6488" s="184">
        <v>45069</v>
      </c>
      <c r="E6488" s="188" t="s">
        <v>15194</v>
      </c>
      <c r="F6488" s="186">
        <v>28171</v>
      </c>
      <c r="G6488" s="185" t="s">
        <v>6096</v>
      </c>
      <c r="H6488" s="110" t="s">
        <v>6137</v>
      </c>
      <c r="I6488" s="110"/>
    </row>
    <row r="6489" spans="1:9" ht="11.25" customHeight="1" x14ac:dyDescent="0.2">
      <c r="A6489" s="181">
        <v>102856</v>
      </c>
      <c r="B6489" s="182" t="s">
        <v>2179</v>
      </c>
      <c r="C6489" s="182" t="s">
        <v>178</v>
      </c>
      <c r="D6489" s="183">
        <v>45012</v>
      </c>
      <c r="E6489" s="188" t="s">
        <v>15194</v>
      </c>
      <c r="F6489" s="186">
        <v>2245.0100000000002</v>
      </c>
      <c r="G6489" s="185" t="s">
        <v>6096</v>
      </c>
      <c r="H6489" s="110" t="s">
        <v>6100</v>
      </c>
      <c r="I6489" s="110"/>
    </row>
    <row r="6490" spans="1:9" ht="11.25" customHeight="1" x14ac:dyDescent="0.2">
      <c r="A6490" s="181">
        <v>102857</v>
      </c>
      <c r="B6490" s="182" t="s">
        <v>7356</v>
      </c>
      <c r="C6490" s="182" t="s">
        <v>178</v>
      </c>
      <c r="D6490" s="183">
        <v>43851</v>
      </c>
      <c r="E6490" s="188" t="s">
        <v>15196</v>
      </c>
      <c r="F6490" s="186">
        <v>59304</v>
      </c>
      <c r="G6490" s="185" t="s">
        <v>6096</v>
      </c>
      <c r="H6490" s="110" t="s">
        <v>6155</v>
      </c>
      <c r="I6490" s="110"/>
    </row>
    <row r="6491" spans="1:9" ht="11.25" customHeight="1" x14ac:dyDescent="0.2">
      <c r="A6491" s="181">
        <v>102858</v>
      </c>
      <c r="B6491" s="182" t="s">
        <v>11229</v>
      </c>
      <c r="C6491" s="182" t="s">
        <v>178</v>
      </c>
      <c r="D6491" s="184"/>
      <c r="E6491" s="188" t="s">
        <v>15193</v>
      </c>
      <c r="F6491" s="186">
        <v>0</v>
      </c>
      <c r="G6491" s="185" t="s">
        <v>6096</v>
      </c>
      <c r="H6491" s="110" t="s">
        <v>6230</v>
      </c>
      <c r="I6491" s="110"/>
    </row>
    <row r="6492" spans="1:9" ht="11.25" customHeight="1" x14ac:dyDescent="0.2">
      <c r="A6492" s="181">
        <v>102859</v>
      </c>
      <c r="B6492" s="182" t="s">
        <v>11228</v>
      </c>
      <c r="C6492" s="182" t="s">
        <v>178</v>
      </c>
      <c r="D6492" s="183"/>
      <c r="E6492" s="188" t="s">
        <v>15193</v>
      </c>
      <c r="F6492" s="186">
        <v>0</v>
      </c>
      <c r="G6492" s="185" t="s">
        <v>6096</v>
      </c>
      <c r="H6492" s="110" t="s">
        <v>6116</v>
      </c>
      <c r="I6492" s="110"/>
    </row>
    <row r="6493" spans="1:9" ht="11.25" customHeight="1" x14ac:dyDescent="0.2">
      <c r="A6493" s="181">
        <v>102860</v>
      </c>
      <c r="B6493" s="182" t="s">
        <v>11227</v>
      </c>
      <c r="C6493" s="182" t="s">
        <v>178</v>
      </c>
      <c r="D6493" s="184"/>
      <c r="E6493" s="188" t="s">
        <v>15193</v>
      </c>
      <c r="F6493" s="186">
        <v>0</v>
      </c>
      <c r="G6493" s="185" t="s">
        <v>6096</v>
      </c>
      <c r="H6493" s="110" t="s">
        <v>6116</v>
      </c>
      <c r="I6493" s="110"/>
    </row>
    <row r="6494" spans="1:9" ht="11.25" customHeight="1" x14ac:dyDescent="0.2">
      <c r="A6494" s="181">
        <v>102861</v>
      </c>
      <c r="B6494" s="182" t="s">
        <v>2469</v>
      </c>
      <c r="C6494" s="182" t="s">
        <v>178</v>
      </c>
      <c r="D6494" s="183">
        <v>45007</v>
      </c>
      <c r="E6494" s="188" t="s">
        <v>15194</v>
      </c>
      <c r="F6494" s="186">
        <v>14136</v>
      </c>
      <c r="G6494" s="185" t="s">
        <v>6096</v>
      </c>
      <c r="H6494" s="110" t="s">
        <v>6121</v>
      </c>
      <c r="I6494" s="110"/>
    </row>
    <row r="6495" spans="1:9" ht="11.25" customHeight="1" x14ac:dyDescent="0.2">
      <c r="A6495" s="181">
        <v>102862</v>
      </c>
      <c r="B6495" s="182" t="s">
        <v>3219</v>
      </c>
      <c r="C6495" s="182" t="s">
        <v>183</v>
      </c>
      <c r="D6495" s="183"/>
      <c r="E6495" s="188" t="s">
        <v>15193</v>
      </c>
      <c r="F6495" s="186">
        <v>0</v>
      </c>
      <c r="G6495" s="185" t="s">
        <v>6096</v>
      </c>
      <c r="H6495" s="110" t="s">
        <v>6121</v>
      </c>
      <c r="I6495" s="110"/>
    </row>
    <row r="6496" spans="1:9" ht="11.25" customHeight="1" x14ac:dyDescent="0.2">
      <c r="A6496" s="181">
        <v>102863</v>
      </c>
      <c r="B6496" s="182" t="s">
        <v>1358</v>
      </c>
      <c r="C6496" s="182" t="s">
        <v>178</v>
      </c>
      <c r="D6496" s="183">
        <v>45012</v>
      </c>
      <c r="E6496" s="188" t="s">
        <v>15194</v>
      </c>
      <c r="F6496" s="186">
        <v>1173799.01</v>
      </c>
      <c r="G6496" s="185" t="s">
        <v>6096</v>
      </c>
      <c r="H6496" s="110" t="s">
        <v>6121</v>
      </c>
      <c r="I6496" s="110"/>
    </row>
    <row r="6497" spans="1:9" ht="11.25" customHeight="1" x14ac:dyDescent="0.2">
      <c r="A6497" s="181">
        <v>102864</v>
      </c>
      <c r="B6497" s="182" t="s">
        <v>359</v>
      </c>
      <c r="C6497" s="182" t="s">
        <v>4459</v>
      </c>
      <c r="D6497" s="183"/>
      <c r="E6497" s="188" t="s">
        <v>15193</v>
      </c>
      <c r="F6497" s="186">
        <v>0</v>
      </c>
      <c r="G6497" s="185" t="s">
        <v>6096</v>
      </c>
      <c r="H6497" s="110" t="s">
        <v>6130</v>
      </c>
      <c r="I6497" s="110"/>
    </row>
    <row r="6498" spans="1:9" ht="11.25" customHeight="1" x14ac:dyDescent="0.2">
      <c r="A6498" s="181">
        <v>102865</v>
      </c>
      <c r="B6498" s="182" t="s">
        <v>363</v>
      </c>
      <c r="C6498" s="182" t="s">
        <v>4459</v>
      </c>
      <c r="D6498" s="183"/>
      <c r="E6498" s="188" t="s">
        <v>15193</v>
      </c>
      <c r="F6498" s="186">
        <v>0</v>
      </c>
      <c r="G6498" s="185" t="s">
        <v>6096</v>
      </c>
      <c r="H6498" s="110" t="s">
        <v>6152</v>
      </c>
      <c r="I6498" s="110"/>
    </row>
    <row r="6499" spans="1:9" ht="11.25" customHeight="1" x14ac:dyDescent="0.2">
      <c r="A6499" s="181">
        <v>102866</v>
      </c>
      <c r="B6499" s="182" t="s">
        <v>362</v>
      </c>
      <c r="C6499" s="182" t="s">
        <v>4459</v>
      </c>
      <c r="D6499" s="183"/>
      <c r="E6499" s="188" t="s">
        <v>15193</v>
      </c>
      <c r="F6499" s="186">
        <v>0</v>
      </c>
      <c r="G6499" s="185" t="s">
        <v>6096</v>
      </c>
      <c r="H6499" s="110" t="s">
        <v>6152</v>
      </c>
      <c r="I6499" s="110"/>
    </row>
    <row r="6500" spans="1:9" ht="11.25" customHeight="1" x14ac:dyDescent="0.2">
      <c r="A6500" s="181">
        <v>102867</v>
      </c>
      <c r="B6500" s="182" t="s">
        <v>4017</v>
      </c>
      <c r="C6500" s="182" t="s">
        <v>178</v>
      </c>
      <c r="D6500" s="184">
        <v>43843</v>
      </c>
      <c r="E6500" s="188" t="s">
        <v>15196</v>
      </c>
      <c r="F6500" s="186">
        <v>465</v>
      </c>
      <c r="G6500" s="185" t="s">
        <v>6096</v>
      </c>
      <c r="H6500" s="110" t="s">
        <v>6152</v>
      </c>
      <c r="I6500" s="110"/>
    </row>
    <row r="6501" spans="1:9" ht="11.25" customHeight="1" x14ac:dyDescent="0.2">
      <c r="A6501" s="181">
        <v>102868</v>
      </c>
      <c r="B6501" s="182" t="s">
        <v>4019</v>
      </c>
      <c r="C6501" s="182" t="s">
        <v>178</v>
      </c>
      <c r="D6501" s="183">
        <v>44601</v>
      </c>
      <c r="E6501" s="188" t="s">
        <v>7328</v>
      </c>
      <c r="F6501" s="186">
        <v>951</v>
      </c>
      <c r="G6501" s="185" t="s">
        <v>6096</v>
      </c>
      <c r="H6501" s="110" t="s">
        <v>6130</v>
      </c>
      <c r="I6501" s="110"/>
    </row>
    <row r="6502" spans="1:9" ht="11.25" customHeight="1" x14ac:dyDescent="0.2">
      <c r="A6502" s="181">
        <v>102869</v>
      </c>
      <c r="B6502" s="182" t="s">
        <v>4018</v>
      </c>
      <c r="C6502" s="182" t="s">
        <v>178</v>
      </c>
      <c r="D6502" s="183">
        <v>43843</v>
      </c>
      <c r="E6502" s="188" t="s">
        <v>15196</v>
      </c>
      <c r="F6502" s="186">
        <v>1480</v>
      </c>
      <c r="G6502" s="185" t="s">
        <v>6096</v>
      </c>
      <c r="H6502" s="110" t="s">
        <v>6130</v>
      </c>
      <c r="I6502" s="110"/>
    </row>
    <row r="6503" spans="1:9" ht="11.25" customHeight="1" x14ac:dyDescent="0.2">
      <c r="A6503" s="181">
        <v>102870</v>
      </c>
      <c r="B6503" s="182" t="s">
        <v>8710</v>
      </c>
      <c r="C6503" s="182" t="s">
        <v>183</v>
      </c>
      <c r="D6503" s="184">
        <v>43580</v>
      </c>
      <c r="E6503" s="188" t="s">
        <v>15195</v>
      </c>
      <c r="F6503" s="186">
        <v>107424</v>
      </c>
      <c r="G6503" s="185" t="s">
        <v>6096</v>
      </c>
      <c r="H6503" s="110" t="s">
        <v>6152</v>
      </c>
      <c r="I6503" s="110"/>
    </row>
    <row r="6504" spans="1:9" ht="11.25" customHeight="1" x14ac:dyDescent="0.2">
      <c r="A6504" s="181">
        <v>102871</v>
      </c>
      <c r="B6504" s="182" t="s">
        <v>6538</v>
      </c>
      <c r="C6504" s="182" t="s">
        <v>183</v>
      </c>
      <c r="D6504" s="183">
        <v>44593</v>
      </c>
      <c r="E6504" s="188" t="s">
        <v>7328</v>
      </c>
      <c r="F6504" s="186">
        <v>41043</v>
      </c>
      <c r="G6504" s="185" t="s">
        <v>6096</v>
      </c>
      <c r="H6504" s="110" t="s">
        <v>6097</v>
      </c>
      <c r="I6504" s="110"/>
    </row>
    <row r="6505" spans="1:9" ht="11.25" customHeight="1" x14ac:dyDescent="0.2">
      <c r="A6505" s="181">
        <v>102872</v>
      </c>
      <c r="B6505" s="182" t="s">
        <v>1958</v>
      </c>
      <c r="C6505" s="182" t="s">
        <v>171</v>
      </c>
      <c r="D6505" s="184"/>
      <c r="E6505" s="188" t="s">
        <v>15193</v>
      </c>
      <c r="F6505" s="186">
        <v>0</v>
      </c>
      <c r="G6505" s="185" t="s">
        <v>6096</v>
      </c>
      <c r="H6505" s="110" t="s">
        <v>6097</v>
      </c>
      <c r="I6505" s="110"/>
    </row>
    <row r="6506" spans="1:9" ht="11.25" customHeight="1" x14ac:dyDescent="0.2">
      <c r="A6506" s="181">
        <v>102873</v>
      </c>
      <c r="B6506" s="182" t="s">
        <v>185</v>
      </c>
      <c r="C6506" s="182" t="s">
        <v>168</v>
      </c>
      <c r="D6506" s="183"/>
      <c r="E6506" s="188" t="s">
        <v>15193</v>
      </c>
      <c r="F6506" s="186">
        <v>0</v>
      </c>
      <c r="G6506" s="185" t="s">
        <v>6096</v>
      </c>
      <c r="H6506" s="110" t="s">
        <v>6097</v>
      </c>
      <c r="I6506" s="110"/>
    </row>
    <row r="6507" spans="1:9" ht="11.25" customHeight="1" x14ac:dyDescent="0.2">
      <c r="A6507" s="181">
        <v>102874</v>
      </c>
      <c r="B6507" s="182" t="s">
        <v>487</v>
      </c>
      <c r="C6507" s="182" t="s">
        <v>178</v>
      </c>
      <c r="D6507" s="184">
        <v>45012</v>
      </c>
      <c r="E6507" s="188" t="s">
        <v>15194</v>
      </c>
      <c r="F6507" s="186">
        <v>61314</v>
      </c>
      <c r="G6507" s="185" t="s">
        <v>6096</v>
      </c>
      <c r="H6507" s="110" t="s">
        <v>6100</v>
      </c>
      <c r="I6507" s="110"/>
    </row>
    <row r="6508" spans="1:9" ht="11.25" customHeight="1" x14ac:dyDescent="0.2">
      <c r="A6508" s="181">
        <v>102875</v>
      </c>
      <c r="B6508" s="182" t="s">
        <v>3850</v>
      </c>
      <c r="C6508" s="182" t="s">
        <v>178</v>
      </c>
      <c r="D6508" s="183">
        <v>45435</v>
      </c>
      <c r="E6508" s="188" t="s">
        <v>10909</v>
      </c>
      <c r="F6508" s="186">
        <v>12384</v>
      </c>
      <c r="G6508" s="185" t="s">
        <v>6096</v>
      </c>
      <c r="H6508" s="110" t="s">
        <v>6100</v>
      </c>
      <c r="I6508" s="110"/>
    </row>
    <row r="6509" spans="1:9" ht="11.25" customHeight="1" x14ac:dyDescent="0.2">
      <c r="A6509" s="181">
        <v>102876</v>
      </c>
      <c r="B6509" s="182" t="s">
        <v>3851</v>
      </c>
      <c r="C6509" s="182" t="s">
        <v>178</v>
      </c>
      <c r="D6509" s="184">
        <v>45435</v>
      </c>
      <c r="E6509" s="188" t="s">
        <v>10909</v>
      </c>
      <c r="F6509" s="186">
        <v>343.01</v>
      </c>
      <c r="G6509" s="185" t="s">
        <v>6096</v>
      </c>
      <c r="H6509" s="110" t="s">
        <v>6100</v>
      </c>
      <c r="I6509" s="110"/>
    </row>
    <row r="6510" spans="1:9" ht="11.25" customHeight="1" x14ac:dyDescent="0.2">
      <c r="A6510" s="181">
        <v>102877</v>
      </c>
      <c r="B6510" s="182" t="s">
        <v>3854</v>
      </c>
      <c r="C6510" s="182" t="s">
        <v>4448</v>
      </c>
      <c r="D6510" s="183">
        <v>45435</v>
      </c>
      <c r="E6510" s="188" t="s">
        <v>10909</v>
      </c>
      <c r="F6510" s="186">
        <v>15020</v>
      </c>
      <c r="G6510" s="185" t="s">
        <v>6096</v>
      </c>
      <c r="H6510" s="110" t="s">
        <v>6100</v>
      </c>
      <c r="I6510" s="110"/>
    </row>
    <row r="6511" spans="1:9" ht="11.25" customHeight="1" x14ac:dyDescent="0.2">
      <c r="A6511" s="181">
        <v>102878</v>
      </c>
      <c r="B6511" s="182" t="s">
        <v>3856</v>
      </c>
      <c r="C6511" s="182" t="s">
        <v>178</v>
      </c>
      <c r="D6511" s="183">
        <v>45435</v>
      </c>
      <c r="E6511" s="188" t="s">
        <v>10909</v>
      </c>
      <c r="F6511" s="186">
        <v>89</v>
      </c>
      <c r="G6511" s="185" t="s">
        <v>6096</v>
      </c>
      <c r="H6511" s="110" t="s">
        <v>6119</v>
      </c>
      <c r="I6511" s="110"/>
    </row>
    <row r="6512" spans="1:9" ht="11.25" customHeight="1" x14ac:dyDescent="0.2">
      <c r="A6512" s="181">
        <v>102879</v>
      </c>
      <c r="B6512" s="182" t="s">
        <v>6484</v>
      </c>
      <c r="C6512" s="182" t="s">
        <v>178</v>
      </c>
      <c r="D6512" s="183">
        <v>45435</v>
      </c>
      <c r="E6512" s="188" t="s">
        <v>10909</v>
      </c>
      <c r="F6512" s="186">
        <v>146620</v>
      </c>
      <c r="G6512" s="185" t="s">
        <v>6096</v>
      </c>
      <c r="H6512" s="110" t="s">
        <v>6119</v>
      </c>
      <c r="I6512" s="110"/>
    </row>
    <row r="6513" spans="1:9" ht="11.25" customHeight="1" x14ac:dyDescent="0.2">
      <c r="A6513" s="181">
        <v>102880</v>
      </c>
      <c r="B6513" s="182" t="s">
        <v>14929</v>
      </c>
      <c r="C6513" s="182" t="s">
        <v>178</v>
      </c>
      <c r="D6513" s="183">
        <v>44719</v>
      </c>
      <c r="E6513" s="188" t="s">
        <v>7328</v>
      </c>
      <c r="F6513" s="186">
        <v>9043</v>
      </c>
      <c r="G6513" s="185" t="s">
        <v>6096</v>
      </c>
      <c r="H6513" s="110" t="s">
        <v>6119</v>
      </c>
      <c r="I6513" s="110"/>
    </row>
    <row r="6514" spans="1:9" ht="11.25" customHeight="1" x14ac:dyDescent="0.2">
      <c r="A6514" s="181">
        <v>102881</v>
      </c>
      <c r="B6514" s="182" t="s">
        <v>253</v>
      </c>
      <c r="C6514" s="182" t="s">
        <v>178</v>
      </c>
      <c r="D6514" s="183">
        <v>45435</v>
      </c>
      <c r="E6514" s="188" t="s">
        <v>10909</v>
      </c>
      <c r="F6514" s="186">
        <v>108</v>
      </c>
      <c r="G6514" s="185" t="s">
        <v>6096</v>
      </c>
      <c r="H6514" s="110" t="s">
        <v>6119</v>
      </c>
      <c r="I6514" s="110"/>
    </row>
    <row r="6515" spans="1:9" ht="11.25" customHeight="1" x14ac:dyDescent="0.2">
      <c r="A6515" s="181">
        <v>102882</v>
      </c>
      <c r="B6515" s="182" t="s">
        <v>1395</v>
      </c>
      <c r="C6515" s="182" t="s">
        <v>178</v>
      </c>
      <c r="D6515" s="183">
        <v>45007</v>
      </c>
      <c r="E6515" s="188" t="s">
        <v>15194</v>
      </c>
      <c r="F6515" s="186">
        <v>47.01</v>
      </c>
      <c r="G6515" s="185" t="s">
        <v>6096</v>
      </c>
      <c r="H6515" s="110" t="s">
        <v>6119</v>
      </c>
      <c r="I6515" s="110"/>
    </row>
    <row r="6516" spans="1:9" ht="11.25" customHeight="1" x14ac:dyDescent="0.2">
      <c r="A6516" s="181">
        <v>102883</v>
      </c>
      <c r="B6516" s="182" t="s">
        <v>8306</v>
      </c>
      <c r="C6516" s="182" t="s">
        <v>178</v>
      </c>
      <c r="D6516" s="184">
        <v>45033</v>
      </c>
      <c r="E6516" s="188" t="s">
        <v>15194</v>
      </c>
      <c r="F6516" s="186">
        <v>2119390</v>
      </c>
      <c r="G6516" s="185" t="s">
        <v>6096</v>
      </c>
      <c r="H6516" s="110" t="s">
        <v>6119</v>
      </c>
      <c r="I6516" s="110"/>
    </row>
    <row r="6517" spans="1:9" ht="11.25" customHeight="1" x14ac:dyDescent="0.2">
      <c r="A6517" s="181">
        <v>102884</v>
      </c>
      <c r="B6517" s="182" t="s">
        <v>1793</v>
      </c>
      <c r="C6517" s="182" t="s">
        <v>178</v>
      </c>
      <c r="D6517" s="183"/>
      <c r="E6517" s="188" t="s">
        <v>15193</v>
      </c>
      <c r="F6517" s="186">
        <v>0</v>
      </c>
      <c r="G6517" s="185" t="s">
        <v>6096</v>
      </c>
      <c r="H6517" s="110" t="s">
        <v>6119</v>
      </c>
      <c r="I6517" s="110"/>
    </row>
    <row r="6518" spans="1:9" ht="11.25" customHeight="1" x14ac:dyDescent="0.2">
      <c r="A6518" s="181">
        <v>102885</v>
      </c>
      <c r="B6518" s="182" t="s">
        <v>1814</v>
      </c>
      <c r="C6518" s="182" t="s">
        <v>178</v>
      </c>
      <c r="D6518" s="183"/>
      <c r="E6518" s="188" t="s">
        <v>15193</v>
      </c>
      <c r="F6518" s="186">
        <v>0</v>
      </c>
      <c r="G6518" s="185" t="s">
        <v>6096</v>
      </c>
      <c r="H6518" s="110" t="s">
        <v>6119</v>
      </c>
      <c r="I6518" s="110"/>
    </row>
    <row r="6519" spans="1:9" ht="11.25" customHeight="1" x14ac:dyDescent="0.2">
      <c r="A6519" s="181">
        <v>102886</v>
      </c>
      <c r="B6519" s="182" t="s">
        <v>11225</v>
      </c>
      <c r="C6519" s="182" t="s">
        <v>178</v>
      </c>
      <c r="D6519" s="183"/>
      <c r="E6519" s="188" t="s">
        <v>15193</v>
      </c>
      <c r="F6519" s="186">
        <v>0</v>
      </c>
      <c r="G6519" s="185" t="s">
        <v>6096</v>
      </c>
      <c r="H6519" s="110" t="s">
        <v>6119</v>
      </c>
      <c r="I6519" s="110"/>
    </row>
    <row r="6520" spans="1:9" ht="11.25" customHeight="1" x14ac:dyDescent="0.2">
      <c r="A6520" s="181">
        <v>102887</v>
      </c>
      <c r="B6520" s="182" t="s">
        <v>973</v>
      </c>
      <c r="C6520" s="182" t="s">
        <v>4484</v>
      </c>
      <c r="D6520" s="183"/>
      <c r="E6520" s="188" t="s">
        <v>15193</v>
      </c>
      <c r="F6520" s="186">
        <v>0</v>
      </c>
      <c r="G6520" s="185" t="s">
        <v>6096</v>
      </c>
      <c r="H6520" s="110" t="s">
        <v>6119</v>
      </c>
      <c r="I6520" s="110"/>
    </row>
    <row r="6521" spans="1:9" ht="11.25" customHeight="1" x14ac:dyDescent="0.2">
      <c r="A6521" s="181">
        <v>102888</v>
      </c>
      <c r="B6521" s="182" t="s">
        <v>1290</v>
      </c>
      <c r="C6521" s="182" t="s">
        <v>183</v>
      </c>
      <c r="D6521" s="184"/>
      <c r="E6521" s="188" t="s">
        <v>15193</v>
      </c>
      <c r="F6521" s="186">
        <v>0</v>
      </c>
      <c r="G6521" s="185" t="s">
        <v>6096</v>
      </c>
      <c r="H6521" s="110" t="s">
        <v>6451</v>
      </c>
      <c r="I6521" s="110"/>
    </row>
    <row r="6522" spans="1:9" ht="11.25" customHeight="1" x14ac:dyDescent="0.2">
      <c r="A6522" s="181">
        <v>102889</v>
      </c>
      <c r="B6522" s="182" t="s">
        <v>9313</v>
      </c>
      <c r="C6522" s="182" t="s">
        <v>183</v>
      </c>
      <c r="D6522" s="183">
        <v>44676</v>
      </c>
      <c r="E6522" s="188" t="s">
        <v>7328</v>
      </c>
      <c r="F6522" s="186">
        <v>42363</v>
      </c>
      <c r="G6522" s="185" t="s">
        <v>6096</v>
      </c>
      <c r="H6522" s="110" t="s">
        <v>6521</v>
      </c>
      <c r="I6522" s="110"/>
    </row>
    <row r="6523" spans="1:9" ht="11.25" customHeight="1" x14ac:dyDescent="0.2">
      <c r="A6523" s="181">
        <v>102890</v>
      </c>
      <c r="B6523" s="182" t="s">
        <v>2910</v>
      </c>
      <c r="C6523" s="182" t="s">
        <v>751</v>
      </c>
      <c r="D6523" s="183">
        <v>45009</v>
      </c>
      <c r="E6523" s="188" t="s">
        <v>15194</v>
      </c>
      <c r="F6523" s="186">
        <v>79921.990000000005</v>
      </c>
      <c r="G6523" s="185" t="s">
        <v>6096</v>
      </c>
      <c r="H6523" s="110" t="s">
        <v>6340</v>
      </c>
      <c r="I6523" s="110"/>
    </row>
    <row r="6524" spans="1:9" ht="11.25" customHeight="1" x14ac:dyDescent="0.2">
      <c r="A6524" s="181">
        <v>102891</v>
      </c>
      <c r="B6524" s="182" t="s">
        <v>2895</v>
      </c>
      <c r="C6524" s="182" t="s">
        <v>178</v>
      </c>
      <c r="D6524" s="183">
        <v>45009</v>
      </c>
      <c r="E6524" s="188" t="s">
        <v>15194</v>
      </c>
      <c r="F6524" s="186">
        <v>2439</v>
      </c>
      <c r="G6524" s="185" t="s">
        <v>6096</v>
      </c>
      <c r="H6524" s="110" t="s">
        <v>6119</v>
      </c>
      <c r="I6524" s="110"/>
    </row>
    <row r="6525" spans="1:9" ht="11.25" customHeight="1" x14ac:dyDescent="0.2">
      <c r="A6525" s="181">
        <v>102892</v>
      </c>
      <c r="B6525" s="182" t="s">
        <v>11224</v>
      </c>
      <c r="C6525" s="182" t="s">
        <v>183</v>
      </c>
      <c r="D6525" s="183"/>
      <c r="E6525" s="188" t="s">
        <v>15193</v>
      </c>
      <c r="F6525" s="186">
        <v>0</v>
      </c>
      <c r="G6525" s="185" t="s">
        <v>6096</v>
      </c>
      <c r="H6525" s="110" t="s">
        <v>10387</v>
      </c>
      <c r="I6525" s="110"/>
    </row>
    <row r="6526" spans="1:9" ht="11.25" customHeight="1" x14ac:dyDescent="0.2">
      <c r="A6526" s="181">
        <v>102893</v>
      </c>
      <c r="B6526" s="182" t="s">
        <v>8306</v>
      </c>
      <c r="C6526" s="182" t="s">
        <v>178</v>
      </c>
      <c r="D6526" s="183">
        <v>45033</v>
      </c>
      <c r="E6526" s="188" t="s">
        <v>15194</v>
      </c>
      <c r="F6526" s="186">
        <v>2119390</v>
      </c>
      <c r="G6526" s="185" t="s">
        <v>6096</v>
      </c>
      <c r="H6526" s="110" t="s">
        <v>6155</v>
      </c>
      <c r="I6526" s="110"/>
    </row>
    <row r="6527" spans="1:9" ht="11.25" customHeight="1" x14ac:dyDescent="0.2">
      <c r="A6527" s="181">
        <v>102894</v>
      </c>
      <c r="B6527" s="182" t="s">
        <v>8305</v>
      </c>
      <c r="C6527" s="182" t="s">
        <v>178</v>
      </c>
      <c r="D6527" s="183">
        <v>44680</v>
      </c>
      <c r="E6527" s="188" t="s">
        <v>7328</v>
      </c>
      <c r="F6527" s="186">
        <v>1431570</v>
      </c>
      <c r="G6527" s="185" t="s">
        <v>6096</v>
      </c>
      <c r="H6527" s="110" t="s">
        <v>6194</v>
      </c>
      <c r="I6527" s="110"/>
    </row>
    <row r="6528" spans="1:9" ht="11.25" customHeight="1" x14ac:dyDescent="0.2">
      <c r="A6528" s="181">
        <v>102895</v>
      </c>
      <c r="B6528" s="182" t="s">
        <v>8304</v>
      </c>
      <c r="C6528" s="182" t="s">
        <v>178</v>
      </c>
      <c r="D6528" s="183">
        <v>45033</v>
      </c>
      <c r="E6528" s="188" t="s">
        <v>15194</v>
      </c>
      <c r="F6528" s="186">
        <v>2327640</v>
      </c>
      <c r="G6528" s="185" t="s">
        <v>6096</v>
      </c>
      <c r="H6528" s="110" t="s">
        <v>6213</v>
      </c>
      <c r="I6528" s="110"/>
    </row>
    <row r="6529" spans="1:9" ht="11.25" customHeight="1" x14ac:dyDescent="0.2">
      <c r="A6529" s="181">
        <v>102896</v>
      </c>
      <c r="B6529" s="182" t="s">
        <v>8303</v>
      </c>
      <c r="C6529" s="182" t="s">
        <v>178</v>
      </c>
      <c r="D6529" s="183">
        <v>45033</v>
      </c>
      <c r="E6529" s="188" t="s">
        <v>15194</v>
      </c>
      <c r="F6529" s="186">
        <v>2789360</v>
      </c>
      <c r="G6529" s="185" t="s">
        <v>6096</v>
      </c>
      <c r="H6529" s="110" t="s">
        <v>6213</v>
      </c>
      <c r="I6529" s="110"/>
    </row>
    <row r="6530" spans="1:9" ht="11.25" customHeight="1" x14ac:dyDescent="0.2">
      <c r="A6530" s="181">
        <v>102897</v>
      </c>
      <c r="B6530" s="182" t="s">
        <v>8302</v>
      </c>
      <c r="C6530" s="182" t="s">
        <v>178</v>
      </c>
      <c r="D6530" s="183">
        <v>43713</v>
      </c>
      <c r="E6530" s="188" t="s">
        <v>15195</v>
      </c>
      <c r="F6530" s="186">
        <v>2112250</v>
      </c>
      <c r="G6530" s="185" t="s">
        <v>6096</v>
      </c>
      <c r="H6530" s="110" t="s">
        <v>6119</v>
      </c>
      <c r="I6530" s="110"/>
    </row>
    <row r="6531" spans="1:9" ht="11.25" customHeight="1" x14ac:dyDescent="0.2">
      <c r="A6531" s="181">
        <v>102898</v>
      </c>
      <c r="B6531" s="182" t="s">
        <v>8296</v>
      </c>
      <c r="C6531" s="182" t="s">
        <v>178</v>
      </c>
      <c r="D6531" s="183">
        <v>45033</v>
      </c>
      <c r="E6531" s="188" t="s">
        <v>15194</v>
      </c>
      <c r="F6531" s="186">
        <v>619990</v>
      </c>
      <c r="G6531" s="185" t="s">
        <v>6096</v>
      </c>
      <c r="H6531" s="110" t="s">
        <v>6119</v>
      </c>
      <c r="I6531" s="110"/>
    </row>
    <row r="6532" spans="1:9" ht="11.25" customHeight="1" x14ac:dyDescent="0.2">
      <c r="A6532" s="181">
        <v>102899</v>
      </c>
      <c r="B6532" s="182" t="s">
        <v>8301</v>
      </c>
      <c r="C6532" s="182" t="s">
        <v>178</v>
      </c>
      <c r="D6532" s="183">
        <v>44591</v>
      </c>
      <c r="E6532" s="188" t="s">
        <v>7328</v>
      </c>
      <c r="F6532" s="186">
        <v>4813843</v>
      </c>
      <c r="G6532" s="185" t="s">
        <v>6096</v>
      </c>
      <c r="H6532" s="110" t="s">
        <v>6119</v>
      </c>
      <c r="I6532" s="110"/>
    </row>
    <row r="6533" spans="1:9" ht="11.25" customHeight="1" x14ac:dyDescent="0.2">
      <c r="A6533" s="181">
        <v>102900</v>
      </c>
      <c r="B6533" s="182" t="s">
        <v>8295</v>
      </c>
      <c r="C6533" s="182" t="s">
        <v>178</v>
      </c>
      <c r="D6533" s="183">
        <v>44591</v>
      </c>
      <c r="E6533" s="188" t="s">
        <v>7328</v>
      </c>
      <c r="F6533" s="186">
        <v>1176438</v>
      </c>
      <c r="G6533" s="185" t="s">
        <v>6096</v>
      </c>
      <c r="H6533" s="110" t="s">
        <v>10387</v>
      </c>
      <c r="I6533" s="110"/>
    </row>
    <row r="6534" spans="1:9" ht="11.25" customHeight="1" x14ac:dyDescent="0.2">
      <c r="A6534" s="181">
        <v>102901</v>
      </c>
      <c r="B6534" s="182" t="s">
        <v>8294</v>
      </c>
      <c r="C6534" s="182" t="s">
        <v>178</v>
      </c>
      <c r="D6534" s="184">
        <v>44680</v>
      </c>
      <c r="E6534" s="188" t="s">
        <v>7328</v>
      </c>
      <c r="F6534" s="186">
        <v>499800</v>
      </c>
      <c r="G6534" s="185" t="s">
        <v>6096</v>
      </c>
      <c r="H6534" s="110" t="s">
        <v>10387</v>
      </c>
      <c r="I6534" s="110"/>
    </row>
    <row r="6535" spans="1:9" ht="11.25" customHeight="1" x14ac:dyDescent="0.2">
      <c r="A6535" s="181">
        <v>102902</v>
      </c>
      <c r="B6535" s="182" t="s">
        <v>8292</v>
      </c>
      <c r="C6535" s="182" t="s">
        <v>178</v>
      </c>
      <c r="D6535" s="183">
        <v>44680</v>
      </c>
      <c r="E6535" s="188" t="s">
        <v>7328</v>
      </c>
      <c r="F6535" s="186">
        <v>476000</v>
      </c>
      <c r="G6535" s="185" t="s">
        <v>6096</v>
      </c>
      <c r="H6535" s="110" t="s">
        <v>6100</v>
      </c>
      <c r="I6535" s="110"/>
    </row>
    <row r="6536" spans="1:9" ht="11.25" customHeight="1" x14ac:dyDescent="0.2">
      <c r="A6536" s="181">
        <v>102903</v>
      </c>
      <c r="B6536" s="182" t="s">
        <v>8300</v>
      </c>
      <c r="C6536" s="182" t="s">
        <v>178</v>
      </c>
      <c r="D6536" s="183">
        <v>44591</v>
      </c>
      <c r="E6536" s="188" t="s">
        <v>7328</v>
      </c>
      <c r="F6536" s="186">
        <v>1068347</v>
      </c>
      <c r="G6536" s="185" t="s">
        <v>6096</v>
      </c>
      <c r="H6536" s="110" t="s">
        <v>10387</v>
      </c>
      <c r="I6536" s="110"/>
    </row>
    <row r="6537" spans="1:9" ht="11.25" customHeight="1" x14ac:dyDescent="0.2">
      <c r="A6537" s="181">
        <v>102904</v>
      </c>
      <c r="B6537" s="182" t="s">
        <v>6482</v>
      </c>
      <c r="C6537" s="182" t="s">
        <v>751</v>
      </c>
      <c r="D6537" s="183">
        <v>45069</v>
      </c>
      <c r="E6537" s="188" t="s">
        <v>15194</v>
      </c>
      <c r="F6537" s="186">
        <v>55214</v>
      </c>
      <c r="G6537" s="185" t="s">
        <v>6096</v>
      </c>
      <c r="H6537" s="110" t="s">
        <v>6097</v>
      </c>
      <c r="I6537" s="110"/>
    </row>
    <row r="6538" spans="1:9" ht="11.25" customHeight="1" x14ac:dyDescent="0.2">
      <c r="A6538" s="181">
        <v>102905</v>
      </c>
      <c r="B6538" s="182" t="s">
        <v>6480</v>
      </c>
      <c r="C6538" s="182" t="s">
        <v>171</v>
      </c>
      <c r="D6538" s="183">
        <v>45009</v>
      </c>
      <c r="E6538" s="188" t="s">
        <v>15194</v>
      </c>
      <c r="F6538" s="186">
        <v>17979</v>
      </c>
      <c r="G6538" s="185" t="s">
        <v>6096</v>
      </c>
      <c r="H6538" s="110" t="s">
        <v>6097</v>
      </c>
      <c r="I6538" s="110"/>
    </row>
    <row r="6539" spans="1:9" ht="11.25" customHeight="1" x14ac:dyDescent="0.2">
      <c r="A6539" s="181">
        <v>102906</v>
      </c>
      <c r="B6539" s="182" t="s">
        <v>8298</v>
      </c>
      <c r="C6539" s="182" t="s">
        <v>178</v>
      </c>
      <c r="D6539" s="184">
        <v>44591</v>
      </c>
      <c r="E6539" s="188" t="s">
        <v>7328</v>
      </c>
      <c r="F6539" s="186">
        <v>1194035</v>
      </c>
      <c r="G6539" s="185" t="s">
        <v>6096</v>
      </c>
      <c r="H6539" s="110" t="s">
        <v>6097</v>
      </c>
      <c r="I6539" s="110"/>
    </row>
    <row r="6540" spans="1:9" ht="11.25" customHeight="1" x14ac:dyDescent="0.2">
      <c r="A6540" s="181">
        <v>102907</v>
      </c>
      <c r="B6540" s="182" t="s">
        <v>8291</v>
      </c>
      <c r="C6540" s="182" t="s">
        <v>178</v>
      </c>
      <c r="D6540" s="184">
        <v>44680</v>
      </c>
      <c r="E6540" s="188" t="s">
        <v>7328</v>
      </c>
      <c r="F6540" s="186">
        <v>684488</v>
      </c>
      <c r="G6540" s="185" t="s">
        <v>6096</v>
      </c>
      <c r="H6540" s="110" t="s">
        <v>6097</v>
      </c>
      <c r="I6540" s="110"/>
    </row>
    <row r="6541" spans="1:9" ht="11.25" customHeight="1" x14ac:dyDescent="0.2">
      <c r="A6541" s="181">
        <v>102908</v>
      </c>
      <c r="B6541" s="182" t="s">
        <v>8290</v>
      </c>
      <c r="C6541" s="182" t="s">
        <v>178</v>
      </c>
      <c r="D6541" s="183">
        <v>44591</v>
      </c>
      <c r="E6541" s="188" t="s">
        <v>7328</v>
      </c>
      <c r="F6541" s="186">
        <v>598398</v>
      </c>
      <c r="G6541" s="185" t="s">
        <v>6096</v>
      </c>
      <c r="H6541" s="110" t="s">
        <v>6097</v>
      </c>
      <c r="I6541" s="110"/>
    </row>
    <row r="6542" spans="1:9" ht="11.25" customHeight="1" x14ac:dyDescent="0.2">
      <c r="A6542" s="181">
        <v>102909</v>
      </c>
      <c r="B6542" s="182" t="s">
        <v>1267</v>
      </c>
      <c r="C6542" s="182" t="s">
        <v>4484</v>
      </c>
      <c r="D6542" s="183">
        <v>45062</v>
      </c>
      <c r="E6542" s="188" t="s">
        <v>15194</v>
      </c>
      <c r="F6542" s="186">
        <v>47461</v>
      </c>
      <c r="G6542" s="185" t="s">
        <v>6096</v>
      </c>
      <c r="H6542" s="110" t="s">
        <v>6097</v>
      </c>
      <c r="I6542" s="110"/>
    </row>
    <row r="6543" spans="1:9" ht="11.25" customHeight="1" x14ac:dyDescent="0.2">
      <c r="A6543" s="181">
        <v>102910</v>
      </c>
      <c r="B6543" s="182" t="s">
        <v>8289</v>
      </c>
      <c r="C6543" s="182" t="s">
        <v>178</v>
      </c>
      <c r="D6543" s="183">
        <v>44680</v>
      </c>
      <c r="E6543" s="188" t="s">
        <v>7328</v>
      </c>
      <c r="F6543" s="186">
        <v>885479</v>
      </c>
      <c r="G6543" s="185" t="s">
        <v>6096</v>
      </c>
      <c r="H6543" s="110" t="s">
        <v>6097</v>
      </c>
      <c r="I6543" s="110"/>
    </row>
    <row r="6544" spans="1:9" ht="11.25" customHeight="1" x14ac:dyDescent="0.2">
      <c r="A6544" s="181">
        <v>102911</v>
      </c>
      <c r="B6544" s="182" t="s">
        <v>4336</v>
      </c>
      <c r="C6544" s="182" t="s">
        <v>178</v>
      </c>
      <c r="D6544" s="183"/>
      <c r="E6544" s="188" t="s">
        <v>15193</v>
      </c>
      <c r="F6544" s="186">
        <v>0</v>
      </c>
      <c r="G6544" s="185" t="s">
        <v>6096</v>
      </c>
      <c r="H6544" s="110" t="s">
        <v>6097</v>
      </c>
      <c r="I6544" s="110"/>
    </row>
    <row r="6545" spans="1:9" ht="11.25" customHeight="1" x14ac:dyDescent="0.2">
      <c r="A6545" s="181">
        <v>102912</v>
      </c>
      <c r="B6545" s="182" t="s">
        <v>4247</v>
      </c>
      <c r="C6545" s="182" t="s">
        <v>178</v>
      </c>
      <c r="D6545" s="183"/>
      <c r="E6545" s="188" t="s">
        <v>15193</v>
      </c>
      <c r="F6545" s="186">
        <v>0</v>
      </c>
      <c r="G6545" s="185" t="s">
        <v>6096</v>
      </c>
      <c r="H6545" s="110" t="s">
        <v>6097</v>
      </c>
      <c r="I6545" s="110"/>
    </row>
    <row r="6546" spans="1:9" ht="11.25" customHeight="1" x14ac:dyDescent="0.2">
      <c r="A6546" s="181">
        <v>102913</v>
      </c>
      <c r="B6546" s="182" t="s">
        <v>7497</v>
      </c>
      <c r="C6546" s="182" t="s">
        <v>178</v>
      </c>
      <c r="D6546" s="183">
        <v>45008</v>
      </c>
      <c r="E6546" s="188" t="s">
        <v>15194</v>
      </c>
      <c r="F6546" s="186">
        <v>685</v>
      </c>
      <c r="G6546" s="185" t="s">
        <v>6096</v>
      </c>
      <c r="H6546" s="110" t="s">
        <v>6100</v>
      </c>
      <c r="I6546" s="110"/>
    </row>
    <row r="6547" spans="1:9" ht="11.25" customHeight="1" x14ac:dyDescent="0.2">
      <c r="A6547" s="181">
        <v>102914</v>
      </c>
      <c r="B6547" s="182" t="s">
        <v>2745</v>
      </c>
      <c r="C6547" s="182" t="s">
        <v>171</v>
      </c>
      <c r="D6547" s="183">
        <v>44676</v>
      </c>
      <c r="E6547" s="188" t="s">
        <v>7328</v>
      </c>
      <c r="F6547" s="186">
        <v>1923</v>
      </c>
      <c r="G6547" s="185" t="s">
        <v>6096</v>
      </c>
      <c r="H6547" s="110" t="s">
        <v>6100</v>
      </c>
      <c r="I6547" s="110"/>
    </row>
    <row r="6548" spans="1:9" ht="11.25" customHeight="1" x14ac:dyDescent="0.2">
      <c r="A6548" s="181">
        <v>102915</v>
      </c>
      <c r="B6548" s="182" t="s">
        <v>6478</v>
      </c>
      <c r="C6548" s="182" t="s">
        <v>273</v>
      </c>
      <c r="D6548" s="183">
        <v>45086</v>
      </c>
      <c r="E6548" s="188" t="s">
        <v>15194</v>
      </c>
      <c r="F6548" s="186">
        <v>21509</v>
      </c>
      <c r="G6548" s="185" t="s">
        <v>6096</v>
      </c>
      <c r="H6548" s="110" t="s">
        <v>6257</v>
      </c>
      <c r="I6548" s="110"/>
    </row>
    <row r="6549" spans="1:9" ht="11.25" customHeight="1" x14ac:dyDescent="0.2">
      <c r="A6549" s="181">
        <v>102916</v>
      </c>
      <c r="B6549" s="182" t="s">
        <v>6146</v>
      </c>
      <c r="C6549" s="182" t="s">
        <v>171</v>
      </c>
      <c r="D6549" s="183">
        <v>44193</v>
      </c>
      <c r="E6549" s="188" t="s">
        <v>15196</v>
      </c>
      <c r="F6549" s="186">
        <v>7038.01</v>
      </c>
      <c r="G6549" s="185" t="s">
        <v>6096</v>
      </c>
      <c r="H6549" s="110" t="s">
        <v>6257</v>
      </c>
      <c r="I6549" s="110"/>
    </row>
    <row r="6550" spans="1:9" ht="11.25" customHeight="1" x14ac:dyDescent="0.2">
      <c r="A6550" s="181">
        <v>102917</v>
      </c>
      <c r="B6550" s="182" t="s">
        <v>6145</v>
      </c>
      <c r="C6550" s="182" t="s">
        <v>178</v>
      </c>
      <c r="D6550" s="184">
        <v>44193</v>
      </c>
      <c r="E6550" s="188" t="s">
        <v>15196</v>
      </c>
      <c r="F6550" s="186">
        <v>116107</v>
      </c>
      <c r="G6550" s="185" t="s">
        <v>6096</v>
      </c>
      <c r="H6550" s="110" t="s">
        <v>6257</v>
      </c>
      <c r="I6550" s="110"/>
    </row>
    <row r="6551" spans="1:9" ht="11.25" customHeight="1" x14ac:dyDescent="0.2">
      <c r="A6551" s="181">
        <v>102918</v>
      </c>
      <c r="B6551" s="182" t="s">
        <v>2717</v>
      </c>
      <c r="C6551" s="182" t="s">
        <v>183</v>
      </c>
      <c r="D6551" s="184"/>
      <c r="E6551" s="188" t="s">
        <v>15193</v>
      </c>
      <c r="F6551" s="186">
        <v>0</v>
      </c>
      <c r="G6551" s="185" t="s">
        <v>6096</v>
      </c>
      <c r="H6551" s="110" t="s">
        <v>6100</v>
      </c>
      <c r="I6551" s="110"/>
    </row>
    <row r="6552" spans="1:9" ht="11.25" customHeight="1" x14ac:dyDescent="0.2">
      <c r="A6552" s="181">
        <v>102919</v>
      </c>
      <c r="B6552" s="182" t="s">
        <v>6144</v>
      </c>
      <c r="C6552" s="182" t="s">
        <v>178</v>
      </c>
      <c r="D6552" s="183">
        <v>44193</v>
      </c>
      <c r="E6552" s="188" t="s">
        <v>15196</v>
      </c>
      <c r="F6552" s="186">
        <v>12779.01</v>
      </c>
      <c r="G6552" s="185" t="s">
        <v>6096</v>
      </c>
      <c r="H6552" s="110" t="s">
        <v>6257</v>
      </c>
      <c r="I6552" s="110"/>
    </row>
    <row r="6553" spans="1:9" ht="11.25" customHeight="1" x14ac:dyDescent="0.2">
      <c r="A6553" s="181">
        <v>102920</v>
      </c>
      <c r="B6553" s="182" t="s">
        <v>6142</v>
      </c>
      <c r="C6553" s="182" t="s">
        <v>4448</v>
      </c>
      <c r="D6553" s="183">
        <v>44193</v>
      </c>
      <c r="E6553" s="188" t="s">
        <v>15196</v>
      </c>
      <c r="F6553" s="186">
        <v>95355</v>
      </c>
      <c r="G6553" s="185" t="s">
        <v>6096</v>
      </c>
      <c r="H6553" s="110" t="s">
        <v>6257</v>
      </c>
      <c r="I6553" s="110"/>
    </row>
    <row r="6554" spans="1:9" ht="11.25" customHeight="1" x14ac:dyDescent="0.2">
      <c r="A6554" s="181">
        <v>102921</v>
      </c>
      <c r="B6554" s="182" t="s">
        <v>1236</v>
      </c>
      <c r="C6554" s="182" t="s">
        <v>178</v>
      </c>
      <c r="D6554" s="183">
        <v>44590</v>
      </c>
      <c r="E6554" s="188" t="s">
        <v>7328</v>
      </c>
      <c r="F6554" s="186">
        <v>682</v>
      </c>
      <c r="G6554" s="185" t="s">
        <v>6096</v>
      </c>
      <c r="H6554" s="110" t="s">
        <v>6121</v>
      </c>
      <c r="I6554" s="110"/>
    </row>
    <row r="6555" spans="1:9" ht="11.25" customHeight="1" x14ac:dyDescent="0.2">
      <c r="A6555" s="181">
        <v>102922</v>
      </c>
      <c r="B6555" s="182" t="s">
        <v>6477</v>
      </c>
      <c r="C6555" s="182" t="s">
        <v>178</v>
      </c>
      <c r="D6555" s="183">
        <v>45435</v>
      </c>
      <c r="E6555" s="188" t="s">
        <v>10909</v>
      </c>
      <c r="F6555" s="186">
        <v>343108</v>
      </c>
      <c r="G6555" s="185" t="s">
        <v>6096</v>
      </c>
      <c r="H6555" s="110" t="s">
        <v>6121</v>
      </c>
      <c r="I6555" s="110"/>
    </row>
    <row r="6556" spans="1:9" ht="11.25" customHeight="1" x14ac:dyDescent="0.2">
      <c r="A6556" s="181">
        <v>102923</v>
      </c>
      <c r="B6556" s="182" t="s">
        <v>1392</v>
      </c>
      <c r="C6556" s="182" t="s">
        <v>178</v>
      </c>
      <c r="D6556" s="183"/>
      <c r="E6556" s="188" t="s">
        <v>15193</v>
      </c>
      <c r="F6556" s="186">
        <v>0</v>
      </c>
      <c r="G6556" s="185" t="s">
        <v>6096</v>
      </c>
      <c r="H6556" s="110" t="s">
        <v>6141</v>
      </c>
      <c r="I6556" s="110"/>
    </row>
    <row r="6557" spans="1:9" ht="11.25" customHeight="1" x14ac:dyDescent="0.2">
      <c r="A6557" s="181">
        <v>102924</v>
      </c>
      <c r="B6557" s="182" t="s">
        <v>1271</v>
      </c>
      <c r="C6557" s="182" t="s">
        <v>168</v>
      </c>
      <c r="D6557" s="183">
        <v>45007</v>
      </c>
      <c r="E6557" s="188" t="s">
        <v>15194</v>
      </c>
      <c r="F6557" s="186">
        <v>13099</v>
      </c>
      <c r="G6557" s="185" t="s">
        <v>6096</v>
      </c>
      <c r="H6557" s="110" t="s">
        <v>6141</v>
      </c>
      <c r="I6557" s="110"/>
    </row>
    <row r="6558" spans="1:9" ht="11.25" customHeight="1" x14ac:dyDescent="0.2">
      <c r="A6558" s="181">
        <v>102926</v>
      </c>
      <c r="B6558" s="182" t="s">
        <v>11223</v>
      </c>
      <c r="C6558" s="182" t="s">
        <v>178</v>
      </c>
      <c r="D6558" s="183"/>
      <c r="E6558" s="188" t="s">
        <v>15193</v>
      </c>
      <c r="F6558" s="186">
        <v>0</v>
      </c>
      <c r="G6558" s="185" t="s">
        <v>6096</v>
      </c>
      <c r="H6558" s="110" t="s">
        <v>6141</v>
      </c>
      <c r="I6558" s="110"/>
    </row>
    <row r="6559" spans="1:9" ht="11.25" customHeight="1" x14ac:dyDescent="0.2">
      <c r="A6559" s="181">
        <v>102927</v>
      </c>
      <c r="B6559" s="182" t="s">
        <v>8287</v>
      </c>
      <c r="C6559" s="182" t="s">
        <v>178</v>
      </c>
      <c r="D6559" s="183">
        <v>44680</v>
      </c>
      <c r="E6559" s="188" t="s">
        <v>7328</v>
      </c>
      <c r="F6559" s="186">
        <v>406861</v>
      </c>
      <c r="G6559" s="185" t="s">
        <v>6096</v>
      </c>
      <c r="H6559" s="110" t="s">
        <v>6141</v>
      </c>
      <c r="I6559" s="110"/>
    </row>
    <row r="6560" spans="1:9" ht="11.25" customHeight="1" x14ac:dyDescent="0.2">
      <c r="A6560" s="181">
        <v>102930</v>
      </c>
      <c r="B6560" s="182" t="s">
        <v>8987</v>
      </c>
      <c r="C6560" s="182" t="s">
        <v>178</v>
      </c>
      <c r="D6560" s="183">
        <v>45009</v>
      </c>
      <c r="E6560" s="188" t="s">
        <v>15194</v>
      </c>
      <c r="F6560" s="186">
        <v>561123</v>
      </c>
      <c r="G6560" s="185" t="s">
        <v>6096</v>
      </c>
      <c r="H6560" s="110" t="s">
        <v>6097</v>
      </c>
      <c r="I6560" s="110"/>
    </row>
    <row r="6561" spans="1:9" ht="11.25" customHeight="1" x14ac:dyDescent="0.2">
      <c r="A6561" s="181">
        <v>102931</v>
      </c>
      <c r="B6561" s="182" t="s">
        <v>9264</v>
      </c>
      <c r="C6561" s="182" t="s">
        <v>178</v>
      </c>
      <c r="D6561" s="183">
        <v>45001</v>
      </c>
      <c r="E6561" s="188" t="s">
        <v>15194</v>
      </c>
      <c r="F6561" s="186">
        <v>131</v>
      </c>
      <c r="G6561" s="185" t="s">
        <v>6096</v>
      </c>
      <c r="H6561" s="110" t="s">
        <v>6723</v>
      </c>
      <c r="I6561" s="110"/>
    </row>
    <row r="6562" spans="1:9" ht="11.25" customHeight="1" x14ac:dyDescent="0.2">
      <c r="A6562" s="181">
        <v>102932</v>
      </c>
      <c r="B6562" s="182" t="s">
        <v>11222</v>
      </c>
      <c r="C6562" s="182" t="s">
        <v>178</v>
      </c>
      <c r="D6562" s="183"/>
      <c r="E6562" s="188" t="s">
        <v>15193</v>
      </c>
      <c r="F6562" s="186">
        <v>0</v>
      </c>
      <c r="G6562" s="185" t="s">
        <v>6096</v>
      </c>
      <c r="H6562" s="110" t="s">
        <v>6723</v>
      </c>
      <c r="I6562" s="110"/>
    </row>
    <row r="6563" spans="1:9" ht="11.25" customHeight="1" x14ac:dyDescent="0.2">
      <c r="A6563" s="181">
        <v>102933</v>
      </c>
      <c r="B6563" s="182" t="s">
        <v>11221</v>
      </c>
      <c r="C6563" s="182" t="s">
        <v>178</v>
      </c>
      <c r="D6563" s="183"/>
      <c r="E6563" s="188" t="s">
        <v>15193</v>
      </c>
      <c r="F6563" s="186">
        <v>0</v>
      </c>
      <c r="G6563" s="185" t="s">
        <v>6096</v>
      </c>
      <c r="H6563" s="110" t="s">
        <v>6149</v>
      </c>
      <c r="I6563" s="110"/>
    </row>
    <row r="6564" spans="1:9" ht="11.25" customHeight="1" x14ac:dyDescent="0.2">
      <c r="A6564" s="181">
        <v>102934</v>
      </c>
      <c r="B6564" s="182" t="s">
        <v>1191</v>
      </c>
      <c r="C6564" s="182" t="s">
        <v>178</v>
      </c>
      <c r="D6564" s="183">
        <v>45001</v>
      </c>
      <c r="E6564" s="188" t="s">
        <v>15194</v>
      </c>
      <c r="F6564" s="186">
        <v>3000</v>
      </c>
      <c r="G6564" s="185" t="s">
        <v>6096</v>
      </c>
      <c r="H6564" s="110" t="s">
        <v>6262</v>
      </c>
      <c r="I6564" s="110"/>
    </row>
    <row r="6565" spans="1:9" ht="11.25" customHeight="1" x14ac:dyDescent="0.2">
      <c r="A6565" s="181">
        <v>102935</v>
      </c>
      <c r="B6565" s="182" t="s">
        <v>11220</v>
      </c>
      <c r="C6565" s="182" t="s">
        <v>178</v>
      </c>
      <c r="D6565" s="183"/>
      <c r="E6565" s="188" t="s">
        <v>15193</v>
      </c>
      <c r="F6565" s="186">
        <v>0</v>
      </c>
      <c r="G6565" s="185" t="s">
        <v>6096</v>
      </c>
      <c r="H6565" s="110" t="s">
        <v>7136</v>
      </c>
      <c r="I6565" s="110"/>
    </row>
    <row r="6566" spans="1:9" ht="11.25" customHeight="1" x14ac:dyDescent="0.2">
      <c r="A6566" s="181">
        <v>102936</v>
      </c>
      <c r="B6566" s="182" t="s">
        <v>11219</v>
      </c>
      <c r="C6566" s="182" t="s">
        <v>178</v>
      </c>
      <c r="D6566" s="183"/>
      <c r="E6566" s="188" t="s">
        <v>15193</v>
      </c>
      <c r="F6566" s="186">
        <v>0</v>
      </c>
      <c r="G6566" s="185" t="s">
        <v>6096</v>
      </c>
      <c r="H6566" s="110" t="s">
        <v>7385</v>
      </c>
      <c r="I6566" s="110"/>
    </row>
    <row r="6567" spans="1:9" ht="11.25" customHeight="1" x14ac:dyDescent="0.2">
      <c r="A6567" s="181">
        <v>102937</v>
      </c>
      <c r="B6567" s="182" t="s">
        <v>3731</v>
      </c>
      <c r="C6567" s="182" t="s">
        <v>178</v>
      </c>
      <c r="D6567" s="183"/>
      <c r="E6567" s="188" t="s">
        <v>15193</v>
      </c>
      <c r="F6567" s="186">
        <v>0</v>
      </c>
      <c r="G6567" s="185" t="s">
        <v>6096</v>
      </c>
      <c r="H6567" s="110" t="s">
        <v>6262</v>
      </c>
      <c r="I6567" s="110"/>
    </row>
    <row r="6568" spans="1:9" ht="11.25" customHeight="1" x14ac:dyDescent="0.2">
      <c r="A6568" s="181">
        <v>102938</v>
      </c>
      <c r="B6568" s="182" t="s">
        <v>7495</v>
      </c>
      <c r="C6568" s="182" t="s">
        <v>178</v>
      </c>
      <c r="D6568" s="184">
        <v>44589</v>
      </c>
      <c r="E6568" s="188" t="s">
        <v>7328</v>
      </c>
      <c r="F6568" s="186">
        <v>17597.009999999998</v>
      </c>
      <c r="G6568" s="185" t="s">
        <v>6096</v>
      </c>
      <c r="H6568" s="110" t="s">
        <v>6262</v>
      </c>
      <c r="I6568" s="110"/>
    </row>
    <row r="6569" spans="1:9" ht="11.25" customHeight="1" x14ac:dyDescent="0.2">
      <c r="A6569" s="181">
        <v>102939</v>
      </c>
      <c r="B6569" s="182" t="s">
        <v>7494</v>
      </c>
      <c r="C6569" s="182" t="s">
        <v>178</v>
      </c>
      <c r="D6569" s="183">
        <v>44589</v>
      </c>
      <c r="E6569" s="188" t="s">
        <v>7328</v>
      </c>
      <c r="F6569" s="186">
        <v>13836</v>
      </c>
      <c r="G6569" s="185" t="s">
        <v>6096</v>
      </c>
      <c r="H6569" s="110" t="s">
        <v>6262</v>
      </c>
      <c r="I6569" s="110"/>
    </row>
    <row r="6570" spans="1:9" ht="11.25" customHeight="1" x14ac:dyDescent="0.2">
      <c r="A6570" s="181">
        <v>102940</v>
      </c>
      <c r="B6570" s="182" t="s">
        <v>3744</v>
      </c>
      <c r="C6570" s="182" t="s">
        <v>178</v>
      </c>
      <c r="D6570" s="183"/>
      <c r="E6570" s="188" t="s">
        <v>15193</v>
      </c>
      <c r="F6570" s="186">
        <v>0</v>
      </c>
      <c r="G6570" s="185" t="s">
        <v>6096</v>
      </c>
      <c r="H6570" s="110" t="s">
        <v>6221</v>
      </c>
      <c r="I6570" s="110"/>
    </row>
    <row r="6571" spans="1:9" ht="11.25" customHeight="1" x14ac:dyDescent="0.2">
      <c r="A6571" s="181">
        <v>102941</v>
      </c>
      <c r="B6571" s="182" t="s">
        <v>11217</v>
      </c>
      <c r="C6571" s="182" t="s">
        <v>178</v>
      </c>
      <c r="D6571" s="183"/>
      <c r="E6571" s="188" t="s">
        <v>15193</v>
      </c>
      <c r="F6571" s="186">
        <v>0</v>
      </c>
      <c r="G6571" s="185" t="s">
        <v>6096</v>
      </c>
      <c r="H6571" s="110" t="s">
        <v>6155</v>
      </c>
      <c r="I6571" s="110"/>
    </row>
    <row r="6572" spans="1:9" ht="11.25" customHeight="1" x14ac:dyDescent="0.2">
      <c r="A6572" s="181">
        <v>102942</v>
      </c>
      <c r="B6572" s="182" t="s">
        <v>3745</v>
      </c>
      <c r="C6572" s="182" t="s">
        <v>178</v>
      </c>
      <c r="D6572" s="183"/>
      <c r="E6572" s="188" t="s">
        <v>15193</v>
      </c>
      <c r="F6572" s="186">
        <v>0</v>
      </c>
      <c r="G6572" s="185" t="s">
        <v>6096</v>
      </c>
      <c r="H6572" s="110" t="s">
        <v>6155</v>
      </c>
      <c r="I6572" s="110"/>
    </row>
    <row r="6573" spans="1:9" ht="11.25" customHeight="1" x14ac:dyDescent="0.2">
      <c r="A6573" s="181">
        <v>102943</v>
      </c>
      <c r="B6573" s="182" t="s">
        <v>3696</v>
      </c>
      <c r="C6573" s="182" t="s">
        <v>171</v>
      </c>
      <c r="D6573" s="183">
        <v>44589</v>
      </c>
      <c r="E6573" s="188" t="s">
        <v>7328</v>
      </c>
      <c r="F6573" s="186">
        <v>2738</v>
      </c>
      <c r="G6573" s="185" t="s">
        <v>6096</v>
      </c>
      <c r="H6573" s="110" t="s">
        <v>6215</v>
      </c>
      <c r="I6573" s="110"/>
    </row>
    <row r="6574" spans="1:9" ht="11.25" customHeight="1" x14ac:dyDescent="0.2">
      <c r="A6574" s="181">
        <v>102944</v>
      </c>
      <c r="B6574" s="182" t="s">
        <v>783</v>
      </c>
      <c r="C6574" s="182" t="s">
        <v>183</v>
      </c>
      <c r="D6574" s="183"/>
      <c r="E6574" s="188" t="s">
        <v>15193</v>
      </c>
      <c r="F6574" s="186">
        <v>0</v>
      </c>
      <c r="G6574" s="185" t="s">
        <v>6096</v>
      </c>
      <c r="H6574" s="110" t="s">
        <v>6155</v>
      </c>
      <c r="I6574" s="110"/>
    </row>
    <row r="6575" spans="1:9" ht="11.25" customHeight="1" x14ac:dyDescent="0.2">
      <c r="A6575" s="181">
        <v>102945</v>
      </c>
      <c r="B6575" s="182" t="s">
        <v>11216</v>
      </c>
      <c r="C6575" s="182" t="s">
        <v>751</v>
      </c>
      <c r="D6575" s="183"/>
      <c r="E6575" s="188" t="s">
        <v>15193</v>
      </c>
      <c r="F6575" s="186">
        <v>0</v>
      </c>
      <c r="G6575" s="185" t="s">
        <v>6096</v>
      </c>
      <c r="H6575" s="110" t="s">
        <v>6257</v>
      </c>
      <c r="I6575" s="110"/>
    </row>
    <row r="6576" spans="1:9" ht="11.25" customHeight="1" x14ac:dyDescent="0.2">
      <c r="A6576" s="181">
        <v>102946</v>
      </c>
      <c r="B6576" s="182" t="s">
        <v>11215</v>
      </c>
      <c r="C6576" s="182" t="s">
        <v>171</v>
      </c>
      <c r="D6576" s="183"/>
      <c r="E6576" s="188" t="s">
        <v>15193</v>
      </c>
      <c r="F6576" s="186">
        <v>0</v>
      </c>
      <c r="G6576" s="185" t="s">
        <v>6096</v>
      </c>
      <c r="H6576" s="110" t="s">
        <v>6236</v>
      </c>
      <c r="I6576" s="110"/>
    </row>
    <row r="6577" spans="1:9" ht="11.25" customHeight="1" x14ac:dyDescent="0.2">
      <c r="A6577" s="181">
        <v>102947</v>
      </c>
      <c r="B6577" s="182" t="s">
        <v>9240</v>
      </c>
      <c r="C6577" s="182" t="s">
        <v>178</v>
      </c>
      <c r="D6577" s="183">
        <v>45014</v>
      </c>
      <c r="E6577" s="188" t="s">
        <v>15194</v>
      </c>
      <c r="F6577" s="186">
        <v>938837.01</v>
      </c>
      <c r="G6577" s="185" t="s">
        <v>6096</v>
      </c>
      <c r="H6577" s="110" t="s">
        <v>6215</v>
      </c>
      <c r="I6577" s="110"/>
    </row>
    <row r="6578" spans="1:9" ht="11.25" customHeight="1" x14ac:dyDescent="0.2">
      <c r="A6578" s="181">
        <v>102948</v>
      </c>
      <c r="B6578" s="182" t="s">
        <v>3386</v>
      </c>
      <c r="C6578" s="182" t="s">
        <v>178</v>
      </c>
      <c r="D6578" s="183">
        <v>45014</v>
      </c>
      <c r="E6578" s="188" t="s">
        <v>15194</v>
      </c>
      <c r="F6578" s="186">
        <v>1236250</v>
      </c>
      <c r="G6578" s="185" t="s">
        <v>6096</v>
      </c>
      <c r="H6578" s="110" t="s">
        <v>6257</v>
      </c>
      <c r="I6578" s="110"/>
    </row>
    <row r="6579" spans="1:9" ht="11.25" customHeight="1" x14ac:dyDescent="0.2">
      <c r="A6579" s="181">
        <v>102949</v>
      </c>
      <c r="B6579" s="182" t="s">
        <v>11214</v>
      </c>
      <c r="C6579" s="182" t="s">
        <v>178</v>
      </c>
      <c r="D6579" s="183"/>
      <c r="E6579" s="188" t="s">
        <v>15193</v>
      </c>
      <c r="F6579" s="186">
        <v>0</v>
      </c>
      <c r="G6579" s="185" t="s">
        <v>6096</v>
      </c>
      <c r="H6579" s="110" t="s">
        <v>6257</v>
      </c>
      <c r="I6579" s="110"/>
    </row>
    <row r="6580" spans="1:9" ht="11.25" customHeight="1" x14ac:dyDescent="0.2">
      <c r="A6580" s="181">
        <v>102950</v>
      </c>
      <c r="B6580" s="182" t="s">
        <v>8704</v>
      </c>
      <c r="C6580" s="182" t="s">
        <v>178</v>
      </c>
      <c r="D6580" s="183">
        <v>45009</v>
      </c>
      <c r="E6580" s="188" t="s">
        <v>15194</v>
      </c>
      <c r="F6580" s="186">
        <v>192990</v>
      </c>
      <c r="G6580" s="185" t="s">
        <v>6096</v>
      </c>
      <c r="H6580" s="110" t="s">
        <v>6215</v>
      </c>
      <c r="I6580" s="110"/>
    </row>
    <row r="6581" spans="1:9" ht="11.25" customHeight="1" x14ac:dyDescent="0.2">
      <c r="A6581" s="181">
        <v>102951</v>
      </c>
      <c r="B6581" s="182" t="s">
        <v>8703</v>
      </c>
      <c r="C6581" s="182" t="s">
        <v>178</v>
      </c>
      <c r="D6581" s="183">
        <v>44917</v>
      </c>
      <c r="E6581" s="188" t="s">
        <v>7328</v>
      </c>
      <c r="F6581" s="186">
        <v>243469</v>
      </c>
      <c r="G6581" s="185" t="s">
        <v>6096</v>
      </c>
      <c r="H6581" s="110" t="s">
        <v>6257</v>
      </c>
      <c r="I6581" s="110"/>
    </row>
    <row r="6582" spans="1:9" ht="11.25" customHeight="1" x14ac:dyDescent="0.2">
      <c r="A6582" s="181">
        <v>102953</v>
      </c>
      <c r="B6582" s="182" t="s">
        <v>6476</v>
      </c>
      <c r="C6582" s="182" t="s">
        <v>178</v>
      </c>
      <c r="D6582" s="183">
        <v>45001</v>
      </c>
      <c r="E6582" s="188" t="s">
        <v>15194</v>
      </c>
      <c r="F6582" s="186">
        <v>1528</v>
      </c>
      <c r="G6582" s="185" t="s">
        <v>6096</v>
      </c>
      <c r="H6582" s="110" t="s">
        <v>6215</v>
      </c>
      <c r="I6582" s="110"/>
    </row>
    <row r="6583" spans="1:9" ht="11.25" customHeight="1" x14ac:dyDescent="0.2">
      <c r="A6583" s="110">
        <v>102954</v>
      </c>
      <c r="B6583" s="110" t="s">
        <v>14466</v>
      </c>
      <c r="C6583" s="110" t="s">
        <v>178</v>
      </c>
      <c r="D6583" s="183">
        <v>45009</v>
      </c>
      <c r="E6583" s="110" t="s">
        <v>15194</v>
      </c>
      <c r="F6583" s="110">
        <v>42089</v>
      </c>
      <c r="G6583" s="185" t="s">
        <v>6096</v>
      </c>
      <c r="H6583" s="110" t="s">
        <v>6257</v>
      </c>
      <c r="I6583" s="110"/>
    </row>
    <row r="6584" spans="1:9" ht="11.25" customHeight="1" x14ac:dyDescent="0.2">
      <c r="A6584" s="110">
        <v>102955</v>
      </c>
      <c r="B6584" s="110" t="s">
        <v>3382</v>
      </c>
      <c r="C6584" s="110" t="s">
        <v>178</v>
      </c>
      <c r="D6584" s="183">
        <v>45009</v>
      </c>
      <c r="E6584" s="110" t="s">
        <v>15194</v>
      </c>
      <c r="F6584" s="110">
        <v>107673</v>
      </c>
      <c r="G6584" s="185" t="s">
        <v>6096</v>
      </c>
      <c r="H6584" s="110" t="s">
        <v>6215</v>
      </c>
      <c r="I6584" s="110"/>
    </row>
    <row r="6585" spans="1:9" ht="11.25" customHeight="1" x14ac:dyDescent="0.2">
      <c r="A6585" s="181">
        <v>102957</v>
      </c>
      <c r="B6585" s="182" t="s">
        <v>3374</v>
      </c>
      <c r="C6585" s="182" t="s">
        <v>178</v>
      </c>
      <c r="D6585" s="183">
        <v>45014</v>
      </c>
      <c r="E6585" s="188" t="s">
        <v>15194</v>
      </c>
      <c r="F6585" s="186">
        <v>67511</v>
      </c>
      <c r="G6585" s="185" t="s">
        <v>6096</v>
      </c>
      <c r="H6585" s="110" t="s">
        <v>6215</v>
      </c>
      <c r="I6585" s="110"/>
    </row>
    <row r="6586" spans="1:9" ht="11.25" customHeight="1" x14ac:dyDescent="0.2">
      <c r="A6586" s="181">
        <v>102958</v>
      </c>
      <c r="B6586" s="182" t="s">
        <v>4608</v>
      </c>
      <c r="C6586" s="182" t="s">
        <v>178</v>
      </c>
      <c r="D6586" s="183">
        <v>45001</v>
      </c>
      <c r="E6586" s="188" t="s">
        <v>15194</v>
      </c>
      <c r="F6586" s="186">
        <v>503</v>
      </c>
      <c r="G6586" s="185" t="s">
        <v>6096</v>
      </c>
      <c r="H6586" s="110" t="s">
        <v>6215</v>
      </c>
      <c r="I6586" s="110"/>
    </row>
    <row r="6587" spans="1:9" ht="11.25" customHeight="1" x14ac:dyDescent="0.2">
      <c r="A6587" s="181">
        <v>102959</v>
      </c>
      <c r="B6587" s="182" t="s">
        <v>3381</v>
      </c>
      <c r="C6587" s="182" t="s">
        <v>178</v>
      </c>
      <c r="D6587" s="183">
        <v>45009</v>
      </c>
      <c r="E6587" s="188" t="s">
        <v>15194</v>
      </c>
      <c r="F6587" s="186">
        <v>78760.990000000005</v>
      </c>
      <c r="G6587" s="185" t="s">
        <v>6096</v>
      </c>
      <c r="H6587" s="110" t="s">
        <v>6215</v>
      </c>
      <c r="I6587" s="110"/>
    </row>
    <row r="6588" spans="1:9" ht="11.25" customHeight="1" x14ac:dyDescent="0.2">
      <c r="A6588" s="181">
        <v>102960</v>
      </c>
      <c r="B6588" s="182" t="s">
        <v>8824</v>
      </c>
      <c r="C6588" s="182" t="s">
        <v>171</v>
      </c>
      <c r="D6588" s="184">
        <v>43553</v>
      </c>
      <c r="E6588" s="188" t="s">
        <v>15195</v>
      </c>
      <c r="F6588" s="186">
        <v>18255</v>
      </c>
      <c r="G6588" s="185" t="s">
        <v>6096</v>
      </c>
      <c r="H6588" s="110" t="s">
        <v>6215</v>
      </c>
      <c r="I6588" s="110"/>
    </row>
    <row r="6589" spans="1:9" ht="11.25" customHeight="1" x14ac:dyDescent="0.2">
      <c r="A6589" s="181">
        <v>102961</v>
      </c>
      <c r="B6589" s="182" t="s">
        <v>4449</v>
      </c>
      <c r="C6589" s="182" t="s">
        <v>171</v>
      </c>
      <c r="D6589" s="183"/>
      <c r="E6589" s="188" t="s">
        <v>15193</v>
      </c>
      <c r="F6589" s="186">
        <v>0</v>
      </c>
      <c r="G6589" s="185" t="s">
        <v>6096</v>
      </c>
      <c r="H6589" s="110" t="s">
        <v>6215</v>
      </c>
      <c r="I6589" s="110"/>
    </row>
    <row r="6590" spans="1:9" ht="11.25" customHeight="1" x14ac:dyDescent="0.2">
      <c r="A6590" s="181">
        <v>102962</v>
      </c>
      <c r="B6590" s="182" t="s">
        <v>4753</v>
      </c>
      <c r="C6590" s="182" t="s">
        <v>171</v>
      </c>
      <c r="D6590" s="183">
        <v>43544</v>
      </c>
      <c r="E6590" s="188" t="s">
        <v>15195</v>
      </c>
      <c r="F6590" s="186">
        <v>1876</v>
      </c>
      <c r="G6590" s="185" t="s">
        <v>6096</v>
      </c>
      <c r="H6590" s="110" t="s">
        <v>6215</v>
      </c>
      <c r="I6590" s="110"/>
    </row>
    <row r="6591" spans="1:9" ht="11.25" customHeight="1" x14ac:dyDescent="0.2">
      <c r="A6591" s="181">
        <v>102963</v>
      </c>
      <c r="B6591" s="182" t="s">
        <v>2066</v>
      </c>
      <c r="C6591" s="182" t="s">
        <v>178</v>
      </c>
      <c r="D6591" s="183"/>
      <c r="E6591" s="188" t="s">
        <v>15193</v>
      </c>
      <c r="F6591" s="186">
        <v>0</v>
      </c>
      <c r="G6591" s="185" t="s">
        <v>6096</v>
      </c>
      <c r="H6591" s="110" t="s">
        <v>6215</v>
      </c>
      <c r="I6591" s="110"/>
    </row>
    <row r="6592" spans="1:9" ht="11.25" customHeight="1" x14ac:dyDescent="0.2">
      <c r="A6592" s="181">
        <v>102964</v>
      </c>
      <c r="B6592" s="182" t="s">
        <v>9192</v>
      </c>
      <c r="C6592" s="182" t="s">
        <v>178</v>
      </c>
      <c r="D6592" s="183">
        <v>45001</v>
      </c>
      <c r="E6592" s="188" t="s">
        <v>15194</v>
      </c>
      <c r="F6592" s="186">
        <v>1663</v>
      </c>
      <c r="G6592" s="185" t="s">
        <v>6096</v>
      </c>
      <c r="H6592" s="110" t="s">
        <v>6119</v>
      </c>
      <c r="I6592" s="110"/>
    </row>
    <row r="6593" spans="1:9" ht="11.25" customHeight="1" x14ac:dyDescent="0.2">
      <c r="A6593" s="181">
        <v>102965</v>
      </c>
      <c r="B6593" s="182" t="s">
        <v>8823</v>
      </c>
      <c r="C6593" s="182" t="s">
        <v>171</v>
      </c>
      <c r="D6593" s="183">
        <v>43553</v>
      </c>
      <c r="E6593" s="188" t="s">
        <v>15195</v>
      </c>
      <c r="F6593" s="186">
        <v>12282</v>
      </c>
      <c r="G6593" s="185" t="s">
        <v>6096</v>
      </c>
      <c r="H6593" s="110" t="s">
        <v>6119</v>
      </c>
      <c r="I6593" s="110"/>
    </row>
    <row r="6594" spans="1:9" ht="11.25" customHeight="1" x14ac:dyDescent="0.2">
      <c r="A6594" s="181">
        <v>102966</v>
      </c>
      <c r="B6594" s="182" t="s">
        <v>11213</v>
      </c>
      <c r="C6594" s="182" t="s">
        <v>171</v>
      </c>
      <c r="D6594" s="183"/>
      <c r="E6594" s="188" t="s">
        <v>15193</v>
      </c>
      <c r="F6594" s="186">
        <v>0</v>
      </c>
      <c r="G6594" s="185" t="s">
        <v>6096</v>
      </c>
      <c r="H6594" s="110" t="s">
        <v>6119</v>
      </c>
      <c r="I6594" s="110"/>
    </row>
    <row r="6595" spans="1:9" ht="11.25" customHeight="1" x14ac:dyDescent="0.2">
      <c r="A6595" s="181">
        <v>102967</v>
      </c>
      <c r="B6595" s="182" t="s">
        <v>2532</v>
      </c>
      <c r="C6595" s="182" t="s">
        <v>171</v>
      </c>
      <c r="D6595" s="183"/>
      <c r="E6595" s="188" t="s">
        <v>15193</v>
      </c>
      <c r="F6595" s="186">
        <v>0</v>
      </c>
      <c r="G6595" s="185" t="s">
        <v>6096</v>
      </c>
      <c r="H6595" s="110" t="s">
        <v>6203</v>
      </c>
      <c r="I6595" s="110"/>
    </row>
    <row r="6596" spans="1:9" ht="11.25" customHeight="1" x14ac:dyDescent="0.2">
      <c r="A6596" s="181">
        <v>102968</v>
      </c>
      <c r="B6596" s="182" t="s">
        <v>11212</v>
      </c>
      <c r="C6596" s="182" t="s">
        <v>171</v>
      </c>
      <c r="D6596" s="183"/>
      <c r="E6596" s="188" t="s">
        <v>15193</v>
      </c>
      <c r="F6596" s="186">
        <v>0</v>
      </c>
      <c r="G6596" s="185" t="s">
        <v>6096</v>
      </c>
      <c r="H6596" s="110" t="s">
        <v>6119</v>
      </c>
      <c r="I6596" s="110"/>
    </row>
    <row r="6597" spans="1:9" ht="11.25" customHeight="1" x14ac:dyDescent="0.2">
      <c r="A6597" s="181">
        <v>102969</v>
      </c>
      <c r="B6597" s="182" t="s">
        <v>11211</v>
      </c>
      <c r="C6597" s="182" t="s">
        <v>178</v>
      </c>
      <c r="D6597" s="183"/>
      <c r="E6597" s="188" t="s">
        <v>15193</v>
      </c>
      <c r="F6597" s="186">
        <v>0</v>
      </c>
      <c r="G6597" s="185" t="s">
        <v>6096</v>
      </c>
      <c r="H6597" s="110" t="s">
        <v>6119</v>
      </c>
      <c r="I6597" s="110"/>
    </row>
    <row r="6598" spans="1:9" ht="11.25" customHeight="1" x14ac:dyDescent="0.2">
      <c r="A6598" s="181">
        <v>102970</v>
      </c>
      <c r="B6598" s="182" t="s">
        <v>251</v>
      </c>
      <c r="C6598" s="182" t="s">
        <v>250</v>
      </c>
      <c r="D6598" s="183"/>
      <c r="E6598" s="188" t="s">
        <v>15193</v>
      </c>
      <c r="F6598" s="186">
        <v>0</v>
      </c>
      <c r="G6598" s="185" t="s">
        <v>6096</v>
      </c>
      <c r="H6598" s="110" t="s">
        <v>6370</v>
      </c>
      <c r="I6598" s="110"/>
    </row>
    <row r="6599" spans="1:9" ht="11.25" customHeight="1" x14ac:dyDescent="0.2">
      <c r="A6599" s="181">
        <v>102971</v>
      </c>
      <c r="B6599" s="182" t="s">
        <v>249</v>
      </c>
      <c r="C6599" s="182" t="s">
        <v>250</v>
      </c>
      <c r="D6599" s="183"/>
      <c r="E6599" s="188" t="s">
        <v>15193</v>
      </c>
      <c r="F6599" s="186">
        <v>0</v>
      </c>
      <c r="G6599" s="185" t="s">
        <v>6096</v>
      </c>
      <c r="H6599" s="110" t="s">
        <v>6370</v>
      </c>
      <c r="I6599" s="110"/>
    </row>
    <row r="6600" spans="1:9" ht="11.25" customHeight="1" x14ac:dyDescent="0.2">
      <c r="A6600" s="181">
        <v>102972</v>
      </c>
      <c r="B6600" s="182" t="s">
        <v>11210</v>
      </c>
      <c r="C6600" s="182" t="s">
        <v>178</v>
      </c>
      <c r="D6600" s="183"/>
      <c r="E6600" s="188" t="s">
        <v>15193</v>
      </c>
      <c r="F6600" s="186">
        <v>0</v>
      </c>
      <c r="G6600" s="185" t="s">
        <v>6096</v>
      </c>
      <c r="H6600" s="110" t="s">
        <v>6155</v>
      </c>
      <c r="I6600" s="110"/>
    </row>
    <row r="6601" spans="1:9" ht="11.25" customHeight="1" x14ac:dyDescent="0.2">
      <c r="A6601" s="181">
        <v>102973</v>
      </c>
      <c r="B6601" s="182" t="s">
        <v>248</v>
      </c>
      <c r="C6601" s="182" t="s">
        <v>178</v>
      </c>
      <c r="D6601" s="183"/>
      <c r="E6601" s="188" t="s">
        <v>15193</v>
      </c>
      <c r="F6601" s="186">
        <v>0</v>
      </c>
      <c r="G6601" s="185" t="s">
        <v>6096</v>
      </c>
      <c r="H6601" s="110" t="s">
        <v>6119</v>
      </c>
      <c r="I6601" s="110"/>
    </row>
    <row r="6602" spans="1:9" ht="11.25" customHeight="1" x14ac:dyDescent="0.2">
      <c r="A6602" s="181">
        <v>102974</v>
      </c>
      <c r="B6602" s="182" t="s">
        <v>1192</v>
      </c>
      <c r="C6602" s="182" t="s">
        <v>178</v>
      </c>
      <c r="D6602" s="183">
        <v>45001</v>
      </c>
      <c r="E6602" s="188" t="s">
        <v>15194</v>
      </c>
      <c r="F6602" s="186">
        <v>80614</v>
      </c>
      <c r="G6602" s="185" t="s">
        <v>6096</v>
      </c>
      <c r="H6602" s="110" t="s">
        <v>6119</v>
      </c>
      <c r="I6602" s="110"/>
    </row>
    <row r="6603" spans="1:9" ht="11.25" customHeight="1" x14ac:dyDescent="0.2">
      <c r="A6603" s="181">
        <v>102975</v>
      </c>
      <c r="B6603" s="182" t="s">
        <v>3639</v>
      </c>
      <c r="C6603" s="182" t="s">
        <v>178</v>
      </c>
      <c r="D6603" s="183">
        <v>45009</v>
      </c>
      <c r="E6603" s="188" t="s">
        <v>15194</v>
      </c>
      <c r="F6603" s="186">
        <v>18937.009999999998</v>
      </c>
      <c r="G6603" s="185" t="s">
        <v>6096</v>
      </c>
      <c r="H6603" s="110" t="s">
        <v>6203</v>
      </c>
      <c r="I6603" s="110"/>
    </row>
    <row r="6604" spans="1:9" ht="11.25" customHeight="1" x14ac:dyDescent="0.2">
      <c r="A6604" s="181">
        <v>102976</v>
      </c>
      <c r="B6604" s="182" t="s">
        <v>4356</v>
      </c>
      <c r="C6604" s="182" t="s">
        <v>178</v>
      </c>
      <c r="D6604" s="183"/>
      <c r="E6604" s="188" t="s">
        <v>15193</v>
      </c>
      <c r="F6604" s="186">
        <v>0</v>
      </c>
      <c r="G6604" s="185" t="s">
        <v>6096</v>
      </c>
      <c r="H6604" s="110" t="s">
        <v>7081</v>
      </c>
      <c r="I6604" s="110"/>
    </row>
    <row r="6605" spans="1:9" ht="11.25" customHeight="1" x14ac:dyDescent="0.2">
      <c r="A6605" s="181">
        <v>102977</v>
      </c>
      <c r="B6605" s="182" t="s">
        <v>6961</v>
      </c>
      <c r="C6605" s="182" t="s">
        <v>178</v>
      </c>
      <c r="D6605" s="183">
        <v>44590</v>
      </c>
      <c r="E6605" s="188" t="s">
        <v>7328</v>
      </c>
      <c r="F6605" s="186">
        <v>158373.01</v>
      </c>
      <c r="G6605" s="185" t="s">
        <v>6096</v>
      </c>
      <c r="H6605" s="110" t="s">
        <v>7101</v>
      </c>
      <c r="I6605" s="110"/>
    </row>
    <row r="6606" spans="1:9" ht="11.25" customHeight="1" x14ac:dyDescent="0.2">
      <c r="A6606" s="181">
        <v>102978</v>
      </c>
      <c r="B6606" s="182" t="s">
        <v>3431</v>
      </c>
      <c r="C6606" s="182" t="s">
        <v>178</v>
      </c>
      <c r="D6606" s="183">
        <v>45014</v>
      </c>
      <c r="E6606" s="188" t="s">
        <v>15194</v>
      </c>
      <c r="F6606" s="186">
        <v>654969</v>
      </c>
      <c r="G6606" s="185" t="s">
        <v>6096</v>
      </c>
      <c r="H6606" s="110" t="s">
        <v>6221</v>
      </c>
      <c r="I6606" s="110"/>
    </row>
    <row r="6607" spans="1:9" ht="11.25" customHeight="1" x14ac:dyDescent="0.2">
      <c r="A6607" s="181">
        <v>102979</v>
      </c>
      <c r="B6607" s="182" t="s">
        <v>11208</v>
      </c>
      <c r="C6607" s="182" t="s">
        <v>4532</v>
      </c>
      <c r="D6607" s="183"/>
      <c r="E6607" s="188" t="s">
        <v>15193</v>
      </c>
      <c r="F6607" s="186">
        <v>0</v>
      </c>
      <c r="G6607" s="185" t="s">
        <v>6096</v>
      </c>
      <c r="H6607" s="110" t="s">
        <v>7081</v>
      </c>
      <c r="I6607" s="110"/>
    </row>
    <row r="6608" spans="1:9" ht="11.25" customHeight="1" x14ac:dyDescent="0.2">
      <c r="A6608" s="181">
        <v>102980</v>
      </c>
      <c r="B6608" s="182" t="s">
        <v>1343</v>
      </c>
      <c r="C6608" s="182" t="s">
        <v>178</v>
      </c>
      <c r="D6608" s="183"/>
      <c r="E6608" s="188" t="s">
        <v>15193</v>
      </c>
      <c r="F6608" s="186">
        <v>0</v>
      </c>
      <c r="G6608" s="185" t="s">
        <v>6096</v>
      </c>
      <c r="H6608" s="110" t="s">
        <v>7081</v>
      </c>
      <c r="I6608" s="110"/>
    </row>
    <row r="6609" spans="1:9" ht="11.25" customHeight="1" x14ac:dyDescent="0.2">
      <c r="A6609" s="181">
        <v>102981</v>
      </c>
      <c r="B6609" s="182" t="s">
        <v>11205</v>
      </c>
      <c r="C6609" s="182" t="s">
        <v>178</v>
      </c>
      <c r="D6609" s="183"/>
      <c r="E6609" s="188" t="s">
        <v>15193</v>
      </c>
      <c r="F6609" s="186">
        <v>0</v>
      </c>
      <c r="G6609" s="185" t="s">
        <v>6096</v>
      </c>
      <c r="H6609" s="110" t="s">
        <v>7081</v>
      </c>
      <c r="I6609" s="110"/>
    </row>
    <row r="6610" spans="1:9" ht="11.25" customHeight="1" x14ac:dyDescent="0.2">
      <c r="A6610" s="181">
        <v>102982</v>
      </c>
      <c r="B6610" s="182" t="s">
        <v>1398</v>
      </c>
      <c r="C6610" s="182" t="s">
        <v>178</v>
      </c>
      <c r="D6610" s="183">
        <v>45001</v>
      </c>
      <c r="E6610" s="188" t="s">
        <v>15194</v>
      </c>
      <c r="F6610" s="186">
        <v>300</v>
      </c>
      <c r="G6610" s="185" t="s">
        <v>6096</v>
      </c>
      <c r="H6610" s="110" t="s">
        <v>6191</v>
      </c>
      <c r="I6610" s="110"/>
    </row>
    <row r="6611" spans="1:9" ht="11.25" customHeight="1" x14ac:dyDescent="0.2">
      <c r="A6611" s="181">
        <v>102983</v>
      </c>
      <c r="B6611" s="182" t="s">
        <v>11203</v>
      </c>
      <c r="C6611" s="182" t="s">
        <v>4532</v>
      </c>
      <c r="D6611" s="183"/>
      <c r="E6611" s="188" t="s">
        <v>15193</v>
      </c>
      <c r="F6611" s="186">
        <v>0</v>
      </c>
      <c r="G6611" s="185" t="s">
        <v>6096</v>
      </c>
      <c r="H6611" s="110" t="s">
        <v>6191</v>
      </c>
      <c r="I6611" s="110"/>
    </row>
    <row r="6612" spans="1:9" ht="11.25" customHeight="1" x14ac:dyDescent="0.2">
      <c r="A6612" s="181">
        <v>102984</v>
      </c>
      <c r="B6612" s="182" t="s">
        <v>1213</v>
      </c>
      <c r="C6612" s="182" t="s">
        <v>178</v>
      </c>
      <c r="D6612" s="184"/>
      <c r="E6612" s="188" t="s">
        <v>15193</v>
      </c>
      <c r="F6612" s="186">
        <v>0</v>
      </c>
      <c r="G6612" s="185" t="s">
        <v>6096</v>
      </c>
      <c r="H6612" s="110" t="s">
        <v>6340</v>
      </c>
      <c r="I6612" s="110"/>
    </row>
    <row r="6613" spans="1:9" ht="11.25" customHeight="1" x14ac:dyDescent="0.2">
      <c r="A6613" s="181">
        <v>102985</v>
      </c>
      <c r="B6613" s="182" t="s">
        <v>6959</v>
      </c>
      <c r="C6613" s="182" t="s">
        <v>178</v>
      </c>
      <c r="D6613" s="183">
        <v>44590</v>
      </c>
      <c r="E6613" s="188" t="s">
        <v>7328</v>
      </c>
      <c r="F6613" s="186">
        <v>27356.01</v>
      </c>
      <c r="G6613" s="185" t="s">
        <v>6096</v>
      </c>
      <c r="H6613" s="110" t="s">
        <v>6155</v>
      </c>
      <c r="I6613" s="110"/>
    </row>
    <row r="6614" spans="1:9" ht="11.25" customHeight="1" x14ac:dyDescent="0.2">
      <c r="A6614" s="181">
        <v>102986</v>
      </c>
      <c r="B6614" s="182" t="s">
        <v>11200</v>
      </c>
      <c r="C6614" s="182" t="s">
        <v>178</v>
      </c>
      <c r="D6614" s="183"/>
      <c r="E6614" s="188" t="s">
        <v>15193</v>
      </c>
      <c r="F6614" s="186">
        <v>0</v>
      </c>
      <c r="G6614" s="185" t="s">
        <v>6096</v>
      </c>
      <c r="H6614" s="110" t="s">
        <v>6155</v>
      </c>
      <c r="I6614" s="110"/>
    </row>
    <row r="6615" spans="1:9" ht="11.25" customHeight="1" x14ac:dyDescent="0.2">
      <c r="A6615" s="181">
        <v>102987</v>
      </c>
      <c r="B6615" s="182" t="s">
        <v>6958</v>
      </c>
      <c r="C6615" s="182" t="s">
        <v>178</v>
      </c>
      <c r="D6615" s="183">
        <v>44601</v>
      </c>
      <c r="E6615" s="188" t="s">
        <v>7328</v>
      </c>
      <c r="F6615" s="186">
        <v>38522</v>
      </c>
      <c r="G6615" s="185" t="s">
        <v>6096</v>
      </c>
      <c r="H6615" s="110" t="s">
        <v>6221</v>
      </c>
      <c r="I6615" s="110"/>
    </row>
    <row r="6616" spans="1:9" ht="11.25" customHeight="1" x14ac:dyDescent="0.2">
      <c r="A6616" s="181">
        <v>102988</v>
      </c>
      <c r="B6616" s="182" t="s">
        <v>11198</v>
      </c>
      <c r="C6616" s="182" t="s">
        <v>4532</v>
      </c>
      <c r="D6616" s="183"/>
      <c r="E6616" s="188" t="s">
        <v>15193</v>
      </c>
      <c r="F6616" s="186">
        <v>0</v>
      </c>
      <c r="G6616" s="185" t="s">
        <v>6096</v>
      </c>
      <c r="H6616" s="110" t="s">
        <v>6230</v>
      </c>
      <c r="I6616" s="110"/>
    </row>
    <row r="6617" spans="1:9" ht="11.25" customHeight="1" x14ac:dyDescent="0.2">
      <c r="A6617" s="181">
        <v>102989</v>
      </c>
      <c r="B6617" s="182" t="s">
        <v>11196</v>
      </c>
      <c r="C6617" s="182" t="s">
        <v>178</v>
      </c>
      <c r="D6617" s="183">
        <v>44590</v>
      </c>
      <c r="E6617" s="188" t="s">
        <v>7328</v>
      </c>
      <c r="F6617" s="186">
        <v>35805.01</v>
      </c>
      <c r="G6617" s="185" t="s">
        <v>6096</v>
      </c>
      <c r="H6617" s="110" t="s">
        <v>6119</v>
      </c>
      <c r="I6617" s="110"/>
    </row>
    <row r="6618" spans="1:9" ht="11.25" customHeight="1" x14ac:dyDescent="0.2">
      <c r="A6618" s="181">
        <v>102990</v>
      </c>
      <c r="B6618" s="182" t="s">
        <v>1298</v>
      </c>
      <c r="C6618" s="182" t="s">
        <v>178</v>
      </c>
      <c r="D6618" s="183"/>
      <c r="E6618" s="188" t="s">
        <v>15193</v>
      </c>
      <c r="F6618" s="186">
        <v>0</v>
      </c>
      <c r="G6618" s="185" t="s">
        <v>6096</v>
      </c>
      <c r="H6618" s="110" t="s">
        <v>6257</v>
      </c>
      <c r="I6618" s="110"/>
    </row>
    <row r="6619" spans="1:9" ht="11.25" customHeight="1" x14ac:dyDescent="0.2">
      <c r="A6619" s="181">
        <v>102991</v>
      </c>
      <c r="B6619" s="182" t="s">
        <v>6956</v>
      </c>
      <c r="C6619" s="182" t="s">
        <v>178</v>
      </c>
      <c r="D6619" s="183">
        <v>44590</v>
      </c>
      <c r="E6619" s="188" t="s">
        <v>7328</v>
      </c>
      <c r="F6619" s="186">
        <v>22075</v>
      </c>
      <c r="G6619" s="185" t="s">
        <v>6096</v>
      </c>
      <c r="H6619" s="110" t="s">
        <v>6257</v>
      </c>
      <c r="I6619" s="110"/>
    </row>
    <row r="6620" spans="1:9" ht="11.25" customHeight="1" x14ac:dyDescent="0.2">
      <c r="A6620" s="181">
        <v>102992</v>
      </c>
      <c r="B6620" s="182" t="s">
        <v>3385</v>
      </c>
      <c r="C6620" s="182" t="s">
        <v>178</v>
      </c>
      <c r="D6620" s="184">
        <v>45014</v>
      </c>
      <c r="E6620" s="188" t="s">
        <v>15194</v>
      </c>
      <c r="F6620" s="186">
        <v>968874</v>
      </c>
      <c r="G6620" s="185" t="s">
        <v>6096</v>
      </c>
      <c r="H6620" s="110" t="s">
        <v>6257</v>
      </c>
      <c r="I6620" s="110"/>
    </row>
    <row r="6621" spans="1:9" ht="11.25" customHeight="1" x14ac:dyDescent="0.2">
      <c r="A6621" s="181">
        <v>102993</v>
      </c>
      <c r="B6621" s="182" t="s">
        <v>1172</v>
      </c>
      <c r="C6621" s="182" t="s">
        <v>178</v>
      </c>
      <c r="D6621" s="184">
        <v>44588</v>
      </c>
      <c r="E6621" s="188" t="s">
        <v>7328</v>
      </c>
      <c r="F6621" s="186">
        <v>44534</v>
      </c>
      <c r="G6621" s="185" t="s">
        <v>6096</v>
      </c>
      <c r="H6621" s="110" t="s">
        <v>6272</v>
      </c>
      <c r="I6621" s="110"/>
    </row>
    <row r="6622" spans="1:9" ht="11.25" customHeight="1" x14ac:dyDescent="0.2">
      <c r="A6622" s="181">
        <v>102994</v>
      </c>
      <c r="B6622" s="182" t="s">
        <v>3430</v>
      </c>
      <c r="C6622" s="182" t="s">
        <v>178</v>
      </c>
      <c r="D6622" s="183">
        <v>45014</v>
      </c>
      <c r="E6622" s="188" t="s">
        <v>15194</v>
      </c>
      <c r="F6622" s="186">
        <v>306294</v>
      </c>
      <c r="G6622" s="185" t="s">
        <v>6096</v>
      </c>
      <c r="H6622" s="110" t="s">
        <v>6230</v>
      </c>
      <c r="I6622" s="110"/>
    </row>
    <row r="6623" spans="1:9" ht="11.25" customHeight="1" x14ac:dyDescent="0.2">
      <c r="A6623" s="181">
        <v>102995</v>
      </c>
      <c r="B6623" s="182" t="s">
        <v>11192</v>
      </c>
      <c r="C6623" s="182" t="s">
        <v>4532</v>
      </c>
      <c r="D6623" s="183"/>
      <c r="E6623" s="188" t="s">
        <v>15193</v>
      </c>
      <c r="F6623" s="186">
        <v>0</v>
      </c>
      <c r="G6623" s="185" t="s">
        <v>6096</v>
      </c>
      <c r="H6623" s="110" t="s">
        <v>6230</v>
      </c>
      <c r="I6623" s="110"/>
    </row>
    <row r="6624" spans="1:9" ht="11.25" customHeight="1" x14ac:dyDescent="0.2">
      <c r="A6624" s="181">
        <v>102996</v>
      </c>
      <c r="B6624" s="182" t="s">
        <v>11190</v>
      </c>
      <c r="C6624" s="182" t="s">
        <v>178</v>
      </c>
      <c r="D6624" s="183">
        <v>44590</v>
      </c>
      <c r="E6624" s="188" t="s">
        <v>7328</v>
      </c>
      <c r="F6624" s="186">
        <v>1839087</v>
      </c>
      <c r="G6624" s="185" t="s">
        <v>6096</v>
      </c>
      <c r="H6624" s="110" t="s">
        <v>6195</v>
      </c>
      <c r="I6624" s="110"/>
    </row>
    <row r="6625" spans="1:9" ht="11.25" customHeight="1" x14ac:dyDescent="0.2">
      <c r="A6625" s="181">
        <v>102998</v>
      </c>
      <c r="B6625" s="182" t="s">
        <v>1278</v>
      </c>
      <c r="C6625" s="182" t="s">
        <v>178</v>
      </c>
      <c r="D6625" s="183"/>
      <c r="E6625" s="188" t="s">
        <v>15193</v>
      </c>
      <c r="F6625" s="186">
        <v>0</v>
      </c>
      <c r="G6625" s="185" t="s">
        <v>6096</v>
      </c>
      <c r="H6625" s="110" t="s">
        <v>6203</v>
      </c>
      <c r="I6625" s="110"/>
    </row>
    <row r="6626" spans="1:9" ht="11.25" customHeight="1" x14ac:dyDescent="0.2">
      <c r="A6626" s="181">
        <v>102999</v>
      </c>
      <c r="B6626" s="182" t="s">
        <v>1185</v>
      </c>
      <c r="C6626" s="182" t="s">
        <v>178</v>
      </c>
      <c r="D6626" s="184"/>
      <c r="E6626" s="188" t="s">
        <v>15193</v>
      </c>
      <c r="F6626" s="186">
        <v>0</v>
      </c>
      <c r="G6626" s="185" t="s">
        <v>6096</v>
      </c>
      <c r="H6626" s="110" t="s">
        <v>6191</v>
      </c>
      <c r="I6626" s="110"/>
    </row>
    <row r="6627" spans="1:9" ht="11.25" customHeight="1" x14ac:dyDescent="0.2">
      <c r="A6627" s="181">
        <v>103000</v>
      </c>
      <c r="B6627" s="182" t="s">
        <v>8959</v>
      </c>
      <c r="C6627" s="182" t="s">
        <v>178</v>
      </c>
      <c r="D6627" s="184">
        <v>43539</v>
      </c>
      <c r="E6627" s="188" t="s">
        <v>15195</v>
      </c>
      <c r="F6627" s="186">
        <v>997231</v>
      </c>
      <c r="G6627" s="185" t="s">
        <v>6096</v>
      </c>
      <c r="H6627" s="110" t="s">
        <v>6215</v>
      </c>
      <c r="I6627" s="110"/>
    </row>
    <row r="6628" spans="1:9" ht="11.25" customHeight="1" x14ac:dyDescent="0.2">
      <c r="A6628" s="181">
        <v>103001</v>
      </c>
      <c r="B6628" s="182" t="s">
        <v>6474</v>
      </c>
      <c r="C6628" s="182" t="s">
        <v>178</v>
      </c>
      <c r="D6628" s="183">
        <v>45012</v>
      </c>
      <c r="E6628" s="188" t="s">
        <v>15194</v>
      </c>
      <c r="F6628" s="186">
        <v>404483</v>
      </c>
      <c r="G6628" s="185" t="s">
        <v>6096</v>
      </c>
      <c r="H6628" s="110" t="s">
        <v>6097</v>
      </c>
      <c r="I6628" s="110"/>
    </row>
    <row r="6629" spans="1:9" ht="11.25" customHeight="1" x14ac:dyDescent="0.2">
      <c r="A6629" s="181">
        <v>103002</v>
      </c>
      <c r="B6629" s="182" t="s">
        <v>2188</v>
      </c>
      <c r="C6629" s="182" t="s">
        <v>178</v>
      </c>
      <c r="D6629" s="184">
        <v>43537</v>
      </c>
      <c r="E6629" s="188" t="s">
        <v>15195</v>
      </c>
      <c r="F6629" s="186">
        <v>3344.99</v>
      </c>
      <c r="G6629" s="185" t="s">
        <v>6096</v>
      </c>
      <c r="H6629" s="110" t="s">
        <v>6097</v>
      </c>
      <c r="I6629" s="110"/>
    </row>
    <row r="6630" spans="1:9" ht="11.25" customHeight="1" x14ac:dyDescent="0.2">
      <c r="A6630" s="181">
        <v>103003</v>
      </c>
      <c r="B6630" s="182" t="s">
        <v>11189</v>
      </c>
      <c r="C6630" s="182" t="s">
        <v>178</v>
      </c>
      <c r="D6630" s="183"/>
      <c r="E6630" s="188" t="s">
        <v>15193</v>
      </c>
      <c r="F6630" s="186">
        <v>0</v>
      </c>
      <c r="G6630" s="185" t="s">
        <v>6096</v>
      </c>
      <c r="H6630" s="110" t="s">
        <v>6097</v>
      </c>
      <c r="I6630" s="110"/>
    </row>
    <row r="6631" spans="1:9" ht="11.25" customHeight="1" x14ac:dyDescent="0.2">
      <c r="A6631" s="181">
        <v>103004</v>
      </c>
      <c r="B6631" s="182" t="s">
        <v>6473</v>
      </c>
      <c r="C6631" s="182" t="s">
        <v>171</v>
      </c>
      <c r="D6631" s="184">
        <v>45062</v>
      </c>
      <c r="E6631" s="188" t="s">
        <v>15194</v>
      </c>
      <c r="F6631" s="186">
        <v>4540</v>
      </c>
      <c r="G6631" s="185" t="s">
        <v>6096</v>
      </c>
      <c r="H6631" s="110" t="s">
        <v>6097</v>
      </c>
      <c r="I6631" s="110"/>
    </row>
    <row r="6632" spans="1:9" ht="11.25" customHeight="1" x14ac:dyDescent="0.2">
      <c r="A6632" s="181">
        <v>103005</v>
      </c>
      <c r="B6632" s="182" t="s">
        <v>4604</v>
      </c>
      <c r="C6632" s="182" t="s">
        <v>178</v>
      </c>
      <c r="D6632" s="183">
        <v>43538</v>
      </c>
      <c r="E6632" s="188" t="s">
        <v>15195</v>
      </c>
      <c r="F6632" s="186">
        <v>1512</v>
      </c>
      <c r="G6632" s="185" t="s">
        <v>6096</v>
      </c>
      <c r="H6632" s="110" t="s">
        <v>6097</v>
      </c>
      <c r="I6632" s="110"/>
    </row>
    <row r="6633" spans="1:9" ht="11.25" customHeight="1" x14ac:dyDescent="0.2">
      <c r="A6633" s="181">
        <v>103006</v>
      </c>
      <c r="B6633" s="182" t="s">
        <v>1382</v>
      </c>
      <c r="C6633" s="182" t="s">
        <v>178</v>
      </c>
      <c r="D6633" s="183">
        <v>44591</v>
      </c>
      <c r="E6633" s="188" t="s">
        <v>7328</v>
      </c>
      <c r="F6633" s="186">
        <v>1021</v>
      </c>
      <c r="G6633" s="185" t="s">
        <v>6096</v>
      </c>
      <c r="H6633" s="110" t="s">
        <v>6097</v>
      </c>
      <c r="I6633" s="110"/>
    </row>
    <row r="6634" spans="1:9" ht="11.25" customHeight="1" x14ac:dyDescent="0.2">
      <c r="A6634" s="181">
        <v>103007</v>
      </c>
      <c r="B6634" s="182" t="s">
        <v>1179</v>
      </c>
      <c r="C6634" s="182" t="s">
        <v>178</v>
      </c>
      <c r="D6634" s="184"/>
      <c r="E6634" s="188" t="s">
        <v>15193</v>
      </c>
      <c r="F6634" s="186">
        <v>0</v>
      </c>
      <c r="G6634" s="185" t="s">
        <v>6096</v>
      </c>
      <c r="H6634" s="110" t="s">
        <v>6097</v>
      </c>
      <c r="I6634" s="110"/>
    </row>
    <row r="6635" spans="1:9" ht="11.25" customHeight="1" x14ac:dyDescent="0.2">
      <c r="A6635" s="181">
        <v>103008</v>
      </c>
      <c r="B6635" s="182" t="s">
        <v>5323</v>
      </c>
      <c r="C6635" s="182" t="s">
        <v>178</v>
      </c>
      <c r="D6635" s="183">
        <v>44591</v>
      </c>
      <c r="E6635" s="188" t="s">
        <v>7328</v>
      </c>
      <c r="F6635" s="186">
        <v>4753</v>
      </c>
      <c r="G6635" s="185" t="s">
        <v>6096</v>
      </c>
      <c r="H6635" s="110" t="s">
        <v>6097</v>
      </c>
      <c r="I6635" s="110"/>
    </row>
    <row r="6636" spans="1:9" ht="11.25" customHeight="1" x14ac:dyDescent="0.2">
      <c r="A6636" s="181">
        <v>103009</v>
      </c>
      <c r="B6636" s="182" t="s">
        <v>11188</v>
      </c>
      <c r="C6636" s="182" t="s">
        <v>178</v>
      </c>
      <c r="D6636" s="183"/>
      <c r="E6636" s="188" t="s">
        <v>15193</v>
      </c>
      <c r="F6636" s="186">
        <v>0</v>
      </c>
      <c r="G6636" s="185" t="s">
        <v>6096</v>
      </c>
      <c r="H6636" s="110" t="s">
        <v>6583</v>
      </c>
      <c r="I6636" s="110"/>
    </row>
    <row r="6637" spans="1:9" ht="11.25" customHeight="1" x14ac:dyDescent="0.2">
      <c r="A6637" s="181">
        <v>103010</v>
      </c>
      <c r="B6637" s="182" t="s">
        <v>1216</v>
      </c>
      <c r="C6637" s="182" t="s">
        <v>178</v>
      </c>
      <c r="D6637" s="183"/>
      <c r="E6637" s="188" t="s">
        <v>15193</v>
      </c>
      <c r="F6637" s="186">
        <v>0</v>
      </c>
      <c r="G6637" s="185" t="s">
        <v>6096</v>
      </c>
      <c r="H6637" s="110" t="s">
        <v>6583</v>
      </c>
      <c r="I6637" s="110"/>
    </row>
    <row r="6638" spans="1:9" ht="11.25" customHeight="1" x14ac:dyDescent="0.2">
      <c r="A6638" s="181">
        <v>103012</v>
      </c>
      <c r="B6638" s="182" t="s">
        <v>7935</v>
      </c>
      <c r="C6638" s="182" t="s">
        <v>4484</v>
      </c>
      <c r="D6638" s="184">
        <v>44585</v>
      </c>
      <c r="E6638" s="188" t="s">
        <v>7328</v>
      </c>
      <c r="F6638" s="186">
        <v>252438</v>
      </c>
      <c r="G6638" s="185" t="s">
        <v>6096</v>
      </c>
      <c r="H6638" s="110" t="s">
        <v>6097</v>
      </c>
      <c r="I6638" s="110"/>
    </row>
    <row r="6639" spans="1:9" ht="11.25" customHeight="1" x14ac:dyDescent="0.2">
      <c r="A6639" s="181">
        <v>103013</v>
      </c>
      <c r="B6639" s="182" t="s">
        <v>4603</v>
      </c>
      <c r="C6639" s="182" t="s">
        <v>178</v>
      </c>
      <c r="D6639" s="183"/>
      <c r="E6639" s="188" t="s">
        <v>15193</v>
      </c>
      <c r="F6639" s="186">
        <v>0</v>
      </c>
      <c r="G6639" s="185" t="s">
        <v>6096</v>
      </c>
      <c r="H6639" s="110" t="s">
        <v>6097</v>
      </c>
      <c r="I6639" s="110"/>
    </row>
    <row r="6640" spans="1:9" ht="11.25" customHeight="1" x14ac:dyDescent="0.2">
      <c r="A6640" s="181">
        <v>103014</v>
      </c>
      <c r="B6640" s="182" t="s">
        <v>1327</v>
      </c>
      <c r="C6640" s="182" t="s">
        <v>178</v>
      </c>
      <c r="D6640" s="183">
        <v>44591</v>
      </c>
      <c r="E6640" s="188" t="s">
        <v>7328</v>
      </c>
      <c r="F6640" s="186">
        <v>887</v>
      </c>
      <c r="G6640" s="185" t="s">
        <v>6096</v>
      </c>
      <c r="H6640" s="110" t="s">
        <v>6280</v>
      </c>
      <c r="I6640" s="110"/>
    </row>
    <row r="6641" spans="1:9" ht="11.25" customHeight="1" x14ac:dyDescent="0.2">
      <c r="A6641" s="181">
        <v>103015</v>
      </c>
      <c r="B6641" s="182" t="s">
        <v>1383</v>
      </c>
      <c r="C6641" s="182" t="s">
        <v>178</v>
      </c>
      <c r="D6641" s="183"/>
      <c r="E6641" s="188" t="s">
        <v>15193</v>
      </c>
      <c r="F6641" s="186">
        <v>0</v>
      </c>
      <c r="G6641" s="185" t="s">
        <v>6096</v>
      </c>
      <c r="H6641" s="110" t="s">
        <v>6168</v>
      </c>
      <c r="I6641" s="110"/>
    </row>
    <row r="6642" spans="1:9" ht="11.25" customHeight="1" x14ac:dyDescent="0.2">
      <c r="A6642" s="181">
        <v>103016</v>
      </c>
      <c r="B6642" s="182" t="s">
        <v>3635</v>
      </c>
      <c r="C6642" s="182" t="s">
        <v>178</v>
      </c>
      <c r="D6642" s="183">
        <v>45014</v>
      </c>
      <c r="E6642" s="188" t="s">
        <v>15194</v>
      </c>
      <c r="F6642" s="186">
        <v>337731</v>
      </c>
      <c r="G6642" s="185" t="s">
        <v>6096</v>
      </c>
      <c r="H6642" s="110" t="s">
        <v>6583</v>
      </c>
      <c r="I6642" s="110"/>
    </row>
    <row r="6643" spans="1:9" ht="11.25" customHeight="1" x14ac:dyDescent="0.2">
      <c r="A6643" s="181">
        <v>103017</v>
      </c>
      <c r="B6643" s="182" t="s">
        <v>1308</v>
      </c>
      <c r="C6643" s="182" t="s">
        <v>171</v>
      </c>
      <c r="D6643" s="183">
        <v>45001</v>
      </c>
      <c r="E6643" s="188" t="s">
        <v>15194</v>
      </c>
      <c r="F6643" s="186">
        <v>1704</v>
      </c>
      <c r="G6643" s="185" t="s">
        <v>6096</v>
      </c>
      <c r="H6643" s="110" t="s">
        <v>6201</v>
      </c>
      <c r="I6643" s="110"/>
    </row>
    <row r="6644" spans="1:9" ht="11.25" customHeight="1" x14ac:dyDescent="0.2">
      <c r="A6644" s="181">
        <v>103018</v>
      </c>
      <c r="B6644" s="182" t="s">
        <v>1400</v>
      </c>
      <c r="C6644" s="182" t="s">
        <v>178</v>
      </c>
      <c r="D6644" s="183"/>
      <c r="E6644" s="188" t="s">
        <v>15193</v>
      </c>
      <c r="F6644" s="186">
        <v>0</v>
      </c>
      <c r="G6644" s="185" t="s">
        <v>6096</v>
      </c>
      <c r="H6644" s="110" t="s">
        <v>6147</v>
      </c>
      <c r="I6644" s="110"/>
    </row>
    <row r="6645" spans="1:9" ht="11.25" customHeight="1" x14ac:dyDescent="0.2">
      <c r="A6645" s="181">
        <v>103019</v>
      </c>
      <c r="B6645" s="182" t="s">
        <v>4044</v>
      </c>
      <c r="C6645" s="182" t="s">
        <v>751</v>
      </c>
      <c r="D6645" s="183"/>
      <c r="E6645" s="188" t="s">
        <v>15193</v>
      </c>
      <c r="F6645" s="186">
        <v>0</v>
      </c>
      <c r="G6645" s="185" t="s">
        <v>6096</v>
      </c>
      <c r="H6645" s="110" t="s">
        <v>6201</v>
      </c>
      <c r="I6645" s="110"/>
    </row>
    <row r="6646" spans="1:9" ht="11.25" customHeight="1" x14ac:dyDescent="0.2">
      <c r="A6646" s="181">
        <v>103020</v>
      </c>
      <c r="B6646" s="182" t="s">
        <v>3633</v>
      </c>
      <c r="C6646" s="182" t="s">
        <v>178</v>
      </c>
      <c r="D6646" s="183">
        <v>45014</v>
      </c>
      <c r="E6646" s="188" t="s">
        <v>15194</v>
      </c>
      <c r="F6646" s="186">
        <v>88891</v>
      </c>
      <c r="G6646" s="185" t="s">
        <v>6096</v>
      </c>
      <c r="H6646" s="110" t="s">
        <v>7147</v>
      </c>
      <c r="I6646" s="110"/>
    </row>
    <row r="6647" spans="1:9" ht="11.25" customHeight="1" x14ac:dyDescent="0.2">
      <c r="A6647" s="181">
        <v>103021</v>
      </c>
      <c r="B6647" s="182" t="s">
        <v>9287</v>
      </c>
      <c r="C6647" s="182" t="s">
        <v>178</v>
      </c>
      <c r="D6647" s="183">
        <v>45014</v>
      </c>
      <c r="E6647" s="188" t="s">
        <v>15194</v>
      </c>
      <c r="F6647" s="186">
        <v>16796.009999999998</v>
      </c>
      <c r="G6647" s="185" t="s">
        <v>6096</v>
      </c>
      <c r="H6647" s="110" t="s">
        <v>7147</v>
      </c>
      <c r="I6647" s="110"/>
    </row>
    <row r="6648" spans="1:9" ht="11.25" customHeight="1" x14ac:dyDescent="0.2">
      <c r="A6648" s="181">
        <v>103023</v>
      </c>
      <c r="B6648" s="182" t="s">
        <v>1389</v>
      </c>
      <c r="C6648" s="182" t="s">
        <v>178</v>
      </c>
      <c r="D6648" s="183"/>
      <c r="E6648" s="188" t="s">
        <v>15193</v>
      </c>
      <c r="F6648" s="186">
        <v>0</v>
      </c>
      <c r="G6648" s="185" t="s">
        <v>6096</v>
      </c>
      <c r="H6648" s="110" t="s">
        <v>6194</v>
      </c>
      <c r="I6648" s="110"/>
    </row>
    <row r="6649" spans="1:9" ht="11.25" customHeight="1" x14ac:dyDescent="0.2">
      <c r="A6649" s="181">
        <v>103024</v>
      </c>
      <c r="B6649" s="182" t="s">
        <v>11187</v>
      </c>
      <c r="C6649" s="182" t="s">
        <v>178</v>
      </c>
      <c r="D6649" s="184"/>
      <c r="E6649" s="188" t="s">
        <v>15193</v>
      </c>
      <c r="F6649" s="186">
        <v>0</v>
      </c>
      <c r="G6649" s="185" t="s">
        <v>6096</v>
      </c>
      <c r="H6649" s="110" t="s">
        <v>7128</v>
      </c>
      <c r="I6649" s="110"/>
    </row>
    <row r="6650" spans="1:9" ht="11.25" customHeight="1" x14ac:dyDescent="0.2">
      <c r="A6650" s="181">
        <v>103025</v>
      </c>
      <c r="B6650" s="182" t="s">
        <v>4283</v>
      </c>
      <c r="C6650" s="182" t="s">
        <v>178</v>
      </c>
      <c r="D6650" s="183"/>
      <c r="E6650" s="188" t="s">
        <v>15193</v>
      </c>
      <c r="F6650" s="186">
        <v>0</v>
      </c>
      <c r="G6650" s="185" t="s">
        <v>6096</v>
      </c>
      <c r="H6650" s="110" t="s">
        <v>6262</v>
      </c>
      <c r="I6650" s="110"/>
    </row>
    <row r="6651" spans="1:9" ht="11.25" customHeight="1" x14ac:dyDescent="0.2">
      <c r="A6651" s="181">
        <v>103026</v>
      </c>
      <c r="B6651" s="182" t="s">
        <v>4266</v>
      </c>
      <c r="C6651" s="182" t="s">
        <v>178</v>
      </c>
      <c r="D6651" s="184"/>
      <c r="E6651" s="188" t="s">
        <v>15193</v>
      </c>
      <c r="F6651" s="186">
        <v>0</v>
      </c>
      <c r="G6651" s="185" t="s">
        <v>6096</v>
      </c>
      <c r="H6651" s="110" t="s">
        <v>6262</v>
      </c>
      <c r="I6651" s="110"/>
    </row>
    <row r="6652" spans="1:9" ht="11.25" customHeight="1" x14ac:dyDescent="0.2">
      <c r="A6652" s="181">
        <v>103027</v>
      </c>
      <c r="B6652" s="182" t="s">
        <v>3547</v>
      </c>
      <c r="C6652" s="182" t="s">
        <v>178</v>
      </c>
      <c r="D6652" s="184">
        <v>45009</v>
      </c>
      <c r="E6652" s="188" t="s">
        <v>15194</v>
      </c>
      <c r="F6652" s="186">
        <v>813066</v>
      </c>
      <c r="G6652" s="185" t="s">
        <v>6096</v>
      </c>
      <c r="H6652" s="110" t="s">
        <v>6130</v>
      </c>
      <c r="I6652" s="110"/>
    </row>
    <row r="6653" spans="1:9" ht="11.25" customHeight="1" x14ac:dyDescent="0.2">
      <c r="A6653" s="181">
        <v>103028</v>
      </c>
      <c r="B6653" s="182" t="s">
        <v>11186</v>
      </c>
      <c r="C6653" s="182" t="s">
        <v>178</v>
      </c>
      <c r="D6653" s="183"/>
      <c r="E6653" s="188" t="s">
        <v>15193</v>
      </c>
      <c r="F6653" s="186">
        <v>0</v>
      </c>
      <c r="G6653" s="185" t="s">
        <v>6096</v>
      </c>
      <c r="H6653" s="110" t="s">
        <v>6130</v>
      </c>
      <c r="I6653" s="110"/>
    </row>
    <row r="6654" spans="1:9" ht="11.25" customHeight="1" x14ac:dyDescent="0.2">
      <c r="A6654" s="181">
        <v>103029</v>
      </c>
      <c r="B6654" s="182" t="s">
        <v>3549</v>
      </c>
      <c r="C6654" s="182" t="s">
        <v>178</v>
      </c>
      <c r="D6654" s="183">
        <v>45014</v>
      </c>
      <c r="E6654" s="188" t="s">
        <v>15194</v>
      </c>
      <c r="F6654" s="186">
        <v>735243</v>
      </c>
      <c r="G6654" s="185" t="s">
        <v>6096</v>
      </c>
      <c r="H6654" s="110" t="s">
        <v>6262</v>
      </c>
      <c r="I6654" s="110"/>
    </row>
    <row r="6655" spans="1:9" ht="11.25" customHeight="1" x14ac:dyDescent="0.2">
      <c r="A6655" s="181">
        <v>103030</v>
      </c>
      <c r="B6655" s="182" t="s">
        <v>3425</v>
      </c>
      <c r="C6655" s="182" t="s">
        <v>178</v>
      </c>
      <c r="D6655" s="183">
        <v>45014</v>
      </c>
      <c r="E6655" s="188" t="s">
        <v>15194</v>
      </c>
      <c r="F6655" s="186">
        <v>292665.01</v>
      </c>
      <c r="G6655" s="185" t="s">
        <v>6096</v>
      </c>
      <c r="H6655" s="110" t="s">
        <v>6152</v>
      </c>
      <c r="I6655" s="110"/>
    </row>
    <row r="6656" spans="1:9" ht="11.25" customHeight="1" x14ac:dyDescent="0.2">
      <c r="A6656" s="181">
        <v>103031</v>
      </c>
      <c r="B6656" s="182" t="s">
        <v>3468</v>
      </c>
      <c r="C6656" s="182" t="s">
        <v>178</v>
      </c>
      <c r="D6656" s="184">
        <v>45014</v>
      </c>
      <c r="E6656" s="188" t="s">
        <v>15194</v>
      </c>
      <c r="F6656" s="186">
        <v>267521</v>
      </c>
      <c r="G6656" s="185" t="s">
        <v>6096</v>
      </c>
      <c r="H6656" s="110" t="s">
        <v>6152</v>
      </c>
      <c r="I6656" s="110"/>
    </row>
    <row r="6657" spans="1:9" ht="11.25" customHeight="1" x14ac:dyDescent="0.2">
      <c r="A6657" s="181">
        <v>103032</v>
      </c>
      <c r="B6657" s="182" t="s">
        <v>3535</v>
      </c>
      <c r="C6657" s="182" t="s">
        <v>178</v>
      </c>
      <c r="D6657" s="183">
        <v>45014</v>
      </c>
      <c r="E6657" s="188" t="s">
        <v>15194</v>
      </c>
      <c r="F6657" s="186">
        <v>99047</v>
      </c>
      <c r="G6657" s="185" t="s">
        <v>6096</v>
      </c>
      <c r="H6657" s="110" t="s">
        <v>6257</v>
      </c>
      <c r="I6657" s="110"/>
    </row>
    <row r="6658" spans="1:9" ht="11.25" customHeight="1" x14ac:dyDescent="0.2">
      <c r="A6658" s="181">
        <v>103033</v>
      </c>
      <c r="B6658" s="182" t="s">
        <v>3539</v>
      </c>
      <c r="C6658" s="182" t="s">
        <v>178</v>
      </c>
      <c r="D6658" s="184">
        <v>45014</v>
      </c>
      <c r="E6658" s="188" t="s">
        <v>15194</v>
      </c>
      <c r="F6658" s="186">
        <v>46979</v>
      </c>
      <c r="G6658" s="185" t="s">
        <v>6096</v>
      </c>
      <c r="H6658" s="110" t="s">
        <v>6257</v>
      </c>
      <c r="I6658" s="110"/>
    </row>
    <row r="6659" spans="1:9" ht="11.25" customHeight="1" x14ac:dyDescent="0.2">
      <c r="A6659" s="181">
        <v>103034</v>
      </c>
      <c r="B6659" s="182" t="s">
        <v>3387</v>
      </c>
      <c r="C6659" s="182" t="s">
        <v>178</v>
      </c>
      <c r="D6659" s="183">
        <v>45014</v>
      </c>
      <c r="E6659" s="188" t="s">
        <v>15194</v>
      </c>
      <c r="F6659" s="186">
        <v>309599</v>
      </c>
      <c r="G6659" s="185" t="s">
        <v>6096</v>
      </c>
      <c r="H6659" s="110" t="s">
        <v>6257</v>
      </c>
      <c r="I6659" s="110"/>
    </row>
    <row r="6660" spans="1:9" ht="11.25" customHeight="1" x14ac:dyDescent="0.2">
      <c r="A6660" s="181">
        <v>103035</v>
      </c>
      <c r="B6660" s="182" t="s">
        <v>6471</v>
      </c>
      <c r="C6660" s="182" t="s">
        <v>178</v>
      </c>
      <c r="D6660" s="183">
        <v>45012</v>
      </c>
      <c r="E6660" s="188" t="s">
        <v>15194</v>
      </c>
      <c r="F6660" s="186">
        <v>275981</v>
      </c>
      <c r="G6660" s="185" t="s">
        <v>6096</v>
      </c>
      <c r="H6660" s="110" t="s">
        <v>6230</v>
      </c>
      <c r="I6660" s="110"/>
    </row>
    <row r="6661" spans="1:9" ht="11.25" customHeight="1" x14ac:dyDescent="0.2">
      <c r="A6661" s="181">
        <v>103036</v>
      </c>
      <c r="B6661" s="182" t="s">
        <v>3485</v>
      </c>
      <c r="C6661" s="182" t="s">
        <v>178</v>
      </c>
      <c r="D6661" s="183">
        <v>45014</v>
      </c>
      <c r="E6661" s="188" t="s">
        <v>15194</v>
      </c>
      <c r="F6661" s="186">
        <v>37023.01</v>
      </c>
      <c r="G6661" s="185" t="s">
        <v>6096</v>
      </c>
      <c r="H6661" s="110" t="s">
        <v>6100</v>
      </c>
      <c r="I6661" s="110"/>
    </row>
    <row r="6662" spans="1:9" ht="11.25" customHeight="1" x14ac:dyDescent="0.2">
      <c r="A6662" s="181">
        <v>103037</v>
      </c>
      <c r="B6662" s="182" t="s">
        <v>3627</v>
      </c>
      <c r="C6662" s="182" t="s">
        <v>178</v>
      </c>
      <c r="D6662" s="183">
        <v>45012</v>
      </c>
      <c r="E6662" s="188" t="s">
        <v>15194</v>
      </c>
      <c r="F6662" s="186">
        <v>784579</v>
      </c>
      <c r="G6662" s="185" t="s">
        <v>6096</v>
      </c>
      <c r="H6662" s="110" t="s">
        <v>6100</v>
      </c>
      <c r="I6662" s="110"/>
    </row>
    <row r="6663" spans="1:9" ht="11.25" customHeight="1" x14ac:dyDescent="0.2">
      <c r="A6663" s="181">
        <v>103038</v>
      </c>
      <c r="B6663" s="182" t="s">
        <v>3622</v>
      </c>
      <c r="C6663" s="182" t="s">
        <v>178</v>
      </c>
      <c r="D6663" s="183">
        <v>45012</v>
      </c>
      <c r="E6663" s="188" t="s">
        <v>15194</v>
      </c>
      <c r="F6663" s="186">
        <v>975986</v>
      </c>
      <c r="G6663" s="185" t="s">
        <v>6096</v>
      </c>
      <c r="H6663" s="110" t="s">
        <v>6100</v>
      </c>
      <c r="I6663" s="110"/>
    </row>
    <row r="6664" spans="1:9" ht="11.25" customHeight="1" x14ac:dyDescent="0.2">
      <c r="A6664" s="181">
        <v>103039</v>
      </c>
      <c r="B6664" s="182" t="s">
        <v>3412</v>
      </c>
      <c r="C6664" s="182" t="s">
        <v>178</v>
      </c>
      <c r="D6664" s="183">
        <v>45014</v>
      </c>
      <c r="E6664" s="188" t="s">
        <v>15194</v>
      </c>
      <c r="F6664" s="186">
        <v>137249</v>
      </c>
      <c r="G6664" s="185" t="s">
        <v>6096</v>
      </c>
      <c r="H6664" s="110" t="s">
        <v>6119</v>
      </c>
      <c r="I6664" s="110"/>
    </row>
    <row r="6665" spans="1:9" ht="11.25" customHeight="1" x14ac:dyDescent="0.2">
      <c r="A6665" s="181">
        <v>103040</v>
      </c>
      <c r="B6665" s="182" t="s">
        <v>3053</v>
      </c>
      <c r="C6665" s="182" t="s">
        <v>178</v>
      </c>
      <c r="D6665" s="183"/>
      <c r="E6665" s="188" t="s">
        <v>15193</v>
      </c>
      <c r="F6665" s="186">
        <v>0</v>
      </c>
      <c r="G6665" s="185" t="s">
        <v>6096</v>
      </c>
      <c r="H6665" s="110" t="s">
        <v>6207</v>
      </c>
      <c r="I6665" s="110"/>
    </row>
    <row r="6666" spans="1:9" ht="11.25" customHeight="1" x14ac:dyDescent="0.2">
      <c r="A6666" s="181">
        <v>103041</v>
      </c>
      <c r="B6666" s="182" t="s">
        <v>1279</v>
      </c>
      <c r="C6666" s="182" t="s">
        <v>178</v>
      </c>
      <c r="D6666" s="184">
        <v>43734</v>
      </c>
      <c r="E6666" s="188" t="s">
        <v>15195</v>
      </c>
      <c r="F6666" s="186">
        <v>5527.55</v>
      </c>
      <c r="G6666" s="185" t="s">
        <v>6096</v>
      </c>
      <c r="H6666" s="110" t="s">
        <v>6119</v>
      </c>
      <c r="I6666" s="110"/>
    </row>
    <row r="6667" spans="1:9" ht="11.25" customHeight="1" x14ac:dyDescent="0.2">
      <c r="A6667" s="181">
        <v>103042</v>
      </c>
      <c r="B6667" s="182" t="s">
        <v>4377</v>
      </c>
      <c r="C6667" s="182" t="s">
        <v>178</v>
      </c>
      <c r="D6667" s="184">
        <v>45014</v>
      </c>
      <c r="E6667" s="188" t="s">
        <v>15194</v>
      </c>
      <c r="F6667" s="186">
        <v>839456</v>
      </c>
      <c r="G6667" s="185" t="s">
        <v>6096</v>
      </c>
      <c r="H6667" s="110" t="s">
        <v>6100</v>
      </c>
      <c r="I6667" s="110"/>
    </row>
    <row r="6668" spans="1:9" ht="11.25" customHeight="1" x14ac:dyDescent="0.2">
      <c r="A6668" s="181">
        <v>103043</v>
      </c>
      <c r="B6668" s="182" t="s">
        <v>7493</v>
      </c>
      <c r="C6668" s="182" t="s">
        <v>178</v>
      </c>
      <c r="D6668" s="184">
        <v>45009</v>
      </c>
      <c r="E6668" s="188" t="s">
        <v>15194</v>
      </c>
      <c r="F6668" s="186">
        <v>31964.99</v>
      </c>
      <c r="G6668" s="185" t="s">
        <v>6096</v>
      </c>
      <c r="H6668" s="110" t="s">
        <v>6769</v>
      </c>
      <c r="I6668" s="110"/>
    </row>
    <row r="6669" spans="1:9" ht="11.25" customHeight="1" x14ac:dyDescent="0.2">
      <c r="A6669" s="181">
        <v>103044</v>
      </c>
      <c r="B6669" s="182" t="s">
        <v>6469</v>
      </c>
      <c r="C6669" s="182" t="s">
        <v>178</v>
      </c>
      <c r="D6669" s="183">
        <v>44720</v>
      </c>
      <c r="E6669" s="188" t="s">
        <v>7328</v>
      </c>
      <c r="F6669" s="186">
        <v>3920</v>
      </c>
      <c r="G6669" s="185" t="s">
        <v>6096</v>
      </c>
      <c r="H6669" s="110" t="s">
        <v>6152</v>
      </c>
      <c r="I6669" s="110"/>
    </row>
    <row r="6670" spans="1:9" ht="11.25" customHeight="1" x14ac:dyDescent="0.2">
      <c r="A6670" s="181">
        <v>103045</v>
      </c>
      <c r="B6670" s="182" t="s">
        <v>6467</v>
      </c>
      <c r="C6670" s="182" t="s">
        <v>178</v>
      </c>
      <c r="D6670" s="184">
        <v>45012</v>
      </c>
      <c r="E6670" s="188" t="s">
        <v>15194</v>
      </c>
      <c r="F6670" s="186">
        <v>1044366</v>
      </c>
      <c r="G6670" s="185" t="s">
        <v>6096</v>
      </c>
      <c r="H6670" s="110" t="s">
        <v>6769</v>
      </c>
      <c r="I6670" s="110"/>
    </row>
    <row r="6671" spans="1:9" ht="11.25" customHeight="1" x14ac:dyDescent="0.2">
      <c r="A6671" s="181">
        <v>103046</v>
      </c>
      <c r="B6671" s="182" t="s">
        <v>2906</v>
      </c>
      <c r="C6671" s="182" t="s">
        <v>178</v>
      </c>
      <c r="D6671" s="184"/>
      <c r="E6671" s="188" t="s">
        <v>15193</v>
      </c>
      <c r="F6671" s="186">
        <v>0</v>
      </c>
      <c r="G6671" s="185" t="s">
        <v>6096</v>
      </c>
      <c r="H6671" s="110" t="s">
        <v>6769</v>
      </c>
      <c r="I6671" s="110"/>
    </row>
    <row r="6672" spans="1:9" ht="11.25" customHeight="1" x14ac:dyDescent="0.2">
      <c r="A6672" s="181">
        <v>103047</v>
      </c>
      <c r="B6672" s="182" t="s">
        <v>11184</v>
      </c>
      <c r="C6672" s="182" t="s">
        <v>171</v>
      </c>
      <c r="D6672" s="183"/>
      <c r="E6672" s="188" t="s">
        <v>15193</v>
      </c>
      <c r="F6672" s="186">
        <v>0</v>
      </c>
      <c r="G6672" s="185" t="s">
        <v>6096</v>
      </c>
      <c r="H6672" s="110" t="s">
        <v>6769</v>
      </c>
      <c r="I6672" s="110"/>
    </row>
    <row r="6673" spans="1:9" ht="11.25" customHeight="1" x14ac:dyDescent="0.2">
      <c r="A6673" s="181">
        <v>103048</v>
      </c>
      <c r="B6673" s="182" t="s">
        <v>11182</v>
      </c>
      <c r="C6673" s="182" t="s">
        <v>178</v>
      </c>
      <c r="D6673" s="183"/>
      <c r="E6673" s="188" t="s">
        <v>15193</v>
      </c>
      <c r="F6673" s="186">
        <v>0</v>
      </c>
      <c r="G6673" s="185" t="s">
        <v>6096</v>
      </c>
      <c r="H6673" s="110" t="s">
        <v>6769</v>
      </c>
      <c r="I6673" s="110"/>
    </row>
    <row r="6674" spans="1:9" ht="11.25" customHeight="1" x14ac:dyDescent="0.2">
      <c r="A6674" s="181">
        <v>103049</v>
      </c>
      <c r="B6674" s="182" t="s">
        <v>4075</v>
      </c>
      <c r="C6674" s="182" t="s">
        <v>178</v>
      </c>
      <c r="D6674" s="183"/>
      <c r="E6674" s="188" t="s">
        <v>15193</v>
      </c>
      <c r="F6674" s="186">
        <v>0</v>
      </c>
      <c r="G6674" s="185" t="s">
        <v>6096</v>
      </c>
      <c r="H6674" s="110" t="s">
        <v>6769</v>
      </c>
      <c r="I6674" s="110"/>
    </row>
    <row r="6675" spans="1:9" ht="11.25" customHeight="1" x14ac:dyDescent="0.2">
      <c r="A6675" s="181">
        <v>103051</v>
      </c>
      <c r="B6675" s="182" t="s">
        <v>4210</v>
      </c>
      <c r="C6675" s="182" t="s">
        <v>178</v>
      </c>
      <c r="D6675" s="183"/>
      <c r="E6675" s="188" t="s">
        <v>15193</v>
      </c>
      <c r="F6675" s="186">
        <v>0</v>
      </c>
      <c r="G6675" s="185" t="s">
        <v>6096</v>
      </c>
      <c r="H6675" s="110" t="s">
        <v>6769</v>
      </c>
      <c r="I6675" s="110"/>
    </row>
    <row r="6676" spans="1:9" ht="11.25" customHeight="1" x14ac:dyDescent="0.2">
      <c r="A6676" s="181">
        <v>103053</v>
      </c>
      <c r="B6676" s="182" t="s">
        <v>6466</v>
      </c>
      <c r="C6676" s="182" t="s">
        <v>178</v>
      </c>
      <c r="D6676" s="183">
        <v>45001</v>
      </c>
      <c r="E6676" s="188" t="s">
        <v>15194</v>
      </c>
      <c r="F6676" s="186">
        <v>66</v>
      </c>
      <c r="G6676" s="185" t="s">
        <v>6096</v>
      </c>
      <c r="H6676" s="110" t="s">
        <v>6769</v>
      </c>
      <c r="I6676" s="110"/>
    </row>
    <row r="6677" spans="1:9" ht="11.25" customHeight="1" x14ac:dyDescent="0.2">
      <c r="A6677" s="181">
        <v>103054</v>
      </c>
      <c r="B6677" s="182" t="s">
        <v>4144</v>
      </c>
      <c r="C6677" s="182" t="s">
        <v>178</v>
      </c>
      <c r="D6677" s="183">
        <v>44601</v>
      </c>
      <c r="E6677" s="188" t="s">
        <v>7328</v>
      </c>
      <c r="F6677" s="186">
        <v>245</v>
      </c>
      <c r="G6677" s="185" t="s">
        <v>6096</v>
      </c>
      <c r="H6677" s="110" t="s">
        <v>6769</v>
      </c>
      <c r="I6677" s="110"/>
    </row>
    <row r="6678" spans="1:9" ht="11.25" customHeight="1" x14ac:dyDescent="0.2">
      <c r="A6678" s="181">
        <v>103055</v>
      </c>
      <c r="B6678" s="182" t="s">
        <v>4229</v>
      </c>
      <c r="C6678" s="182" t="s">
        <v>4484</v>
      </c>
      <c r="D6678" s="183">
        <v>44588</v>
      </c>
      <c r="E6678" s="188" t="s">
        <v>7328</v>
      </c>
      <c r="F6678" s="186">
        <v>25841</v>
      </c>
      <c r="G6678" s="185" t="s">
        <v>6096</v>
      </c>
      <c r="H6678" s="110" t="s">
        <v>6769</v>
      </c>
      <c r="I6678" s="110"/>
    </row>
    <row r="6679" spans="1:9" ht="11.25" customHeight="1" x14ac:dyDescent="0.2">
      <c r="A6679" s="181">
        <v>103056</v>
      </c>
      <c r="B6679" s="182" t="s">
        <v>1376</v>
      </c>
      <c r="C6679" s="182" t="s">
        <v>178</v>
      </c>
      <c r="D6679" s="183">
        <v>44588</v>
      </c>
      <c r="E6679" s="188" t="s">
        <v>7328</v>
      </c>
      <c r="F6679" s="186">
        <v>57824</v>
      </c>
      <c r="G6679" s="185" t="s">
        <v>6096</v>
      </c>
      <c r="H6679" s="110" t="s">
        <v>6119</v>
      </c>
      <c r="I6679" s="110"/>
    </row>
    <row r="6680" spans="1:9" ht="11.25" customHeight="1" x14ac:dyDescent="0.2">
      <c r="A6680" s="181">
        <v>103057</v>
      </c>
      <c r="B6680" s="182" t="s">
        <v>4098</v>
      </c>
      <c r="C6680" s="182" t="s">
        <v>4484</v>
      </c>
      <c r="D6680" s="183"/>
      <c r="E6680" s="188" t="s">
        <v>15193</v>
      </c>
      <c r="F6680" s="186">
        <v>0</v>
      </c>
      <c r="G6680" s="185" t="s">
        <v>6096</v>
      </c>
      <c r="H6680" s="110" t="s">
        <v>6119</v>
      </c>
      <c r="I6680" s="110"/>
    </row>
    <row r="6681" spans="1:9" ht="11.25" customHeight="1" x14ac:dyDescent="0.2">
      <c r="A6681" s="181">
        <v>103058</v>
      </c>
      <c r="B6681" s="182" t="s">
        <v>6955</v>
      </c>
      <c r="C6681" s="182" t="s">
        <v>178</v>
      </c>
      <c r="D6681" s="183">
        <v>44589</v>
      </c>
      <c r="E6681" s="188" t="s">
        <v>7328</v>
      </c>
      <c r="F6681" s="186">
        <v>6337</v>
      </c>
      <c r="G6681" s="185" t="s">
        <v>6096</v>
      </c>
      <c r="H6681" s="110" t="s">
        <v>6207</v>
      </c>
      <c r="I6681" s="110"/>
    </row>
    <row r="6682" spans="1:9" ht="11.25" customHeight="1" x14ac:dyDescent="0.2">
      <c r="A6682" s="181">
        <v>103059</v>
      </c>
      <c r="B6682" s="182" t="s">
        <v>2872</v>
      </c>
      <c r="C6682" s="182" t="s">
        <v>751</v>
      </c>
      <c r="D6682" s="183">
        <v>45008</v>
      </c>
      <c r="E6682" s="188" t="s">
        <v>15194</v>
      </c>
      <c r="F6682" s="186">
        <v>26010</v>
      </c>
      <c r="G6682" s="185" t="s">
        <v>6096</v>
      </c>
      <c r="H6682" s="110" t="s">
        <v>6119</v>
      </c>
      <c r="I6682" s="110"/>
    </row>
    <row r="6683" spans="1:9" ht="11.25" customHeight="1" x14ac:dyDescent="0.2">
      <c r="A6683" s="181">
        <v>103060</v>
      </c>
      <c r="B6683" s="182" t="s">
        <v>488</v>
      </c>
      <c r="C6683" s="182" t="s">
        <v>178</v>
      </c>
      <c r="D6683" s="183"/>
      <c r="E6683" s="188" t="s">
        <v>15193</v>
      </c>
      <c r="F6683" s="186">
        <v>0</v>
      </c>
      <c r="G6683" s="185" t="s">
        <v>6096</v>
      </c>
      <c r="H6683" s="110" t="s">
        <v>6119</v>
      </c>
      <c r="I6683" s="110"/>
    </row>
    <row r="6684" spans="1:9" ht="11.25" customHeight="1" x14ac:dyDescent="0.2">
      <c r="A6684" s="181">
        <v>103061</v>
      </c>
      <c r="B6684" s="182" t="s">
        <v>11181</v>
      </c>
      <c r="C6684" s="182" t="s">
        <v>178</v>
      </c>
      <c r="D6684" s="184"/>
      <c r="E6684" s="188" t="s">
        <v>15193</v>
      </c>
      <c r="F6684" s="186">
        <v>0</v>
      </c>
      <c r="G6684" s="185" t="s">
        <v>6096</v>
      </c>
      <c r="H6684" s="110" t="s">
        <v>6213</v>
      </c>
      <c r="I6684" s="110"/>
    </row>
    <row r="6685" spans="1:9" ht="11.25" customHeight="1" x14ac:dyDescent="0.2">
      <c r="A6685" s="181">
        <v>103062</v>
      </c>
      <c r="B6685" s="182" t="s">
        <v>4088</v>
      </c>
      <c r="C6685" s="182" t="s">
        <v>178</v>
      </c>
      <c r="D6685" s="183"/>
      <c r="E6685" s="188" t="s">
        <v>15193</v>
      </c>
      <c r="F6685" s="186">
        <v>0</v>
      </c>
      <c r="G6685" s="185" t="s">
        <v>6096</v>
      </c>
      <c r="H6685" s="110" t="s">
        <v>6213</v>
      </c>
      <c r="I6685" s="110"/>
    </row>
    <row r="6686" spans="1:9" ht="11.25" customHeight="1" x14ac:dyDescent="0.2">
      <c r="A6686" s="181">
        <v>103063</v>
      </c>
      <c r="B6686" s="182" t="s">
        <v>14764</v>
      </c>
      <c r="C6686" s="182" t="s">
        <v>178</v>
      </c>
      <c r="D6686" s="183">
        <v>45016</v>
      </c>
      <c r="E6686" s="188" t="s">
        <v>15194</v>
      </c>
      <c r="F6686" s="186">
        <v>1512</v>
      </c>
      <c r="G6686" s="185" t="s">
        <v>6096</v>
      </c>
      <c r="H6686" s="110" t="s">
        <v>6930</v>
      </c>
      <c r="I6686" s="110"/>
    </row>
    <row r="6687" spans="1:9" ht="11.25" customHeight="1" x14ac:dyDescent="0.2">
      <c r="A6687" s="181">
        <v>103064</v>
      </c>
      <c r="B6687" s="182" t="s">
        <v>2894</v>
      </c>
      <c r="C6687" s="182" t="s">
        <v>178</v>
      </c>
      <c r="D6687" s="183">
        <v>45062</v>
      </c>
      <c r="E6687" s="188" t="s">
        <v>15194</v>
      </c>
      <c r="F6687" s="186">
        <v>1610</v>
      </c>
      <c r="G6687" s="185" t="s">
        <v>6096</v>
      </c>
      <c r="H6687" s="110" t="s">
        <v>6930</v>
      </c>
      <c r="I6687" s="110"/>
    </row>
    <row r="6688" spans="1:9" ht="11.25" customHeight="1" x14ac:dyDescent="0.2">
      <c r="A6688" s="181">
        <v>103065</v>
      </c>
      <c r="B6688" s="182" t="s">
        <v>1657</v>
      </c>
      <c r="C6688" s="182" t="s">
        <v>168</v>
      </c>
      <c r="D6688" s="183"/>
      <c r="E6688" s="188" t="s">
        <v>15193</v>
      </c>
      <c r="F6688" s="186">
        <v>0</v>
      </c>
      <c r="G6688" s="185" t="s">
        <v>6096</v>
      </c>
      <c r="H6688" s="110" t="s">
        <v>6930</v>
      </c>
      <c r="I6688" s="110"/>
    </row>
    <row r="6689" spans="1:9" ht="11.25" customHeight="1" x14ac:dyDescent="0.2">
      <c r="A6689" s="181">
        <v>103066</v>
      </c>
      <c r="B6689" s="182" t="s">
        <v>4064</v>
      </c>
      <c r="C6689" s="182" t="s">
        <v>178</v>
      </c>
      <c r="D6689" s="183"/>
      <c r="E6689" s="188" t="s">
        <v>15193</v>
      </c>
      <c r="F6689" s="186">
        <v>0</v>
      </c>
      <c r="G6689" s="185" t="s">
        <v>6096</v>
      </c>
      <c r="H6689" s="110" t="s">
        <v>6930</v>
      </c>
      <c r="I6689" s="110"/>
    </row>
    <row r="6690" spans="1:9" ht="11.25" customHeight="1" x14ac:dyDescent="0.2">
      <c r="A6690" s="181">
        <v>103067</v>
      </c>
      <c r="B6690" s="182" t="s">
        <v>6954</v>
      </c>
      <c r="C6690" s="182" t="s">
        <v>178</v>
      </c>
      <c r="D6690" s="183">
        <v>44601</v>
      </c>
      <c r="E6690" s="188" t="s">
        <v>7328</v>
      </c>
      <c r="F6690" s="186">
        <v>3677</v>
      </c>
      <c r="G6690" s="185" t="s">
        <v>6096</v>
      </c>
      <c r="H6690" s="110" t="s">
        <v>6119</v>
      </c>
      <c r="I6690" s="110"/>
    </row>
    <row r="6691" spans="1:9" ht="11.25" customHeight="1" x14ac:dyDescent="0.2">
      <c r="A6691" s="181">
        <v>103068</v>
      </c>
      <c r="B6691" s="182" t="s">
        <v>6953</v>
      </c>
      <c r="C6691" s="182" t="s">
        <v>178</v>
      </c>
      <c r="D6691" s="183">
        <v>44601</v>
      </c>
      <c r="E6691" s="188" t="s">
        <v>7328</v>
      </c>
      <c r="F6691" s="186">
        <v>6913</v>
      </c>
      <c r="G6691" s="185" t="s">
        <v>6096</v>
      </c>
      <c r="H6691" s="110" t="s">
        <v>6178</v>
      </c>
      <c r="I6691" s="110"/>
    </row>
    <row r="6692" spans="1:9" ht="11.25" customHeight="1" x14ac:dyDescent="0.2">
      <c r="A6692" s="181">
        <v>103069</v>
      </c>
      <c r="B6692" s="182" t="s">
        <v>11180</v>
      </c>
      <c r="C6692" s="182" t="s">
        <v>171</v>
      </c>
      <c r="D6692" s="183"/>
      <c r="E6692" s="188" t="s">
        <v>15193</v>
      </c>
      <c r="F6692" s="186">
        <v>0</v>
      </c>
      <c r="G6692" s="185" t="s">
        <v>6096</v>
      </c>
      <c r="H6692" s="110" t="s">
        <v>6178</v>
      </c>
      <c r="I6692" s="110"/>
    </row>
    <row r="6693" spans="1:9" ht="11.25" customHeight="1" x14ac:dyDescent="0.2">
      <c r="A6693" s="181">
        <v>103070</v>
      </c>
      <c r="B6693" s="182" t="s">
        <v>4291</v>
      </c>
      <c r="C6693" s="182" t="s">
        <v>168</v>
      </c>
      <c r="D6693" s="183"/>
      <c r="E6693" s="188" t="s">
        <v>15193</v>
      </c>
      <c r="F6693" s="186">
        <v>0</v>
      </c>
      <c r="G6693" s="185" t="s">
        <v>6096</v>
      </c>
      <c r="H6693" s="110" t="s">
        <v>6257</v>
      </c>
      <c r="I6693" s="110"/>
    </row>
    <row r="6694" spans="1:9" ht="11.25" customHeight="1" x14ac:dyDescent="0.2">
      <c r="A6694" s="181">
        <v>103071</v>
      </c>
      <c r="B6694" s="182" t="s">
        <v>1989</v>
      </c>
      <c r="C6694" s="182" t="s">
        <v>178</v>
      </c>
      <c r="D6694" s="183">
        <v>44589</v>
      </c>
      <c r="E6694" s="188" t="s">
        <v>7328</v>
      </c>
      <c r="F6694" s="186">
        <v>4552</v>
      </c>
      <c r="G6694" s="185" t="s">
        <v>6096</v>
      </c>
      <c r="H6694" s="110" t="s">
        <v>6257</v>
      </c>
      <c r="I6694" s="110"/>
    </row>
    <row r="6695" spans="1:9" ht="11.25" customHeight="1" x14ac:dyDescent="0.2">
      <c r="A6695" s="181">
        <v>103072</v>
      </c>
      <c r="B6695" s="182" t="s">
        <v>1930</v>
      </c>
      <c r="C6695" s="182" t="s">
        <v>171</v>
      </c>
      <c r="D6695" s="184">
        <v>45009</v>
      </c>
      <c r="E6695" s="188" t="s">
        <v>15194</v>
      </c>
      <c r="F6695" s="186">
        <v>11769</v>
      </c>
      <c r="G6695" s="185" t="s">
        <v>6096</v>
      </c>
      <c r="H6695" s="110" t="s">
        <v>6257</v>
      </c>
      <c r="I6695" s="110"/>
    </row>
    <row r="6696" spans="1:9" ht="11.25" customHeight="1" x14ac:dyDescent="0.2">
      <c r="A6696" s="181">
        <v>103073</v>
      </c>
      <c r="B6696" s="182" t="s">
        <v>3321</v>
      </c>
      <c r="C6696" s="182" t="s">
        <v>178</v>
      </c>
      <c r="D6696" s="183"/>
      <c r="E6696" s="188" t="s">
        <v>15193</v>
      </c>
      <c r="F6696" s="186">
        <v>0</v>
      </c>
      <c r="G6696" s="185" t="s">
        <v>6096</v>
      </c>
      <c r="H6696" s="110" t="s">
        <v>6257</v>
      </c>
      <c r="I6696" s="110"/>
    </row>
    <row r="6697" spans="1:9" ht="11.25" customHeight="1" x14ac:dyDescent="0.2">
      <c r="A6697" s="181">
        <v>103074</v>
      </c>
      <c r="B6697" s="182" t="s">
        <v>11179</v>
      </c>
      <c r="C6697" s="182" t="s">
        <v>178</v>
      </c>
      <c r="D6697" s="183"/>
      <c r="E6697" s="188" t="s">
        <v>15193</v>
      </c>
      <c r="F6697" s="186">
        <v>0</v>
      </c>
      <c r="G6697" s="185" t="s">
        <v>6096</v>
      </c>
      <c r="H6697" s="110" t="s">
        <v>6257</v>
      </c>
      <c r="I6697" s="110"/>
    </row>
    <row r="6698" spans="1:9" ht="11.25" customHeight="1" x14ac:dyDescent="0.2">
      <c r="A6698" s="181">
        <v>103075</v>
      </c>
      <c r="B6698" s="182" t="s">
        <v>1340</v>
      </c>
      <c r="C6698" s="182" t="s">
        <v>183</v>
      </c>
      <c r="D6698" s="183">
        <v>43525</v>
      </c>
      <c r="E6698" s="188" t="s">
        <v>15195</v>
      </c>
      <c r="F6698" s="186">
        <v>1147.01</v>
      </c>
      <c r="G6698" s="185" t="s">
        <v>6096</v>
      </c>
      <c r="H6698" s="110" t="s">
        <v>6257</v>
      </c>
      <c r="I6698" s="110"/>
    </row>
    <row r="6699" spans="1:9" ht="11.25" customHeight="1" x14ac:dyDescent="0.2">
      <c r="A6699" s="181">
        <v>103076</v>
      </c>
      <c r="B6699" s="182" t="s">
        <v>3811</v>
      </c>
      <c r="C6699" s="182" t="s">
        <v>178</v>
      </c>
      <c r="D6699" s="184">
        <v>44589</v>
      </c>
      <c r="E6699" s="188" t="s">
        <v>7328</v>
      </c>
      <c r="F6699" s="186">
        <v>24317</v>
      </c>
      <c r="G6699" s="185" t="s">
        <v>6096</v>
      </c>
      <c r="H6699" s="110" t="s">
        <v>6257</v>
      </c>
      <c r="I6699" s="110"/>
    </row>
    <row r="6700" spans="1:9" ht="11.25" customHeight="1" x14ac:dyDescent="0.2">
      <c r="A6700" s="181">
        <v>103077</v>
      </c>
      <c r="B6700" s="182" t="s">
        <v>3812</v>
      </c>
      <c r="C6700" s="182" t="s">
        <v>178</v>
      </c>
      <c r="D6700" s="183">
        <v>44589</v>
      </c>
      <c r="E6700" s="188" t="s">
        <v>7328</v>
      </c>
      <c r="F6700" s="186">
        <v>34650</v>
      </c>
      <c r="G6700" s="185" t="s">
        <v>6096</v>
      </c>
      <c r="H6700" s="110" t="s">
        <v>6257</v>
      </c>
      <c r="I6700" s="110"/>
    </row>
    <row r="6701" spans="1:9" ht="11.25" customHeight="1" x14ac:dyDescent="0.2">
      <c r="A6701" s="181">
        <v>103078</v>
      </c>
      <c r="B6701" s="182" t="s">
        <v>1799</v>
      </c>
      <c r="C6701" s="182" t="s">
        <v>178</v>
      </c>
      <c r="D6701" s="184">
        <v>45012</v>
      </c>
      <c r="E6701" s="188" t="s">
        <v>15194</v>
      </c>
      <c r="F6701" s="186">
        <v>34010</v>
      </c>
      <c r="G6701" s="185" t="s">
        <v>6096</v>
      </c>
      <c r="H6701" s="110" t="s">
        <v>6257</v>
      </c>
      <c r="I6701" s="110"/>
    </row>
    <row r="6702" spans="1:9" ht="11.25" customHeight="1" x14ac:dyDescent="0.2">
      <c r="A6702" s="181">
        <v>103079</v>
      </c>
      <c r="B6702" s="182" t="s">
        <v>799</v>
      </c>
      <c r="C6702" s="182" t="s">
        <v>183</v>
      </c>
      <c r="D6702" s="183">
        <v>45012</v>
      </c>
      <c r="E6702" s="188" t="s">
        <v>15194</v>
      </c>
      <c r="F6702" s="186">
        <v>40561</v>
      </c>
      <c r="G6702" s="185" t="s">
        <v>6096</v>
      </c>
      <c r="H6702" s="110" t="s">
        <v>6257</v>
      </c>
      <c r="I6702" s="110"/>
    </row>
    <row r="6703" spans="1:9" ht="11.25" customHeight="1" x14ac:dyDescent="0.2">
      <c r="A6703" s="181">
        <v>103080</v>
      </c>
      <c r="B6703" s="182" t="s">
        <v>1584</v>
      </c>
      <c r="C6703" s="182" t="s">
        <v>183</v>
      </c>
      <c r="D6703" s="183"/>
      <c r="E6703" s="188" t="s">
        <v>15193</v>
      </c>
      <c r="F6703" s="186">
        <v>0</v>
      </c>
      <c r="G6703" s="185" t="s">
        <v>6096</v>
      </c>
      <c r="H6703" s="110" t="s">
        <v>6257</v>
      </c>
      <c r="I6703" s="110"/>
    </row>
    <row r="6704" spans="1:9" ht="11.25" customHeight="1" x14ac:dyDescent="0.2">
      <c r="A6704" s="181">
        <v>103081</v>
      </c>
      <c r="B6704" s="182" t="s">
        <v>4191</v>
      </c>
      <c r="C6704" s="182" t="s">
        <v>183</v>
      </c>
      <c r="D6704" s="183"/>
      <c r="E6704" s="188" t="s">
        <v>15193</v>
      </c>
      <c r="F6704" s="186">
        <v>0</v>
      </c>
      <c r="G6704" s="185" t="s">
        <v>6096</v>
      </c>
      <c r="H6704" s="110" t="s">
        <v>6257</v>
      </c>
      <c r="I6704" s="110"/>
    </row>
    <row r="6705" spans="1:9" ht="11.25" customHeight="1" x14ac:dyDescent="0.2">
      <c r="A6705" s="181">
        <v>103082</v>
      </c>
      <c r="B6705" s="182" t="s">
        <v>11178</v>
      </c>
      <c r="C6705" s="182" t="s">
        <v>178</v>
      </c>
      <c r="D6705" s="183"/>
      <c r="E6705" s="188" t="s">
        <v>15193</v>
      </c>
      <c r="F6705" s="186">
        <v>0</v>
      </c>
      <c r="G6705" s="185" t="s">
        <v>6096</v>
      </c>
      <c r="H6705" s="110" t="s">
        <v>6257</v>
      </c>
      <c r="I6705" s="110"/>
    </row>
    <row r="6706" spans="1:9" ht="11.25" customHeight="1" x14ac:dyDescent="0.2">
      <c r="A6706" s="181">
        <v>103083</v>
      </c>
      <c r="B6706" s="182" t="s">
        <v>11177</v>
      </c>
      <c r="C6706" s="182" t="s">
        <v>178</v>
      </c>
      <c r="D6706" s="184"/>
      <c r="E6706" s="188" t="s">
        <v>15193</v>
      </c>
      <c r="F6706" s="186">
        <v>0</v>
      </c>
      <c r="G6706" s="185" t="s">
        <v>6096</v>
      </c>
      <c r="H6706" s="110" t="s">
        <v>6344</v>
      </c>
      <c r="I6706" s="110"/>
    </row>
    <row r="6707" spans="1:9" ht="11.25" customHeight="1" x14ac:dyDescent="0.2">
      <c r="A6707" s="181">
        <v>103084</v>
      </c>
      <c r="B6707" s="182" t="s">
        <v>4236</v>
      </c>
      <c r="C6707" s="182" t="s">
        <v>171</v>
      </c>
      <c r="D6707" s="183"/>
      <c r="E6707" s="188" t="s">
        <v>15193</v>
      </c>
      <c r="F6707" s="186">
        <v>0</v>
      </c>
      <c r="G6707" s="185" t="s">
        <v>6096</v>
      </c>
      <c r="H6707" s="110" t="s">
        <v>6130</v>
      </c>
      <c r="I6707" s="110"/>
    </row>
    <row r="6708" spans="1:9" ht="11.25" customHeight="1" x14ac:dyDescent="0.2">
      <c r="A6708" s="181">
        <v>103088</v>
      </c>
      <c r="B6708" s="182" t="s">
        <v>6465</v>
      </c>
      <c r="C6708" s="182" t="s">
        <v>178</v>
      </c>
      <c r="D6708" s="183">
        <v>45009</v>
      </c>
      <c r="E6708" s="188" t="s">
        <v>15194</v>
      </c>
      <c r="F6708" s="186">
        <v>2645</v>
      </c>
      <c r="G6708" s="185" t="s">
        <v>6096</v>
      </c>
      <c r="H6708" s="110" t="s">
        <v>6257</v>
      </c>
      <c r="I6708" s="110"/>
    </row>
    <row r="6709" spans="1:9" ht="11.25" customHeight="1" x14ac:dyDescent="0.2">
      <c r="A6709" s="181">
        <v>103090</v>
      </c>
      <c r="B6709" s="182" t="s">
        <v>11176</v>
      </c>
      <c r="C6709" s="182" t="s">
        <v>868</v>
      </c>
      <c r="D6709" s="183"/>
      <c r="E6709" s="188" t="s">
        <v>15193</v>
      </c>
      <c r="F6709" s="186">
        <v>0</v>
      </c>
      <c r="G6709" s="185" t="s">
        <v>6096</v>
      </c>
      <c r="H6709" s="110" t="s">
        <v>6201</v>
      </c>
      <c r="I6709" s="110"/>
    </row>
    <row r="6710" spans="1:9" ht="11.25" customHeight="1" x14ac:dyDescent="0.2">
      <c r="A6710" s="181">
        <v>103091</v>
      </c>
      <c r="B6710" s="182" t="s">
        <v>1516</v>
      </c>
      <c r="C6710" s="182" t="s">
        <v>178</v>
      </c>
      <c r="D6710" s="184"/>
      <c r="E6710" s="188" t="s">
        <v>15193</v>
      </c>
      <c r="F6710" s="186">
        <v>0</v>
      </c>
      <c r="G6710" s="185" t="s">
        <v>6096</v>
      </c>
      <c r="H6710" s="110" t="s">
        <v>6177</v>
      </c>
      <c r="I6710" s="110"/>
    </row>
    <row r="6711" spans="1:9" ht="11.25" customHeight="1" x14ac:dyDescent="0.2">
      <c r="A6711" s="181">
        <v>103092</v>
      </c>
      <c r="B6711" s="182" t="s">
        <v>11174</v>
      </c>
      <c r="C6711" s="182" t="s">
        <v>183</v>
      </c>
      <c r="D6711" s="183"/>
      <c r="E6711" s="188" t="s">
        <v>15193</v>
      </c>
      <c r="F6711" s="186">
        <v>0</v>
      </c>
      <c r="G6711" s="185" t="s">
        <v>6096</v>
      </c>
      <c r="H6711" s="110" t="s">
        <v>6361</v>
      </c>
      <c r="I6711" s="110"/>
    </row>
    <row r="6712" spans="1:9" ht="11.25" customHeight="1" x14ac:dyDescent="0.2">
      <c r="A6712" s="181">
        <v>103093</v>
      </c>
      <c r="B6712" s="182" t="s">
        <v>4212</v>
      </c>
      <c r="C6712" s="182" t="s">
        <v>183</v>
      </c>
      <c r="D6712" s="183"/>
      <c r="E6712" s="188" t="s">
        <v>15193</v>
      </c>
      <c r="F6712" s="186">
        <v>0</v>
      </c>
      <c r="G6712" s="185" t="s">
        <v>6096</v>
      </c>
      <c r="H6712" s="110" t="s">
        <v>6177</v>
      </c>
      <c r="I6712" s="110"/>
    </row>
    <row r="6713" spans="1:9" ht="11.25" customHeight="1" x14ac:dyDescent="0.2">
      <c r="A6713" s="181">
        <v>103094</v>
      </c>
      <c r="B6713" s="182" t="s">
        <v>9312</v>
      </c>
      <c r="C6713" s="182" t="s">
        <v>168</v>
      </c>
      <c r="D6713" s="183">
        <v>44680</v>
      </c>
      <c r="E6713" s="188" t="s">
        <v>7328</v>
      </c>
      <c r="F6713" s="186">
        <v>20439</v>
      </c>
      <c r="G6713" s="185" t="s">
        <v>6096</v>
      </c>
      <c r="H6713" s="110" t="s">
        <v>6130</v>
      </c>
      <c r="I6713" s="110"/>
    </row>
    <row r="6714" spans="1:9" ht="11.25" customHeight="1" x14ac:dyDescent="0.2">
      <c r="A6714" s="181">
        <v>103095</v>
      </c>
      <c r="B6714" s="182" t="s">
        <v>7392</v>
      </c>
      <c r="C6714" s="182" t="s">
        <v>168</v>
      </c>
      <c r="D6714" s="183">
        <v>44655</v>
      </c>
      <c r="E6714" s="188" t="s">
        <v>7328</v>
      </c>
      <c r="F6714" s="186">
        <v>23428.01</v>
      </c>
      <c r="G6714" s="185" t="s">
        <v>6096</v>
      </c>
      <c r="H6714" s="110" t="s">
        <v>6152</v>
      </c>
      <c r="I6714" s="110"/>
    </row>
    <row r="6715" spans="1:9" ht="11.25" customHeight="1" x14ac:dyDescent="0.2">
      <c r="A6715" s="181">
        <v>103096</v>
      </c>
      <c r="B6715" s="182" t="s">
        <v>8851</v>
      </c>
      <c r="C6715" s="182" t="s">
        <v>178</v>
      </c>
      <c r="D6715" s="183">
        <v>43552</v>
      </c>
      <c r="E6715" s="188" t="s">
        <v>15195</v>
      </c>
      <c r="F6715" s="186">
        <v>706200</v>
      </c>
      <c r="G6715" s="185" t="s">
        <v>6096</v>
      </c>
      <c r="H6715" s="110" t="s">
        <v>6130</v>
      </c>
      <c r="I6715" s="110"/>
    </row>
    <row r="6716" spans="1:9" ht="11.25" customHeight="1" x14ac:dyDescent="0.2">
      <c r="A6716" s="181">
        <v>103097</v>
      </c>
      <c r="B6716" s="182" t="s">
        <v>11173</v>
      </c>
      <c r="C6716" s="182" t="s">
        <v>178</v>
      </c>
      <c r="D6716" s="183"/>
      <c r="E6716" s="188" t="s">
        <v>15193</v>
      </c>
      <c r="F6716" s="186">
        <v>0</v>
      </c>
      <c r="G6716" s="185" t="s">
        <v>6096</v>
      </c>
      <c r="H6716" s="110" t="s">
        <v>6130</v>
      </c>
      <c r="I6716" s="110"/>
    </row>
    <row r="6717" spans="1:9" ht="11.25" customHeight="1" x14ac:dyDescent="0.2">
      <c r="A6717" s="181">
        <v>103098</v>
      </c>
      <c r="B6717" s="182" t="s">
        <v>4186</v>
      </c>
      <c r="C6717" s="182" t="s">
        <v>178</v>
      </c>
      <c r="D6717" s="183"/>
      <c r="E6717" s="188" t="s">
        <v>15193</v>
      </c>
      <c r="F6717" s="186">
        <v>0</v>
      </c>
      <c r="G6717" s="185" t="s">
        <v>6096</v>
      </c>
      <c r="H6717" s="110" t="s">
        <v>6130</v>
      </c>
      <c r="I6717" s="110"/>
    </row>
    <row r="6718" spans="1:9" ht="11.25" customHeight="1" x14ac:dyDescent="0.2">
      <c r="A6718" s="181">
        <v>103099</v>
      </c>
      <c r="B6718" s="182" t="s">
        <v>2125</v>
      </c>
      <c r="C6718" s="182" t="s">
        <v>178</v>
      </c>
      <c r="D6718" s="183"/>
      <c r="E6718" s="188" t="s">
        <v>15193</v>
      </c>
      <c r="F6718" s="186">
        <v>0</v>
      </c>
      <c r="G6718" s="185" t="s">
        <v>6096</v>
      </c>
      <c r="H6718" s="110" t="s">
        <v>6257</v>
      </c>
      <c r="I6718" s="110"/>
    </row>
    <row r="6719" spans="1:9" ht="11.25" customHeight="1" x14ac:dyDescent="0.2">
      <c r="A6719" s="181">
        <v>103100</v>
      </c>
      <c r="B6719" s="182" t="s">
        <v>4463</v>
      </c>
      <c r="C6719" s="182" t="s">
        <v>273</v>
      </c>
      <c r="D6719" s="184"/>
      <c r="E6719" s="188" t="s">
        <v>15193</v>
      </c>
      <c r="F6719" s="186">
        <v>0</v>
      </c>
      <c r="G6719" s="185" t="s">
        <v>6096</v>
      </c>
      <c r="H6719" s="110" t="s">
        <v>6257</v>
      </c>
      <c r="I6719" s="110"/>
    </row>
    <row r="6720" spans="1:9" ht="11.25" customHeight="1" x14ac:dyDescent="0.2">
      <c r="A6720" s="181">
        <v>103101</v>
      </c>
      <c r="B6720" s="182" t="s">
        <v>1235</v>
      </c>
      <c r="C6720" s="182" t="s">
        <v>178</v>
      </c>
      <c r="D6720" s="184">
        <v>45001</v>
      </c>
      <c r="E6720" s="188" t="s">
        <v>15194</v>
      </c>
      <c r="F6720" s="186">
        <v>164.01</v>
      </c>
      <c r="G6720" s="185" t="s">
        <v>6096</v>
      </c>
      <c r="H6720" s="110" t="s">
        <v>6257</v>
      </c>
      <c r="I6720" s="110"/>
    </row>
    <row r="6721" spans="1:9" ht="11.25" customHeight="1" x14ac:dyDescent="0.2">
      <c r="A6721" s="181">
        <v>103102</v>
      </c>
      <c r="B6721" s="182" t="s">
        <v>4206</v>
      </c>
      <c r="C6721" s="182" t="s">
        <v>183</v>
      </c>
      <c r="D6721" s="183"/>
      <c r="E6721" s="188" t="s">
        <v>15193</v>
      </c>
      <c r="F6721" s="186">
        <v>0</v>
      </c>
      <c r="G6721" s="185" t="s">
        <v>6096</v>
      </c>
      <c r="H6721" s="110" t="s">
        <v>6257</v>
      </c>
      <c r="I6721" s="110"/>
    </row>
    <row r="6722" spans="1:9" ht="11.25" customHeight="1" x14ac:dyDescent="0.2">
      <c r="A6722" s="181">
        <v>103103</v>
      </c>
      <c r="B6722" s="182" t="s">
        <v>967</v>
      </c>
      <c r="C6722" s="182" t="s">
        <v>868</v>
      </c>
      <c r="D6722" s="183"/>
      <c r="E6722" s="188" t="s">
        <v>15193</v>
      </c>
      <c r="F6722" s="186">
        <v>0</v>
      </c>
      <c r="G6722" s="185" t="s">
        <v>6096</v>
      </c>
      <c r="H6722" s="110" t="s">
        <v>6257</v>
      </c>
      <c r="I6722" s="110"/>
    </row>
    <row r="6723" spans="1:9" ht="11.25" customHeight="1" x14ac:dyDescent="0.2">
      <c r="A6723" s="181">
        <v>103104</v>
      </c>
      <c r="B6723" s="182" t="s">
        <v>7391</v>
      </c>
      <c r="C6723" s="182" t="s">
        <v>183</v>
      </c>
      <c r="D6723" s="183">
        <v>43844</v>
      </c>
      <c r="E6723" s="188" t="s">
        <v>15196</v>
      </c>
      <c r="F6723" s="186">
        <v>638770.57999999996</v>
      </c>
      <c r="G6723" s="185" t="s">
        <v>6096</v>
      </c>
      <c r="H6723" s="110" t="s">
        <v>6257</v>
      </c>
      <c r="I6723" s="110"/>
    </row>
    <row r="6724" spans="1:9" ht="11.25" customHeight="1" x14ac:dyDescent="0.2">
      <c r="A6724" s="181">
        <v>103105</v>
      </c>
      <c r="B6724" s="182" t="s">
        <v>4216</v>
      </c>
      <c r="C6724" s="182" t="s">
        <v>178</v>
      </c>
      <c r="D6724" s="183">
        <v>45012</v>
      </c>
      <c r="E6724" s="188" t="s">
        <v>15194</v>
      </c>
      <c r="F6724" s="186">
        <v>31954</v>
      </c>
      <c r="G6724" s="185" t="s">
        <v>6096</v>
      </c>
      <c r="H6724" s="110" t="s">
        <v>6257</v>
      </c>
      <c r="I6724" s="110"/>
    </row>
    <row r="6725" spans="1:9" ht="11.25" customHeight="1" x14ac:dyDescent="0.2">
      <c r="A6725" s="181">
        <v>103106</v>
      </c>
      <c r="B6725" s="182" t="s">
        <v>4249</v>
      </c>
      <c r="C6725" s="182" t="s">
        <v>178</v>
      </c>
      <c r="D6725" s="183"/>
      <c r="E6725" s="188" t="s">
        <v>15193</v>
      </c>
      <c r="F6725" s="186">
        <v>0</v>
      </c>
      <c r="G6725" s="185" t="s">
        <v>6096</v>
      </c>
      <c r="H6725" s="110" t="s">
        <v>6257</v>
      </c>
      <c r="I6725" s="110"/>
    </row>
    <row r="6726" spans="1:9" ht="11.25" customHeight="1" x14ac:dyDescent="0.2">
      <c r="A6726" s="181">
        <v>103107</v>
      </c>
      <c r="B6726" s="182" t="s">
        <v>1944</v>
      </c>
      <c r="C6726" s="182" t="s">
        <v>178</v>
      </c>
      <c r="D6726" s="183">
        <v>45012</v>
      </c>
      <c r="E6726" s="188" t="s">
        <v>15194</v>
      </c>
      <c r="F6726" s="186">
        <v>22051</v>
      </c>
      <c r="G6726" s="185" t="s">
        <v>6096</v>
      </c>
      <c r="H6726" s="110" t="s">
        <v>6257</v>
      </c>
      <c r="I6726" s="110"/>
    </row>
    <row r="6727" spans="1:9" ht="11.25" customHeight="1" x14ac:dyDescent="0.2">
      <c r="A6727" s="181">
        <v>103108</v>
      </c>
      <c r="B6727" s="182" t="s">
        <v>8849</v>
      </c>
      <c r="C6727" s="182" t="s">
        <v>178</v>
      </c>
      <c r="D6727" s="183">
        <v>43552</v>
      </c>
      <c r="E6727" s="188" t="s">
        <v>15195</v>
      </c>
      <c r="F6727" s="186">
        <v>7751</v>
      </c>
      <c r="G6727" s="185" t="s">
        <v>6096</v>
      </c>
      <c r="H6727" s="110" t="s">
        <v>6257</v>
      </c>
      <c r="I6727" s="110"/>
    </row>
    <row r="6728" spans="1:9" ht="11.25" customHeight="1" x14ac:dyDescent="0.2">
      <c r="A6728" s="181">
        <v>103109</v>
      </c>
      <c r="B6728" s="182" t="s">
        <v>11170</v>
      </c>
      <c r="C6728" s="182" t="s">
        <v>178</v>
      </c>
      <c r="D6728" s="183"/>
      <c r="E6728" s="188" t="s">
        <v>15193</v>
      </c>
      <c r="F6728" s="186">
        <v>0</v>
      </c>
      <c r="G6728" s="185" t="s">
        <v>6096</v>
      </c>
      <c r="H6728" s="110" t="s">
        <v>6130</v>
      </c>
      <c r="I6728" s="110"/>
    </row>
    <row r="6729" spans="1:9" ht="11.25" customHeight="1" x14ac:dyDescent="0.2">
      <c r="A6729" s="181">
        <v>103110</v>
      </c>
      <c r="B6729" s="182" t="s">
        <v>1745</v>
      </c>
      <c r="C6729" s="182" t="s">
        <v>183</v>
      </c>
      <c r="D6729" s="184">
        <v>45012</v>
      </c>
      <c r="E6729" s="188" t="s">
        <v>15194</v>
      </c>
      <c r="F6729" s="186">
        <v>2576</v>
      </c>
      <c r="G6729" s="185" t="s">
        <v>6096</v>
      </c>
      <c r="H6729" s="110" t="s">
        <v>6130</v>
      </c>
      <c r="I6729" s="110"/>
    </row>
    <row r="6730" spans="1:9" ht="11.25" customHeight="1" x14ac:dyDescent="0.2">
      <c r="A6730" s="181">
        <v>103111</v>
      </c>
      <c r="B6730" s="182" t="s">
        <v>4482</v>
      </c>
      <c r="C6730" s="182" t="s">
        <v>183</v>
      </c>
      <c r="D6730" s="183"/>
      <c r="E6730" s="188" t="s">
        <v>15193</v>
      </c>
      <c r="F6730" s="186">
        <v>0</v>
      </c>
      <c r="G6730" s="185" t="s">
        <v>6096</v>
      </c>
      <c r="H6730" s="110" t="s">
        <v>6119</v>
      </c>
      <c r="I6730" s="110"/>
    </row>
    <row r="6731" spans="1:9" ht="11.25" customHeight="1" x14ac:dyDescent="0.2">
      <c r="A6731" s="181">
        <v>103112</v>
      </c>
      <c r="B6731" s="182" t="s">
        <v>3701</v>
      </c>
      <c r="C6731" s="182" t="s">
        <v>178</v>
      </c>
      <c r="D6731" s="183">
        <v>43698</v>
      </c>
      <c r="E6731" s="188" t="s">
        <v>15195</v>
      </c>
      <c r="F6731" s="186">
        <v>14960</v>
      </c>
      <c r="G6731" s="185" t="s">
        <v>6096</v>
      </c>
      <c r="H6731" s="110" t="s">
        <v>6119</v>
      </c>
      <c r="I6731" s="110"/>
    </row>
    <row r="6732" spans="1:9" ht="11.25" customHeight="1" x14ac:dyDescent="0.2">
      <c r="A6732" s="181">
        <v>103113</v>
      </c>
      <c r="B6732" s="182" t="s">
        <v>3718</v>
      </c>
      <c r="C6732" s="182" t="s">
        <v>178</v>
      </c>
      <c r="D6732" s="183"/>
      <c r="E6732" s="188" t="s">
        <v>15193</v>
      </c>
      <c r="F6732" s="186">
        <v>0</v>
      </c>
      <c r="G6732" s="185" t="s">
        <v>6096</v>
      </c>
      <c r="H6732" s="110" t="s">
        <v>6100</v>
      </c>
      <c r="I6732" s="110"/>
    </row>
    <row r="6733" spans="1:9" ht="11.25" customHeight="1" x14ac:dyDescent="0.2">
      <c r="A6733" s="181">
        <v>103114</v>
      </c>
      <c r="B6733" s="182" t="s">
        <v>6461</v>
      </c>
      <c r="C6733" s="182" t="s">
        <v>178</v>
      </c>
      <c r="D6733" s="183">
        <v>45065</v>
      </c>
      <c r="E6733" s="188" t="s">
        <v>15194</v>
      </c>
      <c r="F6733" s="186">
        <v>797</v>
      </c>
      <c r="G6733" s="185" t="s">
        <v>6096</v>
      </c>
      <c r="H6733" s="110" t="s">
        <v>6262</v>
      </c>
      <c r="I6733" s="110"/>
    </row>
    <row r="6734" spans="1:9" ht="11.25" customHeight="1" x14ac:dyDescent="0.2">
      <c r="A6734" s="181">
        <v>103116</v>
      </c>
      <c r="B6734" s="182" t="s">
        <v>1778</v>
      </c>
      <c r="C6734" s="182" t="s">
        <v>178</v>
      </c>
      <c r="D6734" s="183">
        <v>45062</v>
      </c>
      <c r="E6734" s="188" t="s">
        <v>15194</v>
      </c>
      <c r="F6734" s="186">
        <v>583</v>
      </c>
      <c r="G6734" s="185" t="s">
        <v>6096</v>
      </c>
      <c r="H6734" s="110" t="s">
        <v>6406</v>
      </c>
      <c r="I6734" s="110"/>
    </row>
    <row r="6735" spans="1:9" ht="11.25" customHeight="1" x14ac:dyDescent="0.2">
      <c r="A6735" s="181">
        <v>103117</v>
      </c>
      <c r="B6735" s="182" t="s">
        <v>1242</v>
      </c>
      <c r="C6735" s="182" t="s">
        <v>178</v>
      </c>
      <c r="D6735" s="183">
        <v>45007</v>
      </c>
      <c r="E6735" s="188" t="s">
        <v>15194</v>
      </c>
      <c r="F6735" s="186">
        <v>138</v>
      </c>
      <c r="G6735" s="185" t="s">
        <v>6096</v>
      </c>
      <c r="H6735" s="110" t="s">
        <v>6215</v>
      </c>
      <c r="I6735" s="110"/>
    </row>
    <row r="6736" spans="1:9" ht="11.25" customHeight="1" x14ac:dyDescent="0.2">
      <c r="A6736" s="181">
        <v>103118</v>
      </c>
      <c r="B6736" s="182" t="s">
        <v>6460</v>
      </c>
      <c r="C6736" s="182" t="s">
        <v>178</v>
      </c>
      <c r="D6736" s="183">
        <v>45012</v>
      </c>
      <c r="E6736" s="188" t="s">
        <v>15194</v>
      </c>
      <c r="F6736" s="186">
        <v>5278</v>
      </c>
      <c r="G6736" s="185" t="s">
        <v>6096</v>
      </c>
      <c r="H6736" s="110" t="s">
        <v>6137</v>
      </c>
      <c r="I6736" s="110"/>
    </row>
    <row r="6737" spans="1:9" ht="11.25" customHeight="1" x14ac:dyDescent="0.2">
      <c r="A6737" s="181">
        <v>103119</v>
      </c>
      <c r="B6737" s="182" t="s">
        <v>6458</v>
      </c>
      <c r="C6737" s="182" t="s">
        <v>178</v>
      </c>
      <c r="D6737" s="183">
        <v>45065</v>
      </c>
      <c r="E6737" s="188" t="s">
        <v>15194</v>
      </c>
      <c r="F6737" s="186">
        <v>523.01</v>
      </c>
      <c r="G6737" s="185" t="s">
        <v>6096</v>
      </c>
      <c r="H6737" s="110" t="s">
        <v>6230</v>
      </c>
      <c r="I6737" s="110"/>
    </row>
    <row r="6738" spans="1:9" ht="11.25" customHeight="1" x14ac:dyDescent="0.2">
      <c r="A6738" s="181">
        <v>103120</v>
      </c>
      <c r="B6738" s="182" t="s">
        <v>11168</v>
      </c>
      <c r="C6738" s="182" t="s">
        <v>178</v>
      </c>
      <c r="D6738" s="183"/>
      <c r="E6738" s="188" t="s">
        <v>15193</v>
      </c>
      <c r="F6738" s="186">
        <v>0</v>
      </c>
      <c r="G6738" s="185" t="s">
        <v>6096</v>
      </c>
      <c r="H6738" s="110" t="s">
        <v>6203</v>
      </c>
      <c r="I6738" s="110"/>
    </row>
    <row r="6739" spans="1:9" ht="11.25" customHeight="1" x14ac:dyDescent="0.2">
      <c r="A6739" s="181">
        <v>103121</v>
      </c>
      <c r="B6739" s="182" t="s">
        <v>2261</v>
      </c>
      <c r="C6739" s="182" t="s">
        <v>178</v>
      </c>
      <c r="D6739" s="183"/>
      <c r="E6739" s="188" t="s">
        <v>15193</v>
      </c>
      <c r="F6739" s="186">
        <v>0</v>
      </c>
      <c r="G6739" s="185" t="s">
        <v>6096</v>
      </c>
      <c r="H6739" s="110" t="s">
        <v>6119</v>
      </c>
      <c r="I6739" s="110"/>
    </row>
    <row r="6740" spans="1:9" ht="11.25" customHeight="1" x14ac:dyDescent="0.2">
      <c r="A6740" s="181">
        <v>103122</v>
      </c>
      <c r="B6740" s="182" t="s">
        <v>6456</v>
      </c>
      <c r="C6740" s="182" t="s">
        <v>178</v>
      </c>
      <c r="D6740" s="184">
        <v>45062</v>
      </c>
      <c r="E6740" s="188" t="s">
        <v>15194</v>
      </c>
      <c r="F6740" s="186">
        <v>2825</v>
      </c>
      <c r="G6740" s="185" t="s">
        <v>6096</v>
      </c>
      <c r="H6740" s="110" t="s">
        <v>6097</v>
      </c>
      <c r="I6740" s="110"/>
    </row>
    <row r="6741" spans="1:9" ht="11.25" customHeight="1" x14ac:dyDescent="0.2">
      <c r="A6741" s="181">
        <v>103123</v>
      </c>
      <c r="B6741" s="182" t="s">
        <v>6952</v>
      </c>
      <c r="C6741" s="182" t="s">
        <v>178</v>
      </c>
      <c r="D6741" s="183">
        <v>44592</v>
      </c>
      <c r="E6741" s="188" t="s">
        <v>7328</v>
      </c>
      <c r="F6741" s="186">
        <v>74.010000000000005</v>
      </c>
      <c r="G6741" s="185" t="s">
        <v>6096</v>
      </c>
      <c r="H6741" s="110" t="s">
        <v>6266</v>
      </c>
      <c r="I6741" s="110"/>
    </row>
    <row r="6742" spans="1:9" ht="11.25" customHeight="1" x14ac:dyDescent="0.2">
      <c r="A6742" s="181">
        <v>103124</v>
      </c>
      <c r="B6742" s="182" t="s">
        <v>4596</v>
      </c>
      <c r="C6742" s="182" t="s">
        <v>171</v>
      </c>
      <c r="D6742" s="183"/>
      <c r="E6742" s="188" t="s">
        <v>15193</v>
      </c>
      <c r="F6742" s="186">
        <v>0</v>
      </c>
      <c r="G6742" s="185" t="s">
        <v>6096</v>
      </c>
      <c r="H6742" s="110" t="s">
        <v>6205</v>
      </c>
      <c r="I6742" s="110"/>
    </row>
    <row r="6743" spans="1:9" ht="11.25" customHeight="1" x14ac:dyDescent="0.2">
      <c r="A6743" s="181">
        <v>103125</v>
      </c>
      <c r="B6743" s="182" t="s">
        <v>11167</v>
      </c>
      <c r="C6743" s="182" t="s">
        <v>178</v>
      </c>
      <c r="D6743" s="183"/>
      <c r="E6743" s="188" t="s">
        <v>15193</v>
      </c>
      <c r="F6743" s="186">
        <v>0</v>
      </c>
      <c r="G6743" s="185" t="s">
        <v>6096</v>
      </c>
      <c r="H6743" s="110" t="s">
        <v>6262</v>
      </c>
      <c r="I6743" s="110"/>
    </row>
    <row r="6744" spans="1:9" ht="11.25" customHeight="1" x14ac:dyDescent="0.2">
      <c r="A6744" s="181">
        <v>103126</v>
      </c>
      <c r="B6744" s="182" t="s">
        <v>2495</v>
      </c>
      <c r="C6744" s="182" t="s">
        <v>178</v>
      </c>
      <c r="D6744" s="183">
        <v>45007</v>
      </c>
      <c r="E6744" s="188" t="s">
        <v>15194</v>
      </c>
      <c r="F6744" s="186">
        <v>2667</v>
      </c>
      <c r="G6744" s="185" t="s">
        <v>6096</v>
      </c>
      <c r="H6744" s="110" t="s">
        <v>6262</v>
      </c>
      <c r="I6744" s="110"/>
    </row>
    <row r="6745" spans="1:9" ht="11.25" customHeight="1" x14ac:dyDescent="0.2">
      <c r="A6745" s="181">
        <v>103127</v>
      </c>
      <c r="B6745" s="182" t="s">
        <v>11166</v>
      </c>
      <c r="C6745" s="182" t="s">
        <v>178</v>
      </c>
      <c r="D6745" s="183"/>
      <c r="E6745" s="188" t="s">
        <v>15193</v>
      </c>
      <c r="F6745" s="186">
        <v>0</v>
      </c>
      <c r="G6745" s="185" t="s">
        <v>6096</v>
      </c>
      <c r="H6745" s="110" t="s">
        <v>7184</v>
      </c>
      <c r="I6745" s="110"/>
    </row>
    <row r="6746" spans="1:9" ht="11.25" customHeight="1" x14ac:dyDescent="0.2">
      <c r="A6746" s="181">
        <v>103141</v>
      </c>
      <c r="B6746" s="182" t="s">
        <v>8281</v>
      </c>
      <c r="C6746" s="182" t="s">
        <v>168</v>
      </c>
      <c r="D6746" s="183">
        <v>43728</v>
      </c>
      <c r="E6746" s="188" t="s">
        <v>15195</v>
      </c>
      <c r="F6746" s="186">
        <v>6487</v>
      </c>
      <c r="G6746" s="185" t="s">
        <v>6096</v>
      </c>
      <c r="H6746" s="110" t="s">
        <v>6261</v>
      </c>
      <c r="I6746" s="110"/>
    </row>
    <row r="6747" spans="1:9" ht="11.25" customHeight="1" x14ac:dyDescent="0.2">
      <c r="A6747" s="181">
        <v>103142</v>
      </c>
      <c r="B6747" s="182" t="s">
        <v>6454</v>
      </c>
      <c r="C6747" s="182" t="s">
        <v>183</v>
      </c>
      <c r="D6747" s="183">
        <v>45007</v>
      </c>
      <c r="E6747" s="188" t="s">
        <v>15194</v>
      </c>
      <c r="F6747" s="186">
        <v>99895</v>
      </c>
      <c r="G6747" s="185" t="s">
        <v>6096</v>
      </c>
      <c r="H6747" s="110" t="s">
        <v>6261</v>
      </c>
      <c r="I6747" s="110"/>
    </row>
    <row r="6748" spans="1:9" ht="11.25" customHeight="1" x14ac:dyDescent="0.2">
      <c r="A6748" s="181">
        <v>103143</v>
      </c>
      <c r="B6748" s="182" t="s">
        <v>6453</v>
      </c>
      <c r="C6748" s="182" t="s">
        <v>178</v>
      </c>
      <c r="D6748" s="183">
        <v>45012</v>
      </c>
      <c r="E6748" s="188" t="s">
        <v>15194</v>
      </c>
      <c r="F6748" s="186">
        <v>56036.01</v>
      </c>
      <c r="G6748" s="185" t="s">
        <v>6096</v>
      </c>
      <c r="H6748" s="110" t="s">
        <v>6261</v>
      </c>
      <c r="I6748" s="110"/>
    </row>
    <row r="6749" spans="1:9" ht="11.25" customHeight="1" x14ac:dyDescent="0.2">
      <c r="A6749" s="181">
        <v>103144</v>
      </c>
      <c r="B6749" s="182" t="s">
        <v>6452</v>
      </c>
      <c r="C6749" s="182" t="s">
        <v>171</v>
      </c>
      <c r="D6749" s="183">
        <v>45012</v>
      </c>
      <c r="E6749" s="188" t="s">
        <v>15194</v>
      </c>
      <c r="F6749" s="186">
        <v>35518</v>
      </c>
      <c r="G6749" s="185" t="s">
        <v>6096</v>
      </c>
      <c r="H6749" s="110" t="s">
        <v>6261</v>
      </c>
      <c r="I6749" s="110"/>
    </row>
    <row r="6750" spans="1:9" ht="11.25" customHeight="1" x14ac:dyDescent="0.2">
      <c r="A6750" s="181">
        <v>103145</v>
      </c>
      <c r="B6750" s="182" t="s">
        <v>11165</v>
      </c>
      <c r="C6750" s="182" t="s">
        <v>183</v>
      </c>
      <c r="D6750" s="183"/>
      <c r="E6750" s="188" t="s">
        <v>15193</v>
      </c>
      <c r="F6750" s="186">
        <v>0</v>
      </c>
      <c r="G6750" s="185" t="s">
        <v>6096</v>
      </c>
      <c r="H6750" s="110" t="s">
        <v>7136</v>
      </c>
      <c r="I6750" s="110"/>
    </row>
    <row r="6751" spans="1:9" ht="11.25" customHeight="1" x14ac:dyDescent="0.2">
      <c r="A6751" s="181">
        <v>103146</v>
      </c>
      <c r="B6751" s="182" t="s">
        <v>1842</v>
      </c>
      <c r="C6751" s="182" t="s">
        <v>178</v>
      </c>
      <c r="D6751" s="183">
        <v>45012</v>
      </c>
      <c r="E6751" s="188" t="s">
        <v>15194</v>
      </c>
      <c r="F6751" s="186">
        <v>12966</v>
      </c>
      <c r="G6751" s="185" t="s">
        <v>6096</v>
      </c>
      <c r="H6751" s="110" t="s">
        <v>6280</v>
      </c>
      <c r="I6751" s="110"/>
    </row>
    <row r="6752" spans="1:9" ht="11.25" customHeight="1" x14ac:dyDescent="0.2">
      <c r="A6752" s="181">
        <v>103147</v>
      </c>
      <c r="B6752" s="182" t="s">
        <v>5972</v>
      </c>
      <c r="C6752" s="182" t="s">
        <v>171</v>
      </c>
      <c r="D6752" s="183"/>
      <c r="E6752" s="188" t="s">
        <v>15193</v>
      </c>
      <c r="F6752" s="186">
        <v>0</v>
      </c>
      <c r="G6752" s="185" t="s">
        <v>6096</v>
      </c>
      <c r="H6752" s="110" t="s">
        <v>6221</v>
      </c>
      <c r="I6752" s="110"/>
    </row>
    <row r="6753" spans="1:9" ht="11.25" customHeight="1" x14ac:dyDescent="0.2">
      <c r="A6753" s="181">
        <v>103148</v>
      </c>
      <c r="B6753" s="182" t="s">
        <v>1847</v>
      </c>
      <c r="C6753" s="182" t="s">
        <v>178</v>
      </c>
      <c r="D6753" s="183">
        <v>45012</v>
      </c>
      <c r="E6753" s="188" t="s">
        <v>15194</v>
      </c>
      <c r="F6753" s="186">
        <v>57334</v>
      </c>
      <c r="G6753" s="185" t="s">
        <v>6096</v>
      </c>
      <c r="H6753" s="110" t="s">
        <v>7888</v>
      </c>
      <c r="I6753" s="110"/>
    </row>
    <row r="6754" spans="1:9" ht="11.25" customHeight="1" x14ac:dyDescent="0.2">
      <c r="A6754" s="181">
        <v>103150</v>
      </c>
      <c r="B6754" s="182" t="s">
        <v>2959</v>
      </c>
      <c r="C6754" s="182" t="s">
        <v>2927</v>
      </c>
      <c r="D6754" s="183">
        <v>44592</v>
      </c>
      <c r="E6754" s="188" t="s">
        <v>7328</v>
      </c>
      <c r="F6754" s="186">
        <v>43193</v>
      </c>
      <c r="G6754" s="185" t="s">
        <v>6096</v>
      </c>
      <c r="H6754" s="110" t="s">
        <v>6280</v>
      </c>
      <c r="I6754" s="110"/>
    </row>
    <row r="6755" spans="1:9" ht="11.25" customHeight="1" x14ac:dyDescent="0.2">
      <c r="A6755" s="181">
        <v>103151</v>
      </c>
      <c r="B6755" s="182" t="s">
        <v>2958</v>
      </c>
      <c r="C6755" s="182" t="s">
        <v>2927</v>
      </c>
      <c r="D6755" s="183"/>
      <c r="E6755" s="188" t="s">
        <v>15193</v>
      </c>
      <c r="F6755" s="186">
        <v>0</v>
      </c>
      <c r="G6755" s="185" t="s">
        <v>6096</v>
      </c>
      <c r="H6755" s="110" t="s">
        <v>6201</v>
      </c>
      <c r="I6755" s="110"/>
    </row>
    <row r="6756" spans="1:9" ht="11.25" customHeight="1" x14ac:dyDescent="0.2">
      <c r="A6756" s="181">
        <v>103152</v>
      </c>
      <c r="B6756" s="182" t="s">
        <v>2915</v>
      </c>
      <c r="C6756" s="182" t="s">
        <v>751</v>
      </c>
      <c r="D6756" s="183">
        <v>43763</v>
      </c>
      <c r="E6756" s="188" t="s">
        <v>15195</v>
      </c>
      <c r="F6756" s="186">
        <v>42138.99</v>
      </c>
      <c r="G6756" s="185" t="s">
        <v>6096</v>
      </c>
      <c r="H6756" s="110" t="s">
        <v>6282</v>
      </c>
      <c r="I6756" s="110"/>
    </row>
    <row r="6757" spans="1:9" ht="11.25" customHeight="1" x14ac:dyDescent="0.2">
      <c r="A6757" s="181">
        <v>103154</v>
      </c>
      <c r="B6757" s="182" t="s">
        <v>7492</v>
      </c>
      <c r="C6757" s="182" t="s">
        <v>178</v>
      </c>
      <c r="D6757" s="183">
        <v>45007</v>
      </c>
      <c r="E6757" s="188" t="s">
        <v>15194</v>
      </c>
      <c r="F6757" s="186">
        <v>78908</v>
      </c>
      <c r="G6757" s="185" t="s">
        <v>6096</v>
      </c>
      <c r="H6757" s="110" t="s">
        <v>6340</v>
      </c>
      <c r="I6757" s="110"/>
    </row>
    <row r="6758" spans="1:9" ht="11.25" customHeight="1" x14ac:dyDescent="0.2">
      <c r="A6758" s="181">
        <v>103155</v>
      </c>
      <c r="B6758" s="182" t="s">
        <v>7323</v>
      </c>
      <c r="C6758" s="182" t="s">
        <v>178</v>
      </c>
      <c r="D6758" s="183">
        <v>45012</v>
      </c>
      <c r="E6758" s="188" t="s">
        <v>15194</v>
      </c>
      <c r="F6758" s="186">
        <v>10145</v>
      </c>
      <c r="G6758" s="185" t="s">
        <v>6096</v>
      </c>
      <c r="H6758" s="110" t="s">
        <v>6257</v>
      </c>
      <c r="I6758" s="110"/>
    </row>
    <row r="6759" spans="1:9" ht="11.25" customHeight="1" x14ac:dyDescent="0.2">
      <c r="A6759" s="181">
        <v>103158</v>
      </c>
      <c r="B6759" s="182" t="s">
        <v>11164</v>
      </c>
      <c r="C6759" s="182" t="s">
        <v>171</v>
      </c>
      <c r="D6759" s="183"/>
      <c r="E6759" s="188" t="s">
        <v>15193</v>
      </c>
      <c r="F6759" s="186">
        <v>0</v>
      </c>
      <c r="G6759" s="185" t="s">
        <v>6096</v>
      </c>
      <c r="H6759" s="110" t="s">
        <v>6257</v>
      </c>
      <c r="I6759" s="110"/>
    </row>
    <row r="6760" spans="1:9" ht="11.25" customHeight="1" x14ac:dyDescent="0.2">
      <c r="A6760" s="181">
        <v>103159</v>
      </c>
      <c r="B6760" s="182" t="s">
        <v>11163</v>
      </c>
      <c r="C6760" s="182" t="s">
        <v>171</v>
      </c>
      <c r="D6760" s="183"/>
      <c r="E6760" s="188" t="s">
        <v>15193</v>
      </c>
      <c r="F6760" s="186">
        <v>0</v>
      </c>
      <c r="G6760" s="185" t="s">
        <v>6096</v>
      </c>
      <c r="H6760" s="110" t="s">
        <v>6345</v>
      </c>
      <c r="I6760" s="110"/>
    </row>
    <row r="6761" spans="1:9" ht="11.25" customHeight="1" x14ac:dyDescent="0.2">
      <c r="A6761" s="181">
        <v>103161</v>
      </c>
      <c r="B6761" s="182" t="s">
        <v>11162</v>
      </c>
      <c r="C6761" s="182" t="s">
        <v>171</v>
      </c>
      <c r="D6761" s="183"/>
      <c r="E6761" s="188" t="s">
        <v>15193</v>
      </c>
      <c r="F6761" s="186">
        <v>0</v>
      </c>
      <c r="G6761" s="185" t="s">
        <v>6096</v>
      </c>
      <c r="H6761" s="110" t="s">
        <v>6149</v>
      </c>
      <c r="I6761" s="110"/>
    </row>
    <row r="6762" spans="1:9" ht="11.25" customHeight="1" x14ac:dyDescent="0.2">
      <c r="A6762" s="181">
        <v>103162</v>
      </c>
      <c r="B6762" s="182" t="s">
        <v>1902</v>
      </c>
      <c r="C6762" s="182" t="s">
        <v>171</v>
      </c>
      <c r="D6762" s="183"/>
      <c r="E6762" s="188" t="s">
        <v>15193</v>
      </c>
      <c r="F6762" s="186">
        <v>0</v>
      </c>
      <c r="G6762" s="185" t="s">
        <v>6096</v>
      </c>
      <c r="H6762" s="110" t="s">
        <v>6149</v>
      </c>
      <c r="I6762" s="110"/>
    </row>
    <row r="6763" spans="1:9" ht="11.25" customHeight="1" x14ac:dyDescent="0.2">
      <c r="A6763" s="181">
        <v>103163</v>
      </c>
      <c r="B6763" s="182" t="s">
        <v>11161</v>
      </c>
      <c r="C6763" s="182" t="s">
        <v>178</v>
      </c>
      <c r="D6763" s="183"/>
      <c r="E6763" s="188" t="s">
        <v>15193</v>
      </c>
      <c r="F6763" s="186">
        <v>0</v>
      </c>
      <c r="G6763" s="185" t="s">
        <v>6096</v>
      </c>
      <c r="H6763" s="110" t="s">
        <v>6150</v>
      </c>
      <c r="I6763" s="110"/>
    </row>
    <row r="6764" spans="1:9" ht="11.25" customHeight="1" x14ac:dyDescent="0.2">
      <c r="A6764" s="181">
        <v>103164</v>
      </c>
      <c r="B6764" s="182" t="s">
        <v>11159</v>
      </c>
      <c r="C6764" s="182" t="s">
        <v>178</v>
      </c>
      <c r="D6764" s="183"/>
      <c r="E6764" s="188" t="s">
        <v>15193</v>
      </c>
      <c r="F6764" s="186">
        <v>0</v>
      </c>
      <c r="G6764" s="185" t="s">
        <v>6096</v>
      </c>
      <c r="H6764" s="110" t="s">
        <v>6155</v>
      </c>
      <c r="I6764" s="110"/>
    </row>
    <row r="6765" spans="1:9" ht="11.25" customHeight="1" x14ac:dyDescent="0.2">
      <c r="A6765" s="181">
        <v>103165</v>
      </c>
      <c r="B6765" s="182" t="s">
        <v>6449</v>
      </c>
      <c r="C6765" s="182" t="s">
        <v>168</v>
      </c>
      <c r="D6765" s="183">
        <v>44991</v>
      </c>
      <c r="E6765" s="188" t="s">
        <v>15194</v>
      </c>
      <c r="F6765" s="186">
        <v>21179</v>
      </c>
      <c r="G6765" s="185" t="s">
        <v>6096</v>
      </c>
      <c r="H6765" s="110" t="s">
        <v>6155</v>
      </c>
      <c r="I6765" s="110"/>
    </row>
    <row r="6766" spans="1:9" ht="11.25" customHeight="1" x14ac:dyDescent="0.2">
      <c r="A6766" s="181">
        <v>103172</v>
      </c>
      <c r="B6766" s="182" t="s">
        <v>11158</v>
      </c>
      <c r="C6766" s="182" t="s">
        <v>178</v>
      </c>
      <c r="D6766" s="183"/>
      <c r="E6766" s="188" t="s">
        <v>15193</v>
      </c>
      <c r="F6766" s="186">
        <v>0</v>
      </c>
      <c r="G6766" s="185" t="s">
        <v>6096</v>
      </c>
      <c r="H6766" s="110" t="s">
        <v>6361</v>
      </c>
      <c r="I6766" s="110"/>
    </row>
    <row r="6767" spans="1:9" ht="11.25" customHeight="1" x14ac:dyDescent="0.2">
      <c r="A6767" s="181">
        <v>103174</v>
      </c>
      <c r="B6767" s="182" t="s">
        <v>11157</v>
      </c>
      <c r="C6767" s="182" t="s">
        <v>178</v>
      </c>
      <c r="D6767" s="183"/>
      <c r="E6767" s="188" t="s">
        <v>15193</v>
      </c>
      <c r="F6767" s="186">
        <v>0</v>
      </c>
      <c r="G6767" s="185" t="s">
        <v>9091</v>
      </c>
      <c r="H6767" s="110" t="s">
        <v>6361</v>
      </c>
      <c r="I6767" s="110"/>
    </row>
    <row r="6768" spans="1:9" ht="11.25" customHeight="1" x14ac:dyDescent="0.2">
      <c r="A6768" s="181">
        <v>103175</v>
      </c>
      <c r="B6768" s="182" t="s">
        <v>11156</v>
      </c>
      <c r="C6768" s="182" t="s">
        <v>178</v>
      </c>
      <c r="D6768" s="183"/>
      <c r="E6768" s="188" t="s">
        <v>15193</v>
      </c>
      <c r="F6768" s="186">
        <v>0</v>
      </c>
      <c r="G6768" s="185" t="s">
        <v>6096</v>
      </c>
      <c r="H6768" s="110" t="s">
        <v>6116</v>
      </c>
      <c r="I6768" s="110"/>
    </row>
    <row r="6769" spans="1:9" ht="11.25" customHeight="1" x14ac:dyDescent="0.2">
      <c r="A6769" s="181">
        <v>103177</v>
      </c>
      <c r="B6769" s="182" t="s">
        <v>11155</v>
      </c>
      <c r="C6769" s="182" t="s">
        <v>168</v>
      </c>
      <c r="D6769" s="183"/>
      <c r="E6769" s="188" t="s">
        <v>15193</v>
      </c>
      <c r="F6769" s="186">
        <v>0</v>
      </c>
      <c r="G6769" s="185" t="s">
        <v>6096</v>
      </c>
      <c r="H6769" s="110" t="s">
        <v>6258</v>
      </c>
      <c r="I6769" s="110"/>
    </row>
    <row r="6770" spans="1:9" ht="11.25" customHeight="1" x14ac:dyDescent="0.2">
      <c r="A6770" s="181">
        <v>103178</v>
      </c>
      <c r="B6770" s="182" t="s">
        <v>4152</v>
      </c>
      <c r="C6770" s="182" t="s">
        <v>178</v>
      </c>
      <c r="D6770" s="183"/>
      <c r="E6770" s="188" t="s">
        <v>15193</v>
      </c>
      <c r="F6770" s="186">
        <v>0</v>
      </c>
      <c r="G6770" s="185" t="s">
        <v>6096</v>
      </c>
      <c r="H6770" s="110" t="s">
        <v>6121</v>
      </c>
      <c r="I6770" s="110"/>
    </row>
    <row r="6771" spans="1:9" ht="11.25" customHeight="1" x14ac:dyDescent="0.2">
      <c r="A6771" s="110">
        <v>103179</v>
      </c>
      <c r="B6771" s="110" t="s">
        <v>2278</v>
      </c>
      <c r="C6771" s="110" t="s">
        <v>178</v>
      </c>
      <c r="D6771" s="183"/>
      <c r="E6771" s="110" t="s">
        <v>15193</v>
      </c>
      <c r="F6771" s="110">
        <v>0</v>
      </c>
      <c r="G6771" s="185" t="s">
        <v>6171</v>
      </c>
      <c r="H6771" s="110" t="s">
        <v>6149</v>
      </c>
      <c r="I6771" s="110"/>
    </row>
    <row r="6772" spans="1:9" ht="11.25" customHeight="1" x14ac:dyDescent="0.2">
      <c r="A6772" s="181">
        <v>103182</v>
      </c>
      <c r="B6772" s="182" t="s">
        <v>4077</v>
      </c>
      <c r="C6772" s="182" t="s">
        <v>178</v>
      </c>
      <c r="D6772" s="183"/>
      <c r="E6772" s="188" t="s">
        <v>15193</v>
      </c>
      <c r="F6772" s="186">
        <v>0</v>
      </c>
      <c r="G6772" s="185" t="s">
        <v>6096</v>
      </c>
      <c r="H6772" s="110" t="s">
        <v>6116</v>
      </c>
      <c r="I6772" s="110"/>
    </row>
    <row r="6773" spans="1:9" ht="11.25" customHeight="1" x14ac:dyDescent="0.2">
      <c r="A6773" s="181">
        <v>103183</v>
      </c>
      <c r="B6773" s="182" t="s">
        <v>11153</v>
      </c>
      <c r="C6773" s="182" t="s">
        <v>178</v>
      </c>
      <c r="D6773" s="183"/>
      <c r="E6773" s="188" t="s">
        <v>15193</v>
      </c>
      <c r="F6773" s="186">
        <v>0</v>
      </c>
      <c r="G6773" s="185" t="s">
        <v>6096</v>
      </c>
      <c r="H6773" s="110" t="s">
        <v>6121</v>
      </c>
      <c r="I6773" s="110"/>
    </row>
    <row r="6774" spans="1:9" ht="11.25" customHeight="1" x14ac:dyDescent="0.2">
      <c r="A6774" s="181">
        <v>103184</v>
      </c>
      <c r="B6774" s="182" t="s">
        <v>11152</v>
      </c>
      <c r="C6774" s="182" t="s">
        <v>178</v>
      </c>
      <c r="D6774" s="183"/>
      <c r="E6774" s="188" t="s">
        <v>15193</v>
      </c>
      <c r="F6774" s="186">
        <v>0</v>
      </c>
      <c r="G6774" s="185" t="s">
        <v>6096</v>
      </c>
      <c r="H6774" s="110" t="s">
        <v>6121</v>
      </c>
      <c r="I6774" s="110"/>
    </row>
    <row r="6775" spans="1:9" ht="11.25" customHeight="1" x14ac:dyDescent="0.2">
      <c r="A6775" s="181">
        <v>103185</v>
      </c>
      <c r="B6775" s="182" t="s">
        <v>6448</v>
      </c>
      <c r="C6775" s="182" t="s">
        <v>178</v>
      </c>
      <c r="D6775" s="183">
        <v>45007</v>
      </c>
      <c r="E6775" s="188" t="s">
        <v>15194</v>
      </c>
      <c r="F6775" s="186">
        <v>3831</v>
      </c>
      <c r="G6775" s="185" t="s">
        <v>6096</v>
      </c>
      <c r="H6775" s="110" t="s">
        <v>6121</v>
      </c>
      <c r="I6775" s="110"/>
    </row>
    <row r="6776" spans="1:9" ht="11.25" customHeight="1" x14ac:dyDescent="0.2">
      <c r="A6776" s="181">
        <v>103186</v>
      </c>
      <c r="B6776" s="182" t="s">
        <v>11151</v>
      </c>
      <c r="C6776" s="182" t="s">
        <v>178</v>
      </c>
      <c r="D6776" s="183"/>
      <c r="E6776" s="188" t="s">
        <v>15193</v>
      </c>
      <c r="F6776" s="186">
        <v>0</v>
      </c>
      <c r="G6776" s="185" t="s">
        <v>6096</v>
      </c>
      <c r="H6776" s="110" t="s">
        <v>6155</v>
      </c>
      <c r="I6776" s="110"/>
    </row>
    <row r="6777" spans="1:9" ht="11.25" customHeight="1" x14ac:dyDescent="0.2">
      <c r="A6777" s="181">
        <v>103187</v>
      </c>
      <c r="B6777" s="182" t="s">
        <v>1637</v>
      </c>
      <c r="C6777" s="182" t="s">
        <v>751</v>
      </c>
      <c r="D6777" s="183"/>
      <c r="E6777" s="188" t="s">
        <v>15193</v>
      </c>
      <c r="F6777" s="186">
        <v>0</v>
      </c>
      <c r="G6777" s="185" t="s">
        <v>6096</v>
      </c>
      <c r="H6777" s="110" t="s">
        <v>6155</v>
      </c>
      <c r="I6777" s="110"/>
    </row>
    <row r="6778" spans="1:9" ht="11.25" customHeight="1" x14ac:dyDescent="0.2">
      <c r="A6778" s="181">
        <v>103188</v>
      </c>
      <c r="B6778" s="182" t="s">
        <v>1840</v>
      </c>
      <c r="C6778" s="182" t="s">
        <v>178</v>
      </c>
      <c r="D6778" s="183">
        <v>43843</v>
      </c>
      <c r="E6778" s="188" t="s">
        <v>15196</v>
      </c>
      <c r="F6778" s="186">
        <v>20208.580000000002</v>
      </c>
      <c r="G6778" s="185" t="s">
        <v>6096</v>
      </c>
      <c r="H6778" s="110" t="s">
        <v>6155</v>
      </c>
      <c r="I6778" s="110"/>
    </row>
    <row r="6779" spans="1:9" ht="11.25" customHeight="1" x14ac:dyDescent="0.2">
      <c r="A6779" s="181">
        <v>103204</v>
      </c>
      <c r="B6779" s="182" t="s">
        <v>11150</v>
      </c>
      <c r="C6779" s="182" t="s">
        <v>178</v>
      </c>
      <c r="D6779" s="183"/>
      <c r="E6779" s="188" t="s">
        <v>15193</v>
      </c>
      <c r="F6779" s="186">
        <v>0</v>
      </c>
      <c r="G6779" s="185" t="s">
        <v>6096</v>
      </c>
      <c r="H6779" s="110" t="s">
        <v>6155</v>
      </c>
      <c r="I6779" s="110"/>
    </row>
    <row r="6780" spans="1:9" ht="11.25" customHeight="1" x14ac:dyDescent="0.2">
      <c r="A6780" s="181">
        <v>103207</v>
      </c>
      <c r="B6780" s="182" t="s">
        <v>6951</v>
      </c>
      <c r="C6780" s="182" t="s">
        <v>178</v>
      </c>
      <c r="D6780" s="183">
        <v>44590</v>
      </c>
      <c r="E6780" s="188" t="s">
        <v>7328</v>
      </c>
      <c r="F6780" s="186">
        <v>18638.009999999998</v>
      </c>
      <c r="G6780" s="185" t="s">
        <v>6096</v>
      </c>
      <c r="H6780" s="110" t="s">
        <v>6155</v>
      </c>
      <c r="I6780" s="110"/>
    </row>
    <row r="6781" spans="1:9" ht="11.25" customHeight="1" x14ac:dyDescent="0.2">
      <c r="A6781" s="181">
        <v>103208</v>
      </c>
      <c r="B6781" s="182" t="s">
        <v>9156</v>
      </c>
      <c r="C6781" s="182" t="s">
        <v>178</v>
      </c>
      <c r="D6781" s="183">
        <v>44591</v>
      </c>
      <c r="E6781" s="188" t="s">
        <v>7328</v>
      </c>
      <c r="F6781" s="186">
        <v>1949097</v>
      </c>
      <c r="G6781" s="185" t="s">
        <v>6096</v>
      </c>
      <c r="H6781" s="110" t="s">
        <v>6155</v>
      </c>
      <c r="I6781" s="110"/>
    </row>
    <row r="6782" spans="1:9" ht="11.25" customHeight="1" x14ac:dyDescent="0.2">
      <c r="A6782" s="181">
        <v>103210</v>
      </c>
      <c r="B6782" s="182" t="s">
        <v>11149</v>
      </c>
      <c r="C6782" s="182" t="s">
        <v>178</v>
      </c>
      <c r="D6782" s="183"/>
      <c r="E6782" s="188" t="s">
        <v>15193</v>
      </c>
      <c r="F6782" s="186">
        <v>0</v>
      </c>
      <c r="G6782" s="185" t="s">
        <v>6096</v>
      </c>
      <c r="H6782" s="110" t="s">
        <v>6155</v>
      </c>
      <c r="I6782" s="110"/>
    </row>
    <row r="6783" spans="1:9" ht="11.25" customHeight="1" x14ac:dyDescent="0.2">
      <c r="A6783" s="181">
        <v>103211</v>
      </c>
      <c r="B6783" s="182" t="s">
        <v>2268</v>
      </c>
      <c r="C6783" s="182" t="s">
        <v>178</v>
      </c>
      <c r="D6783" s="183"/>
      <c r="E6783" s="188" t="s">
        <v>15193</v>
      </c>
      <c r="F6783" s="186">
        <v>0</v>
      </c>
      <c r="G6783" s="185" t="s">
        <v>6096</v>
      </c>
      <c r="H6783" s="110" t="s">
        <v>8946</v>
      </c>
      <c r="I6783" s="110"/>
    </row>
    <row r="6784" spans="1:9" ht="11.25" customHeight="1" x14ac:dyDescent="0.2">
      <c r="A6784" s="181">
        <v>103212</v>
      </c>
      <c r="B6784" s="182" t="s">
        <v>11148</v>
      </c>
      <c r="C6784" s="182" t="s">
        <v>171</v>
      </c>
      <c r="D6784" s="183"/>
      <c r="E6784" s="188" t="s">
        <v>15193</v>
      </c>
      <c r="F6784" s="186">
        <v>0</v>
      </c>
      <c r="G6784" s="185" t="s">
        <v>6096</v>
      </c>
      <c r="H6784" s="110" t="s">
        <v>6605</v>
      </c>
      <c r="I6784" s="110"/>
    </row>
    <row r="6785" spans="1:9" ht="11.25" customHeight="1" x14ac:dyDescent="0.2">
      <c r="A6785" s="181">
        <v>103213</v>
      </c>
      <c r="B6785" s="182" t="s">
        <v>4103</v>
      </c>
      <c r="C6785" s="182" t="s">
        <v>178</v>
      </c>
      <c r="D6785" s="183"/>
      <c r="E6785" s="188" t="s">
        <v>15193</v>
      </c>
      <c r="F6785" s="186">
        <v>0</v>
      </c>
      <c r="G6785" s="185" t="s">
        <v>6096</v>
      </c>
      <c r="H6785" s="110" t="s">
        <v>7083</v>
      </c>
      <c r="I6785" s="110"/>
    </row>
    <row r="6786" spans="1:9" ht="11.25" customHeight="1" x14ac:dyDescent="0.2">
      <c r="A6786" s="181">
        <v>103214</v>
      </c>
      <c r="B6786" s="182" t="s">
        <v>4297</v>
      </c>
      <c r="C6786" s="182" t="s">
        <v>178</v>
      </c>
      <c r="D6786" s="183"/>
      <c r="E6786" s="188" t="s">
        <v>15193</v>
      </c>
      <c r="F6786" s="186">
        <v>0</v>
      </c>
      <c r="G6786" s="185" t="s">
        <v>6096</v>
      </c>
      <c r="H6786" s="110" t="s">
        <v>7083</v>
      </c>
      <c r="I6786" s="110"/>
    </row>
    <row r="6787" spans="1:9" ht="11.25" customHeight="1" x14ac:dyDescent="0.2">
      <c r="A6787" s="181">
        <v>103215</v>
      </c>
      <c r="B6787" s="182" t="s">
        <v>6447</v>
      </c>
      <c r="C6787" s="182" t="s">
        <v>178</v>
      </c>
      <c r="D6787" s="183">
        <v>45012</v>
      </c>
      <c r="E6787" s="188" t="s">
        <v>15194</v>
      </c>
      <c r="F6787" s="186">
        <v>940</v>
      </c>
      <c r="G6787" s="185" t="s">
        <v>6096</v>
      </c>
      <c r="H6787" s="110" t="s">
        <v>6121</v>
      </c>
      <c r="I6787" s="110"/>
    </row>
    <row r="6788" spans="1:9" ht="11.25" customHeight="1" x14ac:dyDescent="0.2">
      <c r="A6788" s="181">
        <v>103216</v>
      </c>
      <c r="B6788" s="182" t="s">
        <v>8986</v>
      </c>
      <c r="C6788" s="182" t="s">
        <v>178</v>
      </c>
      <c r="D6788" s="183">
        <v>43537</v>
      </c>
      <c r="E6788" s="188" t="s">
        <v>15195</v>
      </c>
      <c r="F6788" s="186">
        <v>7181</v>
      </c>
      <c r="G6788" s="185" t="s">
        <v>6096</v>
      </c>
      <c r="H6788" s="110" t="s">
        <v>6121</v>
      </c>
      <c r="I6788" s="110"/>
    </row>
    <row r="6789" spans="1:9" ht="11.25" customHeight="1" x14ac:dyDescent="0.2">
      <c r="A6789" s="181">
        <v>103217</v>
      </c>
      <c r="B6789" s="182" t="s">
        <v>11147</v>
      </c>
      <c r="C6789" s="182" t="s">
        <v>178</v>
      </c>
      <c r="D6789" s="184"/>
      <c r="E6789" s="188" t="s">
        <v>15193</v>
      </c>
      <c r="F6789" s="186">
        <v>0</v>
      </c>
      <c r="G6789" s="185" t="s">
        <v>6096</v>
      </c>
      <c r="H6789" s="110" t="s">
        <v>6121</v>
      </c>
      <c r="I6789" s="110"/>
    </row>
    <row r="6790" spans="1:9" ht="11.25" customHeight="1" x14ac:dyDescent="0.2">
      <c r="A6790" s="181">
        <v>103219</v>
      </c>
      <c r="B6790" s="182" t="s">
        <v>650</v>
      </c>
      <c r="C6790" s="182" t="s">
        <v>168</v>
      </c>
      <c r="D6790" s="183">
        <v>45012</v>
      </c>
      <c r="E6790" s="188" t="s">
        <v>15194</v>
      </c>
      <c r="F6790" s="186">
        <v>6735</v>
      </c>
      <c r="G6790" s="185" t="s">
        <v>6096</v>
      </c>
      <c r="H6790" s="110" t="s">
        <v>6150</v>
      </c>
      <c r="I6790" s="110"/>
    </row>
    <row r="6791" spans="1:9" ht="11.25" customHeight="1" x14ac:dyDescent="0.2">
      <c r="A6791" s="181">
        <v>103220</v>
      </c>
      <c r="B6791" s="182" t="s">
        <v>11146</v>
      </c>
      <c r="C6791" s="182" t="s">
        <v>178</v>
      </c>
      <c r="D6791" s="183"/>
      <c r="E6791" s="188" t="s">
        <v>15193</v>
      </c>
      <c r="F6791" s="186">
        <v>0</v>
      </c>
      <c r="G6791" s="185" t="s">
        <v>6096</v>
      </c>
      <c r="H6791" s="110" t="s">
        <v>6150</v>
      </c>
      <c r="I6791" s="110"/>
    </row>
    <row r="6792" spans="1:9" ht="11.25" customHeight="1" x14ac:dyDescent="0.2">
      <c r="A6792" s="181">
        <v>103222</v>
      </c>
      <c r="B6792" s="182" t="s">
        <v>11144</v>
      </c>
      <c r="C6792" s="182" t="s">
        <v>178</v>
      </c>
      <c r="D6792" s="183"/>
      <c r="E6792" s="188" t="s">
        <v>15193</v>
      </c>
      <c r="F6792" s="186">
        <v>0</v>
      </c>
      <c r="G6792" s="185" t="s">
        <v>6096</v>
      </c>
      <c r="H6792" s="110" t="s">
        <v>6150</v>
      </c>
      <c r="I6792" s="110"/>
    </row>
    <row r="6793" spans="1:9" ht="11.25" customHeight="1" x14ac:dyDescent="0.2">
      <c r="A6793" s="181">
        <v>103223</v>
      </c>
      <c r="B6793" s="182" t="s">
        <v>6950</v>
      </c>
      <c r="C6793" s="182" t="s">
        <v>178</v>
      </c>
      <c r="D6793" s="184">
        <v>44585</v>
      </c>
      <c r="E6793" s="188" t="s">
        <v>7328</v>
      </c>
      <c r="F6793" s="186">
        <v>132377.78</v>
      </c>
      <c r="G6793" s="185" t="s">
        <v>6096</v>
      </c>
      <c r="H6793" s="110" t="s">
        <v>6150</v>
      </c>
      <c r="I6793" s="110"/>
    </row>
    <row r="6794" spans="1:9" ht="11.25" customHeight="1" x14ac:dyDescent="0.2">
      <c r="A6794" s="181">
        <v>103224</v>
      </c>
      <c r="B6794" s="182" t="s">
        <v>11143</v>
      </c>
      <c r="C6794" s="182" t="s">
        <v>178</v>
      </c>
      <c r="D6794" s="183"/>
      <c r="E6794" s="188" t="s">
        <v>15193</v>
      </c>
      <c r="F6794" s="186">
        <v>0</v>
      </c>
      <c r="G6794" s="185" t="s">
        <v>6096</v>
      </c>
      <c r="H6794" s="110" t="s">
        <v>6121</v>
      </c>
      <c r="I6794" s="110"/>
    </row>
    <row r="6795" spans="1:9" ht="11.25" customHeight="1" x14ac:dyDescent="0.2">
      <c r="A6795" s="181">
        <v>103225</v>
      </c>
      <c r="B6795" s="182" t="s">
        <v>11142</v>
      </c>
      <c r="C6795" s="182" t="s">
        <v>178</v>
      </c>
      <c r="D6795" s="183"/>
      <c r="E6795" s="188" t="s">
        <v>15193</v>
      </c>
      <c r="F6795" s="186">
        <v>0</v>
      </c>
      <c r="G6795" s="185" t="s">
        <v>6096</v>
      </c>
      <c r="H6795" s="110" t="s">
        <v>6121</v>
      </c>
      <c r="I6795" s="110"/>
    </row>
    <row r="6796" spans="1:9" ht="11.25" customHeight="1" x14ac:dyDescent="0.2">
      <c r="A6796" s="181">
        <v>103226</v>
      </c>
      <c r="B6796" s="182" t="s">
        <v>14939</v>
      </c>
      <c r="C6796" s="182" t="s">
        <v>178</v>
      </c>
      <c r="D6796" s="183"/>
      <c r="E6796" s="188" t="s">
        <v>15193</v>
      </c>
      <c r="F6796" s="186">
        <v>0</v>
      </c>
      <c r="G6796" s="185" t="s">
        <v>6096</v>
      </c>
      <c r="H6796" s="110" t="s">
        <v>6257</v>
      </c>
      <c r="I6796" s="110"/>
    </row>
    <row r="6797" spans="1:9" ht="11.25" customHeight="1" x14ac:dyDescent="0.2">
      <c r="A6797" s="181">
        <v>103228</v>
      </c>
      <c r="B6797" s="182" t="s">
        <v>7491</v>
      </c>
      <c r="C6797" s="182" t="s">
        <v>178</v>
      </c>
      <c r="D6797" s="183">
        <v>43843</v>
      </c>
      <c r="E6797" s="188" t="s">
        <v>15196</v>
      </c>
      <c r="F6797" s="186">
        <v>2809.59</v>
      </c>
      <c r="G6797" s="185" t="s">
        <v>6096</v>
      </c>
      <c r="H6797" s="110" t="s">
        <v>6257</v>
      </c>
      <c r="I6797" s="110"/>
    </row>
    <row r="6798" spans="1:9" ht="11.25" customHeight="1" x14ac:dyDescent="0.2">
      <c r="A6798" s="181">
        <v>103230</v>
      </c>
      <c r="B6798" s="182" t="s">
        <v>1779</v>
      </c>
      <c r="C6798" s="182" t="s">
        <v>178</v>
      </c>
      <c r="D6798" s="183">
        <v>44685</v>
      </c>
      <c r="E6798" s="188" t="s">
        <v>7328</v>
      </c>
      <c r="F6798" s="186">
        <v>48</v>
      </c>
      <c r="G6798" s="185" t="s">
        <v>6096</v>
      </c>
      <c r="H6798" s="110" t="s">
        <v>6257</v>
      </c>
      <c r="I6798" s="110"/>
    </row>
    <row r="6799" spans="1:9" ht="11.25" customHeight="1" x14ac:dyDescent="0.2">
      <c r="A6799" s="181">
        <v>103231</v>
      </c>
      <c r="B6799" s="182" t="s">
        <v>3503</v>
      </c>
      <c r="C6799" s="182" t="s">
        <v>178</v>
      </c>
      <c r="D6799" s="183"/>
      <c r="E6799" s="188" t="s">
        <v>15193</v>
      </c>
      <c r="F6799" s="186">
        <v>0</v>
      </c>
      <c r="G6799" s="185" t="s">
        <v>6096</v>
      </c>
      <c r="H6799" s="110" t="s">
        <v>6257</v>
      </c>
      <c r="I6799" s="110"/>
    </row>
    <row r="6800" spans="1:9" ht="11.25" customHeight="1" x14ac:dyDescent="0.2">
      <c r="A6800" s="181">
        <v>103232</v>
      </c>
      <c r="B6800" s="182" t="s">
        <v>3853</v>
      </c>
      <c r="C6800" s="182" t="s">
        <v>171</v>
      </c>
      <c r="D6800" s="183"/>
      <c r="E6800" s="188" t="s">
        <v>15193</v>
      </c>
      <c r="F6800" s="186">
        <v>0</v>
      </c>
      <c r="G6800" s="185" t="s">
        <v>6096</v>
      </c>
      <c r="H6800" s="110" t="s">
        <v>7184</v>
      </c>
      <c r="I6800" s="110"/>
    </row>
    <row r="6801" spans="1:9" ht="11.25" customHeight="1" x14ac:dyDescent="0.2">
      <c r="A6801" s="181">
        <v>103233</v>
      </c>
      <c r="B6801" s="182" t="s">
        <v>8805</v>
      </c>
      <c r="C6801" s="182" t="s">
        <v>178</v>
      </c>
      <c r="D6801" s="183">
        <v>44592</v>
      </c>
      <c r="E6801" s="188" t="s">
        <v>7328</v>
      </c>
      <c r="F6801" s="186">
        <v>116715</v>
      </c>
      <c r="G6801" s="185" t="s">
        <v>6096</v>
      </c>
      <c r="H6801" s="110" t="s">
        <v>7184</v>
      </c>
      <c r="I6801" s="110"/>
    </row>
    <row r="6802" spans="1:9" ht="11.25" customHeight="1" x14ac:dyDescent="0.2">
      <c r="A6802" s="181">
        <v>103234</v>
      </c>
      <c r="B6802" s="182" t="s">
        <v>11141</v>
      </c>
      <c r="C6802" s="182" t="s">
        <v>178</v>
      </c>
      <c r="D6802" s="183"/>
      <c r="E6802" s="188" t="s">
        <v>15193</v>
      </c>
      <c r="F6802" s="186">
        <v>0</v>
      </c>
      <c r="G6802" s="185" t="s">
        <v>6096</v>
      </c>
      <c r="H6802" s="110" t="s">
        <v>7184</v>
      </c>
      <c r="I6802" s="110"/>
    </row>
    <row r="6803" spans="1:9" ht="11.25" customHeight="1" x14ac:dyDescent="0.2">
      <c r="A6803" s="181">
        <v>103235</v>
      </c>
      <c r="B6803" s="182" t="s">
        <v>11140</v>
      </c>
      <c r="C6803" s="182" t="s">
        <v>178</v>
      </c>
      <c r="D6803" s="183"/>
      <c r="E6803" s="188" t="s">
        <v>15193</v>
      </c>
      <c r="F6803" s="186">
        <v>0</v>
      </c>
      <c r="G6803" s="185" t="s">
        <v>6096</v>
      </c>
      <c r="H6803" s="110" t="s">
        <v>7184</v>
      </c>
      <c r="I6803" s="110"/>
    </row>
    <row r="6804" spans="1:9" ht="11.25" customHeight="1" x14ac:dyDescent="0.2">
      <c r="A6804" s="181">
        <v>103237</v>
      </c>
      <c r="B6804" s="182" t="s">
        <v>4371</v>
      </c>
      <c r="C6804" s="182" t="s">
        <v>178</v>
      </c>
      <c r="D6804" s="183"/>
      <c r="E6804" s="188" t="s">
        <v>15193</v>
      </c>
      <c r="F6804" s="186">
        <v>0</v>
      </c>
      <c r="G6804" s="185" t="s">
        <v>6096</v>
      </c>
      <c r="H6804" s="110" t="s">
        <v>6155</v>
      </c>
      <c r="I6804" s="110"/>
    </row>
    <row r="6805" spans="1:9" ht="11.25" customHeight="1" x14ac:dyDescent="0.2">
      <c r="A6805" s="181">
        <v>103238</v>
      </c>
      <c r="B6805" s="182" t="s">
        <v>2269</v>
      </c>
      <c r="C6805" s="182" t="s">
        <v>178</v>
      </c>
      <c r="D6805" s="183">
        <v>45012</v>
      </c>
      <c r="E6805" s="188" t="s">
        <v>15194</v>
      </c>
      <c r="F6805" s="186">
        <v>144700</v>
      </c>
      <c r="G6805" s="185" t="s">
        <v>6096</v>
      </c>
      <c r="H6805" s="110" t="s">
        <v>6130</v>
      </c>
      <c r="I6805" s="110"/>
    </row>
    <row r="6806" spans="1:9" ht="11.25" customHeight="1" x14ac:dyDescent="0.2">
      <c r="A6806" s="181">
        <v>103239</v>
      </c>
      <c r="B6806" s="182" t="s">
        <v>7352</v>
      </c>
      <c r="C6806" s="182" t="s">
        <v>178</v>
      </c>
      <c r="D6806" s="183">
        <v>45006</v>
      </c>
      <c r="E6806" s="188" t="s">
        <v>15194</v>
      </c>
      <c r="F6806" s="186">
        <v>4250</v>
      </c>
      <c r="G6806" s="185" t="s">
        <v>6096</v>
      </c>
      <c r="H6806" s="110" t="s">
        <v>6130</v>
      </c>
      <c r="I6806" s="110"/>
    </row>
    <row r="6807" spans="1:9" ht="11.25" customHeight="1" x14ac:dyDescent="0.2">
      <c r="A6807" s="181">
        <v>103240</v>
      </c>
      <c r="B6807" s="182" t="s">
        <v>4040</v>
      </c>
      <c r="C6807" s="182" t="s">
        <v>178</v>
      </c>
      <c r="D6807" s="183"/>
      <c r="E6807" s="188" t="s">
        <v>15193</v>
      </c>
      <c r="F6807" s="186">
        <v>0</v>
      </c>
      <c r="G6807" s="185" t="s">
        <v>6096</v>
      </c>
      <c r="H6807" s="110" t="s">
        <v>6257</v>
      </c>
      <c r="I6807" s="110"/>
    </row>
    <row r="6808" spans="1:9" ht="11.25" customHeight="1" x14ac:dyDescent="0.2">
      <c r="A6808" s="181">
        <v>103241</v>
      </c>
      <c r="B6808" s="182" t="s">
        <v>14467</v>
      </c>
      <c r="C6808" s="182" t="s">
        <v>178</v>
      </c>
      <c r="D6808" s="183">
        <v>44590</v>
      </c>
      <c r="E6808" s="188" t="s">
        <v>7328</v>
      </c>
      <c r="F6808" s="186">
        <v>3419</v>
      </c>
      <c r="G6808" s="185" t="s">
        <v>6096</v>
      </c>
      <c r="H6808" s="110" t="s">
        <v>7888</v>
      </c>
      <c r="I6808" s="110"/>
    </row>
    <row r="6809" spans="1:9" ht="11.25" customHeight="1" x14ac:dyDescent="0.2">
      <c r="A6809" s="181">
        <v>103242</v>
      </c>
      <c r="B6809" s="182" t="s">
        <v>11139</v>
      </c>
      <c r="C6809" s="182" t="s">
        <v>178</v>
      </c>
      <c r="D6809" s="183"/>
      <c r="E6809" s="188" t="s">
        <v>15193</v>
      </c>
      <c r="F6809" s="186">
        <v>0</v>
      </c>
      <c r="G6809" s="185" t="s">
        <v>6096</v>
      </c>
      <c r="H6809" s="110" t="s">
        <v>6280</v>
      </c>
      <c r="I6809" s="110"/>
    </row>
    <row r="6810" spans="1:9" ht="11.25" customHeight="1" x14ac:dyDescent="0.2">
      <c r="A6810" s="181">
        <v>103243</v>
      </c>
      <c r="B6810" s="182" t="s">
        <v>11138</v>
      </c>
      <c r="C6810" s="182" t="s">
        <v>178</v>
      </c>
      <c r="D6810" s="183"/>
      <c r="E6810" s="188" t="s">
        <v>15193</v>
      </c>
      <c r="F6810" s="186">
        <v>0</v>
      </c>
      <c r="G6810" s="185" t="s">
        <v>6096</v>
      </c>
      <c r="H6810" s="110" t="s">
        <v>10562</v>
      </c>
      <c r="I6810" s="110"/>
    </row>
    <row r="6811" spans="1:9" ht="11.25" customHeight="1" x14ac:dyDescent="0.2">
      <c r="A6811" s="181">
        <v>103245</v>
      </c>
      <c r="B6811" s="182" t="s">
        <v>5905</v>
      </c>
      <c r="C6811" s="182" t="s">
        <v>178</v>
      </c>
      <c r="D6811" s="183">
        <v>45062</v>
      </c>
      <c r="E6811" s="188" t="s">
        <v>15194</v>
      </c>
      <c r="F6811" s="186">
        <v>24858.01</v>
      </c>
      <c r="G6811" s="185" t="s">
        <v>6096</v>
      </c>
      <c r="H6811" s="110" t="s">
        <v>10562</v>
      </c>
      <c r="I6811" s="110"/>
    </row>
    <row r="6812" spans="1:9" ht="11.25" customHeight="1" x14ac:dyDescent="0.2">
      <c r="A6812" s="181">
        <v>103247</v>
      </c>
      <c r="B6812" s="182" t="s">
        <v>1207</v>
      </c>
      <c r="C6812" s="182" t="s">
        <v>178</v>
      </c>
      <c r="D6812" s="183">
        <v>44592</v>
      </c>
      <c r="E6812" s="188" t="s">
        <v>7328</v>
      </c>
      <c r="F6812" s="186">
        <v>7224</v>
      </c>
      <c r="G6812" s="185" t="s">
        <v>6096</v>
      </c>
      <c r="H6812" s="110" t="s">
        <v>10562</v>
      </c>
      <c r="I6812" s="110"/>
    </row>
    <row r="6813" spans="1:9" ht="11.25" customHeight="1" x14ac:dyDescent="0.2">
      <c r="A6813" s="181">
        <v>103248</v>
      </c>
      <c r="B6813" s="182" t="s">
        <v>1178</v>
      </c>
      <c r="C6813" s="182" t="s">
        <v>178</v>
      </c>
      <c r="D6813" s="183"/>
      <c r="E6813" s="188" t="s">
        <v>15193</v>
      </c>
      <c r="F6813" s="186">
        <v>0</v>
      </c>
      <c r="G6813" s="185" t="s">
        <v>6096</v>
      </c>
      <c r="H6813" s="110" t="s">
        <v>10562</v>
      </c>
      <c r="I6813" s="110"/>
    </row>
    <row r="6814" spans="1:9" ht="11.25" customHeight="1" x14ac:dyDescent="0.2">
      <c r="A6814" s="181">
        <v>103249</v>
      </c>
      <c r="B6814" s="182" t="s">
        <v>4066</v>
      </c>
      <c r="C6814" s="182" t="s">
        <v>178</v>
      </c>
      <c r="D6814" s="183">
        <v>44601</v>
      </c>
      <c r="E6814" s="188" t="s">
        <v>7328</v>
      </c>
      <c r="F6814" s="186">
        <v>6788</v>
      </c>
      <c r="G6814" s="185" t="s">
        <v>6096</v>
      </c>
      <c r="H6814" s="110" t="s">
        <v>6207</v>
      </c>
      <c r="I6814" s="110"/>
    </row>
    <row r="6815" spans="1:9" ht="11.25" customHeight="1" x14ac:dyDescent="0.2">
      <c r="A6815" s="181">
        <v>103250</v>
      </c>
      <c r="B6815" s="182" t="s">
        <v>4048</v>
      </c>
      <c r="C6815" s="182" t="s">
        <v>178</v>
      </c>
      <c r="D6815" s="183">
        <v>45062</v>
      </c>
      <c r="E6815" s="188" t="s">
        <v>15194</v>
      </c>
      <c r="F6815" s="186">
        <v>4034</v>
      </c>
      <c r="G6815" s="185" t="s">
        <v>6096</v>
      </c>
      <c r="H6815" s="110" t="s">
        <v>6207</v>
      </c>
      <c r="I6815" s="110"/>
    </row>
    <row r="6816" spans="1:9" ht="11.25" customHeight="1" x14ac:dyDescent="0.2">
      <c r="A6816" s="181">
        <v>103251</v>
      </c>
      <c r="B6816" s="182" t="s">
        <v>4079</v>
      </c>
      <c r="C6816" s="182" t="s">
        <v>178</v>
      </c>
      <c r="D6816" s="183">
        <v>45012</v>
      </c>
      <c r="E6816" s="188" t="s">
        <v>15194</v>
      </c>
      <c r="F6816" s="186">
        <v>10705</v>
      </c>
      <c r="G6816" s="185" t="s">
        <v>6096</v>
      </c>
      <c r="H6816" s="110" t="s">
        <v>6191</v>
      </c>
      <c r="I6816" s="110"/>
    </row>
    <row r="6817" spans="1:9" ht="11.25" customHeight="1" x14ac:dyDescent="0.2">
      <c r="A6817" s="181">
        <v>103252</v>
      </c>
      <c r="B6817" s="182" t="s">
        <v>4108</v>
      </c>
      <c r="C6817" s="182" t="s">
        <v>178</v>
      </c>
      <c r="D6817" s="184"/>
      <c r="E6817" s="188" t="s">
        <v>15193</v>
      </c>
      <c r="F6817" s="186">
        <v>0</v>
      </c>
      <c r="G6817" s="185" t="s">
        <v>6096</v>
      </c>
      <c r="H6817" s="110" t="s">
        <v>6207</v>
      </c>
      <c r="I6817" s="110"/>
    </row>
    <row r="6818" spans="1:9" ht="11.25" customHeight="1" x14ac:dyDescent="0.2">
      <c r="A6818" s="181">
        <v>103256</v>
      </c>
      <c r="B6818" s="182" t="s">
        <v>11136</v>
      </c>
      <c r="C6818" s="182" t="s">
        <v>171</v>
      </c>
      <c r="D6818" s="183"/>
      <c r="E6818" s="188" t="s">
        <v>15193</v>
      </c>
      <c r="F6818" s="186">
        <v>0</v>
      </c>
      <c r="G6818" s="185" t="s">
        <v>6096</v>
      </c>
      <c r="H6818" s="110" t="s">
        <v>6207</v>
      </c>
      <c r="I6818" s="110"/>
    </row>
    <row r="6819" spans="1:9" ht="11.25" customHeight="1" x14ac:dyDescent="0.2">
      <c r="A6819" s="181">
        <v>103258</v>
      </c>
      <c r="B6819" s="182" t="s">
        <v>4022</v>
      </c>
      <c r="C6819" s="182" t="s">
        <v>178</v>
      </c>
      <c r="D6819" s="183">
        <v>43532</v>
      </c>
      <c r="E6819" s="188" t="s">
        <v>15195</v>
      </c>
      <c r="F6819" s="186">
        <v>197</v>
      </c>
      <c r="G6819" s="185" t="s">
        <v>6096</v>
      </c>
      <c r="H6819" s="110" t="s">
        <v>6370</v>
      </c>
      <c r="I6819" s="110"/>
    </row>
    <row r="6820" spans="1:9" ht="11.25" customHeight="1" x14ac:dyDescent="0.2">
      <c r="A6820" s="181">
        <v>103261</v>
      </c>
      <c r="B6820" s="182" t="s">
        <v>1809</v>
      </c>
      <c r="C6820" s="182" t="s">
        <v>178</v>
      </c>
      <c r="D6820" s="183">
        <v>45012</v>
      </c>
      <c r="E6820" s="188" t="s">
        <v>15194</v>
      </c>
      <c r="F6820" s="186">
        <v>6537</v>
      </c>
      <c r="G6820" s="185" t="s">
        <v>6096</v>
      </c>
      <c r="H6820" s="110" t="s">
        <v>6207</v>
      </c>
      <c r="I6820" s="110"/>
    </row>
    <row r="6821" spans="1:9" ht="11.25" customHeight="1" x14ac:dyDescent="0.2">
      <c r="A6821" s="181">
        <v>103262</v>
      </c>
      <c r="B6821" s="182" t="s">
        <v>1811</v>
      </c>
      <c r="C6821" s="182" t="s">
        <v>178</v>
      </c>
      <c r="D6821" s="183">
        <v>45012</v>
      </c>
      <c r="E6821" s="188" t="s">
        <v>15194</v>
      </c>
      <c r="F6821" s="186">
        <v>17895.009999999998</v>
      </c>
      <c r="G6821" s="185" t="s">
        <v>6096</v>
      </c>
      <c r="H6821" s="110" t="s">
        <v>6207</v>
      </c>
      <c r="I6821" s="110"/>
    </row>
    <row r="6822" spans="1:9" ht="11.25" customHeight="1" x14ac:dyDescent="0.2">
      <c r="A6822" s="181">
        <v>103263</v>
      </c>
      <c r="B6822" s="182" t="s">
        <v>1861</v>
      </c>
      <c r="C6822" s="182" t="s">
        <v>178</v>
      </c>
      <c r="D6822" s="184"/>
      <c r="E6822" s="188" t="s">
        <v>15193</v>
      </c>
      <c r="F6822" s="186">
        <v>0</v>
      </c>
      <c r="G6822" s="185" t="s">
        <v>6096</v>
      </c>
      <c r="H6822" s="110" t="s">
        <v>6207</v>
      </c>
      <c r="I6822" s="110"/>
    </row>
    <row r="6823" spans="1:9" ht="11.25" customHeight="1" x14ac:dyDescent="0.2">
      <c r="A6823" s="181">
        <v>103264</v>
      </c>
      <c r="B6823" s="182" t="s">
        <v>7390</v>
      </c>
      <c r="C6823" s="182" t="s">
        <v>178</v>
      </c>
      <c r="D6823" s="183">
        <v>45439</v>
      </c>
      <c r="E6823" s="188" t="s">
        <v>10909</v>
      </c>
      <c r="F6823" s="186">
        <v>256</v>
      </c>
      <c r="G6823" s="185" t="s">
        <v>6096</v>
      </c>
      <c r="H6823" s="110" t="s">
        <v>6207</v>
      </c>
      <c r="I6823" s="110"/>
    </row>
    <row r="6824" spans="1:9" ht="11.25" customHeight="1" x14ac:dyDescent="0.2">
      <c r="A6824" s="181">
        <v>103265</v>
      </c>
      <c r="B6824" s="182" t="s">
        <v>3855</v>
      </c>
      <c r="C6824" s="182" t="s">
        <v>4448</v>
      </c>
      <c r="D6824" s="183">
        <v>45435</v>
      </c>
      <c r="E6824" s="188" t="s">
        <v>10909</v>
      </c>
      <c r="F6824" s="186">
        <v>12446</v>
      </c>
      <c r="G6824" s="185" t="s">
        <v>6096</v>
      </c>
      <c r="H6824" s="110" t="s">
        <v>6207</v>
      </c>
      <c r="I6824" s="110"/>
    </row>
    <row r="6825" spans="1:9" ht="11.25" customHeight="1" x14ac:dyDescent="0.2">
      <c r="A6825" s="181">
        <v>103266</v>
      </c>
      <c r="B6825" s="182" t="s">
        <v>7490</v>
      </c>
      <c r="C6825" s="182" t="s">
        <v>751</v>
      </c>
      <c r="D6825" s="183">
        <v>45435</v>
      </c>
      <c r="E6825" s="188" t="s">
        <v>10909</v>
      </c>
      <c r="F6825" s="186">
        <v>20867</v>
      </c>
      <c r="G6825" s="185" t="s">
        <v>6096</v>
      </c>
      <c r="H6825" s="110" t="s">
        <v>6191</v>
      </c>
      <c r="I6825" s="110"/>
    </row>
    <row r="6826" spans="1:9" ht="11.25" customHeight="1" x14ac:dyDescent="0.2">
      <c r="A6826" s="181">
        <v>103267</v>
      </c>
      <c r="B6826" s="182" t="s">
        <v>4174</v>
      </c>
      <c r="C6826" s="182" t="s">
        <v>183</v>
      </c>
      <c r="D6826" s="183"/>
      <c r="E6826" s="188" t="s">
        <v>15193</v>
      </c>
      <c r="F6826" s="186">
        <v>0</v>
      </c>
      <c r="G6826" s="185" t="s">
        <v>6096</v>
      </c>
      <c r="H6826" s="110" t="s">
        <v>6207</v>
      </c>
      <c r="I6826" s="110"/>
    </row>
    <row r="6827" spans="1:9" ht="11.25" customHeight="1" x14ac:dyDescent="0.2">
      <c r="A6827" s="181">
        <v>103268</v>
      </c>
      <c r="B6827" s="182" t="s">
        <v>3858</v>
      </c>
      <c r="C6827" s="182" t="s">
        <v>178</v>
      </c>
      <c r="D6827" s="183">
        <v>45435</v>
      </c>
      <c r="E6827" s="188" t="s">
        <v>10909</v>
      </c>
      <c r="F6827" s="186">
        <v>72143</v>
      </c>
      <c r="G6827" s="185" t="s">
        <v>6096</v>
      </c>
      <c r="H6827" s="110" t="s">
        <v>6119</v>
      </c>
      <c r="I6827" s="110"/>
    </row>
    <row r="6828" spans="1:9" ht="11.25" customHeight="1" x14ac:dyDescent="0.2">
      <c r="A6828" s="181">
        <v>103269</v>
      </c>
      <c r="B6828" s="182" t="s">
        <v>515</v>
      </c>
      <c r="C6828" s="182" t="s">
        <v>178</v>
      </c>
      <c r="D6828" s="183">
        <v>44592</v>
      </c>
      <c r="E6828" s="188" t="s">
        <v>7328</v>
      </c>
      <c r="F6828" s="186">
        <v>4645</v>
      </c>
      <c r="G6828" s="185" t="s">
        <v>6096</v>
      </c>
      <c r="H6828" s="110" t="s">
        <v>6119</v>
      </c>
      <c r="I6828" s="110"/>
    </row>
    <row r="6829" spans="1:9" ht="11.25" customHeight="1" x14ac:dyDescent="0.2">
      <c r="A6829" s="181">
        <v>103270</v>
      </c>
      <c r="B6829" s="182" t="s">
        <v>3860</v>
      </c>
      <c r="C6829" s="182" t="s">
        <v>178</v>
      </c>
      <c r="D6829" s="183">
        <v>45435</v>
      </c>
      <c r="E6829" s="188" t="s">
        <v>10909</v>
      </c>
      <c r="F6829" s="186">
        <v>5095</v>
      </c>
      <c r="G6829" s="185" t="s">
        <v>6096</v>
      </c>
      <c r="H6829" s="110" t="s">
        <v>6240</v>
      </c>
      <c r="I6829" s="110"/>
    </row>
    <row r="6830" spans="1:9" ht="11.25" customHeight="1" x14ac:dyDescent="0.2">
      <c r="A6830" s="181">
        <v>103271</v>
      </c>
      <c r="B6830" s="182" t="s">
        <v>471</v>
      </c>
      <c r="C6830" s="182" t="s">
        <v>178</v>
      </c>
      <c r="D6830" s="183">
        <v>45433</v>
      </c>
      <c r="E6830" s="188" t="s">
        <v>10909</v>
      </c>
      <c r="F6830" s="186">
        <v>3872</v>
      </c>
      <c r="G6830" s="185" t="s">
        <v>6096</v>
      </c>
      <c r="H6830" s="110" t="s">
        <v>6207</v>
      </c>
      <c r="I6830" s="110"/>
    </row>
    <row r="6831" spans="1:9" ht="11.25" customHeight="1" x14ac:dyDescent="0.2">
      <c r="A6831" s="181">
        <v>103272</v>
      </c>
      <c r="B6831" s="182" t="s">
        <v>4028</v>
      </c>
      <c r="C6831" s="182" t="s">
        <v>178</v>
      </c>
      <c r="D6831" s="184"/>
      <c r="E6831" s="188" t="s">
        <v>15193</v>
      </c>
      <c r="F6831" s="186">
        <v>0</v>
      </c>
      <c r="G6831" s="185" t="s">
        <v>6096</v>
      </c>
      <c r="H6831" s="110" t="s">
        <v>6207</v>
      </c>
      <c r="I6831" s="110"/>
    </row>
    <row r="6832" spans="1:9" ht="11.25" customHeight="1" x14ac:dyDescent="0.2">
      <c r="A6832" s="181">
        <v>103273</v>
      </c>
      <c r="B6832" s="182" t="s">
        <v>11135</v>
      </c>
      <c r="C6832" s="182" t="s">
        <v>183</v>
      </c>
      <c r="D6832" s="184"/>
      <c r="E6832" s="188" t="s">
        <v>15193</v>
      </c>
      <c r="F6832" s="186">
        <v>0</v>
      </c>
      <c r="G6832" s="185" t="s">
        <v>6096</v>
      </c>
      <c r="H6832" s="110" t="s">
        <v>6207</v>
      </c>
      <c r="I6832" s="110"/>
    </row>
    <row r="6833" spans="1:9" ht="11.25" customHeight="1" x14ac:dyDescent="0.2">
      <c r="A6833" s="181">
        <v>103274</v>
      </c>
      <c r="B6833" s="182" t="s">
        <v>14526</v>
      </c>
      <c r="C6833" s="182" t="s">
        <v>178</v>
      </c>
      <c r="D6833" s="183">
        <v>45062</v>
      </c>
      <c r="E6833" s="188" t="s">
        <v>15194</v>
      </c>
      <c r="F6833" s="186">
        <v>500164</v>
      </c>
      <c r="G6833" s="185" t="s">
        <v>6096</v>
      </c>
      <c r="H6833" s="110" t="s">
        <v>6207</v>
      </c>
      <c r="I6833" s="110"/>
    </row>
    <row r="6834" spans="1:9" ht="11.25" customHeight="1" x14ac:dyDescent="0.2">
      <c r="A6834" s="181">
        <v>103275</v>
      </c>
      <c r="B6834" s="182" t="s">
        <v>4172</v>
      </c>
      <c r="C6834" s="182" t="s">
        <v>178</v>
      </c>
      <c r="D6834" s="183"/>
      <c r="E6834" s="188" t="s">
        <v>15193</v>
      </c>
      <c r="F6834" s="186">
        <v>0</v>
      </c>
      <c r="G6834" s="185" t="s">
        <v>6096</v>
      </c>
      <c r="H6834" s="110" t="s">
        <v>6207</v>
      </c>
      <c r="I6834" s="110"/>
    </row>
    <row r="6835" spans="1:9" ht="11.25" customHeight="1" x14ac:dyDescent="0.2">
      <c r="A6835" s="181">
        <v>103276</v>
      </c>
      <c r="B6835" s="182" t="s">
        <v>4331</v>
      </c>
      <c r="C6835" s="182" t="s">
        <v>178</v>
      </c>
      <c r="D6835" s="184">
        <v>43802</v>
      </c>
      <c r="E6835" s="188" t="s">
        <v>15195</v>
      </c>
      <c r="F6835" s="186">
        <v>62399.99</v>
      </c>
      <c r="G6835" s="185" t="s">
        <v>6096</v>
      </c>
      <c r="H6835" s="110" t="s">
        <v>6207</v>
      </c>
      <c r="I6835" s="110"/>
    </row>
    <row r="6836" spans="1:9" ht="11.25" customHeight="1" x14ac:dyDescent="0.2">
      <c r="A6836" s="181">
        <v>103277</v>
      </c>
      <c r="B6836" s="182" t="s">
        <v>11134</v>
      </c>
      <c r="C6836" s="182" t="s">
        <v>178</v>
      </c>
      <c r="D6836" s="183"/>
      <c r="E6836" s="188" t="s">
        <v>15193</v>
      </c>
      <c r="F6836" s="186">
        <v>0</v>
      </c>
      <c r="G6836" s="185" t="s">
        <v>6096</v>
      </c>
      <c r="H6836" s="110" t="s">
        <v>6207</v>
      </c>
      <c r="I6836" s="110"/>
    </row>
    <row r="6837" spans="1:9" ht="11.25" customHeight="1" x14ac:dyDescent="0.2">
      <c r="A6837" s="181">
        <v>103278</v>
      </c>
      <c r="B6837" s="182" t="s">
        <v>11133</v>
      </c>
      <c r="C6837" s="182" t="s">
        <v>178</v>
      </c>
      <c r="D6837" s="183"/>
      <c r="E6837" s="188" t="s">
        <v>15193</v>
      </c>
      <c r="F6837" s="186">
        <v>0</v>
      </c>
      <c r="G6837" s="185" t="s">
        <v>6096</v>
      </c>
      <c r="H6837" s="110" t="s">
        <v>6207</v>
      </c>
      <c r="I6837" s="110"/>
    </row>
    <row r="6838" spans="1:9" ht="11.25" customHeight="1" x14ac:dyDescent="0.2">
      <c r="A6838" s="181">
        <v>103283</v>
      </c>
      <c r="B6838" s="182" t="s">
        <v>4415</v>
      </c>
      <c r="C6838" s="182" t="s">
        <v>178</v>
      </c>
      <c r="D6838" s="183"/>
      <c r="E6838" s="188" t="s">
        <v>15193</v>
      </c>
      <c r="F6838" s="186">
        <v>0</v>
      </c>
      <c r="G6838" s="185" t="s">
        <v>6096</v>
      </c>
      <c r="H6838" s="110" t="s">
        <v>6207</v>
      </c>
      <c r="I6838" s="110"/>
    </row>
    <row r="6839" spans="1:9" ht="11.25" customHeight="1" x14ac:dyDescent="0.2">
      <c r="A6839" s="181">
        <v>103286</v>
      </c>
      <c r="B6839" s="182" t="s">
        <v>4072</v>
      </c>
      <c r="C6839" s="182" t="s">
        <v>178</v>
      </c>
      <c r="D6839" s="183"/>
      <c r="E6839" s="188" t="s">
        <v>15193</v>
      </c>
      <c r="F6839" s="186">
        <v>0</v>
      </c>
      <c r="G6839" s="185" t="s">
        <v>6096</v>
      </c>
      <c r="H6839" s="110" t="s">
        <v>6207</v>
      </c>
      <c r="I6839" s="110"/>
    </row>
    <row r="6840" spans="1:9" ht="11.25" customHeight="1" x14ac:dyDescent="0.2">
      <c r="A6840" s="181">
        <v>103287</v>
      </c>
      <c r="B6840" s="182" t="s">
        <v>11132</v>
      </c>
      <c r="C6840" s="182" t="s">
        <v>178</v>
      </c>
      <c r="D6840" s="183"/>
      <c r="E6840" s="188" t="s">
        <v>15193</v>
      </c>
      <c r="F6840" s="186">
        <v>0</v>
      </c>
      <c r="G6840" s="185" t="s">
        <v>6096</v>
      </c>
      <c r="H6840" s="110" t="s">
        <v>6207</v>
      </c>
      <c r="I6840" s="110"/>
    </row>
    <row r="6841" spans="1:9" ht="11.25" customHeight="1" x14ac:dyDescent="0.2">
      <c r="A6841" s="181">
        <v>103288</v>
      </c>
      <c r="B6841" s="182" t="s">
        <v>4093</v>
      </c>
      <c r="C6841" s="182" t="s">
        <v>178</v>
      </c>
      <c r="D6841" s="183"/>
      <c r="E6841" s="188" t="s">
        <v>15193</v>
      </c>
      <c r="F6841" s="186">
        <v>0</v>
      </c>
      <c r="G6841" s="185" t="s">
        <v>6096</v>
      </c>
      <c r="H6841" s="110" t="s">
        <v>6207</v>
      </c>
      <c r="I6841" s="110"/>
    </row>
    <row r="6842" spans="1:9" ht="11.25" customHeight="1" x14ac:dyDescent="0.2">
      <c r="A6842" s="181">
        <v>103289</v>
      </c>
      <c r="B6842" s="182" t="s">
        <v>8042</v>
      </c>
      <c r="C6842" s="182" t="s">
        <v>178</v>
      </c>
      <c r="D6842" s="183">
        <v>43802</v>
      </c>
      <c r="E6842" s="188" t="s">
        <v>15195</v>
      </c>
      <c r="F6842" s="186">
        <v>1800000</v>
      </c>
      <c r="G6842" s="185" t="s">
        <v>6096</v>
      </c>
      <c r="H6842" s="110" t="s">
        <v>8955</v>
      </c>
      <c r="I6842" s="110"/>
    </row>
    <row r="6843" spans="1:9" ht="11.25" customHeight="1" x14ac:dyDescent="0.2">
      <c r="A6843" s="181">
        <v>103290</v>
      </c>
      <c r="B6843" s="182" t="s">
        <v>3864</v>
      </c>
      <c r="C6843" s="182" t="s">
        <v>178</v>
      </c>
      <c r="D6843" s="183">
        <v>43843</v>
      </c>
      <c r="E6843" s="188" t="s">
        <v>15196</v>
      </c>
      <c r="F6843" s="186">
        <v>20085</v>
      </c>
      <c r="G6843" s="185" t="s">
        <v>6096</v>
      </c>
      <c r="H6843" s="110" t="s">
        <v>6178</v>
      </c>
      <c r="I6843" s="110"/>
    </row>
    <row r="6844" spans="1:9" ht="11.25" customHeight="1" x14ac:dyDescent="0.2">
      <c r="A6844" s="181">
        <v>103291</v>
      </c>
      <c r="B6844" s="182" t="s">
        <v>11131</v>
      </c>
      <c r="C6844" s="182" t="s">
        <v>178</v>
      </c>
      <c r="D6844" s="183"/>
      <c r="E6844" s="188" t="s">
        <v>15193</v>
      </c>
      <c r="F6844" s="186">
        <v>0</v>
      </c>
      <c r="G6844" s="185" t="s">
        <v>6096</v>
      </c>
      <c r="H6844" s="110" t="s">
        <v>6178</v>
      </c>
      <c r="I6844" s="110"/>
    </row>
    <row r="6845" spans="1:9" ht="11.25" customHeight="1" x14ac:dyDescent="0.2">
      <c r="A6845" s="181">
        <v>103294</v>
      </c>
      <c r="B6845" s="182" t="s">
        <v>11130</v>
      </c>
      <c r="C6845" s="182" t="s">
        <v>178</v>
      </c>
      <c r="D6845" s="183"/>
      <c r="E6845" s="188" t="s">
        <v>15193</v>
      </c>
      <c r="F6845" s="186">
        <v>0</v>
      </c>
      <c r="G6845" s="185" t="s">
        <v>6096</v>
      </c>
      <c r="H6845" s="110" t="s">
        <v>6178</v>
      </c>
      <c r="I6845" s="110"/>
    </row>
    <row r="6846" spans="1:9" ht="11.25" customHeight="1" x14ac:dyDescent="0.2">
      <c r="A6846" s="181">
        <v>103295</v>
      </c>
      <c r="B6846" s="182" t="s">
        <v>11129</v>
      </c>
      <c r="C6846" s="182" t="s">
        <v>178</v>
      </c>
      <c r="D6846" s="183"/>
      <c r="E6846" s="188" t="s">
        <v>15193</v>
      </c>
      <c r="F6846" s="186">
        <v>0</v>
      </c>
      <c r="G6846" s="185" t="s">
        <v>6096</v>
      </c>
      <c r="H6846" s="110" t="s">
        <v>6178</v>
      </c>
      <c r="I6846" s="110"/>
    </row>
    <row r="6847" spans="1:9" ht="11.25" customHeight="1" x14ac:dyDescent="0.2">
      <c r="A6847" s="181">
        <v>103296</v>
      </c>
      <c r="B6847" s="182" t="s">
        <v>14766</v>
      </c>
      <c r="C6847" s="182" t="s">
        <v>178</v>
      </c>
      <c r="D6847" s="183">
        <v>45009</v>
      </c>
      <c r="E6847" s="188" t="s">
        <v>15194</v>
      </c>
      <c r="F6847" s="186">
        <v>1720</v>
      </c>
      <c r="G6847" s="185" t="s">
        <v>6096</v>
      </c>
      <c r="H6847" s="110" t="s">
        <v>6178</v>
      </c>
      <c r="I6847" s="110"/>
    </row>
    <row r="6848" spans="1:9" ht="11.25" customHeight="1" x14ac:dyDescent="0.2">
      <c r="A6848" s="181">
        <v>103298</v>
      </c>
      <c r="B6848" s="182" t="s">
        <v>11128</v>
      </c>
      <c r="C6848" s="182" t="s">
        <v>178</v>
      </c>
      <c r="D6848" s="184"/>
      <c r="E6848" s="188" t="s">
        <v>15193</v>
      </c>
      <c r="F6848" s="186">
        <v>0</v>
      </c>
      <c r="G6848" s="185" t="s">
        <v>6096</v>
      </c>
      <c r="H6848" s="110" t="s">
        <v>6191</v>
      </c>
      <c r="I6848" s="110"/>
    </row>
    <row r="6849" spans="1:9" ht="11.25" customHeight="1" x14ac:dyDescent="0.2">
      <c r="A6849" s="181">
        <v>103299</v>
      </c>
      <c r="B6849" s="182" t="s">
        <v>11127</v>
      </c>
      <c r="C6849" s="182" t="s">
        <v>178</v>
      </c>
      <c r="D6849" s="183"/>
      <c r="E6849" s="188" t="s">
        <v>15193</v>
      </c>
      <c r="F6849" s="186">
        <v>0</v>
      </c>
      <c r="G6849" s="185" t="s">
        <v>6096</v>
      </c>
      <c r="H6849" s="110" t="s">
        <v>6191</v>
      </c>
      <c r="I6849" s="110"/>
    </row>
    <row r="6850" spans="1:9" ht="11.25" customHeight="1" x14ac:dyDescent="0.2">
      <c r="A6850" s="181">
        <v>103300</v>
      </c>
      <c r="B6850" s="182" t="s">
        <v>4340</v>
      </c>
      <c r="C6850" s="182" t="s">
        <v>178</v>
      </c>
      <c r="D6850" s="183"/>
      <c r="E6850" s="188" t="s">
        <v>15193</v>
      </c>
      <c r="F6850" s="186">
        <v>0</v>
      </c>
      <c r="G6850" s="185" t="s">
        <v>6096</v>
      </c>
      <c r="H6850" s="110" t="s">
        <v>6178</v>
      </c>
      <c r="I6850" s="110"/>
    </row>
    <row r="6851" spans="1:9" ht="11.25" customHeight="1" x14ac:dyDescent="0.2">
      <c r="A6851" s="181">
        <v>103301</v>
      </c>
      <c r="B6851" s="182" t="s">
        <v>4087</v>
      </c>
      <c r="C6851" s="182" t="s">
        <v>178</v>
      </c>
      <c r="D6851" s="183"/>
      <c r="E6851" s="188" t="s">
        <v>15193</v>
      </c>
      <c r="F6851" s="186">
        <v>0</v>
      </c>
      <c r="G6851" s="185" t="s">
        <v>6096</v>
      </c>
      <c r="H6851" s="110" t="s">
        <v>6178</v>
      </c>
      <c r="I6851" s="110"/>
    </row>
    <row r="6852" spans="1:9" ht="11.25" customHeight="1" x14ac:dyDescent="0.2">
      <c r="A6852" s="181">
        <v>103305</v>
      </c>
      <c r="B6852" s="182" t="s">
        <v>4149</v>
      </c>
      <c r="C6852" s="182" t="s">
        <v>171</v>
      </c>
      <c r="D6852" s="183"/>
      <c r="E6852" s="188" t="s">
        <v>15193</v>
      </c>
      <c r="F6852" s="186">
        <v>0</v>
      </c>
      <c r="G6852" s="185" t="s">
        <v>6096</v>
      </c>
      <c r="H6852" s="110" t="s">
        <v>6930</v>
      </c>
      <c r="I6852" s="110"/>
    </row>
    <row r="6853" spans="1:9" ht="11.25" customHeight="1" x14ac:dyDescent="0.2">
      <c r="A6853" s="181">
        <v>103306</v>
      </c>
      <c r="B6853" s="182" t="s">
        <v>4067</v>
      </c>
      <c r="C6853" s="182" t="s">
        <v>178</v>
      </c>
      <c r="D6853" s="183"/>
      <c r="E6853" s="188" t="s">
        <v>15193</v>
      </c>
      <c r="F6853" s="186">
        <v>0</v>
      </c>
      <c r="G6853" s="185" t="s">
        <v>6096</v>
      </c>
      <c r="H6853" s="110" t="s">
        <v>7147</v>
      </c>
      <c r="I6853" s="110"/>
    </row>
    <row r="6854" spans="1:9" ht="11.25" customHeight="1" x14ac:dyDescent="0.2">
      <c r="A6854" s="181">
        <v>103307</v>
      </c>
      <c r="B6854" s="182" t="s">
        <v>4037</v>
      </c>
      <c r="C6854" s="182" t="s">
        <v>178</v>
      </c>
      <c r="D6854" s="183"/>
      <c r="E6854" s="188" t="s">
        <v>15193</v>
      </c>
      <c r="F6854" s="186">
        <v>0</v>
      </c>
      <c r="G6854" s="185" t="s">
        <v>6096</v>
      </c>
      <c r="H6854" s="110" t="s">
        <v>6191</v>
      </c>
      <c r="I6854" s="110"/>
    </row>
    <row r="6855" spans="1:9" ht="11.25" customHeight="1" x14ac:dyDescent="0.2">
      <c r="A6855" s="181">
        <v>103308</v>
      </c>
      <c r="B6855" s="182" t="s">
        <v>4258</v>
      </c>
      <c r="C6855" s="182" t="s">
        <v>178</v>
      </c>
      <c r="D6855" s="183"/>
      <c r="E6855" s="188" t="s">
        <v>15193</v>
      </c>
      <c r="F6855" s="186">
        <v>0</v>
      </c>
      <c r="G6855" s="185" t="s">
        <v>6096</v>
      </c>
      <c r="H6855" s="110" t="s">
        <v>7888</v>
      </c>
      <c r="I6855" s="110"/>
    </row>
    <row r="6856" spans="1:9" ht="11.25" customHeight="1" x14ac:dyDescent="0.2">
      <c r="A6856" s="181">
        <v>103309</v>
      </c>
      <c r="B6856" s="182" t="s">
        <v>2301</v>
      </c>
      <c r="C6856" s="182" t="s">
        <v>171</v>
      </c>
      <c r="D6856" s="183">
        <v>44683</v>
      </c>
      <c r="E6856" s="188" t="s">
        <v>7328</v>
      </c>
      <c r="F6856" s="186">
        <v>36906.01</v>
      </c>
      <c r="G6856" s="185" t="s">
        <v>6096</v>
      </c>
      <c r="H6856" s="110" t="s">
        <v>6207</v>
      </c>
      <c r="I6856" s="110"/>
    </row>
    <row r="6857" spans="1:9" ht="11.25" customHeight="1" x14ac:dyDescent="0.2">
      <c r="A6857" s="181">
        <v>103310</v>
      </c>
      <c r="B6857" s="182" t="s">
        <v>4458</v>
      </c>
      <c r="C6857" s="182" t="s">
        <v>273</v>
      </c>
      <c r="D6857" s="183">
        <v>45062</v>
      </c>
      <c r="E6857" s="188" t="s">
        <v>15194</v>
      </c>
      <c r="F6857" s="186">
        <v>85023</v>
      </c>
      <c r="G6857" s="185" t="s">
        <v>6096</v>
      </c>
      <c r="H6857" s="110" t="s">
        <v>6207</v>
      </c>
      <c r="I6857" s="110"/>
    </row>
    <row r="6858" spans="1:9" ht="11.25" customHeight="1" x14ac:dyDescent="0.2">
      <c r="A6858" s="181">
        <v>103311</v>
      </c>
      <c r="B6858" s="182" t="s">
        <v>11125</v>
      </c>
      <c r="C6858" s="182" t="s">
        <v>401</v>
      </c>
      <c r="D6858" s="183"/>
      <c r="E6858" s="188" t="s">
        <v>15193</v>
      </c>
      <c r="F6858" s="186">
        <v>0</v>
      </c>
      <c r="G6858" s="185" t="s">
        <v>6096</v>
      </c>
      <c r="H6858" s="110" t="s">
        <v>6207</v>
      </c>
      <c r="I6858" s="110"/>
    </row>
    <row r="6859" spans="1:9" ht="11.25" customHeight="1" x14ac:dyDescent="0.2">
      <c r="A6859" s="181">
        <v>103312</v>
      </c>
      <c r="B6859" s="182" t="s">
        <v>11124</v>
      </c>
      <c r="C6859" s="182" t="s">
        <v>178</v>
      </c>
      <c r="D6859" s="183"/>
      <c r="E6859" s="188" t="s">
        <v>15193</v>
      </c>
      <c r="F6859" s="186">
        <v>0</v>
      </c>
      <c r="G6859" s="185" t="s">
        <v>6096</v>
      </c>
      <c r="H6859" s="110" t="s">
        <v>6207</v>
      </c>
      <c r="I6859" s="110"/>
    </row>
    <row r="6860" spans="1:9" ht="11.25" customHeight="1" x14ac:dyDescent="0.2">
      <c r="A6860" s="181">
        <v>103313</v>
      </c>
      <c r="B6860" s="182" t="s">
        <v>4116</v>
      </c>
      <c r="C6860" s="182" t="s">
        <v>183</v>
      </c>
      <c r="D6860" s="184"/>
      <c r="E6860" s="188" t="s">
        <v>15193</v>
      </c>
      <c r="F6860" s="186">
        <v>0</v>
      </c>
      <c r="G6860" s="185" t="s">
        <v>6096</v>
      </c>
      <c r="H6860" s="110" t="s">
        <v>6207</v>
      </c>
      <c r="I6860" s="110"/>
    </row>
    <row r="6861" spans="1:9" ht="11.25" customHeight="1" x14ac:dyDescent="0.2">
      <c r="A6861" s="181">
        <v>103314</v>
      </c>
      <c r="B6861" s="182" t="s">
        <v>8556</v>
      </c>
      <c r="C6861" s="182" t="s">
        <v>751</v>
      </c>
      <c r="D6861" s="183">
        <v>43629</v>
      </c>
      <c r="E6861" s="188" t="s">
        <v>15195</v>
      </c>
      <c r="F6861" s="186">
        <v>62567</v>
      </c>
      <c r="G6861" s="185" t="s">
        <v>6096</v>
      </c>
      <c r="H6861" s="110" t="s">
        <v>6207</v>
      </c>
      <c r="I6861" s="110"/>
    </row>
    <row r="6862" spans="1:9" ht="11.25" customHeight="1" x14ac:dyDescent="0.2">
      <c r="A6862" s="181">
        <v>103315</v>
      </c>
      <c r="B6862" s="182" t="s">
        <v>1341</v>
      </c>
      <c r="C6862" s="182" t="s">
        <v>183</v>
      </c>
      <c r="D6862" s="183"/>
      <c r="E6862" s="188" t="s">
        <v>15193</v>
      </c>
      <c r="F6862" s="186">
        <v>0</v>
      </c>
      <c r="G6862" s="185" t="s">
        <v>6096</v>
      </c>
      <c r="H6862" s="110" t="s">
        <v>6207</v>
      </c>
      <c r="I6862" s="110"/>
    </row>
    <row r="6863" spans="1:9" ht="11.25" customHeight="1" x14ac:dyDescent="0.2">
      <c r="A6863" s="181">
        <v>103316</v>
      </c>
      <c r="B6863" s="182" t="s">
        <v>4254</v>
      </c>
      <c r="C6863" s="182" t="s">
        <v>178</v>
      </c>
      <c r="D6863" s="183"/>
      <c r="E6863" s="188" t="s">
        <v>15193</v>
      </c>
      <c r="F6863" s="186">
        <v>0</v>
      </c>
      <c r="G6863" s="185" t="s">
        <v>6096</v>
      </c>
      <c r="H6863" s="110" t="s">
        <v>6207</v>
      </c>
      <c r="I6863" s="110"/>
    </row>
    <row r="6864" spans="1:9" ht="11.25" customHeight="1" x14ac:dyDescent="0.2">
      <c r="A6864" s="181">
        <v>103317</v>
      </c>
      <c r="B6864" s="182" t="s">
        <v>4296</v>
      </c>
      <c r="C6864" s="182" t="s">
        <v>178</v>
      </c>
      <c r="D6864" s="184"/>
      <c r="E6864" s="188" t="s">
        <v>15193</v>
      </c>
      <c r="F6864" s="186">
        <v>0</v>
      </c>
      <c r="G6864" s="185" t="s">
        <v>6096</v>
      </c>
      <c r="H6864" s="110" t="s">
        <v>6191</v>
      </c>
      <c r="I6864" s="110"/>
    </row>
    <row r="6865" spans="1:9" ht="11.25" customHeight="1" x14ac:dyDescent="0.2">
      <c r="A6865" s="181">
        <v>103318</v>
      </c>
      <c r="B6865" s="182" t="s">
        <v>4255</v>
      </c>
      <c r="C6865" s="182" t="s">
        <v>178</v>
      </c>
      <c r="D6865" s="184"/>
      <c r="E6865" s="188" t="s">
        <v>15193</v>
      </c>
      <c r="F6865" s="186">
        <v>0</v>
      </c>
      <c r="G6865" s="185" t="s">
        <v>6096</v>
      </c>
      <c r="H6865" s="110" t="s">
        <v>6191</v>
      </c>
      <c r="I6865" s="110"/>
    </row>
    <row r="6866" spans="1:9" ht="11.25" customHeight="1" x14ac:dyDescent="0.2">
      <c r="A6866" s="181">
        <v>103320</v>
      </c>
      <c r="B6866" s="182" t="s">
        <v>4198</v>
      </c>
      <c r="C6866" s="182" t="s">
        <v>178</v>
      </c>
      <c r="D6866" s="183"/>
      <c r="E6866" s="188" t="s">
        <v>15193</v>
      </c>
      <c r="F6866" s="186">
        <v>0</v>
      </c>
      <c r="G6866" s="185" t="s">
        <v>6096</v>
      </c>
      <c r="H6866" s="110" t="s">
        <v>6191</v>
      </c>
      <c r="I6866" s="110"/>
    </row>
    <row r="6867" spans="1:9" ht="11.25" customHeight="1" x14ac:dyDescent="0.2">
      <c r="A6867" s="181">
        <v>103321</v>
      </c>
      <c r="B6867" s="182" t="s">
        <v>4110</v>
      </c>
      <c r="C6867" s="182" t="s">
        <v>178</v>
      </c>
      <c r="D6867" s="183"/>
      <c r="E6867" s="188" t="s">
        <v>15193</v>
      </c>
      <c r="F6867" s="186">
        <v>0</v>
      </c>
      <c r="G6867" s="185" t="s">
        <v>6096</v>
      </c>
      <c r="H6867" s="110" t="s">
        <v>6257</v>
      </c>
      <c r="I6867" s="110"/>
    </row>
    <row r="6868" spans="1:9" ht="11.25" customHeight="1" x14ac:dyDescent="0.2">
      <c r="A6868" s="181">
        <v>103322</v>
      </c>
      <c r="B6868" s="182" t="s">
        <v>238</v>
      </c>
      <c r="C6868" s="182" t="s">
        <v>171</v>
      </c>
      <c r="D6868" s="183">
        <v>43843</v>
      </c>
      <c r="E6868" s="188" t="s">
        <v>15196</v>
      </c>
      <c r="F6868" s="186">
        <v>6993</v>
      </c>
      <c r="G6868" s="185" t="s">
        <v>8171</v>
      </c>
      <c r="H6868" s="110" t="s">
        <v>6344</v>
      </c>
      <c r="I6868" s="110"/>
    </row>
    <row r="6869" spans="1:9" ht="11.25" customHeight="1" x14ac:dyDescent="0.2">
      <c r="A6869" s="181">
        <v>103323</v>
      </c>
      <c r="B6869" s="182" t="s">
        <v>2449</v>
      </c>
      <c r="C6869" s="182" t="s">
        <v>178</v>
      </c>
      <c r="D6869" s="183">
        <v>43556</v>
      </c>
      <c r="E6869" s="188" t="s">
        <v>15195</v>
      </c>
      <c r="F6869" s="186">
        <v>8160</v>
      </c>
      <c r="G6869" s="185" t="s">
        <v>8171</v>
      </c>
      <c r="H6869" s="110" t="s">
        <v>6344</v>
      </c>
      <c r="I6869" s="110"/>
    </row>
    <row r="6870" spans="1:9" ht="11.25" customHeight="1" x14ac:dyDescent="0.2">
      <c r="A6870" s="181">
        <v>103324</v>
      </c>
      <c r="B6870" s="182" t="s">
        <v>11123</v>
      </c>
      <c r="C6870" s="182" t="s">
        <v>178</v>
      </c>
      <c r="D6870" s="183"/>
      <c r="E6870" s="188" t="s">
        <v>15193</v>
      </c>
      <c r="F6870" s="186">
        <v>0</v>
      </c>
      <c r="G6870" s="185" t="s">
        <v>8171</v>
      </c>
      <c r="H6870" s="110" t="s">
        <v>6344</v>
      </c>
      <c r="I6870" s="110"/>
    </row>
    <row r="6871" spans="1:9" ht="11.25" customHeight="1" x14ac:dyDescent="0.2">
      <c r="A6871" s="181">
        <v>103326</v>
      </c>
      <c r="B6871" s="182" t="s">
        <v>366</v>
      </c>
      <c r="C6871" s="182" t="s">
        <v>178</v>
      </c>
      <c r="D6871" s="183">
        <v>43553</v>
      </c>
      <c r="E6871" s="188" t="s">
        <v>15195</v>
      </c>
      <c r="F6871" s="186">
        <v>3384</v>
      </c>
      <c r="G6871" s="185" t="s">
        <v>8171</v>
      </c>
      <c r="H6871" s="110" t="s">
        <v>6344</v>
      </c>
      <c r="I6871" s="110"/>
    </row>
    <row r="6872" spans="1:9" ht="11.25" customHeight="1" x14ac:dyDescent="0.2">
      <c r="A6872" s="181">
        <v>103327</v>
      </c>
      <c r="B6872" s="182" t="s">
        <v>675</v>
      </c>
      <c r="C6872" s="182" t="s">
        <v>183</v>
      </c>
      <c r="D6872" s="184">
        <v>43843</v>
      </c>
      <c r="E6872" s="188" t="s">
        <v>15196</v>
      </c>
      <c r="F6872" s="186">
        <v>28128.01</v>
      </c>
      <c r="G6872" s="185" t="s">
        <v>6096</v>
      </c>
      <c r="H6872" s="110" t="s">
        <v>6141</v>
      </c>
      <c r="I6872" s="110"/>
    </row>
    <row r="6873" spans="1:9" ht="11.25" customHeight="1" x14ac:dyDescent="0.2">
      <c r="A6873" s="181">
        <v>103328</v>
      </c>
      <c r="B6873" s="182" t="s">
        <v>924</v>
      </c>
      <c r="C6873" s="182" t="s">
        <v>4484</v>
      </c>
      <c r="D6873" s="183"/>
      <c r="E6873" s="188" t="s">
        <v>15193</v>
      </c>
      <c r="F6873" s="186">
        <v>0</v>
      </c>
      <c r="G6873" s="185" t="s">
        <v>6096</v>
      </c>
      <c r="H6873" s="110" t="s">
        <v>6257</v>
      </c>
      <c r="I6873" s="110"/>
    </row>
    <row r="6874" spans="1:9" ht="11.25" customHeight="1" x14ac:dyDescent="0.2">
      <c r="A6874" s="181">
        <v>103329</v>
      </c>
      <c r="B6874" s="182" t="s">
        <v>4260</v>
      </c>
      <c r="C6874" s="182" t="s">
        <v>178</v>
      </c>
      <c r="D6874" s="183"/>
      <c r="E6874" s="188" t="s">
        <v>15193</v>
      </c>
      <c r="F6874" s="186">
        <v>0</v>
      </c>
      <c r="G6874" s="185" t="s">
        <v>6096</v>
      </c>
      <c r="H6874" s="110" t="s">
        <v>6257</v>
      </c>
      <c r="I6874" s="110"/>
    </row>
    <row r="6875" spans="1:9" ht="11.25" customHeight="1" x14ac:dyDescent="0.2">
      <c r="A6875" s="181">
        <v>103330</v>
      </c>
      <c r="B6875" s="182" t="s">
        <v>4253</v>
      </c>
      <c r="C6875" s="182" t="s">
        <v>178</v>
      </c>
      <c r="D6875" s="183"/>
      <c r="E6875" s="188" t="s">
        <v>15193</v>
      </c>
      <c r="F6875" s="186">
        <v>0</v>
      </c>
      <c r="G6875" s="185" t="s">
        <v>6096</v>
      </c>
      <c r="H6875" s="110" t="s">
        <v>6257</v>
      </c>
      <c r="I6875" s="110"/>
    </row>
    <row r="6876" spans="1:9" ht="11.25" customHeight="1" x14ac:dyDescent="0.2">
      <c r="A6876" s="181">
        <v>103331</v>
      </c>
      <c r="B6876" s="182" t="s">
        <v>4187</v>
      </c>
      <c r="C6876" s="182" t="s">
        <v>178</v>
      </c>
      <c r="D6876" s="183"/>
      <c r="E6876" s="188" t="s">
        <v>15193</v>
      </c>
      <c r="F6876" s="186">
        <v>0</v>
      </c>
      <c r="G6876" s="185" t="s">
        <v>6490</v>
      </c>
      <c r="H6876" s="110" t="s">
        <v>6344</v>
      </c>
      <c r="I6876" s="110"/>
    </row>
    <row r="6877" spans="1:9" ht="11.25" customHeight="1" x14ac:dyDescent="0.2">
      <c r="A6877" s="181">
        <v>103332</v>
      </c>
      <c r="B6877" s="182" t="s">
        <v>4128</v>
      </c>
      <c r="C6877" s="182" t="s">
        <v>178</v>
      </c>
      <c r="D6877" s="183">
        <v>44601</v>
      </c>
      <c r="E6877" s="188" t="s">
        <v>7328</v>
      </c>
      <c r="F6877" s="186">
        <v>268728</v>
      </c>
      <c r="G6877" s="185" t="s">
        <v>6490</v>
      </c>
      <c r="H6877" s="110" t="s">
        <v>6344</v>
      </c>
      <c r="I6877" s="110"/>
    </row>
    <row r="6878" spans="1:9" ht="11.25" customHeight="1" x14ac:dyDescent="0.2">
      <c r="A6878" s="181">
        <v>103334</v>
      </c>
      <c r="B6878" s="182" t="s">
        <v>4117</v>
      </c>
      <c r="C6878" s="182" t="s">
        <v>178</v>
      </c>
      <c r="D6878" s="183"/>
      <c r="E6878" s="188" t="s">
        <v>15193</v>
      </c>
      <c r="F6878" s="186">
        <v>0</v>
      </c>
      <c r="G6878" s="185" t="s">
        <v>6490</v>
      </c>
      <c r="H6878" s="110" t="s">
        <v>6344</v>
      </c>
      <c r="I6878" s="110"/>
    </row>
    <row r="6879" spans="1:9" ht="11.25" customHeight="1" x14ac:dyDescent="0.2">
      <c r="A6879" s="181">
        <v>103335</v>
      </c>
      <c r="B6879" s="182" t="s">
        <v>8401</v>
      </c>
      <c r="C6879" s="182" t="s">
        <v>183</v>
      </c>
      <c r="D6879" s="183">
        <v>43661</v>
      </c>
      <c r="E6879" s="188" t="s">
        <v>15195</v>
      </c>
      <c r="F6879" s="186">
        <v>105953.99</v>
      </c>
      <c r="G6879" s="185" t="s">
        <v>6096</v>
      </c>
      <c r="H6879" s="110" t="s">
        <v>6124</v>
      </c>
      <c r="I6879" s="110"/>
    </row>
    <row r="6880" spans="1:9" ht="11.25" customHeight="1" x14ac:dyDescent="0.2">
      <c r="A6880" s="181">
        <v>103336</v>
      </c>
      <c r="B6880" s="182" t="s">
        <v>4078</v>
      </c>
      <c r="C6880" s="182" t="s">
        <v>178</v>
      </c>
      <c r="D6880" s="183"/>
      <c r="E6880" s="188" t="s">
        <v>15193</v>
      </c>
      <c r="F6880" s="186">
        <v>0</v>
      </c>
      <c r="G6880" s="185" t="s">
        <v>6096</v>
      </c>
      <c r="H6880" s="110" t="s">
        <v>6119</v>
      </c>
      <c r="I6880" s="110"/>
    </row>
    <row r="6881" spans="1:9" ht="11.25" customHeight="1" x14ac:dyDescent="0.2">
      <c r="A6881" s="181">
        <v>103337</v>
      </c>
      <c r="B6881" s="182" t="s">
        <v>4095</v>
      </c>
      <c r="C6881" s="182" t="s">
        <v>178</v>
      </c>
      <c r="D6881" s="183">
        <v>45435</v>
      </c>
      <c r="E6881" s="188" t="s">
        <v>10909</v>
      </c>
      <c r="F6881" s="186">
        <v>174165</v>
      </c>
      <c r="G6881" s="185" t="s">
        <v>7135</v>
      </c>
      <c r="H6881" s="110" t="s">
        <v>6344</v>
      </c>
      <c r="I6881" s="110"/>
    </row>
    <row r="6882" spans="1:9" ht="11.25" customHeight="1" x14ac:dyDescent="0.2">
      <c r="A6882" s="181">
        <v>103338</v>
      </c>
      <c r="B6882" s="182" t="s">
        <v>4096</v>
      </c>
      <c r="C6882" s="182" t="s">
        <v>178</v>
      </c>
      <c r="D6882" s="183">
        <v>45435</v>
      </c>
      <c r="E6882" s="188" t="s">
        <v>10909</v>
      </c>
      <c r="F6882" s="186">
        <v>164932</v>
      </c>
      <c r="G6882" s="185" t="s">
        <v>7135</v>
      </c>
      <c r="H6882" s="110" t="s">
        <v>6344</v>
      </c>
      <c r="I6882" s="110"/>
    </row>
    <row r="6883" spans="1:9" ht="11.25" customHeight="1" x14ac:dyDescent="0.2">
      <c r="A6883" s="181">
        <v>103339</v>
      </c>
      <c r="B6883" s="182" t="s">
        <v>4218</v>
      </c>
      <c r="C6883" s="182" t="s">
        <v>178</v>
      </c>
      <c r="D6883" s="184">
        <v>45013</v>
      </c>
      <c r="E6883" s="188" t="s">
        <v>15194</v>
      </c>
      <c r="F6883" s="186">
        <v>29868</v>
      </c>
      <c r="G6883" s="185" t="s">
        <v>6096</v>
      </c>
      <c r="H6883" s="110" t="s">
        <v>6257</v>
      </c>
      <c r="I6883" s="110"/>
    </row>
    <row r="6884" spans="1:9" ht="11.25" customHeight="1" x14ac:dyDescent="0.2">
      <c r="A6884" s="181">
        <v>103340</v>
      </c>
      <c r="B6884" s="182" t="s">
        <v>6444</v>
      </c>
      <c r="C6884" s="182" t="s">
        <v>178</v>
      </c>
      <c r="D6884" s="183">
        <v>45013</v>
      </c>
      <c r="E6884" s="188" t="s">
        <v>15194</v>
      </c>
      <c r="F6884" s="186">
        <v>132382</v>
      </c>
      <c r="G6884" s="185" t="s">
        <v>6096</v>
      </c>
      <c r="H6884" s="110" t="s">
        <v>6257</v>
      </c>
      <c r="I6884" s="110"/>
    </row>
    <row r="6885" spans="1:9" ht="11.25" customHeight="1" x14ac:dyDescent="0.2">
      <c r="A6885" s="181">
        <v>103341</v>
      </c>
      <c r="B6885" s="182" t="s">
        <v>2103</v>
      </c>
      <c r="C6885" s="182" t="s">
        <v>178</v>
      </c>
      <c r="D6885" s="183">
        <v>45013</v>
      </c>
      <c r="E6885" s="188" t="s">
        <v>15194</v>
      </c>
      <c r="F6885" s="186">
        <v>14403</v>
      </c>
      <c r="G6885" s="185" t="s">
        <v>6096</v>
      </c>
      <c r="H6885" s="110" t="s">
        <v>6257</v>
      </c>
      <c r="I6885" s="110"/>
    </row>
    <row r="6886" spans="1:9" ht="11.25" customHeight="1" x14ac:dyDescent="0.2">
      <c r="A6886" s="181">
        <v>103342</v>
      </c>
      <c r="B6886" s="182" t="s">
        <v>2090</v>
      </c>
      <c r="C6886" s="182" t="s">
        <v>178</v>
      </c>
      <c r="D6886" s="183">
        <v>45013</v>
      </c>
      <c r="E6886" s="188" t="s">
        <v>15194</v>
      </c>
      <c r="F6886" s="186">
        <v>18173</v>
      </c>
      <c r="G6886" s="185" t="s">
        <v>6096</v>
      </c>
      <c r="H6886" s="110" t="s">
        <v>6257</v>
      </c>
      <c r="I6886" s="110"/>
    </row>
    <row r="6887" spans="1:9" ht="11.25" customHeight="1" x14ac:dyDescent="0.2">
      <c r="A6887" s="181">
        <v>103343</v>
      </c>
      <c r="B6887" s="182" t="s">
        <v>4119</v>
      </c>
      <c r="C6887" s="182" t="s">
        <v>178</v>
      </c>
      <c r="D6887" s="183"/>
      <c r="E6887" s="188" t="s">
        <v>15193</v>
      </c>
      <c r="F6887" s="186">
        <v>0</v>
      </c>
      <c r="G6887" s="185" t="s">
        <v>6096</v>
      </c>
      <c r="H6887" s="110" t="s">
        <v>6303</v>
      </c>
      <c r="I6887" s="110"/>
    </row>
    <row r="6888" spans="1:9" ht="11.25" customHeight="1" x14ac:dyDescent="0.2">
      <c r="A6888" s="181">
        <v>103344</v>
      </c>
      <c r="B6888" s="182" t="s">
        <v>11121</v>
      </c>
      <c r="C6888" s="182" t="s">
        <v>183</v>
      </c>
      <c r="D6888" s="184"/>
      <c r="E6888" s="188" t="s">
        <v>15193</v>
      </c>
      <c r="F6888" s="186">
        <v>0</v>
      </c>
      <c r="G6888" s="185" t="s">
        <v>6096</v>
      </c>
      <c r="H6888" s="110" t="s">
        <v>6303</v>
      </c>
      <c r="I6888" s="110"/>
    </row>
    <row r="6889" spans="1:9" ht="11.25" customHeight="1" x14ac:dyDescent="0.2">
      <c r="A6889" s="181">
        <v>103345</v>
      </c>
      <c r="B6889" s="182" t="s">
        <v>704</v>
      </c>
      <c r="C6889" s="182" t="s">
        <v>171</v>
      </c>
      <c r="D6889" s="184"/>
      <c r="E6889" s="188" t="s">
        <v>15193</v>
      </c>
      <c r="F6889" s="186">
        <v>0</v>
      </c>
      <c r="G6889" s="185" t="s">
        <v>6096</v>
      </c>
      <c r="H6889" s="110" t="s">
        <v>6303</v>
      </c>
      <c r="I6889" s="110"/>
    </row>
    <row r="6890" spans="1:9" ht="11.25" customHeight="1" x14ac:dyDescent="0.2">
      <c r="A6890" s="181">
        <v>103346</v>
      </c>
      <c r="B6890" s="182" t="s">
        <v>648</v>
      </c>
      <c r="C6890" s="182" t="s">
        <v>171</v>
      </c>
      <c r="D6890" s="184"/>
      <c r="E6890" s="188" t="s">
        <v>15193</v>
      </c>
      <c r="F6890" s="186">
        <v>0</v>
      </c>
      <c r="G6890" s="185" t="s">
        <v>6096</v>
      </c>
      <c r="H6890" s="110" t="s">
        <v>6303</v>
      </c>
      <c r="I6890" s="110"/>
    </row>
    <row r="6891" spans="1:9" ht="11.25" customHeight="1" x14ac:dyDescent="0.2">
      <c r="A6891" s="181">
        <v>103347</v>
      </c>
      <c r="B6891" s="182" t="s">
        <v>4207</v>
      </c>
      <c r="C6891" s="182" t="s">
        <v>178</v>
      </c>
      <c r="D6891" s="184"/>
      <c r="E6891" s="188" t="s">
        <v>15193</v>
      </c>
      <c r="F6891" s="186">
        <v>0</v>
      </c>
      <c r="G6891" s="185" t="s">
        <v>6096</v>
      </c>
      <c r="H6891" s="110" t="s">
        <v>6303</v>
      </c>
      <c r="I6891" s="110"/>
    </row>
    <row r="6892" spans="1:9" ht="11.25" customHeight="1" x14ac:dyDescent="0.2">
      <c r="A6892" s="181">
        <v>103348</v>
      </c>
      <c r="B6892" s="182" t="s">
        <v>4111</v>
      </c>
      <c r="C6892" s="182" t="s">
        <v>183</v>
      </c>
      <c r="D6892" s="183"/>
      <c r="E6892" s="188" t="s">
        <v>15193</v>
      </c>
      <c r="F6892" s="186">
        <v>0</v>
      </c>
      <c r="G6892" s="185" t="s">
        <v>6096</v>
      </c>
      <c r="H6892" s="110" t="s">
        <v>6303</v>
      </c>
      <c r="I6892" s="110"/>
    </row>
    <row r="6893" spans="1:9" ht="11.25" customHeight="1" x14ac:dyDescent="0.2">
      <c r="A6893" s="181">
        <v>103349</v>
      </c>
      <c r="B6893" s="182" t="s">
        <v>4227</v>
      </c>
      <c r="C6893" s="182" t="s">
        <v>183</v>
      </c>
      <c r="D6893" s="183"/>
      <c r="E6893" s="188" t="s">
        <v>15193</v>
      </c>
      <c r="F6893" s="186">
        <v>0</v>
      </c>
      <c r="G6893" s="185" t="s">
        <v>6096</v>
      </c>
      <c r="H6893" s="110" t="s">
        <v>6303</v>
      </c>
      <c r="I6893" s="110"/>
    </row>
    <row r="6894" spans="1:9" ht="11.25" customHeight="1" x14ac:dyDescent="0.2">
      <c r="A6894" s="181">
        <v>103351</v>
      </c>
      <c r="B6894" s="182" t="s">
        <v>3976</v>
      </c>
      <c r="C6894" s="182" t="s">
        <v>178</v>
      </c>
      <c r="D6894" s="184">
        <v>45062</v>
      </c>
      <c r="E6894" s="188" t="s">
        <v>15194</v>
      </c>
      <c r="F6894" s="186">
        <v>273130</v>
      </c>
      <c r="G6894" s="185" t="s">
        <v>6096</v>
      </c>
      <c r="H6894" s="110" t="s">
        <v>6303</v>
      </c>
      <c r="I6894" s="110"/>
    </row>
    <row r="6895" spans="1:9" ht="11.25" customHeight="1" x14ac:dyDescent="0.2">
      <c r="A6895" s="181">
        <v>103352</v>
      </c>
      <c r="B6895" s="182" t="s">
        <v>11120</v>
      </c>
      <c r="C6895" s="182" t="s">
        <v>171</v>
      </c>
      <c r="D6895" s="184"/>
      <c r="E6895" s="188" t="s">
        <v>15193</v>
      </c>
      <c r="F6895" s="186">
        <v>0</v>
      </c>
      <c r="G6895" s="185" t="s">
        <v>6096</v>
      </c>
      <c r="H6895" s="110" t="s">
        <v>6303</v>
      </c>
      <c r="I6895" s="110"/>
    </row>
    <row r="6896" spans="1:9" ht="11.25" customHeight="1" x14ac:dyDescent="0.2">
      <c r="A6896" s="181">
        <v>103353</v>
      </c>
      <c r="B6896" s="182" t="s">
        <v>2961</v>
      </c>
      <c r="C6896" s="182" t="s">
        <v>751</v>
      </c>
      <c r="D6896" s="183">
        <v>45009</v>
      </c>
      <c r="E6896" s="188" t="s">
        <v>15194</v>
      </c>
      <c r="F6896" s="186">
        <v>142471</v>
      </c>
      <c r="G6896" s="185" t="s">
        <v>6096</v>
      </c>
      <c r="H6896" s="110" t="s">
        <v>6303</v>
      </c>
      <c r="I6896" s="110"/>
    </row>
    <row r="6897" spans="1:9" ht="11.25" customHeight="1" x14ac:dyDescent="0.2">
      <c r="A6897" s="181">
        <v>103354</v>
      </c>
      <c r="B6897" s="182" t="s">
        <v>4421</v>
      </c>
      <c r="C6897" s="182" t="s">
        <v>171</v>
      </c>
      <c r="D6897" s="184"/>
      <c r="E6897" s="188" t="s">
        <v>15193</v>
      </c>
      <c r="F6897" s="186">
        <v>0</v>
      </c>
      <c r="G6897" s="185" t="s">
        <v>6096</v>
      </c>
      <c r="H6897" s="110" t="s">
        <v>6303</v>
      </c>
      <c r="I6897" s="110"/>
    </row>
    <row r="6898" spans="1:9" ht="11.25" customHeight="1" x14ac:dyDescent="0.2">
      <c r="A6898" s="181">
        <v>103355</v>
      </c>
      <c r="B6898" s="182" t="s">
        <v>6443</v>
      </c>
      <c r="C6898" s="182" t="s">
        <v>4484</v>
      </c>
      <c r="D6898" s="183">
        <v>45062</v>
      </c>
      <c r="E6898" s="188" t="s">
        <v>15194</v>
      </c>
      <c r="F6898" s="186">
        <v>41166</v>
      </c>
      <c r="G6898" s="185" t="s">
        <v>6096</v>
      </c>
      <c r="H6898" s="110" t="s">
        <v>6303</v>
      </c>
      <c r="I6898" s="110"/>
    </row>
    <row r="6899" spans="1:9" ht="11.25" customHeight="1" x14ac:dyDescent="0.2">
      <c r="A6899" s="181">
        <v>103356</v>
      </c>
      <c r="B6899" s="182" t="s">
        <v>11119</v>
      </c>
      <c r="C6899" s="182" t="s">
        <v>178</v>
      </c>
      <c r="D6899" s="183"/>
      <c r="E6899" s="188" t="s">
        <v>15193</v>
      </c>
      <c r="F6899" s="186">
        <v>0</v>
      </c>
      <c r="G6899" s="185" t="s">
        <v>6096</v>
      </c>
      <c r="H6899" s="110" t="s">
        <v>6303</v>
      </c>
      <c r="I6899" s="110"/>
    </row>
    <row r="6900" spans="1:9" ht="11.25" customHeight="1" x14ac:dyDescent="0.2">
      <c r="A6900" s="181">
        <v>103357</v>
      </c>
      <c r="B6900" s="182" t="s">
        <v>1419</v>
      </c>
      <c r="C6900" s="182" t="s">
        <v>178</v>
      </c>
      <c r="D6900" s="183"/>
      <c r="E6900" s="188" t="s">
        <v>15193</v>
      </c>
      <c r="F6900" s="186">
        <v>0</v>
      </c>
      <c r="G6900" s="185" t="s">
        <v>6096</v>
      </c>
      <c r="H6900" s="110" t="s">
        <v>6303</v>
      </c>
      <c r="I6900" s="110"/>
    </row>
    <row r="6901" spans="1:9" ht="11.25" customHeight="1" x14ac:dyDescent="0.2">
      <c r="A6901" s="181">
        <v>103358</v>
      </c>
      <c r="B6901" s="182" t="s">
        <v>4279</v>
      </c>
      <c r="C6901" s="182" t="s">
        <v>178</v>
      </c>
      <c r="D6901" s="183"/>
      <c r="E6901" s="188" t="s">
        <v>15193</v>
      </c>
      <c r="F6901" s="186">
        <v>0</v>
      </c>
      <c r="G6901" s="185" t="s">
        <v>6096</v>
      </c>
      <c r="H6901" s="110" t="s">
        <v>6303</v>
      </c>
      <c r="I6901" s="110"/>
    </row>
    <row r="6902" spans="1:9" ht="11.25" customHeight="1" x14ac:dyDescent="0.2">
      <c r="A6902" s="181">
        <v>103359</v>
      </c>
      <c r="B6902" s="182" t="s">
        <v>4123</v>
      </c>
      <c r="C6902" s="182" t="s">
        <v>4484</v>
      </c>
      <c r="D6902" s="183"/>
      <c r="E6902" s="188" t="s">
        <v>15193</v>
      </c>
      <c r="F6902" s="186">
        <v>0</v>
      </c>
      <c r="G6902" s="185" t="s">
        <v>6096</v>
      </c>
      <c r="H6902" s="110" t="s">
        <v>6303</v>
      </c>
      <c r="I6902" s="110"/>
    </row>
    <row r="6903" spans="1:9" ht="11.25" customHeight="1" x14ac:dyDescent="0.2">
      <c r="A6903" s="181">
        <v>103360</v>
      </c>
      <c r="B6903" s="182" t="s">
        <v>4030</v>
      </c>
      <c r="C6903" s="182" t="s">
        <v>178</v>
      </c>
      <c r="D6903" s="184"/>
      <c r="E6903" s="188" t="s">
        <v>15193</v>
      </c>
      <c r="F6903" s="186">
        <v>0</v>
      </c>
      <c r="G6903" s="185" t="s">
        <v>6096</v>
      </c>
      <c r="H6903" s="110" t="s">
        <v>6303</v>
      </c>
      <c r="I6903" s="110"/>
    </row>
    <row r="6904" spans="1:9" ht="11.25" customHeight="1" x14ac:dyDescent="0.2">
      <c r="A6904" s="181">
        <v>103361</v>
      </c>
      <c r="B6904" s="182" t="s">
        <v>1656</v>
      </c>
      <c r="C6904" s="182" t="s">
        <v>178</v>
      </c>
      <c r="D6904" s="183"/>
      <c r="E6904" s="188" t="s">
        <v>15193</v>
      </c>
      <c r="F6904" s="186">
        <v>0</v>
      </c>
      <c r="G6904" s="185" t="s">
        <v>6096</v>
      </c>
      <c r="H6904" s="110" t="s">
        <v>6303</v>
      </c>
      <c r="I6904" s="110"/>
    </row>
    <row r="6905" spans="1:9" ht="11.25" customHeight="1" x14ac:dyDescent="0.2">
      <c r="A6905" s="181">
        <v>103362</v>
      </c>
      <c r="B6905" s="182" t="s">
        <v>2967</v>
      </c>
      <c r="C6905" s="182" t="s">
        <v>183</v>
      </c>
      <c r="D6905" s="184"/>
      <c r="E6905" s="188" t="s">
        <v>15193</v>
      </c>
      <c r="F6905" s="186">
        <v>0</v>
      </c>
      <c r="G6905" s="185" t="s">
        <v>6096</v>
      </c>
      <c r="H6905" s="110" t="s">
        <v>6303</v>
      </c>
      <c r="I6905" s="110"/>
    </row>
    <row r="6906" spans="1:9" ht="11.25" customHeight="1" x14ac:dyDescent="0.2">
      <c r="A6906" s="181">
        <v>103363</v>
      </c>
      <c r="B6906" s="182" t="s">
        <v>1688</v>
      </c>
      <c r="C6906" s="182" t="s">
        <v>178</v>
      </c>
      <c r="D6906" s="183"/>
      <c r="E6906" s="188" t="s">
        <v>15193</v>
      </c>
      <c r="F6906" s="186">
        <v>0</v>
      </c>
      <c r="G6906" s="185" t="s">
        <v>6096</v>
      </c>
      <c r="H6906" s="110" t="s">
        <v>6303</v>
      </c>
      <c r="I6906" s="110"/>
    </row>
    <row r="6907" spans="1:9" ht="11.25" customHeight="1" x14ac:dyDescent="0.2">
      <c r="A6907" s="181">
        <v>103364</v>
      </c>
      <c r="B6907" s="182" t="s">
        <v>11118</v>
      </c>
      <c r="C6907" s="182" t="s">
        <v>401</v>
      </c>
      <c r="D6907" s="183"/>
      <c r="E6907" s="188" t="s">
        <v>15193</v>
      </c>
      <c r="F6907" s="186">
        <v>0</v>
      </c>
      <c r="G6907" s="185" t="s">
        <v>6096</v>
      </c>
      <c r="H6907" s="110" t="s">
        <v>6303</v>
      </c>
      <c r="I6907" s="110"/>
    </row>
    <row r="6908" spans="1:9" ht="11.25" customHeight="1" x14ac:dyDescent="0.2">
      <c r="A6908" s="181">
        <v>103365</v>
      </c>
      <c r="B6908" s="182" t="s">
        <v>7362</v>
      </c>
      <c r="C6908" s="182" t="s">
        <v>183</v>
      </c>
      <c r="D6908" s="184">
        <v>44585</v>
      </c>
      <c r="E6908" s="188" t="s">
        <v>7328</v>
      </c>
      <c r="F6908" s="186">
        <v>168992</v>
      </c>
      <c r="G6908" s="185" t="s">
        <v>6096</v>
      </c>
      <c r="H6908" s="110" t="s">
        <v>6303</v>
      </c>
      <c r="I6908" s="110"/>
    </row>
    <row r="6909" spans="1:9" ht="11.25" customHeight="1" x14ac:dyDescent="0.2">
      <c r="A6909" s="181">
        <v>103366</v>
      </c>
      <c r="B6909" s="182" t="s">
        <v>4073</v>
      </c>
      <c r="C6909" s="182" t="s">
        <v>178</v>
      </c>
      <c r="D6909" s="184"/>
      <c r="E6909" s="188" t="s">
        <v>15193</v>
      </c>
      <c r="F6909" s="186">
        <v>0</v>
      </c>
      <c r="G6909" s="185" t="s">
        <v>6096</v>
      </c>
      <c r="H6909" s="110" t="s">
        <v>6303</v>
      </c>
      <c r="I6909" s="110"/>
    </row>
    <row r="6910" spans="1:9" ht="11.25" customHeight="1" x14ac:dyDescent="0.2">
      <c r="A6910" s="181">
        <v>103367</v>
      </c>
      <c r="B6910" s="182" t="s">
        <v>2460</v>
      </c>
      <c r="C6910" s="182" t="s">
        <v>178</v>
      </c>
      <c r="D6910" s="183"/>
      <c r="E6910" s="188" t="s">
        <v>15193</v>
      </c>
      <c r="F6910" s="186">
        <v>0</v>
      </c>
      <c r="G6910" s="185" t="s">
        <v>6096</v>
      </c>
      <c r="H6910" s="110" t="s">
        <v>6303</v>
      </c>
      <c r="I6910" s="110"/>
    </row>
    <row r="6911" spans="1:9" ht="11.25" customHeight="1" x14ac:dyDescent="0.2">
      <c r="A6911" s="181">
        <v>103368</v>
      </c>
      <c r="B6911" s="182" t="s">
        <v>2788</v>
      </c>
      <c r="C6911" s="182" t="s">
        <v>171</v>
      </c>
      <c r="D6911" s="183"/>
      <c r="E6911" s="188" t="s">
        <v>15193</v>
      </c>
      <c r="F6911" s="186">
        <v>0</v>
      </c>
      <c r="G6911" s="185" t="s">
        <v>6096</v>
      </c>
      <c r="H6911" s="110" t="s">
        <v>6303</v>
      </c>
      <c r="I6911" s="110"/>
    </row>
    <row r="6912" spans="1:9" ht="11.25" customHeight="1" x14ac:dyDescent="0.2">
      <c r="A6912" s="181">
        <v>103369</v>
      </c>
      <c r="B6912" s="182" t="s">
        <v>7489</v>
      </c>
      <c r="C6912" s="182" t="s">
        <v>183</v>
      </c>
      <c r="D6912" s="183">
        <v>43843</v>
      </c>
      <c r="E6912" s="188" t="s">
        <v>15196</v>
      </c>
      <c r="F6912" s="186">
        <v>490991</v>
      </c>
      <c r="G6912" s="185" t="s">
        <v>6096</v>
      </c>
      <c r="H6912" s="110" t="s">
        <v>6303</v>
      </c>
      <c r="I6912" s="110"/>
    </row>
    <row r="6913" spans="1:9" ht="11.25" customHeight="1" x14ac:dyDescent="0.2">
      <c r="A6913" s="181">
        <v>103370</v>
      </c>
      <c r="B6913" s="182" t="s">
        <v>4045</v>
      </c>
      <c r="C6913" s="182" t="s">
        <v>178</v>
      </c>
      <c r="D6913" s="183">
        <v>44592</v>
      </c>
      <c r="E6913" s="188" t="s">
        <v>7328</v>
      </c>
      <c r="F6913" s="186">
        <v>473516.01</v>
      </c>
      <c r="G6913" s="185" t="s">
        <v>6096</v>
      </c>
      <c r="H6913" s="110" t="s">
        <v>6303</v>
      </c>
      <c r="I6913" s="110"/>
    </row>
    <row r="6914" spans="1:9" ht="11.25" customHeight="1" x14ac:dyDescent="0.2">
      <c r="A6914" s="181">
        <v>103371</v>
      </c>
      <c r="B6914" s="182" t="s">
        <v>11117</v>
      </c>
      <c r="C6914" s="182" t="s">
        <v>183</v>
      </c>
      <c r="D6914" s="183"/>
      <c r="E6914" s="188" t="s">
        <v>15193</v>
      </c>
      <c r="F6914" s="186">
        <v>0</v>
      </c>
      <c r="G6914" s="185" t="s">
        <v>6096</v>
      </c>
      <c r="H6914" s="110" t="s">
        <v>6100</v>
      </c>
      <c r="I6914" s="110"/>
    </row>
    <row r="6915" spans="1:9" ht="11.25" customHeight="1" x14ac:dyDescent="0.2">
      <c r="A6915" s="181">
        <v>103372</v>
      </c>
      <c r="B6915" s="182" t="s">
        <v>11116</v>
      </c>
      <c r="C6915" s="182" t="s">
        <v>178</v>
      </c>
      <c r="D6915" s="183"/>
      <c r="E6915" s="188" t="s">
        <v>15193</v>
      </c>
      <c r="F6915" s="186">
        <v>0</v>
      </c>
      <c r="G6915" s="185" t="s">
        <v>6096</v>
      </c>
      <c r="H6915" s="110" t="s">
        <v>6100</v>
      </c>
      <c r="I6915" s="110"/>
    </row>
    <row r="6916" spans="1:9" ht="11.25" customHeight="1" x14ac:dyDescent="0.2">
      <c r="A6916" s="181">
        <v>103373</v>
      </c>
      <c r="B6916" s="182" t="s">
        <v>8848</v>
      </c>
      <c r="C6916" s="182" t="s">
        <v>178</v>
      </c>
      <c r="D6916" s="183">
        <v>43552</v>
      </c>
      <c r="E6916" s="188" t="s">
        <v>15195</v>
      </c>
      <c r="F6916" s="186">
        <v>363878</v>
      </c>
      <c r="G6916" s="185" t="s">
        <v>6096</v>
      </c>
      <c r="H6916" s="110" t="s">
        <v>6303</v>
      </c>
      <c r="I6916" s="110"/>
    </row>
    <row r="6917" spans="1:9" ht="11.25" customHeight="1" x14ac:dyDescent="0.2">
      <c r="A6917" s="181">
        <v>103374</v>
      </c>
      <c r="B6917" s="182" t="s">
        <v>977</v>
      </c>
      <c r="C6917" s="182" t="s">
        <v>4484</v>
      </c>
      <c r="D6917" s="183"/>
      <c r="E6917" s="188" t="s">
        <v>15193</v>
      </c>
      <c r="F6917" s="186">
        <v>0</v>
      </c>
      <c r="G6917" s="185" t="s">
        <v>6096</v>
      </c>
      <c r="H6917" s="110" t="s">
        <v>6344</v>
      </c>
      <c r="I6917" s="110"/>
    </row>
    <row r="6918" spans="1:9" ht="11.25" customHeight="1" x14ac:dyDescent="0.2">
      <c r="A6918" s="181">
        <v>103375</v>
      </c>
      <c r="B6918" s="182" t="s">
        <v>11114</v>
      </c>
      <c r="C6918" s="182" t="s">
        <v>183</v>
      </c>
      <c r="D6918" s="183"/>
      <c r="E6918" s="188" t="s">
        <v>15193</v>
      </c>
      <c r="F6918" s="186">
        <v>0</v>
      </c>
      <c r="G6918" s="185" t="s">
        <v>6096</v>
      </c>
      <c r="H6918" s="110" t="s">
        <v>6344</v>
      </c>
      <c r="I6918" s="110"/>
    </row>
    <row r="6919" spans="1:9" ht="11.25" customHeight="1" x14ac:dyDescent="0.2">
      <c r="A6919" s="181">
        <v>103376</v>
      </c>
      <c r="B6919" s="182" t="s">
        <v>11113</v>
      </c>
      <c r="C6919" s="182" t="s">
        <v>183</v>
      </c>
      <c r="D6919" s="183"/>
      <c r="E6919" s="188" t="s">
        <v>15193</v>
      </c>
      <c r="F6919" s="186">
        <v>0</v>
      </c>
      <c r="G6919" s="185" t="s">
        <v>6096</v>
      </c>
      <c r="H6919" s="110" t="s">
        <v>6303</v>
      </c>
      <c r="I6919" s="110"/>
    </row>
    <row r="6920" spans="1:9" ht="11.25" customHeight="1" x14ac:dyDescent="0.2">
      <c r="A6920" s="181">
        <v>103377</v>
      </c>
      <c r="B6920" s="182" t="s">
        <v>4162</v>
      </c>
      <c r="C6920" s="182" t="s">
        <v>178</v>
      </c>
      <c r="D6920" s="183"/>
      <c r="E6920" s="188" t="s">
        <v>15193</v>
      </c>
      <c r="F6920" s="186">
        <v>0</v>
      </c>
      <c r="G6920" s="185" t="s">
        <v>6096</v>
      </c>
      <c r="H6920" s="110" t="s">
        <v>6303</v>
      </c>
      <c r="I6920" s="110"/>
    </row>
    <row r="6921" spans="1:9" ht="11.25" customHeight="1" x14ac:dyDescent="0.2">
      <c r="A6921" s="181">
        <v>103378</v>
      </c>
      <c r="B6921" s="182" t="s">
        <v>4223</v>
      </c>
      <c r="C6921" s="182" t="s">
        <v>171</v>
      </c>
      <c r="D6921" s="183"/>
      <c r="E6921" s="188" t="s">
        <v>15193</v>
      </c>
      <c r="F6921" s="186">
        <v>0</v>
      </c>
      <c r="G6921" s="185" t="s">
        <v>6096</v>
      </c>
      <c r="H6921" s="110" t="s">
        <v>6303</v>
      </c>
      <c r="I6921" s="110"/>
    </row>
    <row r="6922" spans="1:9" ht="11.25" customHeight="1" x14ac:dyDescent="0.2">
      <c r="A6922" s="181">
        <v>103379</v>
      </c>
      <c r="B6922" s="182" t="s">
        <v>4344</v>
      </c>
      <c r="C6922" s="182" t="s">
        <v>178</v>
      </c>
      <c r="D6922" s="183"/>
      <c r="E6922" s="188" t="s">
        <v>15193</v>
      </c>
      <c r="F6922" s="186">
        <v>0</v>
      </c>
      <c r="G6922" s="185" t="s">
        <v>6096</v>
      </c>
      <c r="H6922" s="110" t="s">
        <v>6303</v>
      </c>
      <c r="I6922" s="110"/>
    </row>
    <row r="6923" spans="1:9" ht="11.25" customHeight="1" x14ac:dyDescent="0.2">
      <c r="A6923" s="181">
        <v>103385</v>
      </c>
      <c r="B6923" s="182" t="s">
        <v>11112</v>
      </c>
      <c r="C6923" s="182" t="s">
        <v>178</v>
      </c>
      <c r="D6923" s="183"/>
      <c r="E6923" s="188" t="s">
        <v>15193</v>
      </c>
      <c r="F6923" s="186">
        <v>0</v>
      </c>
      <c r="G6923" s="185" t="s">
        <v>6096</v>
      </c>
      <c r="H6923" s="110" t="s">
        <v>6303</v>
      </c>
      <c r="I6923" s="110"/>
    </row>
    <row r="6924" spans="1:9" ht="11.25" customHeight="1" x14ac:dyDescent="0.2">
      <c r="A6924" s="181">
        <v>103386</v>
      </c>
      <c r="B6924" s="182" t="s">
        <v>4263</v>
      </c>
      <c r="C6924" s="182" t="s">
        <v>178</v>
      </c>
      <c r="D6924" s="183"/>
      <c r="E6924" s="188" t="s">
        <v>15193</v>
      </c>
      <c r="F6924" s="186">
        <v>0</v>
      </c>
      <c r="G6924" s="185" t="s">
        <v>6096</v>
      </c>
      <c r="H6924" s="110" t="s">
        <v>6303</v>
      </c>
      <c r="I6924" s="110"/>
    </row>
    <row r="6925" spans="1:9" ht="11.25" customHeight="1" x14ac:dyDescent="0.2">
      <c r="A6925" s="181">
        <v>103387</v>
      </c>
      <c r="B6925" s="182" t="s">
        <v>2458</v>
      </c>
      <c r="C6925" s="182" t="s">
        <v>178</v>
      </c>
      <c r="D6925" s="183"/>
      <c r="E6925" s="188" t="s">
        <v>15193</v>
      </c>
      <c r="F6925" s="186">
        <v>0</v>
      </c>
      <c r="G6925" s="185" t="s">
        <v>6096</v>
      </c>
      <c r="H6925" s="110" t="s">
        <v>6303</v>
      </c>
      <c r="I6925" s="110"/>
    </row>
    <row r="6926" spans="1:9" ht="11.25" customHeight="1" x14ac:dyDescent="0.2">
      <c r="A6926" s="181">
        <v>103388</v>
      </c>
      <c r="B6926" s="182" t="s">
        <v>4262</v>
      </c>
      <c r="C6926" s="182" t="s">
        <v>178</v>
      </c>
      <c r="D6926" s="183"/>
      <c r="E6926" s="188" t="s">
        <v>15193</v>
      </c>
      <c r="F6926" s="186">
        <v>0</v>
      </c>
      <c r="G6926" s="185" t="s">
        <v>6096</v>
      </c>
      <c r="H6926" s="110" t="s">
        <v>6303</v>
      </c>
      <c r="I6926" s="110"/>
    </row>
    <row r="6927" spans="1:9" ht="11.25" customHeight="1" x14ac:dyDescent="0.2">
      <c r="A6927" s="181">
        <v>103389</v>
      </c>
      <c r="B6927" s="182" t="s">
        <v>4264</v>
      </c>
      <c r="C6927" s="182" t="s">
        <v>178</v>
      </c>
      <c r="D6927" s="183"/>
      <c r="E6927" s="188" t="s">
        <v>15193</v>
      </c>
      <c r="F6927" s="186">
        <v>0</v>
      </c>
      <c r="G6927" s="185" t="s">
        <v>6096</v>
      </c>
      <c r="H6927" s="110" t="s">
        <v>6303</v>
      </c>
      <c r="I6927" s="110"/>
    </row>
    <row r="6928" spans="1:9" ht="11.25" customHeight="1" x14ac:dyDescent="0.2">
      <c r="A6928" s="181">
        <v>103390</v>
      </c>
      <c r="B6928" s="182" t="s">
        <v>4261</v>
      </c>
      <c r="C6928" s="182" t="s">
        <v>178</v>
      </c>
      <c r="D6928" s="184"/>
      <c r="E6928" s="188" t="s">
        <v>15193</v>
      </c>
      <c r="F6928" s="186">
        <v>0</v>
      </c>
      <c r="G6928" s="185" t="s">
        <v>6096</v>
      </c>
      <c r="H6928" s="110" t="s">
        <v>6303</v>
      </c>
      <c r="I6928" s="110"/>
    </row>
    <row r="6929" spans="1:9" ht="11.25" customHeight="1" x14ac:dyDescent="0.2">
      <c r="A6929" s="181">
        <v>103391</v>
      </c>
      <c r="B6929" s="182" t="s">
        <v>2454</v>
      </c>
      <c r="C6929" s="182" t="s">
        <v>178</v>
      </c>
      <c r="D6929" s="183">
        <v>44585</v>
      </c>
      <c r="E6929" s="188" t="s">
        <v>7328</v>
      </c>
      <c r="F6929" s="186">
        <v>113119.02</v>
      </c>
      <c r="G6929" s="185" t="s">
        <v>6096</v>
      </c>
      <c r="H6929" s="110" t="s">
        <v>6303</v>
      </c>
      <c r="I6929" s="110"/>
    </row>
    <row r="6930" spans="1:9" ht="11.25" customHeight="1" x14ac:dyDescent="0.2">
      <c r="A6930" s="181">
        <v>103392</v>
      </c>
      <c r="B6930" s="182" t="s">
        <v>9155</v>
      </c>
      <c r="C6930" s="182" t="s">
        <v>171</v>
      </c>
      <c r="D6930" s="183">
        <v>45007</v>
      </c>
      <c r="E6930" s="188" t="s">
        <v>15194</v>
      </c>
      <c r="F6930" s="186">
        <v>10920</v>
      </c>
      <c r="G6930" s="185" t="s">
        <v>6096</v>
      </c>
      <c r="H6930" s="110" t="s">
        <v>6303</v>
      </c>
      <c r="I6930" s="110"/>
    </row>
    <row r="6931" spans="1:9" ht="11.25" customHeight="1" x14ac:dyDescent="0.2">
      <c r="A6931" s="181">
        <v>103393</v>
      </c>
      <c r="B6931" s="182" t="s">
        <v>11111</v>
      </c>
      <c r="C6931" s="182" t="s">
        <v>178</v>
      </c>
      <c r="D6931" s="184">
        <v>44707</v>
      </c>
      <c r="E6931" s="188" t="s">
        <v>7328</v>
      </c>
      <c r="F6931" s="186">
        <v>3366</v>
      </c>
      <c r="G6931" s="185" t="s">
        <v>6096</v>
      </c>
      <c r="H6931" s="110" t="s">
        <v>6303</v>
      </c>
      <c r="I6931" s="110"/>
    </row>
    <row r="6932" spans="1:9" ht="11.25" customHeight="1" x14ac:dyDescent="0.2">
      <c r="A6932" s="181">
        <v>103394</v>
      </c>
      <c r="B6932" s="182" t="s">
        <v>4378</v>
      </c>
      <c r="C6932" s="182" t="s">
        <v>171</v>
      </c>
      <c r="D6932" s="183">
        <v>44707</v>
      </c>
      <c r="E6932" s="188" t="s">
        <v>7328</v>
      </c>
      <c r="F6932" s="186">
        <v>8792.01</v>
      </c>
      <c r="G6932" s="185" t="s">
        <v>6096</v>
      </c>
      <c r="H6932" s="110" t="s">
        <v>6303</v>
      </c>
      <c r="I6932" s="110"/>
    </row>
    <row r="6933" spans="1:9" ht="11.25" customHeight="1" x14ac:dyDescent="0.2">
      <c r="A6933" s="181">
        <v>103395</v>
      </c>
      <c r="B6933" s="182" t="s">
        <v>1664</v>
      </c>
      <c r="C6933" s="182" t="s">
        <v>178</v>
      </c>
      <c r="D6933" s="184">
        <v>45014</v>
      </c>
      <c r="E6933" s="188" t="s">
        <v>15194</v>
      </c>
      <c r="F6933" s="186">
        <v>7853</v>
      </c>
      <c r="G6933" s="185" t="s">
        <v>6096</v>
      </c>
      <c r="H6933" s="110" t="s">
        <v>6215</v>
      </c>
      <c r="I6933" s="110"/>
    </row>
    <row r="6934" spans="1:9" ht="11.25" customHeight="1" x14ac:dyDescent="0.2">
      <c r="A6934" s="181">
        <v>103396</v>
      </c>
      <c r="B6934" s="182" t="s">
        <v>1644</v>
      </c>
      <c r="C6934" s="182" t="s">
        <v>178</v>
      </c>
      <c r="D6934" s="183">
        <v>43839</v>
      </c>
      <c r="E6934" s="188" t="s">
        <v>15196</v>
      </c>
      <c r="F6934" s="186">
        <v>3510242</v>
      </c>
      <c r="G6934" s="185" t="s">
        <v>6096</v>
      </c>
      <c r="H6934" s="110" t="s">
        <v>6215</v>
      </c>
      <c r="I6934" s="110"/>
    </row>
    <row r="6935" spans="1:9" ht="11.25" customHeight="1" x14ac:dyDescent="0.2">
      <c r="A6935" s="181">
        <v>103397</v>
      </c>
      <c r="B6935" s="182" t="s">
        <v>1569</v>
      </c>
      <c r="C6935" s="182" t="s">
        <v>178</v>
      </c>
      <c r="D6935" s="183">
        <v>43839</v>
      </c>
      <c r="E6935" s="188" t="s">
        <v>15196</v>
      </c>
      <c r="F6935" s="186">
        <v>1359</v>
      </c>
      <c r="G6935" s="185" t="s">
        <v>6096</v>
      </c>
      <c r="H6935" s="110" t="s">
        <v>6215</v>
      </c>
      <c r="I6935" s="110"/>
    </row>
    <row r="6936" spans="1:9" ht="11.25" customHeight="1" x14ac:dyDescent="0.2">
      <c r="A6936" s="181">
        <v>103398</v>
      </c>
      <c r="B6936" s="182" t="s">
        <v>7488</v>
      </c>
      <c r="C6936" s="182" t="s">
        <v>178</v>
      </c>
      <c r="D6936" s="183">
        <v>44592</v>
      </c>
      <c r="E6936" s="188" t="s">
        <v>7328</v>
      </c>
      <c r="F6936" s="186">
        <v>2710</v>
      </c>
      <c r="G6936" s="185" t="s">
        <v>6096</v>
      </c>
      <c r="H6936" s="110" t="s">
        <v>6215</v>
      </c>
      <c r="I6936" s="110"/>
    </row>
    <row r="6937" spans="1:9" ht="11.25" customHeight="1" x14ac:dyDescent="0.2">
      <c r="A6937" s="181">
        <v>103399</v>
      </c>
      <c r="B6937" s="182" t="s">
        <v>2187</v>
      </c>
      <c r="C6937" s="182" t="s">
        <v>178</v>
      </c>
      <c r="D6937" s="183">
        <v>45009</v>
      </c>
      <c r="E6937" s="188" t="s">
        <v>15194</v>
      </c>
      <c r="F6937" s="186">
        <v>27296.01</v>
      </c>
      <c r="G6937" s="185" t="s">
        <v>6096</v>
      </c>
      <c r="H6937" s="110" t="s">
        <v>6303</v>
      </c>
      <c r="I6937" s="110"/>
    </row>
    <row r="6938" spans="1:9" ht="11.25" customHeight="1" x14ac:dyDescent="0.2">
      <c r="A6938" s="181">
        <v>103401</v>
      </c>
      <c r="B6938" s="182" t="s">
        <v>4384</v>
      </c>
      <c r="C6938" s="182" t="s">
        <v>171</v>
      </c>
      <c r="D6938" s="183"/>
      <c r="E6938" s="188" t="s">
        <v>15193</v>
      </c>
      <c r="F6938" s="186">
        <v>0</v>
      </c>
      <c r="G6938" s="185" t="s">
        <v>6096</v>
      </c>
      <c r="H6938" s="110" t="s">
        <v>6303</v>
      </c>
      <c r="I6938" s="110"/>
    </row>
    <row r="6939" spans="1:9" ht="11.25" customHeight="1" x14ac:dyDescent="0.2">
      <c r="A6939" s="181">
        <v>103403</v>
      </c>
      <c r="B6939" s="182" t="s">
        <v>6442</v>
      </c>
      <c r="C6939" s="182" t="s">
        <v>178</v>
      </c>
      <c r="D6939" s="183">
        <v>45062</v>
      </c>
      <c r="E6939" s="188" t="s">
        <v>15194</v>
      </c>
      <c r="F6939" s="186">
        <v>11961</v>
      </c>
      <c r="G6939" s="185" t="s">
        <v>6096</v>
      </c>
      <c r="H6939" s="110" t="s">
        <v>6303</v>
      </c>
      <c r="I6939" s="110"/>
    </row>
    <row r="6940" spans="1:9" ht="11.25" customHeight="1" x14ac:dyDescent="0.2">
      <c r="A6940" s="181">
        <v>103408</v>
      </c>
      <c r="B6940" s="182" t="s">
        <v>869</v>
      </c>
      <c r="C6940" s="182" t="s">
        <v>4484</v>
      </c>
      <c r="D6940" s="183">
        <v>45013</v>
      </c>
      <c r="E6940" s="188" t="s">
        <v>15194</v>
      </c>
      <c r="F6940" s="186">
        <v>146679</v>
      </c>
      <c r="G6940" s="185" t="s">
        <v>6096</v>
      </c>
      <c r="H6940" s="110" t="s">
        <v>6303</v>
      </c>
      <c r="I6940" s="110"/>
    </row>
    <row r="6941" spans="1:9" ht="11.25" customHeight="1" x14ac:dyDescent="0.2">
      <c r="A6941" s="181">
        <v>103409</v>
      </c>
      <c r="B6941" s="182" t="s">
        <v>3234</v>
      </c>
      <c r="C6941" s="182" t="s">
        <v>178</v>
      </c>
      <c r="D6941" s="183"/>
      <c r="E6941" s="188" t="s">
        <v>15193</v>
      </c>
      <c r="F6941" s="186">
        <v>0</v>
      </c>
      <c r="G6941" s="185" t="s">
        <v>6096</v>
      </c>
      <c r="H6941" s="110" t="s">
        <v>6303</v>
      </c>
      <c r="I6941" s="110"/>
    </row>
    <row r="6942" spans="1:9" ht="11.25" customHeight="1" x14ac:dyDescent="0.2">
      <c r="A6942" s="181">
        <v>103410</v>
      </c>
      <c r="B6942" s="182" t="s">
        <v>4100</v>
      </c>
      <c r="C6942" s="182" t="s">
        <v>183</v>
      </c>
      <c r="D6942" s="184"/>
      <c r="E6942" s="188" t="s">
        <v>15193</v>
      </c>
      <c r="F6942" s="186">
        <v>0</v>
      </c>
      <c r="G6942" s="185" t="s">
        <v>6096</v>
      </c>
      <c r="H6942" s="110" t="s">
        <v>6303</v>
      </c>
      <c r="I6942" s="110"/>
    </row>
    <row r="6943" spans="1:9" ht="11.25" customHeight="1" x14ac:dyDescent="0.2">
      <c r="A6943" s="181">
        <v>103411</v>
      </c>
      <c r="B6943" s="182" t="s">
        <v>11110</v>
      </c>
      <c r="C6943" s="182" t="s">
        <v>183</v>
      </c>
      <c r="D6943" s="183"/>
      <c r="E6943" s="188" t="s">
        <v>15193</v>
      </c>
      <c r="F6943" s="186">
        <v>0</v>
      </c>
      <c r="G6943" s="185" t="s">
        <v>6096</v>
      </c>
      <c r="H6943" s="110" t="s">
        <v>6303</v>
      </c>
      <c r="I6943" s="110"/>
    </row>
    <row r="6944" spans="1:9" ht="11.25" customHeight="1" x14ac:dyDescent="0.2">
      <c r="A6944" s="181">
        <v>103412</v>
      </c>
      <c r="B6944" s="182" t="s">
        <v>4027</v>
      </c>
      <c r="C6944" s="182" t="s">
        <v>171</v>
      </c>
      <c r="D6944" s="183"/>
      <c r="E6944" s="188" t="s">
        <v>15193</v>
      </c>
      <c r="F6944" s="186">
        <v>0</v>
      </c>
      <c r="G6944" s="185" t="s">
        <v>6096</v>
      </c>
      <c r="H6944" s="110" t="s">
        <v>6303</v>
      </c>
      <c r="I6944" s="110"/>
    </row>
    <row r="6945" spans="1:9" ht="11.25" customHeight="1" x14ac:dyDescent="0.2">
      <c r="A6945" s="181">
        <v>103413</v>
      </c>
      <c r="B6945" s="182" t="s">
        <v>4284</v>
      </c>
      <c r="C6945" s="182" t="s">
        <v>171</v>
      </c>
      <c r="D6945" s="183"/>
      <c r="E6945" s="188" t="s">
        <v>15193</v>
      </c>
      <c r="F6945" s="186">
        <v>0</v>
      </c>
      <c r="G6945" s="185" t="s">
        <v>6096</v>
      </c>
      <c r="H6945" s="110" t="s">
        <v>6215</v>
      </c>
      <c r="I6945" s="110"/>
    </row>
    <row r="6946" spans="1:9" ht="11.25" customHeight="1" x14ac:dyDescent="0.2">
      <c r="A6946" s="181">
        <v>103414</v>
      </c>
      <c r="B6946" s="182" t="s">
        <v>4338</v>
      </c>
      <c r="C6946" s="182" t="s">
        <v>171</v>
      </c>
      <c r="D6946" s="183"/>
      <c r="E6946" s="188" t="s">
        <v>15193</v>
      </c>
      <c r="F6946" s="186">
        <v>0</v>
      </c>
      <c r="G6946" s="185" t="s">
        <v>6096</v>
      </c>
      <c r="H6946" s="110" t="s">
        <v>6215</v>
      </c>
      <c r="I6946" s="110"/>
    </row>
    <row r="6947" spans="1:9" ht="11.25" customHeight="1" x14ac:dyDescent="0.2">
      <c r="A6947" s="181">
        <v>103415</v>
      </c>
      <c r="B6947" s="182" t="s">
        <v>4244</v>
      </c>
      <c r="C6947" s="182" t="s">
        <v>183</v>
      </c>
      <c r="D6947" s="183"/>
      <c r="E6947" s="188" t="s">
        <v>15193</v>
      </c>
      <c r="F6947" s="186">
        <v>0</v>
      </c>
      <c r="G6947" s="185" t="s">
        <v>6096</v>
      </c>
      <c r="H6947" s="110" t="s">
        <v>6215</v>
      </c>
      <c r="I6947" s="110"/>
    </row>
    <row r="6948" spans="1:9" ht="11.25" customHeight="1" x14ac:dyDescent="0.2">
      <c r="A6948" s="181">
        <v>103416</v>
      </c>
      <c r="B6948" s="182" t="s">
        <v>4055</v>
      </c>
      <c r="C6948" s="182" t="s">
        <v>168</v>
      </c>
      <c r="D6948" s="183"/>
      <c r="E6948" s="188" t="s">
        <v>15193</v>
      </c>
      <c r="F6948" s="186">
        <v>0</v>
      </c>
      <c r="G6948" s="185" t="s">
        <v>6096</v>
      </c>
      <c r="H6948" s="110" t="s">
        <v>6215</v>
      </c>
      <c r="I6948" s="110"/>
    </row>
    <row r="6949" spans="1:9" ht="11.25" customHeight="1" x14ac:dyDescent="0.2">
      <c r="A6949" s="181">
        <v>103417</v>
      </c>
      <c r="B6949" s="182" t="s">
        <v>9104</v>
      </c>
      <c r="C6949" s="182" t="s">
        <v>168</v>
      </c>
      <c r="D6949" s="183">
        <v>43529</v>
      </c>
      <c r="E6949" s="188" t="s">
        <v>15195</v>
      </c>
      <c r="F6949" s="186">
        <v>3275</v>
      </c>
      <c r="G6949" s="185" t="s">
        <v>6096</v>
      </c>
      <c r="H6949" s="110" t="s">
        <v>6155</v>
      </c>
      <c r="I6949" s="110"/>
    </row>
    <row r="6950" spans="1:9" ht="11.25" customHeight="1" x14ac:dyDescent="0.2">
      <c r="A6950" s="181">
        <v>103418</v>
      </c>
      <c r="B6950" s="182" t="s">
        <v>11109</v>
      </c>
      <c r="C6950" s="182" t="s">
        <v>178</v>
      </c>
      <c r="D6950" s="183"/>
      <c r="E6950" s="188" t="s">
        <v>15193</v>
      </c>
      <c r="F6950" s="186">
        <v>0</v>
      </c>
      <c r="G6950" s="185" t="s">
        <v>6096</v>
      </c>
      <c r="H6950" s="110" t="s">
        <v>6155</v>
      </c>
      <c r="I6950" s="110"/>
    </row>
    <row r="6951" spans="1:9" ht="11.25" customHeight="1" x14ac:dyDescent="0.2">
      <c r="A6951" s="181">
        <v>103419</v>
      </c>
      <c r="B6951" s="182" t="s">
        <v>3020</v>
      </c>
      <c r="C6951" s="182" t="s">
        <v>178</v>
      </c>
      <c r="D6951" s="184"/>
      <c r="E6951" s="188" t="s">
        <v>15193</v>
      </c>
      <c r="F6951" s="186">
        <v>0</v>
      </c>
      <c r="G6951" s="185" t="s">
        <v>6096</v>
      </c>
      <c r="H6951" s="110" t="s">
        <v>6155</v>
      </c>
      <c r="I6951" s="110"/>
    </row>
    <row r="6952" spans="1:9" ht="11.25" customHeight="1" x14ac:dyDescent="0.2">
      <c r="A6952" s="181">
        <v>103420</v>
      </c>
      <c r="B6952" s="182" t="s">
        <v>11108</v>
      </c>
      <c r="C6952" s="182" t="s">
        <v>171</v>
      </c>
      <c r="D6952" s="183"/>
      <c r="E6952" s="188" t="s">
        <v>15193</v>
      </c>
      <c r="F6952" s="186">
        <v>0</v>
      </c>
      <c r="G6952" s="185" t="s">
        <v>6096</v>
      </c>
      <c r="H6952" s="110" t="s">
        <v>6155</v>
      </c>
      <c r="I6952" s="110"/>
    </row>
    <row r="6953" spans="1:9" ht="11.25" customHeight="1" x14ac:dyDescent="0.2">
      <c r="A6953" s="181">
        <v>103421</v>
      </c>
      <c r="B6953" s="182" t="s">
        <v>4252</v>
      </c>
      <c r="C6953" s="182" t="s">
        <v>178</v>
      </c>
      <c r="D6953" s="183"/>
      <c r="E6953" s="188" t="s">
        <v>15193</v>
      </c>
      <c r="F6953" s="186">
        <v>0</v>
      </c>
      <c r="G6953" s="185" t="s">
        <v>6096</v>
      </c>
      <c r="H6953" s="110" t="s">
        <v>6303</v>
      </c>
      <c r="I6953" s="110"/>
    </row>
    <row r="6954" spans="1:9" ht="11.25" customHeight="1" x14ac:dyDescent="0.2">
      <c r="A6954" s="181">
        <v>103422</v>
      </c>
      <c r="B6954" s="182" t="s">
        <v>4143</v>
      </c>
      <c r="C6954" s="182" t="s">
        <v>183</v>
      </c>
      <c r="D6954" s="183"/>
      <c r="E6954" s="188" t="s">
        <v>15193</v>
      </c>
      <c r="F6954" s="186">
        <v>0</v>
      </c>
      <c r="G6954" s="185" t="s">
        <v>6096</v>
      </c>
      <c r="H6954" s="110" t="s">
        <v>6303</v>
      </c>
      <c r="I6954" s="110"/>
    </row>
    <row r="6955" spans="1:9" ht="11.25" customHeight="1" x14ac:dyDescent="0.2">
      <c r="A6955" s="181">
        <v>103423</v>
      </c>
      <c r="B6955" s="182" t="s">
        <v>4354</v>
      </c>
      <c r="C6955" s="182" t="s">
        <v>183</v>
      </c>
      <c r="D6955" s="183"/>
      <c r="E6955" s="188" t="s">
        <v>15193</v>
      </c>
      <c r="F6955" s="186">
        <v>0</v>
      </c>
      <c r="G6955" s="185" t="s">
        <v>6096</v>
      </c>
      <c r="H6955" s="110" t="s">
        <v>6303</v>
      </c>
      <c r="I6955" s="110"/>
    </row>
    <row r="6956" spans="1:9" ht="11.25" customHeight="1" x14ac:dyDescent="0.2">
      <c r="A6956" s="181">
        <v>103424</v>
      </c>
      <c r="B6956" s="182" t="s">
        <v>1950</v>
      </c>
      <c r="C6956" s="182" t="s">
        <v>178</v>
      </c>
      <c r="D6956" s="183">
        <v>44592</v>
      </c>
      <c r="E6956" s="188" t="s">
        <v>7328</v>
      </c>
      <c r="F6956" s="186">
        <v>1959</v>
      </c>
      <c r="G6956" s="185" t="s">
        <v>6096</v>
      </c>
      <c r="H6956" s="110" t="s">
        <v>6303</v>
      </c>
      <c r="I6956" s="110"/>
    </row>
    <row r="6957" spans="1:9" ht="11.25" customHeight="1" x14ac:dyDescent="0.2">
      <c r="A6957" s="181">
        <v>103425</v>
      </c>
      <c r="B6957" s="182" t="s">
        <v>11107</v>
      </c>
      <c r="C6957" s="182" t="s">
        <v>178</v>
      </c>
      <c r="D6957" s="183"/>
      <c r="E6957" s="188" t="s">
        <v>15193</v>
      </c>
      <c r="F6957" s="186">
        <v>0</v>
      </c>
      <c r="G6957" s="185" t="s">
        <v>6096</v>
      </c>
      <c r="H6957" s="110" t="s">
        <v>6303</v>
      </c>
      <c r="I6957" s="110"/>
    </row>
    <row r="6958" spans="1:9" ht="11.25" customHeight="1" x14ac:dyDescent="0.2">
      <c r="A6958" s="181">
        <v>103426</v>
      </c>
      <c r="B6958" s="182" t="s">
        <v>11107</v>
      </c>
      <c r="C6958" s="182" t="s">
        <v>178</v>
      </c>
      <c r="D6958" s="183"/>
      <c r="E6958" s="188" t="s">
        <v>15193</v>
      </c>
      <c r="F6958" s="186">
        <v>0</v>
      </c>
      <c r="G6958" s="185" t="s">
        <v>6096</v>
      </c>
      <c r="H6958" s="110" t="s">
        <v>6303</v>
      </c>
      <c r="I6958" s="110"/>
    </row>
    <row r="6959" spans="1:9" ht="11.25" customHeight="1" x14ac:dyDescent="0.2">
      <c r="A6959" s="181">
        <v>103428</v>
      </c>
      <c r="B6959" s="182" t="s">
        <v>4387</v>
      </c>
      <c r="C6959" s="182" t="s">
        <v>178</v>
      </c>
      <c r="D6959" s="183"/>
      <c r="E6959" s="188" t="s">
        <v>15193</v>
      </c>
      <c r="F6959" s="186">
        <v>0</v>
      </c>
      <c r="G6959" s="185" t="s">
        <v>6096</v>
      </c>
      <c r="H6959" s="110" t="s">
        <v>6303</v>
      </c>
      <c r="I6959" s="110"/>
    </row>
    <row r="6960" spans="1:9" ht="11.25" customHeight="1" x14ac:dyDescent="0.2">
      <c r="A6960" s="181">
        <v>103429</v>
      </c>
      <c r="B6960" s="182" t="s">
        <v>11106</v>
      </c>
      <c r="C6960" s="182" t="s">
        <v>178</v>
      </c>
      <c r="D6960" s="184"/>
      <c r="E6960" s="188" t="s">
        <v>15193</v>
      </c>
      <c r="F6960" s="186">
        <v>0</v>
      </c>
      <c r="G6960" s="185" t="s">
        <v>6096</v>
      </c>
      <c r="H6960" s="110" t="s">
        <v>6303</v>
      </c>
      <c r="I6960" s="110"/>
    </row>
    <row r="6961" spans="1:9" ht="11.25" customHeight="1" x14ac:dyDescent="0.2">
      <c r="A6961" s="181">
        <v>103430</v>
      </c>
      <c r="B6961" s="182" t="s">
        <v>8822</v>
      </c>
      <c r="C6961" s="182" t="s">
        <v>178</v>
      </c>
      <c r="D6961" s="184">
        <v>44592</v>
      </c>
      <c r="E6961" s="188" t="s">
        <v>7328</v>
      </c>
      <c r="F6961" s="186">
        <v>50223</v>
      </c>
      <c r="G6961" s="185" t="s">
        <v>6096</v>
      </c>
      <c r="H6961" s="110" t="s">
        <v>6303</v>
      </c>
      <c r="I6961" s="110"/>
    </row>
    <row r="6962" spans="1:9" ht="11.25" customHeight="1" x14ac:dyDescent="0.2">
      <c r="A6962" s="181">
        <v>103431</v>
      </c>
      <c r="B6962" s="182" t="s">
        <v>4164</v>
      </c>
      <c r="C6962" s="182" t="s">
        <v>178</v>
      </c>
      <c r="D6962" s="184"/>
      <c r="E6962" s="188" t="s">
        <v>15193</v>
      </c>
      <c r="F6962" s="186">
        <v>0</v>
      </c>
      <c r="G6962" s="185" t="s">
        <v>6096</v>
      </c>
      <c r="H6962" s="110" t="s">
        <v>6303</v>
      </c>
      <c r="I6962" s="110"/>
    </row>
    <row r="6963" spans="1:9" ht="11.25" customHeight="1" x14ac:dyDescent="0.2">
      <c r="A6963" s="181">
        <v>103432</v>
      </c>
      <c r="B6963" s="182" t="s">
        <v>4062</v>
      </c>
      <c r="C6963" s="182" t="s">
        <v>178</v>
      </c>
      <c r="D6963" s="183"/>
      <c r="E6963" s="188" t="s">
        <v>15193</v>
      </c>
      <c r="F6963" s="186">
        <v>0</v>
      </c>
      <c r="G6963" s="185" t="s">
        <v>6096</v>
      </c>
      <c r="H6963" s="110" t="s">
        <v>6303</v>
      </c>
      <c r="I6963" s="110"/>
    </row>
    <row r="6964" spans="1:9" ht="11.25" customHeight="1" x14ac:dyDescent="0.2">
      <c r="A6964" s="181">
        <v>103433</v>
      </c>
      <c r="B6964" s="182" t="s">
        <v>4059</v>
      </c>
      <c r="C6964" s="182" t="s">
        <v>178</v>
      </c>
      <c r="D6964" s="183"/>
      <c r="E6964" s="188" t="s">
        <v>15193</v>
      </c>
      <c r="F6964" s="186">
        <v>0</v>
      </c>
      <c r="G6964" s="185" t="s">
        <v>6096</v>
      </c>
      <c r="H6964" s="110" t="s">
        <v>6303</v>
      </c>
      <c r="I6964" s="110"/>
    </row>
    <row r="6965" spans="1:9" ht="11.25" customHeight="1" x14ac:dyDescent="0.2">
      <c r="A6965" s="181">
        <v>103434</v>
      </c>
      <c r="B6965" s="182" t="s">
        <v>11105</v>
      </c>
      <c r="C6965" s="182" t="s">
        <v>178</v>
      </c>
      <c r="D6965" s="183"/>
      <c r="E6965" s="188" t="s">
        <v>15193</v>
      </c>
      <c r="F6965" s="186">
        <v>0</v>
      </c>
      <c r="G6965" s="185" t="s">
        <v>6096</v>
      </c>
      <c r="H6965" s="110" t="s">
        <v>6303</v>
      </c>
      <c r="I6965" s="110"/>
    </row>
    <row r="6966" spans="1:9" ht="11.25" customHeight="1" x14ac:dyDescent="0.2">
      <c r="A6966" s="181">
        <v>103435</v>
      </c>
      <c r="B6966" s="182" t="s">
        <v>4024</v>
      </c>
      <c r="C6966" s="182" t="s">
        <v>171</v>
      </c>
      <c r="D6966" s="184"/>
      <c r="E6966" s="188" t="s">
        <v>15193</v>
      </c>
      <c r="F6966" s="186">
        <v>0</v>
      </c>
      <c r="G6966" s="185" t="s">
        <v>6096</v>
      </c>
      <c r="H6966" s="110" t="s">
        <v>6221</v>
      </c>
      <c r="I6966" s="110"/>
    </row>
    <row r="6967" spans="1:9" ht="11.25" customHeight="1" x14ac:dyDescent="0.2">
      <c r="A6967" s="181">
        <v>103436</v>
      </c>
      <c r="B6967" s="182" t="s">
        <v>1901</v>
      </c>
      <c r="C6967" s="182" t="s">
        <v>171</v>
      </c>
      <c r="D6967" s="183">
        <v>43840</v>
      </c>
      <c r="E6967" s="188" t="s">
        <v>15196</v>
      </c>
      <c r="F6967" s="186">
        <v>6280</v>
      </c>
      <c r="G6967" s="185" t="s">
        <v>6096</v>
      </c>
      <c r="H6967" s="110" t="s">
        <v>6221</v>
      </c>
      <c r="I6967" s="110"/>
    </row>
    <row r="6968" spans="1:9" ht="11.25" customHeight="1" x14ac:dyDescent="0.2">
      <c r="A6968" s="181">
        <v>103437</v>
      </c>
      <c r="B6968" s="182" t="s">
        <v>1766</v>
      </c>
      <c r="C6968" s="182" t="s">
        <v>171</v>
      </c>
      <c r="D6968" s="183"/>
      <c r="E6968" s="188" t="s">
        <v>15193</v>
      </c>
      <c r="F6968" s="186">
        <v>0</v>
      </c>
      <c r="G6968" s="185" t="s">
        <v>6096</v>
      </c>
      <c r="H6968" s="110" t="s">
        <v>6130</v>
      </c>
      <c r="I6968" s="110"/>
    </row>
    <row r="6969" spans="1:9" ht="11.25" customHeight="1" x14ac:dyDescent="0.2">
      <c r="A6969" s="181">
        <v>103438</v>
      </c>
      <c r="B6969" s="182" t="s">
        <v>11104</v>
      </c>
      <c r="C6969" s="182" t="s">
        <v>183</v>
      </c>
      <c r="D6969" s="183"/>
      <c r="E6969" s="188" t="s">
        <v>15193</v>
      </c>
      <c r="F6969" s="186">
        <v>0</v>
      </c>
      <c r="G6969" s="185" t="s">
        <v>6096</v>
      </c>
      <c r="H6969" s="110" t="s">
        <v>6130</v>
      </c>
      <c r="I6969" s="110"/>
    </row>
    <row r="6970" spans="1:9" ht="11.25" customHeight="1" x14ac:dyDescent="0.2">
      <c r="A6970" s="181">
        <v>103439</v>
      </c>
      <c r="B6970" s="182" t="s">
        <v>11103</v>
      </c>
      <c r="C6970" s="182" t="s">
        <v>178</v>
      </c>
      <c r="D6970" s="183"/>
      <c r="E6970" s="188" t="s">
        <v>15193</v>
      </c>
      <c r="F6970" s="186">
        <v>0</v>
      </c>
      <c r="G6970" s="185" t="s">
        <v>6096</v>
      </c>
      <c r="H6970" s="110" t="s">
        <v>6121</v>
      </c>
      <c r="I6970" s="110"/>
    </row>
    <row r="6971" spans="1:9" ht="11.25" customHeight="1" x14ac:dyDescent="0.2">
      <c r="A6971" s="181">
        <v>103440</v>
      </c>
      <c r="B6971" s="182" t="s">
        <v>3665</v>
      </c>
      <c r="C6971" s="182" t="s">
        <v>171</v>
      </c>
      <c r="D6971" s="183"/>
      <c r="E6971" s="188" t="s">
        <v>15193</v>
      </c>
      <c r="F6971" s="186">
        <v>0</v>
      </c>
      <c r="G6971" s="185" t="s">
        <v>6096</v>
      </c>
      <c r="H6971" s="110" t="s">
        <v>6155</v>
      </c>
      <c r="I6971" s="110"/>
    </row>
    <row r="6972" spans="1:9" ht="11.25" customHeight="1" x14ac:dyDescent="0.2">
      <c r="A6972" s="181">
        <v>103441</v>
      </c>
      <c r="B6972" s="182" t="s">
        <v>2420</v>
      </c>
      <c r="C6972" s="182" t="s">
        <v>178</v>
      </c>
      <c r="D6972" s="183"/>
      <c r="E6972" s="188" t="s">
        <v>15193</v>
      </c>
      <c r="F6972" s="186">
        <v>0</v>
      </c>
      <c r="G6972" s="185" t="s">
        <v>6096</v>
      </c>
      <c r="H6972" s="110" t="s">
        <v>6155</v>
      </c>
      <c r="I6972" s="110"/>
    </row>
    <row r="6973" spans="1:9" ht="11.25" customHeight="1" x14ac:dyDescent="0.2">
      <c r="A6973" s="181">
        <v>103442</v>
      </c>
      <c r="B6973" s="182" t="s">
        <v>11102</v>
      </c>
      <c r="C6973" s="182" t="s">
        <v>178</v>
      </c>
      <c r="D6973" s="183"/>
      <c r="E6973" s="188" t="s">
        <v>15193</v>
      </c>
      <c r="F6973" s="186">
        <v>0</v>
      </c>
      <c r="G6973" s="185" t="s">
        <v>6096</v>
      </c>
      <c r="H6973" s="110" t="s">
        <v>6155</v>
      </c>
      <c r="I6973" s="110"/>
    </row>
    <row r="6974" spans="1:9" ht="11.25" customHeight="1" x14ac:dyDescent="0.2">
      <c r="A6974" s="181">
        <v>103443</v>
      </c>
      <c r="B6974" s="182" t="s">
        <v>11101</v>
      </c>
      <c r="C6974" s="182" t="s">
        <v>178</v>
      </c>
      <c r="D6974" s="183"/>
      <c r="E6974" s="188" t="s">
        <v>15193</v>
      </c>
      <c r="F6974" s="186">
        <v>0</v>
      </c>
      <c r="G6974" s="185" t="s">
        <v>6096</v>
      </c>
      <c r="H6974" s="110" t="s">
        <v>6155</v>
      </c>
      <c r="I6974" s="110"/>
    </row>
    <row r="6975" spans="1:9" ht="11.25" customHeight="1" x14ac:dyDescent="0.2">
      <c r="A6975" s="181">
        <v>103444</v>
      </c>
      <c r="B6975" s="182" t="s">
        <v>11100</v>
      </c>
      <c r="C6975" s="182" t="s">
        <v>178</v>
      </c>
      <c r="D6975" s="183"/>
      <c r="E6975" s="188" t="s">
        <v>15193</v>
      </c>
      <c r="F6975" s="186">
        <v>0</v>
      </c>
      <c r="G6975" s="185" t="s">
        <v>6096</v>
      </c>
      <c r="H6975" s="110" t="s">
        <v>6155</v>
      </c>
      <c r="I6975" s="110"/>
    </row>
    <row r="6976" spans="1:9" ht="11.25" customHeight="1" x14ac:dyDescent="0.2">
      <c r="A6976" s="181">
        <v>103445</v>
      </c>
      <c r="B6976" s="182" t="s">
        <v>11099</v>
      </c>
      <c r="C6976" s="182" t="s">
        <v>178</v>
      </c>
      <c r="D6976" s="183"/>
      <c r="E6976" s="188" t="s">
        <v>15193</v>
      </c>
      <c r="F6976" s="186">
        <v>0</v>
      </c>
      <c r="G6976" s="185" t="s">
        <v>6096</v>
      </c>
      <c r="H6976" s="110" t="s">
        <v>6155</v>
      </c>
      <c r="I6976" s="110"/>
    </row>
    <row r="6977" spans="1:9" ht="11.25" customHeight="1" x14ac:dyDescent="0.2">
      <c r="A6977" s="181">
        <v>103446</v>
      </c>
      <c r="B6977" s="182" t="s">
        <v>7890</v>
      </c>
      <c r="C6977" s="182" t="s">
        <v>178</v>
      </c>
      <c r="D6977" s="183">
        <v>43839</v>
      </c>
      <c r="E6977" s="188" t="s">
        <v>15196</v>
      </c>
      <c r="F6977" s="186">
        <v>1050764</v>
      </c>
      <c r="G6977" s="185" t="s">
        <v>6096</v>
      </c>
      <c r="H6977" s="110" t="s">
        <v>6210</v>
      </c>
      <c r="I6977" s="110"/>
    </row>
    <row r="6978" spans="1:9" ht="11.25" customHeight="1" x14ac:dyDescent="0.2">
      <c r="A6978" s="181">
        <v>103447</v>
      </c>
      <c r="B6978" s="182" t="s">
        <v>5951</v>
      </c>
      <c r="C6978" s="182" t="s">
        <v>178</v>
      </c>
      <c r="D6978" s="183">
        <v>43843</v>
      </c>
      <c r="E6978" s="188" t="s">
        <v>15196</v>
      </c>
      <c r="F6978" s="186">
        <v>574232</v>
      </c>
      <c r="G6978" s="185" t="s">
        <v>6096</v>
      </c>
      <c r="H6978" s="110" t="s">
        <v>7083</v>
      </c>
      <c r="I6978" s="110"/>
    </row>
    <row r="6979" spans="1:9" ht="11.25" customHeight="1" x14ac:dyDescent="0.2">
      <c r="A6979" s="181">
        <v>103448</v>
      </c>
      <c r="B6979" s="182" t="s">
        <v>7024</v>
      </c>
      <c r="C6979" s="182" t="s">
        <v>178</v>
      </c>
      <c r="D6979" s="183">
        <v>44588</v>
      </c>
      <c r="E6979" s="188" t="s">
        <v>7328</v>
      </c>
      <c r="F6979" s="186">
        <v>176591</v>
      </c>
      <c r="G6979" s="185" t="s">
        <v>6096</v>
      </c>
      <c r="H6979" s="110" t="s">
        <v>7083</v>
      </c>
      <c r="I6979" s="110"/>
    </row>
    <row r="6980" spans="1:9" ht="11.25" customHeight="1" x14ac:dyDescent="0.2">
      <c r="A6980" s="181">
        <v>103449</v>
      </c>
      <c r="B6980" s="182" t="s">
        <v>8226</v>
      </c>
      <c r="C6980" s="182" t="s">
        <v>178</v>
      </c>
      <c r="D6980" s="183">
        <v>44585</v>
      </c>
      <c r="E6980" s="188" t="s">
        <v>7328</v>
      </c>
      <c r="F6980" s="186">
        <v>803776.65</v>
      </c>
      <c r="G6980" s="185" t="s">
        <v>6096</v>
      </c>
      <c r="H6980" s="110" t="s">
        <v>7083</v>
      </c>
      <c r="I6980" s="110"/>
    </row>
    <row r="6981" spans="1:9" ht="11.25" customHeight="1" x14ac:dyDescent="0.2">
      <c r="A6981" s="181">
        <v>103450</v>
      </c>
      <c r="B6981" s="182" t="s">
        <v>11098</v>
      </c>
      <c r="C6981" s="182" t="s">
        <v>178</v>
      </c>
      <c r="D6981" s="183"/>
      <c r="E6981" s="188" t="s">
        <v>15193</v>
      </c>
      <c r="F6981" s="186">
        <v>0</v>
      </c>
      <c r="G6981" s="185" t="s">
        <v>6096</v>
      </c>
      <c r="H6981" s="110" t="s">
        <v>7083</v>
      </c>
      <c r="I6981" s="110"/>
    </row>
    <row r="6982" spans="1:9" ht="11.25" customHeight="1" x14ac:dyDescent="0.2">
      <c r="A6982" s="181">
        <v>103451</v>
      </c>
      <c r="B6982" s="182" t="s">
        <v>3666</v>
      </c>
      <c r="C6982" s="182" t="s">
        <v>171</v>
      </c>
      <c r="D6982" s="183"/>
      <c r="E6982" s="188" t="s">
        <v>15193</v>
      </c>
      <c r="F6982" s="186">
        <v>0</v>
      </c>
      <c r="G6982" s="185" t="s">
        <v>6096</v>
      </c>
      <c r="H6982" s="110" t="s">
        <v>7083</v>
      </c>
      <c r="I6982" s="110"/>
    </row>
    <row r="6983" spans="1:9" ht="11.25" customHeight="1" x14ac:dyDescent="0.2">
      <c r="A6983" s="181">
        <v>103452</v>
      </c>
      <c r="B6983" s="182" t="s">
        <v>3669</v>
      </c>
      <c r="C6983" s="182" t="s">
        <v>178</v>
      </c>
      <c r="D6983" s="183"/>
      <c r="E6983" s="188" t="s">
        <v>15193</v>
      </c>
      <c r="F6983" s="186">
        <v>0</v>
      </c>
      <c r="G6983" s="185" t="s">
        <v>6096</v>
      </c>
      <c r="H6983" s="110" t="s">
        <v>7083</v>
      </c>
      <c r="I6983" s="110"/>
    </row>
    <row r="6984" spans="1:9" ht="11.25" customHeight="1" x14ac:dyDescent="0.2">
      <c r="A6984" s="181">
        <v>103453</v>
      </c>
      <c r="B6984" s="182" t="s">
        <v>3670</v>
      </c>
      <c r="C6984" s="182" t="s">
        <v>178</v>
      </c>
      <c r="D6984" s="183"/>
      <c r="E6984" s="188" t="s">
        <v>15193</v>
      </c>
      <c r="F6984" s="186">
        <v>0</v>
      </c>
      <c r="G6984" s="185" t="s">
        <v>6096</v>
      </c>
      <c r="H6984" s="110" t="s">
        <v>7083</v>
      </c>
      <c r="I6984" s="110"/>
    </row>
    <row r="6985" spans="1:9" ht="11.25" customHeight="1" x14ac:dyDescent="0.2">
      <c r="A6985" s="181">
        <v>103454</v>
      </c>
      <c r="B6985" s="182" t="s">
        <v>3655</v>
      </c>
      <c r="C6985" s="182" t="s">
        <v>178</v>
      </c>
      <c r="D6985" s="184"/>
      <c r="E6985" s="188" t="s">
        <v>15193</v>
      </c>
      <c r="F6985" s="186">
        <v>0</v>
      </c>
      <c r="G6985" s="185" t="s">
        <v>6096</v>
      </c>
      <c r="H6985" s="110" t="s">
        <v>7083</v>
      </c>
      <c r="I6985" s="110"/>
    </row>
    <row r="6986" spans="1:9" ht="11.25" customHeight="1" x14ac:dyDescent="0.2">
      <c r="A6986" s="181">
        <v>103455</v>
      </c>
      <c r="B6986" s="182" t="s">
        <v>3662</v>
      </c>
      <c r="C6986" s="182" t="s">
        <v>178</v>
      </c>
      <c r="D6986" s="183"/>
      <c r="E6986" s="188" t="s">
        <v>15193</v>
      </c>
      <c r="F6986" s="186">
        <v>0</v>
      </c>
      <c r="G6986" s="185" t="s">
        <v>6096</v>
      </c>
      <c r="H6986" s="110" t="s">
        <v>7083</v>
      </c>
      <c r="I6986" s="110"/>
    </row>
    <row r="6987" spans="1:9" ht="11.25" customHeight="1" x14ac:dyDescent="0.2">
      <c r="A6987" s="181">
        <v>103456</v>
      </c>
      <c r="B6987" s="182" t="s">
        <v>11097</v>
      </c>
      <c r="C6987" s="182" t="s">
        <v>178</v>
      </c>
      <c r="D6987" s="183"/>
      <c r="E6987" s="188" t="s">
        <v>15193</v>
      </c>
      <c r="F6987" s="186">
        <v>0</v>
      </c>
      <c r="G6987" s="185" t="s">
        <v>6096</v>
      </c>
      <c r="H6987" s="110" t="s">
        <v>6124</v>
      </c>
      <c r="I6987" s="110"/>
    </row>
    <row r="6988" spans="1:9" ht="11.25" customHeight="1" x14ac:dyDescent="0.2">
      <c r="A6988" s="181">
        <v>103457</v>
      </c>
      <c r="B6988" s="182" t="s">
        <v>7487</v>
      </c>
      <c r="C6988" s="182" t="s">
        <v>178</v>
      </c>
      <c r="D6988" s="183">
        <v>45013</v>
      </c>
      <c r="E6988" s="188" t="s">
        <v>15194</v>
      </c>
      <c r="F6988" s="186">
        <v>252871</v>
      </c>
      <c r="G6988" s="185" t="s">
        <v>6096</v>
      </c>
      <c r="H6988" s="110" t="s">
        <v>6215</v>
      </c>
      <c r="I6988" s="110"/>
    </row>
    <row r="6989" spans="1:9" ht="11.25" customHeight="1" x14ac:dyDescent="0.2">
      <c r="A6989" s="181">
        <v>103458</v>
      </c>
      <c r="B6989" s="182" t="s">
        <v>2275</v>
      </c>
      <c r="C6989" s="182" t="s">
        <v>178</v>
      </c>
      <c r="D6989" s="183">
        <v>43839</v>
      </c>
      <c r="E6989" s="188" t="s">
        <v>15196</v>
      </c>
      <c r="F6989" s="186">
        <v>141616</v>
      </c>
      <c r="G6989" s="185" t="s">
        <v>6096</v>
      </c>
      <c r="H6989" s="110" t="s">
        <v>6215</v>
      </c>
      <c r="I6989" s="110"/>
    </row>
    <row r="6990" spans="1:9" ht="11.25" customHeight="1" x14ac:dyDescent="0.2">
      <c r="A6990" s="181">
        <v>103459</v>
      </c>
      <c r="B6990" s="182" t="s">
        <v>2197</v>
      </c>
      <c r="C6990" s="182" t="s">
        <v>178</v>
      </c>
      <c r="D6990" s="183">
        <v>45013</v>
      </c>
      <c r="E6990" s="188" t="s">
        <v>15194</v>
      </c>
      <c r="F6990" s="186">
        <v>365019.01</v>
      </c>
      <c r="G6990" s="185" t="s">
        <v>6096</v>
      </c>
      <c r="H6990" s="110" t="s">
        <v>6215</v>
      </c>
      <c r="I6990" s="110"/>
    </row>
    <row r="6991" spans="1:9" ht="11.25" customHeight="1" x14ac:dyDescent="0.2">
      <c r="A6991" s="181">
        <v>103460</v>
      </c>
      <c r="B6991" s="182" t="s">
        <v>11096</v>
      </c>
      <c r="C6991" s="182" t="s">
        <v>178</v>
      </c>
      <c r="D6991" s="183"/>
      <c r="E6991" s="188" t="s">
        <v>15193</v>
      </c>
      <c r="F6991" s="186">
        <v>0</v>
      </c>
      <c r="G6991" s="185" t="s">
        <v>6096</v>
      </c>
      <c r="H6991" s="110" t="s">
        <v>6194</v>
      </c>
      <c r="I6991" s="110"/>
    </row>
    <row r="6992" spans="1:9" ht="11.25" customHeight="1" x14ac:dyDescent="0.2">
      <c r="A6992" s="181">
        <v>103461</v>
      </c>
      <c r="B6992" s="182" t="s">
        <v>7889</v>
      </c>
      <c r="C6992" s="182" t="s">
        <v>178</v>
      </c>
      <c r="D6992" s="183">
        <v>44592</v>
      </c>
      <c r="E6992" s="188" t="s">
        <v>7328</v>
      </c>
      <c r="F6992" s="186">
        <v>726035.01</v>
      </c>
      <c r="G6992" s="185" t="s">
        <v>6096</v>
      </c>
      <c r="H6992" s="110" t="s">
        <v>6194</v>
      </c>
      <c r="I6992" s="110"/>
    </row>
    <row r="6993" spans="1:9" ht="11.25" customHeight="1" x14ac:dyDescent="0.2">
      <c r="A6993" s="181">
        <v>103462</v>
      </c>
      <c r="B6993" s="182" t="s">
        <v>4380</v>
      </c>
      <c r="C6993" s="182" t="s">
        <v>171</v>
      </c>
      <c r="D6993" s="183"/>
      <c r="E6993" s="188" t="s">
        <v>15193</v>
      </c>
      <c r="F6993" s="186">
        <v>0</v>
      </c>
      <c r="G6993" s="185" t="s">
        <v>6096</v>
      </c>
      <c r="H6993" s="110" t="s">
        <v>6370</v>
      </c>
      <c r="I6993" s="110"/>
    </row>
    <row r="6994" spans="1:9" ht="11.25" customHeight="1" x14ac:dyDescent="0.2">
      <c r="A6994" s="181">
        <v>103463</v>
      </c>
      <c r="B6994" s="182" t="s">
        <v>4381</v>
      </c>
      <c r="C6994" s="182" t="s">
        <v>171</v>
      </c>
      <c r="D6994" s="183"/>
      <c r="E6994" s="188" t="s">
        <v>15193</v>
      </c>
      <c r="F6994" s="186">
        <v>0</v>
      </c>
      <c r="G6994" s="185" t="s">
        <v>6096</v>
      </c>
      <c r="H6994" s="110" t="s">
        <v>6215</v>
      </c>
      <c r="I6994" s="110"/>
    </row>
    <row r="6995" spans="1:9" ht="11.25" customHeight="1" x14ac:dyDescent="0.2">
      <c r="A6995" s="181">
        <v>103464</v>
      </c>
      <c r="B6995" s="182" t="s">
        <v>5550</v>
      </c>
      <c r="C6995" s="182" t="s">
        <v>171</v>
      </c>
      <c r="D6995" s="183">
        <v>43557</v>
      </c>
      <c r="E6995" s="188" t="s">
        <v>15195</v>
      </c>
      <c r="F6995" s="186">
        <v>19995</v>
      </c>
      <c r="G6995" s="185" t="s">
        <v>6096</v>
      </c>
      <c r="H6995" s="110" t="s">
        <v>6215</v>
      </c>
      <c r="I6995" s="110"/>
    </row>
    <row r="6996" spans="1:9" ht="11.25" customHeight="1" x14ac:dyDescent="0.2">
      <c r="A6996" s="181">
        <v>103465</v>
      </c>
      <c r="B6996" s="182" t="s">
        <v>4379</v>
      </c>
      <c r="C6996" s="182" t="s">
        <v>171</v>
      </c>
      <c r="D6996" s="183"/>
      <c r="E6996" s="188" t="s">
        <v>15193</v>
      </c>
      <c r="F6996" s="186">
        <v>0</v>
      </c>
      <c r="G6996" s="185" t="s">
        <v>6096</v>
      </c>
      <c r="H6996" s="110" t="s">
        <v>6215</v>
      </c>
      <c r="I6996" s="110"/>
    </row>
    <row r="6997" spans="1:9" ht="11.25" customHeight="1" x14ac:dyDescent="0.2">
      <c r="A6997" s="181">
        <v>103466</v>
      </c>
      <c r="B6997" s="182" t="s">
        <v>11095</v>
      </c>
      <c r="C6997" s="182" t="s">
        <v>171</v>
      </c>
      <c r="D6997" s="183"/>
      <c r="E6997" s="188" t="s">
        <v>15193</v>
      </c>
      <c r="F6997" s="186">
        <v>0</v>
      </c>
      <c r="G6997" s="185" t="s">
        <v>6096</v>
      </c>
      <c r="H6997" s="110" t="s">
        <v>6215</v>
      </c>
      <c r="I6997" s="110"/>
    </row>
    <row r="6998" spans="1:9" ht="11.25" customHeight="1" x14ac:dyDescent="0.2">
      <c r="A6998" s="181">
        <v>103467</v>
      </c>
      <c r="B6998" s="182" t="s">
        <v>11094</v>
      </c>
      <c r="C6998" s="182" t="s">
        <v>171</v>
      </c>
      <c r="D6998" s="183"/>
      <c r="E6998" s="188" t="s">
        <v>15193</v>
      </c>
      <c r="F6998" s="186">
        <v>0</v>
      </c>
      <c r="G6998" s="185" t="s">
        <v>6096</v>
      </c>
      <c r="H6998" s="110" t="s">
        <v>6215</v>
      </c>
      <c r="I6998" s="110"/>
    </row>
    <row r="6999" spans="1:9" ht="11.25" customHeight="1" x14ac:dyDescent="0.2">
      <c r="A6999" s="181">
        <v>103468</v>
      </c>
      <c r="B6999" s="182" t="s">
        <v>11093</v>
      </c>
      <c r="C6999" s="182" t="s">
        <v>171</v>
      </c>
      <c r="D6999" s="183"/>
      <c r="E6999" s="188" t="s">
        <v>15193</v>
      </c>
      <c r="F6999" s="186">
        <v>0</v>
      </c>
      <c r="G6999" s="185" t="s">
        <v>6096</v>
      </c>
      <c r="H6999" s="110" t="s">
        <v>6215</v>
      </c>
      <c r="I6999" s="110"/>
    </row>
    <row r="7000" spans="1:9" ht="11.25" customHeight="1" x14ac:dyDescent="0.2">
      <c r="A7000" s="181">
        <v>103478</v>
      </c>
      <c r="B7000" s="182" t="s">
        <v>11092</v>
      </c>
      <c r="C7000" s="182" t="s">
        <v>401</v>
      </c>
      <c r="D7000" s="184"/>
      <c r="E7000" s="188" t="s">
        <v>15193</v>
      </c>
      <c r="F7000" s="186">
        <v>0</v>
      </c>
      <c r="G7000" s="185" t="s">
        <v>6096</v>
      </c>
      <c r="H7000" s="110" t="s">
        <v>6215</v>
      </c>
      <c r="I7000" s="110"/>
    </row>
    <row r="7001" spans="1:9" ht="11.25" customHeight="1" x14ac:dyDescent="0.2">
      <c r="A7001" s="181">
        <v>103479</v>
      </c>
      <c r="B7001" s="182" t="s">
        <v>3562</v>
      </c>
      <c r="C7001" s="182" t="s">
        <v>178</v>
      </c>
      <c r="D7001" s="183">
        <v>45013</v>
      </c>
      <c r="E7001" s="188" t="s">
        <v>15194</v>
      </c>
      <c r="F7001" s="186">
        <v>10002</v>
      </c>
      <c r="G7001" s="185" t="s">
        <v>6096</v>
      </c>
      <c r="H7001" s="110" t="s">
        <v>6215</v>
      </c>
      <c r="I7001" s="110"/>
    </row>
    <row r="7002" spans="1:9" ht="11.25" customHeight="1" x14ac:dyDescent="0.2">
      <c r="A7002" s="181">
        <v>103480</v>
      </c>
      <c r="B7002" s="182" t="s">
        <v>4237</v>
      </c>
      <c r="C7002" s="182" t="s">
        <v>171</v>
      </c>
      <c r="D7002" s="183"/>
      <c r="E7002" s="188" t="s">
        <v>15193</v>
      </c>
      <c r="F7002" s="186">
        <v>0</v>
      </c>
      <c r="G7002" s="185" t="s">
        <v>6096</v>
      </c>
      <c r="H7002" s="110" t="s">
        <v>6215</v>
      </c>
      <c r="I7002" s="110"/>
    </row>
    <row r="7003" spans="1:9" ht="11.25" customHeight="1" x14ac:dyDescent="0.2">
      <c r="A7003" s="181">
        <v>103481</v>
      </c>
      <c r="B7003" s="182" t="s">
        <v>7023</v>
      </c>
      <c r="C7003" s="182" t="s">
        <v>751</v>
      </c>
      <c r="D7003" s="183">
        <v>45009</v>
      </c>
      <c r="E7003" s="188" t="s">
        <v>15194</v>
      </c>
      <c r="F7003" s="186">
        <v>48462</v>
      </c>
      <c r="G7003" s="185" t="s">
        <v>6096</v>
      </c>
      <c r="H7003" s="110" t="s">
        <v>6215</v>
      </c>
      <c r="I7003" s="110"/>
    </row>
    <row r="7004" spans="1:9" ht="11.25" customHeight="1" x14ac:dyDescent="0.2">
      <c r="A7004" s="181">
        <v>103482</v>
      </c>
      <c r="B7004" s="182" t="s">
        <v>4281</v>
      </c>
      <c r="C7004" s="182" t="s">
        <v>178</v>
      </c>
      <c r="D7004" s="183">
        <v>44692</v>
      </c>
      <c r="E7004" s="188" t="s">
        <v>7328</v>
      </c>
      <c r="F7004" s="186">
        <v>22007</v>
      </c>
      <c r="G7004" s="185" t="s">
        <v>6096</v>
      </c>
      <c r="H7004" s="110" t="s">
        <v>6215</v>
      </c>
      <c r="I7004" s="110"/>
    </row>
    <row r="7005" spans="1:9" ht="11.25" customHeight="1" x14ac:dyDescent="0.2">
      <c r="A7005" s="181">
        <v>103483</v>
      </c>
      <c r="B7005" s="182" t="s">
        <v>4334</v>
      </c>
      <c r="C7005" s="182" t="s">
        <v>183</v>
      </c>
      <c r="D7005" s="183"/>
      <c r="E7005" s="188" t="s">
        <v>15193</v>
      </c>
      <c r="F7005" s="186">
        <v>0</v>
      </c>
      <c r="G7005" s="185" t="s">
        <v>6096</v>
      </c>
      <c r="H7005" s="110" t="s">
        <v>6215</v>
      </c>
      <c r="I7005" s="110"/>
    </row>
    <row r="7006" spans="1:9" ht="11.25" customHeight="1" x14ac:dyDescent="0.2">
      <c r="A7006" s="181">
        <v>103485</v>
      </c>
      <c r="B7006" s="182" t="s">
        <v>4282</v>
      </c>
      <c r="C7006" s="182" t="s">
        <v>178</v>
      </c>
      <c r="D7006" s="183">
        <v>44718</v>
      </c>
      <c r="E7006" s="188" t="s">
        <v>7328</v>
      </c>
      <c r="F7006" s="186">
        <v>23257</v>
      </c>
      <c r="G7006" s="185" t="s">
        <v>6096</v>
      </c>
      <c r="H7006" s="110" t="s">
        <v>6215</v>
      </c>
      <c r="I7006" s="110"/>
    </row>
    <row r="7007" spans="1:9" ht="11.25" customHeight="1" x14ac:dyDescent="0.2">
      <c r="A7007" s="181">
        <v>103486</v>
      </c>
      <c r="B7007" s="182" t="s">
        <v>11091</v>
      </c>
      <c r="C7007" s="182" t="s">
        <v>178</v>
      </c>
      <c r="D7007" s="183"/>
      <c r="E7007" s="188" t="s">
        <v>15193</v>
      </c>
      <c r="F7007" s="186">
        <v>0</v>
      </c>
      <c r="G7007" s="185" t="s">
        <v>6096</v>
      </c>
      <c r="H7007" s="110" t="s">
        <v>6215</v>
      </c>
      <c r="I7007" s="110"/>
    </row>
    <row r="7008" spans="1:9" ht="11.25" customHeight="1" x14ac:dyDescent="0.2">
      <c r="A7008" s="181">
        <v>103487</v>
      </c>
      <c r="B7008" s="182" t="s">
        <v>11090</v>
      </c>
      <c r="C7008" s="182" t="s">
        <v>178</v>
      </c>
      <c r="D7008" s="184"/>
      <c r="E7008" s="188" t="s">
        <v>15193</v>
      </c>
      <c r="F7008" s="186">
        <v>0</v>
      </c>
      <c r="G7008" s="185" t="s">
        <v>6096</v>
      </c>
      <c r="H7008" s="110" t="s">
        <v>6215</v>
      </c>
      <c r="I7008" s="110"/>
    </row>
    <row r="7009" spans="1:9" ht="11.25" customHeight="1" x14ac:dyDescent="0.2">
      <c r="A7009" s="181">
        <v>103488</v>
      </c>
      <c r="B7009" s="182" t="s">
        <v>4221</v>
      </c>
      <c r="C7009" s="182" t="s">
        <v>178</v>
      </c>
      <c r="D7009" s="183"/>
      <c r="E7009" s="188" t="s">
        <v>15193</v>
      </c>
      <c r="F7009" s="186">
        <v>0</v>
      </c>
      <c r="G7009" s="185" t="s">
        <v>6096</v>
      </c>
      <c r="H7009" s="110" t="s">
        <v>6215</v>
      </c>
      <c r="I7009" s="110"/>
    </row>
    <row r="7010" spans="1:9" ht="11.25" customHeight="1" x14ac:dyDescent="0.2">
      <c r="A7010" s="181">
        <v>103489</v>
      </c>
      <c r="B7010" s="182" t="s">
        <v>5927</v>
      </c>
      <c r="C7010" s="182" t="s">
        <v>178</v>
      </c>
      <c r="D7010" s="183">
        <v>45014</v>
      </c>
      <c r="E7010" s="188" t="s">
        <v>15194</v>
      </c>
      <c r="F7010" s="186">
        <v>4919</v>
      </c>
      <c r="G7010" s="185" t="s">
        <v>6096</v>
      </c>
      <c r="H7010" s="110" t="s">
        <v>6215</v>
      </c>
      <c r="I7010" s="110"/>
    </row>
    <row r="7011" spans="1:9" ht="11.25" customHeight="1" x14ac:dyDescent="0.2">
      <c r="A7011" s="181">
        <v>103490</v>
      </c>
      <c r="B7011" s="182" t="s">
        <v>11089</v>
      </c>
      <c r="C7011" s="182" t="s">
        <v>4101</v>
      </c>
      <c r="D7011" s="183"/>
      <c r="E7011" s="188" t="s">
        <v>15193</v>
      </c>
      <c r="F7011" s="186">
        <v>0</v>
      </c>
      <c r="G7011" s="185" t="s">
        <v>6096</v>
      </c>
      <c r="H7011" s="110" t="s">
        <v>6215</v>
      </c>
      <c r="I7011" s="110"/>
    </row>
    <row r="7012" spans="1:9" ht="11.25" customHeight="1" x14ac:dyDescent="0.2">
      <c r="A7012" s="181">
        <v>103491</v>
      </c>
      <c r="B7012" s="182" t="s">
        <v>6441</v>
      </c>
      <c r="C7012" s="182" t="s">
        <v>183</v>
      </c>
      <c r="D7012" s="183">
        <v>45434</v>
      </c>
      <c r="E7012" s="188" t="s">
        <v>10909</v>
      </c>
      <c r="F7012" s="186">
        <v>87042.55</v>
      </c>
      <c r="G7012" s="185" t="s">
        <v>6096</v>
      </c>
      <c r="H7012" s="110" t="s">
        <v>6215</v>
      </c>
      <c r="I7012" s="110"/>
    </row>
    <row r="7013" spans="1:9" ht="11.25" customHeight="1" x14ac:dyDescent="0.2">
      <c r="A7013" s="181">
        <v>103492</v>
      </c>
      <c r="B7013" s="182" t="s">
        <v>1594</v>
      </c>
      <c r="C7013" s="182" t="s">
        <v>178</v>
      </c>
      <c r="D7013" s="183"/>
      <c r="E7013" s="188" t="s">
        <v>15193</v>
      </c>
      <c r="F7013" s="186">
        <v>0</v>
      </c>
      <c r="G7013" s="185" t="s">
        <v>6096</v>
      </c>
      <c r="H7013" s="110" t="s">
        <v>6215</v>
      </c>
      <c r="I7013" s="110"/>
    </row>
    <row r="7014" spans="1:9" ht="11.25" customHeight="1" x14ac:dyDescent="0.2">
      <c r="A7014" s="181">
        <v>103493</v>
      </c>
      <c r="B7014" s="182" t="s">
        <v>971</v>
      </c>
      <c r="C7014" s="182" t="s">
        <v>4484</v>
      </c>
      <c r="D7014" s="183">
        <v>45008</v>
      </c>
      <c r="E7014" s="188" t="s">
        <v>15194</v>
      </c>
      <c r="F7014" s="186">
        <v>1159490.01</v>
      </c>
      <c r="G7014" s="185" t="s">
        <v>6096</v>
      </c>
      <c r="H7014" s="110" t="s">
        <v>6215</v>
      </c>
      <c r="I7014" s="110"/>
    </row>
    <row r="7015" spans="1:9" ht="11.25" customHeight="1" x14ac:dyDescent="0.2">
      <c r="A7015" s="181">
        <v>103494</v>
      </c>
      <c r="B7015" s="182" t="s">
        <v>6208</v>
      </c>
      <c r="C7015" s="182" t="s">
        <v>4484</v>
      </c>
      <c r="D7015" s="183">
        <v>45013</v>
      </c>
      <c r="E7015" s="188" t="s">
        <v>15194</v>
      </c>
      <c r="F7015" s="186">
        <v>21772</v>
      </c>
      <c r="G7015" s="185" t="s">
        <v>6096</v>
      </c>
      <c r="H7015" s="110" t="s">
        <v>6215</v>
      </c>
      <c r="I7015" s="110"/>
    </row>
    <row r="7016" spans="1:9" ht="11.25" customHeight="1" x14ac:dyDescent="0.2">
      <c r="A7016" s="181">
        <v>103495</v>
      </c>
      <c r="B7016" s="182" t="s">
        <v>11088</v>
      </c>
      <c r="C7016" s="182" t="s">
        <v>178</v>
      </c>
      <c r="D7016" s="183"/>
      <c r="E7016" s="188" t="s">
        <v>15193</v>
      </c>
      <c r="F7016" s="186">
        <v>0</v>
      </c>
      <c r="G7016" s="185" t="s">
        <v>6096</v>
      </c>
      <c r="H7016" s="110" t="s">
        <v>6215</v>
      </c>
      <c r="I7016" s="110"/>
    </row>
    <row r="7017" spans="1:9" ht="11.25" customHeight="1" x14ac:dyDescent="0.2">
      <c r="A7017" s="181">
        <v>103496</v>
      </c>
      <c r="B7017" s="182" t="s">
        <v>8820</v>
      </c>
      <c r="C7017" s="182" t="s">
        <v>171</v>
      </c>
      <c r="D7017" s="183">
        <v>43553</v>
      </c>
      <c r="E7017" s="188" t="s">
        <v>15195</v>
      </c>
      <c r="F7017" s="186">
        <v>47999.99</v>
      </c>
      <c r="G7017" s="185" t="s">
        <v>6096</v>
      </c>
      <c r="H7017" s="110" t="s">
        <v>6215</v>
      </c>
      <c r="I7017" s="110"/>
    </row>
    <row r="7018" spans="1:9" ht="11.25" customHeight="1" x14ac:dyDescent="0.2">
      <c r="A7018" s="181">
        <v>103497</v>
      </c>
      <c r="B7018" s="182" t="s">
        <v>4115</v>
      </c>
      <c r="C7018" s="182" t="s">
        <v>183</v>
      </c>
      <c r="D7018" s="183"/>
      <c r="E7018" s="188" t="s">
        <v>15193</v>
      </c>
      <c r="F7018" s="186">
        <v>0</v>
      </c>
      <c r="G7018" s="185" t="s">
        <v>6096</v>
      </c>
      <c r="H7018" s="110" t="s">
        <v>6215</v>
      </c>
      <c r="I7018" s="110"/>
    </row>
    <row r="7019" spans="1:9" ht="11.25" customHeight="1" x14ac:dyDescent="0.2">
      <c r="A7019" s="181">
        <v>103498</v>
      </c>
      <c r="B7019" s="182" t="s">
        <v>11087</v>
      </c>
      <c r="C7019" s="182" t="s">
        <v>178</v>
      </c>
      <c r="D7019" s="184"/>
      <c r="E7019" s="188" t="s">
        <v>15193</v>
      </c>
      <c r="F7019" s="186">
        <v>0</v>
      </c>
      <c r="G7019" s="185" t="s">
        <v>6096</v>
      </c>
      <c r="H7019" s="110" t="s">
        <v>6303</v>
      </c>
      <c r="I7019" s="110"/>
    </row>
    <row r="7020" spans="1:9" ht="11.25" customHeight="1" x14ac:dyDescent="0.2">
      <c r="A7020" s="181">
        <v>103499</v>
      </c>
      <c r="B7020" s="182" t="s">
        <v>6439</v>
      </c>
      <c r="C7020" s="182" t="s">
        <v>178</v>
      </c>
      <c r="D7020" s="183">
        <v>45062</v>
      </c>
      <c r="E7020" s="188" t="s">
        <v>15194</v>
      </c>
      <c r="F7020" s="186">
        <v>351997</v>
      </c>
      <c r="G7020" s="185" t="s">
        <v>6096</v>
      </c>
      <c r="H7020" s="110" t="s">
        <v>6303</v>
      </c>
      <c r="I7020" s="110"/>
    </row>
    <row r="7021" spans="1:9" ht="11.25" customHeight="1" x14ac:dyDescent="0.2">
      <c r="A7021" s="181">
        <v>103500</v>
      </c>
      <c r="B7021" s="182" t="s">
        <v>11086</v>
      </c>
      <c r="C7021" s="182" t="s">
        <v>178</v>
      </c>
      <c r="D7021" s="183"/>
      <c r="E7021" s="188" t="s">
        <v>15193</v>
      </c>
      <c r="F7021" s="186">
        <v>0</v>
      </c>
      <c r="G7021" s="185" t="s">
        <v>6096</v>
      </c>
      <c r="H7021" s="110" t="s">
        <v>6303</v>
      </c>
      <c r="I7021" s="110"/>
    </row>
    <row r="7022" spans="1:9" ht="11.25" customHeight="1" x14ac:dyDescent="0.2">
      <c r="A7022" s="181">
        <v>103501</v>
      </c>
      <c r="B7022" s="182" t="s">
        <v>1208</v>
      </c>
      <c r="C7022" s="182" t="s">
        <v>171</v>
      </c>
      <c r="D7022" s="183"/>
      <c r="E7022" s="188" t="s">
        <v>15193</v>
      </c>
      <c r="F7022" s="186">
        <v>0</v>
      </c>
      <c r="G7022" s="185" t="s">
        <v>6096</v>
      </c>
      <c r="H7022" s="110" t="s">
        <v>6303</v>
      </c>
      <c r="I7022" s="110"/>
    </row>
    <row r="7023" spans="1:9" ht="11.25" customHeight="1" x14ac:dyDescent="0.2">
      <c r="A7023" s="181">
        <v>103502</v>
      </c>
      <c r="B7023" s="182" t="s">
        <v>4599</v>
      </c>
      <c r="C7023" s="182" t="s">
        <v>178</v>
      </c>
      <c r="D7023" s="183">
        <v>45007</v>
      </c>
      <c r="E7023" s="188" t="s">
        <v>15194</v>
      </c>
      <c r="F7023" s="186">
        <v>18</v>
      </c>
      <c r="G7023" s="185" t="s">
        <v>6096</v>
      </c>
      <c r="H7023" s="110" t="s">
        <v>6303</v>
      </c>
      <c r="I7023" s="110"/>
    </row>
    <row r="7024" spans="1:9" ht="11.25" customHeight="1" x14ac:dyDescent="0.2">
      <c r="A7024" s="181">
        <v>103503</v>
      </c>
      <c r="B7024" s="182" t="s">
        <v>11085</v>
      </c>
      <c r="C7024" s="182" t="s">
        <v>178</v>
      </c>
      <c r="D7024" s="184"/>
      <c r="E7024" s="188" t="s">
        <v>15193</v>
      </c>
      <c r="F7024" s="186">
        <v>0</v>
      </c>
      <c r="G7024" s="185" t="s">
        <v>6096</v>
      </c>
      <c r="H7024" s="110" t="s">
        <v>6303</v>
      </c>
      <c r="I7024" s="110"/>
    </row>
    <row r="7025" spans="1:9" ht="11.25" customHeight="1" x14ac:dyDescent="0.2">
      <c r="A7025" s="181">
        <v>103504</v>
      </c>
      <c r="B7025" s="182" t="s">
        <v>4278</v>
      </c>
      <c r="C7025" s="182" t="s">
        <v>178</v>
      </c>
      <c r="D7025" s="183"/>
      <c r="E7025" s="188" t="s">
        <v>15193</v>
      </c>
      <c r="F7025" s="186">
        <v>0</v>
      </c>
      <c r="G7025" s="185" t="s">
        <v>6096</v>
      </c>
      <c r="H7025" s="110" t="s">
        <v>6097</v>
      </c>
      <c r="I7025" s="110"/>
    </row>
    <row r="7026" spans="1:9" ht="11.25" customHeight="1" x14ac:dyDescent="0.2">
      <c r="A7026" s="181">
        <v>103506</v>
      </c>
      <c r="B7026" s="182" t="s">
        <v>4226</v>
      </c>
      <c r="C7026" s="182" t="s">
        <v>183</v>
      </c>
      <c r="D7026" s="183"/>
      <c r="E7026" s="188" t="s">
        <v>15193</v>
      </c>
      <c r="F7026" s="186">
        <v>0</v>
      </c>
      <c r="G7026" s="185" t="s">
        <v>6096</v>
      </c>
      <c r="H7026" s="110" t="s">
        <v>6203</v>
      </c>
      <c r="I7026" s="110"/>
    </row>
    <row r="7027" spans="1:9" ht="11.25" customHeight="1" x14ac:dyDescent="0.2">
      <c r="A7027" s="181">
        <v>103507</v>
      </c>
      <c r="B7027" s="182" t="s">
        <v>11084</v>
      </c>
      <c r="C7027" s="182" t="s">
        <v>178</v>
      </c>
      <c r="D7027" s="183"/>
      <c r="E7027" s="188" t="s">
        <v>15193</v>
      </c>
      <c r="F7027" s="186">
        <v>0</v>
      </c>
      <c r="G7027" s="185" t="s">
        <v>6096</v>
      </c>
      <c r="H7027" s="110" t="s">
        <v>6230</v>
      </c>
      <c r="I7027" s="110"/>
    </row>
    <row r="7028" spans="1:9" ht="11.25" customHeight="1" x14ac:dyDescent="0.2">
      <c r="A7028" s="181">
        <v>103508</v>
      </c>
      <c r="B7028" s="182" t="s">
        <v>4343</v>
      </c>
      <c r="C7028" s="182" t="s">
        <v>178</v>
      </c>
      <c r="D7028" s="183"/>
      <c r="E7028" s="188" t="s">
        <v>15193</v>
      </c>
      <c r="F7028" s="186">
        <v>0</v>
      </c>
      <c r="G7028" s="185" t="s">
        <v>6096</v>
      </c>
      <c r="H7028" s="110" t="s">
        <v>6097</v>
      </c>
      <c r="I7028" s="110"/>
    </row>
    <row r="7029" spans="1:9" ht="11.25" customHeight="1" x14ac:dyDescent="0.2">
      <c r="A7029" s="181">
        <v>103509</v>
      </c>
      <c r="B7029" s="182" t="s">
        <v>2245</v>
      </c>
      <c r="C7029" s="182" t="s">
        <v>178</v>
      </c>
      <c r="D7029" s="184"/>
      <c r="E7029" s="188" t="s">
        <v>15193</v>
      </c>
      <c r="F7029" s="186">
        <v>0</v>
      </c>
      <c r="G7029" s="185" t="s">
        <v>6096</v>
      </c>
      <c r="H7029" s="110" t="s">
        <v>6215</v>
      </c>
      <c r="I7029" s="110"/>
    </row>
    <row r="7030" spans="1:9" ht="11.25" customHeight="1" x14ac:dyDescent="0.2">
      <c r="A7030" s="181">
        <v>103510</v>
      </c>
      <c r="B7030" s="182" t="s">
        <v>4280</v>
      </c>
      <c r="C7030" s="182" t="s">
        <v>178</v>
      </c>
      <c r="D7030" s="183"/>
      <c r="E7030" s="188" t="s">
        <v>15193</v>
      </c>
      <c r="F7030" s="186">
        <v>0</v>
      </c>
      <c r="G7030" s="185" t="s">
        <v>6096</v>
      </c>
      <c r="H7030" s="110" t="s">
        <v>6215</v>
      </c>
      <c r="I7030" s="110"/>
    </row>
    <row r="7031" spans="1:9" ht="11.25" customHeight="1" x14ac:dyDescent="0.2">
      <c r="A7031" s="181">
        <v>103511</v>
      </c>
      <c r="B7031" s="182" t="s">
        <v>1512</v>
      </c>
      <c r="C7031" s="182" t="s">
        <v>178</v>
      </c>
      <c r="D7031" s="183"/>
      <c r="E7031" s="188" t="s">
        <v>15193</v>
      </c>
      <c r="F7031" s="186">
        <v>0</v>
      </c>
      <c r="G7031" s="185" t="s">
        <v>6096</v>
      </c>
      <c r="H7031" s="110" t="s">
        <v>6215</v>
      </c>
      <c r="I7031" s="110"/>
    </row>
    <row r="7032" spans="1:9" ht="11.25" customHeight="1" x14ac:dyDescent="0.2">
      <c r="A7032" s="181">
        <v>103512</v>
      </c>
      <c r="B7032" s="182" t="s">
        <v>4176</v>
      </c>
      <c r="C7032" s="182" t="s">
        <v>183</v>
      </c>
      <c r="D7032" s="183"/>
      <c r="E7032" s="188" t="s">
        <v>15193</v>
      </c>
      <c r="F7032" s="186">
        <v>0</v>
      </c>
      <c r="G7032" s="185" t="s">
        <v>6096</v>
      </c>
      <c r="H7032" s="110" t="s">
        <v>6194</v>
      </c>
      <c r="I7032" s="110"/>
    </row>
    <row r="7033" spans="1:9" ht="11.25" customHeight="1" x14ac:dyDescent="0.2">
      <c r="A7033" s="181">
        <v>103513</v>
      </c>
      <c r="B7033" s="182" t="s">
        <v>6438</v>
      </c>
      <c r="C7033" s="182" t="s">
        <v>178</v>
      </c>
      <c r="D7033" s="183">
        <v>45434</v>
      </c>
      <c r="E7033" s="188" t="s">
        <v>10909</v>
      </c>
      <c r="F7033" s="186">
        <v>37550</v>
      </c>
      <c r="G7033" s="185" t="s">
        <v>6096</v>
      </c>
      <c r="H7033" s="110" t="s">
        <v>6097</v>
      </c>
      <c r="I7033" s="110"/>
    </row>
    <row r="7034" spans="1:9" ht="11.25" customHeight="1" x14ac:dyDescent="0.2">
      <c r="A7034" s="181">
        <v>103514</v>
      </c>
      <c r="B7034" s="182" t="s">
        <v>11083</v>
      </c>
      <c r="C7034" s="182" t="s">
        <v>178</v>
      </c>
      <c r="D7034" s="183"/>
      <c r="E7034" s="188" t="s">
        <v>15193</v>
      </c>
      <c r="F7034" s="186">
        <v>0</v>
      </c>
      <c r="G7034" s="185" t="s">
        <v>6096</v>
      </c>
      <c r="H7034" s="110" t="s">
        <v>6097</v>
      </c>
      <c r="I7034" s="110"/>
    </row>
    <row r="7035" spans="1:9" ht="11.25" customHeight="1" x14ac:dyDescent="0.2">
      <c r="A7035" s="181">
        <v>103515</v>
      </c>
      <c r="B7035" s="182" t="s">
        <v>11082</v>
      </c>
      <c r="C7035" s="182" t="s">
        <v>178</v>
      </c>
      <c r="D7035" s="184"/>
      <c r="E7035" s="188" t="s">
        <v>15193</v>
      </c>
      <c r="F7035" s="186">
        <v>0</v>
      </c>
      <c r="G7035" s="185" t="s">
        <v>6096</v>
      </c>
      <c r="H7035" s="110" t="s">
        <v>6097</v>
      </c>
      <c r="I7035" s="110"/>
    </row>
    <row r="7036" spans="1:9" ht="11.25" customHeight="1" x14ac:dyDescent="0.2">
      <c r="A7036" s="181">
        <v>103516</v>
      </c>
      <c r="B7036" s="182" t="s">
        <v>1533</v>
      </c>
      <c r="C7036" s="182" t="s">
        <v>178</v>
      </c>
      <c r="D7036" s="183"/>
      <c r="E7036" s="188" t="s">
        <v>15193</v>
      </c>
      <c r="F7036" s="186">
        <v>0</v>
      </c>
      <c r="G7036" s="185" t="s">
        <v>6096</v>
      </c>
      <c r="H7036" s="110" t="s">
        <v>6097</v>
      </c>
      <c r="I7036" s="110"/>
    </row>
    <row r="7037" spans="1:9" ht="11.25" customHeight="1" x14ac:dyDescent="0.2">
      <c r="A7037" s="181">
        <v>103517</v>
      </c>
      <c r="B7037" s="182" t="s">
        <v>6437</v>
      </c>
      <c r="C7037" s="182" t="s">
        <v>178</v>
      </c>
      <c r="D7037" s="183">
        <v>45062</v>
      </c>
      <c r="E7037" s="188" t="s">
        <v>15194</v>
      </c>
      <c r="F7037" s="186">
        <v>196013</v>
      </c>
      <c r="G7037" s="185" t="s">
        <v>6096</v>
      </c>
      <c r="H7037" s="110" t="s">
        <v>6097</v>
      </c>
      <c r="I7037" s="110"/>
    </row>
    <row r="7038" spans="1:9" ht="11.25" customHeight="1" x14ac:dyDescent="0.2">
      <c r="A7038" s="181">
        <v>103518</v>
      </c>
      <c r="B7038" s="182" t="s">
        <v>11081</v>
      </c>
      <c r="C7038" s="182" t="s">
        <v>178</v>
      </c>
      <c r="D7038" s="183"/>
      <c r="E7038" s="188" t="s">
        <v>15193</v>
      </c>
      <c r="F7038" s="186">
        <v>0</v>
      </c>
      <c r="G7038" s="185" t="s">
        <v>6096</v>
      </c>
      <c r="H7038" s="110" t="s">
        <v>6097</v>
      </c>
      <c r="I7038" s="110"/>
    </row>
    <row r="7039" spans="1:9" ht="11.25" customHeight="1" x14ac:dyDescent="0.2">
      <c r="A7039" s="181">
        <v>103519</v>
      </c>
      <c r="B7039" s="182" t="s">
        <v>11080</v>
      </c>
      <c r="C7039" s="182" t="s">
        <v>178</v>
      </c>
      <c r="D7039" s="183"/>
      <c r="E7039" s="188" t="s">
        <v>15193</v>
      </c>
      <c r="F7039" s="186">
        <v>0</v>
      </c>
      <c r="G7039" s="185" t="s">
        <v>6096</v>
      </c>
      <c r="H7039" s="110" t="s">
        <v>6257</v>
      </c>
      <c r="I7039" s="110"/>
    </row>
    <row r="7040" spans="1:9" ht="11.25" customHeight="1" x14ac:dyDescent="0.2">
      <c r="A7040" s="181">
        <v>103520</v>
      </c>
      <c r="B7040" s="182" t="s">
        <v>11079</v>
      </c>
      <c r="C7040" s="182" t="s">
        <v>178</v>
      </c>
      <c r="D7040" s="184"/>
      <c r="E7040" s="188" t="s">
        <v>15193</v>
      </c>
      <c r="F7040" s="186">
        <v>0</v>
      </c>
      <c r="G7040" s="185" t="s">
        <v>6096</v>
      </c>
      <c r="H7040" s="110" t="s">
        <v>6141</v>
      </c>
      <c r="I7040" s="110"/>
    </row>
    <row r="7041" spans="1:9" ht="11.25" customHeight="1" x14ac:dyDescent="0.2">
      <c r="A7041" s="181">
        <v>103521</v>
      </c>
      <c r="B7041" s="182" t="s">
        <v>4153</v>
      </c>
      <c r="C7041" s="182" t="s">
        <v>4459</v>
      </c>
      <c r="D7041" s="183"/>
      <c r="E7041" s="188" t="s">
        <v>15193</v>
      </c>
      <c r="F7041" s="186">
        <v>0</v>
      </c>
      <c r="G7041" s="185" t="s">
        <v>6096</v>
      </c>
      <c r="H7041" s="110" t="s">
        <v>6195</v>
      </c>
      <c r="I7041" s="110"/>
    </row>
    <row r="7042" spans="1:9" ht="11.25" customHeight="1" x14ac:dyDescent="0.2">
      <c r="A7042" s="181">
        <v>103522</v>
      </c>
      <c r="B7042" s="182" t="s">
        <v>3974</v>
      </c>
      <c r="C7042" s="182" t="s">
        <v>751</v>
      </c>
      <c r="D7042" s="183">
        <v>45014</v>
      </c>
      <c r="E7042" s="188" t="s">
        <v>15194</v>
      </c>
      <c r="F7042" s="186">
        <v>20469</v>
      </c>
      <c r="G7042" s="185" t="s">
        <v>6096</v>
      </c>
      <c r="H7042" s="110" t="s">
        <v>6230</v>
      </c>
      <c r="I7042" s="110"/>
    </row>
    <row r="7043" spans="1:9" ht="11.25" customHeight="1" x14ac:dyDescent="0.2">
      <c r="A7043" s="181">
        <v>103523</v>
      </c>
      <c r="B7043" s="182" t="s">
        <v>3973</v>
      </c>
      <c r="C7043" s="182" t="s">
        <v>168</v>
      </c>
      <c r="D7043" s="183">
        <v>43839</v>
      </c>
      <c r="E7043" s="188" t="s">
        <v>15196</v>
      </c>
      <c r="F7043" s="186">
        <v>10767</v>
      </c>
      <c r="G7043" s="185" t="s">
        <v>6096</v>
      </c>
      <c r="H7043" s="110" t="s">
        <v>6100</v>
      </c>
      <c r="I7043" s="110"/>
    </row>
    <row r="7044" spans="1:9" ht="11.25" customHeight="1" x14ac:dyDescent="0.2">
      <c r="A7044" s="181">
        <v>103524</v>
      </c>
      <c r="B7044" s="182" t="s">
        <v>1154</v>
      </c>
      <c r="C7044" s="182" t="s">
        <v>178</v>
      </c>
      <c r="D7044" s="184">
        <v>45013</v>
      </c>
      <c r="E7044" s="188" t="s">
        <v>15194</v>
      </c>
      <c r="F7044" s="186">
        <v>83482</v>
      </c>
      <c r="G7044" s="185" t="s">
        <v>6096</v>
      </c>
      <c r="H7044" s="110" t="s">
        <v>6100</v>
      </c>
      <c r="I7044" s="110"/>
    </row>
    <row r="7045" spans="1:9" ht="11.25" customHeight="1" x14ac:dyDescent="0.2">
      <c r="A7045" s="181">
        <v>103525</v>
      </c>
      <c r="B7045" s="182" t="s">
        <v>11078</v>
      </c>
      <c r="C7045" s="182" t="s">
        <v>178</v>
      </c>
      <c r="D7045" s="183"/>
      <c r="E7045" s="188" t="s">
        <v>15193</v>
      </c>
      <c r="F7045" s="186">
        <v>0</v>
      </c>
      <c r="G7045" s="185" t="s">
        <v>6096</v>
      </c>
      <c r="H7045" s="110" t="s">
        <v>6100</v>
      </c>
      <c r="I7045" s="110"/>
    </row>
    <row r="7046" spans="1:9" ht="11.25" customHeight="1" x14ac:dyDescent="0.2">
      <c r="A7046" s="181">
        <v>103526</v>
      </c>
      <c r="B7046" s="182" t="s">
        <v>11077</v>
      </c>
      <c r="C7046" s="182" t="s">
        <v>178</v>
      </c>
      <c r="D7046" s="184"/>
      <c r="E7046" s="188" t="s">
        <v>15193</v>
      </c>
      <c r="F7046" s="186">
        <v>0</v>
      </c>
      <c r="G7046" s="185" t="s">
        <v>6096</v>
      </c>
      <c r="H7046" s="110" t="s">
        <v>6366</v>
      </c>
      <c r="I7046" s="110"/>
    </row>
    <row r="7047" spans="1:9" ht="11.25" customHeight="1" x14ac:dyDescent="0.2">
      <c r="A7047" s="181">
        <v>103527</v>
      </c>
      <c r="B7047" s="182" t="s">
        <v>2607</v>
      </c>
      <c r="C7047" s="182" t="s">
        <v>178</v>
      </c>
      <c r="D7047" s="183"/>
      <c r="E7047" s="188" t="s">
        <v>15193</v>
      </c>
      <c r="F7047" s="186">
        <v>0</v>
      </c>
      <c r="G7047" s="185" t="s">
        <v>6096</v>
      </c>
      <c r="H7047" s="110" t="s">
        <v>6664</v>
      </c>
      <c r="I7047" s="110"/>
    </row>
    <row r="7048" spans="1:9" ht="11.25" customHeight="1" x14ac:dyDescent="0.2">
      <c r="A7048" s="181">
        <v>103528</v>
      </c>
      <c r="B7048" s="182" t="s">
        <v>2608</v>
      </c>
      <c r="C7048" s="182" t="s">
        <v>178</v>
      </c>
      <c r="D7048" s="183"/>
      <c r="E7048" s="188" t="s">
        <v>15193</v>
      </c>
      <c r="F7048" s="186">
        <v>0</v>
      </c>
      <c r="G7048" s="185" t="s">
        <v>8994</v>
      </c>
      <c r="H7048" s="110" t="s">
        <v>6164</v>
      </c>
      <c r="I7048" s="110"/>
    </row>
    <row r="7049" spans="1:9" ht="11.25" customHeight="1" x14ac:dyDescent="0.2">
      <c r="A7049" s="181">
        <v>103529</v>
      </c>
      <c r="B7049" s="182" t="s">
        <v>11076</v>
      </c>
      <c r="C7049" s="182" t="s">
        <v>178</v>
      </c>
      <c r="D7049" s="184"/>
      <c r="E7049" s="188" t="s">
        <v>15193</v>
      </c>
      <c r="F7049" s="186">
        <v>0</v>
      </c>
      <c r="G7049" s="185" t="s">
        <v>6096</v>
      </c>
      <c r="H7049" s="110" t="s">
        <v>6215</v>
      </c>
      <c r="I7049" s="110"/>
    </row>
    <row r="7050" spans="1:9" ht="11.25" customHeight="1" x14ac:dyDescent="0.2">
      <c r="A7050" s="181">
        <v>103530</v>
      </c>
      <c r="B7050" s="182" t="s">
        <v>11075</v>
      </c>
      <c r="C7050" s="182" t="s">
        <v>178</v>
      </c>
      <c r="D7050" s="183"/>
      <c r="E7050" s="188" t="s">
        <v>15193</v>
      </c>
      <c r="F7050" s="186">
        <v>0</v>
      </c>
      <c r="G7050" s="185" t="s">
        <v>6096</v>
      </c>
      <c r="H7050" s="110" t="s">
        <v>6215</v>
      </c>
      <c r="I7050" s="110"/>
    </row>
    <row r="7051" spans="1:9" ht="11.25" customHeight="1" x14ac:dyDescent="0.2">
      <c r="A7051" s="181">
        <v>103531</v>
      </c>
      <c r="B7051" s="182" t="s">
        <v>11074</v>
      </c>
      <c r="C7051" s="182" t="s">
        <v>178</v>
      </c>
      <c r="D7051" s="184"/>
      <c r="E7051" s="188" t="s">
        <v>15193</v>
      </c>
      <c r="F7051" s="186">
        <v>0</v>
      </c>
      <c r="G7051" s="185" t="s">
        <v>6096</v>
      </c>
      <c r="H7051" s="110" t="s">
        <v>6215</v>
      </c>
      <c r="I7051" s="110"/>
    </row>
    <row r="7052" spans="1:9" ht="11.25" customHeight="1" x14ac:dyDescent="0.2">
      <c r="A7052" s="181">
        <v>103532</v>
      </c>
      <c r="B7052" s="182" t="s">
        <v>11073</v>
      </c>
      <c r="C7052" s="182" t="s">
        <v>178</v>
      </c>
      <c r="D7052" s="184"/>
      <c r="E7052" s="188" t="s">
        <v>15193</v>
      </c>
      <c r="F7052" s="186">
        <v>0</v>
      </c>
      <c r="G7052" s="185" t="s">
        <v>6096</v>
      </c>
      <c r="H7052" s="110" t="s">
        <v>6100</v>
      </c>
      <c r="I7052" s="110"/>
    </row>
    <row r="7053" spans="1:9" ht="11.25" customHeight="1" x14ac:dyDescent="0.2">
      <c r="A7053" s="181">
        <v>103533</v>
      </c>
      <c r="B7053" s="182" t="s">
        <v>4086</v>
      </c>
      <c r="C7053" s="182" t="s">
        <v>171</v>
      </c>
      <c r="D7053" s="183"/>
      <c r="E7053" s="188" t="s">
        <v>15193</v>
      </c>
      <c r="F7053" s="186">
        <v>0</v>
      </c>
      <c r="G7053" s="185" t="s">
        <v>6096</v>
      </c>
      <c r="H7053" s="110" t="s">
        <v>6215</v>
      </c>
      <c r="I7053" s="110"/>
    </row>
    <row r="7054" spans="1:9" ht="11.25" customHeight="1" x14ac:dyDescent="0.2">
      <c r="A7054" s="181">
        <v>103535</v>
      </c>
      <c r="B7054" s="182" t="s">
        <v>5861</v>
      </c>
      <c r="C7054" s="182" t="s">
        <v>178</v>
      </c>
      <c r="D7054" s="183">
        <v>43559</v>
      </c>
      <c r="E7054" s="188" t="s">
        <v>15195</v>
      </c>
      <c r="F7054" s="186">
        <v>583430</v>
      </c>
      <c r="G7054" s="185" t="s">
        <v>6096</v>
      </c>
      <c r="H7054" s="110" t="s">
        <v>6347</v>
      </c>
      <c r="I7054" s="110"/>
    </row>
    <row r="7055" spans="1:9" ht="11.25" customHeight="1" x14ac:dyDescent="0.2">
      <c r="A7055" s="181">
        <v>103536</v>
      </c>
      <c r="B7055" s="182" t="s">
        <v>4234</v>
      </c>
      <c r="C7055" s="182" t="s">
        <v>178</v>
      </c>
      <c r="D7055" s="183"/>
      <c r="E7055" s="188" t="s">
        <v>15193</v>
      </c>
      <c r="F7055" s="186">
        <v>0</v>
      </c>
      <c r="G7055" s="185" t="s">
        <v>6096</v>
      </c>
      <c r="H7055" s="110" t="s">
        <v>7296</v>
      </c>
      <c r="I7055" s="110"/>
    </row>
    <row r="7056" spans="1:9" ht="11.25" customHeight="1" x14ac:dyDescent="0.2">
      <c r="A7056" s="181">
        <v>103537</v>
      </c>
      <c r="B7056" s="182" t="s">
        <v>8184</v>
      </c>
      <c r="C7056" s="182" t="s">
        <v>4448</v>
      </c>
      <c r="D7056" s="184">
        <v>44590</v>
      </c>
      <c r="E7056" s="188" t="s">
        <v>7328</v>
      </c>
      <c r="F7056" s="186">
        <v>5757.01</v>
      </c>
      <c r="G7056" s="185" t="s">
        <v>6096</v>
      </c>
      <c r="H7056" s="110" t="s">
        <v>6100</v>
      </c>
      <c r="I7056" s="110"/>
    </row>
    <row r="7057" spans="1:9" ht="11.25" customHeight="1" x14ac:dyDescent="0.2">
      <c r="A7057" s="181">
        <v>103538</v>
      </c>
      <c r="B7057" s="182" t="s">
        <v>4036</v>
      </c>
      <c r="C7057" s="182" t="s">
        <v>178</v>
      </c>
      <c r="D7057" s="183"/>
      <c r="E7057" s="188" t="s">
        <v>15193</v>
      </c>
      <c r="F7057" s="186">
        <v>0</v>
      </c>
      <c r="G7057" s="185" t="s">
        <v>6096</v>
      </c>
      <c r="H7057" s="110" t="s">
        <v>6100</v>
      </c>
      <c r="I7057" s="110"/>
    </row>
    <row r="7058" spans="1:9" ht="11.25" customHeight="1" x14ac:dyDescent="0.2">
      <c r="A7058" s="181">
        <v>103539</v>
      </c>
      <c r="B7058" s="182" t="s">
        <v>4085</v>
      </c>
      <c r="C7058" s="182" t="s">
        <v>171</v>
      </c>
      <c r="D7058" s="183"/>
      <c r="E7058" s="188" t="s">
        <v>15193</v>
      </c>
      <c r="F7058" s="186">
        <v>0</v>
      </c>
      <c r="G7058" s="185" t="s">
        <v>6096</v>
      </c>
      <c r="H7058" s="110" t="s">
        <v>6141</v>
      </c>
      <c r="I7058" s="110"/>
    </row>
    <row r="7059" spans="1:9" ht="11.25" customHeight="1" x14ac:dyDescent="0.2">
      <c r="A7059" s="181">
        <v>103540</v>
      </c>
      <c r="B7059" s="182" t="s">
        <v>4127</v>
      </c>
      <c r="C7059" s="182" t="s">
        <v>178</v>
      </c>
      <c r="D7059" s="183">
        <v>44585</v>
      </c>
      <c r="E7059" s="188" t="s">
        <v>7328</v>
      </c>
      <c r="F7059" s="186">
        <v>147868</v>
      </c>
      <c r="G7059" s="185" t="s">
        <v>6096</v>
      </c>
      <c r="H7059" s="110" t="s">
        <v>6141</v>
      </c>
      <c r="I7059" s="110"/>
    </row>
    <row r="7060" spans="1:9" ht="11.25" customHeight="1" x14ac:dyDescent="0.2">
      <c r="A7060" s="181">
        <v>103541</v>
      </c>
      <c r="B7060" s="182" t="s">
        <v>11071</v>
      </c>
      <c r="C7060" s="182" t="s">
        <v>178</v>
      </c>
      <c r="D7060" s="183"/>
      <c r="E7060" s="188" t="s">
        <v>15193</v>
      </c>
      <c r="F7060" s="186">
        <v>0</v>
      </c>
      <c r="G7060" s="185" t="s">
        <v>6096</v>
      </c>
      <c r="H7060" s="110" t="s">
        <v>6396</v>
      </c>
      <c r="I7060" s="110"/>
    </row>
    <row r="7061" spans="1:9" ht="11.25" customHeight="1" x14ac:dyDescent="0.2">
      <c r="A7061" s="181">
        <v>103542</v>
      </c>
      <c r="B7061" s="182" t="s">
        <v>4025</v>
      </c>
      <c r="C7061" s="182" t="s">
        <v>171</v>
      </c>
      <c r="D7061" s="183"/>
      <c r="E7061" s="188" t="s">
        <v>15193</v>
      </c>
      <c r="F7061" s="186">
        <v>0</v>
      </c>
      <c r="G7061" s="185" t="s">
        <v>6096</v>
      </c>
      <c r="H7061" s="110" t="s">
        <v>6100</v>
      </c>
      <c r="I7061" s="110"/>
    </row>
    <row r="7062" spans="1:9" ht="11.25" customHeight="1" x14ac:dyDescent="0.2">
      <c r="A7062" s="181">
        <v>103543</v>
      </c>
      <c r="B7062" s="182" t="s">
        <v>1307</v>
      </c>
      <c r="C7062" s="182" t="s">
        <v>171</v>
      </c>
      <c r="D7062" s="183"/>
      <c r="E7062" s="188" t="s">
        <v>15193</v>
      </c>
      <c r="F7062" s="186">
        <v>0</v>
      </c>
      <c r="G7062" s="185" t="s">
        <v>6096</v>
      </c>
      <c r="H7062" s="110" t="s">
        <v>6282</v>
      </c>
      <c r="I7062" s="110"/>
    </row>
    <row r="7063" spans="1:9" ht="11.25" customHeight="1" x14ac:dyDescent="0.2">
      <c r="A7063" s="181">
        <v>103544</v>
      </c>
      <c r="B7063" s="182" t="s">
        <v>11070</v>
      </c>
      <c r="C7063" s="182" t="s">
        <v>178</v>
      </c>
      <c r="D7063" s="183"/>
      <c r="E7063" s="188" t="s">
        <v>15193</v>
      </c>
      <c r="F7063" s="186">
        <v>0</v>
      </c>
      <c r="G7063" s="185" t="s">
        <v>6096</v>
      </c>
      <c r="H7063" s="110" t="s">
        <v>6097</v>
      </c>
      <c r="I7063" s="110"/>
    </row>
    <row r="7064" spans="1:9" ht="11.25" customHeight="1" x14ac:dyDescent="0.2">
      <c r="A7064" s="181">
        <v>103545</v>
      </c>
      <c r="B7064" s="182" t="s">
        <v>4146</v>
      </c>
      <c r="C7064" s="182" t="s">
        <v>178</v>
      </c>
      <c r="D7064" s="183"/>
      <c r="E7064" s="188" t="s">
        <v>15193</v>
      </c>
      <c r="F7064" s="186">
        <v>0</v>
      </c>
      <c r="G7064" s="185" t="s">
        <v>6096</v>
      </c>
      <c r="H7064" s="110" t="s">
        <v>6149</v>
      </c>
      <c r="I7064" s="110"/>
    </row>
    <row r="7065" spans="1:9" ht="11.25" customHeight="1" x14ac:dyDescent="0.2">
      <c r="A7065" s="181">
        <v>103546</v>
      </c>
      <c r="B7065" s="182" t="s">
        <v>4029</v>
      </c>
      <c r="C7065" s="182" t="s">
        <v>178</v>
      </c>
      <c r="D7065" s="183"/>
      <c r="E7065" s="188" t="s">
        <v>15193</v>
      </c>
      <c r="F7065" s="186">
        <v>0</v>
      </c>
      <c r="G7065" s="185" t="s">
        <v>6096</v>
      </c>
      <c r="H7065" s="110" t="s">
        <v>6149</v>
      </c>
      <c r="I7065" s="110"/>
    </row>
    <row r="7066" spans="1:9" ht="11.25" customHeight="1" x14ac:dyDescent="0.2">
      <c r="A7066" s="181">
        <v>103547</v>
      </c>
      <c r="B7066" s="182" t="s">
        <v>4366</v>
      </c>
      <c r="C7066" s="182" t="s">
        <v>178</v>
      </c>
      <c r="D7066" s="183"/>
      <c r="E7066" s="188" t="s">
        <v>15193</v>
      </c>
      <c r="F7066" s="186">
        <v>0</v>
      </c>
      <c r="G7066" s="185" t="s">
        <v>6096</v>
      </c>
      <c r="H7066" s="110" t="s">
        <v>6116</v>
      </c>
      <c r="I7066" s="110"/>
    </row>
    <row r="7067" spans="1:9" ht="11.25" customHeight="1" x14ac:dyDescent="0.2">
      <c r="A7067" s="181">
        <v>103548</v>
      </c>
      <c r="B7067" s="182" t="s">
        <v>11068</v>
      </c>
      <c r="C7067" s="182" t="s">
        <v>178</v>
      </c>
      <c r="D7067" s="183"/>
      <c r="E7067" s="188" t="s">
        <v>15193</v>
      </c>
      <c r="F7067" s="186">
        <v>0</v>
      </c>
      <c r="G7067" s="185" t="s">
        <v>6096</v>
      </c>
      <c r="H7067" s="110" t="s">
        <v>6155</v>
      </c>
      <c r="I7067" s="110"/>
    </row>
    <row r="7068" spans="1:9" ht="11.25" customHeight="1" x14ac:dyDescent="0.2">
      <c r="A7068" s="181">
        <v>103550</v>
      </c>
      <c r="B7068" s="182" t="s">
        <v>4118</v>
      </c>
      <c r="C7068" s="182" t="s">
        <v>4484</v>
      </c>
      <c r="D7068" s="183"/>
      <c r="E7068" s="188" t="s">
        <v>15193</v>
      </c>
      <c r="F7068" s="186">
        <v>0</v>
      </c>
      <c r="G7068" s="185" t="s">
        <v>6096</v>
      </c>
      <c r="H7068" s="110" t="s">
        <v>6429</v>
      </c>
      <c r="I7068" s="110"/>
    </row>
    <row r="7069" spans="1:9" ht="11.25" customHeight="1" x14ac:dyDescent="0.2">
      <c r="A7069" s="181">
        <v>103551</v>
      </c>
      <c r="B7069" s="182" t="s">
        <v>6435</v>
      </c>
      <c r="C7069" s="182" t="s">
        <v>178</v>
      </c>
      <c r="D7069" s="183">
        <v>45439</v>
      </c>
      <c r="E7069" s="188" t="s">
        <v>10909</v>
      </c>
      <c r="F7069" s="186">
        <v>708064.01</v>
      </c>
      <c r="G7069" s="185" t="s">
        <v>6096</v>
      </c>
      <c r="H7069" s="110" t="s">
        <v>6195</v>
      </c>
      <c r="I7069" s="110"/>
    </row>
    <row r="7070" spans="1:9" ht="11.25" customHeight="1" x14ac:dyDescent="0.2">
      <c r="A7070" s="181">
        <v>103552</v>
      </c>
      <c r="B7070" s="182" t="s">
        <v>4248</v>
      </c>
      <c r="C7070" s="182" t="s">
        <v>178</v>
      </c>
      <c r="D7070" s="183"/>
      <c r="E7070" s="188" t="s">
        <v>15193</v>
      </c>
      <c r="F7070" s="186">
        <v>0</v>
      </c>
      <c r="G7070" s="185" t="s">
        <v>6096</v>
      </c>
      <c r="H7070" s="110" t="s">
        <v>6195</v>
      </c>
      <c r="I7070" s="110"/>
    </row>
    <row r="7071" spans="1:9" ht="11.25" customHeight="1" x14ac:dyDescent="0.2">
      <c r="A7071" s="181">
        <v>103553</v>
      </c>
      <c r="B7071" s="182" t="s">
        <v>4374</v>
      </c>
      <c r="C7071" s="182" t="s">
        <v>183</v>
      </c>
      <c r="D7071" s="183"/>
      <c r="E7071" s="188" t="s">
        <v>15193</v>
      </c>
      <c r="F7071" s="186">
        <v>0</v>
      </c>
      <c r="G7071" s="185" t="s">
        <v>6096</v>
      </c>
      <c r="H7071" s="110" t="s">
        <v>6195</v>
      </c>
      <c r="I7071" s="110"/>
    </row>
    <row r="7072" spans="1:9" ht="11.25" customHeight="1" x14ac:dyDescent="0.2">
      <c r="A7072" s="181">
        <v>103554</v>
      </c>
      <c r="B7072" s="182" t="s">
        <v>4173</v>
      </c>
      <c r="C7072" s="182" t="s">
        <v>183</v>
      </c>
      <c r="D7072" s="183"/>
      <c r="E7072" s="188" t="s">
        <v>15193</v>
      </c>
      <c r="F7072" s="186">
        <v>0</v>
      </c>
      <c r="G7072" s="185" t="s">
        <v>6096</v>
      </c>
      <c r="H7072" s="110" t="s">
        <v>6195</v>
      </c>
      <c r="I7072" s="110"/>
    </row>
    <row r="7073" spans="1:9" ht="11.25" customHeight="1" x14ac:dyDescent="0.2">
      <c r="A7073" s="181">
        <v>103555</v>
      </c>
      <c r="B7073" s="182" t="s">
        <v>11067</v>
      </c>
      <c r="C7073" s="182" t="s">
        <v>178</v>
      </c>
      <c r="D7073" s="183"/>
      <c r="E7073" s="188" t="s">
        <v>15193</v>
      </c>
      <c r="F7073" s="186">
        <v>0</v>
      </c>
      <c r="G7073" s="185" t="s">
        <v>6096</v>
      </c>
      <c r="H7073" s="110" t="s">
        <v>6262</v>
      </c>
      <c r="I7073" s="110"/>
    </row>
    <row r="7074" spans="1:9" ht="11.25" customHeight="1" x14ac:dyDescent="0.2">
      <c r="A7074" s="181">
        <v>103556</v>
      </c>
      <c r="B7074" s="182" t="s">
        <v>6432</v>
      </c>
      <c r="C7074" s="182" t="s">
        <v>178</v>
      </c>
      <c r="D7074" s="183">
        <v>45069</v>
      </c>
      <c r="E7074" s="188" t="s">
        <v>15194</v>
      </c>
      <c r="F7074" s="186">
        <v>59209</v>
      </c>
      <c r="G7074" s="185" t="s">
        <v>6096</v>
      </c>
      <c r="H7074" s="110" t="s">
        <v>6362</v>
      </c>
      <c r="I7074" s="110"/>
    </row>
    <row r="7075" spans="1:9" ht="11.25" customHeight="1" x14ac:dyDescent="0.2">
      <c r="A7075" s="181">
        <v>103557</v>
      </c>
      <c r="B7075" s="182" t="s">
        <v>7485</v>
      </c>
      <c r="C7075" s="182" t="s">
        <v>751</v>
      </c>
      <c r="D7075" s="183">
        <v>45013</v>
      </c>
      <c r="E7075" s="188" t="s">
        <v>15194</v>
      </c>
      <c r="F7075" s="186">
        <v>86849</v>
      </c>
      <c r="G7075" s="185" t="s">
        <v>6096</v>
      </c>
      <c r="H7075" s="110" t="s">
        <v>6323</v>
      </c>
      <c r="I7075" s="110"/>
    </row>
    <row r="7076" spans="1:9" ht="11.25" customHeight="1" x14ac:dyDescent="0.2">
      <c r="A7076" s="181">
        <v>103558</v>
      </c>
      <c r="B7076" s="182" t="s">
        <v>2922</v>
      </c>
      <c r="C7076" s="182" t="s">
        <v>751</v>
      </c>
      <c r="D7076" s="183"/>
      <c r="E7076" s="188" t="s">
        <v>15193</v>
      </c>
      <c r="F7076" s="186">
        <v>0</v>
      </c>
      <c r="G7076" s="185" t="s">
        <v>6096</v>
      </c>
      <c r="H7076" s="110" t="s">
        <v>6323</v>
      </c>
      <c r="I7076" s="110"/>
    </row>
    <row r="7077" spans="1:9" ht="11.25" customHeight="1" x14ac:dyDescent="0.2">
      <c r="A7077" s="181">
        <v>103559</v>
      </c>
      <c r="B7077" s="182" t="s">
        <v>11066</v>
      </c>
      <c r="C7077" s="182" t="s">
        <v>751</v>
      </c>
      <c r="D7077" s="183"/>
      <c r="E7077" s="188" t="s">
        <v>15193</v>
      </c>
      <c r="F7077" s="186">
        <v>0</v>
      </c>
      <c r="G7077" s="185" t="s">
        <v>6096</v>
      </c>
      <c r="H7077" s="110" t="s">
        <v>6201</v>
      </c>
      <c r="I7077" s="110"/>
    </row>
    <row r="7078" spans="1:9" ht="11.25" customHeight="1" x14ac:dyDescent="0.2">
      <c r="A7078" s="181">
        <v>103560</v>
      </c>
      <c r="B7078" s="182" t="s">
        <v>3433</v>
      </c>
      <c r="C7078" s="182" t="s">
        <v>178</v>
      </c>
      <c r="D7078" s="184">
        <v>45014</v>
      </c>
      <c r="E7078" s="188" t="s">
        <v>15194</v>
      </c>
      <c r="F7078" s="186">
        <v>393914</v>
      </c>
      <c r="G7078" s="185" t="s">
        <v>6096</v>
      </c>
      <c r="H7078" s="110" t="s">
        <v>6191</v>
      </c>
      <c r="I7078" s="110"/>
    </row>
    <row r="7079" spans="1:9" ht="11.25" customHeight="1" x14ac:dyDescent="0.2">
      <c r="A7079" s="181">
        <v>103561</v>
      </c>
      <c r="B7079" s="182" t="s">
        <v>11065</v>
      </c>
      <c r="C7079" s="182" t="s">
        <v>171</v>
      </c>
      <c r="D7079" s="183"/>
      <c r="E7079" s="188" t="s">
        <v>15193</v>
      </c>
      <c r="F7079" s="186">
        <v>0</v>
      </c>
      <c r="G7079" s="185" t="s">
        <v>6096</v>
      </c>
      <c r="H7079" s="110" t="s">
        <v>6201</v>
      </c>
      <c r="I7079" s="110"/>
    </row>
    <row r="7080" spans="1:9" ht="11.25" customHeight="1" x14ac:dyDescent="0.2">
      <c r="A7080" s="181">
        <v>103562</v>
      </c>
      <c r="B7080" s="182" t="s">
        <v>7118</v>
      </c>
      <c r="C7080" s="182" t="s">
        <v>4448</v>
      </c>
      <c r="D7080" s="183">
        <v>45008</v>
      </c>
      <c r="E7080" s="188" t="s">
        <v>15194</v>
      </c>
      <c r="F7080" s="186">
        <v>28393</v>
      </c>
      <c r="G7080" s="185" t="s">
        <v>6096</v>
      </c>
      <c r="H7080" s="110" t="s">
        <v>6100</v>
      </c>
      <c r="I7080" s="110"/>
    </row>
    <row r="7081" spans="1:9" ht="11.25" customHeight="1" x14ac:dyDescent="0.2">
      <c r="A7081" s="181">
        <v>103563</v>
      </c>
      <c r="B7081" s="182" t="s">
        <v>4242</v>
      </c>
      <c r="C7081" s="182" t="s">
        <v>178</v>
      </c>
      <c r="D7081" s="184"/>
      <c r="E7081" s="188" t="s">
        <v>15193</v>
      </c>
      <c r="F7081" s="186">
        <v>0</v>
      </c>
      <c r="G7081" s="185" t="s">
        <v>6096</v>
      </c>
      <c r="H7081" s="110" t="s">
        <v>6100</v>
      </c>
      <c r="I7081" s="110"/>
    </row>
    <row r="7082" spans="1:9" ht="11.25" customHeight="1" x14ac:dyDescent="0.2">
      <c r="A7082" s="181">
        <v>103564</v>
      </c>
      <c r="B7082" s="182" t="s">
        <v>6431</v>
      </c>
      <c r="C7082" s="182" t="s">
        <v>178</v>
      </c>
      <c r="D7082" s="183">
        <v>45013</v>
      </c>
      <c r="E7082" s="188" t="s">
        <v>15194</v>
      </c>
      <c r="F7082" s="186">
        <v>23557</v>
      </c>
      <c r="G7082" s="185" t="s">
        <v>6096</v>
      </c>
      <c r="H7082" s="110" t="s">
        <v>6100</v>
      </c>
      <c r="I7082" s="110"/>
    </row>
    <row r="7083" spans="1:9" ht="11.25" customHeight="1" x14ac:dyDescent="0.2">
      <c r="A7083" s="181">
        <v>103565</v>
      </c>
      <c r="B7083" s="182" t="s">
        <v>6430</v>
      </c>
      <c r="C7083" s="182" t="s">
        <v>178</v>
      </c>
      <c r="D7083" s="183">
        <v>45006</v>
      </c>
      <c r="E7083" s="188" t="s">
        <v>15194</v>
      </c>
      <c r="F7083" s="186">
        <v>63699</v>
      </c>
      <c r="G7083" s="185" t="s">
        <v>6096</v>
      </c>
      <c r="H7083" s="110" t="s">
        <v>6100</v>
      </c>
      <c r="I7083" s="110"/>
    </row>
    <row r="7084" spans="1:9" ht="11.25" customHeight="1" x14ac:dyDescent="0.2">
      <c r="A7084" s="181">
        <v>103566</v>
      </c>
      <c r="B7084" s="182" t="s">
        <v>11064</v>
      </c>
      <c r="C7084" s="182" t="s">
        <v>178</v>
      </c>
      <c r="D7084" s="183"/>
      <c r="E7084" s="188" t="s">
        <v>15193</v>
      </c>
      <c r="F7084" s="186">
        <v>0</v>
      </c>
      <c r="G7084" s="185" t="s">
        <v>6096</v>
      </c>
      <c r="H7084" s="110" t="s">
        <v>6100</v>
      </c>
      <c r="I7084" s="110"/>
    </row>
    <row r="7085" spans="1:9" ht="11.25" customHeight="1" x14ac:dyDescent="0.2">
      <c r="A7085" s="181">
        <v>103567</v>
      </c>
      <c r="B7085" s="182" t="s">
        <v>11064</v>
      </c>
      <c r="C7085" s="182" t="s">
        <v>183</v>
      </c>
      <c r="D7085" s="184"/>
      <c r="E7085" s="188" t="s">
        <v>15193</v>
      </c>
      <c r="F7085" s="186">
        <v>0</v>
      </c>
      <c r="G7085" s="185" t="s">
        <v>6096</v>
      </c>
      <c r="H7085" s="110" t="s">
        <v>6100</v>
      </c>
      <c r="I7085" s="110"/>
    </row>
    <row r="7086" spans="1:9" ht="11.25" customHeight="1" x14ac:dyDescent="0.2">
      <c r="A7086" s="181">
        <v>103568</v>
      </c>
      <c r="B7086" s="182" t="s">
        <v>4364</v>
      </c>
      <c r="C7086" s="182" t="s">
        <v>178</v>
      </c>
      <c r="D7086" s="183"/>
      <c r="E7086" s="188" t="s">
        <v>15193</v>
      </c>
      <c r="F7086" s="186">
        <v>0</v>
      </c>
      <c r="G7086" s="185" t="s">
        <v>6096</v>
      </c>
      <c r="H7086" s="110" t="s">
        <v>6100</v>
      </c>
      <c r="I7086" s="110"/>
    </row>
    <row r="7087" spans="1:9" ht="11.25" customHeight="1" x14ac:dyDescent="0.2">
      <c r="A7087" s="181">
        <v>103569</v>
      </c>
      <c r="B7087" s="182" t="s">
        <v>4141</v>
      </c>
      <c r="C7087" s="182" t="s">
        <v>178</v>
      </c>
      <c r="D7087" s="183"/>
      <c r="E7087" s="188" t="s">
        <v>15193</v>
      </c>
      <c r="F7087" s="186">
        <v>0</v>
      </c>
      <c r="G7087" s="185" t="s">
        <v>6096</v>
      </c>
      <c r="H7087" s="110" t="s">
        <v>6560</v>
      </c>
      <c r="I7087" s="110"/>
    </row>
    <row r="7088" spans="1:9" ht="11.25" customHeight="1" x14ac:dyDescent="0.2">
      <c r="A7088" s="181">
        <v>103570</v>
      </c>
      <c r="B7088" s="182" t="s">
        <v>4147</v>
      </c>
      <c r="C7088" s="182" t="s">
        <v>178</v>
      </c>
      <c r="D7088" s="183"/>
      <c r="E7088" s="188" t="s">
        <v>15193</v>
      </c>
      <c r="F7088" s="186">
        <v>0</v>
      </c>
      <c r="G7088" s="185" t="s">
        <v>6096</v>
      </c>
      <c r="H7088" s="110" t="s">
        <v>6097</v>
      </c>
      <c r="I7088" s="110"/>
    </row>
    <row r="7089" spans="1:9" ht="11.25" customHeight="1" x14ac:dyDescent="0.2">
      <c r="A7089" s="181">
        <v>103571</v>
      </c>
      <c r="B7089" s="182" t="s">
        <v>4185</v>
      </c>
      <c r="C7089" s="182" t="s">
        <v>178</v>
      </c>
      <c r="D7089" s="184"/>
      <c r="E7089" s="188" t="s">
        <v>15193</v>
      </c>
      <c r="F7089" s="186">
        <v>0</v>
      </c>
      <c r="G7089" s="185" t="s">
        <v>6096</v>
      </c>
      <c r="H7089" s="110" t="s">
        <v>6406</v>
      </c>
      <c r="I7089" s="110"/>
    </row>
    <row r="7090" spans="1:9" ht="11.25" customHeight="1" x14ac:dyDescent="0.2">
      <c r="A7090" s="181">
        <v>103572</v>
      </c>
      <c r="B7090" s="182" t="s">
        <v>8847</v>
      </c>
      <c r="C7090" s="182" t="s">
        <v>178</v>
      </c>
      <c r="D7090" s="183">
        <v>43552</v>
      </c>
      <c r="E7090" s="188" t="s">
        <v>15195</v>
      </c>
      <c r="F7090" s="186">
        <v>17090.990000000002</v>
      </c>
      <c r="G7090" s="185" t="s">
        <v>6096</v>
      </c>
      <c r="H7090" s="110" t="s">
        <v>6152</v>
      </c>
      <c r="I7090" s="110"/>
    </row>
    <row r="7091" spans="1:9" ht="11.25" customHeight="1" x14ac:dyDescent="0.2">
      <c r="A7091" s="181">
        <v>103573</v>
      </c>
      <c r="B7091" s="182" t="s">
        <v>4397</v>
      </c>
      <c r="C7091" s="182" t="s">
        <v>178</v>
      </c>
      <c r="D7091" s="183">
        <v>45014</v>
      </c>
      <c r="E7091" s="188" t="s">
        <v>15194</v>
      </c>
      <c r="F7091" s="186">
        <v>13733</v>
      </c>
      <c r="G7091" s="185" t="s">
        <v>6096</v>
      </c>
      <c r="H7091" s="110" t="s">
        <v>7184</v>
      </c>
      <c r="I7091" s="110"/>
    </row>
    <row r="7092" spans="1:9" ht="11.25" customHeight="1" x14ac:dyDescent="0.2">
      <c r="A7092" s="181">
        <v>103574</v>
      </c>
      <c r="B7092" s="182" t="s">
        <v>4241</v>
      </c>
      <c r="C7092" s="182" t="s">
        <v>171</v>
      </c>
      <c r="D7092" s="183"/>
      <c r="E7092" s="188" t="s">
        <v>15193</v>
      </c>
      <c r="F7092" s="186">
        <v>0</v>
      </c>
      <c r="G7092" s="185" t="s">
        <v>6096</v>
      </c>
      <c r="H7092" s="110" t="s">
        <v>6257</v>
      </c>
      <c r="I7092" s="110"/>
    </row>
    <row r="7093" spans="1:9" ht="11.25" customHeight="1" x14ac:dyDescent="0.2">
      <c r="A7093" s="181">
        <v>103575</v>
      </c>
      <c r="B7093" s="182" t="s">
        <v>4389</v>
      </c>
      <c r="C7093" s="182" t="s">
        <v>178</v>
      </c>
      <c r="D7093" s="183"/>
      <c r="E7093" s="188" t="s">
        <v>15193</v>
      </c>
      <c r="F7093" s="186">
        <v>0</v>
      </c>
      <c r="G7093" s="185" t="s">
        <v>6096</v>
      </c>
      <c r="H7093" s="110" t="s">
        <v>6191</v>
      </c>
      <c r="I7093" s="110"/>
    </row>
    <row r="7094" spans="1:9" ht="11.25" customHeight="1" x14ac:dyDescent="0.2">
      <c r="A7094" s="181">
        <v>103576</v>
      </c>
      <c r="B7094" s="182" t="s">
        <v>4241</v>
      </c>
      <c r="C7094" s="182" t="s">
        <v>183</v>
      </c>
      <c r="D7094" s="183">
        <v>45014</v>
      </c>
      <c r="E7094" s="188" t="s">
        <v>15194</v>
      </c>
      <c r="F7094" s="186">
        <v>2166</v>
      </c>
      <c r="G7094" s="185" t="s">
        <v>6096</v>
      </c>
      <c r="H7094" s="110" t="s">
        <v>6215</v>
      </c>
      <c r="I7094" s="110"/>
    </row>
    <row r="7095" spans="1:9" ht="11.25" customHeight="1" x14ac:dyDescent="0.2">
      <c r="A7095" s="181">
        <v>103577</v>
      </c>
      <c r="B7095" s="182" t="s">
        <v>4122</v>
      </c>
      <c r="C7095" s="182" t="s">
        <v>178</v>
      </c>
      <c r="D7095" s="183"/>
      <c r="E7095" s="188" t="s">
        <v>15193</v>
      </c>
      <c r="F7095" s="186">
        <v>0</v>
      </c>
      <c r="G7095" s="185" t="s">
        <v>6096</v>
      </c>
      <c r="H7095" s="110" t="s">
        <v>7136</v>
      </c>
      <c r="I7095" s="110"/>
    </row>
    <row r="7096" spans="1:9" ht="11.25" customHeight="1" x14ac:dyDescent="0.2">
      <c r="A7096" s="181">
        <v>103578</v>
      </c>
      <c r="B7096" s="182" t="s">
        <v>4269</v>
      </c>
      <c r="C7096" s="182" t="s">
        <v>2927</v>
      </c>
      <c r="D7096" s="183"/>
      <c r="E7096" s="188" t="s">
        <v>15193</v>
      </c>
      <c r="F7096" s="186">
        <v>0</v>
      </c>
      <c r="G7096" s="185" t="s">
        <v>6096</v>
      </c>
      <c r="H7096" s="110" t="s">
        <v>7136</v>
      </c>
      <c r="I7096" s="110"/>
    </row>
    <row r="7097" spans="1:9" ht="11.25" customHeight="1" x14ac:dyDescent="0.2">
      <c r="A7097" s="181">
        <v>103579</v>
      </c>
      <c r="B7097" s="182" t="s">
        <v>4398</v>
      </c>
      <c r="C7097" s="182" t="s">
        <v>171</v>
      </c>
      <c r="D7097" s="184">
        <v>45062</v>
      </c>
      <c r="E7097" s="188" t="s">
        <v>15194</v>
      </c>
      <c r="F7097" s="186">
        <v>31776</v>
      </c>
      <c r="G7097" s="185" t="s">
        <v>6096</v>
      </c>
      <c r="H7097" s="110" t="s">
        <v>6119</v>
      </c>
      <c r="I7097" s="110"/>
    </row>
    <row r="7098" spans="1:9" ht="11.25" customHeight="1" x14ac:dyDescent="0.2">
      <c r="A7098" s="181">
        <v>103580</v>
      </c>
      <c r="B7098" s="182" t="s">
        <v>6427</v>
      </c>
      <c r="C7098" s="182" t="s">
        <v>171</v>
      </c>
      <c r="D7098" s="183">
        <v>45013</v>
      </c>
      <c r="E7098" s="188" t="s">
        <v>15194</v>
      </c>
      <c r="F7098" s="186">
        <v>6864</v>
      </c>
      <c r="G7098" s="185" t="s">
        <v>6096</v>
      </c>
      <c r="H7098" s="110" t="s">
        <v>6119</v>
      </c>
      <c r="I7098" s="110"/>
    </row>
    <row r="7099" spans="1:9" ht="11.25" customHeight="1" x14ac:dyDescent="0.2">
      <c r="A7099" s="181">
        <v>103581</v>
      </c>
      <c r="B7099" s="182" t="s">
        <v>11063</v>
      </c>
      <c r="C7099" s="182" t="s">
        <v>178</v>
      </c>
      <c r="D7099" s="183"/>
      <c r="E7099" s="188" t="s">
        <v>15193</v>
      </c>
      <c r="F7099" s="186">
        <v>0</v>
      </c>
      <c r="G7099" s="185" t="s">
        <v>6096</v>
      </c>
      <c r="H7099" s="110" t="s">
        <v>6119</v>
      </c>
      <c r="I7099" s="110"/>
    </row>
    <row r="7100" spans="1:9" ht="11.25" customHeight="1" x14ac:dyDescent="0.2">
      <c r="A7100" s="181">
        <v>103582</v>
      </c>
      <c r="B7100" s="182" t="s">
        <v>382</v>
      </c>
      <c r="C7100" s="182" t="s">
        <v>273</v>
      </c>
      <c r="D7100" s="183"/>
      <c r="E7100" s="188" t="s">
        <v>15193</v>
      </c>
      <c r="F7100" s="186">
        <v>0</v>
      </c>
      <c r="G7100" s="185" t="s">
        <v>6096</v>
      </c>
      <c r="H7100" s="110" t="s">
        <v>6119</v>
      </c>
      <c r="I7100" s="110"/>
    </row>
    <row r="7101" spans="1:9" ht="11.25" customHeight="1" x14ac:dyDescent="0.2">
      <c r="A7101" s="181">
        <v>103583</v>
      </c>
      <c r="B7101" s="182" t="s">
        <v>383</v>
      </c>
      <c r="C7101" s="182" t="s">
        <v>273</v>
      </c>
      <c r="D7101" s="183"/>
      <c r="E7101" s="188" t="s">
        <v>15193</v>
      </c>
      <c r="F7101" s="186">
        <v>0</v>
      </c>
      <c r="G7101" s="185" t="s">
        <v>6096</v>
      </c>
      <c r="H7101" s="110" t="s">
        <v>6119</v>
      </c>
      <c r="I7101" s="110"/>
    </row>
    <row r="7102" spans="1:9" ht="11.25" customHeight="1" x14ac:dyDescent="0.2">
      <c r="A7102" s="181">
        <v>103584</v>
      </c>
      <c r="B7102" s="182" t="s">
        <v>11062</v>
      </c>
      <c r="C7102" s="182" t="s">
        <v>4448</v>
      </c>
      <c r="D7102" s="183"/>
      <c r="E7102" s="188" t="s">
        <v>15193</v>
      </c>
      <c r="F7102" s="186">
        <v>0</v>
      </c>
      <c r="G7102" s="185" t="s">
        <v>6096</v>
      </c>
      <c r="H7102" s="110" t="s">
        <v>6240</v>
      </c>
      <c r="I7102" s="110"/>
    </row>
    <row r="7103" spans="1:9" ht="11.25" customHeight="1" x14ac:dyDescent="0.2">
      <c r="A7103" s="181">
        <v>103585</v>
      </c>
      <c r="B7103" s="182" t="s">
        <v>14930</v>
      </c>
      <c r="C7103" s="182" t="s">
        <v>178</v>
      </c>
      <c r="D7103" s="183">
        <v>44719</v>
      </c>
      <c r="E7103" s="188" t="s">
        <v>7328</v>
      </c>
      <c r="F7103" s="186">
        <v>27686</v>
      </c>
      <c r="G7103" s="185" t="s">
        <v>6096</v>
      </c>
      <c r="H7103" s="110" t="s">
        <v>6240</v>
      </c>
      <c r="I7103" s="110"/>
    </row>
    <row r="7104" spans="1:9" ht="11.25" customHeight="1" x14ac:dyDescent="0.2">
      <c r="A7104" s="181">
        <v>103586</v>
      </c>
      <c r="B7104" s="182" t="s">
        <v>11061</v>
      </c>
      <c r="C7104" s="182" t="s">
        <v>4448</v>
      </c>
      <c r="D7104" s="183"/>
      <c r="E7104" s="188" t="s">
        <v>15193</v>
      </c>
      <c r="F7104" s="186">
        <v>0</v>
      </c>
      <c r="G7104" s="185" t="s">
        <v>6096</v>
      </c>
      <c r="H7104" s="110" t="s">
        <v>6124</v>
      </c>
      <c r="I7104" s="110"/>
    </row>
    <row r="7105" spans="1:9" ht="11.25" customHeight="1" x14ac:dyDescent="0.2">
      <c r="A7105" s="181">
        <v>103587</v>
      </c>
      <c r="B7105" s="182" t="s">
        <v>7484</v>
      </c>
      <c r="C7105" s="182" t="s">
        <v>171</v>
      </c>
      <c r="D7105" s="183">
        <v>45002</v>
      </c>
      <c r="E7105" s="188" t="s">
        <v>15194</v>
      </c>
      <c r="F7105" s="186">
        <v>4982.99</v>
      </c>
      <c r="G7105" s="185" t="s">
        <v>6096</v>
      </c>
      <c r="H7105" s="110" t="s">
        <v>7136</v>
      </c>
      <c r="I7105" s="110"/>
    </row>
    <row r="7106" spans="1:9" ht="11.25" customHeight="1" x14ac:dyDescent="0.2">
      <c r="A7106" s="181">
        <v>103591</v>
      </c>
      <c r="B7106" s="182" t="s">
        <v>4177</v>
      </c>
      <c r="C7106" s="182" t="s">
        <v>178</v>
      </c>
      <c r="D7106" s="183"/>
      <c r="E7106" s="188" t="s">
        <v>15193</v>
      </c>
      <c r="F7106" s="186">
        <v>0</v>
      </c>
      <c r="G7106" s="185" t="s">
        <v>6096</v>
      </c>
      <c r="H7106" s="110" t="s">
        <v>6215</v>
      </c>
      <c r="I7106" s="110"/>
    </row>
    <row r="7107" spans="1:9" ht="11.25" customHeight="1" x14ac:dyDescent="0.2">
      <c r="A7107" s="181">
        <v>103592</v>
      </c>
      <c r="B7107" s="182" t="s">
        <v>4217</v>
      </c>
      <c r="C7107" s="182" t="s">
        <v>171</v>
      </c>
      <c r="D7107" s="183"/>
      <c r="E7107" s="188" t="s">
        <v>15193</v>
      </c>
      <c r="F7107" s="186">
        <v>0</v>
      </c>
      <c r="G7107" s="185" t="s">
        <v>6096</v>
      </c>
      <c r="H7107" s="110" t="s">
        <v>7136</v>
      </c>
      <c r="I7107" s="110"/>
    </row>
    <row r="7108" spans="1:9" ht="11.25" customHeight="1" x14ac:dyDescent="0.2">
      <c r="A7108" s="181">
        <v>103593</v>
      </c>
      <c r="B7108" s="182" t="s">
        <v>4031</v>
      </c>
      <c r="C7108" s="182" t="s">
        <v>178</v>
      </c>
      <c r="D7108" s="183"/>
      <c r="E7108" s="188" t="s">
        <v>15193</v>
      </c>
      <c r="F7108" s="186">
        <v>0</v>
      </c>
      <c r="G7108" s="185" t="s">
        <v>6096</v>
      </c>
      <c r="H7108" s="110" t="s">
        <v>10674</v>
      </c>
      <c r="I7108" s="110"/>
    </row>
    <row r="7109" spans="1:9" ht="11.25" customHeight="1" x14ac:dyDescent="0.2">
      <c r="A7109" s="181">
        <v>103594</v>
      </c>
      <c r="B7109" s="182" t="s">
        <v>4265</v>
      </c>
      <c r="C7109" s="182" t="s">
        <v>178</v>
      </c>
      <c r="D7109" s="183"/>
      <c r="E7109" s="188" t="s">
        <v>15193</v>
      </c>
      <c r="F7109" s="186">
        <v>0</v>
      </c>
      <c r="G7109" s="185" t="s">
        <v>6096</v>
      </c>
      <c r="H7109" s="110" t="s">
        <v>6215</v>
      </c>
      <c r="I7109" s="110"/>
    </row>
    <row r="7110" spans="1:9" ht="11.25" customHeight="1" x14ac:dyDescent="0.2">
      <c r="A7110" s="181">
        <v>103596</v>
      </c>
      <c r="B7110" s="182" t="s">
        <v>4392</v>
      </c>
      <c r="C7110" s="182" t="s">
        <v>171</v>
      </c>
      <c r="D7110" s="183"/>
      <c r="E7110" s="188" t="s">
        <v>15193</v>
      </c>
      <c r="F7110" s="186">
        <v>0</v>
      </c>
      <c r="G7110" s="185" t="s">
        <v>6096</v>
      </c>
      <c r="H7110" s="110" t="s">
        <v>6124</v>
      </c>
      <c r="I7110" s="110"/>
    </row>
    <row r="7111" spans="1:9" ht="11.25" customHeight="1" x14ac:dyDescent="0.2">
      <c r="A7111" s="181">
        <v>103599</v>
      </c>
      <c r="B7111" s="182" t="s">
        <v>9171</v>
      </c>
      <c r="C7111" s="182" t="s">
        <v>178</v>
      </c>
      <c r="D7111" s="183">
        <v>43523</v>
      </c>
      <c r="E7111" s="188" t="s">
        <v>15195</v>
      </c>
      <c r="F7111" s="186">
        <v>37383.01</v>
      </c>
      <c r="G7111" s="185" t="s">
        <v>6096</v>
      </c>
      <c r="H7111" s="110" t="s">
        <v>10674</v>
      </c>
      <c r="I7111" s="110"/>
    </row>
    <row r="7112" spans="1:9" ht="11.25" customHeight="1" x14ac:dyDescent="0.2">
      <c r="A7112" s="181">
        <v>103600</v>
      </c>
      <c r="B7112" s="182" t="s">
        <v>9096</v>
      </c>
      <c r="C7112" s="182" t="s">
        <v>178</v>
      </c>
      <c r="D7112" s="184">
        <v>43530</v>
      </c>
      <c r="E7112" s="188" t="s">
        <v>15195</v>
      </c>
      <c r="F7112" s="186">
        <v>3500</v>
      </c>
      <c r="G7112" s="185" t="s">
        <v>6096</v>
      </c>
      <c r="H7112" s="110" t="s">
        <v>6191</v>
      </c>
      <c r="I7112" s="110"/>
    </row>
    <row r="7113" spans="1:9" ht="11.25" customHeight="1" x14ac:dyDescent="0.2">
      <c r="A7113" s="181">
        <v>103601</v>
      </c>
      <c r="B7113" s="182" t="s">
        <v>5092</v>
      </c>
      <c r="C7113" s="182" t="s">
        <v>178</v>
      </c>
      <c r="D7113" s="183"/>
      <c r="E7113" s="188" t="s">
        <v>15193</v>
      </c>
      <c r="F7113" s="186">
        <v>0</v>
      </c>
      <c r="G7113" s="185" t="s">
        <v>6096</v>
      </c>
      <c r="H7113" s="110" t="s">
        <v>6119</v>
      </c>
      <c r="I7113" s="110"/>
    </row>
    <row r="7114" spans="1:9" ht="11.25" customHeight="1" x14ac:dyDescent="0.2">
      <c r="A7114" s="181">
        <v>103602</v>
      </c>
      <c r="B7114" s="182" t="s">
        <v>6426</v>
      </c>
      <c r="C7114" s="182" t="s">
        <v>171</v>
      </c>
      <c r="D7114" s="183">
        <v>45013</v>
      </c>
      <c r="E7114" s="188" t="s">
        <v>15194</v>
      </c>
      <c r="F7114" s="186">
        <v>21682</v>
      </c>
      <c r="G7114" s="185" t="s">
        <v>6096</v>
      </c>
      <c r="H7114" s="110" t="s">
        <v>10674</v>
      </c>
      <c r="I7114" s="110"/>
    </row>
    <row r="7115" spans="1:9" ht="11.25" customHeight="1" x14ac:dyDescent="0.2">
      <c r="A7115" s="181">
        <v>103603</v>
      </c>
      <c r="B7115" s="182" t="s">
        <v>2481</v>
      </c>
      <c r="C7115" s="182" t="s">
        <v>178</v>
      </c>
      <c r="D7115" s="183">
        <v>44707</v>
      </c>
      <c r="E7115" s="188" t="s">
        <v>7328</v>
      </c>
      <c r="F7115" s="186">
        <v>1887.01</v>
      </c>
      <c r="G7115" s="185" t="s">
        <v>6096</v>
      </c>
      <c r="H7115" s="110" t="s">
        <v>7136</v>
      </c>
      <c r="I7115" s="110"/>
    </row>
    <row r="7116" spans="1:9" ht="11.25" customHeight="1" x14ac:dyDescent="0.2">
      <c r="A7116" s="181">
        <v>103604</v>
      </c>
      <c r="B7116" s="182" t="s">
        <v>5068</v>
      </c>
      <c r="C7116" s="182" t="s">
        <v>178</v>
      </c>
      <c r="D7116" s="183">
        <v>44707</v>
      </c>
      <c r="E7116" s="188" t="s">
        <v>7328</v>
      </c>
      <c r="F7116" s="186">
        <v>1396</v>
      </c>
      <c r="G7116" s="185" t="s">
        <v>6096</v>
      </c>
      <c r="H7116" s="110" t="s">
        <v>6124</v>
      </c>
      <c r="I7116" s="110"/>
    </row>
    <row r="7117" spans="1:9" ht="11.25" customHeight="1" x14ac:dyDescent="0.2">
      <c r="A7117" s="181">
        <v>103605</v>
      </c>
      <c r="B7117" s="182" t="s">
        <v>5960</v>
      </c>
      <c r="C7117" s="182" t="s">
        <v>178</v>
      </c>
      <c r="D7117" s="183"/>
      <c r="E7117" s="188" t="s">
        <v>15193</v>
      </c>
      <c r="F7117" s="186">
        <v>0</v>
      </c>
      <c r="G7117" s="185" t="s">
        <v>6096</v>
      </c>
      <c r="H7117" s="110" t="s">
        <v>7136</v>
      </c>
      <c r="I7117" s="110"/>
    </row>
    <row r="7118" spans="1:9" ht="11.25" customHeight="1" x14ac:dyDescent="0.2">
      <c r="A7118" s="181">
        <v>103606</v>
      </c>
      <c r="B7118" s="182" t="s">
        <v>6425</v>
      </c>
      <c r="C7118" s="182" t="s">
        <v>178</v>
      </c>
      <c r="D7118" s="183">
        <v>45007</v>
      </c>
      <c r="E7118" s="188" t="s">
        <v>15194</v>
      </c>
      <c r="F7118" s="186">
        <v>1724</v>
      </c>
      <c r="G7118" s="185" t="s">
        <v>6096</v>
      </c>
      <c r="H7118" s="110" t="s">
        <v>10674</v>
      </c>
      <c r="I7118" s="110"/>
    </row>
    <row r="7119" spans="1:9" ht="11.25" customHeight="1" x14ac:dyDescent="0.2">
      <c r="A7119" s="181">
        <v>103607</v>
      </c>
      <c r="B7119" s="182" t="s">
        <v>1720</v>
      </c>
      <c r="C7119" s="182" t="s">
        <v>168</v>
      </c>
      <c r="D7119" s="183">
        <v>43801</v>
      </c>
      <c r="E7119" s="188" t="s">
        <v>15195</v>
      </c>
      <c r="F7119" s="186">
        <v>7962</v>
      </c>
      <c r="G7119" s="185" t="s">
        <v>6096</v>
      </c>
      <c r="H7119" s="110" t="s">
        <v>6207</v>
      </c>
      <c r="I7119" s="110"/>
    </row>
    <row r="7120" spans="1:9" ht="11.25" customHeight="1" x14ac:dyDescent="0.2">
      <c r="A7120" s="181">
        <v>103608</v>
      </c>
      <c r="B7120" s="182" t="s">
        <v>4060</v>
      </c>
      <c r="C7120" s="182" t="s">
        <v>178</v>
      </c>
      <c r="D7120" s="183">
        <v>44592</v>
      </c>
      <c r="E7120" s="188" t="s">
        <v>7328</v>
      </c>
      <c r="F7120" s="186">
        <v>73406.009999999995</v>
      </c>
      <c r="G7120" s="185" t="s">
        <v>6096</v>
      </c>
      <c r="H7120" s="110" t="s">
        <v>6119</v>
      </c>
      <c r="I7120" s="110"/>
    </row>
    <row r="7121" spans="1:9" ht="11.25" customHeight="1" x14ac:dyDescent="0.2">
      <c r="A7121" s="181">
        <v>103609</v>
      </c>
      <c r="B7121" s="182" t="s">
        <v>3240</v>
      </c>
      <c r="C7121" s="182" t="s">
        <v>183</v>
      </c>
      <c r="D7121" s="183">
        <v>43843</v>
      </c>
      <c r="E7121" s="188" t="s">
        <v>15196</v>
      </c>
      <c r="F7121" s="186">
        <v>88067.14</v>
      </c>
      <c r="G7121" s="185" t="s">
        <v>6096</v>
      </c>
      <c r="H7121" s="110" t="s">
        <v>6207</v>
      </c>
      <c r="I7121" s="110"/>
    </row>
    <row r="7122" spans="1:9" ht="11.25" customHeight="1" x14ac:dyDescent="0.2">
      <c r="A7122" s="181">
        <v>103610</v>
      </c>
      <c r="B7122" s="182" t="s">
        <v>662</v>
      </c>
      <c r="C7122" s="182" t="s">
        <v>183</v>
      </c>
      <c r="D7122" s="183">
        <v>43839</v>
      </c>
      <c r="E7122" s="188" t="s">
        <v>15196</v>
      </c>
      <c r="F7122" s="186">
        <v>22766</v>
      </c>
      <c r="G7122" s="185" t="s">
        <v>6096</v>
      </c>
      <c r="H7122" s="110" t="s">
        <v>6124</v>
      </c>
      <c r="I7122" s="110"/>
    </row>
    <row r="7123" spans="1:9" ht="11.25" customHeight="1" x14ac:dyDescent="0.2">
      <c r="A7123" s="181">
        <v>103611</v>
      </c>
      <c r="B7123" s="182" t="s">
        <v>11060</v>
      </c>
      <c r="C7123" s="182" t="s">
        <v>178</v>
      </c>
      <c r="D7123" s="183"/>
      <c r="E7123" s="188" t="s">
        <v>15193</v>
      </c>
      <c r="F7123" s="186">
        <v>0</v>
      </c>
      <c r="G7123" s="185" t="s">
        <v>6096</v>
      </c>
      <c r="H7123" s="110" t="s">
        <v>6119</v>
      </c>
      <c r="I7123" s="110"/>
    </row>
    <row r="7124" spans="1:9" ht="11.25" customHeight="1" x14ac:dyDescent="0.2">
      <c r="A7124" s="181">
        <v>103612</v>
      </c>
      <c r="B7124" s="182" t="s">
        <v>4224</v>
      </c>
      <c r="C7124" s="182" t="s">
        <v>183</v>
      </c>
      <c r="D7124" s="183"/>
      <c r="E7124" s="188" t="s">
        <v>15193</v>
      </c>
      <c r="F7124" s="186">
        <v>0</v>
      </c>
      <c r="G7124" s="185" t="s">
        <v>6096</v>
      </c>
      <c r="H7124" s="110" t="s">
        <v>6119</v>
      </c>
      <c r="I7124" s="110"/>
    </row>
    <row r="7125" spans="1:9" ht="11.25" customHeight="1" x14ac:dyDescent="0.2">
      <c r="A7125" s="181">
        <v>103613</v>
      </c>
      <c r="B7125" s="182" t="s">
        <v>4023</v>
      </c>
      <c r="C7125" s="182" t="s">
        <v>751</v>
      </c>
      <c r="D7125" s="183">
        <v>45013</v>
      </c>
      <c r="E7125" s="188" t="s">
        <v>15194</v>
      </c>
      <c r="F7125" s="186">
        <v>76343</v>
      </c>
      <c r="G7125" s="185" t="s">
        <v>6096</v>
      </c>
      <c r="H7125" s="110" t="s">
        <v>6150</v>
      </c>
      <c r="I7125" s="110"/>
    </row>
    <row r="7126" spans="1:9" ht="11.25" customHeight="1" x14ac:dyDescent="0.2">
      <c r="A7126" s="181">
        <v>103614</v>
      </c>
      <c r="B7126" s="182" t="s">
        <v>4041</v>
      </c>
      <c r="C7126" s="182" t="s">
        <v>183</v>
      </c>
      <c r="D7126" s="183"/>
      <c r="E7126" s="188" t="s">
        <v>15193</v>
      </c>
      <c r="F7126" s="186">
        <v>0</v>
      </c>
      <c r="G7126" s="185" t="s">
        <v>6096</v>
      </c>
      <c r="H7126" s="110" t="s">
        <v>6121</v>
      </c>
      <c r="I7126" s="110"/>
    </row>
    <row r="7127" spans="1:9" ht="11.25" customHeight="1" x14ac:dyDescent="0.2">
      <c r="A7127" s="181">
        <v>103616</v>
      </c>
      <c r="B7127" s="182" t="s">
        <v>4285</v>
      </c>
      <c r="C7127" s="182" t="s">
        <v>751</v>
      </c>
      <c r="D7127" s="184">
        <v>45013</v>
      </c>
      <c r="E7127" s="188" t="s">
        <v>15194</v>
      </c>
      <c r="F7127" s="186">
        <v>109553.99</v>
      </c>
      <c r="G7127" s="185" t="s">
        <v>6096</v>
      </c>
      <c r="H7127" s="110" t="s">
        <v>6155</v>
      </c>
      <c r="I7127" s="110"/>
    </row>
    <row r="7128" spans="1:9" ht="11.25" customHeight="1" x14ac:dyDescent="0.2">
      <c r="A7128" s="181">
        <v>103617</v>
      </c>
      <c r="B7128" s="182" t="s">
        <v>11059</v>
      </c>
      <c r="C7128" s="182" t="s">
        <v>183</v>
      </c>
      <c r="D7128" s="183"/>
      <c r="E7128" s="188" t="s">
        <v>15193</v>
      </c>
      <c r="F7128" s="186">
        <v>0</v>
      </c>
      <c r="G7128" s="185" t="s">
        <v>6096</v>
      </c>
      <c r="H7128" s="110" t="s">
        <v>6221</v>
      </c>
      <c r="I7128" s="110"/>
    </row>
    <row r="7129" spans="1:9" ht="11.25" customHeight="1" x14ac:dyDescent="0.2">
      <c r="A7129" s="181">
        <v>103618</v>
      </c>
      <c r="B7129" s="182" t="s">
        <v>4243</v>
      </c>
      <c r="C7129" s="182" t="s">
        <v>183</v>
      </c>
      <c r="D7129" s="183"/>
      <c r="E7129" s="188" t="s">
        <v>15193</v>
      </c>
      <c r="F7129" s="186">
        <v>0</v>
      </c>
      <c r="G7129" s="185" t="s">
        <v>6096</v>
      </c>
      <c r="H7129" s="110" t="s">
        <v>6221</v>
      </c>
      <c r="I7129" s="110"/>
    </row>
    <row r="7130" spans="1:9" ht="11.25" customHeight="1" x14ac:dyDescent="0.2">
      <c r="A7130" s="181">
        <v>103619</v>
      </c>
      <c r="B7130" s="182" t="s">
        <v>11058</v>
      </c>
      <c r="C7130" s="182" t="s">
        <v>183</v>
      </c>
      <c r="D7130" s="183"/>
      <c r="E7130" s="188" t="s">
        <v>15193</v>
      </c>
      <c r="F7130" s="186">
        <v>0</v>
      </c>
      <c r="G7130" s="185" t="s">
        <v>6096</v>
      </c>
      <c r="H7130" s="110" t="s">
        <v>6280</v>
      </c>
      <c r="I7130" s="110"/>
    </row>
    <row r="7131" spans="1:9" ht="11.25" customHeight="1" x14ac:dyDescent="0.2">
      <c r="A7131" s="181">
        <v>103620</v>
      </c>
      <c r="B7131" s="182" t="s">
        <v>11057</v>
      </c>
      <c r="C7131" s="182" t="s">
        <v>183</v>
      </c>
      <c r="D7131" s="184"/>
      <c r="E7131" s="188" t="s">
        <v>15193</v>
      </c>
      <c r="F7131" s="186">
        <v>0</v>
      </c>
      <c r="G7131" s="185" t="s">
        <v>6096</v>
      </c>
      <c r="H7131" s="110" t="s">
        <v>6221</v>
      </c>
      <c r="I7131" s="110"/>
    </row>
    <row r="7132" spans="1:9" ht="11.25" customHeight="1" x14ac:dyDescent="0.2">
      <c r="A7132" s="181">
        <v>103621</v>
      </c>
      <c r="B7132" s="182" t="s">
        <v>4215</v>
      </c>
      <c r="C7132" s="182" t="s">
        <v>751</v>
      </c>
      <c r="D7132" s="183">
        <v>45013</v>
      </c>
      <c r="E7132" s="188" t="s">
        <v>15194</v>
      </c>
      <c r="F7132" s="186">
        <v>82010</v>
      </c>
      <c r="G7132" s="185" t="s">
        <v>6096</v>
      </c>
      <c r="H7132" s="110" t="s">
        <v>6221</v>
      </c>
      <c r="I7132" s="110"/>
    </row>
    <row r="7133" spans="1:9" ht="11.25" customHeight="1" x14ac:dyDescent="0.2">
      <c r="A7133" s="181">
        <v>103623</v>
      </c>
      <c r="B7133" s="182" t="s">
        <v>11056</v>
      </c>
      <c r="C7133" s="182" t="s">
        <v>183</v>
      </c>
      <c r="D7133" s="183"/>
      <c r="E7133" s="188" t="s">
        <v>15193</v>
      </c>
      <c r="F7133" s="186">
        <v>0</v>
      </c>
      <c r="G7133" s="185" t="s">
        <v>6096</v>
      </c>
      <c r="H7133" s="110" t="s">
        <v>6149</v>
      </c>
      <c r="I7133" s="110"/>
    </row>
    <row r="7134" spans="1:9" ht="11.25" customHeight="1" x14ac:dyDescent="0.2">
      <c r="A7134" s="181">
        <v>103624</v>
      </c>
      <c r="B7134" s="182" t="s">
        <v>11055</v>
      </c>
      <c r="C7134" s="182" t="s">
        <v>183</v>
      </c>
      <c r="D7134" s="183"/>
      <c r="E7134" s="188" t="s">
        <v>15193</v>
      </c>
      <c r="F7134" s="186">
        <v>0</v>
      </c>
      <c r="G7134" s="185" t="s">
        <v>6096</v>
      </c>
      <c r="H7134" s="110" t="s">
        <v>6215</v>
      </c>
      <c r="I7134" s="110"/>
    </row>
    <row r="7135" spans="1:9" ht="11.25" customHeight="1" x14ac:dyDescent="0.2">
      <c r="A7135" s="181">
        <v>103625</v>
      </c>
      <c r="B7135" s="182" t="s">
        <v>11054</v>
      </c>
      <c r="C7135" s="182" t="s">
        <v>178</v>
      </c>
      <c r="D7135" s="183"/>
      <c r="E7135" s="188" t="s">
        <v>15193</v>
      </c>
      <c r="F7135" s="186">
        <v>0</v>
      </c>
      <c r="G7135" s="185" t="s">
        <v>6096</v>
      </c>
      <c r="H7135" s="110" t="s">
        <v>6195</v>
      </c>
      <c r="I7135" s="110"/>
    </row>
    <row r="7136" spans="1:9" ht="11.25" customHeight="1" x14ac:dyDescent="0.2">
      <c r="A7136" s="181">
        <v>103626</v>
      </c>
      <c r="B7136" s="182" t="s">
        <v>11053</v>
      </c>
      <c r="C7136" s="182" t="s">
        <v>183</v>
      </c>
      <c r="D7136" s="183"/>
      <c r="E7136" s="188" t="s">
        <v>15193</v>
      </c>
      <c r="F7136" s="186">
        <v>0</v>
      </c>
      <c r="G7136" s="185" t="s">
        <v>6096</v>
      </c>
      <c r="H7136" s="110" t="s">
        <v>6370</v>
      </c>
      <c r="I7136" s="110"/>
    </row>
    <row r="7137" spans="1:9" ht="11.25" customHeight="1" x14ac:dyDescent="0.2">
      <c r="A7137" s="181">
        <v>103628</v>
      </c>
      <c r="B7137" s="182" t="s">
        <v>4383</v>
      </c>
      <c r="C7137" s="182" t="s">
        <v>171</v>
      </c>
      <c r="D7137" s="183">
        <v>43553</v>
      </c>
      <c r="E7137" s="188" t="s">
        <v>15195</v>
      </c>
      <c r="F7137" s="186">
        <v>144417</v>
      </c>
      <c r="G7137" s="185" t="s">
        <v>6096</v>
      </c>
      <c r="H7137" s="110" t="s">
        <v>6195</v>
      </c>
      <c r="I7137" s="110"/>
    </row>
    <row r="7138" spans="1:9" ht="11.25" customHeight="1" x14ac:dyDescent="0.2">
      <c r="A7138" s="181">
        <v>103629</v>
      </c>
      <c r="B7138" s="182" t="s">
        <v>4382</v>
      </c>
      <c r="C7138" s="182" t="s">
        <v>171</v>
      </c>
      <c r="D7138" s="183"/>
      <c r="E7138" s="188" t="s">
        <v>15193</v>
      </c>
      <c r="F7138" s="186">
        <v>0</v>
      </c>
      <c r="G7138" s="185" t="s">
        <v>6096</v>
      </c>
      <c r="H7138" s="110" t="s">
        <v>6303</v>
      </c>
      <c r="I7138" s="110"/>
    </row>
    <row r="7139" spans="1:9" ht="11.25" customHeight="1" x14ac:dyDescent="0.2">
      <c r="A7139" s="181">
        <v>103630</v>
      </c>
      <c r="B7139" s="182" t="s">
        <v>4345</v>
      </c>
      <c r="C7139" s="182" t="s">
        <v>178</v>
      </c>
      <c r="D7139" s="184">
        <v>43551</v>
      </c>
      <c r="E7139" s="188" t="s">
        <v>15195</v>
      </c>
      <c r="F7139" s="186">
        <v>7701</v>
      </c>
      <c r="G7139" s="185" t="s">
        <v>6096</v>
      </c>
      <c r="H7139" s="110" t="s">
        <v>6303</v>
      </c>
      <c r="I7139" s="110"/>
    </row>
    <row r="7140" spans="1:9" ht="11.25" customHeight="1" x14ac:dyDescent="0.2">
      <c r="A7140" s="181">
        <v>103631</v>
      </c>
      <c r="B7140" s="182" t="s">
        <v>4342</v>
      </c>
      <c r="C7140" s="182" t="s">
        <v>178</v>
      </c>
      <c r="D7140" s="184"/>
      <c r="E7140" s="188" t="s">
        <v>15193</v>
      </c>
      <c r="F7140" s="186">
        <v>0</v>
      </c>
      <c r="G7140" s="185" t="s">
        <v>6096</v>
      </c>
      <c r="H7140" s="110" t="s">
        <v>6303</v>
      </c>
      <c r="I7140" s="110"/>
    </row>
    <row r="7141" spans="1:9" ht="11.25" customHeight="1" x14ac:dyDescent="0.2">
      <c r="A7141" s="181">
        <v>103632</v>
      </c>
      <c r="B7141" s="182" t="s">
        <v>4089</v>
      </c>
      <c r="C7141" s="182" t="s">
        <v>178</v>
      </c>
      <c r="D7141" s="183">
        <v>43551</v>
      </c>
      <c r="E7141" s="188" t="s">
        <v>15195</v>
      </c>
      <c r="F7141" s="186">
        <v>5436</v>
      </c>
      <c r="G7141" s="185" t="s">
        <v>6096</v>
      </c>
      <c r="H7141" s="110" t="s">
        <v>6303</v>
      </c>
      <c r="I7141" s="110"/>
    </row>
    <row r="7142" spans="1:9" ht="11.25" customHeight="1" x14ac:dyDescent="0.2">
      <c r="A7142" s="181">
        <v>103633</v>
      </c>
      <c r="B7142" s="182" t="s">
        <v>11052</v>
      </c>
      <c r="C7142" s="182" t="s">
        <v>178</v>
      </c>
      <c r="D7142" s="183"/>
      <c r="E7142" s="188" t="s">
        <v>15193</v>
      </c>
      <c r="F7142" s="186">
        <v>0</v>
      </c>
      <c r="G7142" s="185" t="s">
        <v>6096</v>
      </c>
      <c r="H7142" s="110" t="s">
        <v>6119</v>
      </c>
      <c r="I7142" s="110"/>
    </row>
    <row r="7143" spans="1:9" ht="11.25" customHeight="1" x14ac:dyDescent="0.2">
      <c r="A7143" s="181">
        <v>103634</v>
      </c>
      <c r="B7143" s="182" t="s">
        <v>11051</v>
      </c>
      <c r="C7143" s="182" t="s">
        <v>178</v>
      </c>
      <c r="D7143" s="184"/>
      <c r="E7143" s="188" t="s">
        <v>15193</v>
      </c>
      <c r="F7143" s="186">
        <v>0</v>
      </c>
      <c r="G7143" s="185" t="s">
        <v>6096</v>
      </c>
      <c r="H7143" s="110" t="s">
        <v>6303</v>
      </c>
      <c r="I7143" s="110"/>
    </row>
    <row r="7144" spans="1:9" ht="11.25" customHeight="1" x14ac:dyDescent="0.2">
      <c r="A7144" s="181">
        <v>103635</v>
      </c>
      <c r="B7144" s="182" t="s">
        <v>11050</v>
      </c>
      <c r="C7144" s="182" t="s">
        <v>171</v>
      </c>
      <c r="D7144" s="183"/>
      <c r="E7144" s="188" t="s">
        <v>15193</v>
      </c>
      <c r="F7144" s="186">
        <v>0</v>
      </c>
      <c r="G7144" s="185" t="s">
        <v>6096</v>
      </c>
      <c r="H7144" s="110" t="s">
        <v>6303</v>
      </c>
      <c r="I7144" s="110"/>
    </row>
    <row r="7145" spans="1:9" ht="11.25" customHeight="1" x14ac:dyDescent="0.2">
      <c r="A7145" s="181">
        <v>103636</v>
      </c>
      <c r="B7145" s="182" t="s">
        <v>4228</v>
      </c>
      <c r="C7145" s="182" t="s">
        <v>183</v>
      </c>
      <c r="D7145" s="183">
        <v>45013</v>
      </c>
      <c r="E7145" s="188" t="s">
        <v>15194</v>
      </c>
      <c r="F7145" s="186">
        <v>185664</v>
      </c>
      <c r="G7145" s="185" t="s">
        <v>6096</v>
      </c>
      <c r="H7145" s="110" t="s">
        <v>6303</v>
      </c>
      <c r="I7145" s="110"/>
    </row>
    <row r="7146" spans="1:9" ht="11.25" customHeight="1" x14ac:dyDescent="0.2">
      <c r="A7146" s="181">
        <v>103637</v>
      </c>
      <c r="B7146" s="182" t="s">
        <v>7483</v>
      </c>
      <c r="C7146" s="182" t="s">
        <v>178</v>
      </c>
      <c r="D7146" s="184">
        <v>45062</v>
      </c>
      <c r="E7146" s="188" t="s">
        <v>15194</v>
      </c>
      <c r="F7146" s="186">
        <v>322051</v>
      </c>
      <c r="G7146" s="185" t="s">
        <v>6096</v>
      </c>
      <c r="H7146" s="110" t="s">
        <v>6195</v>
      </c>
      <c r="I7146" s="110"/>
    </row>
    <row r="7147" spans="1:9" ht="11.25" customHeight="1" x14ac:dyDescent="0.2">
      <c r="A7147" s="181">
        <v>103638</v>
      </c>
      <c r="B7147" s="182" t="s">
        <v>4411</v>
      </c>
      <c r="C7147" s="182" t="s">
        <v>178</v>
      </c>
      <c r="D7147" s="184"/>
      <c r="E7147" s="188" t="s">
        <v>15193</v>
      </c>
      <c r="F7147" s="186">
        <v>0</v>
      </c>
      <c r="G7147" s="185" t="s">
        <v>6096</v>
      </c>
      <c r="H7147" s="110" t="s">
        <v>6195</v>
      </c>
      <c r="I7147" s="110"/>
    </row>
    <row r="7148" spans="1:9" ht="11.25" customHeight="1" x14ac:dyDescent="0.2">
      <c r="A7148" s="181">
        <v>103639</v>
      </c>
      <c r="B7148" s="182" t="s">
        <v>4021</v>
      </c>
      <c r="C7148" s="182" t="s">
        <v>178</v>
      </c>
      <c r="D7148" s="183"/>
      <c r="E7148" s="188" t="s">
        <v>15193</v>
      </c>
      <c r="F7148" s="186">
        <v>0</v>
      </c>
      <c r="G7148" s="185" t="s">
        <v>6096</v>
      </c>
      <c r="H7148" s="110" t="s">
        <v>6195</v>
      </c>
      <c r="I7148" s="110"/>
    </row>
    <row r="7149" spans="1:9" ht="11.25" customHeight="1" x14ac:dyDescent="0.2">
      <c r="A7149" s="181">
        <v>103640</v>
      </c>
      <c r="B7149" s="182" t="s">
        <v>1435</v>
      </c>
      <c r="C7149" s="182" t="s">
        <v>178</v>
      </c>
      <c r="D7149" s="183">
        <v>45013</v>
      </c>
      <c r="E7149" s="188" t="s">
        <v>15194</v>
      </c>
      <c r="F7149" s="186">
        <v>461413</v>
      </c>
      <c r="G7149" s="185" t="s">
        <v>6096</v>
      </c>
      <c r="H7149" s="110" t="s">
        <v>6121</v>
      </c>
      <c r="I7149" s="110"/>
    </row>
    <row r="7150" spans="1:9" ht="11.25" customHeight="1" x14ac:dyDescent="0.2">
      <c r="A7150" s="181">
        <v>103641</v>
      </c>
      <c r="B7150" s="182" t="s">
        <v>4412</v>
      </c>
      <c r="C7150" s="182" t="s">
        <v>178</v>
      </c>
      <c r="D7150" s="183">
        <v>44601</v>
      </c>
      <c r="E7150" s="188" t="s">
        <v>7328</v>
      </c>
      <c r="F7150" s="186">
        <v>150825</v>
      </c>
      <c r="G7150" s="185" t="s">
        <v>6096</v>
      </c>
      <c r="H7150" s="110" t="s">
        <v>6130</v>
      </c>
      <c r="I7150" s="110"/>
    </row>
    <row r="7151" spans="1:9" ht="11.25" customHeight="1" x14ac:dyDescent="0.2">
      <c r="A7151" s="181">
        <v>103642</v>
      </c>
      <c r="B7151" s="182" t="s">
        <v>2627</v>
      </c>
      <c r="C7151" s="182" t="s">
        <v>178</v>
      </c>
      <c r="D7151" s="183">
        <v>44592</v>
      </c>
      <c r="E7151" s="188" t="s">
        <v>7328</v>
      </c>
      <c r="F7151" s="186">
        <v>314219</v>
      </c>
      <c r="G7151" s="185" t="s">
        <v>6096</v>
      </c>
      <c r="H7151" s="110" t="s">
        <v>6280</v>
      </c>
      <c r="I7151" s="110"/>
    </row>
    <row r="7152" spans="1:9" ht="11.25" customHeight="1" x14ac:dyDescent="0.2">
      <c r="A7152" s="181">
        <v>103643</v>
      </c>
      <c r="B7152" s="182" t="s">
        <v>11049</v>
      </c>
      <c r="C7152" s="182" t="s">
        <v>178</v>
      </c>
      <c r="D7152" s="184"/>
      <c r="E7152" s="188" t="s">
        <v>15193</v>
      </c>
      <c r="F7152" s="186">
        <v>0</v>
      </c>
      <c r="G7152" s="185" t="s">
        <v>6096</v>
      </c>
      <c r="H7152" s="110" t="s">
        <v>6119</v>
      </c>
      <c r="I7152" s="110"/>
    </row>
    <row r="7153" spans="1:9" ht="11.25" customHeight="1" x14ac:dyDescent="0.2">
      <c r="A7153" s="181">
        <v>103644</v>
      </c>
      <c r="B7153" s="182" t="s">
        <v>11048</v>
      </c>
      <c r="C7153" s="182" t="s">
        <v>178</v>
      </c>
      <c r="D7153" s="184"/>
      <c r="E7153" s="188" t="s">
        <v>15193</v>
      </c>
      <c r="F7153" s="186">
        <v>0</v>
      </c>
      <c r="G7153" s="185" t="s">
        <v>6096</v>
      </c>
      <c r="H7153" s="110" t="s">
        <v>7385</v>
      </c>
      <c r="I7153" s="110"/>
    </row>
    <row r="7154" spans="1:9" ht="11.25" customHeight="1" x14ac:dyDescent="0.2">
      <c r="A7154" s="181">
        <v>103645</v>
      </c>
      <c r="B7154" s="182" t="s">
        <v>9247</v>
      </c>
      <c r="C7154" s="182" t="s">
        <v>178</v>
      </c>
      <c r="D7154" s="183">
        <v>45007</v>
      </c>
      <c r="E7154" s="188" t="s">
        <v>15194</v>
      </c>
      <c r="F7154" s="186">
        <v>4046</v>
      </c>
      <c r="G7154" s="185" t="s">
        <v>6096</v>
      </c>
      <c r="H7154" s="110" t="s">
        <v>6583</v>
      </c>
      <c r="I7154" s="110"/>
    </row>
    <row r="7155" spans="1:9" ht="11.25" customHeight="1" x14ac:dyDescent="0.2">
      <c r="A7155" s="181">
        <v>103646</v>
      </c>
      <c r="B7155" s="182" t="s">
        <v>11047</v>
      </c>
      <c r="C7155" s="182" t="s">
        <v>178</v>
      </c>
      <c r="D7155" s="183">
        <v>44602</v>
      </c>
      <c r="E7155" s="188" t="s">
        <v>7328</v>
      </c>
      <c r="F7155" s="186">
        <v>33693.01</v>
      </c>
      <c r="G7155" s="185" t="s">
        <v>6096</v>
      </c>
      <c r="H7155" s="110" t="s">
        <v>6155</v>
      </c>
      <c r="I7155" s="110"/>
    </row>
    <row r="7156" spans="1:9" ht="11.25" customHeight="1" x14ac:dyDescent="0.2">
      <c r="A7156" s="181">
        <v>103647</v>
      </c>
      <c r="B7156" s="182" t="s">
        <v>11046</v>
      </c>
      <c r="C7156" s="182" t="s">
        <v>178</v>
      </c>
      <c r="D7156" s="183">
        <v>44602</v>
      </c>
      <c r="E7156" s="188" t="s">
        <v>7328</v>
      </c>
      <c r="F7156" s="186">
        <v>43362.01</v>
      </c>
      <c r="G7156" s="185" t="s">
        <v>6096</v>
      </c>
      <c r="H7156" s="110" t="s">
        <v>6155</v>
      </c>
      <c r="I7156" s="110"/>
    </row>
    <row r="7157" spans="1:9" ht="11.25" customHeight="1" x14ac:dyDescent="0.2">
      <c r="A7157" s="181">
        <v>103649</v>
      </c>
      <c r="B7157" s="182" t="s">
        <v>4091</v>
      </c>
      <c r="C7157" s="182" t="s">
        <v>168</v>
      </c>
      <c r="D7157" s="183"/>
      <c r="E7157" s="188" t="s">
        <v>15193</v>
      </c>
      <c r="F7157" s="186">
        <v>0</v>
      </c>
      <c r="G7157" s="185" t="s">
        <v>6096</v>
      </c>
      <c r="H7157" s="110" t="s">
        <v>6152</v>
      </c>
      <c r="I7157" s="110"/>
    </row>
    <row r="7158" spans="1:9" ht="11.25" customHeight="1" x14ac:dyDescent="0.2">
      <c r="A7158" s="181">
        <v>103650</v>
      </c>
      <c r="B7158" s="182" t="s">
        <v>11045</v>
      </c>
      <c r="C7158" s="182" t="s">
        <v>178</v>
      </c>
      <c r="D7158" s="183"/>
      <c r="E7158" s="188" t="s">
        <v>15193</v>
      </c>
      <c r="F7158" s="186">
        <v>0</v>
      </c>
      <c r="G7158" s="185" t="s">
        <v>6096</v>
      </c>
      <c r="H7158" s="110" t="s">
        <v>6152</v>
      </c>
      <c r="I7158" s="110"/>
    </row>
    <row r="7159" spans="1:9" ht="11.25" customHeight="1" x14ac:dyDescent="0.2">
      <c r="A7159" s="181">
        <v>103651</v>
      </c>
      <c r="B7159" s="182" t="s">
        <v>11044</v>
      </c>
      <c r="C7159" s="182" t="s">
        <v>171</v>
      </c>
      <c r="D7159" s="183"/>
      <c r="E7159" s="188" t="s">
        <v>15193</v>
      </c>
      <c r="F7159" s="186">
        <v>0</v>
      </c>
      <c r="G7159" s="185" t="s">
        <v>6096</v>
      </c>
      <c r="H7159" s="110" t="s">
        <v>6152</v>
      </c>
      <c r="I7159" s="110"/>
    </row>
    <row r="7160" spans="1:9" ht="11.25" customHeight="1" x14ac:dyDescent="0.2">
      <c r="A7160" s="181">
        <v>103652</v>
      </c>
      <c r="B7160" s="182" t="s">
        <v>3193</v>
      </c>
      <c r="C7160" s="182" t="s">
        <v>183</v>
      </c>
      <c r="D7160" s="183">
        <v>45013</v>
      </c>
      <c r="E7160" s="188" t="s">
        <v>15194</v>
      </c>
      <c r="F7160" s="186">
        <v>43635</v>
      </c>
      <c r="G7160" s="185" t="s">
        <v>6096</v>
      </c>
      <c r="H7160" s="110" t="s">
        <v>6152</v>
      </c>
      <c r="I7160" s="110"/>
    </row>
    <row r="7161" spans="1:9" ht="11.25" customHeight="1" x14ac:dyDescent="0.2">
      <c r="A7161" s="181">
        <v>103653</v>
      </c>
      <c r="B7161" s="182" t="s">
        <v>4256</v>
      </c>
      <c r="C7161" s="182" t="s">
        <v>171</v>
      </c>
      <c r="D7161" s="183"/>
      <c r="E7161" s="188" t="s">
        <v>15193</v>
      </c>
      <c r="F7161" s="186">
        <v>0</v>
      </c>
      <c r="G7161" s="185" t="s">
        <v>6096</v>
      </c>
      <c r="H7161" s="110" t="s">
        <v>6152</v>
      </c>
      <c r="I7161" s="110"/>
    </row>
    <row r="7162" spans="1:9" ht="11.25" customHeight="1" x14ac:dyDescent="0.2">
      <c r="A7162" s="181">
        <v>103654</v>
      </c>
      <c r="B7162" s="182" t="s">
        <v>11043</v>
      </c>
      <c r="C7162" s="182" t="s">
        <v>178</v>
      </c>
      <c r="D7162" s="184"/>
      <c r="E7162" s="188" t="s">
        <v>15193</v>
      </c>
      <c r="F7162" s="186">
        <v>0</v>
      </c>
      <c r="G7162" s="185" t="s">
        <v>6096</v>
      </c>
      <c r="H7162" s="110" t="s">
        <v>6141</v>
      </c>
      <c r="I7162" s="110"/>
    </row>
    <row r="7163" spans="1:9" ht="11.25" customHeight="1" x14ac:dyDescent="0.2">
      <c r="A7163" s="181">
        <v>103655</v>
      </c>
      <c r="B7163" s="182" t="s">
        <v>3188</v>
      </c>
      <c r="C7163" s="182" t="s">
        <v>178</v>
      </c>
      <c r="D7163" s="183"/>
      <c r="E7163" s="188" t="s">
        <v>15193</v>
      </c>
      <c r="F7163" s="186">
        <v>0</v>
      </c>
      <c r="G7163" s="185" t="s">
        <v>6096</v>
      </c>
      <c r="H7163" s="110" t="s">
        <v>7101</v>
      </c>
      <c r="I7163" s="110"/>
    </row>
    <row r="7164" spans="1:9" ht="11.25" customHeight="1" x14ac:dyDescent="0.2">
      <c r="A7164" s="181">
        <v>103656</v>
      </c>
      <c r="B7164" s="182" t="s">
        <v>11042</v>
      </c>
      <c r="C7164" s="182" t="s">
        <v>178</v>
      </c>
      <c r="D7164" s="184"/>
      <c r="E7164" s="188" t="s">
        <v>15193</v>
      </c>
      <c r="F7164" s="186">
        <v>0</v>
      </c>
      <c r="G7164" s="185" t="s">
        <v>6096</v>
      </c>
      <c r="H7164" s="110" t="s">
        <v>6141</v>
      </c>
      <c r="I7164" s="110"/>
    </row>
    <row r="7165" spans="1:9" ht="11.25" customHeight="1" x14ac:dyDescent="0.2">
      <c r="A7165" s="181">
        <v>103657</v>
      </c>
      <c r="B7165" s="182" t="s">
        <v>4292</v>
      </c>
      <c r="C7165" s="182" t="s">
        <v>168</v>
      </c>
      <c r="D7165" s="184"/>
      <c r="E7165" s="188" t="s">
        <v>15193</v>
      </c>
      <c r="F7165" s="186">
        <v>0</v>
      </c>
      <c r="G7165" s="185" t="s">
        <v>6096</v>
      </c>
      <c r="H7165" s="110" t="s">
        <v>6141</v>
      </c>
      <c r="I7165" s="110"/>
    </row>
    <row r="7166" spans="1:9" ht="11.25" customHeight="1" x14ac:dyDescent="0.2">
      <c r="A7166" s="181">
        <v>103658</v>
      </c>
      <c r="B7166" s="182" t="s">
        <v>3759</v>
      </c>
      <c r="C7166" s="182" t="s">
        <v>168</v>
      </c>
      <c r="D7166" s="183"/>
      <c r="E7166" s="188" t="s">
        <v>15193</v>
      </c>
      <c r="F7166" s="186">
        <v>0</v>
      </c>
      <c r="G7166" s="185" t="s">
        <v>6096</v>
      </c>
      <c r="H7166" s="110" t="s">
        <v>6141</v>
      </c>
      <c r="I7166" s="110"/>
    </row>
    <row r="7167" spans="1:9" ht="11.25" customHeight="1" x14ac:dyDescent="0.2">
      <c r="A7167" s="181">
        <v>103659</v>
      </c>
      <c r="B7167" s="182" t="s">
        <v>7387</v>
      </c>
      <c r="C7167" s="182" t="s">
        <v>168</v>
      </c>
      <c r="D7167" s="184">
        <v>44991</v>
      </c>
      <c r="E7167" s="188" t="s">
        <v>15194</v>
      </c>
      <c r="F7167" s="186">
        <v>159035</v>
      </c>
      <c r="G7167" s="185" t="s">
        <v>6096</v>
      </c>
      <c r="H7167" s="110" t="s">
        <v>6152</v>
      </c>
      <c r="I7167" s="110"/>
    </row>
    <row r="7168" spans="1:9" ht="11.25" customHeight="1" x14ac:dyDescent="0.2">
      <c r="A7168" s="181">
        <v>103661</v>
      </c>
      <c r="B7168" s="182" t="s">
        <v>4188</v>
      </c>
      <c r="C7168" s="182" t="s">
        <v>178</v>
      </c>
      <c r="D7168" s="184">
        <v>43544</v>
      </c>
      <c r="E7168" s="188" t="s">
        <v>15195</v>
      </c>
      <c r="F7168" s="186">
        <v>8662</v>
      </c>
      <c r="G7168" s="185" t="s">
        <v>6096</v>
      </c>
      <c r="H7168" s="110" t="s">
        <v>6130</v>
      </c>
      <c r="I7168" s="110"/>
    </row>
    <row r="7169" spans="1:9" ht="11.25" customHeight="1" x14ac:dyDescent="0.2">
      <c r="A7169" s="181">
        <v>103662</v>
      </c>
      <c r="B7169" s="182" t="s">
        <v>4155</v>
      </c>
      <c r="C7169" s="182" t="s">
        <v>171</v>
      </c>
      <c r="D7169" s="183"/>
      <c r="E7169" s="188" t="s">
        <v>15193</v>
      </c>
      <c r="F7169" s="186">
        <v>0</v>
      </c>
      <c r="G7169" s="185" t="s">
        <v>6096</v>
      </c>
      <c r="H7169" s="110" t="s">
        <v>6121</v>
      </c>
      <c r="I7169" s="110"/>
    </row>
    <row r="7170" spans="1:9" ht="11.25" customHeight="1" x14ac:dyDescent="0.2">
      <c r="A7170" s="181">
        <v>103663</v>
      </c>
      <c r="B7170" s="182" t="s">
        <v>4076</v>
      </c>
      <c r="C7170" s="182" t="s">
        <v>171</v>
      </c>
      <c r="D7170" s="184"/>
      <c r="E7170" s="188" t="s">
        <v>15193</v>
      </c>
      <c r="F7170" s="186">
        <v>0</v>
      </c>
      <c r="G7170" s="185" t="s">
        <v>6096</v>
      </c>
      <c r="H7170" s="110" t="s">
        <v>6155</v>
      </c>
      <c r="I7170" s="110"/>
    </row>
    <row r="7171" spans="1:9" ht="11.25" customHeight="1" x14ac:dyDescent="0.2">
      <c r="A7171" s="181">
        <v>103664</v>
      </c>
      <c r="B7171" s="182" t="s">
        <v>14937</v>
      </c>
      <c r="C7171" s="182" t="s">
        <v>183</v>
      </c>
      <c r="D7171" s="184">
        <v>44585</v>
      </c>
      <c r="E7171" s="188" t="s">
        <v>7328</v>
      </c>
      <c r="F7171" s="186">
        <v>47529</v>
      </c>
      <c r="G7171" s="185" t="s">
        <v>6096</v>
      </c>
      <c r="H7171" s="110" t="s">
        <v>6130</v>
      </c>
      <c r="I7171" s="110"/>
    </row>
    <row r="7172" spans="1:9" ht="11.25" customHeight="1" x14ac:dyDescent="0.2">
      <c r="A7172" s="181">
        <v>103665</v>
      </c>
      <c r="B7172" s="182" t="s">
        <v>4166</v>
      </c>
      <c r="C7172" s="182" t="s">
        <v>178</v>
      </c>
      <c r="D7172" s="183"/>
      <c r="E7172" s="188" t="s">
        <v>15193</v>
      </c>
      <c r="F7172" s="186">
        <v>0</v>
      </c>
      <c r="G7172" s="185" t="s">
        <v>6096</v>
      </c>
      <c r="H7172" s="110" t="s">
        <v>6121</v>
      </c>
      <c r="I7172" s="110"/>
    </row>
    <row r="7173" spans="1:9" ht="11.25" customHeight="1" x14ac:dyDescent="0.2">
      <c r="A7173" s="181">
        <v>103666</v>
      </c>
      <c r="B7173" s="182" t="s">
        <v>4120</v>
      </c>
      <c r="C7173" s="182" t="s">
        <v>171</v>
      </c>
      <c r="D7173" s="184"/>
      <c r="E7173" s="188" t="s">
        <v>15193</v>
      </c>
      <c r="F7173" s="186">
        <v>0</v>
      </c>
      <c r="G7173" s="185" t="s">
        <v>6096</v>
      </c>
      <c r="H7173" s="110" t="s">
        <v>6119</v>
      </c>
      <c r="I7173" s="110"/>
    </row>
    <row r="7174" spans="1:9" ht="11.25" customHeight="1" x14ac:dyDescent="0.2">
      <c r="A7174" s="181">
        <v>103667</v>
      </c>
      <c r="B7174" s="182" t="s">
        <v>4339</v>
      </c>
      <c r="C7174" s="182" t="s">
        <v>171</v>
      </c>
      <c r="D7174" s="183"/>
      <c r="E7174" s="188" t="s">
        <v>15193</v>
      </c>
      <c r="F7174" s="186">
        <v>0</v>
      </c>
      <c r="G7174" s="185" t="s">
        <v>6096</v>
      </c>
      <c r="H7174" s="110" t="s">
        <v>6121</v>
      </c>
      <c r="I7174" s="110"/>
    </row>
    <row r="7175" spans="1:9" ht="11.25" customHeight="1" x14ac:dyDescent="0.2">
      <c r="A7175" s="181">
        <v>103668</v>
      </c>
      <c r="B7175" s="182" t="s">
        <v>11040</v>
      </c>
      <c r="C7175" s="182" t="s">
        <v>178</v>
      </c>
      <c r="D7175" s="183"/>
      <c r="E7175" s="188" t="s">
        <v>15193</v>
      </c>
      <c r="F7175" s="186">
        <v>0</v>
      </c>
      <c r="G7175" s="185" t="s">
        <v>6096</v>
      </c>
      <c r="H7175" s="110" t="s">
        <v>6121</v>
      </c>
      <c r="I7175" s="110"/>
    </row>
    <row r="7176" spans="1:9" ht="11.25" customHeight="1" x14ac:dyDescent="0.2">
      <c r="A7176" s="181">
        <v>103669</v>
      </c>
      <c r="B7176" s="182" t="s">
        <v>4358</v>
      </c>
      <c r="C7176" s="182" t="s">
        <v>178</v>
      </c>
      <c r="D7176" s="183"/>
      <c r="E7176" s="188" t="s">
        <v>15193</v>
      </c>
      <c r="F7176" s="186">
        <v>0</v>
      </c>
      <c r="G7176" s="185" t="s">
        <v>6096</v>
      </c>
      <c r="H7176" s="110" t="s">
        <v>6121</v>
      </c>
      <c r="I7176" s="110"/>
    </row>
    <row r="7177" spans="1:9" ht="11.25" customHeight="1" x14ac:dyDescent="0.2">
      <c r="A7177" s="181">
        <v>103670</v>
      </c>
      <c r="B7177" s="182" t="s">
        <v>11039</v>
      </c>
      <c r="C7177" s="182" t="s">
        <v>183</v>
      </c>
      <c r="D7177" s="184"/>
      <c r="E7177" s="188" t="s">
        <v>15193</v>
      </c>
      <c r="F7177" s="186">
        <v>0</v>
      </c>
      <c r="G7177" s="185" t="s">
        <v>6096</v>
      </c>
      <c r="H7177" s="110" t="s">
        <v>6121</v>
      </c>
      <c r="I7177" s="110"/>
    </row>
    <row r="7178" spans="1:9" ht="11.25" customHeight="1" x14ac:dyDescent="0.2">
      <c r="A7178" s="181">
        <v>103671</v>
      </c>
      <c r="B7178" s="182" t="s">
        <v>4235</v>
      </c>
      <c r="C7178" s="182" t="s">
        <v>178</v>
      </c>
      <c r="D7178" s="184"/>
      <c r="E7178" s="188" t="s">
        <v>15193</v>
      </c>
      <c r="F7178" s="186">
        <v>0</v>
      </c>
      <c r="G7178" s="185" t="s">
        <v>6096</v>
      </c>
      <c r="H7178" s="110" t="s">
        <v>6451</v>
      </c>
      <c r="I7178" s="110"/>
    </row>
    <row r="7179" spans="1:9" ht="11.25" customHeight="1" x14ac:dyDescent="0.2">
      <c r="A7179" s="181">
        <v>103672</v>
      </c>
      <c r="B7179" s="182" t="s">
        <v>4238</v>
      </c>
      <c r="C7179" s="182" t="s">
        <v>178</v>
      </c>
      <c r="D7179" s="183"/>
      <c r="E7179" s="188" t="s">
        <v>15193</v>
      </c>
      <c r="F7179" s="186">
        <v>0</v>
      </c>
      <c r="G7179" s="185" t="s">
        <v>6096</v>
      </c>
      <c r="H7179" s="110" t="s">
        <v>6191</v>
      </c>
      <c r="I7179" s="110"/>
    </row>
    <row r="7180" spans="1:9" ht="11.25" customHeight="1" x14ac:dyDescent="0.2">
      <c r="A7180" s="181">
        <v>103673</v>
      </c>
      <c r="B7180" s="182" t="s">
        <v>11038</v>
      </c>
      <c r="C7180" s="182" t="s">
        <v>273</v>
      </c>
      <c r="D7180" s="183"/>
      <c r="E7180" s="188" t="s">
        <v>15193</v>
      </c>
      <c r="F7180" s="186">
        <v>0</v>
      </c>
      <c r="G7180" s="185" t="s">
        <v>6096</v>
      </c>
      <c r="H7180" s="110" t="s">
        <v>6119</v>
      </c>
      <c r="I7180" s="110"/>
    </row>
    <row r="7181" spans="1:9" ht="11.25" customHeight="1" x14ac:dyDescent="0.2">
      <c r="A7181" s="181">
        <v>103674</v>
      </c>
      <c r="B7181" s="182" t="s">
        <v>8286</v>
      </c>
      <c r="C7181" s="182" t="s">
        <v>178</v>
      </c>
      <c r="D7181" s="183">
        <v>43717</v>
      </c>
      <c r="E7181" s="188" t="s">
        <v>15195</v>
      </c>
      <c r="F7181" s="186">
        <v>307069</v>
      </c>
      <c r="G7181" s="185" t="s">
        <v>6096</v>
      </c>
      <c r="H7181" s="110" t="s">
        <v>6191</v>
      </c>
      <c r="I7181" s="110"/>
    </row>
    <row r="7182" spans="1:9" ht="11.25" customHeight="1" x14ac:dyDescent="0.2">
      <c r="A7182" s="181">
        <v>103675</v>
      </c>
      <c r="B7182" s="182" t="s">
        <v>4225</v>
      </c>
      <c r="C7182" s="182" t="s">
        <v>183</v>
      </c>
      <c r="D7182" s="183"/>
      <c r="E7182" s="188" t="s">
        <v>15193</v>
      </c>
      <c r="F7182" s="186">
        <v>0</v>
      </c>
      <c r="G7182" s="185" t="s">
        <v>6096</v>
      </c>
      <c r="H7182" s="110" t="s">
        <v>6221</v>
      </c>
      <c r="I7182" s="110"/>
    </row>
    <row r="7183" spans="1:9" ht="11.25" customHeight="1" x14ac:dyDescent="0.2">
      <c r="A7183" s="181">
        <v>103676</v>
      </c>
      <c r="B7183" s="182" t="s">
        <v>8958</v>
      </c>
      <c r="C7183" s="182" t="s">
        <v>178</v>
      </c>
      <c r="D7183" s="183">
        <v>44592</v>
      </c>
      <c r="E7183" s="188" t="s">
        <v>7328</v>
      </c>
      <c r="F7183" s="186">
        <v>33263</v>
      </c>
      <c r="G7183" s="185" t="s">
        <v>6096</v>
      </c>
      <c r="H7183" s="110" t="s">
        <v>6221</v>
      </c>
      <c r="I7183" s="110"/>
    </row>
    <row r="7184" spans="1:9" ht="11.25" customHeight="1" x14ac:dyDescent="0.2">
      <c r="A7184" s="181">
        <v>103677</v>
      </c>
      <c r="B7184" s="182" t="s">
        <v>4068</v>
      </c>
      <c r="C7184" s="182" t="s">
        <v>178</v>
      </c>
      <c r="D7184" s="183">
        <v>44589</v>
      </c>
      <c r="E7184" s="188" t="s">
        <v>7328</v>
      </c>
      <c r="F7184" s="186">
        <v>8620</v>
      </c>
      <c r="G7184" s="185" t="s">
        <v>6096</v>
      </c>
      <c r="H7184" s="110" t="s">
        <v>6121</v>
      </c>
      <c r="I7184" s="110"/>
    </row>
    <row r="7185" spans="1:9" ht="11.25" customHeight="1" x14ac:dyDescent="0.2">
      <c r="A7185" s="181">
        <v>103678</v>
      </c>
      <c r="B7185" s="182" t="s">
        <v>4369</v>
      </c>
      <c r="C7185" s="182" t="s">
        <v>178</v>
      </c>
      <c r="D7185" s="184"/>
      <c r="E7185" s="188" t="s">
        <v>15193</v>
      </c>
      <c r="F7185" s="186">
        <v>0</v>
      </c>
      <c r="G7185" s="185" t="s">
        <v>6096</v>
      </c>
      <c r="H7185" s="110" t="s">
        <v>6130</v>
      </c>
      <c r="I7185" s="110"/>
    </row>
    <row r="7186" spans="1:9" ht="11.25" customHeight="1" x14ac:dyDescent="0.2">
      <c r="A7186" s="181">
        <v>103679</v>
      </c>
      <c r="B7186" s="182" t="s">
        <v>4099</v>
      </c>
      <c r="C7186" s="182" t="s">
        <v>4484</v>
      </c>
      <c r="D7186" s="183"/>
      <c r="E7186" s="188" t="s">
        <v>15193</v>
      </c>
      <c r="F7186" s="186">
        <v>0</v>
      </c>
      <c r="G7186" s="185" t="s">
        <v>6096</v>
      </c>
      <c r="H7186" s="110" t="s">
        <v>6116</v>
      </c>
      <c r="I7186" s="110"/>
    </row>
    <row r="7187" spans="1:9" ht="11.25" customHeight="1" x14ac:dyDescent="0.2">
      <c r="A7187" s="181">
        <v>103680</v>
      </c>
      <c r="B7187" s="182" t="s">
        <v>4065</v>
      </c>
      <c r="C7187" s="182" t="s">
        <v>178</v>
      </c>
      <c r="D7187" s="183">
        <v>44601</v>
      </c>
      <c r="E7187" s="188" t="s">
        <v>7328</v>
      </c>
      <c r="F7187" s="186">
        <v>7533</v>
      </c>
      <c r="G7187" s="185" t="s">
        <v>6096</v>
      </c>
      <c r="H7187" s="110" t="s">
        <v>6121</v>
      </c>
      <c r="I7187" s="110"/>
    </row>
    <row r="7188" spans="1:9" ht="11.25" customHeight="1" x14ac:dyDescent="0.2">
      <c r="A7188" s="181">
        <v>103683</v>
      </c>
      <c r="B7188" s="182" t="s">
        <v>8522</v>
      </c>
      <c r="C7188" s="182" t="s">
        <v>168</v>
      </c>
      <c r="D7188" s="184">
        <v>43650</v>
      </c>
      <c r="E7188" s="188" t="s">
        <v>15195</v>
      </c>
      <c r="F7188" s="186">
        <v>5113</v>
      </c>
      <c r="G7188" s="185" t="s">
        <v>6096</v>
      </c>
      <c r="H7188" s="110" t="s">
        <v>6155</v>
      </c>
      <c r="I7188" s="110"/>
    </row>
    <row r="7189" spans="1:9" ht="11.25" customHeight="1" x14ac:dyDescent="0.2">
      <c r="A7189" s="181">
        <v>103684</v>
      </c>
      <c r="B7189" s="182" t="s">
        <v>11037</v>
      </c>
      <c r="C7189" s="182" t="s">
        <v>178</v>
      </c>
      <c r="D7189" s="183"/>
      <c r="E7189" s="188" t="s">
        <v>15193</v>
      </c>
      <c r="F7189" s="186">
        <v>0</v>
      </c>
      <c r="G7189" s="185" t="s">
        <v>6096</v>
      </c>
      <c r="H7189" s="110" t="s">
        <v>6257</v>
      </c>
      <c r="I7189" s="110"/>
    </row>
    <row r="7190" spans="1:9" ht="11.25" customHeight="1" x14ac:dyDescent="0.2">
      <c r="A7190" s="181">
        <v>103685</v>
      </c>
      <c r="B7190" s="182" t="s">
        <v>4054</v>
      </c>
      <c r="C7190" s="182" t="s">
        <v>168</v>
      </c>
      <c r="D7190" s="183">
        <v>43650</v>
      </c>
      <c r="E7190" s="188" t="s">
        <v>15195</v>
      </c>
      <c r="F7190" s="186">
        <v>4198</v>
      </c>
      <c r="G7190" s="185" t="s">
        <v>6096</v>
      </c>
      <c r="H7190" s="110" t="s">
        <v>6257</v>
      </c>
      <c r="I7190" s="110"/>
    </row>
    <row r="7191" spans="1:9" ht="11.25" customHeight="1" x14ac:dyDescent="0.2">
      <c r="A7191" s="181">
        <v>103686</v>
      </c>
      <c r="B7191" s="182" t="s">
        <v>4084</v>
      </c>
      <c r="C7191" s="182" t="s">
        <v>178</v>
      </c>
      <c r="D7191" s="183"/>
      <c r="E7191" s="188" t="s">
        <v>15193</v>
      </c>
      <c r="F7191" s="186">
        <v>0</v>
      </c>
      <c r="G7191" s="185" t="s">
        <v>6096</v>
      </c>
      <c r="H7191" s="110" t="s">
        <v>6345</v>
      </c>
      <c r="I7191" s="110"/>
    </row>
    <row r="7192" spans="1:9" ht="11.25" customHeight="1" x14ac:dyDescent="0.2">
      <c r="A7192" s="181">
        <v>103687</v>
      </c>
      <c r="B7192" s="182" t="s">
        <v>11036</v>
      </c>
      <c r="C7192" s="182" t="s">
        <v>183</v>
      </c>
      <c r="D7192" s="183"/>
      <c r="E7192" s="188" t="s">
        <v>15193</v>
      </c>
      <c r="F7192" s="186">
        <v>0</v>
      </c>
      <c r="G7192" s="185" t="s">
        <v>6096</v>
      </c>
      <c r="H7192" s="110" t="s">
        <v>7184</v>
      </c>
      <c r="I7192" s="110"/>
    </row>
    <row r="7193" spans="1:9" ht="11.25" customHeight="1" x14ac:dyDescent="0.2">
      <c r="A7193" s="181">
        <v>103688</v>
      </c>
      <c r="B7193" s="182" t="s">
        <v>11035</v>
      </c>
      <c r="C7193" s="182" t="s">
        <v>178</v>
      </c>
      <c r="D7193" s="183"/>
      <c r="E7193" s="188" t="s">
        <v>15193</v>
      </c>
      <c r="F7193" s="186">
        <v>0</v>
      </c>
      <c r="G7193" s="185" t="s">
        <v>6096</v>
      </c>
      <c r="H7193" s="110" t="s">
        <v>7184</v>
      </c>
      <c r="I7193" s="110"/>
    </row>
    <row r="7194" spans="1:9" ht="11.25" customHeight="1" x14ac:dyDescent="0.2">
      <c r="A7194" s="181">
        <v>103689</v>
      </c>
      <c r="B7194" s="182" t="s">
        <v>11034</v>
      </c>
      <c r="C7194" s="182" t="s">
        <v>178</v>
      </c>
      <c r="D7194" s="183"/>
      <c r="E7194" s="188" t="s">
        <v>15193</v>
      </c>
      <c r="F7194" s="186">
        <v>0</v>
      </c>
      <c r="G7194" s="185" t="s">
        <v>6096</v>
      </c>
      <c r="H7194" s="110" t="s">
        <v>6119</v>
      </c>
      <c r="I7194" s="110"/>
    </row>
    <row r="7195" spans="1:9" ht="11.25" customHeight="1" x14ac:dyDescent="0.2">
      <c r="A7195" s="181">
        <v>103690</v>
      </c>
      <c r="B7195" s="182" t="s">
        <v>11033</v>
      </c>
      <c r="C7195" s="182" t="s">
        <v>183</v>
      </c>
      <c r="D7195" s="183"/>
      <c r="E7195" s="188" t="s">
        <v>15193</v>
      </c>
      <c r="F7195" s="186">
        <v>0</v>
      </c>
      <c r="G7195" s="185" t="s">
        <v>6096</v>
      </c>
      <c r="H7195" s="110" t="s">
        <v>6347</v>
      </c>
      <c r="I7195" s="110"/>
    </row>
    <row r="7196" spans="1:9" ht="11.25" customHeight="1" x14ac:dyDescent="0.2">
      <c r="A7196" s="181">
        <v>103691</v>
      </c>
      <c r="B7196" s="182" t="s">
        <v>707</v>
      </c>
      <c r="C7196" s="182" t="s">
        <v>178</v>
      </c>
      <c r="D7196" s="184"/>
      <c r="E7196" s="188" t="s">
        <v>15193</v>
      </c>
      <c r="F7196" s="186">
        <v>0</v>
      </c>
      <c r="G7196" s="185" t="s">
        <v>6096</v>
      </c>
      <c r="H7196" s="110" t="s">
        <v>6664</v>
      </c>
      <c r="I7196" s="110"/>
    </row>
    <row r="7197" spans="1:9" ht="11.25" customHeight="1" x14ac:dyDescent="0.2">
      <c r="A7197" s="181">
        <v>103692</v>
      </c>
      <c r="B7197" s="182" t="s">
        <v>620</v>
      </c>
      <c r="C7197" s="182" t="s">
        <v>168</v>
      </c>
      <c r="D7197" s="183"/>
      <c r="E7197" s="188" t="s">
        <v>15193</v>
      </c>
      <c r="F7197" s="186">
        <v>0</v>
      </c>
      <c r="G7197" s="185" t="s">
        <v>6514</v>
      </c>
      <c r="H7197" s="110" t="s">
        <v>6236</v>
      </c>
      <c r="I7197" s="110"/>
    </row>
    <row r="7198" spans="1:9" ht="11.25" customHeight="1" x14ac:dyDescent="0.2">
      <c r="A7198" s="181">
        <v>103694</v>
      </c>
      <c r="B7198" s="182" t="s">
        <v>4250</v>
      </c>
      <c r="C7198" s="182" t="s">
        <v>941</v>
      </c>
      <c r="D7198" s="183">
        <v>43802</v>
      </c>
      <c r="E7198" s="188" t="s">
        <v>15195</v>
      </c>
      <c r="F7198" s="186">
        <v>35556.01</v>
      </c>
      <c r="G7198" s="185" t="s">
        <v>6687</v>
      </c>
      <c r="H7198" s="110" t="s">
        <v>6236</v>
      </c>
      <c r="I7198" s="110"/>
    </row>
    <row r="7199" spans="1:9" ht="11.25" customHeight="1" x14ac:dyDescent="0.2">
      <c r="A7199" s="181">
        <v>103695</v>
      </c>
      <c r="B7199" s="182" t="s">
        <v>4259</v>
      </c>
      <c r="C7199" s="182" t="s">
        <v>178</v>
      </c>
      <c r="D7199" s="184"/>
      <c r="E7199" s="188" t="s">
        <v>15193</v>
      </c>
      <c r="F7199" s="186">
        <v>0</v>
      </c>
      <c r="G7199" s="185" t="s">
        <v>6096</v>
      </c>
      <c r="H7199" s="110" t="s">
        <v>6215</v>
      </c>
      <c r="I7199" s="110"/>
    </row>
    <row r="7200" spans="1:9" ht="11.25" customHeight="1" x14ac:dyDescent="0.2">
      <c r="A7200" s="181">
        <v>103696</v>
      </c>
      <c r="B7200" s="182" t="s">
        <v>4352</v>
      </c>
      <c r="C7200" s="182" t="s">
        <v>178</v>
      </c>
      <c r="D7200" s="184"/>
      <c r="E7200" s="188" t="s">
        <v>15193</v>
      </c>
      <c r="F7200" s="186">
        <v>0</v>
      </c>
      <c r="G7200" s="185" t="s">
        <v>6096</v>
      </c>
      <c r="H7200" s="110" t="s">
        <v>6155</v>
      </c>
      <c r="I7200" s="110"/>
    </row>
    <row r="7201" spans="1:9" ht="11.25" customHeight="1" x14ac:dyDescent="0.2">
      <c r="A7201" s="181">
        <v>103697</v>
      </c>
      <c r="B7201" s="182" t="s">
        <v>11032</v>
      </c>
      <c r="C7201" s="182" t="s">
        <v>183</v>
      </c>
      <c r="D7201" s="184"/>
      <c r="E7201" s="188" t="s">
        <v>15193</v>
      </c>
      <c r="F7201" s="186">
        <v>0</v>
      </c>
      <c r="G7201" s="185" t="s">
        <v>6096</v>
      </c>
      <c r="H7201" s="110" t="s">
        <v>6178</v>
      </c>
      <c r="I7201" s="110"/>
    </row>
    <row r="7202" spans="1:9" ht="11.25" customHeight="1" x14ac:dyDescent="0.2">
      <c r="A7202" s="181">
        <v>103698</v>
      </c>
      <c r="B7202" s="182" t="s">
        <v>11031</v>
      </c>
      <c r="C7202" s="182" t="s">
        <v>183</v>
      </c>
      <c r="D7202" s="183"/>
      <c r="E7202" s="188" t="s">
        <v>15193</v>
      </c>
      <c r="F7202" s="186">
        <v>0</v>
      </c>
      <c r="G7202" s="185" t="s">
        <v>6096</v>
      </c>
      <c r="H7202" s="110" t="s">
        <v>6155</v>
      </c>
      <c r="I7202" s="110"/>
    </row>
    <row r="7203" spans="1:9" ht="11.25" customHeight="1" x14ac:dyDescent="0.2">
      <c r="A7203" s="181">
        <v>103699</v>
      </c>
      <c r="B7203" s="182" t="s">
        <v>11030</v>
      </c>
      <c r="C7203" s="182" t="s">
        <v>183</v>
      </c>
      <c r="D7203" s="184"/>
      <c r="E7203" s="188" t="s">
        <v>15193</v>
      </c>
      <c r="F7203" s="186">
        <v>0</v>
      </c>
      <c r="G7203" s="185" t="s">
        <v>6096</v>
      </c>
      <c r="H7203" s="110" t="s">
        <v>6213</v>
      </c>
      <c r="I7203" s="110"/>
    </row>
    <row r="7204" spans="1:9" ht="11.25" customHeight="1" x14ac:dyDescent="0.2">
      <c r="A7204" s="181">
        <v>103700</v>
      </c>
      <c r="B7204" s="182" t="s">
        <v>4385</v>
      </c>
      <c r="C7204" s="182" t="s">
        <v>171</v>
      </c>
      <c r="D7204" s="184">
        <v>45069</v>
      </c>
      <c r="E7204" s="188" t="s">
        <v>15194</v>
      </c>
      <c r="F7204" s="186">
        <v>14186</v>
      </c>
      <c r="G7204" s="185" t="s">
        <v>6096</v>
      </c>
      <c r="H7204" s="110" t="s">
        <v>6240</v>
      </c>
      <c r="I7204" s="110"/>
    </row>
    <row r="7205" spans="1:9" ht="11.25" customHeight="1" x14ac:dyDescent="0.2">
      <c r="A7205" s="181">
        <v>103701</v>
      </c>
      <c r="B7205" s="182" t="s">
        <v>4367</v>
      </c>
      <c r="C7205" s="182" t="s">
        <v>178</v>
      </c>
      <c r="D7205" s="183">
        <v>45062</v>
      </c>
      <c r="E7205" s="188" t="s">
        <v>15194</v>
      </c>
      <c r="F7205" s="186">
        <v>432.01</v>
      </c>
      <c r="G7205" s="185" t="s">
        <v>6096</v>
      </c>
      <c r="H7205" s="110" t="s">
        <v>6366</v>
      </c>
      <c r="I7205" s="110"/>
    </row>
    <row r="7206" spans="1:9" ht="11.25" customHeight="1" x14ac:dyDescent="0.2">
      <c r="A7206" s="181">
        <v>103702</v>
      </c>
      <c r="B7206" s="182" t="s">
        <v>4034</v>
      </c>
      <c r="C7206" s="182" t="s">
        <v>178</v>
      </c>
      <c r="D7206" s="183">
        <v>45062</v>
      </c>
      <c r="E7206" s="188" t="s">
        <v>15194</v>
      </c>
      <c r="F7206" s="186">
        <v>85</v>
      </c>
      <c r="G7206" s="185" t="s">
        <v>6096</v>
      </c>
      <c r="H7206" s="110" t="s">
        <v>6152</v>
      </c>
      <c r="I7206" s="110"/>
    </row>
    <row r="7207" spans="1:9" ht="11.25" customHeight="1" x14ac:dyDescent="0.2">
      <c r="A7207" s="181">
        <v>103703</v>
      </c>
      <c r="B7207" s="182" t="s">
        <v>4399</v>
      </c>
      <c r="C7207" s="182" t="s">
        <v>178</v>
      </c>
      <c r="D7207" s="183">
        <v>45069</v>
      </c>
      <c r="E7207" s="188" t="s">
        <v>15194</v>
      </c>
      <c r="F7207" s="186">
        <v>186</v>
      </c>
      <c r="G7207" s="185" t="s">
        <v>6096</v>
      </c>
      <c r="H7207" s="110" t="s">
        <v>6258</v>
      </c>
      <c r="I7207" s="110"/>
    </row>
    <row r="7208" spans="1:9" ht="11.25" customHeight="1" x14ac:dyDescent="0.2">
      <c r="A7208" s="181">
        <v>103704</v>
      </c>
      <c r="B7208" s="182" t="s">
        <v>11029</v>
      </c>
      <c r="C7208" s="182" t="s">
        <v>183</v>
      </c>
      <c r="D7208" s="184"/>
      <c r="E7208" s="188" t="s">
        <v>15193</v>
      </c>
      <c r="F7208" s="186">
        <v>0</v>
      </c>
      <c r="G7208" s="185" t="s">
        <v>6096</v>
      </c>
      <c r="H7208" s="110" t="s">
        <v>6257</v>
      </c>
      <c r="I7208" s="110"/>
    </row>
    <row r="7209" spans="1:9" ht="11.25" customHeight="1" x14ac:dyDescent="0.2">
      <c r="A7209" s="181">
        <v>103705</v>
      </c>
      <c r="B7209" s="182" t="s">
        <v>6424</v>
      </c>
      <c r="C7209" s="182" t="s">
        <v>178</v>
      </c>
      <c r="D7209" s="184">
        <v>45069</v>
      </c>
      <c r="E7209" s="188" t="s">
        <v>15194</v>
      </c>
      <c r="F7209" s="186">
        <v>61</v>
      </c>
      <c r="G7209" s="185" t="s">
        <v>6096</v>
      </c>
      <c r="H7209" s="110" t="s">
        <v>6155</v>
      </c>
      <c r="I7209" s="110"/>
    </row>
    <row r="7210" spans="1:9" ht="11.25" customHeight="1" x14ac:dyDescent="0.2">
      <c r="A7210" s="181">
        <v>103706</v>
      </c>
      <c r="B7210" s="182" t="s">
        <v>4373</v>
      </c>
      <c r="C7210" s="182" t="s">
        <v>868</v>
      </c>
      <c r="D7210" s="183"/>
      <c r="E7210" s="188" t="s">
        <v>15193</v>
      </c>
      <c r="F7210" s="186">
        <v>0</v>
      </c>
      <c r="G7210" s="185" t="s">
        <v>6096</v>
      </c>
      <c r="H7210" s="110" t="s">
        <v>6221</v>
      </c>
      <c r="I7210" s="110"/>
    </row>
    <row r="7211" spans="1:9" ht="11.25" customHeight="1" x14ac:dyDescent="0.2">
      <c r="A7211" s="181">
        <v>103707</v>
      </c>
      <c r="B7211" s="182" t="s">
        <v>11028</v>
      </c>
      <c r="C7211" s="182" t="s">
        <v>887</v>
      </c>
      <c r="D7211" s="183"/>
      <c r="E7211" s="188" t="s">
        <v>15193</v>
      </c>
      <c r="F7211" s="186">
        <v>0</v>
      </c>
      <c r="G7211" s="185" t="s">
        <v>6096</v>
      </c>
      <c r="H7211" s="110" t="s">
        <v>6367</v>
      </c>
      <c r="I7211" s="110"/>
    </row>
    <row r="7212" spans="1:9" ht="11.25" customHeight="1" x14ac:dyDescent="0.2">
      <c r="A7212" s="181">
        <v>103708</v>
      </c>
      <c r="B7212" s="182" t="s">
        <v>4288</v>
      </c>
      <c r="C7212" s="182" t="s">
        <v>178</v>
      </c>
      <c r="D7212" s="184"/>
      <c r="E7212" s="188" t="s">
        <v>15193</v>
      </c>
      <c r="F7212" s="186">
        <v>0</v>
      </c>
      <c r="G7212" s="185" t="s">
        <v>6096</v>
      </c>
      <c r="H7212" s="110" t="s">
        <v>6367</v>
      </c>
      <c r="I7212" s="110"/>
    </row>
    <row r="7213" spans="1:9" ht="11.25" customHeight="1" x14ac:dyDescent="0.2">
      <c r="A7213" s="181">
        <v>103709</v>
      </c>
      <c r="B7213" s="182" t="s">
        <v>11027</v>
      </c>
      <c r="C7213" s="182" t="s">
        <v>178</v>
      </c>
      <c r="D7213" s="183"/>
      <c r="E7213" s="188" t="s">
        <v>15193</v>
      </c>
      <c r="F7213" s="186">
        <v>0</v>
      </c>
      <c r="G7213" s="185" t="s">
        <v>6096</v>
      </c>
      <c r="H7213" s="110" t="s">
        <v>6367</v>
      </c>
      <c r="I7213" s="110"/>
    </row>
    <row r="7214" spans="1:9" ht="11.25" customHeight="1" x14ac:dyDescent="0.2">
      <c r="A7214" s="181">
        <v>103710</v>
      </c>
      <c r="B7214" s="182" t="s">
        <v>4330</v>
      </c>
      <c r="C7214" s="182" t="s">
        <v>178</v>
      </c>
      <c r="D7214" s="183"/>
      <c r="E7214" s="188" t="s">
        <v>15193</v>
      </c>
      <c r="F7214" s="186">
        <v>0</v>
      </c>
      <c r="G7214" s="185" t="s">
        <v>6096</v>
      </c>
      <c r="H7214" s="110" t="s">
        <v>6367</v>
      </c>
      <c r="I7214" s="110"/>
    </row>
    <row r="7215" spans="1:9" ht="11.25" customHeight="1" x14ac:dyDescent="0.2">
      <c r="A7215" s="181">
        <v>103711</v>
      </c>
      <c r="B7215" s="182" t="s">
        <v>11026</v>
      </c>
      <c r="C7215" s="182" t="s">
        <v>178</v>
      </c>
      <c r="D7215" s="183"/>
      <c r="E7215" s="188" t="s">
        <v>15193</v>
      </c>
      <c r="F7215" s="186">
        <v>0</v>
      </c>
      <c r="G7215" s="185" t="s">
        <v>6096</v>
      </c>
      <c r="H7215" s="110" t="s">
        <v>6367</v>
      </c>
      <c r="I7215" s="110"/>
    </row>
    <row r="7216" spans="1:9" ht="11.25" customHeight="1" x14ac:dyDescent="0.2">
      <c r="A7216" s="181">
        <v>103712</v>
      </c>
      <c r="B7216" s="182" t="s">
        <v>4233</v>
      </c>
      <c r="C7216" s="182" t="s">
        <v>4484</v>
      </c>
      <c r="D7216" s="183"/>
      <c r="E7216" s="188" t="s">
        <v>15193</v>
      </c>
      <c r="F7216" s="186">
        <v>0</v>
      </c>
      <c r="G7216" s="185" t="s">
        <v>6096</v>
      </c>
      <c r="H7216" s="110" t="s">
        <v>6367</v>
      </c>
      <c r="I7216" s="110"/>
    </row>
    <row r="7217" spans="1:9" ht="11.25" customHeight="1" x14ac:dyDescent="0.2">
      <c r="A7217" s="181">
        <v>103713</v>
      </c>
      <c r="B7217" s="182" t="s">
        <v>3626</v>
      </c>
      <c r="C7217" s="182" t="s">
        <v>4532</v>
      </c>
      <c r="D7217" s="183"/>
      <c r="E7217" s="188" t="s">
        <v>15193</v>
      </c>
      <c r="F7217" s="186">
        <v>0</v>
      </c>
      <c r="G7217" s="185" t="s">
        <v>6096</v>
      </c>
      <c r="H7217" s="110" t="s">
        <v>6367</v>
      </c>
      <c r="I7217" s="110"/>
    </row>
    <row r="7218" spans="1:9" ht="11.25" customHeight="1" x14ac:dyDescent="0.2">
      <c r="A7218" s="181">
        <v>103714</v>
      </c>
      <c r="B7218" s="182" t="s">
        <v>11025</v>
      </c>
      <c r="C7218" s="182" t="s">
        <v>4532</v>
      </c>
      <c r="D7218" s="183"/>
      <c r="E7218" s="188" t="s">
        <v>15193</v>
      </c>
      <c r="F7218" s="186">
        <v>0</v>
      </c>
      <c r="G7218" s="185" t="s">
        <v>6096</v>
      </c>
      <c r="H7218" s="110" t="s">
        <v>6100</v>
      </c>
      <c r="I7218" s="110"/>
    </row>
    <row r="7219" spans="1:9" ht="11.25" customHeight="1" x14ac:dyDescent="0.2">
      <c r="A7219" s="181">
        <v>103715</v>
      </c>
      <c r="B7219" s="182" t="s">
        <v>11024</v>
      </c>
      <c r="C7219" s="182" t="s">
        <v>178</v>
      </c>
      <c r="D7219" s="183"/>
      <c r="E7219" s="188" t="s">
        <v>15193</v>
      </c>
      <c r="F7219" s="186">
        <v>0</v>
      </c>
      <c r="G7219" s="185" t="s">
        <v>7696</v>
      </c>
      <c r="H7219" s="110" t="s">
        <v>6319</v>
      </c>
      <c r="I7219" s="110"/>
    </row>
    <row r="7220" spans="1:9" ht="11.25" customHeight="1" x14ac:dyDescent="0.2">
      <c r="A7220" s="181">
        <v>103716</v>
      </c>
      <c r="B7220" s="182" t="s">
        <v>11023</v>
      </c>
      <c r="C7220" s="182" t="s">
        <v>178</v>
      </c>
      <c r="D7220" s="183"/>
      <c r="E7220" s="188" t="s">
        <v>15193</v>
      </c>
      <c r="F7220" s="186">
        <v>0</v>
      </c>
      <c r="G7220" s="185" t="s">
        <v>6096</v>
      </c>
      <c r="H7220" s="110" t="s">
        <v>6195</v>
      </c>
      <c r="I7220" s="110"/>
    </row>
    <row r="7221" spans="1:9" ht="11.25" customHeight="1" x14ac:dyDescent="0.2">
      <c r="A7221" s="181">
        <v>103717</v>
      </c>
      <c r="B7221" s="182" t="s">
        <v>4361</v>
      </c>
      <c r="C7221" s="182" t="s">
        <v>178</v>
      </c>
      <c r="D7221" s="183"/>
      <c r="E7221" s="188" t="s">
        <v>15193</v>
      </c>
      <c r="F7221" s="186">
        <v>0</v>
      </c>
      <c r="G7221" s="185" t="s">
        <v>6096</v>
      </c>
      <c r="H7221" s="110" t="s">
        <v>6195</v>
      </c>
      <c r="I7221" s="110"/>
    </row>
    <row r="7222" spans="1:9" ht="11.25" customHeight="1" x14ac:dyDescent="0.2">
      <c r="A7222" s="181">
        <v>103718</v>
      </c>
      <c r="B7222" s="182" t="s">
        <v>4126</v>
      </c>
      <c r="C7222" s="182" t="s">
        <v>4484</v>
      </c>
      <c r="D7222" s="184"/>
      <c r="E7222" s="188" t="s">
        <v>15193</v>
      </c>
      <c r="F7222" s="186">
        <v>0</v>
      </c>
      <c r="G7222" s="185" t="s">
        <v>6096</v>
      </c>
      <c r="H7222" s="110" t="s">
        <v>6152</v>
      </c>
      <c r="I7222" s="110"/>
    </row>
    <row r="7223" spans="1:9" ht="11.25" customHeight="1" x14ac:dyDescent="0.2">
      <c r="A7223" s="181">
        <v>103719</v>
      </c>
      <c r="B7223" s="182" t="s">
        <v>4125</v>
      </c>
      <c r="C7223" s="182" t="s">
        <v>4484</v>
      </c>
      <c r="D7223" s="183"/>
      <c r="E7223" s="188" t="s">
        <v>15193</v>
      </c>
      <c r="F7223" s="186">
        <v>0</v>
      </c>
      <c r="G7223" s="185" t="s">
        <v>6096</v>
      </c>
      <c r="H7223" s="110" t="s">
        <v>6152</v>
      </c>
      <c r="I7223" s="110"/>
    </row>
    <row r="7224" spans="1:9" ht="11.25" customHeight="1" x14ac:dyDescent="0.2">
      <c r="A7224" s="181">
        <v>103720</v>
      </c>
      <c r="B7224" s="182" t="s">
        <v>4148</v>
      </c>
      <c r="C7224" s="182" t="s">
        <v>178</v>
      </c>
      <c r="D7224" s="183">
        <v>45062</v>
      </c>
      <c r="E7224" s="188" t="s">
        <v>15194</v>
      </c>
      <c r="F7224" s="186">
        <v>37199</v>
      </c>
      <c r="G7224" s="185" t="s">
        <v>6096</v>
      </c>
      <c r="H7224" s="110" t="s">
        <v>6152</v>
      </c>
      <c r="I7224" s="110"/>
    </row>
    <row r="7225" spans="1:9" ht="11.25" customHeight="1" x14ac:dyDescent="0.2">
      <c r="A7225" s="181">
        <v>103721</v>
      </c>
      <c r="B7225" s="182" t="s">
        <v>4109</v>
      </c>
      <c r="C7225" s="182" t="s">
        <v>178</v>
      </c>
      <c r="D7225" s="183"/>
      <c r="E7225" s="188" t="s">
        <v>15193</v>
      </c>
      <c r="F7225" s="186">
        <v>0</v>
      </c>
      <c r="G7225" s="185" t="s">
        <v>6096</v>
      </c>
      <c r="H7225" s="110" t="s">
        <v>6152</v>
      </c>
      <c r="I7225" s="110"/>
    </row>
    <row r="7226" spans="1:9" ht="11.25" customHeight="1" x14ac:dyDescent="0.2">
      <c r="A7226" s="181">
        <v>103722</v>
      </c>
      <c r="B7226" s="182" t="s">
        <v>11022</v>
      </c>
      <c r="C7226" s="182" t="s">
        <v>178</v>
      </c>
      <c r="D7226" s="183"/>
      <c r="E7226" s="188" t="s">
        <v>15193</v>
      </c>
      <c r="F7226" s="186">
        <v>0</v>
      </c>
      <c r="G7226" s="185" t="s">
        <v>6096</v>
      </c>
      <c r="H7226" s="110" t="s">
        <v>6100</v>
      </c>
      <c r="I7226" s="110"/>
    </row>
    <row r="7227" spans="1:9" ht="11.25" customHeight="1" x14ac:dyDescent="0.2">
      <c r="A7227" s="181">
        <v>103723</v>
      </c>
      <c r="B7227" s="182" t="s">
        <v>9095</v>
      </c>
      <c r="C7227" s="182" t="s">
        <v>178</v>
      </c>
      <c r="D7227" s="184">
        <v>43530</v>
      </c>
      <c r="E7227" s="188" t="s">
        <v>15195</v>
      </c>
      <c r="F7227" s="186">
        <v>14300</v>
      </c>
      <c r="G7227" s="185" t="s">
        <v>6096</v>
      </c>
      <c r="H7227" s="110" t="s">
        <v>6158</v>
      </c>
      <c r="I7227" s="110"/>
    </row>
    <row r="7228" spans="1:9" ht="11.25" customHeight="1" x14ac:dyDescent="0.2">
      <c r="A7228" s="181">
        <v>103724</v>
      </c>
      <c r="B7228" s="182" t="s">
        <v>4272</v>
      </c>
      <c r="C7228" s="182" t="s">
        <v>178</v>
      </c>
      <c r="D7228" s="183"/>
      <c r="E7228" s="188" t="s">
        <v>15193</v>
      </c>
      <c r="F7228" s="186">
        <v>0</v>
      </c>
      <c r="G7228" s="185" t="s">
        <v>6096</v>
      </c>
      <c r="H7228" s="110" t="s">
        <v>6130</v>
      </c>
      <c r="I7228" s="110"/>
    </row>
    <row r="7229" spans="1:9" ht="11.25" customHeight="1" x14ac:dyDescent="0.2">
      <c r="A7229" s="181">
        <v>103725</v>
      </c>
      <c r="B7229" s="182" t="s">
        <v>4163</v>
      </c>
      <c r="C7229" s="182" t="s">
        <v>178</v>
      </c>
      <c r="D7229" s="183"/>
      <c r="E7229" s="188" t="s">
        <v>15193</v>
      </c>
      <c r="F7229" s="186">
        <v>0</v>
      </c>
      <c r="G7229" s="185" t="s">
        <v>6096</v>
      </c>
      <c r="H7229" s="110" t="s">
        <v>6130</v>
      </c>
      <c r="I7229" s="110"/>
    </row>
    <row r="7230" spans="1:9" ht="11.25" customHeight="1" x14ac:dyDescent="0.2">
      <c r="A7230" s="181">
        <v>103726</v>
      </c>
      <c r="B7230" s="182" t="s">
        <v>4318</v>
      </c>
      <c r="C7230" s="182" t="s">
        <v>178</v>
      </c>
      <c r="D7230" s="183"/>
      <c r="E7230" s="188" t="s">
        <v>15193</v>
      </c>
      <c r="F7230" s="186">
        <v>0</v>
      </c>
      <c r="G7230" s="185" t="s">
        <v>6096</v>
      </c>
      <c r="H7230" s="110" t="s">
        <v>6345</v>
      </c>
      <c r="I7230" s="110"/>
    </row>
    <row r="7231" spans="1:9" ht="11.25" customHeight="1" x14ac:dyDescent="0.2">
      <c r="A7231" s="181">
        <v>103727</v>
      </c>
      <c r="B7231" s="182" t="s">
        <v>9239</v>
      </c>
      <c r="C7231" s="182" t="s">
        <v>178</v>
      </c>
      <c r="D7231" s="183">
        <v>45014</v>
      </c>
      <c r="E7231" s="188" t="s">
        <v>15194</v>
      </c>
      <c r="F7231" s="186">
        <v>2212236</v>
      </c>
      <c r="G7231" s="185" t="s">
        <v>6096</v>
      </c>
      <c r="H7231" s="110" t="s">
        <v>6319</v>
      </c>
      <c r="I7231" s="110"/>
    </row>
    <row r="7232" spans="1:9" ht="11.25" customHeight="1" x14ac:dyDescent="0.2">
      <c r="A7232" s="181">
        <v>103735</v>
      </c>
      <c r="B7232" s="182" t="s">
        <v>9238</v>
      </c>
      <c r="C7232" s="182" t="s">
        <v>178</v>
      </c>
      <c r="D7232" s="184">
        <v>45014</v>
      </c>
      <c r="E7232" s="188" t="s">
        <v>15194</v>
      </c>
      <c r="F7232" s="186">
        <v>3541854</v>
      </c>
      <c r="G7232" s="185" t="s">
        <v>6096</v>
      </c>
      <c r="H7232" s="110" t="s">
        <v>6152</v>
      </c>
      <c r="I7232" s="110"/>
    </row>
    <row r="7233" spans="1:9" ht="11.25" customHeight="1" x14ac:dyDescent="0.2">
      <c r="A7233" s="181">
        <v>103736</v>
      </c>
      <c r="B7233" s="182" t="s">
        <v>3429</v>
      </c>
      <c r="C7233" s="182" t="s">
        <v>178</v>
      </c>
      <c r="D7233" s="183">
        <v>45014</v>
      </c>
      <c r="E7233" s="188" t="s">
        <v>15194</v>
      </c>
      <c r="F7233" s="186">
        <v>57678</v>
      </c>
      <c r="G7233" s="185" t="s">
        <v>6096</v>
      </c>
      <c r="H7233" s="110" t="s">
        <v>6177</v>
      </c>
      <c r="I7233" s="110"/>
    </row>
    <row r="7234" spans="1:9" ht="11.25" customHeight="1" x14ac:dyDescent="0.2">
      <c r="A7234" s="181">
        <v>103737</v>
      </c>
      <c r="B7234" s="182" t="s">
        <v>3545</v>
      </c>
      <c r="C7234" s="182" t="s">
        <v>178</v>
      </c>
      <c r="D7234" s="183">
        <v>45009</v>
      </c>
      <c r="E7234" s="188" t="s">
        <v>15194</v>
      </c>
      <c r="F7234" s="186">
        <v>582746</v>
      </c>
      <c r="G7234" s="185" t="s">
        <v>6096</v>
      </c>
      <c r="H7234" s="110" t="s">
        <v>6221</v>
      </c>
      <c r="I7234" s="110"/>
    </row>
    <row r="7235" spans="1:9" ht="11.25" customHeight="1" x14ac:dyDescent="0.2">
      <c r="A7235" s="181">
        <v>103738</v>
      </c>
      <c r="B7235" s="182" t="s">
        <v>3546</v>
      </c>
      <c r="C7235" s="182" t="s">
        <v>178</v>
      </c>
      <c r="D7235" s="184">
        <v>45009</v>
      </c>
      <c r="E7235" s="188" t="s">
        <v>15194</v>
      </c>
      <c r="F7235" s="186">
        <v>343500</v>
      </c>
      <c r="G7235" s="185" t="s">
        <v>6096</v>
      </c>
      <c r="H7235" s="110" t="s">
        <v>6429</v>
      </c>
      <c r="I7235" s="110"/>
    </row>
    <row r="7236" spans="1:9" ht="11.25" customHeight="1" x14ac:dyDescent="0.2">
      <c r="A7236" s="181">
        <v>103739</v>
      </c>
      <c r="B7236" s="182" t="s">
        <v>4046</v>
      </c>
      <c r="C7236" s="182" t="s">
        <v>178</v>
      </c>
      <c r="D7236" s="183"/>
      <c r="E7236" s="188" t="s">
        <v>15193</v>
      </c>
      <c r="F7236" s="186">
        <v>0</v>
      </c>
      <c r="G7236" s="185" t="s">
        <v>6096</v>
      </c>
      <c r="H7236" s="110" t="s">
        <v>6723</v>
      </c>
      <c r="I7236" s="110"/>
    </row>
    <row r="7237" spans="1:9" ht="11.25" customHeight="1" x14ac:dyDescent="0.2">
      <c r="A7237" s="181">
        <v>103740</v>
      </c>
      <c r="B7237" s="182" t="s">
        <v>9191</v>
      </c>
      <c r="C7237" s="182" t="s">
        <v>178</v>
      </c>
      <c r="D7237" s="184">
        <v>45014</v>
      </c>
      <c r="E7237" s="188" t="s">
        <v>15194</v>
      </c>
      <c r="F7237" s="186">
        <v>96135.01</v>
      </c>
      <c r="G7237" s="185" t="s">
        <v>6096</v>
      </c>
      <c r="H7237" s="110" t="s">
        <v>6280</v>
      </c>
      <c r="I7237" s="110"/>
    </row>
    <row r="7238" spans="1:9" ht="11.25" customHeight="1" x14ac:dyDescent="0.2">
      <c r="A7238" s="181">
        <v>103741</v>
      </c>
      <c r="B7238" s="182" t="s">
        <v>3378</v>
      </c>
      <c r="C7238" s="182" t="s">
        <v>178</v>
      </c>
      <c r="D7238" s="183">
        <v>45015</v>
      </c>
      <c r="E7238" s="188" t="s">
        <v>15194</v>
      </c>
      <c r="F7238" s="186">
        <v>47303</v>
      </c>
      <c r="G7238" s="185" t="s">
        <v>6096</v>
      </c>
      <c r="H7238" s="110" t="s">
        <v>6370</v>
      </c>
      <c r="I7238" s="110"/>
    </row>
    <row r="7239" spans="1:9" ht="11.25" customHeight="1" x14ac:dyDescent="0.2">
      <c r="A7239" s="181">
        <v>103742</v>
      </c>
      <c r="B7239" s="182" t="s">
        <v>3555</v>
      </c>
      <c r="C7239" s="182" t="s">
        <v>178</v>
      </c>
      <c r="D7239" s="183">
        <v>45015</v>
      </c>
      <c r="E7239" s="188" t="s">
        <v>15194</v>
      </c>
      <c r="F7239" s="186">
        <v>1632401</v>
      </c>
      <c r="G7239" s="185" t="s">
        <v>6096</v>
      </c>
      <c r="H7239" s="110" t="s">
        <v>6121</v>
      </c>
      <c r="I7239" s="110"/>
    </row>
    <row r="7240" spans="1:9" ht="11.25" customHeight="1" x14ac:dyDescent="0.2">
      <c r="A7240" s="181">
        <v>103743</v>
      </c>
      <c r="B7240" s="182" t="s">
        <v>3451</v>
      </c>
      <c r="C7240" s="182" t="s">
        <v>178</v>
      </c>
      <c r="D7240" s="183">
        <v>45015</v>
      </c>
      <c r="E7240" s="188" t="s">
        <v>15194</v>
      </c>
      <c r="F7240" s="186">
        <v>95822</v>
      </c>
      <c r="G7240" s="185" t="s">
        <v>6096</v>
      </c>
      <c r="H7240" s="110" t="s">
        <v>6378</v>
      </c>
      <c r="I7240" s="110"/>
    </row>
    <row r="7241" spans="1:9" ht="11.25" customHeight="1" x14ac:dyDescent="0.2">
      <c r="A7241" s="181">
        <v>103744</v>
      </c>
      <c r="B7241" s="182" t="s">
        <v>3453</v>
      </c>
      <c r="C7241" s="182" t="s">
        <v>4532</v>
      </c>
      <c r="D7241" s="183">
        <v>45015</v>
      </c>
      <c r="E7241" s="188" t="s">
        <v>15194</v>
      </c>
      <c r="F7241" s="186">
        <v>592330</v>
      </c>
      <c r="G7241" s="185" t="s">
        <v>6096</v>
      </c>
      <c r="H7241" s="110" t="s">
        <v>6378</v>
      </c>
      <c r="I7241" s="110"/>
    </row>
    <row r="7242" spans="1:9" ht="11.25" customHeight="1" x14ac:dyDescent="0.2">
      <c r="A7242" s="181">
        <v>103745</v>
      </c>
      <c r="B7242" s="182" t="s">
        <v>3492</v>
      </c>
      <c r="C7242" s="182" t="s">
        <v>178</v>
      </c>
      <c r="D7242" s="183">
        <v>45015</v>
      </c>
      <c r="E7242" s="188" t="s">
        <v>15194</v>
      </c>
      <c r="F7242" s="186">
        <v>247832.01</v>
      </c>
      <c r="G7242" s="185" t="s">
        <v>6096</v>
      </c>
      <c r="H7242" s="110" t="s">
        <v>6451</v>
      </c>
      <c r="I7242" s="110"/>
    </row>
    <row r="7243" spans="1:9" ht="11.25" customHeight="1" x14ac:dyDescent="0.2">
      <c r="A7243" s="181">
        <v>103746</v>
      </c>
      <c r="B7243" s="182" t="s">
        <v>9084</v>
      </c>
      <c r="C7243" s="182" t="s">
        <v>178</v>
      </c>
      <c r="D7243" s="183">
        <v>45015</v>
      </c>
      <c r="E7243" s="188" t="s">
        <v>15194</v>
      </c>
      <c r="F7243" s="186">
        <v>2755507</v>
      </c>
      <c r="G7243" s="185" t="s">
        <v>6096</v>
      </c>
      <c r="H7243" s="110" t="s">
        <v>6272</v>
      </c>
      <c r="I7243" s="110"/>
    </row>
    <row r="7244" spans="1:9" ht="11.25" customHeight="1" x14ac:dyDescent="0.2">
      <c r="A7244" s="181">
        <v>103747</v>
      </c>
      <c r="B7244" s="182" t="s">
        <v>4038</v>
      </c>
      <c r="C7244" s="182" t="s">
        <v>178</v>
      </c>
      <c r="D7244" s="183"/>
      <c r="E7244" s="188" t="s">
        <v>15193</v>
      </c>
      <c r="F7244" s="186">
        <v>0</v>
      </c>
      <c r="G7244" s="185" t="s">
        <v>6096</v>
      </c>
      <c r="H7244" s="110" t="s">
        <v>6272</v>
      </c>
      <c r="I7244" s="110"/>
    </row>
    <row r="7245" spans="1:9" ht="11.25" customHeight="1" x14ac:dyDescent="0.2">
      <c r="A7245" s="181">
        <v>103748</v>
      </c>
      <c r="B7245" s="182" t="s">
        <v>7117</v>
      </c>
      <c r="C7245" s="182" t="s">
        <v>4532</v>
      </c>
      <c r="D7245" s="184">
        <v>45013</v>
      </c>
      <c r="E7245" s="188" t="s">
        <v>15194</v>
      </c>
      <c r="F7245" s="186">
        <v>180989</v>
      </c>
      <c r="G7245" s="185" t="s">
        <v>6096</v>
      </c>
      <c r="H7245" s="110" t="s">
        <v>6272</v>
      </c>
      <c r="I7245" s="110"/>
    </row>
    <row r="7246" spans="1:9" ht="11.25" customHeight="1" x14ac:dyDescent="0.2">
      <c r="A7246" s="181">
        <v>103749</v>
      </c>
      <c r="B7246" s="182" t="s">
        <v>4200</v>
      </c>
      <c r="C7246" s="182" t="s">
        <v>178</v>
      </c>
      <c r="D7246" s="183"/>
      <c r="E7246" s="188" t="s">
        <v>15193</v>
      </c>
      <c r="F7246" s="186">
        <v>0</v>
      </c>
      <c r="G7246" s="185" t="s">
        <v>6096</v>
      </c>
      <c r="H7246" s="110" t="s">
        <v>6272</v>
      </c>
      <c r="I7246" s="110"/>
    </row>
    <row r="7247" spans="1:9" ht="11.25" customHeight="1" x14ac:dyDescent="0.2">
      <c r="A7247" s="181">
        <v>103750</v>
      </c>
      <c r="B7247" s="182" t="s">
        <v>4114</v>
      </c>
      <c r="C7247" s="182" t="s">
        <v>178</v>
      </c>
      <c r="D7247" s="184"/>
      <c r="E7247" s="188" t="s">
        <v>15193</v>
      </c>
      <c r="F7247" s="186">
        <v>0</v>
      </c>
      <c r="G7247" s="185" t="s">
        <v>6096</v>
      </c>
      <c r="H7247" s="110" t="s">
        <v>6100</v>
      </c>
      <c r="I7247" s="110"/>
    </row>
    <row r="7248" spans="1:9" ht="11.25" customHeight="1" x14ac:dyDescent="0.2">
      <c r="A7248" s="181">
        <v>103751</v>
      </c>
      <c r="B7248" s="182" t="s">
        <v>4295</v>
      </c>
      <c r="C7248" s="182" t="s">
        <v>178</v>
      </c>
      <c r="D7248" s="183"/>
      <c r="E7248" s="188" t="s">
        <v>15193</v>
      </c>
      <c r="F7248" s="186">
        <v>0</v>
      </c>
      <c r="G7248" s="185" t="s">
        <v>6096</v>
      </c>
      <c r="H7248" s="110" t="s">
        <v>6257</v>
      </c>
      <c r="I7248" s="110"/>
    </row>
    <row r="7249" spans="1:9" ht="11.25" customHeight="1" x14ac:dyDescent="0.2">
      <c r="A7249" s="181">
        <v>103752</v>
      </c>
      <c r="B7249" s="182" t="s">
        <v>4332</v>
      </c>
      <c r="C7249" s="182" t="s">
        <v>178</v>
      </c>
      <c r="D7249" s="183"/>
      <c r="E7249" s="188" t="s">
        <v>15193</v>
      </c>
      <c r="F7249" s="186">
        <v>0</v>
      </c>
      <c r="G7249" s="185" t="s">
        <v>6096</v>
      </c>
      <c r="H7249" s="110" t="s">
        <v>6429</v>
      </c>
      <c r="I7249" s="110"/>
    </row>
    <row r="7250" spans="1:9" ht="11.25" customHeight="1" x14ac:dyDescent="0.2">
      <c r="A7250" s="181">
        <v>103753</v>
      </c>
      <c r="B7250" s="182" t="s">
        <v>4293</v>
      </c>
      <c r="C7250" s="182" t="s">
        <v>178</v>
      </c>
      <c r="D7250" s="183"/>
      <c r="E7250" s="188" t="s">
        <v>15193</v>
      </c>
      <c r="F7250" s="186">
        <v>0</v>
      </c>
      <c r="G7250" s="185" t="s">
        <v>6096</v>
      </c>
      <c r="H7250" s="110" t="s">
        <v>6100</v>
      </c>
      <c r="I7250" s="110"/>
    </row>
    <row r="7251" spans="1:9" ht="11.25" customHeight="1" x14ac:dyDescent="0.2">
      <c r="A7251" s="181">
        <v>103754</v>
      </c>
      <c r="B7251" s="182" t="s">
        <v>4211</v>
      </c>
      <c r="C7251" s="182" t="s">
        <v>178</v>
      </c>
      <c r="D7251" s="183"/>
      <c r="E7251" s="188" t="s">
        <v>15193</v>
      </c>
      <c r="F7251" s="186">
        <v>0</v>
      </c>
      <c r="G7251" s="185" t="s">
        <v>6096</v>
      </c>
      <c r="H7251" s="110" t="s">
        <v>6100</v>
      </c>
      <c r="I7251" s="110"/>
    </row>
    <row r="7252" spans="1:9" ht="11.25" customHeight="1" x14ac:dyDescent="0.2">
      <c r="A7252" s="110">
        <v>103755</v>
      </c>
      <c r="B7252" s="110" t="s">
        <v>4047</v>
      </c>
      <c r="C7252" s="110" t="s">
        <v>178</v>
      </c>
      <c r="D7252" s="183"/>
      <c r="E7252" s="110" t="s">
        <v>15193</v>
      </c>
      <c r="F7252" s="110">
        <v>0</v>
      </c>
      <c r="G7252" s="185" t="s">
        <v>6096</v>
      </c>
      <c r="H7252" s="110" t="s">
        <v>6100</v>
      </c>
      <c r="I7252" s="110"/>
    </row>
    <row r="7253" spans="1:9" ht="11.25" customHeight="1" x14ac:dyDescent="0.2">
      <c r="A7253" s="181">
        <v>103756</v>
      </c>
      <c r="B7253" s="182" t="s">
        <v>4294</v>
      </c>
      <c r="C7253" s="182" t="s">
        <v>178</v>
      </c>
      <c r="D7253" s="184"/>
      <c r="E7253" s="188" t="s">
        <v>15193</v>
      </c>
      <c r="F7253" s="186">
        <v>0</v>
      </c>
      <c r="G7253" s="185" t="s">
        <v>6096</v>
      </c>
      <c r="H7253" s="110" t="s">
        <v>6100</v>
      </c>
      <c r="I7253" s="110"/>
    </row>
    <row r="7254" spans="1:9" ht="11.25" customHeight="1" x14ac:dyDescent="0.2">
      <c r="A7254" s="181">
        <v>103757</v>
      </c>
      <c r="B7254" s="182" t="s">
        <v>6423</v>
      </c>
      <c r="C7254" s="182" t="s">
        <v>4532</v>
      </c>
      <c r="D7254" s="184">
        <v>45013</v>
      </c>
      <c r="E7254" s="188" t="s">
        <v>15194</v>
      </c>
      <c r="F7254" s="186">
        <v>4488947</v>
      </c>
      <c r="G7254" s="185" t="s">
        <v>6096</v>
      </c>
      <c r="H7254" s="110" t="s">
        <v>6100</v>
      </c>
      <c r="I7254" s="110"/>
    </row>
    <row r="7255" spans="1:9" ht="11.25" customHeight="1" x14ac:dyDescent="0.2">
      <c r="A7255" s="181">
        <v>103758</v>
      </c>
      <c r="B7255" s="182" t="s">
        <v>4337</v>
      </c>
      <c r="C7255" s="182" t="s">
        <v>178</v>
      </c>
      <c r="D7255" s="184"/>
      <c r="E7255" s="188" t="s">
        <v>15193</v>
      </c>
      <c r="F7255" s="186">
        <v>0</v>
      </c>
      <c r="G7255" s="185" t="s">
        <v>6096</v>
      </c>
      <c r="H7255" s="110" t="s">
        <v>6100</v>
      </c>
      <c r="I7255" s="110"/>
    </row>
    <row r="7256" spans="1:9" ht="11.25" customHeight="1" x14ac:dyDescent="0.2">
      <c r="A7256" s="181">
        <v>103759</v>
      </c>
      <c r="B7256" s="182" t="s">
        <v>3455</v>
      </c>
      <c r="C7256" s="182" t="s">
        <v>4532</v>
      </c>
      <c r="D7256" s="183">
        <v>45013</v>
      </c>
      <c r="E7256" s="188" t="s">
        <v>15194</v>
      </c>
      <c r="F7256" s="186">
        <v>1213918</v>
      </c>
      <c r="G7256" s="185" t="s">
        <v>6096</v>
      </c>
      <c r="H7256" s="110" t="s">
        <v>6340</v>
      </c>
      <c r="I7256" s="110"/>
    </row>
    <row r="7257" spans="1:9" ht="11.25" customHeight="1" x14ac:dyDescent="0.2">
      <c r="A7257" s="181">
        <v>103760</v>
      </c>
      <c r="B7257" s="182" t="s">
        <v>3563</v>
      </c>
      <c r="C7257" s="182" t="s">
        <v>4532</v>
      </c>
      <c r="D7257" s="184">
        <v>45013</v>
      </c>
      <c r="E7257" s="188" t="s">
        <v>15194</v>
      </c>
      <c r="F7257" s="186">
        <v>127757</v>
      </c>
      <c r="G7257" s="185" t="s">
        <v>6096</v>
      </c>
      <c r="H7257" s="110" t="s">
        <v>6340</v>
      </c>
      <c r="I7257" s="110"/>
    </row>
    <row r="7258" spans="1:9" ht="11.25" customHeight="1" x14ac:dyDescent="0.2">
      <c r="A7258" s="181">
        <v>103761</v>
      </c>
      <c r="B7258" s="182" t="s">
        <v>9189</v>
      </c>
      <c r="C7258" s="182" t="s">
        <v>4532</v>
      </c>
      <c r="D7258" s="183">
        <v>45015</v>
      </c>
      <c r="E7258" s="188" t="s">
        <v>15194</v>
      </c>
      <c r="F7258" s="186">
        <v>298058</v>
      </c>
      <c r="G7258" s="185" t="s">
        <v>6096</v>
      </c>
      <c r="H7258" s="110" t="s">
        <v>6280</v>
      </c>
      <c r="I7258" s="110"/>
    </row>
    <row r="7259" spans="1:9" ht="11.25" customHeight="1" x14ac:dyDescent="0.2">
      <c r="A7259" s="181">
        <v>103762</v>
      </c>
      <c r="B7259" s="182" t="s">
        <v>3609</v>
      </c>
      <c r="C7259" s="182" t="s">
        <v>178</v>
      </c>
      <c r="D7259" s="183">
        <v>44677</v>
      </c>
      <c r="E7259" s="188" t="s">
        <v>7328</v>
      </c>
      <c r="F7259" s="186">
        <v>87141</v>
      </c>
      <c r="G7259" s="185" t="s">
        <v>6096</v>
      </c>
      <c r="H7259" s="110" t="s">
        <v>6378</v>
      </c>
      <c r="I7259" s="110"/>
    </row>
    <row r="7260" spans="1:9" ht="11.25" customHeight="1" x14ac:dyDescent="0.2">
      <c r="A7260" s="181">
        <v>103763</v>
      </c>
      <c r="B7260" s="182" t="s">
        <v>3612</v>
      </c>
      <c r="C7260" s="182" t="s">
        <v>178</v>
      </c>
      <c r="D7260" s="183">
        <v>44677</v>
      </c>
      <c r="E7260" s="188" t="s">
        <v>7328</v>
      </c>
      <c r="F7260" s="186">
        <v>37529.01</v>
      </c>
      <c r="G7260" s="185" t="s">
        <v>6096</v>
      </c>
      <c r="H7260" s="110" t="s">
        <v>6378</v>
      </c>
      <c r="I7260" s="110"/>
    </row>
    <row r="7261" spans="1:9" ht="11.25" customHeight="1" x14ac:dyDescent="0.2">
      <c r="A7261" s="181">
        <v>103764</v>
      </c>
      <c r="B7261" s="182" t="s">
        <v>3604</v>
      </c>
      <c r="C7261" s="182" t="s">
        <v>178</v>
      </c>
      <c r="D7261" s="183">
        <v>44677</v>
      </c>
      <c r="E7261" s="188" t="s">
        <v>7328</v>
      </c>
      <c r="F7261" s="186">
        <v>22818</v>
      </c>
      <c r="G7261" s="185" t="s">
        <v>6096</v>
      </c>
      <c r="H7261" s="110" t="s">
        <v>6440</v>
      </c>
      <c r="I7261" s="110"/>
    </row>
    <row r="7262" spans="1:9" ht="11.25" customHeight="1" x14ac:dyDescent="0.2">
      <c r="A7262" s="181">
        <v>103765</v>
      </c>
      <c r="B7262" s="182" t="s">
        <v>9216</v>
      </c>
      <c r="C7262" s="182" t="s">
        <v>178</v>
      </c>
      <c r="D7262" s="183">
        <v>44677</v>
      </c>
      <c r="E7262" s="188" t="s">
        <v>7328</v>
      </c>
      <c r="F7262" s="186">
        <v>101147</v>
      </c>
      <c r="G7262" s="185" t="s">
        <v>6096</v>
      </c>
      <c r="H7262" s="110" t="s">
        <v>6350</v>
      </c>
      <c r="I7262" s="110"/>
    </row>
    <row r="7263" spans="1:9" ht="11.25" customHeight="1" x14ac:dyDescent="0.2">
      <c r="A7263" s="181">
        <v>103766</v>
      </c>
      <c r="B7263" s="182" t="s">
        <v>3602</v>
      </c>
      <c r="C7263" s="182" t="s">
        <v>178</v>
      </c>
      <c r="D7263" s="184">
        <v>44677</v>
      </c>
      <c r="E7263" s="188" t="s">
        <v>7328</v>
      </c>
      <c r="F7263" s="186">
        <v>157181</v>
      </c>
      <c r="G7263" s="185" t="s">
        <v>6096</v>
      </c>
      <c r="H7263" s="110" t="s">
        <v>6350</v>
      </c>
      <c r="I7263" s="110"/>
    </row>
    <row r="7264" spans="1:9" ht="11.25" customHeight="1" x14ac:dyDescent="0.2">
      <c r="A7264" s="181">
        <v>103767</v>
      </c>
      <c r="B7264" s="182" t="s">
        <v>9188</v>
      </c>
      <c r="C7264" s="182" t="s">
        <v>178</v>
      </c>
      <c r="D7264" s="184">
        <v>44657</v>
      </c>
      <c r="E7264" s="188" t="s">
        <v>7328</v>
      </c>
      <c r="F7264" s="186">
        <v>742336.01</v>
      </c>
      <c r="G7264" s="185" t="s">
        <v>6096</v>
      </c>
      <c r="H7264" s="110" t="s">
        <v>10767</v>
      </c>
      <c r="I7264" s="110"/>
    </row>
    <row r="7265" spans="1:9" ht="11.25" customHeight="1" x14ac:dyDescent="0.2">
      <c r="A7265" s="181">
        <v>103768</v>
      </c>
      <c r="B7265" s="182" t="s">
        <v>3536</v>
      </c>
      <c r="C7265" s="182" t="s">
        <v>178</v>
      </c>
      <c r="D7265" s="183">
        <v>45015</v>
      </c>
      <c r="E7265" s="188" t="s">
        <v>15194</v>
      </c>
      <c r="F7265" s="186">
        <v>116497</v>
      </c>
      <c r="G7265" s="185" t="s">
        <v>6096</v>
      </c>
      <c r="H7265" s="110" t="s">
        <v>6121</v>
      </c>
      <c r="I7265" s="110"/>
    </row>
    <row r="7266" spans="1:9" ht="11.25" customHeight="1" x14ac:dyDescent="0.2">
      <c r="A7266" s="181">
        <v>103769</v>
      </c>
      <c r="B7266" s="182" t="s">
        <v>9215</v>
      </c>
      <c r="C7266" s="182" t="s">
        <v>178</v>
      </c>
      <c r="D7266" s="183">
        <v>45009</v>
      </c>
      <c r="E7266" s="188" t="s">
        <v>15194</v>
      </c>
      <c r="F7266" s="186">
        <v>35035</v>
      </c>
      <c r="G7266" s="185" t="s">
        <v>6096</v>
      </c>
      <c r="H7266" s="110" t="s">
        <v>6121</v>
      </c>
      <c r="I7266" s="110"/>
    </row>
    <row r="7267" spans="1:9" ht="11.25" customHeight="1" x14ac:dyDescent="0.2">
      <c r="A7267" s="181">
        <v>103770</v>
      </c>
      <c r="B7267" s="182" t="s">
        <v>9214</v>
      </c>
      <c r="C7267" s="182" t="s">
        <v>178</v>
      </c>
      <c r="D7267" s="183">
        <v>45009</v>
      </c>
      <c r="E7267" s="188" t="s">
        <v>15194</v>
      </c>
      <c r="F7267" s="186">
        <v>20543.009999999998</v>
      </c>
      <c r="G7267" s="185" t="s">
        <v>6096</v>
      </c>
      <c r="H7267" s="110" t="s">
        <v>6543</v>
      </c>
      <c r="I7267" s="110"/>
    </row>
    <row r="7268" spans="1:9" ht="11.25" customHeight="1" x14ac:dyDescent="0.2">
      <c r="A7268" s="181">
        <v>103771</v>
      </c>
      <c r="B7268" s="182" t="s">
        <v>9213</v>
      </c>
      <c r="C7268" s="182" t="s">
        <v>178</v>
      </c>
      <c r="D7268" s="184">
        <v>45009</v>
      </c>
      <c r="E7268" s="188" t="s">
        <v>15194</v>
      </c>
      <c r="F7268" s="186">
        <v>21213</v>
      </c>
      <c r="G7268" s="185" t="s">
        <v>6096</v>
      </c>
      <c r="H7268" s="110" t="s">
        <v>6119</v>
      </c>
      <c r="I7268" s="110"/>
    </row>
    <row r="7269" spans="1:9" ht="11.25" customHeight="1" x14ac:dyDescent="0.2">
      <c r="A7269" s="181">
        <v>103772</v>
      </c>
      <c r="B7269" s="182" t="s">
        <v>3610</v>
      </c>
      <c r="C7269" s="182" t="s">
        <v>178</v>
      </c>
      <c r="D7269" s="183">
        <v>45009</v>
      </c>
      <c r="E7269" s="188" t="s">
        <v>15194</v>
      </c>
      <c r="F7269" s="186">
        <v>189198</v>
      </c>
      <c r="G7269" s="185" t="s">
        <v>6096</v>
      </c>
      <c r="H7269" s="110" t="s">
        <v>6543</v>
      </c>
      <c r="I7269" s="110"/>
    </row>
    <row r="7270" spans="1:9" ht="11.25" customHeight="1" x14ac:dyDescent="0.2">
      <c r="A7270" s="181">
        <v>103773</v>
      </c>
      <c r="B7270" s="182" t="s">
        <v>3611</v>
      </c>
      <c r="C7270" s="182" t="s">
        <v>178</v>
      </c>
      <c r="D7270" s="183">
        <v>45009</v>
      </c>
      <c r="E7270" s="188" t="s">
        <v>15194</v>
      </c>
      <c r="F7270" s="186">
        <v>35107</v>
      </c>
      <c r="G7270" s="185" t="s">
        <v>6096</v>
      </c>
      <c r="H7270" s="110" t="s">
        <v>6266</v>
      </c>
      <c r="I7270" s="110"/>
    </row>
    <row r="7271" spans="1:9" ht="11.25" customHeight="1" x14ac:dyDescent="0.2">
      <c r="A7271" s="181">
        <v>103774</v>
      </c>
      <c r="B7271" s="182" t="s">
        <v>3600</v>
      </c>
      <c r="C7271" s="182" t="s">
        <v>178</v>
      </c>
      <c r="D7271" s="183">
        <v>45009</v>
      </c>
      <c r="E7271" s="188" t="s">
        <v>15194</v>
      </c>
      <c r="F7271" s="186">
        <v>673811</v>
      </c>
      <c r="G7271" s="185" t="s">
        <v>6096</v>
      </c>
      <c r="H7271" s="110" t="s">
        <v>6155</v>
      </c>
      <c r="I7271" s="110"/>
    </row>
    <row r="7272" spans="1:9" ht="11.25" customHeight="1" x14ac:dyDescent="0.2">
      <c r="A7272" s="181">
        <v>103775</v>
      </c>
      <c r="B7272" s="182" t="s">
        <v>3608</v>
      </c>
      <c r="C7272" s="182" t="s">
        <v>178</v>
      </c>
      <c r="D7272" s="183">
        <v>45009</v>
      </c>
      <c r="E7272" s="188" t="s">
        <v>15194</v>
      </c>
      <c r="F7272" s="186">
        <v>362840</v>
      </c>
      <c r="G7272" s="185" t="s">
        <v>6096</v>
      </c>
      <c r="H7272" s="110" t="s">
        <v>6149</v>
      </c>
      <c r="I7272" s="110"/>
    </row>
    <row r="7273" spans="1:9" ht="11.25" customHeight="1" x14ac:dyDescent="0.2">
      <c r="A7273" s="181">
        <v>103776</v>
      </c>
      <c r="B7273" s="182" t="s">
        <v>9212</v>
      </c>
      <c r="C7273" s="182" t="s">
        <v>178</v>
      </c>
      <c r="D7273" s="183">
        <v>45009</v>
      </c>
      <c r="E7273" s="188" t="s">
        <v>15194</v>
      </c>
      <c r="F7273" s="186">
        <v>22989</v>
      </c>
      <c r="G7273" s="185" t="s">
        <v>6096</v>
      </c>
      <c r="H7273" s="110" t="s">
        <v>6261</v>
      </c>
      <c r="I7273" s="110"/>
    </row>
    <row r="7274" spans="1:9" ht="11.25" customHeight="1" x14ac:dyDescent="0.2">
      <c r="A7274" s="181">
        <v>103777</v>
      </c>
      <c r="B7274" s="182" t="s">
        <v>9211</v>
      </c>
      <c r="C7274" s="182" t="s">
        <v>178</v>
      </c>
      <c r="D7274" s="183">
        <v>45009</v>
      </c>
      <c r="E7274" s="188" t="s">
        <v>15194</v>
      </c>
      <c r="F7274" s="186">
        <v>176911</v>
      </c>
      <c r="G7274" s="185" t="s">
        <v>6096</v>
      </c>
      <c r="H7274" s="110" t="s">
        <v>6266</v>
      </c>
      <c r="I7274" s="110"/>
    </row>
    <row r="7275" spans="1:9" ht="11.25" customHeight="1" x14ac:dyDescent="0.2">
      <c r="A7275" s="181">
        <v>103778</v>
      </c>
      <c r="B7275" s="182" t="s">
        <v>3597</v>
      </c>
      <c r="C7275" s="182" t="s">
        <v>178</v>
      </c>
      <c r="D7275" s="183">
        <v>45009</v>
      </c>
      <c r="E7275" s="188" t="s">
        <v>15194</v>
      </c>
      <c r="F7275" s="186">
        <v>20624</v>
      </c>
      <c r="G7275" s="185" t="s">
        <v>6096</v>
      </c>
      <c r="H7275" s="110" t="s">
        <v>7385</v>
      </c>
      <c r="I7275" s="110"/>
    </row>
    <row r="7276" spans="1:9" ht="11.25" customHeight="1" x14ac:dyDescent="0.2">
      <c r="A7276" s="181">
        <v>103779</v>
      </c>
      <c r="B7276" s="182" t="s">
        <v>9210</v>
      </c>
      <c r="C7276" s="182" t="s">
        <v>178</v>
      </c>
      <c r="D7276" s="183">
        <v>45009</v>
      </c>
      <c r="E7276" s="188" t="s">
        <v>15194</v>
      </c>
      <c r="F7276" s="186">
        <v>20878</v>
      </c>
      <c r="G7276" s="185" t="s">
        <v>6096</v>
      </c>
      <c r="H7276" s="110" t="s">
        <v>10767</v>
      </c>
      <c r="I7276" s="110"/>
    </row>
    <row r="7277" spans="1:9" ht="11.25" customHeight="1" x14ac:dyDescent="0.2">
      <c r="A7277" s="181">
        <v>103780</v>
      </c>
      <c r="B7277" s="182" t="s">
        <v>3607</v>
      </c>
      <c r="C7277" s="182" t="s">
        <v>178</v>
      </c>
      <c r="D7277" s="183">
        <v>45009</v>
      </c>
      <c r="E7277" s="188" t="s">
        <v>15194</v>
      </c>
      <c r="F7277" s="186">
        <v>20875</v>
      </c>
      <c r="G7277" s="185" t="s">
        <v>6096</v>
      </c>
      <c r="H7277" s="110" t="s">
        <v>10767</v>
      </c>
      <c r="I7277" s="110"/>
    </row>
    <row r="7278" spans="1:9" ht="11.25" customHeight="1" x14ac:dyDescent="0.2">
      <c r="A7278" s="181">
        <v>103781</v>
      </c>
      <c r="B7278" s="182" t="s">
        <v>9209</v>
      </c>
      <c r="C7278" s="182" t="s">
        <v>178</v>
      </c>
      <c r="D7278" s="183">
        <v>45009</v>
      </c>
      <c r="E7278" s="188" t="s">
        <v>15194</v>
      </c>
      <c r="F7278" s="186">
        <v>20875</v>
      </c>
      <c r="G7278" s="185" t="s">
        <v>6096</v>
      </c>
      <c r="H7278" s="110" t="s">
        <v>10767</v>
      </c>
      <c r="I7278" s="110"/>
    </row>
    <row r="7279" spans="1:9" ht="11.25" customHeight="1" x14ac:dyDescent="0.2">
      <c r="A7279" s="181">
        <v>103782</v>
      </c>
      <c r="B7279" s="182" t="s">
        <v>9208</v>
      </c>
      <c r="C7279" s="182" t="s">
        <v>178</v>
      </c>
      <c r="D7279" s="183">
        <v>45009</v>
      </c>
      <c r="E7279" s="188" t="s">
        <v>15194</v>
      </c>
      <c r="F7279" s="186">
        <v>168508</v>
      </c>
      <c r="G7279" s="185" t="s">
        <v>6096</v>
      </c>
      <c r="H7279" s="110" t="s">
        <v>6262</v>
      </c>
      <c r="I7279" s="110"/>
    </row>
    <row r="7280" spans="1:9" ht="11.25" customHeight="1" x14ac:dyDescent="0.2">
      <c r="A7280" s="181">
        <v>103783</v>
      </c>
      <c r="B7280" s="182" t="s">
        <v>3598</v>
      </c>
      <c r="C7280" s="182" t="s">
        <v>178</v>
      </c>
      <c r="D7280" s="183">
        <v>45009</v>
      </c>
      <c r="E7280" s="188" t="s">
        <v>15194</v>
      </c>
      <c r="F7280" s="186">
        <v>468760</v>
      </c>
      <c r="G7280" s="185" t="s">
        <v>6096</v>
      </c>
      <c r="H7280" s="110" t="s">
        <v>6155</v>
      </c>
      <c r="I7280" s="110"/>
    </row>
    <row r="7281" spans="1:9" ht="11.25" customHeight="1" x14ac:dyDescent="0.2">
      <c r="A7281" s="181">
        <v>103784</v>
      </c>
      <c r="B7281" s="182" t="s">
        <v>9207</v>
      </c>
      <c r="C7281" s="182" t="s">
        <v>178</v>
      </c>
      <c r="D7281" s="183">
        <v>45009</v>
      </c>
      <c r="E7281" s="188" t="s">
        <v>15194</v>
      </c>
      <c r="F7281" s="186">
        <v>20656</v>
      </c>
      <c r="G7281" s="185" t="s">
        <v>6096</v>
      </c>
      <c r="H7281" s="110" t="s">
        <v>6155</v>
      </c>
      <c r="I7281" s="110"/>
    </row>
    <row r="7282" spans="1:9" ht="11.25" customHeight="1" x14ac:dyDescent="0.2">
      <c r="A7282" s="181">
        <v>103785</v>
      </c>
      <c r="B7282" s="182" t="s">
        <v>3375</v>
      </c>
      <c r="C7282" s="182" t="s">
        <v>178</v>
      </c>
      <c r="D7282" s="183">
        <v>45009</v>
      </c>
      <c r="E7282" s="188" t="s">
        <v>15194</v>
      </c>
      <c r="F7282" s="186">
        <v>73565</v>
      </c>
      <c r="G7282" s="185" t="s">
        <v>6096</v>
      </c>
      <c r="H7282" s="110" t="s">
        <v>6155</v>
      </c>
      <c r="I7282" s="110"/>
    </row>
    <row r="7283" spans="1:9" ht="11.25" customHeight="1" x14ac:dyDescent="0.2">
      <c r="A7283" s="181">
        <v>103786</v>
      </c>
      <c r="B7283" s="182" t="s">
        <v>9206</v>
      </c>
      <c r="C7283" s="182" t="s">
        <v>178</v>
      </c>
      <c r="D7283" s="183">
        <v>45009</v>
      </c>
      <c r="E7283" s="188" t="s">
        <v>15194</v>
      </c>
      <c r="F7283" s="186">
        <v>4878772</v>
      </c>
      <c r="G7283" s="185" t="s">
        <v>6096</v>
      </c>
      <c r="H7283" s="110" t="s">
        <v>6155</v>
      </c>
      <c r="I7283" s="110"/>
    </row>
    <row r="7284" spans="1:9" ht="11.25" customHeight="1" x14ac:dyDescent="0.2">
      <c r="A7284" s="181">
        <v>103787</v>
      </c>
      <c r="B7284" s="182" t="s">
        <v>9237</v>
      </c>
      <c r="C7284" s="182" t="s">
        <v>178</v>
      </c>
      <c r="D7284" s="183">
        <v>45009</v>
      </c>
      <c r="E7284" s="188" t="s">
        <v>15194</v>
      </c>
      <c r="F7284" s="186">
        <v>34469</v>
      </c>
      <c r="G7284" s="185" t="s">
        <v>6096</v>
      </c>
      <c r="H7284" s="110" t="s">
        <v>6164</v>
      </c>
      <c r="I7284" s="110"/>
    </row>
    <row r="7285" spans="1:9" ht="11.25" customHeight="1" x14ac:dyDescent="0.2">
      <c r="A7285" s="181">
        <v>103788</v>
      </c>
      <c r="B7285" s="182" t="s">
        <v>9205</v>
      </c>
      <c r="C7285" s="182" t="s">
        <v>178</v>
      </c>
      <c r="D7285" s="183">
        <v>45015</v>
      </c>
      <c r="E7285" s="188" t="s">
        <v>15194</v>
      </c>
      <c r="F7285" s="186">
        <v>517393</v>
      </c>
      <c r="G7285" s="185" t="s">
        <v>6096</v>
      </c>
      <c r="H7285" s="110" t="s">
        <v>6119</v>
      </c>
      <c r="I7285" s="110"/>
    </row>
    <row r="7286" spans="1:9" ht="11.25" customHeight="1" x14ac:dyDescent="0.2">
      <c r="A7286" s="181">
        <v>103789</v>
      </c>
      <c r="B7286" s="182" t="s">
        <v>1283</v>
      </c>
      <c r="C7286" s="182" t="s">
        <v>178</v>
      </c>
      <c r="D7286" s="183">
        <v>45007</v>
      </c>
      <c r="E7286" s="188" t="s">
        <v>15194</v>
      </c>
      <c r="F7286" s="186">
        <v>15098.01</v>
      </c>
      <c r="G7286" s="185" t="s">
        <v>6096</v>
      </c>
      <c r="H7286" s="110" t="s">
        <v>6097</v>
      </c>
      <c r="I7286" s="110"/>
    </row>
    <row r="7287" spans="1:9" ht="11.25" customHeight="1" x14ac:dyDescent="0.2">
      <c r="A7287" s="181">
        <v>103790</v>
      </c>
      <c r="B7287" s="182" t="s">
        <v>3496</v>
      </c>
      <c r="C7287" s="182" t="s">
        <v>178</v>
      </c>
      <c r="D7287" s="183">
        <v>45013</v>
      </c>
      <c r="E7287" s="188" t="s">
        <v>15194</v>
      </c>
      <c r="F7287" s="186">
        <v>48676</v>
      </c>
      <c r="G7287" s="185" t="s">
        <v>6096</v>
      </c>
      <c r="H7287" s="110" t="s">
        <v>9152</v>
      </c>
      <c r="I7287" s="110"/>
    </row>
    <row r="7288" spans="1:9" ht="11.25" customHeight="1" x14ac:dyDescent="0.2">
      <c r="A7288" s="181">
        <v>103792</v>
      </c>
      <c r="B7288" s="182" t="s">
        <v>9236</v>
      </c>
      <c r="C7288" s="182" t="s">
        <v>178</v>
      </c>
      <c r="D7288" s="183">
        <v>45015</v>
      </c>
      <c r="E7288" s="188" t="s">
        <v>15194</v>
      </c>
      <c r="F7288" s="186">
        <v>1163229</v>
      </c>
      <c r="G7288" s="185" t="s">
        <v>10783</v>
      </c>
      <c r="H7288" s="110" t="s">
        <v>6521</v>
      </c>
      <c r="I7288" s="110"/>
    </row>
    <row r="7289" spans="1:9" ht="11.25" customHeight="1" x14ac:dyDescent="0.2">
      <c r="A7289" s="181">
        <v>103794</v>
      </c>
      <c r="B7289" s="182" t="s">
        <v>4129</v>
      </c>
      <c r="C7289" s="182" t="s">
        <v>178</v>
      </c>
      <c r="D7289" s="183"/>
      <c r="E7289" s="188" t="s">
        <v>15193</v>
      </c>
      <c r="F7289" s="186">
        <v>0</v>
      </c>
      <c r="G7289" s="185" t="s">
        <v>6096</v>
      </c>
      <c r="H7289" s="110" t="s">
        <v>6366</v>
      </c>
      <c r="I7289" s="110"/>
    </row>
    <row r="7290" spans="1:9" ht="11.25" customHeight="1" x14ac:dyDescent="0.2">
      <c r="A7290" s="181">
        <v>103795</v>
      </c>
      <c r="B7290" s="182" t="s">
        <v>3440</v>
      </c>
      <c r="C7290" s="182" t="s">
        <v>178</v>
      </c>
      <c r="D7290" s="183">
        <v>45009</v>
      </c>
      <c r="E7290" s="188" t="s">
        <v>15194</v>
      </c>
      <c r="F7290" s="186">
        <v>1982755</v>
      </c>
      <c r="G7290" s="185" t="s">
        <v>6096</v>
      </c>
      <c r="H7290" s="110" t="s">
        <v>6261</v>
      </c>
      <c r="I7290" s="110"/>
    </row>
    <row r="7291" spans="1:9" ht="11.25" customHeight="1" x14ac:dyDescent="0.2">
      <c r="A7291" s="181">
        <v>103796</v>
      </c>
      <c r="B7291" s="182" t="s">
        <v>4130</v>
      </c>
      <c r="C7291" s="182" t="s">
        <v>178</v>
      </c>
      <c r="D7291" s="183"/>
      <c r="E7291" s="188" t="s">
        <v>15193</v>
      </c>
      <c r="F7291" s="186">
        <v>0</v>
      </c>
      <c r="G7291" s="185" t="s">
        <v>6096</v>
      </c>
      <c r="H7291" s="110" t="s">
        <v>6340</v>
      </c>
      <c r="I7291" s="110"/>
    </row>
    <row r="7292" spans="1:9" ht="11.25" customHeight="1" x14ac:dyDescent="0.2">
      <c r="A7292" s="181">
        <v>103797</v>
      </c>
      <c r="B7292" s="182" t="s">
        <v>4131</v>
      </c>
      <c r="C7292" s="182" t="s">
        <v>178</v>
      </c>
      <c r="D7292" s="183"/>
      <c r="E7292" s="188" t="s">
        <v>15193</v>
      </c>
      <c r="F7292" s="186">
        <v>0</v>
      </c>
      <c r="G7292" s="185" t="s">
        <v>6096</v>
      </c>
      <c r="H7292" s="110" t="s">
        <v>6280</v>
      </c>
      <c r="I7292" s="110"/>
    </row>
    <row r="7293" spans="1:9" ht="11.25" customHeight="1" x14ac:dyDescent="0.2">
      <c r="A7293" s="181">
        <v>103798</v>
      </c>
      <c r="B7293" s="182" t="s">
        <v>4178</v>
      </c>
      <c r="C7293" s="182" t="s">
        <v>178</v>
      </c>
      <c r="D7293" s="183"/>
      <c r="E7293" s="188" t="s">
        <v>15193</v>
      </c>
      <c r="F7293" s="186">
        <v>0</v>
      </c>
      <c r="G7293" s="185" t="s">
        <v>7325</v>
      </c>
      <c r="H7293" s="110" t="s">
        <v>6258</v>
      </c>
      <c r="I7293" s="110"/>
    </row>
    <row r="7294" spans="1:9" ht="11.25" customHeight="1" x14ac:dyDescent="0.2">
      <c r="A7294" s="181">
        <v>103799</v>
      </c>
      <c r="B7294" s="182" t="s">
        <v>3638</v>
      </c>
      <c r="C7294" s="182" t="s">
        <v>178</v>
      </c>
      <c r="D7294" s="183"/>
      <c r="E7294" s="188" t="s">
        <v>15193</v>
      </c>
      <c r="F7294" s="186">
        <v>0</v>
      </c>
      <c r="G7294" s="185" t="s">
        <v>6096</v>
      </c>
      <c r="H7294" s="110" t="s">
        <v>6191</v>
      </c>
      <c r="I7294" s="110"/>
    </row>
    <row r="7295" spans="1:9" ht="11.25" customHeight="1" x14ac:dyDescent="0.2">
      <c r="A7295" s="181">
        <v>103800</v>
      </c>
      <c r="B7295" s="182" t="s">
        <v>4132</v>
      </c>
      <c r="C7295" s="182" t="s">
        <v>178</v>
      </c>
      <c r="D7295" s="183"/>
      <c r="E7295" s="188" t="s">
        <v>15193</v>
      </c>
      <c r="F7295" s="186">
        <v>0</v>
      </c>
      <c r="G7295" s="185" t="s">
        <v>6096</v>
      </c>
      <c r="H7295" s="110" t="s">
        <v>6168</v>
      </c>
      <c r="I7295" s="110"/>
    </row>
    <row r="7296" spans="1:9" ht="11.25" customHeight="1" x14ac:dyDescent="0.2">
      <c r="A7296" s="181">
        <v>103801</v>
      </c>
      <c r="B7296" s="182" t="s">
        <v>4133</v>
      </c>
      <c r="C7296" s="182" t="s">
        <v>178</v>
      </c>
      <c r="D7296" s="183">
        <v>44718</v>
      </c>
      <c r="E7296" s="188" t="s">
        <v>7328</v>
      </c>
      <c r="F7296" s="186">
        <v>2411157</v>
      </c>
      <c r="G7296" s="185" t="s">
        <v>6096</v>
      </c>
      <c r="H7296" s="110" t="s">
        <v>10767</v>
      </c>
      <c r="I7296" s="110"/>
    </row>
    <row r="7297" spans="1:9" ht="11.25" customHeight="1" x14ac:dyDescent="0.2">
      <c r="A7297" s="181">
        <v>103802</v>
      </c>
      <c r="B7297" s="182" t="s">
        <v>4134</v>
      </c>
      <c r="C7297" s="182" t="s">
        <v>178</v>
      </c>
      <c r="D7297" s="184"/>
      <c r="E7297" s="188" t="s">
        <v>15193</v>
      </c>
      <c r="F7297" s="186">
        <v>0</v>
      </c>
      <c r="G7297" s="185" t="s">
        <v>6096</v>
      </c>
      <c r="H7297" s="110" t="s">
        <v>10767</v>
      </c>
      <c r="I7297" s="110"/>
    </row>
    <row r="7298" spans="1:9" ht="11.25" customHeight="1" x14ac:dyDescent="0.2">
      <c r="A7298" s="181">
        <v>103803</v>
      </c>
      <c r="B7298" s="182" t="s">
        <v>4135</v>
      </c>
      <c r="C7298" s="182" t="s">
        <v>178</v>
      </c>
      <c r="D7298" s="183">
        <v>45015</v>
      </c>
      <c r="E7298" s="188" t="s">
        <v>15194</v>
      </c>
      <c r="F7298" s="186">
        <v>1015619.01</v>
      </c>
      <c r="G7298" s="185" t="s">
        <v>6096</v>
      </c>
      <c r="H7298" s="110" t="s">
        <v>6344</v>
      </c>
      <c r="I7298" s="110"/>
    </row>
    <row r="7299" spans="1:9" ht="11.25" customHeight="1" x14ac:dyDescent="0.2">
      <c r="A7299" s="181">
        <v>103804</v>
      </c>
      <c r="B7299" s="182" t="s">
        <v>4137</v>
      </c>
      <c r="C7299" s="182" t="s">
        <v>178</v>
      </c>
      <c r="D7299" s="183"/>
      <c r="E7299" s="188" t="s">
        <v>15193</v>
      </c>
      <c r="F7299" s="186">
        <v>0</v>
      </c>
      <c r="G7299" s="185" t="s">
        <v>6096</v>
      </c>
      <c r="H7299" s="110" t="s">
        <v>6168</v>
      </c>
      <c r="I7299" s="110"/>
    </row>
    <row r="7300" spans="1:9" ht="11.25" customHeight="1" x14ac:dyDescent="0.2">
      <c r="A7300" s="181">
        <v>103805</v>
      </c>
      <c r="B7300" s="182" t="s">
        <v>4136</v>
      </c>
      <c r="C7300" s="182" t="s">
        <v>178</v>
      </c>
      <c r="D7300" s="183"/>
      <c r="E7300" s="188" t="s">
        <v>15193</v>
      </c>
      <c r="F7300" s="186">
        <v>0</v>
      </c>
      <c r="G7300" s="185" t="s">
        <v>6096</v>
      </c>
      <c r="H7300" s="110" t="s">
        <v>6130</v>
      </c>
      <c r="I7300" s="110"/>
    </row>
    <row r="7301" spans="1:9" ht="11.25" customHeight="1" x14ac:dyDescent="0.2">
      <c r="A7301" s="181">
        <v>103806</v>
      </c>
      <c r="B7301" s="182" t="s">
        <v>4138</v>
      </c>
      <c r="C7301" s="182" t="s">
        <v>178</v>
      </c>
      <c r="D7301" s="183"/>
      <c r="E7301" s="188" t="s">
        <v>15193</v>
      </c>
      <c r="F7301" s="186">
        <v>0</v>
      </c>
      <c r="G7301" s="185" t="s">
        <v>6096</v>
      </c>
      <c r="H7301" s="110" t="s">
        <v>6150</v>
      </c>
      <c r="I7301" s="110"/>
    </row>
    <row r="7302" spans="1:9" ht="11.25" customHeight="1" x14ac:dyDescent="0.2">
      <c r="A7302" s="181">
        <v>103807</v>
      </c>
      <c r="B7302" s="182" t="s">
        <v>4139</v>
      </c>
      <c r="C7302" s="182" t="s">
        <v>178</v>
      </c>
      <c r="D7302" s="183"/>
      <c r="E7302" s="188" t="s">
        <v>15193</v>
      </c>
      <c r="F7302" s="186">
        <v>0</v>
      </c>
      <c r="G7302" s="185" t="s">
        <v>6096</v>
      </c>
      <c r="H7302" s="110" t="s">
        <v>6121</v>
      </c>
      <c r="I7302" s="110"/>
    </row>
    <row r="7303" spans="1:9" ht="11.25" customHeight="1" x14ac:dyDescent="0.2">
      <c r="A7303" s="181">
        <v>103808</v>
      </c>
      <c r="B7303" s="182" t="s">
        <v>4140</v>
      </c>
      <c r="C7303" s="182" t="s">
        <v>178</v>
      </c>
      <c r="D7303" s="183"/>
      <c r="E7303" s="188" t="s">
        <v>15193</v>
      </c>
      <c r="F7303" s="186">
        <v>0</v>
      </c>
      <c r="G7303" s="185" t="s">
        <v>6096</v>
      </c>
      <c r="H7303" s="110" t="s">
        <v>6356</v>
      </c>
      <c r="I7303" s="110"/>
    </row>
    <row r="7304" spans="1:9" ht="11.25" customHeight="1" x14ac:dyDescent="0.2">
      <c r="A7304" s="181">
        <v>103809</v>
      </c>
      <c r="B7304" s="182" t="s">
        <v>3439</v>
      </c>
      <c r="C7304" s="182" t="s">
        <v>178</v>
      </c>
      <c r="D7304" s="183">
        <v>45015</v>
      </c>
      <c r="E7304" s="188" t="s">
        <v>15194</v>
      </c>
      <c r="F7304" s="186">
        <v>279783.01</v>
      </c>
      <c r="G7304" s="185" t="s">
        <v>6096</v>
      </c>
      <c r="H7304" s="110" t="s">
        <v>6155</v>
      </c>
      <c r="I7304" s="110"/>
    </row>
    <row r="7305" spans="1:9" ht="11.25" customHeight="1" x14ac:dyDescent="0.2">
      <c r="A7305" s="181">
        <v>103810</v>
      </c>
      <c r="B7305" s="182" t="s">
        <v>9263</v>
      </c>
      <c r="C7305" s="182" t="s">
        <v>178</v>
      </c>
      <c r="D7305" s="184">
        <v>45013</v>
      </c>
      <c r="E7305" s="188" t="s">
        <v>15194</v>
      </c>
      <c r="F7305" s="186">
        <v>60570</v>
      </c>
      <c r="G7305" s="185" t="s">
        <v>6096</v>
      </c>
      <c r="H7305" s="110" t="s">
        <v>6166</v>
      </c>
      <c r="I7305" s="110"/>
    </row>
    <row r="7306" spans="1:9" ht="11.25" customHeight="1" x14ac:dyDescent="0.2">
      <c r="A7306" s="181">
        <v>103811</v>
      </c>
      <c r="B7306" s="182" t="s">
        <v>9187</v>
      </c>
      <c r="C7306" s="182" t="s">
        <v>178</v>
      </c>
      <c r="D7306" s="183">
        <v>45015</v>
      </c>
      <c r="E7306" s="188" t="s">
        <v>15194</v>
      </c>
      <c r="F7306" s="186">
        <v>191865</v>
      </c>
      <c r="G7306" s="185" t="s">
        <v>6096</v>
      </c>
      <c r="H7306" s="110" t="s">
        <v>6119</v>
      </c>
      <c r="I7306" s="110"/>
    </row>
    <row r="7307" spans="1:9" ht="11.25" customHeight="1" x14ac:dyDescent="0.2">
      <c r="A7307" s="181">
        <v>103812</v>
      </c>
      <c r="B7307" s="182" t="s">
        <v>3982</v>
      </c>
      <c r="C7307" s="182" t="s">
        <v>171</v>
      </c>
      <c r="D7307" s="184"/>
      <c r="E7307" s="188" t="s">
        <v>15193</v>
      </c>
      <c r="F7307" s="186">
        <v>0</v>
      </c>
      <c r="G7307" s="185" t="s">
        <v>6096</v>
      </c>
      <c r="H7307" s="110" t="s">
        <v>6152</v>
      </c>
      <c r="I7307" s="110"/>
    </row>
    <row r="7308" spans="1:9" ht="11.25" customHeight="1" x14ac:dyDescent="0.2">
      <c r="A7308" s="181">
        <v>103813</v>
      </c>
      <c r="B7308" s="182" t="s">
        <v>4124</v>
      </c>
      <c r="C7308" s="182" t="s">
        <v>178</v>
      </c>
      <c r="D7308" s="183"/>
      <c r="E7308" s="188" t="s">
        <v>15193</v>
      </c>
      <c r="F7308" s="186">
        <v>0</v>
      </c>
      <c r="G7308" s="185" t="s">
        <v>6096</v>
      </c>
      <c r="H7308" s="110" t="s">
        <v>6149</v>
      </c>
      <c r="I7308" s="110"/>
    </row>
    <row r="7309" spans="1:9" ht="11.25" customHeight="1" x14ac:dyDescent="0.2">
      <c r="A7309" s="181">
        <v>103814</v>
      </c>
      <c r="B7309" s="182" t="s">
        <v>1405</v>
      </c>
      <c r="C7309" s="182" t="s">
        <v>178</v>
      </c>
      <c r="D7309" s="183">
        <v>45001</v>
      </c>
      <c r="E7309" s="188" t="s">
        <v>15194</v>
      </c>
      <c r="F7309" s="186">
        <v>16520</v>
      </c>
      <c r="G7309" s="185" t="s">
        <v>6096</v>
      </c>
      <c r="H7309" s="110" t="s">
        <v>6359</v>
      </c>
      <c r="I7309" s="110"/>
    </row>
    <row r="7310" spans="1:9" ht="11.25" customHeight="1" x14ac:dyDescent="0.2">
      <c r="A7310" s="181">
        <v>103815</v>
      </c>
      <c r="B7310" s="182" t="s">
        <v>4246</v>
      </c>
      <c r="C7310" s="182" t="s">
        <v>178</v>
      </c>
      <c r="D7310" s="183"/>
      <c r="E7310" s="188" t="s">
        <v>15193</v>
      </c>
      <c r="F7310" s="186">
        <v>0</v>
      </c>
      <c r="G7310" s="185" t="s">
        <v>6096</v>
      </c>
      <c r="H7310" s="110" t="s">
        <v>6344</v>
      </c>
      <c r="I7310" s="110"/>
    </row>
    <row r="7311" spans="1:9" ht="11.25" customHeight="1" x14ac:dyDescent="0.2">
      <c r="A7311" s="181">
        <v>103816</v>
      </c>
      <c r="B7311" s="182" t="s">
        <v>11021</v>
      </c>
      <c r="C7311" s="182" t="s">
        <v>178</v>
      </c>
      <c r="D7311" s="183"/>
      <c r="E7311" s="188" t="s">
        <v>15193</v>
      </c>
      <c r="F7311" s="186">
        <v>0</v>
      </c>
      <c r="G7311" s="185" t="s">
        <v>6096</v>
      </c>
      <c r="H7311" s="110" t="s">
        <v>6130</v>
      </c>
      <c r="I7311" s="110"/>
    </row>
    <row r="7312" spans="1:9" ht="11.25" customHeight="1" x14ac:dyDescent="0.2">
      <c r="A7312" s="181">
        <v>103817</v>
      </c>
      <c r="B7312" s="182" t="s">
        <v>11020</v>
      </c>
      <c r="C7312" s="182" t="s">
        <v>178</v>
      </c>
      <c r="D7312" s="183"/>
      <c r="E7312" s="188" t="s">
        <v>15193</v>
      </c>
      <c r="F7312" s="186">
        <v>0</v>
      </c>
      <c r="G7312" s="185" t="s">
        <v>6096</v>
      </c>
      <c r="H7312" s="110" t="s">
        <v>6152</v>
      </c>
      <c r="I7312" s="110"/>
    </row>
    <row r="7313" spans="1:9" ht="11.25" customHeight="1" x14ac:dyDescent="0.2">
      <c r="A7313" s="181">
        <v>103818</v>
      </c>
      <c r="B7313" s="182" t="s">
        <v>14954</v>
      </c>
      <c r="C7313" s="182" t="s">
        <v>178</v>
      </c>
      <c r="D7313" s="183">
        <v>43521</v>
      </c>
      <c r="E7313" s="188" t="s">
        <v>15195</v>
      </c>
      <c r="F7313" s="186">
        <v>178500</v>
      </c>
      <c r="G7313" s="185" t="s">
        <v>6096</v>
      </c>
      <c r="H7313" s="110" t="s">
        <v>6152</v>
      </c>
      <c r="I7313" s="110"/>
    </row>
    <row r="7314" spans="1:9" ht="11.25" customHeight="1" x14ac:dyDescent="0.2">
      <c r="A7314" s="181">
        <v>103819</v>
      </c>
      <c r="B7314" s="182" t="s">
        <v>15101</v>
      </c>
      <c r="C7314" s="182" t="s">
        <v>178</v>
      </c>
      <c r="D7314" s="183">
        <v>45009</v>
      </c>
      <c r="E7314" s="188" t="s">
        <v>15194</v>
      </c>
      <c r="F7314" s="186">
        <v>2760728.01</v>
      </c>
      <c r="G7314" s="185" t="s">
        <v>6096</v>
      </c>
      <c r="H7314" s="110" t="s">
        <v>6359</v>
      </c>
      <c r="I7314" s="110"/>
    </row>
    <row r="7315" spans="1:9" ht="11.25" customHeight="1" x14ac:dyDescent="0.2">
      <c r="A7315" s="181">
        <v>103820</v>
      </c>
      <c r="B7315" s="182" t="s">
        <v>9235</v>
      </c>
      <c r="C7315" s="182" t="s">
        <v>178</v>
      </c>
      <c r="D7315" s="183">
        <v>45009</v>
      </c>
      <c r="E7315" s="188" t="s">
        <v>15194</v>
      </c>
      <c r="F7315" s="186">
        <v>706356</v>
      </c>
      <c r="G7315" s="185" t="s">
        <v>6096</v>
      </c>
      <c r="H7315" s="110" t="s">
        <v>6149</v>
      </c>
      <c r="I7315" s="110"/>
    </row>
    <row r="7316" spans="1:9" ht="11.25" customHeight="1" x14ac:dyDescent="0.2">
      <c r="A7316" s="181">
        <v>103821</v>
      </c>
      <c r="B7316" s="182" t="s">
        <v>4623</v>
      </c>
      <c r="C7316" s="182" t="s">
        <v>178</v>
      </c>
      <c r="D7316" s="183">
        <v>45013</v>
      </c>
      <c r="E7316" s="188" t="s">
        <v>15194</v>
      </c>
      <c r="F7316" s="186">
        <v>383192</v>
      </c>
      <c r="G7316" s="185" t="s">
        <v>6096</v>
      </c>
      <c r="H7316" s="110" t="s">
        <v>6152</v>
      </c>
      <c r="I7316" s="110"/>
    </row>
    <row r="7317" spans="1:9" ht="11.25" customHeight="1" x14ac:dyDescent="0.2">
      <c r="A7317" s="181">
        <v>103822</v>
      </c>
      <c r="B7317" s="182" t="s">
        <v>4168</v>
      </c>
      <c r="C7317" s="182" t="s">
        <v>168</v>
      </c>
      <c r="D7317" s="183"/>
      <c r="E7317" s="188" t="s">
        <v>15193</v>
      </c>
      <c r="F7317" s="186">
        <v>0</v>
      </c>
      <c r="G7317" s="185" t="s">
        <v>6096</v>
      </c>
      <c r="H7317" s="110" t="s">
        <v>6152</v>
      </c>
      <c r="I7317" s="110"/>
    </row>
    <row r="7318" spans="1:9" ht="11.25" customHeight="1" x14ac:dyDescent="0.2">
      <c r="A7318" s="181">
        <v>103823</v>
      </c>
      <c r="B7318" s="182" t="s">
        <v>3596</v>
      </c>
      <c r="C7318" s="182" t="s">
        <v>178</v>
      </c>
      <c r="D7318" s="184">
        <v>44657</v>
      </c>
      <c r="E7318" s="188" t="s">
        <v>7328</v>
      </c>
      <c r="F7318" s="186">
        <v>99987</v>
      </c>
      <c r="G7318" s="185" t="s">
        <v>6096</v>
      </c>
      <c r="H7318" s="110" t="s">
        <v>6344</v>
      </c>
      <c r="I7318" s="110"/>
    </row>
    <row r="7319" spans="1:9" ht="11.25" customHeight="1" x14ac:dyDescent="0.2">
      <c r="A7319" s="181">
        <v>103824</v>
      </c>
      <c r="B7319" s="182" t="s">
        <v>3599</v>
      </c>
      <c r="C7319" s="182" t="s">
        <v>178</v>
      </c>
      <c r="D7319" s="183">
        <v>44591</v>
      </c>
      <c r="E7319" s="188" t="s">
        <v>7328</v>
      </c>
      <c r="F7319" s="186">
        <v>570245</v>
      </c>
      <c r="G7319" s="185" t="s">
        <v>6585</v>
      </c>
      <c r="H7319" s="110" t="s">
        <v>6152</v>
      </c>
      <c r="I7319" s="110"/>
    </row>
    <row r="7320" spans="1:9" ht="11.25" customHeight="1" x14ac:dyDescent="0.2">
      <c r="A7320" s="181">
        <v>103825</v>
      </c>
      <c r="B7320" s="182" t="s">
        <v>11019</v>
      </c>
      <c r="C7320" s="182" t="s">
        <v>178</v>
      </c>
      <c r="D7320" s="183"/>
      <c r="E7320" s="188" t="s">
        <v>15193</v>
      </c>
      <c r="F7320" s="186">
        <v>0</v>
      </c>
      <c r="G7320" s="185" t="s">
        <v>6096</v>
      </c>
      <c r="H7320" s="110" t="s">
        <v>6221</v>
      </c>
      <c r="I7320" s="110"/>
    </row>
    <row r="7321" spans="1:9" ht="11.25" customHeight="1" x14ac:dyDescent="0.2">
      <c r="A7321" s="181">
        <v>103826</v>
      </c>
      <c r="B7321" s="182" t="s">
        <v>3482</v>
      </c>
      <c r="C7321" s="182" t="s">
        <v>178</v>
      </c>
      <c r="D7321" s="184">
        <v>45015</v>
      </c>
      <c r="E7321" s="188" t="s">
        <v>15194</v>
      </c>
      <c r="F7321" s="186">
        <v>330566.01</v>
      </c>
      <c r="G7321" s="185" t="s">
        <v>6096</v>
      </c>
      <c r="H7321" s="110" t="s">
        <v>6155</v>
      </c>
      <c r="I7321" s="110"/>
    </row>
    <row r="7322" spans="1:9" ht="11.25" customHeight="1" x14ac:dyDescent="0.2">
      <c r="A7322" s="181">
        <v>103827</v>
      </c>
      <c r="B7322" s="182" t="s">
        <v>3481</v>
      </c>
      <c r="C7322" s="182" t="s">
        <v>178</v>
      </c>
      <c r="D7322" s="183">
        <v>45015</v>
      </c>
      <c r="E7322" s="188" t="s">
        <v>15194</v>
      </c>
      <c r="F7322" s="186">
        <v>399378.01</v>
      </c>
      <c r="G7322" s="185" t="s">
        <v>6096</v>
      </c>
      <c r="H7322" s="110" t="s">
        <v>6155</v>
      </c>
      <c r="I7322" s="110"/>
    </row>
    <row r="7323" spans="1:9" ht="11.25" customHeight="1" x14ac:dyDescent="0.2">
      <c r="A7323" s="181">
        <v>103828</v>
      </c>
      <c r="B7323" s="182" t="s">
        <v>3483</v>
      </c>
      <c r="C7323" s="182" t="s">
        <v>178</v>
      </c>
      <c r="D7323" s="183">
        <v>45015</v>
      </c>
      <c r="E7323" s="188" t="s">
        <v>15194</v>
      </c>
      <c r="F7323" s="186">
        <v>129105</v>
      </c>
      <c r="G7323" s="185" t="s">
        <v>6096</v>
      </c>
      <c r="H7323" s="110" t="s">
        <v>6257</v>
      </c>
      <c r="I7323" s="110"/>
    </row>
    <row r="7324" spans="1:9" ht="11.25" customHeight="1" x14ac:dyDescent="0.2">
      <c r="A7324" s="181">
        <v>103829</v>
      </c>
      <c r="B7324" s="182" t="s">
        <v>9246</v>
      </c>
      <c r="C7324" s="182" t="s">
        <v>178</v>
      </c>
      <c r="D7324" s="183">
        <v>45001</v>
      </c>
      <c r="E7324" s="188" t="s">
        <v>15194</v>
      </c>
      <c r="F7324" s="186">
        <v>4192</v>
      </c>
      <c r="G7324" s="185" t="s">
        <v>6096</v>
      </c>
      <c r="H7324" s="110" t="s">
        <v>7414</v>
      </c>
      <c r="I7324" s="110"/>
    </row>
    <row r="7325" spans="1:9" ht="11.25" customHeight="1" x14ac:dyDescent="0.2">
      <c r="A7325" s="181">
        <v>103830</v>
      </c>
      <c r="B7325" s="182" t="s">
        <v>1888</v>
      </c>
      <c r="C7325" s="182" t="s">
        <v>171</v>
      </c>
      <c r="D7325" s="183">
        <v>45013</v>
      </c>
      <c r="E7325" s="188" t="s">
        <v>15194</v>
      </c>
      <c r="F7325" s="186">
        <v>84021</v>
      </c>
      <c r="G7325" s="185" t="s">
        <v>6096</v>
      </c>
      <c r="H7325" s="110" t="s">
        <v>6257</v>
      </c>
      <c r="I7325" s="110"/>
    </row>
    <row r="7326" spans="1:9" ht="11.25" customHeight="1" x14ac:dyDescent="0.2">
      <c r="A7326" s="181">
        <v>103831</v>
      </c>
      <c r="B7326" s="182" t="s">
        <v>6422</v>
      </c>
      <c r="C7326" s="182" t="s">
        <v>171</v>
      </c>
      <c r="D7326" s="183">
        <v>45062</v>
      </c>
      <c r="E7326" s="188" t="s">
        <v>15194</v>
      </c>
      <c r="F7326" s="186">
        <v>41375</v>
      </c>
      <c r="G7326" s="185" t="s">
        <v>6585</v>
      </c>
      <c r="H7326" s="110" t="s">
        <v>6152</v>
      </c>
      <c r="I7326" s="110"/>
    </row>
    <row r="7327" spans="1:9" ht="11.25" customHeight="1" x14ac:dyDescent="0.2">
      <c r="A7327" s="181">
        <v>103832</v>
      </c>
      <c r="B7327" s="182" t="s">
        <v>8309</v>
      </c>
      <c r="C7327" s="182" t="s">
        <v>178</v>
      </c>
      <c r="D7327" s="183">
        <v>43712</v>
      </c>
      <c r="E7327" s="188" t="s">
        <v>15195</v>
      </c>
      <c r="F7327" s="186">
        <v>7714</v>
      </c>
      <c r="G7327" s="185" t="s">
        <v>7135</v>
      </c>
      <c r="H7327" s="110" t="s">
        <v>6344</v>
      </c>
      <c r="I7327" s="110"/>
    </row>
    <row r="7328" spans="1:9" ht="11.25" customHeight="1" x14ac:dyDescent="0.2">
      <c r="A7328" s="181">
        <v>103836</v>
      </c>
      <c r="B7328" s="182" t="s">
        <v>1897</v>
      </c>
      <c r="C7328" s="182" t="s">
        <v>171</v>
      </c>
      <c r="D7328" s="183">
        <v>45009</v>
      </c>
      <c r="E7328" s="188" t="s">
        <v>15194</v>
      </c>
      <c r="F7328" s="186">
        <v>6301</v>
      </c>
      <c r="G7328" s="185" t="s">
        <v>6096</v>
      </c>
      <c r="H7328" s="110" t="s">
        <v>6121</v>
      </c>
      <c r="I7328" s="110"/>
    </row>
    <row r="7329" spans="1:9" ht="11.25" customHeight="1" x14ac:dyDescent="0.2">
      <c r="A7329" s="181">
        <v>103838</v>
      </c>
      <c r="B7329" s="182" t="s">
        <v>6421</v>
      </c>
      <c r="C7329" s="182" t="s">
        <v>171</v>
      </c>
      <c r="D7329" s="183">
        <v>45013</v>
      </c>
      <c r="E7329" s="188" t="s">
        <v>15194</v>
      </c>
      <c r="F7329" s="186">
        <v>2795</v>
      </c>
      <c r="G7329" s="185" t="s">
        <v>6096</v>
      </c>
      <c r="H7329" s="110" t="s">
        <v>6121</v>
      </c>
      <c r="I7329" s="110"/>
    </row>
    <row r="7330" spans="1:9" ht="11.25" customHeight="1" x14ac:dyDescent="0.2">
      <c r="A7330" s="181">
        <v>103839</v>
      </c>
      <c r="B7330" s="182" t="s">
        <v>1923</v>
      </c>
      <c r="C7330" s="182" t="s">
        <v>171</v>
      </c>
      <c r="D7330" s="183">
        <v>45013</v>
      </c>
      <c r="E7330" s="188" t="s">
        <v>15194</v>
      </c>
      <c r="F7330" s="186">
        <v>3052</v>
      </c>
      <c r="G7330" s="185" t="s">
        <v>6096</v>
      </c>
      <c r="H7330" s="110" t="s">
        <v>6257</v>
      </c>
      <c r="I7330" s="110"/>
    </row>
    <row r="7331" spans="1:9" ht="11.25" customHeight="1" x14ac:dyDescent="0.2">
      <c r="A7331" s="181">
        <v>103840</v>
      </c>
      <c r="B7331" s="182" t="s">
        <v>1926</v>
      </c>
      <c r="C7331" s="182" t="s">
        <v>171</v>
      </c>
      <c r="D7331" s="183">
        <v>45013</v>
      </c>
      <c r="E7331" s="188" t="s">
        <v>15194</v>
      </c>
      <c r="F7331" s="186">
        <v>8317.01</v>
      </c>
      <c r="G7331" s="185" t="s">
        <v>6096</v>
      </c>
      <c r="H7331" s="110" t="s">
        <v>6152</v>
      </c>
      <c r="I7331" s="110"/>
    </row>
    <row r="7332" spans="1:9" ht="11.25" customHeight="1" x14ac:dyDescent="0.2">
      <c r="A7332" s="181">
        <v>103841</v>
      </c>
      <c r="B7332" s="182" t="s">
        <v>1925</v>
      </c>
      <c r="C7332" s="182" t="s">
        <v>171</v>
      </c>
      <c r="D7332" s="183"/>
      <c r="E7332" s="188" t="s">
        <v>15193</v>
      </c>
      <c r="F7332" s="186">
        <v>0</v>
      </c>
      <c r="G7332" s="185" t="s">
        <v>6585</v>
      </c>
      <c r="H7332" s="110" t="s">
        <v>6152</v>
      </c>
      <c r="I7332" s="110"/>
    </row>
    <row r="7333" spans="1:9" ht="11.25" customHeight="1" x14ac:dyDescent="0.2">
      <c r="A7333" s="181">
        <v>103842</v>
      </c>
      <c r="B7333" s="182" t="s">
        <v>1928</v>
      </c>
      <c r="C7333" s="182" t="s">
        <v>171</v>
      </c>
      <c r="D7333" s="183"/>
      <c r="E7333" s="188" t="s">
        <v>15193</v>
      </c>
      <c r="F7333" s="186">
        <v>0</v>
      </c>
      <c r="G7333" s="185" t="s">
        <v>6585</v>
      </c>
      <c r="H7333" s="110" t="s">
        <v>6152</v>
      </c>
      <c r="I7333" s="110"/>
    </row>
    <row r="7334" spans="1:9" ht="11.25" customHeight="1" x14ac:dyDescent="0.2">
      <c r="A7334" s="181">
        <v>103844</v>
      </c>
      <c r="B7334" s="182" t="s">
        <v>1886</v>
      </c>
      <c r="C7334" s="182" t="s">
        <v>171</v>
      </c>
      <c r="D7334" s="184"/>
      <c r="E7334" s="188" t="s">
        <v>15193</v>
      </c>
      <c r="F7334" s="186">
        <v>0</v>
      </c>
      <c r="G7334" s="185" t="s">
        <v>6096</v>
      </c>
      <c r="H7334" s="110" t="s">
        <v>6149</v>
      </c>
      <c r="I7334" s="110"/>
    </row>
    <row r="7335" spans="1:9" ht="11.25" customHeight="1" x14ac:dyDescent="0.2">
      <c r="A7335" s="181">
        <v>103845</v>
      </c>
      <c r="B7335" s="182" t="s">
        <v>14521</v>
      </c>
      <c r="C7335" s="182" t="s">
        <v>171</v>
      </c>
      <c r="D7335" s="183">
        <v>44592</v>
      </c>
      <c r="E7335" s="188" t="s">
        <v>7328</v>
      </c>
      <c r="F7335" s="186">
        <v>2482.0100000000002</v>
      </c>
      <c r="G7335" s="185" t="s">
        <v>6096</v>
      </c>
      <c r="H7335" s="110" t="s">
        <v>6168</v>
      </c>
      <c r="I7335" s="110"/>
    </row>
    <row r="7336" spans="1:9" ht="11.25" customHeight="1" x14ac:dyDescent="0.2">
      <c r="A7336" s="181">
        <v>103846</v>
      </c>
      <c r="B7336" s="182" t="s">
        <v>6420</v>
      </c>
      <c r="C7336" s="182" t="s">
        <v>178</v>
      </c>
      <c r="D7336" s="183">
        <v>45013</v>
      </c>
      <c r="E7336" s="188" t="s">
        <v>15194</v>
      </c>
      <c r="F7336" s="186">
        <v>441830.99</v>
      </c>
      <c r="G7336" s="185" t="s">
        <v>8854</v>
      </c>
      <c r="H7336" s="110" t="s">
        <v>6152</v>
      </c>
      <c r="I7336" s="110"/>
    </row>
    <row r="7337" spans="1:9" ht="11.25" customHeight="1" x14ac:dyDescent="0.2">
      <c r="A7337" s="181">
        <v>103847</v>
      </c>
      <c r="B7337" s="182" t="s">
        <v>6170</v>
      </c>
      <c r="C7337" s="182" t="s">
        <v>178</v>
      </c>
      <c r="D7337" s="183">
        <v>44188</v>
      </c>
      <c r="E7337" s="188" t="s">
        <v>15196</v>
      </c>
      <c r="F7337" s="186">
        <v>106403.01</v>
      </c>
      <c r="G7337" s="185" t="s">
        <v>6096</v>
      </c>
      <c r="H7337" s="110" t="s">
        <v>6130</v>
      </c>
      <c r="I7337" s="110"/>
    </row>
    <row r="7338" spans="1:9" ht="11.25" customHeight="1" x14ac:dyDescent="0.2">
      <c r="A7338" s="181">
        <v>103848</v>
      </c>
      <c r="B7338" s="182" t="s">
        <v>1848</v>
      </c>
      <c r="C7338" s="182" t="s">
        <v>178</v>
      </c>
      <c r="D7338" s="183">
        <v>45013</v>
      </c>
      <c r="E7338" s="188" t="s">
        <v>15194</v>
      </c>
      <c r="F7338" s="186">
        <v>70734</v>
      </c>
      <c r="G7338" s="185" t="s">
        <v>6096</v>
      </c>
      <c r="H7338" s="110" t="s">
        <v>6344</v>
      </c>
      <c r="I7338" s="110"/>
    </row>
    <row r="7339" spans="1:9" ht="11.25" customHeight="1" x14ac:dyDescent="0.2">
      <c r="A7339" s="181">
        <v>103849</v>
      </c>
      <c r="B7339" s="182" t="s">
        <v>1846</v>
      </c>
      <c r="C7339" s="182" t="s">
        <v>178</v>
      </c>
      <c r="D7339" s="183">
        <v>45013</v>
      </c>
      <c r="E7339" s="188" t="s">
        <v>15194</v>
      </c>
      <c r="F7339" s="186">
        <v>106434</v>
      </c>
      <c r="G7339" s="185" t="s">
        <v>6096</v>
      </c>
      <c r="H7339" s="110" t="s">
        <v>9576</v>
      </c>
      <c r="I7339" s="110"/>
    </row>
    <row r="7340" spans="1:9" ht="11.25" customHeight="1" x14ac:dyDescent="0.2">
      <c r="A7340" s="181">
        <v>103850</v>
      </c>
      <c r="B7340" s="182" t="s">
        <v>1844</v>
      </c>
      <c r="C7340" s="182" t="s">
        <v>178</v>
      </c>
      <c r="D7340" s="183">
        <v>45013</v>
      </c>
      <c r="E7340" s="188" t="s">
        <v>15194</v>
      </c>
      <c r="F7340" s="186">
        <v>32130</v>
      </c>
      <c r="G7340" s="185" t="s">
        <v>6585</v>
      </c>
      <c r="H7340" s="110" t="s">
        <v>6152</v>
      </c>
      <c r="I7340" s="110"/>
    </row>
    <row r="7341" spans="1:9" ht="11.25" customHeight="1" x14ac:dyDescent="0.2">
      <c r="A7341" s="181">
        <v>103851</v>
      </c>
      <c r="B7341" s="182" t="s">
        <v>1843</v>
      </c>
      <c r="C7341" s="182" t="s">
        <v>178</v>
      </c>
      <c r="D7341" s="183">
        <v>44592</v>
      </c>
      <c r="E7341" s="188" t="s">
        <v>7328</v>
      </c>
      <c r="F7341" s="186">
        <v>11438.01</v>
      </c>
      <c r="G7341" s="185" t="s">
        <v>6096</v>
      </c>
      <c r="H7341" s="110" t="s">
        <v>6121</v>
      </c>
      <c r="I7341" s="110"/>
    </row>
    <row r="7342" spans="1:9" ht="11.25" customHeight="1" x14ac:dyDescent="0.2">
      <c r="A7342" s="181">
        <v>103852</v>
      </c>
      <c r="B7342" s="182" t="s">
        <v>1841</v>
      </c>
      <c r="C7342" s="182" t="s">
        <v>178</v>
      </c>
      <c r="D7342" s="183">
        <v>45013</v>
      </c>
      <c r="E7342" s="188" t="s">
        <v>15194</v>
      </c>
      <c r="F7342" s="186">
        <v>13257</v>
      </c>
      <c r="G7342" s="185" t="s">
        <v>6096</v>
      </c>
      <c r="H7342" s="110" t="s">
        <v>6130</v>
      </c>
      <c r="I7342" s="110"/>
    </row>
    <row r="7343" spans="1:9" ht="11.25" customHeight="1" x14ac:dyDescent="0.2">
      <c r="A7343" s="181">
        <v>103853</v>
      </c>
      <c r="B7343" s="182" t="s">
        <v>11018</v>
      </c>
      <c r="C7343" s="182" t="s">
        <v>247</v>
      </c>
      <c r="D7343" s="183"/>
      <c r="E7343" s="188" t="s">
        <v>15193</v>
      </c>
      <c r="F7343" s="186">
        <v>0</v>
      </c>
      <c r="G7343" s="185" t="s">
        <v>6096</v>
      </c>
      <c r="H7343" s="110" t="s">
        <v>6203</v>
      </c>
      <c r="I7343" s="110"/>
    </row>
    <row r="7344" spans="1:9" ht="11.25" customHeight="1" x14ac:dyDescent="0.2">
      <c r="A7344" s="181">
        <v>103854</v>
      </c>
      <c r="B7344" s="182" t="s">
        <v>2541</v>
      </c>
      <c r="C7344" s="182" t="s">
        <v>171</v>
      </c>
      <c r="D7344" s="183"/>
      <c r="E7344" s="188" t="s">
        <v>15193</v>
      </c>
      <c r="F7344" s="186">
        <v>0</v>
      </c>
      <c r="G7344" s="185" t="s">
        <v>6096</v>
      </c>
      <c r="H7344" s="110" t="s">
        <v>6362</v>
      </c>
      <c r="I7344" s="110"/>
    </row>
    <row r="7345" spans="1:9" ht="11.25" customHeight="1" x14ac:dyDescent="0.2">
      <c r="A7345" s="181">
        <v>103858</v>
      </c>
      <c r="B7345" s="182" t="s">
        <v>4388</v>
      </c>
      <c r="C7345" s="182" t="s">
        <v>171</v>
      </c>
      <c r="D7345" s="183">
        <v>43745</v>
      </c>
      <c r="E7345" s="188" t="s">
        <v>15195</v>
      </c>
      <c r="F7345" s="186">
        <v>6644</v>
      </c>
      <c r="G7345" s="185" t="s">
        <v>6096</v>
      </c>
      <c r="H7345" s="110" t="s">
        <v>6280</v>
      </c>
      <c r="I7345" s="110"/>
    </row>
    <row r="7346" spans="1:9" ht="11.25" customHeight="1" x14ac:dyDescent="0.2">
      <c r="A7346" s="181">
        <v>103859</v>
      </c>
      <c r="B7346" s="182" t="s">
        <v>9323</v>
      </c>
      <c r="C7346" s="182" t="s">
        <v>178</v>
      </c>
      <c r="D7346" s="184">
        <v>43500</v>
      </c>
      <c r="E7346" s="188" t="s">
        <v>15195</v>
      </c>
      <c r="F7346" s="186">
        <v>42909</v>
      </c>
      <c r="G7346" s="185" t="s">
        <v>6096</v>
      </c>
      <c r="H7346" s="110" t="s">
        <v>9033</v>
      </c>
      <c r="I7346" s="110"/>
    </row>
    <row r="7347" spans="1:9" ht="11.25" customHeight="1" x14ac:dyDescent="0.2">
      <c r="A7347" s="181">
        <v>103860</v>
      </c>
      <c r="B7347" s="182" t="s">
        <v>4395</v>
      </c>
      <c r="C7347" s="182" t="s">
        <v>178</v>
      </c>
      <c r="D7347" s="183"/>
      <c r="E7347" s="188" t="s">
        <v>15193</v>
      </c>
      <c r="F7347" s="186">
        <v>0</v>
      </c>
      <c r="G7347" s="185" t="s">
        <v>6096</v>
      </c>
      <c r="H7347" s="110" t="s">
        <v>6149</v>
      </c>
      <c r="I7347" s="110"/>
    </row>
    <row r="7348" spans="1:9" ht="11.25" customHeight="1" x14ac:dyDescent="0.2">
      <c r="A7348" s="181">
        <v>103861</v>
      </c>
      <c r="B7348" s="182" t="s">
        <v>7482</v>
      </c>
      <c r="C7348" s="182" t="s">
        <v>178</v>
      </c>
      <c r="D7348" s="183">
        <v>45013</v>
      </c>
      <c r="E7348" s="188" t="s">
        <v>15194</v>
      </c>
      <c r="F7348" s="186">
        <v>8325</v>
      </c>
      <c r="G7348" s="185" t="s">
        <v>6096</v>
      </c>
      <c r="H7348" s="110" t="s">
        <v>6345</v>
      </c>
      <c r="I7348" s="110"/>
    </row>
    <row r="7349" spans="1:9" ht="11.25" customHeight="1" x14ac:dyDescent="0.2">
      <c r="A7349" s="181">
        <v>103862</v>
      </c>
      <c r="B7349" s="182" t="s">
        <v>4360</v>
      </c>
      <c r="C7349" s="182" t="s">
        <v>178</v>
      </c>
      <c r="D7349" s="183"/>
      <c r="E7349" s="188" t="s">
        <v>15193</v>
      </c>
      <c r="F7349" s="186">
        <v>0</v>
      </c>
      <c r="G7349" s="185" t="s">
        <v>6096</v>
      </c>
      <c r="H7349" s="110" t="s">
        <v>6280</v>
      </c>
      <c r="I7349" s="110"/>
    </row>
    <row r="7350" spans="1:9" ht="11.25" customHeight="1" x14ac:dyDescent="0.2">
      <c r="A7350" s="181">
        <v>103863</v>
      </c>
      <c r="B7350" s="182" t="s">
        <v>5963</v>
      </c>
      <c r="C7350" s="182" t="s">
        <v>178</v>
      </c>
      <c r="D7350" s="183"/>
      <c r="E7350" s="188" t="s">
        <v>15193</v>
      </c>
      <c r="F7350" s="186">
        <v>0</v>
      </c>
      <c r="G7350" s="185" t="s">
        <v>6096</v>
      </c>
      <c r="H7350" s="110" t="s">
        <v>6280</v>
      </c>
      <c r="I7350" s="110"/>
    </row>
    <row r="7351" spans="1:9" ht="11.25" customHeight="1" x14ac:dyDescent="0.2">
      <c r="A7351" s="181">
        <v>103864</v>
      </c>
      <c r="B7351" s="182" t="s">
        <v>2260</v>
      </c>
      <c r="C7351" s="182" t="s">
        <v>178</v>
      </c>
      <c r="D7351" s="183">
        <v>45013</v>
      </c>
      <c r="E7351" s="188" t="s">
        <v>15194</v>
      </c>
      <c r="F7351" s="186">
        <v>9585</v>
      </c>
      <c r="G7351" s="185" t="s">
        <v>6096</v>
      </c>
      <c r="H7351" s="110" t="s">
        <v>6137</v>
      </c>
      <c r="I7351" s="110"/>
    </row>
    <row r="7352" spans="1:9" ht="11.25" customHeight="1" x14ac:dyDescent="0.2">
      <c r="A7352" s="181">
        <v>103865</v>
      </c>
      <c r="B7352" s="182" t="s">
        <v>11017</v>
      </c>
      <c r="C7352" s="182" t="s">
        <v>178</v>
      </c>
      <c r="D7352" s="183"/>
      <c r="E7352" s="188" t="s">
        <v>15193</v>
      </c>
      <c r="F7352" s="186">
        <v>0</v>
      </c>
      <c r="G7352" s="185" t="s">
        <v>6096</v>
      </c>
      <c r="H7352" s="110" t="s">
        <v>6221</v>
      </c>
      <c r="I7352" s="110"/>
    </row>
    <row r="7353" spans="1:9" ht="11.25" customHeight="1" x14ac:dyDescent="0.2">
      <c r="A7353" s="181">
        <v>103866</v>
      </c>
      <c r="B7353" s="182" t="s">
        <v>2121</v>
      </c>
      <c r="C7353" s="182" t="s">
        <v>178</v>
      </c>
      <c r="D7353" s="183">
        <v>45013</v>
      </c>
      <c r="E7353" s="188" t="s">
        <v>15194</v>
      </c>
      <c r="F7353" s="186">
        <v>49357</v>
      </c>
      <c r="G7353" s="185" t="s">
        <v>6096</v>
      </c>
      <c r="H7353" s="110" t="s">
        <v>6221</v>
      </c>
      <c r="I7353" s="110"/>
    </row>
    <row r="7354" spans="1:9" ht="11.25" customHeight="1" x14ac:dyDescent="0.2">
      <c r="A7354" s="181">
        <v>103867</v>
      </c>
      <c r="B7354" s="182" t="s">
        <v>2304</v>
      </c>
      <c r="C7354" s="182" t="s">
        <v>178</v>
      </c>
      <c r="D7354" s="183">
        <v>45013</v>
      </c>
      <c r="E7354" s="188" t="s">
        <v>15194</v>
      </c>
      <c r="F7354" s="186">
        <v>7230</v>
      </c>
      <c r="G7354" s="185" t="s">
        <v>6096</v>
      </c>
      <c r="H7354" s="110" t="s">
        <v>6221</v>
      </c>
      <c r="I7354" s="110"/>
    </row>
    <row r="7355" spans="1:9" ht="11.25" customHeight="1" x14ac:dyDescent="0.2">
      <c r="A7355" s="181">
        <v>103868</v>
      </c>
      <c r="B7355" s="182" t="s">
        <v>4386</v>
      </c>
      <c r="C7355" s="182" t="s">
        <v>178</v>
      </c>
      <c r="D7355" s="183">
        <v>45013</v>
      </c>
      <c r="E7355" s="188" t="s">
        <v>15194</v>
      </c>
      <c r="F7355" s="186">
        <v>5757.01</v>
      </c>
      <c r="G7355" s="185" t="s">
        <v>6096</v>
      </c>
      <c r="H7355" s="110" t="s">
        <v>6116</v>
      </c>
      <c r="I7355" s="110"/>
    </row>
    <row r="7356" spans="1:9" ht="11.25" customHeight="1" x14ac:dyDescent="0.2">
      <c r="A7356" s="181">
        <v>103869</v>
      </c>
      <c r="B7356" s="182" t="s">
        <v>8015</v>
      </c>
      <c r="C7356" s="182" t="s">
        <v>178</v>
      </c>
      <c r="D7356" s="183">
        <v>43816</v>
      </c>
      <c r="E7356" s="188" t="s">
        <v>15195</v>
      </c>
      <c r="F7356" s="186">
        <v>300475</v>
      </c>
      <c r="G7356" s="185" t="s">
        <v>6096</v>
      </c>
      <c r="H7356" s="110" t="s">
        <v>6121</v>
      </c>
      <c r="I7356" s="110"/>
    </row>
    <row r="7357" spans="1:9" ht="11.25" customHeight="1" x14ac:dyDescent="0.2">
      <c r="A7357" s="181">
        <v>103870</v>
      </c>
      <c r="B7357" s="182" t="s">
        <v>4329</v>
      </c>
      <c r="C7357" s="182" t="s">
        <v>178</v>
      </c>
      <c r="D7357" s="183">
        <v>43740</v>
      </c>
      <c r="E7357" s="188" t="s">
        <v>15195</v>
      </c>
      <c r="F7357" s="186">
        <v>385000</v>
      </c>
      <c r="G7357" s="185" t="s">
        <v>6096</v>
      </c>
      <c r="H7357" s="110" t="s">
        <v>6130</v>
      </c>
      <c r="I7357" s="110"/>
    </row>
    <row r="7358" spans="1:9" ht="11.25" customHeight="1" x14ac:dyDescent="0.2">
      <c r="A7358" s="181">
        <v>103871</v>
      </c>
      <c r="B7358" s="182" t="s">
        <v>4393</v>
      </c>
      <c r="C7358" s="182" t="s">
        <v>171</v>
      </c>
      <c r="D7358" s="183">
        <v>45007</v>
      </c>
      <c r="E7358" s="188" t="s">
        <v>15194</v>
      </c>
      <c r="F7358" s="186">
        <v>8217</v>
      </c>
      <c r="G7358" s="185" t="s">
        <v>6096</v>
      </c>
      <c r="H7358" s="110" t="s">
        <v>6130</v>
      </c>
      <c r="I7358" s="110"/>
    </row>
    <row r="7359" spans="1:9" ht="11.25" customHeight="1" x14ac:dyDescent="0.2">
      <c r="A7359" s="181">
        <v>103872</v>
      </c>
      <c r="B7359" s="182" t="s">
        <v>15094</v>
      </c>
      <c r="C7359" s="182" t="s">
        <v>178</v>
      </c>
      <c r="D7359" s="183">
        <v>44601</v>
      </c>
      <c r="E7359" s="188" t="s">
        <v>7328</v>
      </c>
      <c r="F7359" s="186">
        <v>1933</v>
      </c>
      <c r="G7359" s="185" t="s">
        <v>6096</v>
      </c>
      <c r="H7359" s="110" t="s">
        <v>6130</v>
      </c>
      <c r="I7359" s="110"/>
    </row>
    <row r="7360" spans="1:9" ht="11.25" customHeight="1" x14ac:dyDescent="0.2">
      <c r="A7360" s="181">
        <v>103873</v>
      </c>
      <c r="B7360" s="182" t="s">
        <v>15095</v>
      </c>
      <c r="C7360" s="182" t="s">
        <v>178</v>
      </c>
      <c r="D7360" s="183">
        <v>44601</v>
      </c>
      <c r="E7360" s="188" t="s">
        <v>7328</v>
      </c>
      <c r="F7360" s="186">
        <v>2118</v>
      </c>
      <c r="G7360" s="185" t="s">
        <v>6096</v>
      </c>
      <c r="H7360" s="110" t="s">
        <v>6130</v>
      </c>
      <c r="I7360" s="110"/>
    </row>
    <row r="7361" spans="1:9" ht="11.25" customHeight="1" x14ac:dyDescent="0.2">
      <c r="A7361" s="181">
        <v>103874</v>
      </c>
      <c r="B7361" s="182" t="s">
        <v>11016</v>
      </c>
      <c r="C7361" s="182" t="s">
        <v>171</v>
      </c>
      <c r="D7361" s="183"/>
      <c r="E7361" s="188" t="s">
        <v>15193</v>
      </c>
      <c r="F7361" s="186">
        <v>0</v>
      </c>
      <c r="G7361" s="185" t="s">
        <v>6096</v>
      </c>
      <c r="H7361" s="110" t="s">
        <v>6130</v>
      </c>
      <c r="I7361" s="110"/>
    </row>
    <row r="7362" spans="1:9" ht="11.25" customHeight="1" x14ac:dyDescent="0.2">
      <c r="A7362" s="181">
        <v>103875</v>
      </c>
      <c r="B7362" s="182" t="s">
        <v>11015</v>
      </c>
      <c r="C7362" s="182" t="s">
        <v>171</v>
      </c>
      <c r="D7362" s="183"/>
      <c r="E7362" s="188" t="s">
        <v>15193</v>
      </c>
      <c r="F7362" s="186">
        <v>0</v>
      </c>
      <c r="G7362" s="185" t="s">
        <v>6096</v>
      </c>
      <c r="H7362" s="110" t="s">
        <v>6116</v>
      </c>
      <c r="I7362" s="110"/>
    </row>
    <row r="7363" spans="1:9" ht="11.25" customHeight="1" x14ac:dyDescent="0.2">
      <c r="A7363" s="181">
        <v>103876</v>
      </c>
      <c r="B7363" s="182" t="s">
        <v>241</v>
      </c>
      <c r="C7363" s="182" t="s">
        <v>171</v>
      </c>
      <c r="D7363" s="183">
        <v>45009</v>
      </c>
      <c r="E7363" s="188" t="s">
        <v>15194</v>
      </c>
      <c r="F7363" s="186">
        <v>2326</v>
      </c>
      <c r="G7363" s="185" t="s">
        <v>6096</v>
      </c>
      <c r="H7363" s="110" t="s">
        <v>6130</v>
      </c>
      <c r="I7363" s="110"/>
    </row>
    <row r="7364" spans="1:9" ht="11.25" customHeight="1" x14ac:dyDescent="0.2">
      <c r="A7364" s="181">
        <v>103877</v>
      </c>
      <c r="B7364" s="182" t="s">
        <v>9262</v>
      </c>
      <c r="C7364" s="182" t="s">
        <v>178</v>
      </c>
      <c r="D7364" s="183">
        <v>44596</v>
      </c>
      <c r="E7364" s="188" t="s">
        <v>7328</v>
      </c>
      <c r="F7364" s="186">
        <v>1125</v>
      </c>
      <c r="G7364" s="185" t="s">
        <v>6096</v>
      </c>
      <c r="H7364" s="110" t="s">
        <v>6257</v>
      </c>
      <c r="I7364" s="110"/>
    </row>
    <row r="7365" spans="1:9" ht="11.25" customHeight="1" x14ac:dyDescent="0.2">
      <c r="A7365" s="181">
        <v>103878</v>
      </c>
      <c r="B7365" s="182" t="s">
        <v>5149</v>
      </c>
      <c r="C7365" s="182" t="s">
        <v>178</v>
      </c>
      <c r="D7365" s="183">
        <v>43511</v>
      </c>
      <c r="E7365" s="188" t="s">
        <v>15195</v>
      </c>
      <c r="F7365" s="186">
        <v>39347</v>
      </c>
      <c r="G7365" s="185" t="s">
        <v>6096</v>
      </c>
      <c r="H7365" s="110" t="s">
        <v>6152</v>
      </c>
      <c r="I7365" s="110"/>
    </row>
    <row r="7366" spans="1:9" ht="11.25" customHeight="1" x14ac:dyDescent="0.2">
      <c r="A7366" s="181">
        <v>103879</v>
      </c>
      <c r="B7366" s="182" t="s">
        <v>5962</v>
      </c>
      <c r="C7366" s="182" t="s">
        <v>178</v>
      </c>
      <c r="D7366" s="184"/>
      <c r="E7366" s="188" t="s">
        <v>15193</v>
      </c>
      <c r="F7366" s="186">
        <v>0</v>
      </c>
      <c r="G7366" s="185" t="s">
        <v>6096</v>
      </c>
      <c r="H7366" s="110" t="s">
        <v>6130</v>
      </c>
      <c r="I7366" s="110"/>
    </row>
    <row r="7367" spans="1:9" ht="11.25" customHeight="1" x14ac:dyDescent="0.2">
      <c r="A7367" s="181">
        <v>103880</v>
      </c>
      <c r="B7367" s="182" t="s">
        <v>7481</v>
      </c>
      <c r="C7367" s="182" t="s">
        <v>178</v>
      </c>
      <c r="D7367" s="184">
        <v>45013</v>
      </c>
      <c r="E7367" s="188" t="s">
        <v>15194</v>
      </c>
      <c r="F7367" s="186">
        <v>3598</v>
      </c>
      <c r="G7367" s="185" t="s">
        <v>6096</v>
      </c>
      <c r="H7367" s="110" t="s">
        <v>6130</v>
      </c>
      <c r="I7367" s="110"/>
    </row>
    <row r="7368" spans="1:9" ht="11.25" customHeight="1" x14ac:dyDescent="0.2">
      <c r="A7368" s="181">
        <v>103881</v>
      </c>
      <c r="B7368" s="182" t="s">
        <v>4357</v>
      </c>
      <c r="C7368" s="182" t="s">
        <v>178</v>
      </c>
      <c r="D7368" s="183"/>
      <c r="E7368" s="188" t="s">
        <v>15193</v>
      </c>
      <c r="F7368" s="186">
        <v>0</v>
      </c>
      <c r="G7368" s="185" t="s">
        <v>6096</v>
      </c>
      <c r="H7368" s="110" t="s">
        <v>6130</v>
      </c>
      <c r="I7368" s="110"/>
    </row>
    <row r="7369" spans="1:9" ht="11.25" customHeight="1" x14ac:dyDescent="0.2">
      <c r="A7369" s="181">
        <v>103882</v>
      </c>
      <c r="B7369" s="182" t="s">
        <v>4359</v>
      </c>
      <c r="C7369" s="182" t="s">
        <v>178</v>
      </c>
      <c r="D7369" s="183"/>
      <c r="E7369" s="188" t="s">
        <v>15193</v>
      </c>
      <c r="F7369" s="186">
        <v>0</v>
      </c>
      <c r="G7369" s="185" t="s">
        <v>6096</v>
      </c>
      <c r="H7369" s="110" t="s">
        <v>6152</v>
      </c>
      <c r="I7369" s="110"/>
    </row>
    <row r="7370" spans="1:9" ht="11.25" customHeight="1" x14ac:dyDescent="0.2">
      <c r="A7370" s="181">
        <v>103883</v>
      </c>
      <c r="B7370" s="182" t="s">
        <v>7069</v>
      </c>
      <c r="C7370" s="182" t="s">
        <v>171</v>
      </c>
      <c r="D7370" s="183">
        <v>44592</v>
      </c>
      <c r="E7370" s="188" t="s">
        <v>7328</v>
      </c>
      <c r="F7370" s="186">
        <v>1309</v>
      </c>
      <c r="G7370" s="185" t="s">
        <v>6096</v>
      </c>
      <c r="H7370" s="110" t="s">
        <v>6130</v>
      </c>
      <c r="I7370" s="110"/>
    </row>
    <row r="7371" spans="1:9" ht="11.25" customHeight="1" x14ac:dyDescent="0.2">
      <c r="A7371" s="181">
        <v>103884</v>
      </c>
      <c r="B7371" s="182" t="s">
        <v>7068</v>
      </c>
      <c r="C7371" s="182" t="s">
        <v>178</v>
      </c>
      <c r="D7371" s="183">
        <v>44592</v>
      </c>
      <c r="E7371" s="188" t="s">
        <v>7328</v>
      </c>
      <c r="F7371" s="186">
        <v>43352</v>
      </c>
      <c r="G7371" s="185" t="s">
        <v>6096</v>
      </c>
      <c r="H7371" s="110" t="s">
        <v>6130</v>
      </c>
      <c r="I7371" s="110"/>
    </row>
    <row r="7372" spans="1:9" ht="11.25" customHeight="1" x14ac:dyDescent="0.2">
      <c r="A7372" s="181">
        <v>103885</v>
      </c>
      <c r="B7372" s="182" t="s">
        <v>7480</v>
      </c>
      <c r="C7372" s="182" t="s">
        <v>171</v>
      </c>
      <c r="D7372" s="183">
        <v>45013</v>
      </c>
      <c r="E7372" s="188" t="s">
        <v>15194</v>
      </c>
      <c r="F7372" s="186">
        <v>30634</v>
      </c>
      <c r="G7372" s="185" t="s">
        <v>6096</v>
      </c>
      <c r="H7372" s="110" t="s">
        <v>6130</v>
      </c>
      <c r="I7372" s="110"/>
    </row>
    <row r="7373" spans="1:9" ht="11.25" customHeight="1" x14ac:dyDescent="0.2">
      <c r="A7373" s="181">
        <v>103886</v>
      </c>
      <c r="B7373" s="182" t="s">
        <v>7116</v>
      </c>
      <c r="C7373" s="182" t="s">
        <v>171</v>
      </c>
      <c r="D7373" s="184">
        <v>45009</v>
      </c>
      <c r="E7373" s="188" t="s">
        <v>15194</v>
      </c>
      <c r="F7373" s="186">
        <v>38190</v>
      </c>
      <c r="G7373" s="185" t="s">
        <v>6096</v>
      </c>
      <c r="H7373" s="110" t="s">
        <v>6130</v>
      </c>
      <c r="I7373" s="110"/>
    </row>
    <row r="7374" spans="1:9" ht="11.25" customHeight="1" x14ac:dyDescent="0.2">
      <c r="A7374" s="181">
        <v>103887</v>
      </c>
      <c r="B7374" s="182" t="s">
        <v>7115</v>
      </c>
      <c r="C7374" s="182" t="s">
        <v>171</v>
      </c>
      <c r="D7374" s="183">
        <v>45002</v>
      </c>
      <c r="E7374" s="188" t="s">
        <v>15194</v>
      </c>
      <c r="F7374" s="186">
        <v>47648</v>
      </c>
      <c r="G7374" s="185" t="s">
        <v>6096</v>
      </c>
      <c r="H7374" s="110" t="s">
        <v>6130</v>
      </c>
      <c r="I7374" s="110"/>
    </row>
    <row r="7375" spans="1:9" ht="11.25" customHeight="1" x14ac:dyDescent="0.2">
      <c r="A7375" s="181">
        <v>103888</v>
      </c>
      <c r="B7375" s="182" t="s">
        <v>6419</v>
      </c>
      <c r="C7375" s="182" t="s">
        <v>171</v>
      </c>
      <c r="D7375" s="183">
        <v>45013</v>
      </c>
      <c r="E7375" s="188" t="s">
        <v>15194</v>
      </c>
      <c r="F7375" s="186">
        <v>59537</v>
      </c>
      <c r="G7375" s="185" t="s">
        <v>6096</v>
      </c>
      <c r="H7375" s="110" t="s">
        <v>6130</v>
      </c>
      <c r="I7375" s="110"/>
    </row>
    <row r="7376" spans="1:9" ht="11.25" customHeight="1" x14ac:dyDescent="0.2">
      <c r="A7376" s="181">
        <v>103889</v>
      </c>
      <c r="B7376" s="182" t="s">
        <v>11014</v>
      </c>
      <c r="C7376" s="182" t="s">
        <v>178</v>
      </c>
      <c r="D7376" s="183"/>
      <c r="E7376" s="188" t="s">
        <v>15193</v>
      </c>
      <c r="F7376" s="186">
        <v>0</v>
      </c>
      <c r="G7376" s="185" t="s">
        <v>6096</v>
      </c>
      <c r="H7376" s="110" t="s">
        <v>6436</v>
      </c>
      <c r="I7376" s="110"/>
    </row>
    <row r="7377" spans="1:9" ht="11.25" customHeight="1" x14ac:dyDescent="0.2">
      <c r="A7377" s="181">
        <v>103890</v>
      </c>
      <c r="B7377" s="182" t="s">
        <v>6418</v>
      </c>
      <c r="C7377" s="182" t="s">
        <v>178</v>
      </c>
      <c r="D7377" s="184">
        <v>45013</v>
      </c>
      <c r="E7377" s="188" t="s">
        <v>15194</v>
      </c>
      <c r="F7377" s="186">
        <v>11526.99</v>
      </c>
      <c r="G7377" s="185" t="s">
        <v>10836</v>
      </c>
      <c r="H7377" s="110" t="s">
        <v>6367</v>
      </c>
      <c r="I7377" s="110"/>
    </row>
    <row r="7378" spans="1:9" ht="11.25" customHeight="1" x14ac:dyDescent="0.2">
      <c r="A7378" s="181">
        <v>103891</v>
      </c>
      <c r="B7378" s="182" t="s">
        <v>4209</v>
      </c>
      <c r="C7378" s="182" t="s">
        <v>178</v>
      </c>
      <c r="D7378" s="183"/>
      <c r="E7378" s="188" t="s">
        <v>15193</v>
      </c>
      <c r="F7378" s="186">
        <v>0</v>
      </c>
      <c r="G7378" s="185" t="s">
        <v>6096</v>
      </c>
      <c r="H7378" s="110" t="s">
        <v>6130</v>
      </c>
      <c r="I7378" s="110"/>
    </row>
    <row r="7379" spans="1:9" ht="11.25" customHeight="1" x14ac:dyDescent="0.2">
      <c r="A7379" s="181">
        <v>103892</v>
      </c>
      <c r="B7379" s="182" t="s">
        <v>4213</v>
      </c>
      <c r="C7379" s="182" t="s">
        <v>178</v>
      </c>
      <c r="D7379" s="183"/>
      <c r="E7379" s="188" t="s">
        <v>15193</v>
      </c>
      <c r="F7379" s="186">
        <v>0</v>
      </c>
      <c r="G7379" s="185" t="s">
        <v>6096</v>
      </c>
      <c r="H7379" s="110" t="s">
        <v>6257</v>
      </c>
      <c r="I7379" s="110"/>
    </row>
    <row r="7380" spans="1:9" ht="11.25" customHeight="1" x14ac:dyDescent="0.2">
      <c r="A7380" s="181">
        <v>103895</v>
      </c>
      <c r="B7380" s="182" t="s">
        <v>1907</v>
      </c>
      <c r="C7380" s="182" t="s">
        <v>171</v>
      </c>
      <c r="D7380" s="183">
        <v>45013</v>
      </c>
      <c r="E7380" s="188" t="s">
        <v>15194</v>
      </c>
      <c r="F7380" s="186">
        <v>9370</v>
      </c>
      <c r="G7380" s="185" t="s">
        <v>6096</v>
      </c>
      <c r="H7380" s="110" t="s">
        <v>6236</v>
      </c>
      <c r="I7380" s="110"/>
    </row>
    <row r="7381" spans="1:9" ht="11.25" customHeight="1" x14ac:dyDescent="0.2">
      <c r="A7381" s="181">
        <v>103897</v>
      </c>
      <c r="B7381" s="182" t="s">
        <v>11013</v>
      </c>
      <c r="C7381" s="182" t="s">
        <v>178</v>
      </c>
      <c r="D7381" s="183"/>
      <c r="E7381" s="188" t="s">
        <v>15193</v>
      </c>
      <c r="F7381" s="186">
        <v>0</v>
      </c>
      <c r="G7381" s="185" t="s">
        <v>6096</v>
      </c>
      <c r="H7381" s="110" t="s">
        <v>6236</v>
      </c>
      <c r="I7381" s="110"/>
    </row>
    <row r="7382" spans="1:9" ht="11.25" customHeight="1" x14ac:dyDescent="0.2">
      <c r="A7382" s="181">
        <v>103898</v>
      </c>
      <c r="B7382" s="182" t="s">
        <v>6417</v>
      </c>
      <c r="C7382" s="182" t="s">
        <v>183</v>
      </c>
      <c r="D7382" s="184">
        <v>45013</v>
      </c>
      <c r="E7382" s="188" t="s">
        <v>15194</v>
      </c>
      <c r="F7382" s="186">
        <v>25518</v>
      </c>
      <c r="G7382" s="185" t="s">
        <v>6096</v>
      </c>
      <c r="H7382" s="110" t="s">
        <v>6257</v>
      </c>
      <c r="I7382" s="110"/>
    </row>
    <row r="7383" spans="1:9" ht="11.25" customHeight="1" x14ac:dyDescent="0.2">
      <c r="A7383" s="181">
        <v>103899</v>
      </c>
      <c r="B7383" s="182" t="s">
        <v>11012</v>
      </c>
      <c r="C7383" s="182" t="s">
        <v>178</v>
      </c>
      <c r="D7383" s="183"/>
      <c r="E7383" s="188" t="s">
        <v>15193</v>
      </c>
      <c r="F7383" s="186">
        <v>0</v>
      </c>
      <c r="G7383" s="185" t="s">
        <v>6096</v>
      </c>
      <c r="H7383" s="110" t="s">
        <v>6257</v>
      </c>
      <c r="I7383" s="110"/>
    </row>
    <row r="7384" spans="1:9" ht="11.25" customHeight="1" x14ac:dyDescent="0.2">
      <c r="A7384" s="181">
        <v>103900</v>
      </c>
      <c r="B7384" s="182" t="s">
        <v>4310</v>
      </c>
      <c r="C7384" s="182" t="s">
        <v>178</v>
      </c>
      <c r="D7384" s="183"/>
      <c r="E7384" s="188" t="s">
        <v>15193</v>
      </c>
      <c r="F7384" s="186">
        <v>0</v>
      </c>
      <c r="G7384" s="185" t="s">
        <v>6096</v>
      </c>
      <c r="H7384" s="110" t="s">
        <v>6119</v>
      </c>
      <c r="I7384" s="110"/>
    </row>
    <row r="7385" spans="1:9" ht="11.25" customHeight="1" x14ac:dyDescent="0.2">
      <c r="A7385" s="181">
        <v>103901</v>
      </c>
      <c r="B7385" s="182" t="s">
        <v>8957</v>
      </c>
      <c r="C7385" s="182" t="s">
        <v>178</v>
      </c>
      <c r="D7385" s="183">
        <v>43539</v>
      </c>
      <c r="E7385" s="188" t="s">
        <v>15195</v>
      </c>
      <c r="F7385" s="186">
        <v>533289</v>
      </c>
      <c r="G7385" s="185" t="s">
        <v>6096</v>
      </c>
      <c r="H7385" s="110" t="s">
        <v>6266</v>
      </c>
      <c r="I7385" s="110"/>
    </row>
    <row r="7386" spans="1:9" ht="11.25" customHeight="1" x14ac:dyDescent="0.2">
      <c r="A7386" s="181">
        <v>103902</v>
      </c>
      <c r="B7386" s="182" t="s">
        <v>3756</v>
      </c>
      <c r="C7386" s="182" t="s">
        <v>273</v>
      </c>
      <c r="D7386" s="183"/>
      <c r="E7386" s="188" t="s">
        <v>15193</v>
      </c>
      <c r="F7386" s="186">
        <v>0</v>
      </c>
      <c r="G7386" s="185" t="s">
        <v>6096</v>
      </c>
      <c r="H7386" s="110" t="s">
        <v>6362</v>
      </c>
      <c r="I7386" s="110"/>
    </row>
    <row r="7387" spans="1:9" ht="11.25" customHeight="1" x14ac:dyDescent="0.2">
      <c r="A7387" s="181">
        <v>103903</v>
      </c>
      <c r="B7387" s="182" t="s">
        <v>4245</v>
      </c>
      <c r="C7387" s="182" t="s">
        <v>183</v>
      </c>
      <c r="D7387" s="183"/>
      <c r="E7387" s="188" t="s">
        <v>15193</v>
      </c>
      <c r="F7387" s="186">
        <v>0</v>
      </c>
      <c r="G7387" s="185" t="s">
        <v>6096</v>
      </c>
      <c r="H7387" s="110" t="s">
        <v>6280</v>
      </c>
      <c r="I7387" s="110"/>
    </row>
    <row r="7388" spans="1:9" ht="11.25" customHeight="1" x14ac:dyDescent="0.2">
      <c r="A7388" s="181">
        <v>103904</v>
      </c>
      <c r="B7388" s="182" t="s">
        <v>7361</v>
      </c>
      <c r="C7388" s="182" t="s">
        <v>178</v>
      </c>
      <c r="D7388" s="183">
        <v>43850</v>
      </c>
      <c r="E7388" s="188" t="s">
        <v>15196</v>
      </c>
      <c r="F7388" s="186">
        <v>43390.01</v>
      </c>
      <c r="G7388" s="185" t="s">
        <v>6096</v>
      </c>
      <c r="H7388" s="110" t="s">
        <v>6340</v>
      </c>
      <c r="I7388" s="110"/>
    </row>
    <row r="7389" spans="1:9" ht="11.25" customHeight="1" x14ac:dyDescent="0.2">
      <c r="A7389" s="181">
        <v>103905</v>
      </c>
      <c r="B7389" s="182" t="s">
        <v>4309</v>
      </c>
      <c r="C7389" s="182" t="s">
        <v>171</v>
      </c>
      <c r="D7389" s="183"/>
      <c r="E7389" s="188" t="s">
        <v>15193</v>
      </c>
      <c r="F7389" s="186">
        <v>0</v>
      </c>
      <c r="G7389" s="185" t="s">
        <v>6096</v>
      </c>
      <c r="H7389" s="110" t="s">
        <v>6370</v>
      </c>
      <c r="I7389" s="110"/>
    </row>
    <row r="7390" spans="1:9" ht="11.25" customHeight="1" x14ac:dyDescent="0.2">
      <c r="A7390" s="181">
        <v>103906</v>
      </c>
      <c r="B7390" s="182" t="s">
        <v>11011</v>
      </c>
      <c r="C7390" s="182" t="s">
        <v>178</v>
      </c>
      <c r="D7390" s="183"/>
      <c r="E7390" s="188" t="s">
        <v>15193</v>
      </c>
      <c r="F7390" s="186">
        <v>0</v>
      </c>
      <c r="G7390" s="185" t="s">
        <v>6096</v>
      </c>
      <c r="H7390" s="110" t="s">
        <v>10767</v>
      </c>
      <c r="I7390" s="110"/>
    </row>
    <row r="7391" spans="1:9" ht="11.25" customHeight="1" x14ac:dyDescent="0.2">
      <c r="A7391" s="181">
        <v>103907</v>
      </c>
      <c r="B7391" s="182" t="s">
        <v>4311</v>
      </c>
      <c r="C7391" s="182" t="s">
        <v>178</v>
      </c>
      <c r="D7391" s="183"/>
      <c r="E7391" s="188" t="s">
        <v>15193</v>
      </c>
      <c r="F7391" s="186">
        <v>0</v>
      </c>
      <c r="G7391" s="185" t="s">
        <v>6096</v>
      </c>
      <c r="H7391" s="110" t="s">
        <v>10767</v>
      </c>
      <c r="I7391" s="110"/>
    </row>
    <row r="7392" spans="1:9" ht="11.25" customHeight="1" x14ac:dyDescent="0.2">
      <c r="A7392" s="181">
        <v>103908</v>
      </c>
      <c r="B7392" s="182" t="s">
        <v>4306</v>
      </c>
      <c r="C7392" s="182" t="s">
        <v>178</v>
      </c>
      <c r="D7392" s="183"/>
      <c r="E7392" s="188" t="s">
        <v>15193</v>
      </c>
      <c r="F7392" s="186">
        <v>0</v>
      </c>
      <c r="G7392" s="185" t="s">
        <v>6096</v>
      </c>
      <c r="H7392" s="110" t="s">
        <v>6121</v>
      </c>
      <c r="I7392" s="110"/>
    </row>
    <row r="7393" spans="1:9" ht="11.25" customHeight="1" x14ac:dyDescent="0.2">
      <c r="A7393" s="181">
        <v>103909</v>
      </c>
      <c r="B7393" s="182" t="s">
        <v>4307</v>
      </c>
      <c r="C7393" s="182" t="s">
        <v>178</v>
      </c>
      <c r="D7393" s="183"/>
      <c r="E7393" s="188" t="s">
        <v>15193</v>
      </c>
      <c r="F7393" s="186">
        <v>0</v>
      </c>
      <c r="G7393" s="185" t="s">
        <v>6096</v>
      </c>
      <c r="H7393" s="110" t="s">
        <v>6221</v>
      </c>
      <c r="I7393" s="110"/>
    </row>
    <row r="7394" spans="1:9" ht="11.25" customHeight="1" x14ac:dyDescent="0.2">
      <c r="A7394" s="181">
        <v>103910</v>
      </c>
      <c r="B7394" s="182" t="s">
        <v>4305</v>
      </c>
      <c r="C7394" s="182" t="s">
        <v>178</v>
      </c>
      <c r="D7394" s="183"/>
      <c r="E7394" s="188" t="s">
        <v>15193</v>
      </c>
      <c r="F7394" s="186">
        <v>0</v>
      </c>
      <c r="G7394" s="185" t="s">
        <v>6096</v>
      </c>
      <c r="H7394" s="110" t="s">
        <v>6119</v>
      </c>
      <c r="I7394" s="110"/>
    </row>
    <row r="7395" spans="1:9" ht="11.25" customHeight="1" x14ac:dyDescent="0.2">
      <c r="A7395" s="181">
        <v>103911</v>
      </c>
      <c r="B7395" s="182" t="s">
        <v>6416</v>
      </c>
      <c r="C7395" s="182" t="s">
        <v>178</v>
      </c>
      <c r="D7395" s="183">
        <v>45007</v>
      </c>
      <c r="E7395" s="188" t="s">
        <v>15194</v>
      </c>
      <c r="F7395" s="186">
        <v>8366</v>
      </c>
      <c r="G7395" s="185" t="s">
        <v>6096</v>
      </c>
      <c r="H7395" s="110" t="s">
        <v>6362</v>
      </c>
      <c r="I7395" s="110"/>
    </row>
    <row r="7396" spans="1:9" ht="11.25" customHeight="1" x14ac:dyDescent="0.2">
      <c r="A7396" s="181">
        <v>103912</v>
      </c>
      <c r="B7396" s="182" t="s">
        <v>6415</v>
      </c>
      <c r="C7396" s="182" t="s">
        <v>178</v>
      </c>
      <c r="D7396" s="183">
        <v>45007</v>
      </c>
      <c r="E7396" s="188" t="s">
        <v>15194</v>
      </c>
      <c r="F7396" s="186">
        <v>8112</v>
      </c>
      <c r="G7396" s="185" t="s">
        <v>6096</v>
      </c>
      <c r="H7396" s="110" t="s">
        <v>6221</v>
      </c>
      <c r="I7396" s="110"/>
    </row>
    <row r="7397" spans="1:9" ht="11.25" customHeight="1" x14ac:dyDescent="0.2">
      <c r="A7397" s="181">
        <v>103913</v>
      </c>
      <c r="B7397" s="182" t="s">
        <v>669</v>
      </c>
      <c r="C7397" s="182" t="s">
        <v>183</v>
      </c>
      <c r="D7397" s="183"/>
      <c r="E7397" s="188" t="s">
        <v>15193</v>
      </c>
      <c r="F7397" s="186">
        <v>0</v>
      </c>
      <c r="G7397" s="185" t="s">
        <v>6096</v>
      </c>
      <c r="H7397" s="110" t="s">
        <v>6221</v>
      </c>
      <c r="I7397" s="110"/>
    </row>
    <row r="7398" spans="1:9" ht="11.25" customHeight="1" x14ac:dyDescent="0.2">
      <c r="A7398" s="181">
        <v>103914</v>
      </c>
      <c r="B7398" s="182" t="s">
        <v>11010</v>
      </c>
      <c r="C7398" s="182" t="s">
        <v>168</v>
      </c>
      <c r="D7398" s="183"/>
      <c r="E7398" s="188" t="s">
        <v>15193</v>
      </c>
      <c r="F7398" s="186">
        <v>0</v>
      </c>
      <c r="G7398" s="185" t="s">
        <v>6096</v>
      </c>
      <c r="H7398" s="110" t="s">
        <v>6116</v>
      </c>
      <c r="I7398" s="110"/>
    </row>
    <row r="7399" spans="1:9" ht="11.25" customHeight="1" x14ac:dyDescent="0.2">
      <c r="A7399" s="181">
        <v>103915</v>
      </c>
      <c r="B7399" s="182" t="s">
        <v>6414</v>
      </c>
      <c r="C7399" s="182" t="s">
        <v>178</v>
      </c>
      <c r="D7399" s="183">
        <v>45007</v>
      </c>
      <c r="E7399" s="188" t="s">
        <v>15194</v>
      </c>
      <c r="F7399" s="186">
        <v>6005</v>
      </c>
      <c r="G7399" s="185" t="s">
        <v>6096</v>
      </c>
      <c r="H7399" s="110" t="s">
        <v>6116</v>
      </c>
      <c r="I7399" s="110"/>
    </row>
    <row r="7400" spans="1:9" ht="11.25" customHeight="1" x14ac:dyDescent="0.2">
      <c r="A7400" s="181">
        <v>103916</v>
      </c>
      <c r="B7400" s="182" t="s">
        <v>6413</v>
      </c>
      <c r="C7400" s="182" t="s">
        <v>178</v>
      </c>
      <c r="D7400" s="184">
        <v>45007</v>
      </c>
      <c r="E7400" s="188" t="s">
        <v>15194</v>
      </c>
      <c r="F7400" s="186">
        <v>3515</v>
      </c>
      <c r="G7400" s="185" t="s">
        <v>6096</v>
      </c>
      <c r="H7400" s="110" t="s">
        <v>6116</v>
      </c>
      <c r="I7400" s="110"/>
    </row>
    <row r="7401" spans="1:9" ht="11.25" customHeight="1" x14ac:dyDescent="0.2">
      <c r="A7401" s="181">
        <v>103917</v>
      </c>
      <c r="B7401" s="182" t="s">
        <v>6411</v>
      </c>
      <c r="C7401" s="182" t="s">
        <v>178</v>
      </c>
      <c r="D7401" s="184">
        <v>45007</v>
      </c>
      <c r="E7401" s="188" t="s">
        <v>15194</v>
      </c>
      <c r="F7401" s="186">
        <v>482</v>
      </c>
      <c r="G7401" s="185" t="s">
        <v>6096</v>
      </c>
      <c r="H7401" s="110" t="s">
        <v>6119</v>
      </c>
      <c r="I7401" s="110"/>
    </row>
    <row r="7402" spans="1:9" ht="11.25" customHeight="1" x14ac:dyDescent="0.2">
      <c r="A7402" s="181">
        <v>103918</v>
      </c>
      <c r="B7402" s="182" t="s">
        <v>11009</v>
      </c>
      <c r="C7402" s="182" t="s">
        <v>178</v>
      </c>
      <c r="D7402" s="183"/>
      <c r="E7402" s="188" t="s">
        <v>15193</v>
      </c>
      <c r="F7402" s="186">
        <v>0</v>
      </c>
      <c r="G7402" s="185" t="s">
        <v>6096</v>
      </c>
      <c r="H7402" s="110" t="s">
        <v>6119</v>
      </c>
      <c r="I7402" s="110"/>
    </row>
    <row r="7403" spans="1:9" ht="11.25" customHeight="1" x14ac:dyDescent="0.2">
      <c r="A7403" s="181">
        <v>103919</v>
      </c>
      <c r="B7403" s="182" t="s">
        <v>11008</v>
      </c>
      <c r="C7403" s="182" t="s">
        <v>178</v>
      </c>
      <c r="D7403" s="183"/>
      <c r="E7403" s="188" t="s">
        <v>15193</v>
      </c>
      <c r="F7403" s="186">
        <v>0</v>
      </c>
      <c r="G7403" s="185" t="s">
        <v>6096</v>
      </c>
      <c r="H7403" s="110" t="s">
        <v>6347</v>
      </c>
      <c r="I7403" s="110"/>
    </row>
    <row r="7404" spans="1:9" ht="11.25" customHeight="1" x14ac:dyDescent="0.2">
      <c r="A7404" s="181">
        <v>103920</v>
      </c>
      <c r="B7404" s="182" t="s">
        <v>4161</v>
      </c>
      <c r="C7404" s="182" t="s">
        <v>178</v>
      </c>
      <c r="D7404" s="184"/>
      <c r="E7404" s="188" t="s">
        <v>15193</v>
      </c>
      <c r="F7404" s="186">
        <v>0</v>
      </c>
      <c r="G7404" s="185" t="s">
        <v>6096</v>
      </c>
      <c r="H7404" s="110" t="s">
        <v>6406</v>
      </c>
      <c r="I7404" s="110"/>
    </row>
    <row r="7405" spans="1:9" ht="11.25" customHeight="1" x14ac:dyDescent="0.2">
      <c r="A7405" s="181">
        <v>103921</v>
      </c>
      <c r="B7405" s="182" t="s">
        <v>4160</v>
      </c>
      <c r="C7405" s="182" t="s">
        <v>178</v>
      </c>
      <c r="D7405" s="184"/>
      <c r="E7405" s="188" t="s">
        <v>15193</v>
      </c>
      <c r="F7405" s="186">
        <v>0</v>
      </c>
      <c r="G7405" s="185" t="s">
        <v>6096</v>
      </c>
      <c r="H7405" s="110" t="s">
        <v>6155</v>
      </c>
      <c r="I7405" s="110"/>
    </row>
    <row r="7406" spans="1:9" ht="11.25" customHeight="1" x14ac:dyDescent="0.2">
      <c r="A7406" s="181">
        <v>103922</v>
      </c>
      <c r="B7406" s="182" t="s">
        <v>11007</v>
      </c>
      <c r="C7406" s="182" t="s">
        <v>178</v>
      </c>
      <c r="D7406" s="183"/>
      <c r="E7406" s="188" t="s">
        <v>15193</v>
      </c>
      <c r="F7406" s="186">
        <v>0</v>
      </c>
      <c r="G7406" s="185" t="s">
        <v>6096</v>
      </c>
      <c r="H7406" s="110" t="s">
        <v>6359</v>
      </c>
      <c r="I7406" s="110"/>
    </row>
    <row r="7407" spans="1:9" ht="11.25" customHeight="1" x14ac:dyDescent="0.2">
      <c r="A7407" s="181">
        <v>103923</v>
      </c>
      <c r="B7407" s="182" t="s">
        <v>11006</v>
      </c>
      <c r="C7407" s="182" t="s">
        <v>178</v>
      </c>
      <c r="D7407" s="184"/>
      <c r="E7407" s="188" t="s">
        <v>15193</v>
      </c>
      <c r="F7407" s="186">
        <v>0</v>
      </c>
      <c r="G7407" s="185" t="s">
        <v>6096</v>
      </c>
      <c r="H7407" s="110" t="s">
        <v>6119</v>
      </c>
      <c r="I7407" s="110"/>
    </row>
    <row r="7408" spans="1:9" ht="11.25" customHeight="1" x14ac:dyDescent="0.2">
      <c r="A7408" s="181">
        <v>103924</v>
      </c>
      <c r="B7408" s="182" t="s">
        <v>11005</v>
      </c>
      <c r="C7408" s="182" t="s">
        <v>178</v>
      </c>
      <c r="D7408" s="184"/>
      <c r="E7408" s="188" t="s">
        <v>15193</v>
      </c>
      <c r="F7408" s="186">
        <v>0</v>
      </c>
      <c r="G7408" s="185" t="s">
        <v>6096</v>
      </c>
      <c r="H7408" s="110" t="s">
        <v>6097</v>
      </c>
      <c r="I7408" s="110"/>
    </row>
    <row r="7409" spans="1:9" ht="11.25" customHeight="1" x14ac:dyDescent="0.2">
      <c r="A7409" s="181">
        <v>103925</v>
      </c>
      <c r="B7409" s="182" t="s">
        <v>11004</v>
      </c>
      <c r="C7409" s="182" t="s">
        <v>178</v>
      </c>
      <c r="D7409" s="183"/>
      <c r="E7409" s="188" t="s">
        <v>15193</v>
      </c>
      <c r="F7409" s="186">
        <v>0</v>
      </c>
      <c r="G7409" s="185" t="s">
        <v>6096</v>
      </c>
      <c r="H7409" s="110" t="s">
        <v>10767</v>
      </c>
      <c r="I7409" s="110"/>
    </row>
    <row r="7410" spans="1:9" ht="11.25" customHeight="1" x14ac:dyDescent="0.2">
      <c r="A7410" s="181">
        <v>103926</v>
      </c>
      <c r="B7410" s="182" t="s">
        <v>11003</v>
      </c>
      <c r="C7410" s="182" t="s">
        <v>178</v>
      </c>
      <c r="D7410" s="183"/>
      <c r="E7410" s="188" t="s">
        <v>15193</v>
      </c>
      <c r="F7410" s="186">
        <v>0</v>
      </c>
      <c r="G7410" s="185" t="s">
        <v>6096</v>
      </c>
      <c r="H7410" s="110" t="s">
        <v>10767</v>
      </c>
      <c r="I7410" s="110"/>
    </row>
    <row r="7411" spans="1:9" ht="11.25" customHeight="1" x14ac:dyDescent="0.2">
      <c r="A7411" s="181">
        <v>103927</v>
      </c>
      <c r="B7411" s="182" t="s">
        <v>4315</v>
      </c>
      <c r="C7411" s="182" t="s">
        <v>178</v>
      </c>
      <c r="D7411" s="183"/>
      <c r="E7411" s="188" t="s">
        <v>15193</v>
      </c>
      <c r="F7411" s="186">
        <v>0</v>
      </c>
      <c r="G7411" s="185" t="s">
        <v>6096</v>
      </c>
      <c r="H7411" s="110" t="s">
        <v>10767</v>
      </c>
      <c r="I7411" s="110"/>
    </row>
    <row r="7412" spans="1:9" ht="11.25" customHeight="1" x14ac:dyDescent="0.2">
      <c r="A7412" s="181">
        <v>103928</v>
      </c>
      <c r="B7412" s="182" t="s">
        <v>4308</v>
      </c>
      <c r="C7412" s="182" t="s">
        <v>178</v>
      </c>
      <c r="D7412" s="183"/>
      <c r="E7412" s="188" t="s">
        <v>15193</v>
      </c>
      <c r="F7412" s="186">
        <v>0</v>
      </c>
      <c r="G7412" s="185" t="s">
        <v>6096</v>
      </c>
      <c r="H7412" s="110" t="s">
        <v>10767</v>
      </c>
      <c r="I7412" s="110"/>
    </row>
    <row r="7413" spans="1:9" ht="11.25" customHeight="1" x14ac:dyDescent="0.2">
      <c r="A7413" s="181">
        <v>103929</v>
      </c>
      <c r="B7413" s="182" t="s">
        <v>11002</v>
      </c>
      <c r="C7413" s="182" t="s">
        <v>178</v>
      </c>
      <c r="D7413" s="184"/>
      <c r="E7413" s="188" t="s">
        <v>15193</v>
      </c>
      <c r="F7413" s="186">
        <v>0</v>
      </c>
      <c r="G7413" s="185" t="s">
        <v>6096</v>
      </c>
      <c r="H7413" s="110" t="s">
        <v>6100</v>
      </c>
      <c r="I7413" s="110"/>
    </row>
    <row r="7414" spans="1:9" ht="11.25" customHeight="1" x14ac:dyDescent="0.2">
      <c r="A7414" s="181">
        <v>103930</v>
      </c>
      <c r="B7414" s="182" t="s">
        <v>11001</v>
      </c>
      <c r="C7414" s="182" t="s">
        <v>178</v>
      </c>
      <c r="D7414" s="183"/>
      <c r="E7414" s="188" t="s">
        <v>15193</v>
      </c>
      <c r="F7414" s="186">
        <v>0</v>
      </c>
      <c r="G7414" s="185" t="s">
        <v>6096</v>
      </c>
      <c r="H7414" s="110" t="s">
        <v>10767</v>
      </c>
      <c r="I7414" s="110"/>
    </row>
    <row r="7415" spans="1:9" ht="11.25" customHeight="1" x14ac:dyDescent="0.2">
      <c r="A7415" s="181">
        <v>103931</v>
      </c>
      <c r="B7415" s="182" t="s">
        <v>4304</v>
      </c>
      <c r="C7415" s="182" t="s">
        <v>178</v>
      </c>
      <c r="D7415" s="183"/>
      <c r="E7415" s="188" t="s">
        <v>15193</v>
      </c>
      <c r="F7415" s="186">
        <v>0</v>
      </c>
      <c r="G7415" s="185" t="s">
        <v>6096</v>
      </c>
      <c r="H7415" s="110" t="s">
        <v>10767</v>
      </c>
      <c r="I7415" s="110"/>
    </row>
    <row r="7416" spans="1:9" ht="11.25" customHeight="1" x14ac:dyDescent="0.2">
      <c r="A7416" s="181">
        <v>103932</v>
      </c>
      <c r="B7416" s="182" t="s">
        <v>11000</v>
      </c>
      <c r="C7416" s="182" t="s">
        <v>178</v>
      </c>
      <c r="D7416" s="184"/>
      <c r="E7416" s="188" t="s">
        <v>15193</v>
      </c>
      <c r="F7416" s="186">
        <v>0</v>
      </c>
      <c r="G7416" s="185" t="s">
        <v>6096</v>
      </c>
      <c r="H7416" s="110" t="s">
        <v>10767</v>
      </c>
      <c r="I7416" s="110"/>
    </row>
    <row r="7417" spans="1:9" ht="11.25" customHeight="1" x14ac:dyDescent="0.2">
      <c r="A7417" s="181">
        <v>103933</v>
      </c>
      <c r="B7417" s="182" t="s">
        <v>9204</v>
      </c>
      <c r="C7417" s="182" t="s">
        <v>171</v>
      </c>
      <c r="D7417" s="183">
        <v>44592</v>
      </c>
      <c r="E7417" s="188" t="s">
        <v>7328</v>
      </c>
      <c r="F7417" s="186">
        <v>9448.01</v>
      </c>
      <c r="G7417" s="185" t="s">
        <v>6096</v>
      </c>
      <c r="H7417" s="110" t="s">
        <v>10767</v>
      </c>
      <c r="I7417" s="110"/>
    </row>
    <row r="7418" spans="1:9" ht="11.25" customHeight="1" x14ac:dyDescent="0.2">
      <c r="A7418" s="181">
        <v>103934</v>
      </c>
      <c r="B7418" s="182" t="s">
        <v>10999</v>
      </c>
      <c r="C7418" s="182" t="s">
        <v>178</v>
      </c>
      <c r="D7418" s="183"/>
      <c r="E7418" s="188" t="s">
        <v>15193</v>
      </c>
      <c r="F7418" s="186">
        <v>0</v>
      </c>
      <c r="G7418" s="185" t="s">
        <v>6096</v>
      </c>
      <c r="H7418" s="110" t="s">
        <v>10767</v>
      </c>
      <c r="I7418" s="110"/>
    </row>
    <row r="7419" spans="1:9" ht="11.25" customHeight="1" x14ac:dyDescent="0.2">
      <c r="A7419" s="181">
        <v>103935</v>
      </c>
      <c r="B7419" s="182" t="s">
        <v>4317</v>
      </c>
      <c r="C7419" s="182" t="s">
        <v>178</v>
      </c>
      <c r="D7419" s="183"/>
      <c r="E7419" s="188" t="s">
        <v>15193</v>
      </c>
      <c r="F7419" s="186">
        <v>0</v>
      </c>
      <c r="G7419" s="185" t="s">
        <v>6096</v>
      </c>
      <c r="H7419" s="110" t="s">
        <v>10767</v>
      </c>
      <c r="I7419" s="110"/>
    </row>
    <row r="7420" spans="1:9" ht="11.25" customHeight="1" x14ac:dyDescent="0.2">
      <c r="A7420" s="181">
        <v>103936</v>
      </c>
      <c r="B7420" s="182" t="s">
        <v>4316</v>
      </c>
      <c r="C7420" s="182" t="s">
        <v>178</v>
      </c>
      <c r="D7420" s="183"/>
      <c r="E7420" s="188" t="s">
        <v>15193</v>
      </c>
      <c r="F7420" s="186">
        <v>0</v>
      </c>
      <c r="G7420" s="185" t="s">
        <v>6096</v>
      </c>
      <c r="H7420" s="110" t="s">
        <v>10767</v>
      </c>
      <c r="I7420" s="110"/>
    </row>
    <row r="7421" spans="1:9" ht="11.25" customHeight="1" x14ac:dyDescent="0.2">
      <c r="A7421" s="181">
        <v>103937</v>
      </c>
      <c r="B7421" s="182" t="s">
        <v>4193</v>
      </c>
      <c r="C7421" s="182" t="s">
        <v>178</v>
      </c>
      <c r="D7421" s="183"/>
      <c r="E7421" s="188" t="s">
        <v>15193</v>
      </c>
      <c r="F7421" s="186">
        <v>0</v>
      </c>
      <c r="G7421" s="185" t="s">
        <v>6096</v>
      </c>
      <c r="H7421" s="110" t="s">
        <v>6119</v>
      </c>
      <c r="I7421" s="110"/>
    </row>
    <row r="7422" spans="1:9" ht="11.25" customHeight="1" x14ac:dyDescent="0.2">
      <c r="A7422" s="181">
        <v>103938</v>
      </c>
      <c r="B7422" s="182" t="s">
        <v>4312</v>
      </c>
      <c r="C7422" s="182" t="s">
        <v>178</v>
      </c>
      <c r="D7422" s="183"/>
      <c r="E7422" s="188" t="s">
        <v>15193</v>
      </c>
      <c r="F7422" s="186">
        <v>0</v>
      </c>
      <c r="G7422" s="185" t="s">
        <v>6096</v>
      </c>
      <c r="H7422" s="110" t="s">
        <v>10767</v>
      </c>
      <c r="I7422" s="110"/>
    </row>
    <row r="7423" spans="1:9" ht="11.25" customHeight="1" x14ac:dyDescent="0.2">
      <c r="A7423" s="181">
        <v>103939</v>
      </c>
      <c r="B7423" s="182" t="s">
        <v>4313</v>
      </c>
      <c r="C7423" s="182" t="s">
        <v>178</v>
      </c>
      <c r="D7423" s="184"/>
      <c r="E7423" s="188" t="s">
        <v>15193</v>
      </c>
      <c r="F7423" s="186">
        <v>0</v>
      </c>
      <c r="G7423" s="185" t="s">
        <v>6096</v>
      </c>
      <c r="H7423" s="110" t="s">
        <v>10767</v>
      </c>
      <c r="I7423" s="110"/>
    </row>
    <row r="7424" spans="1:9" ht="11.25" customHeight="1" x14ac:dyDescent="0.2">
      <c r="A7424" s="181">
        <v>103940</v>
      </c>
      <c r="B7424" s="182" t="s">
        <v>4314</v>
      </c>
      <c r="C7424" s="182" t="s">
        <v>178</v>
      </c>
      <c r="D7424" s="183"/>
      <c r="E7424" s="188" t="s">
        <v>15193</v>
      </c>
      <c r="F7424" s="186">
        <v>0</v>
      </c>
      <c r="G7424" s="185" t="s">
        <v>6096</v>
      </c>
      <c r="H7424" s="110" t="s">
        <v>10767</v>
      </c>
      <c r="I7424" s="110"/>
    </row>
    <row r="7425" spans="1:9" ht="11.25" customHeight="1" x14ac:dyDescent="0.2">
      <c r="A7425" s="181">
        <v>103941</v>
      </c>
      <c r="B7425" s="182" t="s">
        <v>4326</v>
      </c>
      <c r="C7425" s="182" t="s">
        <v>178</v>
      </c>
      <c r="D7425" s="183"/>
      <c r="E7425" s="188" t="s">
        <v>15193</v>
      </c>
      <c r="F7425" s="186">
        <v>0</v>
      </c>
      <c r="G7425" s="185" t="s">
        <v>6096</v>
      </c>
      <c r="H7425" s="110" t="s">
        <v>6280</v>
      </c>
      <c r="I7425" s="110"/>
    </row>
    <row r="7426" spans="1:9" ht="11.25" customHeight="1" x14ac:dyDescent="0.2">
      <c r="A7426" s="181">
        <v>103942</v>
      </c>
      <c r="B7426" s="182" t="s">
        <v>4189</v>
      </c>
      <c r="C7426" s="182" t="s">
        <v>178</v>
      </c>
      <c r="D7426" s="183">
        <v>45062</v>
      </c>
      <c r="E7426" s="188" t="s">
        <v>15194</v>
      </c>
      <c r="F7426" s="186">
        <v>315373</v>
      </c>
      <c r="G7426" s="185" t="s">
        <v>6096</v>
      </c>
      <c r="H7426" s="110" t="s">
        <v>10767</v>
      </c>
      <c r="I7426" s="110"/>
    </row>
    <row r="7427" spans="1:9" ht="11.25" customHeight="1" x14ac:dyDescent="0.2">
      <c r="A7427" s="181">
        <v>103943</v>
      </c>
      <c r="B7427" s="182" t="s">
        <v>4322</v>
      </c>
      <c r="C7427" s="182" t="s">
        <v>178</v>
      </c>
      <c r="D7427" s="183"/>
      <c r="E7427" s="188" t="s">
        <v>15193</v>
      </c>
      <c r="F7427" s="186">
        <v>0</v>
      </c>
      <c r="G7427" s="185" t="s">
        <v>6096</v>
      </c>
      <c r="H7427" s="110" t="s">
        <v>10767</v>
      </c>
      <c r="I7427" s="110"/>
    </row>
    <row r="7428" spans="1:9" ht="11.25" customHeight="1" x14ac:dyDescent="0.2">
      <c r="A7428" s="181">
        <v>103944</v>
      </c>
      <c r="B7428" s="182" t="s">
        <v>4324</v>
      </c>
      <c r="C7428" s="182" t="s">
        <v>178</v>
      </c>
      <c r="D7428" s="183"/>
      <c r="E7428" s="188" t="s">
        <v>15193</v>
      </c>
      <c r="F7428" s="186">
        <v>0</v>
      </c>
      <c r="G7428" s="185" t="s">
        <v>6096</v>
      </c>
      <c r="H7428" s="110" t="s">
        <v>6303</v>
      </c>
      <c r="I7428" s="110"/>
    </row>
    <row r="7429" spans="1:9" ht="11.25" customHeight="1" x14ac:dyDescent="0.2">
      <c r="A7429" s="181">
        <v>103945</v>
      </c>
      <c r="B7429" s="182" t="s">
        <v>4327</v>
      </c>
      <c r="C7429" s="182" t="s">
        <v>178</v>
      </c>
      <c r="D7429" s="183"/>
      <c r="E7429" s="188" t="s">
        <v>15193</v>
      </c>
      <c r="F7429" s="186">
        <v>0</v>
      </c>
      <c r="G7429" s="185" t="s">
        <v>6096</v>
      </c>
      <c r="H7429" s="110" t="s">
        <v>10767</v>
      </c>
      <c r="I7429" s="110"/>
    </row>
    <row r="7430" spans="1:9" ht="11.25" customHeight="1" x14ac:dyDescent="0.2">
      <c r="A7430" s="181">
        <v>103946</v>
      </c>
      <c r="B7430" s="182" t="s">
        <v>10998</v>
      </c>
      <c r="C7430" s="182" t="s">
        <v>178</v>
      </c>
      <c r="D7430" s="183"/>
      <c r="E7430" s="188" t="s">
        <v>15193</v>
      </c>
      <c r="F7430" s="186">
        <v>0</v>
      </c>
      <c r="G7430" s="185" t="s">
        <v>6096</v>
      </c>
      <c r="H7430" s="110" t="s">
        <v>10767</v>
      </c>
      <c r="I7430" s="110"/>
    </row>
    <row r="7431" spans="1:9" ht="11.25" customHeight="1" x14ac:dyDescent="0.2">
      <c r="A7431" s="181">
        <v>103947</v>
      </c>
      <c r="B7431" s="182" t="s">
        <v>4321</v>
      </c>
      <c r="C7431" s="182" t="s">
        <v>178</v>
      </c>
      <c r="D7431" s="183"/>
      <c r="E7431" s="188" t="s">
        <v>15193</v>
      </c>
      <c r="F7431" s="186">
        <v>0</v>
      </c>
      <c r="G7431" s="185" t="s">
        <v>6096</v>
      </c>
      <c r="H7431" s="110" t="s">
        <v>10767</v>
      </c>
      <c r="I7431" s="110"/>
    </row>
    <row r="7432" spans="1:9" ht="11.25" customHeight="1" x14ac:dyDescent="0.2">
      <c r="A7432" s="181">
        <v>103948</v>
      </c>
      <c r="B7432" s="182" t="s">
        <v>4323</v>
      </c>
      <c r="C7432" s="182" t="s">
        <v>178</v>
      </c>
      <c r="D7432" s="184"/>
      <c r="E7432" s="188" t="s">
        <v>15193</v>
      </c>
      <c r="F7432" s="186">
        <v>0</v>
      </c>
      <c r="G7432" s="185" t="s">
        <v>6096</v>
      </c>
      <c r="H7432" s="110" t="s">
        <v>10767</v>
      </c>
      <c r="I7432" s="110"/>
    </row>
    <row r="7433" spans="1:9" ht="11.25" customHeight="1" x14ac:dyDescent="0.2">
      <c r="A7433" s="181">
        <v>103949</v>
      </c>
      <c r="B7433" s="182" t="s">
        <v>4325</v>
      </c>
      <c r="C7433" s="182" t="s">
        <v>178</v>
      </c>
      <c r="D7433" s="184"/>
      <c r="E7433" s="188" t="s">
        <v>15193</v>
      </c>
      <c r="F7433" s="186">
        <v>0</v>
      </c>
      <c r="G7433" s="185" t="s">
        <v>6096</v>
      </c>
      <c r="H7433" s="110" t="s">
        <v>10767</v>
      </c>
      <c r="I7433" s="110"/>
    </row>
    <row r="7434" spans="1:9" ht="11.25" customHeight="1" x14ac:dyDescent="0.2">
      <c r="A7434" s="181">
        <v>103950</v>
      </c>
      <c r="B7434" s="182" t="s">
        <v>4328</v>
      </c>
      <c r="C7434" s="182" t="s">
        <v>178</v>
      </c>
      <c r="D7434" s="183"/>
      <c r="E7434" s="188" t="s">
        <v>15193</v>
      </c>
      <c r="F7434" s="186">
        <v>0</v>
      </c>
      <c r="G7434" s="185" t="s">
        <v>6096</v>
      </c>
      <c r="H7434" s="110" t="s">
        <v>10767</v>
      </c>
      <c r="I7434" s="110"/>
    </row>
    <row r="7435" spans="1:9" ht="11.25" customHeight="1" x14ac:dyDescent="0.2">
      <c r="A7435" s="181">
        <v>103951</v>
      </c>
      <c r="B7435" s="182" t="s">
        <v>4320</v>
      </c>
      <c r="C7435" s="182" t="s">
        <v>178</v>
      </c>
      <c r="D7435" s="183"/>
      <c r="E7435" s="188" t="s">
        <v>15193</v>
      </c>
      <c r="F7435" s="186">
        <v>0</v>
      </c>
      <c r="G7435" s="185" t="s">
        <v>6096</v>
      </c>
      <c r="H7435" s="110" t="s">
        <v>6141</v>
      </c>
      <c r="I7435" s="110"/>
    </row>
    <row r="7436" spans="1:9" ht="11.25" customHeight="1" x14ac:dyDescent="0.2">
      <c r="A7436" s="181">
        <v>103952</v>
      </c>
      <c r="B7436" s="182" t="s">
        <v>4302</v>
      </c>
      <c r="C7436" s="182" t="s">
        <v>178</v>
      </c>
      <c r="D7436" s="183"/>
      <c r="E7436" s="188" t="s">
        <v>15193</v>
      </c>
      <c r="F7436" s="186">
        <v>0</v>
      </c>
      <c r="G7436" s="185" t="s">
        <v>6096</v>
      </c>
      <c r="H7436" s="110" t="s">
        <v>9576</v>
      </c>
      <c r="I7436" s="110"/>
    </row>
    <row r="7437" spans="1:9" ht="11.25" customHeight="1" x14ac:dyDescent="0.2">
      <c r="A7437" s="181">
        <v>103953</v>
      </c>
      <c r="B7437" s="182" t="s">
        <v>4299</v>
      </c>
      <c r="C7437" s="182" t="s">
        <v>178</v>
      </c>
      <c r="D7437" s="183"/>
      <c r="E7437" s="188" t="s">
        <v>15193</v>
      </c>
      <c r="F7437" s="186">
        <v>0</v>
      </c>
      <c r="G7437" s="185" t="s">
        <v>6096</v>
      </c>
      <c r="H7437" s="110" t="s">
        <v>6119</v>
      </c>
      <c r="I7437" s="110"/>
    </row>
    <row r="7438" spans="1:9" ht="11.25" customHeight="1" x14ac:dyDescent="0.2">
      <c r="A7438" s="181">
        <v>103954</v>
      </c>
      <c r="B7438" s="182" t="s">
        <v>4300</v>
      </c>
      <c r="C7438" s="182" t="s">
        <v>178</v>
      </c>
      <c r="D7438" s="184"/>
      <c r="E7438" s="188" t="s">
        <v>15193</v>
      </c>
      <c r="F7438" s="186">
        <v>0</v>
      </c>
      <c r="G7438" s="185" t="s">
        <v>6096</v>
      </c>
      <c r="H7438" s="110" t="s">
        <v>6266</v>
      </c>
      <c r="I7438" s="110"/>
    </row>
    <row r="7439" spans="1:9" ht="11.25" customHeight="1" x14ac:dyDescent="0.2">
      <c r="A7439" s="181">
        <v>103955</v>
      </c>
      <c r="B7439" s="182" t="s">
        <v>4301</v>
      </c>
      <c r="C7439" s="182" t="s">
        <v>178</v>
      </c>
      <c r="D7439" s="184"/>
      <c r="E7439" s="188" t="s">
        <v>15193</v>
      </c>
      <c r="F7439" s="186">
        <v>0</v>
      </c>
      <c r="G7439" s="185" t="s">
        <v>6096</v>
      </c>
      <c r="H7439" s="110" t="s">
        <v>9317</v>
      </c>
      <c r="I7439" s="110"/>
    </row>
    <row r="7440" spans="1:9" ht="11.25" customHeight="1" x14ac:dyDescent="0.2">
      <c r="A7440" s="181">
        <v>103956</v>
      </c>
      <c r="B7440" s="182" t="s">
        <v>4298</v>
      </c>
      <c r="C7440" s="182" t="s">
        <v>178</v>
      </c>
      <c r="D7440" s="184"/>
      <c r="E7440" s="188" t="s">
        <v>15193</v>
      </c>
      <c r="F7440" s="186">
        <v>0</v>
      </c>
      <c r="G7440" s="185" t="s">
        <v>6096</v>
      </c>
      <c r="H7440" s="110" t="s">
        <v>6141</v>
      </c>
      <c r="I7440" s="110"/>
    </row>
    <row r="7441" spans="1:9" ht="11.25" customHeight="1" x14ac:dyDescent="0.2">
      <c r="A7441" s="181">
        <v>103957</v>
      </c>
      <c r="B7441" s="182" t="s">
        <v>6410</v>
      </c>
      <c r="C7441" s="182" t="s">
        <v>178</v>
      </c>
      <c r="D7441" s="183">
        <v>45062</v>
      </c>
      <c r="E7441" s="188" t="s">
        <v>15194</v>
      </c>
      <c r="F7441" s="186">
        <v>42296</v>
      </c>
      <c r="G7441" s="185" t="s">
        <v>6096</v>
      </c>
      <c r="H7441" s="110" t="s">
        <v>6340</v>
      </c>
      <c r="I7441" s="110"/>
    </row>
    <row r="7442" spans="1:9" ht="11.25" customHeight="1" x14ac:dyDescent="0.2">
      <c r="A7442" s="181">
        <v>103958</v>
      </c>
      <c r="B7442" s="182" t="s">
        <v>1804</v>
      </c>
      <c r="C7442" s="182" t="s">
        <v>178</v>
      </c>
      <c r="D7442" s="183">
        <v>45062</v>
      </c>
      <c r="E7442" s="188" t="s">
        <v>15194</v>
      </c>
      <c r="F7442" s="186">
        <v>90699</v>
      </c>
      <c r="G7442" s="185" t="s">
        <v>6096</v>
      </c>
      <c r="H7442" s="110" t="s">
        <v>6350</v>
      </c>
      <c r="I7442" s="110"/>
    </row>
    <row r="7443" spans="1:9" ht="11.25" customHeight="1" x14ac:dyDescent="0.2">
      <c r="A7443" s="181">
        <v>103959</v>
      </c>
      <c r="B7443" s="182" t="s">
        <v>6409</v>
      </c>
      <c r="C7443" s="182" t="s">
        <v>178</v>
      </c>
      <c r="D7443" s="183">
        <v>45069</v>
      </c>
      <c r="E7443" s="188" t="s">
        <v>15194</v>
      </c>
      <c r="F7443" s="186">
        <v>46192</v>
      </c>
      <c r="G7443" s="185" t="s">
        <v>6096</v>
      </c>
      <c r="H7443" s="110" t="s">
        <v>6340</v>
      </c>
      <c r="I7443" s="110"/>
    </row>
    <row r="7444" spans="1:9" ht="11.25" customHeight="1" x14ac:dyDescent="0.2">
      <c r="A7444" s="181">
        <v>103960</v>
      </c>
      <c r="B7444" s="182" t="s">
        <v>6408</v>
      </c>
      <c r="C7444" s="182" t="s">
        <v>178</v>
      </c>
      <c r="D7444" s="183">
        <v>45062</v>
      </c>
      <c r="E7444" s="188" t="s">
        <v>15194</v>
      </c>
      <c r="F7444" s="186">
        <v>53025</v>
      </c>
      <c r="G7444" s="185" t="s">
        <v>6096</v>
      </c>
      <c r="H7444" s="110" t="s">
        <v>6119</v>
      </c>
      <c r="I7444" s="110"/>
    </row>
    <row r="7445" spans="1:9" ht="11.25" customHeight="1" x14ac:dyDescent="0.2">
      <c r="A7445" s="181">
        <v>103961</v>
      </c>
      <c r="B7445" s="182" t="s">
        <v>10997</v>
      </c>
      <c r="C7445" s="182" t="s">
        <v>178</v>
      </c>
      <c r="D7445" s="183"/>
      <c r="E7445" s="188" t="s">
        <v>15193</v>
      </c>
      <c r="F7445" s="186">
        <v>0</v>
      </c>
      <c r="G7445" s="185" t="s">
        <v>6096</v>
      </c>
      <c r="H7445" s="110" t="s">
        <v>7385</v>
      </c>
      <c r="I7445" s="110"/>
    </row>
    <row r="7446" spans="1:9" ht="11.25" customHeight="1" x14ac:dyDescent="0.2">
      <c r="A7446" s="181">
        <v>103962</v>
      </c>
      <c r="B7446" s="182" t="s">
        <v>2116</v>
      </c>
      <c r="C7446" s="182" t="s">
        <v>178</v>
      </c>
      <c r="D7446" s="183">
        <v>45013</v>
      </c>
      <c r="E7446" s="188" t="s">
        <v>15194</v>
      </c>
      <c r="F7446" s="186">
        <v>53477.01</v>
      </c>
      <c r="G7446" s="185" t="s">
        <v>6096</v>
      </c>
      <c r="H7446" s="110" t="s">
        <v>6345</v>
      </c>
      <c r="I7446" s="110"/>
    </row>
    <row r="7447" spans="1:9" ht="11.25" customHeight="1" x14ac:dyDescent="0.2">
      <c r="A7447" s="181">
        <v>103963</v>
      </c>
      <c r="B7447" s="182" t="s">
        <v>2114</v>
      </c>
      <c r="C7447" s="182" t="s">
        <v>178</v>
      </c>
      <c r="D7447" s="183">
        <v>45013</v>
      </c>
      <c r="E7447" s="188" t="s">
        <v>15194</v>
      </c>
      <c r="F7447" s="186">
        <v>67797</v>
      </c>
      <c r="G7447" s="185" t="s">
        <v>6096</v>
      </c>
      <c r="H7447" s="110" t="s">
        <v>9778</v>
      </c>
      <c r="I7447" s="110"/>
    </row>
    <row r="7448" spans="1:9" ht="11.25" customHeight="1" x14ac:dyDescent="0.2">
      <c r="A7448" s="181">
        <v>103964</v>
      </c>
      <c r="B7448" s="182" t="s">
        <v>4169</v>
      </c>
      <c r="C7448" s="182" t="s">
        <v>178</v>
      </c>
      <c r="D7448" s="183">
        <v>45013</v>
      </c>
      <c r="E7448" s="188" t="s">
        <v>15194</v>
      </c>
      <c r="F7448" s="186">
        <v>155003</v>
      </c>
      <c r="G7448" s="185" t="s">
        <v>6096</v>
      </c>
      <c r="H7448" s="110" t="s">
        <v>6345</v>
      </c>
      <c r="I7448" s="110"/>
    </row>
    <row r="7449" spans="1:9" ht="11.25" customHeight="1" x14ac:dyDescent="0.2">
      <c r="A7449" s="181">
        <v>103965</v>
      </c>
      <c r="B7449" s="182" t="s">
        <v>2115</v>
      </c>
      <c r="C7449" s="182" t="s">
        <v>178</v>
      </c>
      <c r="D7449" s="183">
        <v>45013</v>
      </c>
      <c r="E7449" s="188" t="s">
        <v>15194</v>
      </c>
      <c r="F7449" s="186">
        <v>116473</v>
      </c>
      <c r="G7449" s="185" t="s">
        <v>6096</v>
      </c>
      <c r="H7449" s="110" t="s">
        <v>6097</v>
      </c>
      <c r="I7449" s="110"/>
    </row>
    <row r="7450" spans="1:9" ht="11.25" customHeight="1" x14ac:dyDescent="0.2">
      <c r="A7450" s="181">
        <v>103966</v>
      </c>
      <c r="B7450" s="182" t="s">
        <v>2113</v>
      </c>
      <c r="C7450" s="182" t="s">
        <v>178</v>
      </c>
      <c r="D7450" s="183">
        <v>45009</v>
      </c>
      <c r="E7450" s="188" t="s">
        <v>15194</v>
      </c>
      <c r="F7450" s="186">
        <v>435326</v>
      </c>
      <c r="G7450" s="185" t="s">
        <v>6096</v>
      </c>
      <c r="H7450" s="110" t="s">
        <v>6097</v>
      </c>
      <c r="I7450" s="110"/>
    </row>
    <row r="7451" spans="1:9" ht="11.25" customHeight="1" x14ac:dyDescent="0.2">
      <c r="A7451" s="181">
        <v>103967</v>
      </c>
      <c r="B7451" s="182" t="s">
        <v>4303</v>
      </c>
      <c r="C7451" s="182" t="s">
        <v>178</v>
      </c>
      <c r="D7451" s="183"/>
      <c r="E7451" s="188" t="s">
        <v>15193</v>
      </c>
      <c r="F7451" s="186">
        <v>0</v>
      </c>
      <c r="G7451" s="185" t="s">
        <v>6096</v>
      </c>
      <c r="H7451" s="110" t="s">
        <v>6121</v>
      </c>
      <c r="I7451" s="110"/>
    </row>
    <row r="7452" spans="1:9" ht="11.25" customHeight="1" x14ac:dyDescent="0.2">
      <c r="A7452" s="181">
        <v>103968</v>
      </c>
      <c r="B7452" s="182" t="s">
        <v>4289</v>
      </c>
      <c r="C7452" s="182" t="s">
        <v>178</v>
      </c>
      <c r="D7452" s="183"/>
      <c r="E7452" s="188" t="s">
        <v>15193</v>
      </c>
      <c r="F7452" s="186">
        <v>0</v>
      </c>
      <c r="G7452" s="185" t="s">
        <v>6096</v>
      </c>
      <c r="H7452" s="110" t="s">
        <v>6121</v>
      </c>
      <c r="I7452" s="110"/>
    </row>
    <row r="7453" spans="1:9" ht="11.25" customHeight="1" x14ac:dyDescent="0.2">
      <c r="A7453" s="181">
        <v>103969</v>
      </c>
      <c r="B7453" s="182" t="s">
        <v>10996</v>
      </c>
      <c r="C7453" s="182" t="s">
        <v>178</v>
      </c>
      <c r="D7453" s="183"/>
      <c r="E7453" s="188" t="s">
        <v>15193</v>
      </c>
      <c r="F7453" s="186">
        <v>0</v>
      </c>
      <c r="G7453" s="185" t="s">
        <v>6096</v>
      </c>
      <c r="H7453" s="110" t="s">
        <v>6121</v>
      </c>
      <c r="I7453" s="110"/>
    </row>
    <row r="7454" spans="1:9" ht="11.25" customHeight="1" x14ac:dyDescent="0.2">
      <c r="A7454" s="181">
        <v>103970</v>
      </c>
      <c r="B7454" s="182" t="s">
        <v>6407</v>
      </c>
      <c r="C7454" s="182" t="s">
        <v>178</v>
      </c>
      <c r="D7454" s="183">
        <v>45062</v>
      </c>
      <c r="E7454" s="188" t="s">
        <v>15194</v>
      </c>
      <c r="F7454" s="186">
        <v>669762</v>
      </c>
      <c r="G7454" s="185" t="s">
        <v>6096</v>
      </c>
      <c r="H7454" s="110" t="s">
        <v>6155</v>
      </c>
      <c r="I7454" s="110"/>
    </row>
    <row r="7455" spans="1:9" ht="11.25" customHeight="1" x14ac:dyDescent="0.2">
      <c r="A7455" s="181">
        <v>103971</v>
      </c>
      <c r="B7455" s="182" t="s">
        <v>752</v>
      </c>
      <c r="C7455" s="182" t="s">
        <v>168</v>
      </c>
      <c r="D7455" s="183"/>
      <c r="E7455" s="188" t="s">
        <v>15193</v>
      </c>
      <c r="F7455" s="186">
        <v>0</v>
      </c>
      <c r="G7455" s="185" t="s">
        <v>6096</v>
      </c>
      <c r="H7455" s="110" t="s">
        <v>6191</v>
      </c>
      <c r="I7455" s="110"/>
    </row>
    <row r="7456" spans="1:9" ht="11.25" customHeight="1" x14ac:dyDescent="0.2">
      <c r="A7456" s="181">
        <v>103972</v>
      </c>
      <c r="B7456" s="182" t="s">
        <v>4333</v>
      </c>
      <c r="C7456" s="182" t="s">
        <v>178</v>
      </c>
      <c r="D7456" s="183"/>
      <c r="E7456" s="188" t="s">
        <v>15193</v>
      </c>
      <c r="F7456" s="186">
        <v>0</v>
      </c>
      <c r="G7456" s="185" t="s">
        <v>6096</v>
      </c>
      <c r="H7456" s="110" t="s">
        <v>6191</v>
      </c>
      <c r="I7456" s="110"/>
    </row>
    <row r="7457" spans="1:9" ht="11.25" customHeight="1" x14ac:dyDescent="0.2">
      <c r="A7457" s="181">
        <v>103973</v>
      </c>
      <c r="B7457" s="182" t="s">
        <v>4347</v>
      </c>
      <c r="C7457" s="182" t="s">
        <v>178</v>
      </c>
      <c r="D7457" s="183"/>
      <c r="E7457" s="188" t="s">
        <v>15193</v>
      </c>
      <c r="F7457" s="186">
        <v>0</v>
      </c>
      <c r="G7457" s="185" t="s">
        <v>6096</v>
      </c>
      <c r="H7457" s="110" t="s">
        <v>6350</v>
      </c>
      <c r="I7457" s="110"/>
    </row>
    <row r="7458" spans="1:9" ht="11.25" customHeight="1" x14ac:dyDescent="0.2">
      <c r="A7458" s="181">
        <v>103974</v>
      </c>
      <c r="B7458" s="182" t="s">
        <v>2496</v>
      </c>
      <c r="C7458" s="182" t="s">
        <v>178</v>
      </c>
      <c r="D7458" s="183">
        <v>45007</v>
      </c>
      <c r="E7458" s="188" t="s">
        <v>15194</v>
      </c>
      <c r="F7458" s="186">
        <v>105924.01</v>
      </c>
      <c r="G7458" s="185" t="s">
        <v>6096</v>
      </c>
      <c r="H7458" s="110" t="s">
        <v>6191</v>
      </c>
      <c r="I7458" s="110"/>
    </row>
    <row r="7459" spans="1:9" ht="11.25" customHeight="1" x14ac:dyDescent="0.2">
      <c r="A7459" s="181">
        <v>103976</v>
      </c>
      <c r="B7459" s="182" t="s">
        <v>7887</v>
      </c>
      <c r="C7459" s="182" t="s">
        <v>178</v>
      </c>
      <c r="D7459" s="183">
        <v>44588</v>
      </c>
      <c r="E7459" s="188" t="s">
        <v>7328</v>
      </c>
      <c r="F7459" s="186">
        <v>1238</v>
      </c>
      <c r="G7459" s="185" t="s">
        <v>6096</v>
      </c>
      <c r="H7459" s="110" t="s">
        <v>6370</v>
      </c>
      <c r="I7459" s="110"/>
    </row>
    <row r="7460" spans="1:9" ht="11.25" customHeight="1" x14ac:dyDescent="0.2">
      <c r="A7460" s="181">
        <v>103977</v>
      </c>
      <c r="B7460" s="182" t="s">
        <v>10995</v>
      </c>
      <c r="C7460" s="182" t="s">
        <v>178</v>
      </c>
      <c r="D7460" s="183"/>
      <c r="E7460" s="188" t="s">
        <v>15193</v>
      </c>
      <c r="F7460" s="186">
        <v>0</v>
      </c>
      <c r="G7460" s="185" t="s">
        <v>6096</v>
      </c>
      <c r="H7460" s="110" t="s">
        <v>6191</v>
      </c>
      <c r="I7460" s="110"/>
    </row>
    <row r="7461" spans="1:9" ht="11.25" customHeight="1" x14ac:dyDescent="0.2">
      <c r="A7461" s="181">
        <v>103978</v>
      </c>
      <c r="B7461" s="182" t="s">
        <v>3537</v>
      </c>
      <c r="C7461" s="182" t="s">
        <v>178</v>
      </c>
      <c r="D7461" s="183"/>
      <c r="E7461" s="188" t="s">
        <v>15193</v>
      </c>
      <c r="F7461" s="186">
        <v>0</v>
      </c>
      <c r="G7461" s="185" t="s">
        <v>6096</v>
      </c>
      <c r="H7461" s="110" t="s">
        <v>6370</v>
      </c>
      <c r="I7461" s="110"/>
    </row>
    <row r="7462" spans="1:9" ht="11.25" customHeight="1" x14ac:dyDescent="0.2">
      <c r="A7462" s="181">
        <v>103979</v>
      </c>
      <c r="B7462" s="182" t="s">
        <v>865</v>
      </c>
      <c r="C7462" s="182" t="s">
        <v>4484</v>
      </c>
      <c r="D7462" s="183">
        <v>44596</v>
      </c>
      <c r="E7462" s="188" t="s">
        <v>7328</v>
      </c>
      <c r="F7462" s="186">
        <v>159827</v>
      </c>
      <c r="G7462" s="185" t="s">
        <v>6096</v>
      </c>
      <c r="H7462" s="110" t="s">
        <v>6121</v>
      </c>
      <c r="I7462" s="110"/>
    </row>
    <row r="7463" spans="1:9" ht="11.25" customHeight="1" x14ac:dyDescent="0.2">
      <c r="A7463" s="181">
        <v>103980</v>
      </c>
      <c r="B7463" s="182" t="s">
        <v>9023</v>
      </c>
      <c r="C7463" s="182" t="s">
        <v>178</v>
      </c>
      <c r="D7463" s="183">
        <v>43535</v>
      </c>
      <c r="E7463" s="188" t="s">
        <v>15195</v>
      </c>
      <c r="F7463" s="186">
        <v>149422</v>
      </c>
      <c r="G7463" s="185" t="s">
        <v>6096</v>
      </c>
      <c r="H7463" s="110" t="s">
        <v>6155</v>
      </c>
      <c r="I7463" s="110"/>
    </row>
    <row r="7464" spans="1:9" ht="11.25" customHeight="1" x14ac:dyDescent="0.2">
      <c r="A7464" s="181">
        <v>103981</v>
      </c>
      <c r="B7464" s="182" t="s">
        <v>10994</v>
      </c>
      <c r="C7464" s="182" t="s">
        <v>183</v>
      </c>
      <c r="D7464" s="183"/>
      <c r="E7464" s="188" t="s">
        <v>15193</v>
      </c>
      <c r="F7464" s="186">
        <v>0</v>
      </c>
      <c r="G7464" s="185" t="s">
        <v>6096</v>
      </c>
      <c r="H7464" s="110" t="s">
        <v>6149</v>
      </c>
      <c r="I7464" s="110"/>
    </row>
    <row r="7465" spans="1:9" ht="11.25" customHeight="1" x14ac:dyDescent="0.2">
      <c r="A7465" s="181">
        <v>103982</v>
      </c>
      <c r="B7465" s="182" t="s">
        <v>10993</v>
      </c>
      <c r="C7465" s="182" t="s">
        <v>171</v>
      </c>
      <c r="D7465" s="183"/>
      <c r="E7465" s="188" t="s">
        <v>15193</v>
      </c>
      <c r="F7465" s="186">
        <v>0</v>
      </c>
      <c r="G7465" s="185" t="s">
        <v>6096</v>
      </c>
      <c r="H7465" s="110" t="s">
        <v>6119</v>
      </c>
      <c r="I7465" s="110"/>
    </row>
    <row r="7466" spans="1:9" ht="11.25" customHeight="1" x14ac:dyDescent="0.2">
      <c r="A7466" s="181">
        <v>103983</v>
      </c>
      <c r="B7466" s="182" t="s">
        <v>10992</v>
      </c>
      <c r="C7466" s="182" t="s">
        <v>171</v>
      </c>
      <c r="D7466" s="183"/>
      <c r="E7466" s="188" t="s">
        <v>15193</v>
      </c>
      <c r="F7466" s="186">
        <v>0</v>
      </c>
      <c r="G7466" s="185" t="s">
        <v>6096</v>
      </c>
      <c r="H7466" s="110" t="s">
        <v>6155</v>
      </c>
      <c r="I7466" s="110"/>
    </row>
    <row r="7467" spans="1:9" ht="11.25" customHeight="1" x14ac:dyDescent="0.2">
      <c r="A7467" s="181">
        <v>103984</v>
      </c>
      <c r="B7467" s="182" t="s">
        <v>10991</v>
      </c>
      <c r="C7467" s="182" t="s">
        <v>178</v>
      </c>
      <c r="D7467" s="183"/>
      <c r="E7467" s="188" t="s">
        <v>15193</v>
      </c>
      <c r="F7467" s="186">
        <v>0</v>
      </c>
      <c r="G7467" s="185" t="s">
        <v>6096</v>
      </c>
      <c r="H7467" s="110" t="s">
        <v>6362</v>
      </c>
      <c r="I7467" s="110"/>
    </row>
    <row r="7468" spans="1:9" ht="11.25" customHeight="1" x14ac:dyDescent="0.2">
      <c r="A7468" s="181">
        <v>103985</v>
      </c>
      <c r="B7468" s="182" t="s">
        <v>10990</v>
      </c>
      <c r="C7468" s="182" t="s">
        <v>178</v>
      </c>
      <c r="D7468" s="183"/>
      <c r="E7468" s="188" t="s">
        <v>15193</v>
      </c>
      <c r="F7468" s="186">
        <v>0</v>
      </c>
      <c r="G7468" s="185" t="s">
        <v>6096</v>
      </c>
      <c r="H7468" s="110" t="s">
        <v>6367</v>
      </c>
      <c r="I7468" s="110"/>
    </row>
    <row r="7469" spans="1:9" ht="11.25" customHeight="1" x14ac:dyDescent="0.2">
      <c r="A7469" s="181">
        <v>103986</v>
      </c>
      <c r="B7469" s="182" t="s">
        <v>283</v>
      </c>
      <c r="C7469" s="182" t="s">
        <v>273</v>
      </c>
      <c r="D7469" s="184"/>
      <c r="E7469" s="188" t="s">
        <v>15193</v>
      </c>
      <c r="F7469" s="186">
        <v>0</v>
      </c>
      <c r="G7469" s="185" t="s">
        <v>6096</v>
      </c>
      <c r="H7469" s="110" t="s">
        <v>6521</v>
      </c>
      <c r="I7469" s="110"/>
    </row>
    <row r="7470" spans="1:9" ht="11.25" customHeight="1" x14ac:dyDescent="0.2">
      <c r="A7470" s="181">
        <v>103987</v>
      </c>
      <c r="B7470" s="182" t="s">
        <v>6405</v>
      </c>
      <c r="C7470" s="182" t="s">
        <v>183</v>
      </c>
      <c r="D7470" s="183">
        <v>45013</v>
      </c>
      <c r="E7470" s="188" t="s">
        <v>15194</v>
      </c>
      <c r="F7470" s="186">
        <v>77866</v>
      </c>
      <c r="G7470" s="185" t="s">
        <v>6096</v>
      </c>
      <c r="H7470" s="110" t="s">
        <v>6119</v>
      </c>
      <c r="I7470" s="110"/>
    </row>
    <row r="7471" spans="1:9" ht="11.25" customHeight="1" x14ac:dyDescent="0.2">
      <c r="A7471" s="181">
        <v>103988</v>
      </c>
      <c r="B7471" s="182" t="s">
        <v>1261</v>
      </c>
      <c r="C7471" s="182" t="s">
        <v>178</v>
      </c>
      <c r="D7471" s="183"/>
      <c r="E7471" s="188" t="s">
        <v>15193</v>
      </c>
      <c r="F7471" s="186">
        <v>0</v>
      </c>
      <c r="G7471" s="185" t="s">
        <v>6096</v>
      </c>
      <c r="H7471" s="110" t="s">
        <v>6168</v>
      </c>
      <c r="I7471" s="110"/>
    </row>
    <row r="7472" spans="1:9" ht="11.25" customHeight="1" x14ac:dyDescent="0.2">
      <c r="A7472" s="181">
        <v>103989</v>
      </c>
      <c r="B7472" s="182" t="s">
        <v>4232</v>
      </c>
      <c r="C7472" s="182" t="s">
        <v>178</v>
      </c>
      <c r="D7472" s="183"/>
      <c r="E7472" s="188" t="s">
        <v>15193</v>
      </c>
      <c r="F7472" s="186">
        <v>0</v>
      </c>
      <c r="G7472" s="185" t="s">
        <v>6096</v>
      </c>
      <c r="H7472" s="110" t="s">
        <v>6323</v>
      </c>
      <c r="I7472" s="110"/>
    </row>
    <row r="7473" spans="1:9" ht="11.25" customHeight="1" x14ac:dyDescent="0.2">
      <c r="A7473" s="181">
        <v>103990</v>
      </c>
      <c r="B7473" s="182" t="s">
        <v>4370</v>
      </c>
      <c r="C7473" s="182" t="s">
        <v>178</v>
      </c>
      <c r="D7473" s="183"/>
      <c r="E7473" s="188" t="s">
        <v>15193</v>
      </c>
      <c r="F7473" s="186">
        <v>0</v>
      </c>
      <c r="G7473" s="185" t="s">
        <v>6096</v>
      </c>
      <c r="H7473" s="110" t="s">
        <v>6152</v>
      </c>
      <c r="I7473" s="110"/>
    </row>
    <row r="7474" spans="1:9" ht="11.25" customHeight="1" x14ac:dyDescent="0.2">
      <c r="A7474" s="181">
        <v>103991</v>
      </c>
      <c r="B7474" s="182" t="s">
        <v>4239</v>
      </c>
      <c r="C7474" s="182" t="s">
        <v>178</v>
      </c>
      <c r="D7474" s="183"/>
      <c r="E7474" s="188" t="s">
        <v>15193</v>
      </c>
      <c r="F7474" s="186">
        <v>0</v>
      </c>
      <c r="G7474" s="185" t="s">
        <v>6096</v>
      </c>
      <c r="H7474" s="110" t="s">
        <v>6152</v>
      </c>
      <c r="I7474" s="110"/>
    </row>
    <row r="7475" spans="1:9" ht="11.25" customHeight="1" x14ac:dyDescent="0.2">
      <c r="A7475" s="181">
        <v>103992</v>
      </c>
      <c r="B7475" s="182" t="s">
        <v>4090</v>
      </c>
      <c r="C7475" s="182" t="s">
        <v>168</v>
      </c>
      <c r="D7475" s="184"/>
      <c r="E7475" s="188" t="s">
        <v>15193</v>
      </c>
      <c r="F7475" s="186">
        <v>0</v>
      </c>
      <c r="G7475" s="185" t="s">
        <v>6096</v>
      </c>
      <c r="H7475" s="110" t="s">
        <v>6152</v>
      </c>
      <c r="I7475" s="110"/>
    </row>
    <row r="7476" spans="1:9" ht="11.25" customHeight="1" x14ac:dyDescent="0.2">
      <c r="A7476" s="181">
        <v>103993</v>
      </c>
      <c r="B7476" s="182" t="s">
        <v>10988</v>
      </c>
      <c r="C7476" s="182" t="s">
        <v>4484</v>
      </c>
      <c r="D7476" s="183"/>
      <c r="E7476" s="188" t="s">
        <v>15193</v>
      </c>
      <c r="F7476" s="186">
        <v>0</v>
      </c>
      <c r="G7476" s="185" t="s">
        <v>6096</v>
      </c>
      <c r="H7476" s="110" t="s">
        <v>6344</v>
      </c>
      <c r="I7476" s="110"/>
    </row>
    <row r="7477" spans="1:9" ht="11.25" customHeight="1" x14ac:dyDescent="0.2">
      <c r="A7477" s="181">
        <v>103994</v>
      </c>
      <c r="B7477" s="182" t="s">
        <v>4290</v>
      </c>
      <c r="C7477" s="182" t="s">
        <v>4484</v>
      </c>
      <c r="D7477" s="184"/>
      <c r="E7477" s="188" t="s">
        <v>15193</v>
      </c>
      <c r="F7477" s="186">
        <v>0</v>
      </c>
      <c r="G7477" s="185" t="s">
        <v>6096</v>
      </c>
      <c r="H7477" s="110" t="s">
        <v>6266</v>
      </c>
      <c r="I7477" s="110"/>
    </row>
    <row r="7478" spans="1:9" ht="11.25" customHeight="1" x14ac:dyDescent="0.2">
      <c r="A7478" s="181">
        <v>103995</v>
      </c>
      <c r="B7478" s="182" t="s">
        <v>4049</v>
      </c>
      <c r="C7478" s="182" t="s">
        <v>178</v>
      </c>
      <c r="D7478" s="183"/>
      <c r="E7478" s="188" t="s">
        <v>15193</v>
      </c>
      <c r="F7478" s="186">
        <v>0</v>
      </c>
      <c r="G7478" s="185" t="s">
        <v>6096</v>
      </c>
      <c r="H7478" s="110" t="s">
        <v>6406</v>
      </c>
      <c r="I7478" s="110"/>
    </row>
    <row r="7479" spans="1:9" ht="11.25" customHeight="1" x14ac:dyDescent="0.2">
      <c r="A7479" s="181">
        <v>103996</v>
      </c>
      <c r="B7479" s="182" t="s">
        <v>3954</v>
      </c>
      <c r="C7479" s="182" t="s">
        <v>183</v>
      </c>
      <c r="D7479" s="183"/>
      <c r="E7479" s="188" t="s">
        <v>15193</v>
      </c>
      <c r="F7479" s="186">
        <v>0</v>
      </c>
      <c r="G7479" s="185" t="s">
        <v>10874</v>
      </c>
      <c r="H7479" s="110" t="s">
        <v>10875</v>
      </c>
      <c r="I7479" s="110"/>
    </row>
    <row r="7480" spans="1:9" ht="11.25" customHeight="1" x14ac:dyDescent="0.2">
      <c r="A7480" s="181">
        <v>103997</v>
      </c>
      <c r="B7480" s="182" t="s">
        <v>4159</v>
      </c>
      <c r="C7480" s="182" t="s">
        <v>751</v>
      </c>
      <c r="D7480" s="183"/>
      <c r="E7480" s="188" t="s">
        <v>15193</v>
      </c>
      <c r="F7480" s="186">
        <v>0</v>
      </c>
      <c r="G7480" s="185" t="s">
        <v>6096</v>
      </c>
      <c r="H7480" s="110" t="s">
        <v>6152</v>
      </c>
      <c r="I7480" s="110"/>
    </row>
    <row r="7481" spans="1:9" ht="11.25" customHeight="1" x14ac:dyDescent="0.2">
      <c r="A7481" s="181">
        <v>103998</v>
      </c>
      <c r="B7481" s="182" t="s">
        <v>4151</v>
      </c>
      <c r="C7481" s="182" t="s">
        <v>183</v>
      </c>
      <c r="D7481" s="184"/>
      <c r="E7481" s="188" t="s">
        <v>15193</v>
      </c>
      <c r="F7481" s="186">
        <v>0</v>
      </c>
      <c r="G7481" s="185" t="s">
        <v>6096</v>
      </c>
      <c r="H7481" s="110" t="s">
        <v>6370</v>
      </c>
      <c r="I7481" s="110"/>
    </row>
    <row r="7482" spans="1:9" ht="11.25" customHeight="1" x14ac:dyDescent="0.2">
      <c r="A7482" s="181">
        <v>104000</v>
      </c>
      <c r="B7482" s="182" t="s">
        <v>1977</v>
      </c>
      <c r="C7482" s="182" t="s">
        <v>4448</v>
      </c>
      <c r="D7482" s="183">
        <v>45013</v>
      </c>
      <c r="E7482" s="188" t="s">
        <v>15194</v>
      </c>
      <c r="F7482" s="186">
        <v>52822.01</v>
      </c>
      <c r="G7482" s="185" t="s">
        <v>6096</v>
      </c>
      <c r="H7482" s="110" t="s">
        <v>6152</v>
      </c>
      <c r="I7482" s="110"/>
    </row>
    <row r="7483" spans="1:9" ht="11.25" customHeight="1" x14ac:dyDescent="0.2">
      <c r="A7483" s="181">
        <v>104001</v>
      </c>
      <c r="B7483" s="182" t="s">
        <v>6404</v>
      </c>
      <c r="C7483" s="182" t="s">
        <v>178</v>
      </c>
      <c r="D7483" s="183">
        <v>45009</v>
      </c>
      <c r="E7483" s="188" t="s">
        <v>15194</v>
      </c>
      <c r="F7483" s="186">
        <v>3413975.01</v>
      </c>
      <c r="G7483" s="185" t="s">
        <v>6096</v>
      </c>
      <c r="H7483" s="110" t="s">
        <v>6949</v>
      </c>
      <c r="I7483" s="110"/>
    </row>
    <row r="7484" spans="1:9" ht="11.25" customHeight="1" x14ac:dyDescent="0.2">
      <c r="A7484" s="181">
        <v>104002</v>
      </c>
      <c r="B7484" s="182" t="s">
        <v>14601</v>
      </c>
      <c r="C7484" s="182" t="s">
        <v>178</v>
      </c>
      <c r="D7484" s="183"/>
      <c r="E7484" s="188" t="s">
        <v>15193</v>
      </c>
      <c r="F7484" s="186">
        <v>0</v>
      </c>
      <c r="G7484" s="185" t="s">
        <v>7506</v>
      </c>
      <c r="H7484" s="110" t="s">
        <v>6451</v>
      </c>
      <c r="I7484" s="110"/>
    </row>
    <row r="7485" spans="1:9" ht="11.25" customHeight="1" x14ac:dyDescent="0.2">
      <c r="A7485" s="181">
        <v>104003</v>
      </c>
      <c r="B7485" s="182" t="s">
        <v>4050</v>
      </c>
      <c r="C7485" s="182" t="s">
        <v>178</v>
      </c>
      <c r="D7485" s="183"/>
      <c r="E7485" s="188" t="s">
        <v>15193</v>
      </c>
      <c r="F7485" s="186">
        <v>0</v>
      </c>
      <c r="G7485" s="185" t="s">
        <v>6096</v>
      </c>
      <c r="H7485" s="110" t="s">
        <v>6287</v>
      </c>
      <c r="I7485" s="110"/>
    </row>
    <row r="7486" spans="1:9" ht="11.25" customHeight="1" x14ac:dyDescent="0.2">
      <c r="A7486" s="181">
        <v>104005</v>
      </c>
      <c r="B7486" s="182" t="s">
        <v>4195</v>
      </c>
      <c r="C7486" s="182" t="s">
        <v>751</v>
      </c>
      <c r="D7486" s="183"/>
      <c r="E7486" s="188" t="s">
        <v>15193</v>
      </c>
      <c r="F7486" s="186">
        <v>0</v>
      </c>
      <c r="G7486" s="185" t="s">
        <v>6096</v>
      </c>
      <c r="H7486" s="110" t="s">
        <v>6152</v>
      </c>
      <c r="I7486" s="110"/>
    </row>
    <row r="7487" spans="1:9" ht="11.25" customHeight="1" x14ac:dyDescent="0.2">
      <c r="A7487" s="181">
        <v>104006</v>
      </c>
      <c r="B7487" s="182" t="s">
        <v>1457</v>
      </c>
      <c r="C7487" s="182" t="s">
        <v>178</v>
      </c>
      <c r="D7487" s="183">
        <v>45013</v>
      </c>
      <c r="E7487" s="188" t="s">
        <v>15194</v>
      </c>
      <c r="F7487" s="186">
        <v>44769</v>
      </c>
      <c r="G7487" s="185" t="s">
        <v>6096</v>
      </c>
      <c r="H7487" s="110" t="s">
        <v>6152</v>
      </c>
      <c r="I7487" s="110"/>
    </row>
    <row r="7488" spans="1:9" ht="11.25" customHeight="1" x14ac:dyDescent="0.2">
      <c r="A7488" s="181">
        <v>104007</v>
      </c>
      <c r="B7488" s="182" t="s">
        <v>10987</v>
      </c>
      <c r="C7488" s="182" t="s">
        <v>171</v>
      </c>
      <c r="D7488" s="183"/>
      <c r="E7488" s="188" t="s">
        <v>15193</v>
      </c>
      <c r="F7488" s="186">
        <v>0</v>
      </c>
      <c r="G7488" s="185" t="s">
        <v>6096</v>
      </c>
      <c r="H7488" s="110" t="s">
        <v>6257</v>
      </c>
      <c r="I7488" s="110"/>
    </row>
    <row r="7489" spans="1:9" ht="11.25" customHeight="1" x14ac:dyDescent="0.2">
      <c r="A7489" s="181">
        <v>104008</v>
      </c>
      <c r="B7489" s="182" t="s">
        <v>10986</v>
      </c>
      <c r="C7489" s="182" t="s">
        <v>4484</v>
      </c>
      <c r="D7489" s="183"/>
      <c r="E7489" s="188" t="s">
        <v>15193</v>
      </c>
      <c r="F7489" s="186">
        <v>0</v>
      </c>
      <c r="G7489" s="185" t="s">
        <v>6096</v>
      </c>
      <c r="H7489" s="110" t="s">
        <v>6119</v>
      </c>
      <c r="I7489" s="110"/>
    </row>
    <row r="7490" spans="1:9" ht="11.25" customHeight="1" x14ac:dyDescent="0.2">
      <c r="A7490" s="181">
        <v>104009</v>
      </c>
      <c r="B7490" s="182" t="s">
        <v>4171</v>
      </c>
      <c r="C7490" s="182" t="s">
        <v>178</v>
      </c>
      <c r="D7490" s="183"/>
      <c r="E7490" s="188" t="s">
        <v>15193</v>
      </c>
      <c r="F7490" s="186">
        <v>0</v>
      </c>
      <c r="G7490" s="185" t="s">
        <v>10880</v>
      </c>
      <c r="H7490" s="110" t="s">
        <v>6152</v>
      </c>
      <c r="I7490" s="110"/>
    </row>
    <row r="7491" spans="1:9" ht="11.25" customHeight="1" x14ac:dyDescent="0.2">
      <c r="A7491" s="181">
        <v>104010</v>
      </c>
      <c r="B7491" s="182" t="s">
        <v>4365</v>
      </c>
      <c r="C7491" s="182" t="s">
        <v>178</v>
      </c>
      <c r="D7491" s="183"/>
      <c r="E7491" s="188" t="s">
        <v>15193</v>
      </c>
      <c r="F7491" s="186">
        <v>0</v>
      </c>
      <c r="G7491" s="185" t="s">
        <v>6096</v>
      </c>
      <c r="H7491" s="110" t="s">
        <v>6280</v>
      </c>
      <c r="I7491" s="110"/>
    </row>
    <row r="7492" spans="1:9" ht="11.25" customHeight="1" x14ac:dyDescent="0.2">
      <c r="A7492" s="181">
        <v>104011</v>
      </c>
      <c r="B7492" s="182" t="s">
        <v>6403</v>
      </c>
      <c r="C7492" s="182" t="s">
        <v>178</v>
      </c>
      <c r="D7492" s="183">
        <v>45001</v>
      </c>
      <c r="E7492" s="188" t="s">
        <v>15194</v>
      </c>
      <c r="F7492" s="186">
        <v>116</v>
      </c>
      <c r="G7492" s="185" t="s">
        <v>6096</v>
      </c>
      <c r="H7492" s="110" t="s">
        <v>6280</v>
      </c>
      <c r="I7492" s="110"/>
    </row>
    <row r="7493" spans="1:9" ht="11.25" customHeight="1" x14ac:dyDescent="0.2">
      <c r="A7493" s="181">
        <v>104012</v>
      </c>
      <c r="B7493" s="182" t="s">
        <v>4240</v>
      </c>
      <c r="C7493" s="182" t="s">
        <v>178</v>
      </c>
      <c r="D7493" s="183"/>
      <c r="E7493" s="188" t="s">
        <v>15193</v>
      </c>
      <c r="F7493" s="186">
        <v>0</v>
      </c>
      <c r="G7493" s="185" t="s">
        <v>10881</v>
      </c>
      <c r="H7493" s="110" t="s">
        <v>6367</v>
      </c>
      <c r="I7493" s="110"/>
    </row>
    <row r="7494" spans="1:9" ht="11.25" customHeight="1" x14ac:dyDescent="0.2">
      <c r="A7494" s="181">
        <v>104013</v>
      </c>
      <c r="B7494" s="182" t="s">
        <v>4042</v>
      </c>
      <c r="C7494" s="182" t="s">
        <v>178</v>
      </c>
      <c r="D7494" s="183"/>
      <c r="E7494" s="188" t="s">
        <v>15193</v>
      </c>
      <c r="F7494" s="186">
        <v>0</v>
      </c>
      <c r="G7494" s="185" t="s">
        <v>6096</v>
      </c>
      <c r="H7494" s="110" t="s">
        <v>6152</v>
      </c>
      <c r="I7494" s="110"/>
    </row>
    <row r="7495" spans="1:9" ht="11.25" customHeight="1" x14ac:dyDescent="0.2">
      <c r="A7495" s="181">
        <v>104015</v>
      </c>
      <c r="B7495" s="182" t="s">
        <v>4402</v>
      </c>
      <c r="C7495" s="182" t="s">
        <v>178</v>
      </c>
      <c r="D7495" s="183"/>
      <c r="E7495" s="188" t="s">
        <v>15193</v>
      </c>
      <c r="F7495" s="186">
        <v>0</v>
      </c>
      <c r="G7495" s="185" t="s">
        <v>6096</v>
      </c>
      <c r="H7495" s="110" t="s">
        <v>6152</v>
      </c>
      <c r="I7495" s="110"/>
    </row>
    <row r="7496" spans="1:9" ht="11.25" customHeight="1" x14ac:dyDescent="0.2">
      <c r="A7496" s="181">
        <v>104016</v>
      </c>
      <c r="B7496" s="182" t="s">
        <v>4270</v>
      </c>
      <c r="C7496" s="182" t="s">
        <v>178</v>
      </c>
      <c r="D7496" s="184"/>
      <c r="E7496" s="188" t="s">
        <v>15193</v>
      </c>
      <c r="F7496" s="186">
        <v>0</v>
      </c>
      <c r="G7496" s="185" t="s">
        <v>6096</v>
      </c>
      <c r="H7496" s="110" t="s">
        <v>6168</v>
      </c>
      <c r="I7496" s="110"/>
    </row>
    <row r="7497" spans="1:9" ht="11.25" customHeight="1" x14ac:dyDescent="0.2">
      <c r="A7497" s="181">
        <v>104017</v>
      </c>
      <c r="B7497" s="182" t="s">
        <v>4154</v>
      </c>
      <c r="C7497" s="182" t="s">
        <v>168</v>
      </c>
      <c r="D7497" s="183"/>
      <c r="E7497" s="188" t="s">
        <v>15193</v>
      </c>
      <c r="F7497" s="186">
        <v>0</v>
      </c>
      <c r="G7497" s="185" t="s">
        <v>6096</v>
      </c>
      <c r="H7497" s="110" t="s">
        <v>6168</v>
      </c>
      <c r="I7497" s="110"/>
    </row>
    <row r="7498" spans="1:9" ht="11.25" customHeight="1" x14ac:dyDescent="0.2">
      <c r="A7498" s="181">
        <v>104018</v>
      </c>
      <c r="B7498" s="182" t="s">
        <v>4112</v>
      </c>
      <c r="C7498" s="182" t="s">
        <v>178</v>
      </c>
      <c r="D7498" s="183">
        <v>43592</v>
      </c>
      <c r="E7498" s="188" t="s">
        <v>15195</v>
      </c>
      <c r="F7498" s="186">
        <v>10700</v>
      </c>
      <c r="G7498" s="185" t="s">
        <v>6096</v>
      </c>
      <c r="H7498" s="110" t="s">
        <v>6168</v>
      </c>
      <c r="I7498" s="110"/>
    </row>
    <row r="7499" spans="1:9" ht="11.25" customHeight="1" x14ac:dyDescent="0.2">
      <c r="A7499" s="181">
        <v>104019</v>
      </c>
      <c r="B7499" s="182" t="s">
        <v>1326</v>
      </c>
      <c r="C7499" s="182" t="s">
        <v>178</v>
      </c>
      <c r="D7499" s="184">
        <v>44591</v>
      </c>
      <c r="E7499" s="188" t="s">
        <v>7328</v>
      </c>
      <c r="F7499" s="186">
        <v>2339</v>
      </c>
      <c r="G7499" s="185" t="s">
        <v>6096</v>
      </c>
      <c r="H7499" s="110" t="s">
        <v>6367</v>
      </c>
      <c r="I7499" s="110"/>
    </row>
    <row r="7500" spans="1:9" ht="11.25" customHeight="1" x14ac:dyDescent="0.2">
      <c r="A7500" s="181">
        <v>104020</v>
      </c>
      <c r="B7500" s="182" t="s">
        <v>4349</v>
      </c>
      <c r="C7500" s="182" t="s">
        <v>178</v>
      </c>
      <c r="D7500" s="183"/>
      <c r="E7500" s="188" t="s">
        <v>15193</v>
      </c>
      <c r="F7500" s="186">
        <v>0</v>
      </c>
      <c r="G7500" s="185" t="s">
        <v>6096</v>
      </c>
      <c r="H7500" s="110" t="s">
        <v>6347</v>
      </c>
      <c r="I7500" s="110"/>
    </row>
    <row r="7501" spans="1:9" ht="11.25" customHeight="1" x14ac:dyDescent="0.2">
      <c r="A7501" s="181">
        <v>104021</v>
      </c>
      <c r="B7501" s="182" t="s">
        <v>4368</v>
      </c>
      <c r="C7501" s="182" t="s">
        <v>178</v>
      </c>
      <c r="D7501" s="183"/>
      <c r="E7501" s="188" t="s">
        <v>15193</v>
      </c>
      <c r="F7501" s="186">
        <v>0</v>
      </c>
      <c r="G7501" s="185" t="s">
        <v>6096</v>
      </c>
      <c r="H7501" s="110" t="s">
        <v>6347</v>
      </c>
      <c r="I7501" s="110"/>
    </row>
    <row r="7502" spans="1:9" ht="11.25" customHeight="1" x14ac:dyDescent="0.2">
      <c r="A7502" s="181">
        <v>104022</v>
      </c>
      <c r="B7502" s="182" t="s">
        <v>10985</v>
      </c>
      <c r="C7502" s="182" t="s">
        <v>178</v>
      </c>
      <c r="D7502" s="183"/>
      <c r="E7502" s="188" t="s">
        <v>15193</v>
      </c>
      <c r="F7502" s="186">
        <v>0</v>
      </c>
      <c r="G7502" s="185" t="s">
        <v>6096</v>
      </c>
      <c r="H7502" s="110" t="s">
        <v>6195</v>
      </c>
      <c r="I7502" s="110"/>
    </row>
    <row r="7503" spans="1:9" ht="11.25" customHeight="1" x14ac:dyDescent="0.2">
      <c r="A7503" s="181">
        <v>104023</v>
      </c>
      <c r="B7503" s="182" t="s">
        <v>4335</v>
      </c>
      <c r="C7503" s="182" t="s">
        <v>4484</v>
      </c>
      <c r="D7503" s="184"/>
      <c r="E7503" s="188" t="s">
        <v>15193</v>
      </c>
      <c r="F7503" s="186">
        <v>0</v>
      </c>
      <c r="G7503" s="185" t="s">
        <v>6096</v>
      </c>
      <c r="H7503" s="110" t="s">
        <v>6152</v>
      </c>
      <c r="I7503" s="110"/>
    </row>
    <row r="7504" spans="1:9" ht="11.25" customHeight="1" x14ac:dyDescent="0.2">
      <c r="A7504" s="181">
        <v>104024</v>
      </c>
      <c r="B7504" s="182" t="s">
        <v>1209</v>
      </c>
      <c r="C7504" s="182" t="s">
        <v>171</v>
      </c>
      <c r="D7504" s="184"/>
      <c r="E7504" s="188" t="s">
        <v>15193</v>
      </c>
      <c r="F7504" s="186">
        <v>0</v>
      </c>
      <c r="G7504" s="185" t="s">
        <v>6096</v>
      </c>
      <c r="H7504" s="110" t="s">
        <v>6257</v>
      </c>
      <c r="I7504" s="110"/>
    </row>
    <row r="7505" spans="1:9" ht="11.25" customHeight="1" x14ac:dyDescent="0.2">
      <c r="A7505" s="181">
        <v>104025</v>
      </c>
      <c r="B7505" s="182" t="s">
        <v>4063</v>
      </c>
      <c r="C7505" s="182" t="s">
        <v>178</v>
      </c>
      <c r="D7505" s="183"/>
      <c r="E7505" s="188" t="s">
        <v>15193</v>
      </c>
      <c r="F7505" s="186">
        <v>0</v>
      </c>
      <c r="G7505" s="185" t="s">
        <v>6096</v>
      </c>
      <c r="H7505" s="110" t="s">
        <v>6257</v>
      </c>
      <c r="I7505" s="110"/>
    </row>
    <row r="7506" spans="1:9" ht="11.25" customHeight="1" x14ac:dyDescent="0.2">
      <c r="A7506" s="181">
        <v>104026</v>
      </c>
      <c r="B7506" s="182" t="s">
        <v>4043</v>
      </c>
      <c r="C7506" s="182" t="s">
        <v>178</v>
      </c>
      <c r="D7506" s="183"/>
      <c r="E7506" s="188" t="s">
        <v>15193</v>
      </c>
      <c r="F7506" s="186">
        <v>0</v>
      </c>
      <c r="G7506" s="185" t="s">
        <v>6096</v>
      </c>
      <c r="H7506" s="110" t="s">
        <v>6152</v>
      </c>
      <c r="I7506" s="110"/>
    </row>
    <row r="7507" spans="1:9" ht="11.25" customHeight="1" x14ac:dyDescent="0.2">
      <c r="A7507" s="181">
        <v>104027</v>
      </c>
      <c r="B7507" s="182" t="s">
        <v>10984</v>
      </c>
      <c r="C7507" s="182" t="s">
        <v>178</v>
      </c>
      <c r="D7507" s="183"/>
      <c r="E7507" s="188" t="s">
        <v>15193</v>
      </c>
      <c r="F7507" s="186">
        <v>0</v>
      </c>
      <c r="G7507" s="185" t="s">
        <v>6096</v>
      </c>
      <c r="H7507" s="110" t="s">
        <v>6152</v>
      </c>
      <c r="I7507" s="110"/>
    </row>
    <row r="7508" spans="1:9" ht="11.25" customHeight="1" x14ac:dyDescent="0.2">
      <c r="A7508" s="181">
        <v>104028</v>
      </c>
      <c r="B7508" s="182" t="s">
        <v>6948</v>
      </c>
      <c r="C7508" s="182" t="s">
        <v>178</v>
      </c>
      <c r="D7508" s="183">
        <v>44588</v>
      </c>
      <c r="E7508" s="188" t="s">
        <v>7328</v>
      </c>
      <c r="F7508" s="186">
        <v>1210</v>
      </c>
      <c r="G7508" s="185" t="s">
        <v>6096</v>
      </c>
      <c r="H7508" s="110" t="s">
        <v>6119</v>
      </c>
      <c r="I7508" s="110"/>
    </row>
    <row r="7509" spans="1:9" ht="11.25" customHeight="1" x14ac:dyDescent="0.2">
      <c r="A7509" s="181">
        <v>104029</v>
      </c>
      <c r="B7509" s="182" t="s">
        <v>10983</v>
      </c>
      <c r="C7509" s="182" t="s">
        <v>178</v>
      </c>
      <c r="D7509" s="183"/>
      <c r="E7509" s="188" t="s">
        <v>15193</v>
      </c>
      <c r="F7509" s="186">
        <v>0</v>
      </c>
      <c r="G7509" s="185" t="s">
        <v>6096</v>
      </c>
      <c r="H7509" s="110" t="s">
        <v>6303</v>
      </c>
      <c r="I7509" s="110"/>
    </row>
    <row r="7510" spans="1:9" ht="11.25" customHeight="1" x14ac:dyDescent="0.2">
      <c r="A7510" s="181">
        <v>104030</v>
      </c>
      <c r="B7510" s="182" t="s">
        <v>10982</v>
      </c>
      <c r="C7510" s="182" t="s">
        <v>178</v>
      </c>
      <c r="D7510" s="183"/>
      <c r="E7510" s="188" t="s">
        <v>15193</v>
      </c>
      <c r="F7510" s="186">
        <v>0</v>
      </c>
      <c r="G7510" s="185" t="s">
        <v>6096</v>
      </c>
      <c r="H7510" s="110" t="s">
        <v>6152</v>
      </c>
      <c r="I7510" s="110"/>
    </row>
    <row r="7511" spans="1:9" ht="11.25" customHeight="1" x14ac:dyDescent="0.2">
      <c r="A7511" s="181">
        <v>104031</v>
      </c>
      <c r="B7511" s="182" t="s">
        <v>4145</v>
      </c>
      <c r="C7511" s="182" t="s">
        <v>178</v>
      </c>
      <c r="D7511" s="183"/>
      <c r="E7511" s="188" t="s">
        <v>15193</v>
      </c>
      <c r="F7511" s="186">
        <v>0</v>
      </c>
      <c r="G7511" s="185" t="s">
        <v>6096</v>
      </c>
      <c r="H7511" s="110" t="s">
        <v>6141</v>
      </c>
      <c r="I7511" s="110"/>
    </row>
    <row r="7512" spans="1:9" ht="11.25" customHeight="1" x14ac:dyDescent="0.2">
      <c r="A7512" s="181">
        <v>104032</v>
      </c>
      <c r="B7512" s="182" t="s">
        <v>10981</v>
      </c>
      <c r="C7512" s="182" t="s">
        <v>178</v>
      </c>
      <c r="D7512" s="183"/>
      <c r="E7512" s="188" t="s">
        <v>15193</v>
      </c>
      <c r="F7512" s="186">
        <v>0</v>
      </c>
      <c r="G7512" s="185" t="s">
        <v>6096</v>
      </c>
      <c r="H7512" s="110" t="s">
        <v>6406</v>
      </c>
      <c r="I7512" s="110"/>
    </row>
    <row r="7513" spans="1:9" ht="11.25" customHeight="1" x14ac:dyDescent="0.2">
      <c r="A7513" s="181">
        <v>104033</v>
      </c>
      <c r="B7513" s="182" t="s">
        <v>4214</v>
      </c>
      <c r="C7513" s="182" t="s">
        <v>178</v>
      </c>
      <c r="D7513" s="184"/>
      <c r="E7513" s="188" t="s">
        <v>15193</v>
      </c>
      <c r="F7513" s="186">
        <v>0</v>
      </c>
      <c r="G7513" s="185" t="s">
        <v>6096</v>
      </c>
      <c r="H7513" s="110" t="s">
        <v>6191</v>
      </c>
      <c r="I7513" s="110"/>
    </row>
    <row r="7514" spans="1:9" ht="11.25" customHeight="1" x14ac:dyDescent="0.2">
      <c r="A7514" s="181">
        <v>104035</v>
      </c>
      <c r="B7514" s="182" t="s">
        <v>1935</v>
      </c>
      <c r="C7514" s="182" t="s">
        <v>171</v>
      </c>
      <c r="D7514" s="183"/>
      <c r="E7514" s="188" t="s">
        <v>15193</v>
      </c>
      <c r="F7514" s="186">
        <v>0</v>
      </c>
      <c r="G7514" s="185" t="s">
        <v>6096</v>
      </c>
      <c r="H7514" s="110" t="s">
        <v>6367</v>
      </c>
      <c r="I7514" s="110"/>
    </row>
    <row r="7515" spans="1:9" ht="11.25" customHeight="1" x14ac:dyDescent="0.2">
      <c r="A7515" s="181">
        <v>104036</v>
      </c>
      <c r="B7515" s="182" t="s">
        <v>1934</v>
      </c>
      <c r="C7515" s="182" t="s">
        <v>171</v>
      </c>
      <c r="D7515" s="183"/>
      <c r="E7515" s="188" t="s">
        <v>15193</v>
      </c>
      <c r="F7515" s="186">
        <v>0</v>
      </c>
      <c r="G7515" s="185" t="s">
        <v>6096</v>
      </c>
      <c r="H7515" s="110" t="s">
        <v>6521</v>
      </c>
      <c r="I7515" s="110"/>
    </row>
    <row r="7516" spans="1:9" ht="11.25" customHeight="1" x14ac:dyDescent="0.2">
      <c r="A7516" s="181">
        <v>104037</v>
      </c>
      <c r="B7516" s="182" t="s">
        <v>10980</v>
      </c>
      <c r="C7516" s="182" t="s">
        <v>178</v>
      </c>
      <c r="D7516" s="183"/>
      <c r="E7516" s="188" t="s">
        <v>15193</v>
      </c>
      <c r="F7516" s="186">
        <v>0</v>
      </c>
      <c r="G7516" s="185" t="s">
        <v>6096</v>
      </c>
      <c r="H7516" s="110" t="s">
        <v>6664</v>
      </c>
      <c r="I7516" s="110"/>
    </row>
    <row r="7517" spans="1:9" ht="11.25" customHeight="1" x14ac:dyDescent="0.2">
      <c r="A7517" s="181">
        <v>104038</v>
      </c>
      <c r="B7517" s="182" t="s">
        <v>4150</v>
      </c>
      <c r="C7517" s="182" t="s">
        <v>183</v>
      </c>
      <c r="D7517" s="184"/>
      <c r="E7517" s="188" t="s">
        <v>15193</v>
      </c>
      <c r="F7517" s="186">
        <v>0</v>
      </c>
      <c r="G7517" s="185" t="s">
        <v>6096</v>
      </c>
      <c r="H7517" s="110" t="s">
        <v>6121</v>
      </c>
      <c r="I7517" s="110"/>
    </row>
    <row r="7518" spans="1:9" ht="11.25" customHeight="1" x14ac:dyDescent="0.2">
      <c r="A7518" s="181">
        <v>104039</v>
      </c>
      <c r="B7518" s="182" t="s">
        <v>2424</v>
      </c>
      <c r="C7518" s="182" t="s">
        <v>171</v>
      </c>
      <c r="D7518" s="183"/>
      <c r="E7518" s="188" t="s">
        <v>15193</v>
      </c>
      <c r="F7518" s="186">
        <v>0</v>
      </c>
      <c r="G7518" s="185" t="s">
        <v>6096</v>
      </c>
      <c r="H7518" s="110" t="s">
        <v>6121</v>
      </c>
      <c r="I7518" s="110"/>
    </row>
    <row r="7519" spans="1:9" ht="11.25" customHeight="1" x14ac:dyDescent="0.2">
      <c r="A7519" s="181">
        <v>104040</v>
      </c>
      <c r="B7519" s="182" t="s">
        <v>6402</v>
      </c>
      <c r="C7519" s="182" t="s">
        <v>168</v>
      </c>
      <c r="D7519" s="183">
        <v>45013</v>
      </c>
      <c r="E7519" s="188" t="s">
        <v>15194</v>
      </c>
      <c r="F7519" s="186">
        <v>77664.009999999995</v>
      </c>
      <c r="G7519" s="185" t="s">
        <v>6096</v>
      </c>
      <c r="H7519" s="110" t="s">
        <v>6152</v>
      </c>
      <c r="I7519" s="110"/>
    </row>
    <row r="7520" spans="1:9" ht="11.25" customHeight="1" x14ac:dyDescent="0.2">
      <c r="A7520" s="181">
        <v>104041</v>
      </c>
      <c r="B7520" s="182" t="s">
        <v>10979</v>
      </c>
      <c r="C7520" s="182" t="s">
        <v>178</v>
      </c>
      <c r="D7520" s="183"/>
      <c r="E7520" s="188" t="s">
        <v>15193</v>
      </c>
      <c r="F7520" s="186">
        <v>0</v>
      </c>
      <c r="G7520" s="185" t="s">
        <v>6096</v>
      </c>
      <c r="H7520" s="110" t="s">
        <v>6152</v>
      </c>
      <c r="I7520" s="110"/>
    </row>
    <row r="7521" spans="1:9" ht="11.25" customHeight="1" x14ac:dyDescent="0.2">
      <c r="A7521" s="181">
        <v>104042</v>
      </c>
      <c r="B7521" s="182" t="s">
        <v>4811</v>
      </c>
      <c r="C7521" s="182" t="s">
        <v>178</v>
      </c>
      <c r="D7521" s="183">
        <v>44585</v>
      </c>
      <c r="E7521" s="188" t="s">
        <v>7328</v>
      </c>
      <c r="F7521" s="186">
        <v>142587</v>
      </c>
      <c r="G7521" s="185" t="s">
        <v>6096</v>
      </c>
      <c r="H7521" s="110" t="s">
        <v>7462</v>
      </c>
      <c r="I7521" s="110"/>
    </row>
    <row r="7522" spans="1:9" ht="11.25" customHeight="1" x14ac:dyDescent="0.2">
      <c r="A7522" s="181">
        <v>104043</v>
      </c>
      <c r="B7522" s="182" t="s">
        <v>2111</v>
      </c>
      <c r="C7522" s="182" t="s">
        <v>178</v>
      </c>
      <c r="D7522" s="183"/>
      <c r="E7522" s="188" t="s">
        <v>15193</v>
      </c>
      <c r="F7522" s="186">
        <v>0</v>
      </c>
      <c r="G7522" s="185" t="s">
        <v>6096</v>
      </c>
      <c r="H7522" s="110" t="s">
        <v>6451</v>
      </c>
      <c r="I7522" s="110"/>
    </row>
    <row r="7523" spans="1:9" ht="11.25" customHeight="1" x14ac:dyDescent="0.2">
      <c r="A7523" s="181">
        <v>104044</v>
      </c>
      <c r="B7523" s="182" t="s">
        <v>2011</v>
      </c>
      <c r="C7523" s="182" t="s">
        <v>178</v>
      </c>
      <c r="D7523" s="183"/>
      <c r="E7523" s="188" t="s">
        <v>15193</v>
      </c>
      <c r="F7523" s="186">
        <v>0</v>
      </c>
      <c r="G7523" s="185" t="s">
        <v>6096</v>
      </c>
      <c r="H7523" s="110" t="s">
        <v>6191</v>
      </c>
      <c r="I7523" s="110"/>
    </row>
    <row r="7524" spans="1:9" ht="11.25" customHeight="1" x14ac:dyDescent="0.2">
      <c r="A7524" s="181">
        <v>104045</v>
      </c>
      <c r="B7524" s="182" t="s">
        <v>10978</v>
      </c>
      <c r="C7524" s="182" t="s">
        <v>178</v>
      </c>
      <c r="D7524" s="183"/>
      <c r="E7524" s="188" t="s">
        <v>15193</v>
      </c>
      <c r="F7524" s="186">
        <v>0</v>
      </c>
      <c r="G7524" s="185" t="s">
        <v>6096</v>
      </c>
      <c r="H7524" s="110" t="s">
        <v>6191</v>
      </c>
      <c r="I7524" s="110"/>
    </row>
    <row r="7525" spans="1:9" ht="11.25" customHeight="1" x14ac:dyDescent="0.2">
      <c r="A7525" s="181">
        <v>104047</v>
      </c>
      <c r="B7525" s="182" t="s">
        <v>10977</v>
      </c>
      <c r="C7525" s="182" t="s">
        <v>178</v>
      </c>
      <c r="D7525" s="184"/>
      <c r="E7525" s="188" t="s">
        <v>15193</v>
      </c>
      <c r="F7525" s="186">
        <v>0</v>
      </c>
      <c r="G7525" s="185" t="s">
        <v>6096</v>
      </c>
      <c r="H7525" s="110" t="s">
        <v>6100</v>
      </c>
      <c r="I7525" s="110"/>
    </row>
    <row r="7526" spans="1:9" ht="11.25" customHeight="1" x14ac:dyDescent="0.2">
      <c r="A7526" s="181">
        <v>104048</v>
      </c>
      <c r="B7526" s="182" t="s">
        <v>1335</v>
      </c>
      <c r="C7526" s="182" t="s">
        <v>178</v>
      </c>
      <c r="D7526" s="183"/>
      <c r="E7526" s="188" t="s">
        <v>15193</v>
      </c>
      <c r="F7526" s="186">
        <v>0</v>
      </c>
      <c r="G7526" s="185" t="s">
        <v>6096</v>
      </c>
      <c r="H7526" s="110" t="s">
        <v>6100</v>
      </c>
      <c r="I7526" s="110"/>
    </row>
    <row r="7527" spans="1:9" ht="11.25" customHeight="1" x14ac:dyDescent="0.2">
      <c r="A7527" s="181">
        <v>104049</v>
      </c>
      <c r="B7527" s="182" t="s">
        <v>7479</v>
      </c>
      <c r="C7527" s="182" t="s">
        <v>178</v>
      </c>
      <c r="D7527" s="183">
        <v>45069</v>
      </c>
      <c r="E7527" s="188" t="s">
        <v>15194</v>
      </c>
      <c r="F7527" s="186">
        <v>660</v>
      </c>
      <c r="G7527" s="185" t="s">
        <v>6096</v>
      </c>
      <c r="H7527" s="110" t="s">
        <v>6100</v>
      </c>
      <c r="I7527" s="110"/>
    </row>
    <row r="7528" spans="1:9" ht="11.25" customHeight="1" x14ac:dyDescent="0.2">
      <c r="A7528" s="181">
        <v>104050</v>
      </c>
      <c r="B7528" s="182" t="s">
        <v>10976</v>
      </c>
      <c r="C7528" s="182" t="s">
        <v>171</v>
      </c>
      <c r="D7528" s="184"/>
      <c r="E7528" s="188" t="s">
        <v>15193</v>
      </c>
      <c r="F7528" s="186">
        <v>0</v>
      </c>
      <c r="G7528" s="185" t="s">
        <v>6096</v>
      </c>
      <c r="H7528" s="110" t="s">
        <v>6100</v>
      </c>
      <c r="I7528" s="110"/>
    </row>
    <row r="7529" spans="1:9" ht="11.25" customHeight="1" x14ac:dyDescent="0.2">
      <c r="A7529" s="181">
        <v>104051</v>
      </c>
      <c r="B7529" s="182" t="s">
        <v>10975</v>
      </c>
      <c r="C7529" s="182" t="s">
        <v>178</v>
      </c>
      <c r="D7529" s="183"/>
      <c r="E7529" s="188" t="s">
        <v>15193</v>
      </c>
      <c r="F7529" s="186">
        <v>0</v>
      </c>
      <c r="G7529" s="185" t="s">
        <v>6096</v>
      </c>
      <c r="H7529" s="110" t="s">
        <v>6370</v>
      </c>
      <c r="I7529" s="110"/>
    </row>
    <row r="7530" spans="1:9" ht="11.25" customHeight="1" x14ac:dyDescent="0.2">
      <c r="A7530" s="181">
        <v>104052</v>
      </c>
      <c r="B7530" s="182" t="s">
        <v>4350</v>
      </c>
      <c r="C7530" s="182" t="s">
        <v>178</v>
      </c>
      <c r="D7530" s="184"/>
      <c r="E7530" s="188" t="s">
        <v>15193</v>
      </c>
      <c r="F7530" s="186">
        <v>0</v>
      </c>
      <c r="G7530" s="185" t="s">
        <v>6096</v>
      </c>
      <c r="H7530" s="110" t="s">
        <v>6257</v>
      </c>
      <c r="I7530" s="110"/>
    </row>
    <row r="7531" spans="1:9" ht="11.25" customHeight="1" x14ac:dyDescent="0.2">
      <c r="A7531" s="181">
        <v>104053</v>
      </c>
      <c r="B7531" s="182" t="s">
        <v>4351</v>
      </c>
      <c r="C7531" s="182" t="s">
        <v>178</v>
      </c>
      <c r="D7531" s="183"/>
      <c r="E7531" s="188" t="s">
        <v>15193</v>
      </c>
      <c r="F7531" s="186">
        <v>0</v>
      </c>
      <c r="G7531" s="185" t="s">
        <v>6096</v>
      </c>
      <c r="H7531" s="110" t="s">
        <v>6257</v>
      </c>
      <c r="I7531" s="110"/>
    </row>
    <row r="7532" spans="1:9" ht="11.25" customHeight="1" x14ac:dyDescent="0.2">
      <c r="A7532" s="181">
        <v>104054</v>
      </c>
      <c r="B7532" s="182" t="s">
        <v>6401</v>
      </c>
      <c r="C7532" s="182" t="s">
        <v>171</v>
      </c>
      <c r="D7532" s="183">
        <v>45007</v>
      </c>
      <c r="E7532" s="188" t="s">
        <v>15194</v>
      </c>
      <c r="F7532" s="186">
        <v>26607</v>
      </c>
      <c r="G7532" s="185" t="s">
        <v>6096</v>
      </c>
      <c r="H7532" s="110" t="s">
        <v>6257</v>
      </c>
      <c r="I7532" s="110"/>
    </row>
    <row r="7533" spans="1:9" ht="11.25" customHeight="1" x14ac:dyDescent="0.2">
      <c r="A7533" s="181">
        <v>104055</v>
      </c>
      <c r="B7533" s="182" t="s">
        <v>1857</v>
      </c>
      <c r="C7533" s="182" t="s">
        <v>178</v>
      </c>
      <c r="D7533" s="183">
        <v>45013</v>
      </c>
      <c r="E7533" s="188" t="s">
        <v>15194</v>
      </c>
      <c r="F7533" s="186">
        <v>180052</v>
      </c>
      <c r="G7533" s="185" t="s">
        <v>6096</v>
      </c>
      <c r="H7533" s="110" t="s">
        <v>6257</v>
      </c>
      <c r="I7533" s="110"/>
    </row>
    <row r="7534" spans="1:9" ht="11.25" customHeight="1" x14ac:dyDescent="0.2">
      <c r="A7534" s="181">
        <v>104056</v>
      </c>
      <c r="B7534" s="182" t="s">
        <v>1856</v>
      </c>
      <c r="C7534" s="182" t="s">
        <v>178</v>
      </c>
      <c r="D7534" s="183"/>
      <c r="E7534" s="188" t="s">
        <v>15193</v>
      </c>
      <c r="F7534" s="186">
        <v>0</v>
      </c>
      <c r="G7534" s="185" t="s">
        <v>6096</v>
      </c>
      <c r="H7534" s="110" t="s">
        <v>6257</v>
      </c>
      <c r="I7534" s="110"/>
    </row>
    <row r="7535" spans="1:9" ht="11.25" customHeight="1" x14ac:dyDescent="0.2">
      <c r="A7535" s="181">
        <v>104057</v>
      </c>
      <c r="B7535" s="182" t="s">
        <v>2011</v>
      </c>
      <c r="C7535" s="182" t="s">
        <v>178</v>
      </c>
      <c r="D7535" s="184"/>
      <c r="E7535" s="188" t="s">
        <v>15193</v>
      </c>
      <c r="F7535" s="186">
        <v>0</v>
      </c>
      <c r="G7535" s="185" t="s">
        <v>6096</v>
      </c>
      <c r="H7535" s="110" t="s">
        <v>6257</v>
      </c>
      <c r="I7535" s="110"/>
    </row>
    <row r="7536" spans="1:9" ht="11.25" customHeight="1" x14ac:dyDescent="0.2">
      <c r="A7536" s="181">
        <v>104058</v>
      </c>
      <c r="B7536" s="182" t="s">
        <v>2010</v>
      </c>
      <c r="C7536" s="182" t="s">
        <v>178</v>
      </c>
      <c r="D7536" s="183"/>
      <c r="E7536" s="188" t="s">
        <v>15193</v>
      </c>
      <c r="F7536" s="186">
        <v>0</v>
      </c>
      <c r="G7536" s="185" t="s">
        <v>6096</v>
      </c>
      <c r="H7536" s="110" t="s">
        <v>6257</v>
      </c>
      <c r="I7536" s="110"/>
    </row>
    <row r="7537" spans="1:9" ht="11.25" customHeight="1" x14ac:dyDescent="0.2">
      <c r="A7537" s="181">
        <v>104059</v>
      </c>
      <c r="B7537" s="182" t="s">
        <v>2092</v>
      </c>
      <c r="C7537" s="182" t="s">
        <v>178</v>
      </c>
      <c r="D7537" s="183"/>
      <c r="E7537" s="188" t="s">
        <v>15193</v>
      </c>
      <c r="F7537" s="186">
        <v>0</v>
      </c>
      <c r="G7537" s="185" t="s">
        <v>6096</v>
      </c>
      <c r="H7537" s="110" t="s">
        <v>6257</v>
      </c>
      <c r="I7537" s="110"/>
    </row>
    <row r="7538" spans="1:9" ht="11.25" customHeight="1" x14ac:dyDescent="0.2">
      <c r="A7538" s="181">
        <v>104060</v>
      </c>
      <c r="B7538" s="182" t="s">
        <v>4016</v>
      </c>
      <c r="C7538" s="182" t="s">
        <v>178</v>
      </c>
      <c r="D7538" s="183"/>
      <c r="E7538" s="188" t="s">
        <v>15193</v>
      </c>
      <c r="F7538" s="186">
        <v>0</v>
      </c>
      <c r="G7538" s="185" t="s">
        <v>6096</v>
      </c>
      <c r="H7538" s="110" t="s">
        <v>6257</v>
      </c>
      <c r="I7538" s="110"/>
    </row>
    <row r="7539" spans="1:9" ht="11.25" customHeight="1" x14ac:dyDescent="0.2">
      <c r="A7539" s="181">
        <v>104061</v>
      </c>
      <c r="B7539" s="182" t="s">
        <v>4413</v>
      </c>
      <c r="C7539" s="182" t="s">
        <v>171</v>
      </c>
      <c r="D7539" s="184">
        <v>43846</v>
      </c>
      <c r="E7539" s="188" t="s">
        <v>15196</v>
      </c>
      <c r="F7539" s="186">
        <v>3600</v>
      </c>
      <c r="G7539" s="185" t="s">
        <v>6096</v>
      </c>
      <c r="H7539" s="110" t="s">
        <v>6121</v>
      </c>
      <c r="I7539" s="110"/>
    </row>
    <row r="7540" spans="1:9" ht="11.25" customHeight="1" x14ac:dyDescent="0.2">
      <c r="A7540" s="181">
        <v>104062</v>
      </c>
      <c r="B7540" s="182" t="s">
        <v>4400</v>
      </c>
      <c r="C7540" s="182" t="s">
        <v>178</v>
      </c>
      <c r="D7540" s="183"/>
      <c r="E7540" s="188" t="s">
        <v>15193</v>
      </c>
      <c r="F7540" s="186">
        <v>0</v>
      </c>
      <c r="G7540" s="185" t="s">
        <v>6096</v>
      </c>
      <c r="H7540" s="110" t="s">
        <v>6155</v>
      </c>
      <c r="I7540" s="110"/>
    </row>
    <row r="7541" spans="1:9" ht="11.25" customHeight="1" x14ac:dyDescent="0.2">
      <c r="A7541" s="181">
        <v>104063</v>
      </c>
      <c r="B7541" s="182" t="s">
        <v>4401</v>
      </c>
      <c r="C7541" s="182" t="s">
        <v>178</v>
      </c>
      <c r="D7541" s="183"/>
      <c r="E7541" s="188" t="s">
        <v>15193</v>
      </c>
      <c r="F7541" s="186">
        <v>0</v>
      </c>
      <c r="G7541" s="185" t="s">
        <v>6096</v>
      </c>
      <c r="H7541" s="110" t="s">
        <v>6155</v>
      </c>
      <c r="I7541" s="110"/>
    </row>
    <row r="7542" spans="1:9" ht="11.25" customHeight="1" x14ac:dyDescent="0.2">
      <c r="A7542" s="181">
        <v>104064</v>
      </c>
      <c r="B7542" s="182" t="s">
        <v>15053</v>
      </c>
      <c r="C7542" s="182" t="s">
        <v>178</v>
      </c>
      <c r="D7542" s="184"/>
      <c r="E7542" s="188" t="s">
        <v>15193</v>
      </c>
      <c r="F7542" s="186">
        <v>0</v>
      </c>
      <c r="G7542" s="185" t="s">
        <v>6096</v>
      </c>
      <c r="H7542" s="110" t="s">
        <v>6155</v>
      </c>
      <c r="I7542" s="110"/>
    </row>
    <row r="7543" spans="1:9" ht="11.25" customHeight="1" x14ac:dyDescent="0.2">
      <c r="A7543" s="181">
        <v>104065</v>
      </c>
      <c r="B7543" s="182" t="s">
        <v>4353</v>
      </c>
      <c r="C7543" s="182" t="s">
        <v>178</v>
      </c>
      <c r="D7543" s="183"/>
      <c r="E7543" s="188" t="s">
        <v>15193</v>
      </c>
      <c r="F7543" s="186">
        <v>0</v>
      </c>
      <c r="G7543" s="185" t="s">
        <v>6096</v>
      </c>
      <c r="H7543" s="110" t="s">
        <v>6155</v>
      </c>
      <c r="I7543" s="110"/>
    </row>
    <row r="7544" spans="1:9" ht="11.25" customHeight="1" x14ac:dyDescent="0.2">
      <c r="A7544" s="181">
        <v>104066</v>
      </c>
      <c r="B7544" s="182" t="s">
        <v>6133</v>
      </c>
      <c r="C7544" s="182" t="s">
        <v>178</v>
      </c>
      <c r="D7544" s="184">
        <v>44194</v>
      </c>
      <c r="E7544" s="188" t="s">
        <v>15196</v>
      </c>
      <c r="F7544" s="186">
        <v>17661</v>
      </c>
      <c r="G7544" s="185" t="s">
        <v>6096</v>
      </c>
      <c r="H7544" s="110" t="s">
        <v>6155</v>
      </c>
      <c r="I7544" s="110"/>
    </row>
    <row r="7545" spans="1:9" ht="11.25" customHeight="1" x14ac:dyDescent="0.2">
      <c r="A7545" s="181">
        <v>104067</v>
      </c>
      <c r="B7545" s="182" t="s">
        <v>4391</v>
      </c>
      <c r="C7545" s="182" t="s">
        <v>171</v>
      </c>
      <c r="D7545" s="183"/>
      <c r="E7545" s="188" t="s">
        <v>15193</v>
      </c>
      <c r="F7545" s="186">
        <v>0</v>
      </c>
      <c r="G7545" s="185" t="s">
        <v>6096</v>
      </c>
      <c r="H7545" s="110" t="s">
        <v>6406</v>
      </c>
      <c r="I7545" s="110"/>
    </row>
    <row r="7546" spans="1:9" ht="11.25" customHeight="1" x14ac:dyDescent="0.2">
      <c r="A7546" s="181">
        <v>104068</v>
      </c>
      <c r="B7546" s="182" t="s">
        <v>6132</v>
      </c>
      <c r="C7546" s="182" t="s">
        <v>178</v>
      </c>
      <c r="D7546" s="184">
        <v>44194</v>
      </c>
      <c r="E7546" s="188" t="s">
        <v>15196</v>
      </c>
      <c r="F7546" s="186">
        <v>82900.009999999995</v>
      </c>
      <c r="G7546" s="185" t="s">
        <v>6096</v>
      </c>
      <c r="H7546" s="110" t="s">
        <v>6406</v>
      </c>
      <c r="I7546" s="110"/>
    </row>
    <row r="7547" spans="1:9" ht="11.25" customHeight="1" x14ac:dyDescent="0.2">
      <c r="A7547" s="181">
        <v>104069</v>
      </c>
      <c r="B7547" s="182" t="s">
        <v>10974</v>
      </c>
      <c r="C7547" s="182" t="s">
        <v>178</v>
      </c>
      <c r="D7547" s="183"/>
      <c r="E7547" s="188" t="s">
        <v>15193</v>
      </c>
      <c r="F7547" s="186">
        <v>0</v>
      </c>
      <c r="G7547" s="185" t="s">
        <v>6096</v>
      </c>
      <c r="H7547" s="110" t="s">
        <v>6119</v>
      </c>
      <c r="I7547" s="110"/>
    </row>
    <row r="7548" spans="1:9" ht="11.25" customHeight="1" x14ac:dyDescent="0.2">
      <c r="A7548" s="181">
        <v>104070</v>
      </c>
      <c r="B7548" s="182" t="s">
        <v>8311</v>
      </c>
      <c r="C7548" s="182" t="s">
        <v>178</v>
      </c>
      <c r="D7548" s="184">
        <v>43711</v>
      </c>
      <c r="E7548" s="188" t="s">
        <v>15195</v>
      </c>
      <c r="F7548" s="186">
        <v>95900.01</v>
      </c>
      <c r="G7548" s="185" t="s">
        <v>6096</v>
      </c>
      <c r="H7548" s="110" t="s">
        <v>6257</v>
      </c>
      <c r="I7548" s="110"/>
    </row>
    <row r="7549" spans="1:9" ht="11.25" customHeight="1" x14ac:dyDescent="0.2">
      <c r="A7549" s="181">
        <v>104071</v>
      </c>
      <c r="B7549" s="182" t="s">
        <v>4341</v>
      </c>
      <c r="C7549" s="182" t="s">
        <v>178</v>
      </c>
      <c r="D7549" s="183"/>
      <c r="E7549" s="188" t="s">
        <v>15193</v>
      </c>
      <c r="F7549" s="186">
        <v>0</v>
      </c>
      <c r="G7549" s="185" t="s">
        <v>6096</v>
      </c>
      <c r="H7549" s="110" t="s">
        <v>6370</v>
      </c>
      <c r="I7549" s="110"/>
    </row>
    <row r="7550" spans="1:9" ht="11.25" customHeight="1" x14ac:dyDescent="0.2">
      <c r="A7550" s="181">
        <v>104073</v>
      </c>
      <c r="B7550" s="182" t="s">
        <v>494</v>
      </c>
      <c r="C7550" s="182" t="s">
        <v>178</v>
      </c>
      <c r="D7550" s="183"/>
      <c r="E7550" s="188" t="s">
        <v>15193</v>
      </c>
      <c r="F7550" s="186">
        <v>0</v>
      </c>
      <c r="G7550" s="185" t="s">
        <v>6096</v>
      </c>
      <c r="H7550" s="110" t="s">
        <v>7462</v>
      </c>
      <c r="I7550" s="110"/>
    </row>
    <row r="7551" spans="1:9" ht="11.25" customHeight="1" x14ac:dyDescent="0.2">
      <c r="A7551" s="181">
        <v>104074</v>
      </c>
      <c r="B7551" s="182" t="s">
        <v>491</v>
      </c>
      <c r="C7551" s="182" t="s">
        <v>178</v>
      </c>
      <c r="D7551" s="183"/>
      <c r="E7551" s="188" t="s">
        <v>15193</v>
      </c>
      <c r="F7551" s="186">
        <v>0</v>
      </c>
      <c r="G7551" s="185" t="s">
        <v>6096</v>
      </c>
      <c r="H7551" s="110" t="s">
        <v>6573</v>
      </c>
      <c r="I7551" s="110"/>
    </row>
    <row r="7552" spans="1:9" ht="11.25" customHeight="1" x14ac:dyDescent="0.2">
      <c r="A7552" s="181">
        <v>104075</v>
      </c>
      <c r="B7552" s="182" t="s">
        <v>497</v>
      </c>
      <c r="C7552" s="182" t="s">
        <v>178</v>
      </c>
      <c r="D7552" s="184"/>
      <c r="E7552" s="188" t="s">
        <v>15193</v>
      </c>
      <c r="F7552" s="186">
        <v>0</v>
      </c>
      <c r="G7552" s="185" t="s">
        <v>6096</v>
      </c>
      <c r="H7552" s="110" t="s">
        <v>6573</v>
      </c>
      <c r="I7552" s="110"/>
    </row>
    <row r="7553" spans="1:9" ht="11.25" customHeight="1" x14ac:dyDescent="0.2">
      <c r="A7553" s="181">
        <v>104076</v>
      </c>
      <c r="B7553" s="182" t="s">
        <v>493</v>
      </c>
      <c r="C7553" s="182" t="s">
        <v>178</v>
      </c>
      <c r="D7553" s="183"/>
      <c r="E7553" s="188" t="s">
        <v>15193</v>
      </c>
      <c r="F7553" s="186">
        <v>0</v>
      </c>
      <c r="G7553" s="185" t="s">
        <v>6096</v>
      </c>
      <c r="H7553" s="110" t="s">
        <v>6366</v>
      </c>
      <c r="I7553" s="110"/>
    </row>
    <row r="7554" spans="1:9" ht="11.25" customHeight="1" x14ac:dyDescent="0.2">
      <c r="A7554" s="181">
        <v>104077</v>
      </c>
      <c r="B7554" s="182" t="s">
        <v>1377</v>
      </c>
      <c r="C7554" s="182" t="s">
        <v>178</v>
      </c>
      <c r="D7554" s="183"/>
      <c r="E7554" s="188" t="s">
        <v>15193</v>
      </c>
      <c r="F7554" s="186">
        <v>0</v>
      </c>
      <c r="G7554" s="185" t="s">
        <v>6096</v>
      </c>
      <c r="H7554" s="110" t="s">
        <v>6194</v>
      </c>
      <c r="I7554" s="110"/>
    </row>
    <row r="7555" spans="1:9" ht="11.25" customHeight="1" x14ac:dyDescent="0.2">
      <c r="A7555" s="181">
        <v>104078</v>
      </c>
      <c r="B7555" s="182" t="s">
        <v>3863</v>
      </c>
      <c r="C7555" s="182" t="s">
        <v>171</v>
      </c>
      <c r="D7555" s="183"/>
      <c r="E7555" s="188" t="s">
        <v>15193</v>
      </c>
      <c r="F7555" s="186">
        <v>0</v>
      </c>
      <c r="G7555" s="185" t="s">
        <v>6096</v>
      </c>
      <c r="H7555" s="110" t="s">
        <v>6366</v>
      </c>
      <c r="I7555" s="110"/>
    </row>
    <row r="7556" spans="1:9" ht="11.25" customHeight="1" x14ac:dyDescent="0.2">
      <c r="A7556" s="181">
        <v>104079</v>
      </c>
      <c r="B7556" s="182" t="s">
        <v>3863</v>
      </c>
      <c r="C7556" s="182" t="s">
        <v>171</v>
      </c>
      <c r="D7556" s="183"/>
      <c r="E7556" s="188" t="s">
        <v>15193</v>
      </c>
      <c r="F7556" s="186">
        <v>0</v>
      </c>
      <c r="G7556" s="185" t="s">
        <v>6096</v>
      </c>
      <c r="H7556" s="110" t="s">
        <v>7414</v>
      </c>
      <c r="I7556" s="110"/>
    </row>
    <row r="7557" spans="1:9" ht="11.25" customHeight="1" x14ac:dyDescent="0.2">
      <c r="A7557" s="181">
        <v>104080</v>
      </c>
      <c r="B7557" s="182" t="s">
        <v>6400</v>
      </c>
      <c r="C7557" s="182" t="s">
        <v>178</v>
      </c>
      <c r="D7557" s="183">
        <v>45435</v>
      </c>
      <c r="E7557" s="188" t="s">
        <v>10909</v>
      </c>
      <c r="F7557" s="186">
        <v>26563</v>
      </c>
      <c r="G7557" s="185" t="s">
        <v>6096</v>
      </c>
      <c r="H7557" s="110" t="s">
        <v>6257</v>
      </c>
      <c r="I7557" s="110"/>
    </row>
    <row r="7558" spans="1:9" ht="11.25" customHeight="1" x14ac:dyDescent="0.2">
      <c r="A7558" s="181">
        <v>104081</v>
      </c>
      <c r="B7558" s="182" t="s">
        <v>3862</v>
      </c>
      <c r="C7558" s="182" t="s">
        <v>171</v>
      </c>
      <c r="D7558" s="183">
        <v>44593</v>
      </c>
      <c r="E7558" s="188" t="s">
        <v>7328</v>
      </c>
      <c r="F7558" s="186">
        <v>6925</v>
      </c>
      <c r="G7558" s="185" t="s">
        <v>6096</v>
      </c>
      <c r="H7558" s="110" t="s">
        <v>6240</v>
      </c>
      <c r="I7558" s="110"/>
    </row>
    <row r="7559" spans="1:9" ht="11.25" customHeight="1" x14ac:dyDescent="0.2">
      <c r="A7559" s="181">
        <v>104082</v>
      </c>
      <c r="B7559" s="182" t="s">
        <v>3849</v>
      </c>
      <c r="C7559" s="182" t="s">
        <v>178</v>
      </c>
      <c r="D7559" s="183">
        <v>45435</v>
      </c>
      <c r="E7559" s="188" t="s">
        <v>10909</v>
      </c>
      <c r="F7559" s="186">
        <v>11371</v>
      </c>
      <c r="G7559" s="185" t="s">
        <v>6096</v>
      </c>
      <c r="H7559" s="110" t="s">
        <v>6207</v>
      </c>
      <c r="I7559" s="110"/>
    </row>
    <row r="7560" spans="1:9" ht="11.25" customHeight="1" x14ac:dyDescent="0.2">
      <c r="A7560" s="181">
        <v>104083</v>
      </c>
      <c r="B7560" s="182" t="s">
        <v>3848</v>
      </c>
      <c r="C7560" s="182" t="s">
        <v>171</v>
      </c>
      <c r="D7560" s="183"/>
      <c r="E7560" s="188" t="s">
        <v>15193</v>
      </c>
      <c r="F7560" s="186">
        <v>0</v>
      </c>
      <c r="G7560" s="185" t="s">
        <v>6096</v>
      </c>
      <c r="H7560" s="110" t="s">
        <v>6119</v>
      </c>
      <c r="I7560" s="110"/>
    </row>
    <row r="7561" spans="1:9" ht="11.25" customHeight="1" x14ac:dyDescent="0.2">
      <c r="A7561" s="181">
        <v>104084</v>
      </c>
      <c r="B7561" s="182" t="s">
        <v>3847</v>
      </c>
      <c r="C7561" s="182" t="s">
        <v>171</v>
      </c>
      <c r="D7561" s="184">
        <v>44593</v>
      </c>
      <c r="E7561" s="188" t="s">
        <v>7328</v>
      </c>
      <c r="F7561" s="186">
        <v>5982</v>
      </c>
      <c r="G7561" s="185" t="s">
        <v>6096</v>
      </c>
      <c r="H7561" s="110" t="s">
        <v>6207</v>
      </c>
      <c r="I7561" s="110"/>
    </row>
    <row r="7562" spans="1:9" ht="11.25" customHeight="1" x14ac:dyDescent="0.2">
      <c r="A7562" s="181">
        <v>104085</v>
      </c>
      <c r="B7562" s="182" t="s">
        <v>10973</v>
      </c>
      <c r="C7562" s="182" t="s">
        <v>178</v>
      </c>
      <c r="D7562" s="183"/>
      <c r="E7562" s="188" t="s">
        <v>15193</v>
      </c>
      <c r="F7562" s="186">
        <v>0</v>
      </c>
      <c r="G7562" s="185" t="s">
        <v>6096</v>
      </c>
      <c r="H7562" s="110" t="s">
        <v>10767</v>
      </c>
      <c r="I7562" s="110"/>
    </row>
    <row r="7563" spans="1:9" ht="11.25" customHeight="1" x14ac:dyDescent="0.2">
      <c r="A7563" s="181">
        <v>104086</v>
      </c>
      <c r="B7563" s="182" t="s">
        <v>3865</v>
      </c>
      <c r="C7563" s="182" t="s">
        <v>178</v>
      </c>
      <c r="D7563" s="184"/>
      <c r="E7563" s="188" t="s">
        <v>15193</v>
      </c>
      <c r="F7563" s="186">
        <v>0</v>
      </c>
      <c r="G7563" s="185" t="s">
        <v>10909</v>
      </c>
      <c r="H7563" s="110" t="s">
        <v>6692</v>
      </c>
      <c r="I7563" s="110"/>
    </row>
    <row r="7564" spans="1:9" ht="11.25" customHeight="1" x14ac:dyDescent="0.2">
      <c r="A7564" s="181">
        <v>104087</v>
      </c>
      <c r="B7564" s="182" t="s">
        <v>10972</v>
      </c>
      <c r="C7564" s="182" t="s">
        <v>178</v>
      </c>
      <c r="D7564" s="183"/>
      <c r="E7564" s="188" t="s">
        <v>15193</v>
      </c>
      <c r="F7564" s="186">
        <v>0</v>
      </c>
      <c r="G7564" s="185" t="s">
        <v>6096</v>
      </c>
      <c r="H7564" s="110" t="s">
        <v>6257</v>
      </c>
      <c r="I7564" s="110"/>
    </row>
    <row r="7565" spans="1:9" ht="11.25" customHeight="1" x14ac:dyDescent="0.2">
      <c r="A7565" s="181">
        <v>104089</v>
      </c>
      <c r="B7565" s="182" t="s">
        <v>3320</v>
      </c>
      <c r="C7565" s="182" t="s">
        <v>4484</v>
      </c>
      <c r="D7565" s="183">
        <v>45016</v>
      </c>
      <c r="E7565" s="188" t="s">
        <v>15194</v>
      </c>
      <c r="F7565" s="186">
        <v>10719</v>
      </c>
      <c r="G7565" s="185" t="s">
        <v>6096</v>
      </c>
      <c r="H7565" s="110" t="s">
        <v>6119</v>
      </c>
      <c r="I7565" s="110"/>
    </row>
    <row r="7566" spans="1:9" ht="11.25" customHeight="1" x14ac:dyDescent="0.2">
      <c r="A7566" s="181">
        <v>104090</v>
      </c>
      <c r="B7566" s="182" t="s">
        <v>2932</v>
      </c>
      <c r="C7566" s="182" t="s">
        <v>178</v>
      </c>
      <c r="D7566" s="183">
        <v>45015</v>
      </c>
      <c r="E7566" s="188" t="s">
        <v>15194</v>
      </c>
      <c r="F7566" s="186">
        <v>15458</v>
      </c>
      <c r="G7566" s="185" t="s">
        <v>6096</v>
      </c>
      <c r="H7566" s="110" t="s">
        <v>6221</v>
      </c>
      <c r="I7566" s="110"/>
    </row>
    <row r="7567" spans="1:9" ht="11.25" customHeight="1" x14ac:dyDescent="0.2">
      <c r="A7567" s="181">
        <v>104091</v>
      </c>
      <c r="B7567" s="182" t="s">
        <v>8731</v>
      </c>
      <c r="C7567" s="182" t="s">
        <v>178</v>
      </c>
      <c r="D7567" s="183">
        <v>44590</v>
      </c>
      <c r="E7567" s="188" t="s">
        <v>7328</v>
      </c>
      <c r="F7567" s="186">
        <v>247108</v>
      </c>
      <c r="G7567" s="185" t="s">
        <v>6096</v>
      </c>
      <c r="H7567" s="110" t="s">
        <v>6119</v>
      </c>
      <c r="I7567" s="110"/>
    </row>
    <row r="7568" spans="1:9" ht="11.25" customHeight="1" x14ac:dyDescent="0.2">
      <c r="A7568" s="181">
        <v>104092</v>
      </c>
      <c r="B7568" s="182" t="s">
        <v>4015</v>
      </c>
      <c r="C7568" s="182" t="s">
        <v>178</v>
      </c>
      <c r="D7568" s="184"/>
      <c r="E7568" s="188" t="s">
        <v>15193</v>
      </c>
      <c r="F7568" s="186">
        <v>0</v>
      </c>
      <c r="G7568" s="185" t="s">
        <v>6096</v>
      </c>
      <c r="H7568" s="110" t="s">
        <v>6221</v>
      </c>
      <c r="I7568" s="110"/>
    </row>
    <row r="7569" spans="1:9" ht="11.25" customHeight="1" x14ac:dyDescent="0.2">
      <c r="A7569" s="181">
        <v>104093</v>
      </c>
      <c r="B7569" s="182" t="s">
        <v>2228</v>
      </c>
      <c r="C7569" s="182" t="s">
        <v>178</v>
      </c>
      <c r="D7569" s="183">
        <v>45013</v>
      </c>
      <c r="E7569" s="188" t="s">
        <v>15194</v>
      </c>
      <c r="F7569" s="186">
        <v>8104.99</v>
      </c>
      <c r="G7569" s="185" t="s">
        <v>6096</v>
      </c>
      <c r="H7569" s="110" t="s">
        <v>6155</v>
      </c>
      <c r="I7569" s="110"/>
    </row>
    <row r="7570" spans="1:9" ht="11.25" customHeight="1" x14ac:dyDescent="0.2">
      <c r="A7570" s="181">
        <v>104094</v>
      </c>
      <c r="B7570" s="182" t="s">
        <v>6399</v>
      </c>
      <c r="C7570" s="182" t="s">
        <v>178</v>
      </c>
      <c r="D7570" s="183">
        <v>45062</v>
      </c>
      <c r="E7570" s="188" t="s">
        <v>15194</v>
      </c>
      <c r="F7570" s="186">
        <v>13429.01</v>
      </c>
      <c r="G7570" s="185" t="s">
        <v>6096</v>
      </c>
      <c r="H7570" s="110" t="s">
        <v>6155</v>
      </c>
      <c r="I7570" s="110"/>
    </row>
    <row r="7571" spans="1:9" ht="11.25" customHeight="1" x14ac:dyDescent="0.2">
      <c r="A7571" s="181">
        <v>104095</v>
      </c>
      <c r="B7571" s="182" t="s">
        <v>4390</v>
      </c>
      <c r="C7571" s="182" t="s">
        <v>171</v>
      </c>
      <c r="D7571" s="183"/>
      <c r="E7571" s="188" t="s">
        <v>15193</v>
      </c>
      <c r="F7571" s="186">
        <v>0</v>
      </c>
      <c r="G7571" s="185" t="s">
        <v>6096</v>
      </c>
      <c r="H7571" s="110" t="s">
        <v>6155</v>
      </c>
      <c r="I7571" s="110"/>
    </row>
    <row r="7572" spans="1:9" ht="11.25" customHeight="1" x14ac:dyDescent="0.2">
      <c r="A7572" s="181">
        <v>104096</v>
      </c>
      <c r="B7572" s="182" t="s">
        <v>6398</v>
      </c>
      <c r="C7572" s="182" t="s">
        <v>178</v>
      </c>
      <c r="D7572" s="183">
        <v>45013</v>
      </c>
      <c r="E7572" s="188" t="s">
        <v>15194</v>
      </c>
      <c r="F7572" s="186">
        <v>44192.99</v>
      </c>
      <c r="G7572" s="185" t="s">
        <v>6096</v>
      </c>
      <c r="H7572" s="110" t="s">
        <v>6155</v>
      </c>
      <c r="I7572" s="110"/>
    </row>
    <row r="7573" spans="1:9" ht="11.25" customHeight="1" x14ac:dyDescent="0.2">
      <c r="A7573" s="181">
        <v>104097</v>
      </c>
      <c r="B7573" s="182" t="s">
        <v>4071</v>
      </c>
      <c r="C7573" s="182" t="s">
        <v>171</v>
      </c>
      <c r="D7573" s="183"/>
      <c r="E7573" s="188" t="s">
        <v>15193</v>
      </c>
      <c r="F7573" s="186">
        <v>0</v>
      </c>
      <c r="G7573" s="185" t="s">
        <v>6096</v>
      </c>
      <c r="H7573" s="110" t="s">
        <v>6155</v>
      </c>
      <c r="I7573" s="110"/>
    </row>
    <row r="7574" spans="1:9" ht="11.25" customHeight="1" x14ac:dyDescent="0.2">
      <c r="A7574" s="181">
        <v>104098</v>
      </c>
      <c r="B7574" s="182" t="s">
        <v>1940</v>
      </c>
      <c r="C7574" s="182" t="s">
        <v>171</v>
      </c>
      <c r="D7574" s="183">
        <v>43740</v>
      </c>
      <c r="E7574" s="188" t="s">
        <v>15195</v>
      </c>
      <c r="F7574" s="186">
        <v>9283.9</v>
      </c>
      <c r="G7574" s="185" t="s">
        <v>6096</v>
      </c>
      <c r="H7574" s="110" t="s">
        <v>6119</v>
      </c>
      <c r="I7574" s="110"/>
    </row>
    <row r="7575" spans="1:9" ht="11.25" customHeight="1" x14ac:dyDescent="0.2">
      <c r="A7575" s="181">
        <v>104099</v>
      </c>
      <c r="B7575" s="182" t="s">
        <v>2065</v>
      </c>
      <c r="C7575" s="182" t="s">
        <v>178</v>
      </c>
      <c r="D7575" s="183">
        <v>45013</v>
      </c>
      <c r="E7575" s="188" t="s">
        <v>15194</v>
      </c>
      <c r="F7575" s="186">
        <v>1283</v>
      </c>
      <c r="G7575" s="185" t="s">
        <v>6096</v>
      </c>
      <c r="H7575" s="110" t="s">
        <v>6119</v>
      </c>
      <c r="I7575" s="110"/>
    </row>
    <row r="7576" spans="1:9" ht="11.25" customHeight="1" x14ac:dyDescent="0.2">
      <c r="A7576" s="181">
        <v>104100</v>
      </c>
      <c r="B7576" s="182" t="s">
        <v>1978</v>
      </c>
      <c r="C7576" s="182" t="s">
        <v>171</v>
      </c>
      <c r="D7576" s="183">
        <v>45013</v>
      </c>
      <c r="E7576" s="188" t="s">
        <v>15194</v>
      </c>
      <c r="F7576" s="186">
        <v>3662</v>
      </c>
      <c r="G7576" s="185" t="s">
        <v>6096</v>
      </c>
      <c r="H7576" s="110" t="s">
        <v>6119</v>
      </c>
      <c r="I7576" s="110"/>
    </row>
    <row r="7577" spans="1:9" ht="11.25" customHeight="1" x14ac:dyDescent="0.2">
      <c r="A7577" s="181">
        <v>104101</v>
      </c>
      <c r="B7577" s="182" t="s">
        <v>2321</v>
      </c>
      <c r="C7577" s="182" t="s">
        <v>178</v>
      </c>
      <c r="D7577" s="184">
        <v>45013</v>
      </c>
      <c r="E7577" s="188" t="s">
        <v>15194</v>
      </c>
      <c r="F7577" s="186">
        <v>1089</v>
      </c>
      <c r="G7577" s="185" t="s">
        <v>6096</v>
      </c>
      <c r="H7577" s="110" t="s">
        <v>6119</v>
      </c>
      <c r="I7577" s="110"/>
    </row>
    <row r="7578" spans="1:9" ht="11.25" customHeight="1" x14ac:dyDescent="0.2">
      <c r="A7578" s="181">
        <v>104102</v>
      </c>
      <c r="B7578" s="182" t="s">
        <v>741</v>
      </c>
      <c r="C7578" s="182" t="s">
        <v>183</v>
      </c>
      <c r="D7578" s="183"/>
      <c r="E7578" s="188" t="s">
        <v>15193</v>
      </c>
      <c r="F7578" s="186">
        <v>0</v>
      </c>
      <c r="G7578" s="185" t="s">
        <v>6096</v>
      </c>
      <c r="H7578" s="110" t="s">
        <v>6119</v>
      </c>
      <c r="I7578" s="110"/>
    </row>
    <row r="7579" spans="1:9" ht="11.25" customHeight="1" x14ac:dyDescent="0.2">
      <c r="A7579" s="181">
        <v>104103</v>
      </c>
      <c r="B7579" s="182" t="s">
        <v>2012</v>
      </c>
      <c r="C7579" s="182" t="s">
        <v>171</v>
      </c>
      <c r="D7579" s="183">
        <v>44588</v>
      </c>
      <c r="E7579" s="188" t="s">
        <v>7328</v>
      </c>
      <c r="F7579" s="186">
        <v>5334</v>
      </c>
      <c r="G7579" s="185" t="s">
        <v>6096</v>
      </c>
      <c r="H7579" s="110" t="s">
        <v>6119</v>
      </c>
      <c r="I7579" s="110"/>
    </row>
    <row r="7580" spans="1:9" ht="11.25" customHeight="1" x14ac:dyDescent="0.2">
      <c r="A7580" s="181">
        <v>104104</v>
      </c>
      <c r="B7580" s="182" t="s">
        <v>2002</v>
      </c>
      <c r="C7580" s="182" t="s">
        <v>178</v>
      </c>
      <c r="D7580" s="184">
        <v>44588</v>
      </c>
      <c r="E7580" s="188" t="s">
        <v>7328</v>
      </c>
      <c r="F7580" s="186">
        <v>5356</v>
      </c>
      <c r="G7580" s="185" t="s">
        <v>6096</v>
      </c>
      <c r="H7580" s="110" t="s">
        <v>6119</v>
      </c>
      <c r="I7580" s="110"/>
    </row>
    <row r="7581" spans="1:9" ht="11.25" customHeight="1" x14ac:dyDescent="0.2">
      <c r="A7581" s="181">
        <v>104105</v>
      </c>
      <c r="B7581" s="182" t="s">
        <v>990</v>
      </c>
      <c r="C7581" s="182" t="s">
        <v>887</v>
      </c>
      <c r="D7581" s="183">
        <v>45008</v>
      </c>
      <c r="E7581" s="188" t="s">
        <v>15194</v>
      </c>
      <c r="F7581" s="186">
        <v>503206.01</v>
      </c>
      <c r="G7581" s="185" t="s">
        <v>6096</v>
      </c>
      <c r="H7581" s="110" t="s">
        <v>6119</v>
      </c>
      <c r="I7581" s="110"/>
    </row>
    <row r="7582" spans="1:9" ht="11.25" customHeight="1" x14ac:dyDescent="0.2">
      <c r="A7582" s="181">
        <v>104106</v>
      </c>
      <c r="B7582" s="182" t="s">
        <v>2145</v>
      </c>
      <c r="C7582" s="182" t="s">
        <v>178</v>
      </c>
      <c r="D7582" s="183"/>
      <c r="E7582" s="188" t="s">
        <v>15193</v>
      </c>
      <c r="F7582" s="186">
        <v>0</v>
      </c>
      <c r="G7582" s="185" t="s">
        <v>6096</v>
      </c>
      <c r="H7582" s="110" t="s">
        <v>6119</v>
      </c>
      <c r="I7582" s="110"/>
    </row>
    <row r="7583" spans="1:9" ht="11.25" customHeight="1" x14ac:dyDescent="0.2">
      <c r="A7583" s="181">
        <v>104108</v>
      </c>
      <c r="B7583" s="182" t="s">
        <v>2059</v>
      </c>
      <c r="C7583" s="182" t="s">
        <v>178</v>
      </c>
      <c r="D7583" s="183"/>
      <c r="E7583" s="188" t="s">
        <v>15193</v>
      </c>
      <c r="F7583" s="186">
        <v>0</v>
      </c>
      <c r="G7583" s="185" t="s">
        <v>6096</v>
      </c>
      <c r="H7583" s="110" t="s">
        <v>6119</v>
      </c>
      <c r="I7583" s="110"/>
    </row>
    <row r="7584" spans="1:9" ht="11.25" customHeight="1" x14ac:dyDescent="0.2">
      <c r="A7584" s="181">
        <v>104109</v>
      </c>
      <c r="B7584" s="182" t="s">
        <v>8862</v>
      </c>
      <c r="C7584" s="182" t="s">
        <v>178</v>
      </c>
      <c r="D7584" s="183">
        <v>43551</v>
      </c>
      <c r="E7584" s="188" t="s">
        <v>15195</v>
      </c>
      <c r="F7584" s="186">
        <v>142800</v>
      </c>
      <c r="G7584" s="185" t="s">
        <v>6096</v>
      </c>
      <c r="H7584" s="110" t="s">
        <v>6119</v>
      </c>
      <c r="I7584" s="110"/>
    </row>
    <row r="7585" spans="1:9" ht="11.25" customHeight="1" x14ac:dyDescent="0.2">
      <c r="A7585" s="181">
        <v>104110</v>
      </c>
      <c r="B7585" s="182" t="s">
        <v>2015</v>
      </c>
      <c r="C7585" s="182" t="s">
        <v>178</v>
      </c>
      <c r="D7585" s="183">
        <v>43530</v>
      </c>
      <c r="E7585" s="188" t="s">
        <v>15195</v>
      </c>
      <c r="F7585" s="186">
        <v>113050</v>
      </c>
      <c r="G7585" s="185" t="s">
        <v>6096</v>
      </c>
      <c r="H7585" s="110" t="s">
        <v>6119</v>
      </c>
      <c r="I7585" s="110"/>
    </row>
    <row r="7586" spans="1:9" ht="11.25" customHeight="1" x14ac:dyDescent="0.2">
      <c r="A7586" s="181">
        <v>104111</v>
      </c>
      <c r="B7586" s="182" t="s">
        <v>10971</v>
      </c>
      <c r="C7586" s="182" t="s">
        <v>178</v>
      </c>
      <c r="D7586" s="183"/>
      <c r="E7586" s="188" t="s">
        <v>15193</v>
      </c>
      <c r="F7586" s="186">
        <v>0</v>
      </c>
      <c r="G7586" s="185" t="s">
        <v>6096</v>
      </c>
      <c r="H7586" s="110" t="s">
        <v>6119</v>
      </c>
      <c r="I7586" s="110"/>
    </row>
    <row r="7587" spans="1:9" ht="11.25" customHeight="1" x14ac:dyDescent="0.2">
      <c r="A7587" s="181">
        <v>104112</v>
      </c>
      <c r="B7587" s="182" t="s">
        <v>10970</v>
      </c>
      <c r="C7587" s="182" t="s">
        <v>171</v>
      </c>
      <c r="D7587" s="183"/>
      <c r="E7587" s="188" t="s">
        <v>15193</v>
      </c>
      <c r="F7587" s="186">
        <v>0</v>
      </c>
      <c r="G7587" s="185" t="s">
        <v>6096</v>
      </c>
      <c r="H7587" s="110" t="s">
        <v>6119</v>
      </c>
      <c r="I7587" s="110"/>
    </row>
    <row r="7588" spans="1:9" ht="11.25" customHeight="1" x14ac:dyDescent="0.2">
      <c r="A7588" s="181">
        <v>104113</v>
      </c>
      <c r="B7588" s="182" t="s">
        <v>8699</v>
      </c>
      <c r="C7588" s="182" t="s">
        <v>171</v>
      </c>
      <c r="D7588" s="183">
        <v>43589</v>
      </c>
      <c r="E7588" s="188" t="s">
        <v>15195</v>
      </c>
      <c r="F7588" s="186">
        <v>39412</v>
      </c>
      <c r="G7588" s="185" t="s">
        <v>6096</v>
      </c>
      <c r="H7588" s="110" t="s">
        <v>6119</v>
      </c>
      <c r="I7588" s="110"/>
    </row>
    <row r="7589" spans="1:9" ht="11.25" customHeight="1" x14ac:dyDescent="0.2">
      <c r="A7589" s="181">
        <v>104114</v>
      </c>
      <c r="B7589" s="182" t="s">
        <v>8694</v>
      </c>
      <c r="C7589" s="182" t="s">
        <v>171</v>
      </c>
      <c r="D7589" s="183">
        <v>43592</v>
      </c>
      <c r="E7589" s="188" t="s">
        <v>15195</v>
      </c>
      <c r="F7589" s="186">
        <v>39412</v>
      </c>
      <c r="G7589" s="185" t="s">
        <v>6096</v>
      </c>
      <c r="H7589" s="110" t="s">
        <v>6141</v>
      </c>
      <c r="I7589" s="110"/>
    </row>
    <row r="7590" spans="1:9" ht="11.25" customHeight="1" x14ac:dyDescent="0.2">
      <c r="A7590" s="181">
        <v>104115</v>
      </c>
      <c r="B7590" s="182" t="s">
        <v>8692</v>
      </c>
      <c r="C7590" s="182" t="s">
        <v>171</v>
      </c>
      <c r="D7590" s="183">
        <v>43592</v>
      </c>
      <c r="E7590" s="188" t="s">
        <v>15195</v>
      </c>
      <c r="F7590" s="186">
        <v>14280</v>
      </c>
      <c r="G7590" s="185" t="s">
        <v>6096</v>
      </c>
      <c r="H7590" s="110" t="s">
        <v>6141</v>
      </c>
      <c r="I7590" s="110"/>
    </row>
    <row r="7591" spans="1:9" ht="11.25" customHeight="1" x14ac:dyDescent="0.2">
      <c r="A7591" s="181">
        <v>104116</v>
      </c>
      <c r="B7591" s="182" t="s">
        <v>232</v>
      </c>
      <c r="C7591" s="182" t="s">
        <v>178</v>
      </c>
      <c r="D7591" s="184">
        <v>43594</v>
      </c>
      <c r="E7591" s="188" t="s">
        <v>15195</v>
      </c>
      <c r="F7591" s="186">
        <v>97090.01</v>
      </c>
      <c r="G7591" s="185" t="s">
        <v>6096</v>
      </c>
      <c r="H7591" s="110" t="s">
        <v>6141</v>
      </c>
      <c r="I7591" s="110"/>
    </row>
    <row r="7592" spans="1:9" ht="11.25" customHeight="1" x14ac:dyDescent="0.2">
      <c r="A7592" s="181">
        <v>104117</v>
      </c>
      <c r="B7592" s="182" t="s">
        <v>231</v>
      </c>
      <c r="C7592" s="182" t="s">
        <v>178</v>
      </c>
      <c r="D7592" s="183">
        <v>43594</v>
      </c>
      <c r="E7592" s="188" t="s">
        <v>15195</v>
      </c>
      <c r="F7592" s="186">
        <v>54365.99</v>
      </c>
      <c r="G7592" s="185" t="s">
        <v>6096</v>
      </c>
      <c r="H7592" s="110" t="s">
        <v>6119</v>
      </c>
      <c r="I7592" s="110"/>
    </row>
    <row r="7593" spans="1:9" ht="11.25" customHeight="1" x14ac:dyDescent="0.2">
      <c r="A7593" s="181">
        <v>104118</v>
      </c>
      <c r="B7593" s="182" t="s">
        <v>8691</v>
      </c>
      <c r="C7593" s="182" t="s">
        <v>178</v>
      </c>
      <c r="D7593" s="184">
        <v>43592</v>
      </c>
      <c r="E7593" s="188" t="s">
        <v>15195</v>
      </c>
      <c r="F7593" s="186">
        <v>1335</v>
      </c>
      <c r="G7593" s="185" t="s">
        <v>6096</v>
      </c>
      <c r="H7593" s="110" t="s">
        <v>6141</v>
      </c>
      <c r="I7593" s="110"/>
    </row>
    <row r="7594" spans="1:9" ht="11.25" customHeight="1" x14ac:dyDescent="0.2">
      <c r="A7594" s="181">
        <v>104119</v>
      </c>
      <c r="B7594" s="182" t="s">
        <v>1331</v>
      </c>
      <c r="C7594" s="182" t="s">
        <v>168</v>
      </c>
      <c r="D7594" s="183">
        <v>44591</v>
      </c>
      <c r="E7594" s="188" t="s">
        <v>7328</v>
      </c>
      <c r="F7594" s="186">
        <v>22745.01</v>
      </c>
      <c r="G7594" s="185" t="s">
        <v>6096</v>
      </c>
      <c r="H7594" s="110" t="s">
        <v>6141</v>
      </c>
      <c r="I7594" s="110"/>
    </row>
    <row r="7595" spans="1:9" ht="11.25" customHeight="1" x14ac:dyDescent="0.2">
      <c r="A7595" s="181">
        <v>104120</v>
      </c>
      <c r="B7595" s="182" t="s">
        <v>4052</v>
      </c>
      <c r="C7595" s="182" t="s">
        <v>178</v>
      </c>
      <c r="D7595" s="183"/>
      <c r="E7595" s="188" t="s">
        <v>15193</v>
      </c>
      <c r="F7595" s="186">
        <v>0</v>
      </c>
      <c r="G7595" s="185" t="s">
        <v>6096</v>
      </c>
      <c r="H7595" s="110" t="s">
        <v>6195</v>
      </c>
      <c r="I7595" s="110"/>
    </row>
    <row r="7596" spans="1:9" ht="11.25" customHeight="1" x14ac:dyDescent="0.2">
      <c r="A7596" s="181">
        <v>104121</v>
      </c>
      <c r="B7596" s="182" t="s">
        <v>4051</v>
      </c>
      <c r="C7596" s="182" t="s">
        <v>178</v>
      </c>
      <c r="D7596" s="183"/>
      <c r="E7596" s="188" t="s">
        <v>15193</v>
      </c>
      <c r="F7596" s="186">
        <v>0</v>
      </c>
      <c r="G7596" s="185" t="s">
        <v>6096</v>
      </c>
      <c r="H7596" s="110" t="s">
        <v>6119</v>
      </c>
      <c r="I7596" s="110"/>
    </row>
    <row r="7597" spans="1:9" ht="11.25" customHeight="1" x14ac:dyDescent="0.2">
      <c r="A7597" s="181">
        <v>104122</v>
      </c>
      <c r="B7597" s="182" t="s">
        <v>1805</v>
      </c>
      <c r="C7597" s="182" t="s">
        <v>178</v>
      </c>
      <c r="D7597" s="183">
        <v>45062</v>
      </c>
      <c r="E7597" s="188" t="s">
        <v>15194</v>
      </c>
      <c r="F7597" s="186">
        <v>48117</v>
      </c>
      <c r="G7597" s="185" t="s">
        <v>6096</v>
      </c>
      <c r="H7597" s="110" t="s">
        <v>6240</v>
      </c>
      <c r="I7597" s="110"/>
    </row>
    <row r="7598" spans="1:9" ht="11.25" customHeight="1" x14ac:dyDescent="0.2">
      <c r="A7598" s="181">
        <v>104124</v>
      </c>
      <c r="B7598" s="182" t="s">
        <v>10969</v>
      </c>
      <c r="C7598" s="182" t="s">
        <v>178</v>
      </c>
      <c r="D7598" s="183">
        <v>44692</v>
      </c>
      <c r="E7598" s="188" t="s">
        <v>7328</v>
      </c>
      <c r="F7598" s="186">
        <v>2848736</v>
      </c>
      <c r="G7598" s="185" t="s">
        <v>6096</v>
      </c>
      <c r="H7598" s="110" t="s">
        <v>6406</v>
      </c>
      <c r="I7598" s="110"/>
    </row>
    <row r="7599" spans="1:9" ht="11.25" customHeight="1" x14ac:dyDescent="0.2">
      <c r="A7599" s="181">
        <v>104125</v>
      </c>
      <c r="B7599" s="182" t="s">
        <v>10968</v>
      </c>
      <c r="C7599" s="182" t="s">
        <v>178</v>
      </c>
      <c r="D7599" s="183">
        <v>45015</v>
      </c>
      <c r="E7599" s="188" t="s">
        <v>15194</v>
      </c>
      <c r="F7599" s="186">
        <v>1982648</v>
      </c>
      <c r="G7599" s="185" t="s">
        <v>6096</v>
      </c>
      <c r="H7599" s="110" t="s">
        <v>6119</v>
      </c>
      <c r="I7599" s="110"/>
    </row>
    <row r="7600" spans="1:9" ht="11.25" customHeight="1" x14ac:dyDescent="0.2">
      <c r="A7600" s="181">
        <v>104126</v>
      </c>
      <c r="B7600" s="182" t="s">
        <v>10967</v>
      </c>
      <c r="C7600" s="182" t="s">
        <v>178</v>
      </c>
      <c r="D7600" s="183">
        <v>44591</v>
      </c>
      <c r="E7600" s="188" t="s">
        <v>7328</v>
      </c>
      <c r="F7600" s="186">
        <v>2059098</v>
      </c>
      <c r="G7600" s="185" t="s">
        <v>6096</v>
      </c>
      <c r="H7600" s="110" t="s">
        <v>6215</v>
      </c>
      <c r="I7600" s="110"/>
    </row>
    <row r="7601" spans="1:9" ht="11.25" customHeight="1" x14ac:dyDescent="0.2">
      <c r="A7601" s="181">
        <v>104127</v>
      </c>
      <c r="B7601" s="182" t="s">
        <v>9186</v>
      </c>
      <c r="C7601" s="182" t="s">
        <v>178</v>
      </c>
      <c r="D7601" s="183">
        <v>45009</v>
      </c>
      <c r="E7601" s="188" t="s">
        <v>15194</v>
      </c>
      <c r="F7601" s="186">
        <v>2610494</v>
      </c>
      <c r="G7601" s="185" t="s">
        <v>6096</v>
      </c>
      <c r="H7601" s="110" t="s">
        <v>6262</v>
      </c>
      <c r="I7601" s="110"/>
    </row>
    <row r="7602" spans="1:9" ht="11.25" customHeight="1" x14ac:dyDescent="0.2">
      <c r="A7602" s="181">
        <v>104128</v>
      </c>
      <c r="B7602" s="182" t="s">
        <v>10966</v>
      </c>
      <c r="C7602" s="182" t="s">
        <v>178</v>
      </c>
      <c r="D7602" s="184"/>
      <c r="E7602" s="188" t="s">
        <v>15193</v>
      </c>
      <c r="F7602" s="186">
        <v>0</v>
      </c>
      <c r="G7602" s="185" t="s">
        <v>6096</v>
      </c>
      <c r="H7602" s="110" t="s">
        <v>7385</v>
      </c>
      <c r="I7602" s="110"/>
    </row>
    <row r="7603" spans="1:9" ht="11.25" customHeight="1" x14ac:dyDescent="0.2">
      <c r="A7603" s="181">
        <v>104129</v>
      </c>
      <c r="B7603" s="182" t="s">
        <v>10965</v>
      </c>
      <c r="C7603" s="182" t="s">
        <v>178</v>
      </c>
      <c r="D7603" s="183">
        <v>44591</v>
      </c>
      <c r="E7603" s="188" t="s">
        <v>7328</v>
      </c>
      <c r="F7603" s="186">
        <v>2011005</v>
      </c>
      <c r="G7603" s="185" t="s">
        <v>6096</v>
      </c>
      <c r="H7603" s="110" t="s">
        <v>6370</v>
      </c>
      <c r="I7603" s="110"/>
    </row>
    <row r="7604" spans="1:9" ht="11.25" customHeight="1" x14ac:dyDescent="0.2">
      <c r="A7604" s="181">
        <v>104130</v>
      </c>
      <c r="B7604" s="182" t="s">
        <v>9064</v>
      </c>
      <c r="C7604" s="182" t="s">
        <v>178</v>
      </c>
      <c r="D7604" s="183">
        <v>44591</v>
      </c>
      <c r="E7604" s="188" t="s">
        <v>7328</v>
      </c>
      <c r="F7604" s="186">
        <v>1891853</v>
      </c>
      <c r="G7604" s="185" t="s">
        <v>6096</v>
      </c>
      <c r="H7604" s="110" t="s">
        <v>6155</v>
      </c>
      <c r="I7604" s="110"/>
    </row>
    <row r="7605" spans="1:9" ht="11.25" customHeight="1" x14ac:dyDescent="0.2">
      <c r="A7605" s="181">
        <v>104131</v>
      </c>
      <c r="B7605" s="182" t="s">
        <v>9185</v>
      </c>
      <c r="C7605" s="182" t="s">
        <v>178</v>
      </c>
      <c r="D7605" s="183">
        <v>45009</v>
      </c>
      <c r="E7605" s="188" t="s">
        <v>15194</v>
      </c>
      <c r="F7605" s="186">
        <v>2211422.0099999998</v>
      </c>
      <c r="G7605" s="185" t="s">
        <v>6096</v>
      </c>
      <c r="H7605" s="110" t="s">
        <v>6366</v>
      </c>
      <c r="I7605" s="110"/>
    </row>
    <row r="7606" spans="1:9" ht="11.25" customHeight="1" x14ac:dyDescent="0.2">
      <c r="A7606" s="181">
        <v>104132</v>
      </c>
      <c r="B7606" s="182" t="s">
        <v>10964</v>
      </c>
      <c r="C7606" s="182" t="s">
        <v>178</v>
      </c>
      <c r="D7606" s="183"/>
      <c r="E7606" s="188" t="s">
        <v>15193</v>
      </c>
      <c r="F7606" s="186">
        <v>0</v>
      </c>
      <c r="G7606" s="185" t="s">
        <v>6096</v>
      </c>
      <c r="H7606" s="110" t="s">
        <v>6191</v>
      </c>
      <c r="I7606" s="110"/>
    </row>
    <row r="7607" spans="1:9" ht="11.25" customHeight="1" x14ac:dyDescent="0.2">
      <c r="A7607" s="181">
        <v>104133</v>
      </c>
      <c r="B7607" s="182" t="s">
        <v>5205</v>
      </c>
      <c r="C7607" s="182" t="s">
        <v>4484</v>
      </c>
      <c r="D7607" s="184">
        <v>44720</v>
      </c>
      <c r="E7607" s="188" t="s">
        <v>7328</v>
      </c>
      <c r="F7607" s="186">
        <v>158272</v>
      </c>
      <c r="G7607" s="185" t="s">
        <v>6096</v>
      </c>
      <c r="H7607" s="110" t="s">
        <v>6258</v>
      </c>
      <c r="I7607" s="110"/>
    </row>
    <row r="7608" spans="1:9" ht="11.25" customHeight="1" x14ac:dyDescent="0.2">
      <c r="A7608" s="181">
        <v>104134</v>
      </c>
      <c r="B7608" s="182" t="s">
        <v>944</v>
      </c>
      <c r="C7608" s="182" t="s">
        <v>4484</v>
      </c>
      <c r="D7608" s="183">
        <v>45013</v>
      </c>
      <c r="E7608" s="188" t="s">
        <v>15194</v>
      </c>
      <c r="F7608" s="186">
        <v>405573</v>
      </c>
      <c r="G7608" s="185" t="s">
        <v>6096</v>
      </c>
      <c r="H7608" s="110" t="s">
        <v>6258</v>
      </c>
      <c r="I7608" s="110"/>
    </row>
    <row r="7609" spans="1:9" ht="11.25" customHeight="1" x14ac:dyDescent="0.2">
      <c r="A7609" s="181">
        <v>104135</v>
      </c>
      <c r="B7609" s="182" t="s">
        <v>6397</v>
      </c>
      <c r="C7609" s="182" t="s">
        <v>751</v>
      </c>
      <c r="D7609" s="183">
        <v>45013</v>
      </c>
      <c r="E7609" s="188" t="s">
        <v>15194</v>
      </c>
      <c r="F7609" s="186">
        <v>336773</v>
      </c>
      <c r="G7609" s="185" t="s">
        <v>6096</v>
      </c>
      <c r="H7609" s="110" t="s">
        <v>6258</v>
      </c>
      <c r="I7609" s="110"/>
    </row>
    <row r="7610" spans="1:9" ht="11.25" customHeight="1" x14ac:dyDescent="0.2">
      <c r="A7610" s="181">
        <v>104136</v>
      </c>
      <c r="B7610" s="182" t="s">
        <v>2931</v>
      </c>
      <c r="C7610" s="182" t="s">
        <v>178</v>
      </c>
      <c r="D7610" s="183">
        <v>45015</v>
      </c>
      <c r="E7610" s="188" t="s">
        <v>15194</v>
      </c>
      <c r="F7610" s="186">
        <v>22040</v>
      </c>
      <c r="G7610" s="185" t="s">
        <v>6096</v>
      </c>
      <c r="H7610" s="110" t="s">
        <v>6155</v>
      </c>
      <c r="I7610" s="110"/>
    </row>
    <row r="7611" spans="1:9" ht="11.25" customHeight="1" x14ac:dyDescent="0.2">
      <c r="A7611" s="181">
        <v>104137</v>
      </c>
      <c r="B7611" s="182" t="s">
        <v>7022</v>
      </c>
      <c r="C7611" s="182" t="s">
        <v>178</v>
      </c>
      <c r="D7611" s="183">
        <v>45009</v>
      </c>
      <c r="E7611" s="188" t="s">
        <v>15194</v>
      </c>
      <c r="F7611" s="186">
        <v>5384</v>
      </c>
      <c r="G7611" s="185" t="s">
        <v>6096</v>
      </c>
      <c r="H7611" s="110" t="s">
        <v>6155</v>
      </c>
      <c r="I7611" s="110"/>
    </row>
    <row r="7612" spans="1:9" ht="11.25" customHeight="1" x14ac:dyDescent="0.2">
      <c r="A7612" s="181">
        <v>104138</v>
      </c>
      <c r="B7612" s="182" t="s">
        <v>10963</v>
      </c>
      <c r="C7612" s="182" t="s">
        <v>751</v>
      </c>
      <c r="D7612" s="183">
        <v>45015</v>
      </c>
      <c r="E7612" s="188" t="s">
        <v>15194</v>
      </c>
      <c r="F7612" s="186">
        <v>279602</v>
      </c>
      <c r="G7612" s="185" t="s">
        <v>6096</v>
      </c>
      <c r="H7612" s="110" t="s">
        <v>6191</v>
      </c>
      <c r="I7612" s="110"/>
    </row>
    <row r="7613" spans="1:9" ht="11.25" customHeight="1" x14ac:dyDescent="0.2">
      <c r="A7613" s="181">
        <v>104139</v>
      </c>
      <c r="B7613" s="182" t="s">
        <v>10962</v>
      </c>
      <c r="C7613" s="182" t="s">
        <v>751</v>
      </c>
      <c r="D7613" s="183">
        <v>45015</v>
      </c>
      <c r="E7613" s="188" t="s">
        <v>15194</v>
      </c>
      <c r="F7613" s="186">
        <v>381844</v>
      </c>
      <c r="G7613" s="185" t="s">
        <v>6096</v>
      </c>
      <c r="H7613" s="110" t="s">
        <v>6194</v>
      </c>
      <c r="I7613" s="110"/>
    </row>
    <row r="7614" spans="1:9" ht="11.25" customHeight="1" x14ac:dyDescent="0.2">
      <c r="A7614" s="181">
        <v>104140</v>
      </c>
      <c r="B7614" s="182" t="s">
        <v>9203</v>
      </c>
      <c r="C7614" s="182" t="s">
        <v>171</v>
      </c>
      <c r="D7614" s="183">
        <v>44592</v>
      </c>
      <c r="E7614" s="188" t="s">
        <v>7328</v>
      </c>
      <c r="F7614" s="186">
        <v>69820</v>
      </c>
      <c r="G7614" s="185" t="s">
        <v>6096</v>
      </c>
      <c r="H7614" s="110" t="s">
        <v>6258</v>
      </c>
      <c r="I7614" s="110"/>
    </row>
    <row r="7615" spans="1:9" ht="11.25" customHeight="1" x14ac:dyDescent="0.2">
      <c r="A7615" s="181">
        <v>104141</v>
      </c>
      <c r="B7615" s="182" t="s">
        <v>10961</v>
      </c>
      <c r="C7615" s="182" t="s">
        <v>178</v>
      </c>
      <c r="D7615" s="183"/>
      <c r="E7615" s="188" t="s">
        <v>15193</v>
      </c>
      <c r="F7615" s="186">
        <v>0</v>
      </c>
      <c r="G7615" s="185" t="s">
        <v>6096</v>
      </c>
      <c r="H7615" s="110" t="s">
        <v>6100</v>
      </c>
      <c r="I7615" s="110"/>
    </row>
    <row r="7616" spans="1:9" ht="11.25" customHeight="1" x14ac:dyDescent="0.2">
      <c r="A7616" s="181">
        <v>104142</v>
      </c>
      <c r="B7616" s="182" t="s">
        <v>10960</v>
      </c>
      <c r="C7616" s="182" t="s">
        <v>178</v>
      </c>
      <c r="D7616" s="183"/>
      <c r="E7616" s="188" t="s">
        <v>15193</v>
      </c>
      <c r="F7616" s="186">
        <v>0</v>
      </c>
      <c r="G7616" s="185" t="s">
        <v>6096</v>
      </c>
      <c r="H7616" s="110" t="s">
        <v>6191</v>
      </c>
      <c r="I7616" s="110"/>
    </row>
    <row r="7617" spans="1:9" ht="11.25" customHeight="1" x14ac:dyDescent="0.2">
      <c r="A7617" s="181">
        <v>104143</v>
      </c>
      <c r="B7617" s="182" t="s">
        <v>4219</v>
      </c>
      <c r="C7617" s="182" t="s">
        <v>178</v>
      </c>
      <c r="D7617" s="183"/>
      <c r="E7617" s="188" t="s">
        <v>15193</v>
      </c>
      <c r="F7617" s="186">
        <v>0</v>
      </c>
      <c r="G7617" s="185" t="s">
        <v>6096</v>
      </c>
      <c r="H7617" s="110" t="s">
        <v>6191</v>
      </c>
      <c r="I7617" s="110"/>
    </row>
    <row r="7618" spans="1:9" ht="11.25" customHeight="1" x14ac:dyDescent="0.2">
      <c r="A7618" s="181">
        <v>104144</v>
      </c>
      <c r="B7618" s="182" t="s">
        <v>1399</v>
      </c>
      <c r="C7618" s="182" t="s">
        <v>178</v>
      </c>
      <c r="D7618" s="183"/>
      <c r="E7618" s="188" t="s">
        <v>15193</v>
      </c>
      <c r="F7618" s="186">
        <v>0</v>
      </c>
      <c r="G7618" s="185" t="s">
        <v>6096</v>
      </c>
      <c r="H7618" s="110" t="s">
        <v>6257</v>
      </c>
      <c r="I7618" s="110"/>
    </row>
    <row r="7619" spans="1:9" ht="11.25" customHeight="1" x14ac:dyDescent="0.2">
      <c r="A7619" s="181">
        <v>104145</v>
      </c>
      <c r="B7619" s="182" t="s">
        <v>10959</v>
      </c>
      <c r="C7619" s="182" t="s">
        <v>868</v>
      </c>
      <c r="D7619" s="183"/>
      <c r="E7619" s="188" t="s">
        <v>15193</v>
      </c>
      <c r="F7619" s="186">
        <v>0</v>
      </c>
      <c r="G7619" s="185" t="s">
        <v>6096</v>
      </c>
      <c r="H7619" s="110" t="s">
        <v>6257</v>
      </c>
      <c r="I7619" s="110"/>
    </row>
    <row r="7620" spans="1:9" ht="11.25" customHeight="1" x14ac:dyDescent="0.2">
      <c r="A7620" s="181">
        <v>104146</v>
      </c>
      <c r="B7620" s="182" t="s">
        <v>236</v>
      </c>
      <c r="C7620" s="182" t="s">
        <v>171</v>
      </c>
      <c r="D7620" s="183"/>
      <c r="E7620" s="188" t="s">
        <v>15193</v>
      </c>
      <c r="F7620" s="186">
        <v>0</v>
      </c>
      <c r="G7620" s="185" t="s">
        <v>6096</v>
      </c>
      <c r="H7620" s="110" t="s">
        <v>6258</v>
      </c>
      <c r="I7620" s="110"/>
    </row>
    <row r="7621" spans="1:9" ht="11.25" customHeight="1" x14ac:dyDescent="0.2">
      <c r="A7621" s="181">
        <v>104147</v>
      </c>
      <c r="B7621" s="182" t="s">
        <v>3872</v>
      </c>
      <c r="C7621" s="182" t="s">
        <v>4459</v>
      </c>
      <c r="D7621" s="183">
        <v>45009</v>
      </c>
      <c r="E7621" s="188" t="s">
        <v>15194</v>
      </c>
      <c r="F7621" s="186">
        <v>18050</v>
      </c>
      <c r="G7621" s="185" t="s">
        <v>6096</v>
      </c>
      <c r="H7621" s="110" t="s">
        <v>6168</v>
      </c>
      <c r="I7621" s="110"/>
    </row>
    <row r="7622" spans="1:9" ht="11.25" customHeight="1" x14ac:dyDescent="0.2">
      <c r="A7622" s="181">
        <v>104148</v>
      </c>
      <c r="B7622" s="182" t="s">
        <v>10958</v>
      </c>
      <c r="C7622" s="182" t="s">
        <v>178</v>
      </c>
      <c r="D7622" s="183"/>
      <c r="E7622" s="188" t="s">
        <v>15193</v>
      </c>
      <c r="F7622" s="186">
        <v>0</v>
      </c>
      <c r="G7622" s="185" t="s">
        <v>6096</v>
      </c>
      <c r="H7622" s="110" t="s">
        <v>6257</v>
      </c>
      <c r="I7622" s="110"/>
    </row>
    <row r="7623" spans="1:9" ht="11.25" customHeight="1" x14ac:dyDescent="0.2">
      <c r="A7623" s="181">
        <v>104149</v>
      </c>
      <c r="B7623" s="182" t="s">
        <v>4416</v>
      </c>
      <c r="C7623" s="182" t="s">
        <v>178</v>
      </c>
      <c r="D7623" s="183"/>
      <c r="E7623" s="188" t="s">
        <v>15193</v>
      </c>
      <c r="F7623" s="186">
        <v>0</v>
      </c>
      <c r="G7623" s="185" t="s">
        <v>6096</v>
      </c>
      <c r="H7623" s="110" t="s">
        <v>6366</v>
      </c>
      <c r="I7623" s="110"/>
    </row>
    <row r="7624" spans="1:9" ht="11.25" customHeight="1" x14ac:dyDescent="0.2">
      <c r="A7624" s="181">
        <v>104150</v>
      </c>
      <c r="B7624" s="182" t="s">
        <v>4208</v>
      </c>
      <c r="C7624" s="182" t="s">
        <v>178</v>
      </c>
      <c r="D7624" s="183"/>
      <c r="E7624" s="188" t="s">
        <v>15193</v>
      </c>
      <c r="F7624" s="186">
        <v>0</v>
      </c>
      <c r="G7624" s="185" t="s">
        <v>6096</v>
      </c>
      <c r="H7624" s="110" t="s">
        <v>6370</v>
      </c>
      <c r="I7624" s="110"/>
    </row>
    <row r="7625" spans="1:9" ht="11.25" customHeight="1" x14ac:dyDescent="0.2">
      <c r="A7625" s="181">
        <v>104151</v>
      </c>
      <c r="B7625" s="182" t="s">
        <v>4033</v>
      </c>
      <c r="C7625" s="182" t="s">
        <v>178</v>
      </c>
      <c r="D7625" s="183"/>
      <c r="E7625" s="188" t="s">
        <v>15193</v>
      </c>
      <c r="F7625" s="186">
        <v>0</v>
      </c>
      <c r="G7625" s="185" t="s">
        <v>6096</v>
      </c>
      <c r="H7625" s="110" t="s">
        <v>6370</v>
      </c>
      <c r="I7625" s="110"/>
    </row>
    <row r="7626" spans="1:9" ht="11.25" customHeight="1" x14ac:dyDescent="0.2">
      <c r="A7626" s="181">
        <v>104152</v>
      </c>
      <c r="B7626" s="182" t="s">
        <v>4196</v>
      </c>
      <c r="C7626" s="182" t="s">
        <v>178</v>
      </c>
      <c r="D7626" s="183"/>
      <c r="E7626" s="188" t="s">
        <v>15193</v>
      </c>
      <c r="F7626" s="186">
        <v>0</v>
      </c>
      <c r="G7626" s="185" t="s">
        <v>6096</v>
      </c>
      <c r="H7626" s="110" t="s">
        <v>6194</v>
      </c>
      <c r="I7626" s="110"/>
    </row>
    <row r="7627" spans="1:9" ht="11.25" customHeight="1" x14ac:dyDescent="0.2">
      <c r="A7627" s="181">
        <v>104153</v>
      </c>
      <c r="B7627" s="182" t="s">
        <v>3857</v>
      </c>
      <c r="C7627" s="182" t="s">
        <v>178</v>
      </c>
      <c r="D7627" s="183">
        <v>45435</v>
      </c>
      <c r="E7627" s="188" t="s">
        <v>10909</v>
      </c>
      <c r="F7627" s="186">
        <v>94525</v>
      </c>
      <c r="G7627" s="185" t="s">
        <v>6096</v>
      </c>
      <c r="H7627" s="110" t="s">
        <v>6257</v>
      </c>
      <c r="I7627" s="110"/>
    </row>
    <row r="7628" spans="1:9" ht="11.25" customHeight="1" x14ac:dyDescent="0.2">
      <c r="A7628" s="181">
        <v>104154</v>
      </c>
      <c r="B7628" s="182" t="s">
        <v>3649</v>
      </c>
      <c r="C7628" s="182" t="s">
        <v>178</v>
      </c>
      <c r="D7628" s="183"/>
      <c r="E7628" s="188" t="s">
        <v>15193</v>
      </c>
      <c r="F7628" s="186">
        <v>0</v>
      </c>
      <c r="G7628" s="185" t="s">
        <v>6096</v>
      </c>
      <c r="H7628" s="110" t="s">
        <v>6258</v>
      </c>
      <c r="I7628" s="110"/>
    </row>
    <row r="7629" spans="1:9" ht="11.25" customHeight="1" x14ac:dyDescent="0.2">
      <c r="A7629" s="181">
        <v>104155</v>
      </c>
      <c r="B7629" s="182" t="s">
        <v>3657</v>
      </c>
      <c r="C7629" s="182" t="s">
        <v>178</v>
      </c>
      <c r="D7629" s="183"/>
      <c r="E7629" s="188" t="s">
        <v>15193</v>
      </c>
      <c r="F7629" s="186">
        <v>0</v>
      </c>
      <c r="G7629" s="185" t="s">
        <v>6096</v>
      </c>
      <c r="H7629" s="110" t="s">
        <v>6573</v>
      </c>
      <c r="I7629" s="110"/>
    </row>
    <row r="7630" spans="1:9" ht="11.25" customHeight="1" x14ac:dyDescent="0.2">
      <c r="A7630" s="181">
        <v>104156</v>
      </c>
      <c r="B7630" s="182" t="s">
        <v>282</v>
      </c>
      <c r="C7630" s="182" t="s">
        <v>273</v>
      </c>
      <c r="D7630" s="183"/>
      <c r="E7630" s="188" t="s">
        <v>15193</v>
      </c>
      <c r="F7630" s="186">
        <v>0</v>
      </c>
      <c r="G7630" s="185" t="s">
        <v>6096</v>
      </c>
      <c r="H7630" s="110" t="s">
        <v>6100</v>
      </c>
      <c r="I7630" s="110"/>
    </row>
    <row r="7631" spans="1:9" ht="11.25" customHeight="1" x14ac:dyDescent="0.2">
      <c r="A7631" s="181">
        <v>104157</v>
      </c>
      <c r="B7631" s="182" t="s">
        <v>3651</v>
      </c>
      <c r="C7631" s="182" t="s">
        <v>178</v>
      </c>
      <c r="D7631" s="183"/>
      <c r="E7631" s="188" t="s">
        <v>15193</v>
      </c>
      <c r="F7631" s="186">
        <v>0</v>
      </c>
      <c r="G7631" s="185" t="s">
        <v>6096</v>
      </c>
      <c r="H7631" s="110" t="s">
        <v>6119</v>
      </c>
      <c r="I7631" s="110"/>
    </row>
    <row r="7632" spans="1:9" ht="11.25" customHeight="1" x14ac:dyDescent="0.2">
      <c r="A7632" s="181">
        <v>104158</v>
      </c>
      <c r="B7632" s="182" t="s">
        <v>2428</v>
      </c>
      <c r="C7632" s="182" t="s">
        <v>178</v>
      </c>
      <c r="D7632" s="183"/>
      <c r="E7632" s="188" t="s">
        <v>15193</v>
      </c>
      <c r="F7632" s="186">
        <v>0</v>
      </c>
      <c r="G7632" s="185" t="s">
        <v>10932</v>
      </c>
      <c r="H7632" s="110" t="s">
        <v>6119</v>
      </c>
      <c r="I7632" s="110"/>
    </row>
    <row r="7633" spans="1:9" ht="11.25" customHeight="1" x14ac:dyDescent="0.2">
      <c r="A7633" s="181">
        <v>104159</v>
      </c>
      <c r="B7633" s="182" t="s">
        <v>10957</v>
      </c>
      <c r="C7633" s="182" t="s">
        <v>178</v>
      </c>
      <c r="D7633" s="183"/>
      <c r="E7633" s="188" t="s">
        <v>15193</v>
      </c>
      <c r="F7633" s="186">
        <v>0</v>
      </c>
      <c r="G7633" s="185" t="s">
        <v>6096</v>
      </c>
      <c r="H7633" s="110" t="s">
        <v>6119</v>
      </c>
      <c r="I7633" s="110"/>
    </row>
    <row r="7634" spans="1:9" ht="11.25" customHeight="1" x14ac:dyDescent="0.2">
      <c r="A7634" s="181">
        <v>104160</v>
      </c>
      <c r="B7634" s="182" t="s">
        <v>10956</v>
      </c>
      <c r="C7634" s="182" t="s">
        <v>178</v>
      </c>
      <c r="D7634" s="183"/>
      <c r="E7634" s="188" t="s">
        <v>15193</v>
      </c>
      <c r="F7634" s="186">
        <v>0</v>
      </c>
      <c r="G7634" s="185" t="s">
        <v>6096</v>
      </c>
      <c r="H7634" s="110" t="s">
        <v>6194</v>
      </c>
      <c r="I7634" s="110"/>
    </row>
    <row r="7635" spans="1:9" ht="11.25" customHeight="1" x14ac:dyDescent="0.2">
      <c r="A7635" s="181">
        <v>104161</v>
      </c>
      <c r="B7635" s="182" t="s">
        <v>10955</v>
      </c>
      <c r="C7635" s="182" t="s">
        <v>178</v>
      </c>
      <c r="D7635" s="183"/>
      <c r="E7635" s="188" t="s">
        <v>15193</v>
      </c>
      <c r="F7635" s="186">
        <v>0</v>
      </c>
      <c r="G7635" s="185" t="s">
        <v>6096</v>
      </c>
      <c r="H7635" s="110" t="s">
        <v>6194</v>
      </c>
      <c r="I7635" s="110"/>
    </row>
    <row r="7636" spans="1:9" ht="11.25" customHeight="1" x14ac:dyDescent="0.2">
      <c r="A7636" s="181">
        <v>104164</v>
      </c>
      <c r="B7636" s="182" t="s">
        <v>3561</v>
      </c>
      <c r="C7636" s="182" t="s">
        <v>178</v>
      </c>
      <c r="D7636" s="183">
        <v>45009</v>
      </c>
      <c r="E7636" s="188" t="s">
        <v>15194</v>
      </c>
      <c r="F7636" s="186">
        <v>602497</v>
      </c>
      <c r="G7636" s="185" t="s">
        <v>6096</v>
      </c>
      <c r="H7636" s="110" t="s">
        <v>6194</v>
      </c>
      <c r="I7636" s="110"/>
    </row>
    <row r="7637" spans="1:9" ht="11.25" customHeight="1" x14ac:dyDescent="0.2">
      <c r="A7637" s="181">
        <v>104165</v>
      </c>
      <c r="B7637" s="182" t="s">
        <v>6395</v>
      </c>
      <c r="C7637" s="182" t="s">
        <v>178</v>
      </c>
      <c r="D7637" s="183">
        <v>45013</v>
      </c>
      <c r="E7637" s="188" t="s">
        <v>15194</v>
      </c>
      <c r="F7637" s="186">
        <v>66306</v>
      </c>
      <c r="G7637" s="185" t="s">
        <v>6096</v>
      </c>
      <c r="H7637" s="110" t="s">
        <v>6194</v>
      </c>
      <c r="I7637" s="110"/>
    </row>
    <row r="7638" spans="1:9" ht="11.25" customHeight="1" x14ac:dyDescent="0.2">
      <c r="A7638" s="181">
        <v>104166</v>
      </c>
      <c r="B7638" s="182" t="s">
        <v>2205</v>
      </c>
      <c r="C7638" s="182" t="s">
        <v>178</v>
      </c>
      <c r="D7638" s="183"/>
      <c r="E7638" s="188" t="s">
        <v>15193</v>
      </c>
      <c r="F7638" s="186">
        <v>0</v>
      </c>
      <c r="G7638" s="185" t="s">
        <v>6096</v>
      </c>
      <c r="H7638" s="110" t="s">
        <v>6194</v>
      </c>
      <c r="I7638" s="110"/>
    </row>
    <row r="7639" spans="1:9" ht="11.25" customHeight="1" x14ac:dyDescent="0.2">
      <c r="A7639" s="181">
        <v>104167</v>
      </c>
      <c r="B7639" s="182" t="s">
        <v>10954</v>
      </c>
      <c r="C7639" s="182" t="s">
        <v>171</v>
      </c>
      <c r="D7639" s="183"/>
      <c r="E7639" s="188" t="s">
        <v>15193</v>
      </c>
      <c r="F7639" s="186">
        <v>0</v>
      </c>
      <c r="G7639" s="185" t="s">
        <v>6096</v>
      </c>
      <c r="H7639" s="110" t="s">
        <v>6194</v>
      </c>
      <c r="I7639" s="110"/>
    </row>
    <row r="7640" spans="1:9" ht="11.25" customHeight="1" x14ac:dyDescent="0.2">
      <c r="A7640" s="181">
        <v>104168</v>
      </c>
      <c r="B7640" s="182" t="s">
        <v>10953</v>
      </c>
      <c r="C7640" s="182" t="s">
        <v>171</v>
      </c>
      <c r="D7640" s="184"/>
      <c r="E7640" s="188" t="s">
        <v>15193</v>
      </c>
      <c r="F7640" s="186">
        <v>0</v>
      </c>
      <c r="G7640" s="185" t="s">
        <v>6096</v>
      </c>
      <c r="H7640" s="110" t="s">
        <v>6194</v>
      </c>
      <c r="I7640" s="110"/>
    </row>
    <row r="7641" spans="1:9" ht="11.25" customHeight="1" x14ac:dyDescent="0.2">
      <c r="A7641" s="181">
        <v>104169</v>
      </c>
      <c r="B7641" s="182" t="s">
        <v>2659</v>
      </c>
      <c r="C7641" s="182" t="s">
        <v>171</v>
      </c>
      <c r="D7641" s="183"/>
      <c r="E7641" s="188" t="s">
        <v>15193</v>
      </c>
      <c r="F7641" s="186">
        <v>0</v>
      </c>
      <c r="G7641" s="185" t="s">
        <v>6096</v>
      </c>
      <c r="H7641" s="110" t="s">
        <v>6194</v>
      </c>
      <c r="I7641" s="110"/>
    </row>
    <row r="7642" spans="1:9" ht="11.25" customHeight="1" x14ac:dyDescent="0.2">
      <c r="A7642" s="181">
        <v>104170</v>
      </c>
      <c r="B7642" s="182" t="s">
        <v>2660</v>
      </c>
      <c r="C7642" s="182" t="s">
        <v>171</v>
      </c>
      <c r="D7642" s="183"/>
      <c r="E7642" s="188" t="s">
        <v>15193</v>
      </c>
      <c r="F7642" s="186">
        <v>0</v>
      </c>
      <c r="G7642" s="185" t="s">
        <v>6096</v>
      </c>
      <c r="H7642" s="110" t="s">
        <v>6406</v>
      </c>
      <c r="I7642" s="110"/>
    </row>
    <row r="7643" spans="1:9" ht="11.25" customHeight="1" x14ac:dyDescent="0.2">
      <c r="A7643" s="181">
        <v>104171</v>
      </c>
      <c r="B7643" s="182" t="s">
        <v>4061</v>
      </c>
      <c r="C7643" s="182" t="s">
        <v>178</v>
      </c>
      <c r="D7643" s="184"/>
      <c r="E7643" s="188" t="s">
        <v>15193</v>
      </c>
      <c r="F7643" s="186">
        <v>0</v>
      </c>
      <c r="G7643" s="185" t="s">
        <v>6096</v>
      </c>
      <c r="H7643" s="110" t="s">
        <v>6194</v>
      </c>
      <c r="I7643" s="110"/>
    </row>
    <row r="7644" spans="1:9" ht="11.25" customHeight="1" x14ac:dyDescent="0.2">
      <c r="A7644" s="181">
        <v>104172</v>
      </c>
      <c r="B7644" s="182" t="s">
        <v>10952</v>
      </c>
      <c r="C7644" s="182" t="s">
        <v>178</v>
      </c>
      <c r="D7644" s="184"/>
      <c r="E7644" s="188" t="s">
        <v>15193</v>
      </c>
      <c r="F7644" s="186">
        <v>0</v>
      </c>
      <c r="G7644" s="185" t="s">
        <v>6096</v>
      </c>
      <c r="H7644" s="110" t="s">
        <v>6194</v>
      </c>
      <c r="I7644" s="110"/>
    </row>
    <row r="7645" spans="1:9" ht="11.25" customHeight="1" x14ac:dyDescent="0.2">
      <c r="A7645" s="181">
        <v>104173</v>
      </c>
      <c r="B7645" s="182" t="s">
        <v>2003</v>
      </c>
      <c r="C7645" s="182" t="s">
        <v>178</v>
      </c>
      <c r="D7645" s="183"/>
      <c r="E7645" s="188" t="s">
        <v>15193</v>
      </c>
      <c r="F7645" s="186">
        <v>0</v>
      </c>
      <c r="G7645" s="185" t="s">
        <v>6096</v>
      </c>
      <c r="H7645" s="110" t="s">
        <v>6230</v>
      </c>
      <c r="I7645" s="110"/>
    </row>
    <row r="7646" spans="1:9" ht="11.25" customHeight="1" x14ac:dyDescent="0.2">
      <c r="A7646" s="181">
        <v>104174</v>
      </c>
      <c r="B7646" s="182" t="s">
        <v>2014</v>
      </c>
      <c r="C7646" s="182" t="s">
        <v>171</v>
      </c>
      <c r="D7646" s="184"/>
      <c r="E7646" s="188" t="s">
        <v>15193</v>
      </c>
      <c r="F7646" s="186">
        <v>0</v>
      </c>
      <c r="G7646" s="185" t="s">
        <v>6096</v>
      </c>
      <c r="H7646" s="110" t="s">
        <v>6257</v>
      </c>
      <c r="I7646" s="110"/>
    </row>
    <row r="7647" spans="1:9" ht="11.25" customHeight="1" x14ac:dyDescent="0.2">
      <c r="A7647" s="181">
        <v>104175</v>
      </c>
      <c r="B7647" s="182" t="s">
        <v>3699</v>
      </c>
      <c r="C7647" s="182" t="s">
        <v>171</v>
      </c>
      <c r="D7647" s="184"/>
      <c r="E7647" s="188" t="s">
        <v>15193</v>
      </c>
      <c r="F7647" s="186">
        <v>0</v>
      </c>
      <c r="G7647" s="185" t="s">
        <v>6096</v>
      </c>
      <c r="H7647" s="110" t="s">
        <v>6573</v>
      </c>
      <c r="I7647" s="110"/>
    </row>
    <row r="7648" spans="1:9" ht="11.25" customHeight="1" x14ac:dyDescent="0.2">
      <c r="A7648" s="181">
        <v>104176</v>
      </c>
      <c r="B7648" s="182" t="s">
        <v>2004</v>
      </c>
      <c r="C7648" s="182" t="s">
        <v>178</v>
      </c>
      <c r="D7648" s="183"/>
      <c r="E7648" s="188" t="s">
        <v>15193</v>
      </c>
      <c r="F7648" s="186">
        <v>0</v>
      </c>
      <c r="G7648" s="185" t="s">
        <v>6096</v>
      </c>
      <c r="H7648" s="110" t="s">
        <v>6366</v>
      </c>
      <c r="I7648" s="110"/>
    </row>
    <row r="7649" spans="1:9" ht="11.25" customHeight="1" x14ac:dyDescent="0.2">
      <c r="A7649" s="181">
        <v>104177</v>
      </c>
      <c r="B7649" s="182" t="s">
        <v>1681</v>
      </c>
      <c r="C7649" s="182" t="s">
        <v>168</v>
      </c>
      <c r="D7649" s="183">
        <v>45015</v>
      </c>
      <c r="E7649" s="188" t="s">
        <v>15194</v>
      </c>
      <c r="F7649" s="186">
        <v>42906</v>
      </c>
      <c r="G7649" s="185" t="s">
        <v>6096</v>
      </c>
      <c r="H7649" s="110" t="s">
        <v>6257</v>
      </c>
      <c r="I7649" s="110"/>
    </row>
    <row r="7650" spans="1:9" ht="11.25" customHeight="1" x14ac:dyDescent="0.2">
      <c r="A7650" s="181">
        <v>104178</v>
      </c>
      <c r="B7650" s="182" t="s">
        <v>1643</v>
      </c>
      <c r="C7650" s="182" t="s">
        <v>168</v>
      </c>
      <c r="D7650" s="184">
        <v>45015</v>
      </c>
      <c r="E7650" s="188" t="s">
        <v>15194</v>
      </c>
      <c r="F7650" s="186">
        <v>42906</v>
      </c>
      <c r="G7650" s="185" t="s">
        <v>6096</v>
      </c>
      <c r="H7650" s="110" t="s">
        <v>6119</v>
      </c>
      <c r="I7650" s="110"/>
    </row>
    <row r="7651" spans="1:9" ht="11.25" customHeight="1" x14ac:dyDescent="0.2">
      <c r="A7651" s="181">
        <v>104179</v>
      </c>
      <c r="B7651" s="182" t="s">
        <v>1666</v>
      </c>
      <c r="C7651" s="182" t="s">
        <v>168</v>
      </c>
      <c r="D7651" s="184"/>
      <c r="E7651" s="188" t="s">
        <v>15193</v>
      </c>
      <c r="F7651" s="186">
        <v>0</v>
      </c>
      <c r="G7651" s="185" t="s">
        <v>6096</v>
      </c>
      <c r="H7651" s="110" t="s">
        <v>6119</v>
      </c>
      <c r="I7651" s="110"/>
    </row>
    <row r="7652" spans="1:9" ht="11.25" customHeight="1" x14ac:dyDescent="0.2">
      <c r="A7652" s="181">
        <v>104180</v>
      </c>
      <c r="B7652" s="182" t="s">
        <v>1679</v>
      </c>
      <c r="C7652" s="182" t="s">
        <v>168</v>
      </c>
      <c r="D7652" s="183">
        <v>45015</v>
      </c>
      <c r="E7652" s="188" t="s">
        <v>15194</v>
      </c>
      <c r="F7652" s="186">
        <v>61736</v>
      </c>
      <c r="G7652" s="185" t="s">
        <v>6096</v>
      </c>
      <c r="H7652" s="110" t="s">
        <v>6362</v>
      </c>
      <c r="I7652" s="110"/>
    </row>
    <row r="7653" spans="1:9" ht="11.25" customHeight="1" x14ac:dyDescent="0.2">
      <c r="A7653" s="181">
        <v>104181</v>
      </c>
      <c r="B7653" s="182" t="s">
        <v>1336</v>
      </c>
      <c r="C7653" s="182" t="s">
        <v>171</v>
      </c>
      <c r="D7653" s="183"/>
      <c r="E7653" s="188" t="s">
        <v>15193</v>
      </c>
      <c r="F7653" s="186">
        <v>0</v>
      </c>
      <c r="G7653" s="185" t="s">
        <v>6096</v>
      </c>
      <c r="H7653" s="110" t="s">
        <v>6362</v>
      </c>
      <c r="I7653" s="110"/>
    </row>
    <row r="7654" spans="1:9" ht="11.25" customHeight="1" x14ac:dyDescent="0.2">
      <c r="A7654" s="181">
        <v>104182</v>
      </c>
      <c r="B7654" s="182" t="s">
        <v>10951</v>
      </c>
      <c r="C7654" s="182" t="s">
        <v>183</v>
      </c>
      <c r="D7654" s="184"/>
      <c r="E7654" s="188" t="s">
        <v>15193</v>
      </c>
      <c r="F7654" s="186">
        <v>0</v>
      </c>
      <c r="G7654" s="185" t="s">
        <v>6096</v>
      </c>
      <c r="H7654" s="110" t="s">
        <v>6195</v>
      </c>
      <c r="I7654" s="110"/>
    </row>
    <row r="7655" spans="1:9" ht="11.25" customHeight="1" x14ac:dyDescent="0.2">
      <c r="A7655" s="181">
        <v>104183</v>
      </c>
      <c r="B7655" s="182" t="s">
        <v>3469</v>
      </c>
      <c r="C7655" s="182" t="s">
        <v>178</v>
      </c>
      <c r="D7655" s="183"/>
      <c r="E7655" s="188" t="s">
        <v>15193</v>
      </c>
      <c r="F7655" s="186">
        <v>0</v>
      </c>
      <c r="G7655" s="185" t="s">
        <v>6096</v>
      </c>
      <c r="H7655" s="110" t="s">
        <v>6119</v>
      </c>
      <c r="I7655" s="110"/>
    </row>
    <row r="7656" spans="1:9" ht="11.25" customHeight="1" x14ac:dyDescent="0.2">
      <c r="A7656" s="181">
        <v>104184</v>
      </c>
      <c r="B7656" s="182" t="s">
        <v>3470</v>
      </c>
      <c r="C7656" s="182" t="s">
        <v>178</v>
      </c>
      <c r="D7656" s="183"/>
      <c r="E7656" s="188" t="s">
        <v>15193</v>
      </c>
      <c r="F7656" s="186">
        <v>0</v>
      </c>
      <c r="G7656" s="185" t="s">
        <v>6096</v>
      </c>
      <c r="H7656" s="110" t="s">
        <v>6257</v>
      </c>
      <c r="I7656" s="110"/>
    </row>
    <row r="7657" spans="1:9" ht="11.25" customHeight="1" x14ac:dyDescent="0.2">
      <c r="A7657" s="181">
        <v>104185</v>
      </c>
      <c r="B7657" s="182" t="s">
        <v>8792</v>
      </c>
      <c r="C7657" s="182" t="s">
        <v>178</v>
      </c>
      <c r="D7657" s="184">
        <v>45009</v>
      </c>
      <c r="E7657" s="188" t="s">
        <v>15194</v>
      </c>
      <c r="F7657" s="186">
        <v>47321</v>
      </c>
      <c r="G7657" s="185" t="s">
        <v>6096</v>
      </c>
      <c r="H7657" s="110" t="s">
        <v>6257</v>
      </c>
      <c r="I7657" s="110"/>
    </row>
    <row r="7658" spans="1:9" ht="11.25" customHeight="1" x14ac:dyDescent="0.2">
      <c r="A7658" s="181">
        <v>104187</v>
      </c>
      <c r="B7658" s="182" t="s">
        <v>6947</v>
      </c>
      <c r="C7658" s="182" t="s">
        <v>178</v>
      </c>
      <c r="D7658" s="184">
        <v>44592</v>
      </c>
      <c r="E7658" s="188" t="s">
        <v>7328</v>
      </c>
      <c r="F7658" s="186">
        <v>42777</v>
      </c>
      <c r="G7658" s="185" t="s">
        <v>6096</v>
      </c>
      <c r="H7658" s="110" t="s">
        <v>6100</v>
      </c>
      <c r="I7658" s="110"/>
    </row>
    <row r="7659" spans="1:9" ht="11.25" customHeight="1" x14ac:dyDescent="0.2">
      <c r="A7659" s="181">
        <v>104188</v>
      </c>
      <c r="B7659" s="182" t="s">
        <v>5939</v>
      </c>
      <c r="C7659" s="182" t="s">
        <v>178</v>
      </c>
      <c r="D7659" s="184"/>
      <c r="E7659" s="188" t="s">
        <v>15193</v>
      </c>
      <c r="F7659" s="186">
        <v>0</v>
      </c>
      <c r="G7659" s="185" t="s">
        <v>6096</v>
      </c>
      <c r="H7659" s="110" t="s">
        <v>6262</v>
      </c>
      <c r="I7659" s="110"/>
    </row>
    <row r="7660" spans="1:9" ht="11.25" customHeight="1" x14ac:dyDescent="0.2">
      <c r="A7660" s="181">
        <v>104190</v>
      </c>
      <c r="B7660" s="182" t="s">
        <v>4319</v>
      </c>
      <c r="C7660" s="182" t="s">
        <v>178</v>
      </c>
      <c r="D7660" s="184"/>
      <c r="E7660" s="188" t="s">
        <v>15193</v>
      </c>
      <c r="F7660" s="186">
        <v>0</v>
      </c>
      <c r="G7660" s="185" t="s">
        <v>6096</v>
      </c>
      <c r="H7660" s="110" t="s">
        <v>6315</v>
      </c>
      <c r="I7660" s="110"/>
    </row>
    <row r="7661" spans="1:9" ht="11.25" customHeight="1" x14ac:dyDescent="0.2">
      <c r="A7661" s="181">
        <v>104191</v>
      </c>
      <c r="B7661" s="182" t="s">
        <v>2869</v>
      </c>
      <c r="C7661" s="182" t="s">
        <v>751</v>
      </c>
      <c r="D7661" s="184"/>
      <c r="E7661" s="188" t="s">
        <v>15193</v>
      </c>
      <c r="F7661" s="186">
        <v>0</v>
      </c>
      <c r="G7661" s="185" t="s">
        <v>6096</v>
      </c>
      <c r="H7661" s="110" t="s">
        <v>6155</v>
      </c>
      <c r="I7661" s="110"/>
    </row>
    <row r="7662" spans="1:9" ht="11.25" customHeight="1" x14ac:dyDescent="0.2">
      <c r="A7662" s="181">
        <v>104192</v>
      </c>
      <c r="B7662" s="182" t="s">
        <v>2854</v>
      </c>
      <c r="C7662" s="182" t="s">
        <v>751</v>
      </c>
      <c r="D7662" s="183"/>
      <c r="E7662" s="188" t="s">
        <v>15193</v>
      </c>
      <c r="F7662" s="186">
        <v>0</v>
      </c>
      <c r="G7662" s="185" t="s">
        <v>6096</v>
      </c>
      <c r="H7662" s="110" t="s">
        <v>6362</v>
      </c>
      <c r="I7662" s="110"/>
    </row>
    <row r="7663" spans="1:9" ht="11.25" customHeight="1" x14ac:dyDescent="0.2">
      <c r="A7663" s="181">
        <v>104193</v>
      </c>
      <c r="B7663" s="182" t="s">
        <v>10950</v>
      </c>
      <c r="C7663" s="182" t="s">
        <v>4481</v>
      </c>
      <c r="D7663" s="183"/>
      <c r="E7663" s="188" t="s">
        <v>15193</v>
      </c>
      <c r="F7663" s="186">
        <v>0</v>
      </c>
      <c r="G7663" s="185" t="s">
        <v>6096</v>
      </c>
      <c r="H7663" s="110" t="s">
        <v>6362</v>
      </c>
      <c r="I7663" s="110"/>
    </row>
    <row r="7664" spans="1:9" ht="11.25" customHeight="1" x14ac:dyDescent="0.2">
      <c r="A7664" s="181">
        <v>104194</v>
      </c>
      <c r="B7664" s="182" t="s">
        <v>2926</v>
      </c>
      <c r="C7664" s="182" t="s">
        <v>2927</v>
      </c>
      <c r="D7664" s="183"/>
      <c r="E7664" s="188" t="s">
        <v>15193</v>
      </c>
      <c r="F7664" s="186">
        <v>0</v>
      </c>
      <c r="G7664" s="185" t="s">
        <v>6096</v>
      </c>
      <c r="H7664" s="110" t="s">
        <v>6362</v>
      </c>
      <c r="I7664" s="110"/>
    </row>
    <row r="7665" spans="1:9 16382:16382" ht="11.25" customHeight="1" x14ac:dyDescent="0.2">
      <c r="A7665" s="181">
        <v>104196</v>
      </c>
      <c r="B7665" s="182" t="s">
        <v>2048</v>
      </c>
      <c r="C7665" s="182" t="s">
        <v>4484</v>
      </c>
      <c r="D7665" s="183"/>
      <c r="E7665" s="188" t="s">
        <v>15193</v>
      </c>
      <c r="F7665" s="186">
        <v>0</v>
      </c>
      <c r="G7665" s="185" t="s">
        <v>6096</v>
      </c>
      <c r="H7665" s="110" t="s">
        <v>6362</v>
      </c>
      <c r="I7665" s="110"/>
    </row>
    <row r="7666" spans="1:9 16382:16382" ht="11.25" customHeight="1" x14ac:dyDescent="0.2">
      <c r="A7666" s="181">
        <v>104197</v>
      </c>
      <c r="B7666" s="182" t="s">
        <v>3898</v>
      </c>
      <c r="C7666" s="182" t="s">
        <v>178</v>
      </c>
      <c r="D7666" s="183">
        <v>45536</v>
      </c>
      <c r="E7666" s="188" t="s">
        <v>10909</v>
      </c>
      <c r="F7666" s="186">
        <v>83059.772310899993</v>
      </c>
      <c r="G7666" s="185" t="s">
        <v>6096</v>
      </c>
      <c r="H7666" s="110" t="s">
        <v>6119</v>
      </c>
      <c r="I7666" s="110"/>
      <c r="XFB7666" s="10">
        <v>83059.772310899993</v>
      </c>
    </row>
    <row r="7667" spans="1:9 16382:16382" ht="11.25" customHeight="1" x14ac:dyDescent="0.2">
      <c r="A7667" s="181">
        <v>104198</v>
      </c>
      <c r="B7667" s="182" t="s">
        <v>3897</v>
      </c>
      <c r="C7667" s="182" t="s">
        <v>178</v>
      </c>
      <c r="D7667" s="183">
        <v>45536</v>
      </c>
      <c r="E7667" s="188" t="s">
        <v>10909</v>
      </c>
      <c r="F7667" s="186">
        <v>55176.648509399995</v>
      </c>
      <c r="G7667" s="185" t="s">
        <v>6096</v>
      </c>
      <c r="H7667" s="110" t="s">
        <v>6119</v>
      </c>
      <c r="I7667" s="110"/>
      <c r="XFB7667" s="10">
        <v>55176.648509399995</v>
      </c>
    </row>
    <row r="7668" spans="1:9 16382:16382" ht="11.25" customHeight="1" x14ac:dyDescent="0.2">
      <c r="A7668" s="181">
        <v>104199</v>
      </c>
      <c r="B7668" s="182" t="s">
        <v>1365</v>
      </c>
      <c r="C7668" s="182" t="s">
        <v>178</v>
      </c>
      <c r="D7668" s="183">
        <v>44591</v>
      </c>
      <c r="E7668" s="188" t="s">
        <v>7328</v>
      </c>
      <c r="F7668" s="186">
        <v>17216</v>
      </c>
      <c r="G7668" s="185" t="s">
        <v>6096</v>
      </c>
      <c r="H7668" s="110" t="s">
        <v>6100</v>
      </c>
      <c r="I7668" s="110"/>
    </row>
    <row r="7669" spans="1:9 16382:16382" ht="11.25" customHeight="1" x14ac:dyDescent="0.2">
      <c r="A7669" s="181">
        <v>104200</v>
      </c>
      <c r="B7669" s="182" t="s">
        <v>6394</v>
      </c>
      <c r="C7669" s="182" t="s">
        <v>183</v>
      </c>
      <c r="D7669" s="183">
        <v>45013</v>
      </c>
      <c r="E7669" s="188" t="s">
        <v>15194</v>
      </c>
      <c r="F7669" s="186">
        <v>1031201</v>
      </c>
      <c r="G7669" s="185" t="s">
        <v>6096</v>
      </c>
      <c r="H7669" s="110" t="s">
        <v>6100</v>
      </c>
      <c r="I7669" s="110"/>
    </row>
    <row r="7670" spans="1:9 16382:16382" ht="11.25" customHeight="1" x14ac:dyDescent="0.2">
      <c r="A7670" s="181">
        <v>104201</v>
      </c>
      <c r="B7670" s="182" t="s">
        <v>281</v>
      </c>
      <c r="C7670" s="182" t="s">
        <v>273</v>
      </c>
      <c r="D7670" s="183"/>
      <c r="E7670" s="188" t="s">
        <v>15193</v>
      </c>
      <c r="F7670" s="186">
        <v>0</v>
      </c>
      <c r="G7670" s="185" t="s">
        <v>6096</v>
      </c>
      <c r="H7670" s="110" t="s">
        <v>6119</v>
      </c>
      <c r="I7670" s="110"/>
    </row>
    <row r="7671" spans="1:9 16382:16382" ht="11.25" customHeight="1" x14ac:dyDescent="0.2">
      <c r="A7671" s="181">
        <v>104202</v>
      </c>
      <c r="B7671" s="182" t="s">
        <v>6393</v>
      </c>
      <c r="C7671" s="182" t="s">
        <v>178</v>
      </c>
      <c r="D7671" s="183">
        <v>45013</v>
      </c>
      <c r="E7671" s="188" t="s">
        <v>15194</v>
      </c>
      <c r="F7671" s="186">
        <v>2923691</v>
      </c>
      <c r="G7671" s="185" t="s">
        <v>6096</v>
      </c>
      <c r="H7671" s="110" t="s">
        <v>6191</v>
      </c>
      <c r="I7671" s="110"/>
    </row>
    <row r="7672" spans="1:9 16382:16382" ht="11.25" customHeight="1" x14ac:dyDescent="0.2">
      <c r="A7672" s="181">
        <v>104203</v>
      </c>
      <c r="B7672" s="182" t="s">
        <v>3749</v>
      </c>
      <c r="C7672" s="182" t="s">
        <v>941</v>
      </c>
      <c r="D7672" s="183"/>
      <c r="E7672" s="188" t="s">
        <v>15193</v>
      </c>
      <c r="F7672" s="186">
        <v>0</v>
      </c>
      <c r="G7672" s="185" t="s">
        <v>6096</v>
      </c>
      <c r="H7672" s="110" t="s">
        <v>6240</v>
      </c>
      <c r="I7672" s="110"/>
    </row>
    <row r="7673" spans="1:9 16382:16382" ht="11.25" customHeight="1" x14ac:dyDescent="0.2">
      <c r="A7673" s="181">
        <v>104204</v>
      </c>
      <c r="B7673" s="182" t="s">
        <v>6392</v>
      </c>
      <c r="C7673" s="182" t="s">
        <v>178</v>
      </c>
      <c r="D7673" s="183">
        <v>45007</v>
      </c>
      <c r="E7673" s="188" t="s">
        <v>15194</v>
      </c>
      <c r="F7673" s="186">
        <v>3364</v>
      </c>
      <c r="G7673" s="185" t="s">
        <v>6096</v>
      </c>
      <c r="H7673" s="110" t="s">
        <v>6240</v>
      </c>
      <c r="I7673" s="110"/>
    </row>
    <row r="7674" spans="1:9 16382:16382" ht="11.25" customHeight="1" x14ac:dyDescent="0.2">
      <c r="A7674" s="181">
        <v>104205</v>
      </c>
      <c r="B7674" s="182" t="s">
        <v>6391</v>
      </c>
      <c r="C7674" s="182" t="s">
        <v>178</v>
      </c>
      <c r="D7674" s="183">
        <v>45006</v>
      </c>
      <c r="E7674" s="188" t="s">
        <v>15194</v>
      </c>
      <c r="F7674" s="186">
        <v>40871</v>
      </c>
      <c r="G7674" s="185" t="s">
        <v>6096</v>
      </c>
      <c r="H7674" s="110" t="s">
        <v>6240</v>
      </c>
      <c r="I7674" s="110"/>
    </row>
    <row r="7675" spans="1:9 16382:16382" ht="11.25" customHeight="1" x14ac:dyDescent="0.2">
      <c r="A7675" s="181">
        <v>104206</v>
      </c>
      <c r="B7675" s="182" t="s">
        <v>1266</v>
      </c>
      <c r="C7675" s="182" t="s">
        <v>171</v>
      </c>
      <c r="D7675" s="183">
        <v>45007</v>
      </c>
      <c r="E7675" s="188" t="s">
        <v>15194</v>
      </c>
      <c r="F7675" s="186">
        <v>8056</v>
      </c>
      <c r="G7675" s="185" t="s">
        <v>6096</v>
      </c>
      <c r="H7675" s="110" t="s">
        <v>6240</v>
      </c>
      <c r="I7675" s="110"/>
    </row>
    <row r="7676" spans="1:9 16382:16382" ht="11.25" customHeight="1" x14ac:dyDescent="0.2">
      <c r="A7676" s="181">
        <v>104207</v>
      </c>
      <c r="B7676" s="182" t="s">
        <v>10949</v>
      </c>
      <c r="C7676" s="182" t="s">
        <v>171</v>
      </c>
      <c r="D7676" s="183"/>
      <c r="E7676" s="188" t="s">
        <v>15193</v>
      </c>
      <c r="F7676" s="186">
        <v>0</v>
      </c>
      <c r="G7676" s="185" t="s">
        <v>6096</v>
      </c>
      <c r="H7676" s="110" t="s">
        <v>6155</v>
      </c>
      <c r="I7676" s="110"/>
    </row>
    <row r="7677" spans="1:9 16382:16382" ht="11.25" customHeight="1" x14ac:dyDescent="0.2">
      <c r="A7677" s="181">
        <v>104208</v>
      </c>
      <c r="B7677" s="182" t="s">
        <v>6390</v>
      </c>
      <c r="C7677" s="182" t="s">
        <v>178</v>
      </c>
      <c r="D7677" s="183">
        <v>45007</v>
      </c>
      <c r="E7677" s="188" t="s">
        <v>15194</v>
      </c>
      <c r="F7677" s="186">
        <v>440719</v>
      </c>
      <c r="G7677" s="185" t="s">
        <v>6096</v>
      </c>
      <c r="H7677" s="110" t="s">
        <v>7414</v>
      </c>
      <c r="I7677" s="110"/>
    </row>
    <row r="7678" spans="1:9 16382:16382" ht="11.25" customHeight="1" x14ac:dyDescent="0.2">
      <c r="A7678" s="181">
        <v>104210</v>
      </c>
      <c r="B7678" s="182" t="s">
        <v>10948</v>
      </c>
      <c r="C7678" s="182" t="s">
        <v>183</v>
      </c>
      <c r="D7678" s="183"/>
      <c r="E7678" s="188" t="s">
        <v>15193</v>
      </c>
      <c r="F7678" s="186">
        <v>0</v>
      </c>
      <c r="G7678" s="185" t="s">
        <v>6096</v>
      </c>
      <c r="H7678" s="110" t="s">
        <v>6155</v>
      </c>
      <c r="I7678" s="110"/>
    </row>
    <row r="7679" spans="1:9 16382:16382" ht="11.25" customHeight="1" x14ac:dyDescent="0.2">
      <c r="A7679" s="181">
        <v>104211</v>
      </c>
      <c r="B7679" s="182" t="s">
        <v>6389</v>
      </c>
      <c r="C7679" s="182" t="s">
        <v>178</v>
      </c>
      <c r="D7679" s="183">
        <v>45009</v>
      </c>
      <c r="E7679" s="188" t="s">
        <v>15194</v>
      </c>
      <c r="F7679" s="186">
        <v>16965</v>
      </c>
      <c r="G7679" s="185" t="s">
        <v>6096</v>
      </c>
      <c r="H7679" s="110" t="s">
        <v>6155</v>
      </c>
      <c r="I7679" s="110"/>
    </row>
    <row r="7680" spans="1:9 16382:16382" ht="11.25" customHeight="1" x14ac:dyDescent="0.2">
      <c r="A7680" s="181">
        <v>104212</v>
      </c>
      <c r="B7680" s="182" t="s">
        <v>10947</v>
      </c>
      <c r="C7680" s="182" t="s">
        <v>178</v>
      </c>
      <c r="D7680" s="184"/>
      <c r="E7680" s="188" t="s">
        <v>15193</v>
      </c>
      <c r="F7680" s="186">
        <v>0</v>
      </c>
      <c r="G7680" s="185" t="s">
        <v>6096</v>
      </c>
      <c r="H7680" s="110" t="s">
        <v>6119</v>
      </c>
      <c r="I7680" s="110"/>
    </row>
    <row r="7681" spans="1:9" ht="11.25" customHeight="1" x14ac:dyDescent="0.2">
      <c r="A7681" s="181">
        <v>104213</v>
      </c>
      <c r="B7681" s="182" t="s">
        <v>10946</v>
      </c>
      <c r="C7681" s="182" t="s">
        <v>178</v>
      </c>
      <c r="D7681" s="184"/>
      <c r="E7681" s="188" t="s">
        <v>15193</v>
      </c>
      <c r="F7681" s="186">
        <v>0</v>
      </c>
      <c r="G7681" s="185" t="s">
        <v>6096</v>
      </c>
      <c r="H7681" s="110" t="s">
        <v>6119</v>
      </c>
      <c r="I7681" s="110"/>
    </row>
    <row r="7682" spans="1:9" ht="11.25" customHeight="1" x14ac:dyDescent="0.2">
      <c r="A7682" s="181">
        <v>104214</v>
      </c>
      <c r="B7682" s="182" t="s">
        <v>3813</v>
      </c>
      <c r="C7682" s="182" t="s">
        <v>178</v>
      </c>
      <c r="D7682" s="183">
        <v>44589</v>
      </c>
      <c r="E7682" s="188" t="s">
        <v>7328</v>
      </c>
      <c r="F7682" s="186">
        <v>23639</v>
      </c>
      <c r="G7682" s="185" t="s">
        <v>6096</v>
      </c>
      <c r="H7682" s="110" t="s">
        <v>6370</v>
      </c>
      <c r="I7682" s="110"/>
    </row>
    <row r="7683" spans="1:9" ht="11.25" customHeight="1" x14ac:dyDescent="0.2">
      <c r="A7683" s="181">
        <v>104215</v>
      </c>
      <c r="B7683" s="182" t="s">
        <v>3814</v>
      </c>
      <c r="C7683" s="182" t="s">
        <v>178</v>
      </c>
      <c r="D7683" s="183">
        <v>44589</v>
      </c>
      <c r="E7683" s="188" t="s">
        <v>7328</v>
      </c>
      <c r="F7683" s="186">
        <v>23639</v>
      </c>
      <c r="G7683" s="185" t="s">
        <v>6096</v>
      </c>
      <c r="H7683" s="110" t="s">
        <v>6370</v>
      </c>
      <c r="I7683" s="110"/>
    </row>
    <row r="7684" spans="1:9" ht="11.25" customHeight="1" x14ac:dyDescent="0.2">
      <c r="A7684" s="181">
        <v>104216</v>
      </c>
      <c r="B7684" s="182" t="s">
        <v>10945</v>
      </c>
      <c r="C7684" s="182" t="s">
        <v>751</v>
      </c>
      <c r="D7684" s="184"/>
      <c r="E7684" s="188" t="s">
        <v>15193</v>
      </c>
      <c r="F7684" s="186">
        <v>0</v>
      </c>
      <c r="G7684" s="185" t="s">
        <v>6096</v>
      </c>
      <c r="H7684" s="110" t="s">
        <v>6191</v>
      </c>
      <c r="I7684" s="110"/>
    </row>
    <row r="7685" spans="1:9" ht="11.25" customHeight="1" x14ac:dyDescent="0.2">
      <c r="A7685" s="181">
        <v>104217</v>
      </c>
      <c r="B7685" s="182" t="s">
        <v>2870</v>
      </c>
      <c r="C7685" s="182" t="s">
        <v>751</v>
      </c>
      <c r="D7685" s="184"/>
      <c r="E7685" s="188" t="s">
        <v>15193</v>
      </c>
      <c r="F7685" s="186">
        <v>0</v>
      </c>
      <c r="G7685" s="185" t="s">
        <v>6096</v>
      </c>
      <c r="H7685" s="110" t="s">
        <v>6191</v>
      </c>
      <c r="I7685" s="110"/>
    </row>
    <row r="7686" spans="1:9" ht="11.25" customHeight="1" x14ac:dyDescent="0.2">
      <c r="A7686" s="181">
        <v>104219</v>
      </c>
      <c r="B7686" s="182" t="s">
        <v>8985</v>
      </c>
      <c r="C7686" s="182" t="s">
        <v>868</v>
      </c>
      <c r="D7686" s="184">
        <v>43537</v>
      </c>
      <c r="E7686" s="188" t="s">
        <v>15195</v>
      </c>
      <c r="F7686" s="186">
        <v>214200</v>
      </c>
      <c r="G7686" s="185" t="s">
        <v>6096</v>
      </c>
      <c r="H7686" s="110" t="s">
        <v>6155</v>
      </c>
      <c r="I7686" s="110"/>
    </row>
    <row r="7687" spans="1:9" ht="11.25" customHeight="1" x14ac:dyDescent="0.2">
      <c r="A7687" s="181">
        <v>104220</v>
      </c>
      <c r="B7687" s="182" t="s">
        <v>4113</v>
      </c>
      <c r="C7687" s="182" t="s">
        <v>751</v>
      </c>
      <c r="D7687" s="184"/>
      <c r="E7687" s="188" t="s">
        <v>15193</v>
      </c>
      <c r="F7687" s="186">
        <v>0</v>
      </c>
      <c r="G7687" s="185" t="s">
        <v>6096</v>
      </c>
      <c r="H7687" s="110" t="s">
        <v>6155</v>
      </c>
      <c r="I7687" s="110"/>
    </row>
    <row r="7688" spans="1:9" ht="11.25" customHeight="1" x14ac:dyDescent="0.2">
      <c r="A7688" s="181">
        <v>104221</v>
      </c>
      <c r="B7688" s="182" t="s">
        <v>2468</v>
      </c>
      <c r="C7688" s="182" t="s">
        <v>178</v>
      </c>
      <c r="D7688" s="183">
        <v>44592</v>
      </c>
      <c r="E7688" s="188" t="s">
        <v>7328</v>
      </c>
      <c r="F7688" s="186">
        <v>19943</v>
      </c>
      <c r="G7688" s="185" t="s">
        <v>6096</v>
      </c>
      <c r="H7688" s="110" t="s">
        <v>6155</v>
      </c>
      <c r="I7688" s="110"/>
    </row>
    <row r="7689" spans="1:9" ht="11.25" customHeight="1" x14ac:dyDescent="0.2">
      <c r="A7689" s="181">
        <v>104222</v>
      </c>
      <c r="B7689" s="182" t="s">
        <v>4020</v>
      </c>
      <c r="C7689" s="182" t="s">
        <v>178</v>
      </c>
      <c r="D7689" s="184"/>
      <c r="E7689" s="188" t="s">
        <v>15193</v>
      </c>
      <c r="F7689" s="186">
        <v>0</v>
      </c>
      <c r="G7689" s="185" t="s">
        <v>6096</v>
      </c>
      <c r="H7689" s="110" t="s">
        <v>6155</v>
      </c>
      <c r="I7689" s="110"/>
    </row>
    <row r="7690" spans="1:9" ht="11.25" customHeight="1" x14ac:dyDescent="0.2">
      <c r="A7690" s="181">
        <v>104223</v>
      </c>
      <c r="B7690" s="182" t="s">
        <v>2482</v>
      </c>
      <c r="C7690" s="182" t="s">
        <v>178</v>
      </c>
      <c r="D7690" s="183"/>
      <c r="E7690" s="188" t="s">
        <v>15193</v>
      </c>
      <c r="F7690" s="186">
        <v>0</v>
      </c>
      <c r="G7690" s="185" t="s">
        <v>6096</v>
      </c>
      <c r="H7690" s="110" t="s">
        <v>6257</v>
      </c>
      <c r="I7690" s="110"/>
    </row>
    <row r="7691" spans="1:9" ht="11.25" customHeight="1" x14ac:dyDescent="0.2">
      <c r="A7691" s="181">
        <v>104225</v>
      </c>
      <c r="B7691" s="182" t="s">
        <v>10944</v>
      </c>
      <c r="C7691" s="182" t="s">
        <v>178</v>
      </c>
      <c r="D7691" s="183"/>
      <c r="E7691" s="188" t="s">
        <v>15193</v>
      </c>
      <c r="F7691" s="186">
        <v>0</v>
      </c>
      <c r="G7691" s="185" t="s">
        <v>6096</v>
      </c>
      <c r="H7691" s="110" t="s">
        <v>6342</v>
      </c>
      <c r="I7691" s="110"/>
    </row>
    <row r="7692" spans="1:9" ht="11.25" customHeight="1" x14ac:dyDescent="0.2">
      <c r="A7692" s="181">
        <v>104226</v>
      </c>
      <c r="B7692" s="182" t="s">
        <v>10943</v>
      </c>
      <c r="C7692" s="182" t="s">
        <v>273</v>
      </c>
      <c r="D7692" s="183"/>
      <c r="E7692" s="188" t="s">
        <v>15193</v>
      </c>
      <c r="F7692" s="186">
        <v>0</v>
      </c>
      <c r="G7692" s="185" t="s">
        <v>6096</v>
      </c>
      <c r="H7692" s="110" t="s">
        <v>6315</v>
      </c>
      <c r="I7692" s="110"/>
    </row>
    <row r="7693" spans="1:9" ht="11.25" customHeight="1" x14ac:dyDescent="0.2">
      <c r="A7693" s="181">
        <v>104231</v>
      </c>
      <c r="B7693" s="182" t="s">
        <v>2462</v>
      </c>
      <c r="C7693" s="182" t="s">
        <v>178</v>
      </c>
      <c r="D7693" s="184"/>
      <c r="E7693" s="188" t="s">
        <v>15193</v>
      </c>
      <c r="F7693" s="186">
        <v>0</v>
      </c>
      <c r="G7693" s="185" t="s">
        <v>6096</v>
      </c>
      <c r="H7693" s="110" t="s">
        <v>6342</v>
      </c>
      <c r="I7693" s="110"/>
    </row>
    <row r="7694" spans="1:9" ht="11.25" customHeight="1" x14ac:dyDescent="0.2">
      <c r="A7694" s="181">
        <v>104232</v>
      </c>
      <c r="B7694" s="182" t="s">
        <v>10942</v>
      </c>
      <c r="C7694" s="182" t="s">
        <v>178</v>
      </c>
      <c r="D7694" s="183"/>
      <c r="E7694" s="188" t="s">
        <v>15193</v>
      </c>
      <c r="F7694" s="186">
        <v>0</v>
      </c>
      <c r="G7694" s="185" t="s">
        <v>6096</v>
      </c>
      <c r="H7694" s="110" t="s">
        <v>6342</v>
      </c>
      <c r="I7694" s="110"/>
    </row>
    <row r="7695" spans="1:9" ht="11.25" customHeight="1" x14ac:dyDescent="0.2">
      <c r="A7695" s="181">
        <v>104233</v>
      </c>
      <c r="B7695" s="182" t="s">
        <v>988</v>
      </c>
      <c r="C7695" s="182" t="s">
        <v>401</v>
      </c>
      <c r="D7695" s="183"/>
      <c r="E7695" s="188" t="s">
        <v>15193</v>
      </c>
      <c r="F7695" s="186">
        <v>0</v>
      </c>
      <c r="G7695" s="185" t="s">
        <v>6096</v>
      </c>
      <c r="H7695" s="110" t="s">
        <v>6119</v>
      </c>
      <c r="I7695" s="110"/>
    </row>
    <row r="7696" spans="1:9" ht="11.25" customHeight="1" x14ac:dyDescent="0.2">
      <c r="A7696" s="181">
        <v>104234</v>
      </c>
      <c r="B7696" s="182" t="s">
        <v>955</v>
      </c>
      <c r="C7696" s="182" t="s">
        <v>401</v>
      </c>
      <c r="D7696" s="183">
        <v>44616</v>
      </c>
      <c r="E7696" s="188" t="s">
        <v>7328</v>
      </c>
      <c r="F7696" s="186">
        <v>519228</v>
      </c>
      <c r="G7696" s="185" t="s">
        <v>6096</v>
      </c>
      <c r="H7696" s="110" t="s">
        <v>6119</v>
      </c>
      <c r="I7696" s="110"/>
    </row>
    <row r="7697" spans="1:9" ht="11.25" customHeight="1" x14ac:dyDescent="0.2">
      <c r="A7697" s="181">
        <v>104235</v>
      </c>
      <c r="B7697" s="182" t="s">
        <v>885</v>
      </c>
      <c r="C7697" s="182" t="s">
        <v>4484</v>
      </c>
      <c r="D7697" s="184"/>
      <c r="E7697" s="188" t="s">
        <v>15193</v>
      </c>
      <c r="F7697" s="186">
        <v>0</v>
      </c>
      <c r="G7697" s="185" t="s">
        <v>6096</v>
      </c>
      <c r="H7697" s="110" t="s">
        <v>6119</v>
      </c>
      <c r="I7697" s="110"/>
    </row>
    <row r="7698" spans="1:9" ht="11.25" customHeight="1" x14ac:dyDescent="0.2">
      <c r="A7698" s="181">
        <v>104236</v>
      </c>
      <c r="B7698" s="182" t="s">
        <v>6946</v>
      </c>
      <c r="C7698" s="182" t="s">
        <v>178</v>
      </c>
      <c r="D7698" s="183">
        <v>45007</v>
      </c>
      <c r="E7698" s="188" t="s">
        <v>15194</v>
      </c>
      <c r="F7698" s="186">
        <v>715</v>
      </c>
      <c r="G7698" s="185" t="s">
        <v>6096</v>
      </c>
      <c r="H7698" s="110" t="s">
        <v>6119</v>
      </c>
      <c r="I7698" s="110"/>
    </row>
    <row r="7699" spans="1:9" ht="11.25" customHeight="1" x14ac:dyDescent="0.2">
      <c r="A7699" s="181">
        <v>104237</v>
      </c>
      <c r="B7699" s="182" t="s">
        <v>828</v>
      </c>
      <c r="C7699" s="182" t="s">
        <v>178</v>
      </c>
      <c r="D7699" s="183"/>
      <c r="E7699" s="188" t="s">
        <v>15193</v>
      </c>
      <c r="F7699" s="186">
        <v>0</v>
      </c>
      <c r="G7699" s="185" t="s">
        <v>6096</v>
      </c>
      <c r="H7699" s="110" t="s">
        <v>6119</v>
      </c>
      <c r="I7699" s="110"/>
    </row>
    <row r="7700" spans="1:9" ht="11.25" customHeight="1" x14ac:dyDescent="0.2">
      <c r="A7700" s="181">
        <v>104238</v>
      </c>
      <c r="B7700" s="182" t="s">
        <v>10941</v>
      </c>
      <c r="C7700" s="182" t="s">
        <v>4484</v>
      </c>
      <c r="D7700" s="183"/>
      <c r="E7700" s="188" t="s">
        <v>15193</v>
      </c>
      <c r="F7700" s="186">
        <v>0</v>
      </c>
      <c r="G7700" s="185" t="s">
        <v>6096</v>
      </c>
      <c r="H7700" s="110" t="s">
        <v>6168</v>
      </c>
      <c r="I7700" s="110"/>
    </row>
    <row r="7701" spans="1:9" ht="11.25" customHeight="1" x14ac:dyDescent="0.2">
      <c r="A7701" s="181">
        <v>104239</v>
      </c>
      <c r="B7701" s="182" t="s">
        <v>10940</v>
      </c>
      <c r="C7701" s="182" t="s">
        <v>4484</v>
      </c>
      <c r="D7701" s="183"/>
      <c r="E7701" s="188" t="s">
        <v>15193</v>
      </c>
      <c r="F7701" s="186">
        <v>0</v>
      </c>
      <c r="G7701" s="185" t="s">
        <v>6096</v>
      </c>
      <c r="H7701" s="110" t="s">
        <v>7934</v>
      </c>
      <c r="I7701" s="110"/>
    </row>
    <row r="7702" spans="1:9" ht="11.25" customHeight="1" x14ac:dyDescent="0.2">
      <c r="A7702" s="181">
        <v>104240</v>
      </c>
      <c r="B7702" s="182" t="s">
        <v>10939</v>
      </c>
      <c r="C7702" s="182" t="s">
        <v>4484</v>
      </c>
      <c r="D7702" s="183"/>
      <c r="E7702" s="188" t="s">
        <v>15193</v>
      </c>
      <c r="F7702" s="186">
        <v>0</v>
      </c>
      <c r="G7702" s="185" t="s">
        <v>6096</v>
      </c>
      <c r="H7702" s="110" t="s">
        <v>6191</v>
      </c>
      <c r="I7702" s="110"/>
    </row>
    <row r="7703" spans="1:9" ht="11.25" customHeight="1" x14ac:dyDescent="0.2">
      <c r="A7703" s="181">
        <v>104244</v>
      </c>
      <c r="B7703" s="182" t="s">
        <v>10938</v>
      </c>
      <c r="C7703" s="182" t="s">
        <v>178</v>
      </c>
      <c r="D7703" s="183"/>
      <c r="E7703" s="188" t="s">
        <v>15193</v>
      </c>
      <c r="F7703" s="186">
        <v>0</v>
      </c>
      <c r="G7703" s="185" t="s">
        <v>6096</v>
      </c>
      <c r="H7703" s="110" t="s">
        <v>6119</v>
      </c>
      <c r="I7703" s="110"/>
    </row>
    <row r="7704" spans="1:9" ht="11.25" customHeight="1" x14ac:dyDescent="0.2">
      <c r="A7704" s="181">
        <v>104245</v>
      </c>
      <c r="B7704" s="182" t="s">
        <v>10937</v>
      </c>
      <c r="C7704" s="182" t="s">
        <v>178</v>
      </c>
      <c r="D7704" s="183"/>
      <c r="E7704" s="188" t="s">
        <v>15193</v>
      </c>
      <c r="F7704" s="186">
        <v>0</v>
      </c>
      <c r="G7704" s="185" t="s">
        <v>6096</v>
      </c>
      <c r="H7704" s="110" t="s">
        <v>6119</v>
      </c>
      <c r="I7704" s="110"/>
    </row>
    <row r="7705" spans="1:9" ht="11.25" customHeight="1" x14ac:dyDescent="0.2">
      <c r="A7705" s="181">
        <v>104246</v>
      </c>
      <c r="B7705" s="182" t="s">
        <v>10936</v>
      </c>
      <c r="C7705" s="182" t="s">
        <v>178</v>
      </c>
      <c r="D7705" s="183"/>
      <c r="E7705" s="188" t="s">
        <v>15193</v>
      </c>
      <c r="F7705" s="186">
        <v>0</v>
      </c>
      <c r="G7705" s="185" t="s">
        <v>6096</v>
      </c>
      <c r="H7705" s="110" t="s">
        <v>6119</v>
      </c>
      <c r="I7705" s="110"/>
    </row>
    <row r="7706" spans="1:9" ht="11.25" customHeight="1" x14ac:dyDescent="0.2">
      <c r="A7706" s="181">
        <v>104247</v>
      </c>
      <c r="B7706" s="182" t="s">
        <v>10935</v>
      </c>
      <c r="C7706" s="182" t="s">
        <v>178</v>
      </c>
      <c r="D7706" s="183"/>
      <c r="E7706" s="188" t="s">
        <v>15193</v>
      </c>
      <c r="F7706" s="186">
        <v>0</v>
      </c>
      <c r="G7706" s="185" t="s">
        <v>6096</v>
      </c>
      <c r="H7706" s="110" t="s">
        <v>6362</v>
      </c>
      <c r="I7706" s="110"/>
    </row>
    <row r="7707" spans="1:9" ht="11.25" customHeight="1" x14ac:dyDescent="0.2">
      <c r="A7707" s="181">
        <v>104248</v>
      </c>
      <c r="B7707" s="182" t="s">
        <v>10934</v>
      </c>
      <c r="C7707" s="182" t="s">
        <v>4484</v>
      </c>
      <c r="D7707" s="183"/>
      <c r="E7707" s="188" t="s">
        <v>15193</v>
      </c>
      <c r="F7707" s="186">
        <v>0</v>
      </c>
      <c r="G7707" s="185" t="s">
        <v>6096</v>
      </c>
      <c r="H7707" s="110" t="s">
        <v>6362</v>
      </c>
      <c r="I7707" s="110"/>
    </row>
    <row r="7708" spans="1:9" ht="11.25" customHeight="1" x14ac:dyDescent="0.2">
      <c r="A7708" s="181">
        <v>104249</v>
      </c>
      <c r="B7708" s="182" t="s">
        <v>10933</v>
      </c>
      <c r="C7708" s="182" t="s">
        <v>868</v>
      </c>
      <c r="D7708" s="183"/>
      <c r="E7708" s="188" t="s">
        <v>15193</v>
      </c>
      <c r="F7708" s="186">
        <v>0</v>
      </c>
      <c r="G7708" s="185" t="s">
        <v>6096</v>
      </c>
      <c r="H7708" s="110" t="s">
        <v>6155</v>
      </c>
      <c r="I7708" s="110"/>
    </row>
    <row r="7709" spans="1:9" ht="11.25" customHeight="1" x14ac:dyDescent="0.2">
      <c r="A7709" s="181">
        <v>104250</v>
      </c>
      <c r="B7709" s="182" t="s">
        <v>8521</v>
      </c>
      <c r="C7709" s="182" t="s">
        <v>178</v>
      </c>
      <c r="D7709" s="183">
        <v>43650</v>
      </c>
      <c r="E7709" s="188" t="s">
        <v>15195</v>
      </c>
      <c r="F7709" s="186">
        <v>278380</v>
      </c>
      <c r="G7709" s="185" t="s">
        <v>6096</v>
      </c>
      <c r="H7709" s="110" t="s">
        <v>6100</v>
      </c>
      <c r="I7709" s="110"/>
    </row>
    <row r="7710" spans="1:9" ht="11.25" customHeight="1" x14ac:dyDescent="0.2">
      <c r="A7710" s="181">
        <v>104251</v>
      </c>
      <c r="B7710" s="182" t="s">
        <v>5862</v>
      </c>
      <c r="C7710" s="182" t="s">
        <v>171</v>
      </c>
      <c r="D7710" s="183">
        <v>43650</v>
      </c>
      <c r="E7710" s="188" t="s">
        <v>15195</v>
      </c>
      <c r="F7710" s="186">
        <v>4217</v>
      </c>
      <c r="G7710" s="185" t="s">
        <v>6096</v>
      </c>
      <c r="H7710" s="110" t="s">
        <v>6100</v>
      </c>
      <c r="I7710" s="110"/>
    </row>
    <row r="7711" spans="1:9" ht="11.25" customHeight="1" x14ac:dyDescent="0.2">
      <c r="A7711" s="181">
        <v>104252</v>
      </c>
      <c r="B7711" s="182" t="s">
        <v>10931</v>
      </c>
      <c r="C7711" s="182" t="s">
        <v>178</v>
      </c>
      <c r="D7711" s="183"/>
      <c r="E7711" s="188" t="s">
        <v>15193</v>
      </c>
      <c r="F7711" s="186">
        <v>0</v>
      </c>
      <c r="G7711" s="185" t="s">
        <v>6096</v>
      </c>
      <c r="H7711" s="110" t="s">
        <v>6100</v>
      </c>
      <c r="I7711" s="110"/>
    </row>
    <row r="7712" spans="1:9" ht="11.25" customHeight="1" x14ac:dyDescent="0.2">
      <c r="A7712" s="181">
        <v>104253</v>
      </c>
      <c r="B7712" s="182" t="s">
        <v>2009</v>
      </c>
      <c r="C7712" s="182" t="s">
        <v>178</v>
      </c>
      <c r="D7712" s="183">
        <v>44599</v>
      </c>
      <c r="E7712" s="188" t="s">
        <v>7328</v>
      </c>
      <c r="F7712" s="186">
        <v>145128</v>
      </c>
      <c r="G7712" s="185" t="s">
        <v>6096</v>
      </c>
      <c r="H7712" s="110" t="s">
        <v>6100</v>
      </c>
      <c r="I7712" s="110"/>
    </row>
    <row r="7713" spans="1:9" ht="11.25" customHeight="1" x14ac:dyDescent="0.2">
      <c r="A7713" s="181">
        <v>104254</v>
      </c>
      <c r="B7713" s="182" t="s">
        <v>4203</v>
      </c>
      <c r="C7713" s="182" t="s">
        <v>178</v>
      </c>
      <c r="D7713" s="183">
        <v>43650</v>
      </c>
      <c r="E7713" s="188" t="s">
        <v>15195</v>
      </c>
      <c r="F7713" s="186">
        <v>33677</v>
      </c>
      <c r="G7713" s="185" t="s">
        <v>6096</v>
      </c>
      <c r="H7713" s="110" t="s">
        <v>6100</v>
      </c>
      <c r="I7713" s="110"/>
    </row>
    <row r="7714" spans="1:9" ht="11.25" customHeight="1" x14ac:dyDescent="0.2">
      <c r="A7714" s="181">
        <v>104255</v>
      </c>
      <c r="B7714" s="182" t="s">
        <v>4267</v>
      </c>
      <c r="C7714" s="182" t="s">
        <v>178</v>
      </c>
      <c r="D7714" s="183">
        <v>43650</v>
      </c>
      <c r="E7714" s="188" t="s">
        <v>15195</v>
      </c>
      <c r="F7714" s="186">
        <v>154200</v>
      </c>
      <c r="G7714" s="185" t="s">
        <v>6096</v>
      </c>
      <c r="H7714" s="110" t="s">
        <v>6119</v>
      </c>
      <c r="I7714" s="110"/>
    </row>
    <row r="7715" spans="1:9" ht="11.25" customHeight="1" x14ac:dyDescent="0.2">
      <c r="A7715" s="181">
        <v>104256</v>
      </c>
      <c r="B7715" s="182" t="s">
        <v>4275</v>
      </c>
      <c r="C7715" s="182" t="s">
        <v>178</v>
      </c>
      <c r="D7715" s="183">
        <v>43650</v>
      </c>
      <c r="E7715" s="188" t="s">
        <v>15195</v>
      </c>
      <c r="F7715" s="186">
        <v>35200</v>
      </c>
      <c r="G7715" s="185" t="s">
        <v>6096</v>
      </c>
      <c r="H7715" s="110" t="s">
        <v>6119</v>
      </c>
      <c r="I7715" s="110"/>
    </row>
    <row r="7716" spans="1:9" ht="11.25" customHeight="1" x14ac:dyDescent="0.2">
      <c r="A7716" s="181">
        <v>104257</v>
      </c>
      <c r="B7716" s="182" t="s">
        <v>5928</v>
      </c>
      <c r="C7716" s="182" t="s">
        <v>178</v>
      </c>
      <c r="D7716" s="183">
        <v>43650</v>
      </c>
      <c r="E7716" s="188" t="s">
        <v>15195</v>
      </c>
      <c r="F7716" s="186">
        <v>16700</v>
      </c>
      <c r="G7716" s="185" t="s">
        <v>6096</v>
      </c>
      <c r="H7716" s="110" t="s">
        <v>6147</v>
      </c>
      <c r="I7716" s="110"/>
    </row>
    <row r="7717" spans="1:9" ht="11.25" customHeight="1" x14ac:dyDescent="0.2">
      <c r="A7717" s="181">
        <v>104258</v>
      </c>
      <c r="B7717" s="182" t="s">
        <v>4080</v>
      </c>
      <c r="C7717" s="182" t="s">
        <v>178</v>
      </c>
      <c r="D7717" s="183">
        <v>43650</v>
      </c>
      <c r="E7717" s="188" t="s">
        <v>15195</v>
      </c>
      <c r="F7717" s="186">
        <v>9493</v>
      </c>
      <c r="G7717" s="185" t="s">
        <v>6096</v>
      </c>
      <c r="H7717" s="110" t="s">
        <v>6152</v>
      </c>
      <c r="I7717" s="110"/>
    </row>
    <row r="7718" spans="1:9" ht="11.25" customHeight="1" x14ac:dyDescent="0.2">
      <c r="A7718" s="181">
        <v>104259</v>
      </c>
      <c r="B7718" s="182" t="s">
        <v>5910</v>
      </c>
      <c r="C7718" s="182" t="s">
        <v>178</v>
      </c>
      <c r="D7718" s="183"/>
      <c r="E7718" s="188" t="s">
        <v>15193</v>
      </c>
      <c r="F7718" s="186">
        <v>0</v>
      </c>
      <c r="G7718" s="185" t="s">
        <v>6096</v>
      </c>
      <c r="H7718" s="110" t="s">
        <v>6155</v>
      </c>
      <c r="I7718" s="110"/>
    </row>
    <row r="7719" spans="1:9" ht="11.25" customHeight="1" x14ac:dyDescent="0.2">
      <c r="A7719" s="181">
        <v>104260</v>
      </c>
      <c r="B7719" s="182" t="s">
        <v>4257</v>
      </c>
      <c r="C7719" s="182" t="s">
        <v>178</v>
      </c>
      <c r="D7719" s="183">
        <v>43852</v>
      </c>
      <c r="E7719" s="188" t="s">
        <v>15196</v>
      </c>
      <c r="F7719" s="186">
        <v>28633.99</v>
      </c>
      <c r="G7719" s="185" t="s">
        <v>6096</v>
      </c>
      <c r="H7719" s="110" t="s">
        <v>6155</v>
      </c>
      <c r="I7719" s="110"/>
    </row>
    <row r="7720" spans="1:9" ht="11.25" customHeight="1" x14ac:dyDescent="0.2">
      <c r="A7720" s="181">
        <v>104261</v>
      </c>
      <c r="B7720" s="182" t="s">
        <v>4142</v>
      </c>
      <c r="C7720" s="182" t="s">
        <v>178</v>
      </c>
      <c r="D7720" s="183">
        <v>43650</v>
      </c>
      <c r="E7720" s="188" t="s">
        <v>15195</v>
      </c>
      <c r="F7720" s="186">
        <v>53550</v>
      </c>
      <c r="G7720" s="185" t="s">
        <v>6096</v>
      </c>
      <c r="H7720" s="110" t="s">
        <v>6406</v>
      </c>
      <c r="I7720" s="110"/>
    </row>
    <row r="7721" spans="1:9" ht="11.25" customHeight="1" x14ac:dyDescent="0.2">
      <c r="A7721" s="181">
        <v>104262</v>
      </c>
      <c r="B7721" s="182" t="s">
        <v>4056</v>
      </c>
      <c r="C7721" s="182" t="s">
        <v>178</v>
      </c>
      <c r="D7721" s="183">
        <v>43650</v>
      </c>
      <c r="E7721" s="188" t="s">
        <v>15195</v>
      </c>
      <c r="F7721" s="186">
        <v>1000</v>
      </c>
      <c r="G7721" s="185" t="s">
        <v>6096</v>
      </c>
      <c r="H7721" s="110" t="s">
        <v>6119</v>
      </c>
      <c r="I7721" s="110"/>
    </row>
    <row r="7722" spans="1:9" ht="11.25" customHeight="1" x14ac:dyDescent="0.2">
      <c r="A7722" s="181">
        <v>104263</v>
      </c>
      <c r="B7722" s="182" t="s">
        <v>8520</v>
      </c>
      <c r="C7722" s="182" t="s">
        <v>178</v>
      </c>
      <c r="D7722" s="183">
        <v>43650</v>
      </c>
      <c r="E7722" s="188" t="s">
        <v>15195</v>
      </c>
      <c r="F7722" s="186">
        <v>184450</v>
      </c>
      <c r="G7722" s="185" t="s">
        <v>6096</v>
      </c>
      <c r="H7722" s="110" t="s">
        <v>6119</v>
      </c>
      <c r="I7722" s="110"/>
    </row>
    <row r="7723" spans="1:9" ht="11.25" customHeight="1" x14ac:dyDescent="0.2">
      <c r="A7723" s="181">
        <v>104264</v>
      </c>
      <c r="B7723" s="182" t="s">
        <v>7933</v>
      </c>
      <c r="C7723" s="182" t="s">
        <v>5199</v>
      </c>
      <c r="D7723" s="183">
        <v>45329</v>
      </c>
      <c r="E7723" s="188" t="s">
        <v>10909</v>
      </c>
      <c r="F7723" s="186">
        <v>121711</v>
      </c>
      <c r="G7723" s="185" t="s">
        <v>6096</v>
      </c>
      <c r="H7723" s="110" t="s">
        <v>6119</v>
      </c>
      <c r="I7723" s="110"/>
    </row>
    <row r="7724" spans="1:9" ht="11.25" customHeight="1" x14ac:dyDescent="0.2">
      <c r="A7724" s="181">
        <v>104265</v>
      </c>
      <c r="B7724" s="182" t="s">
        <v>3432</v>
      </c>
      <c r="C7724" s="182" t="s">
        <v>178</v>
      </c>
      <c r="D7724" s="183">
        <v>45009</v>
      </c>
      <c r="E7724" s="188" t="s">
        <v>15194</v>
      </c>
      <c r="F7724" s="186">
        <v>1228509.99</v>
      </c>
      <c r="G7724" s="185" t="s">
        <v>6096</v>
      </c>
      <c r="H7724" s="110" t="s">
        <v>6213</v>
      </c>
      <c r="I7724" s="110"/>
    </row>
    <row r="7725" spans="1:9" ht="11.25" customHeight="1" x14ac:dyDescent="0.2">
      <c r="A7725" s="181">
        <v>104266</v>
      </c>
      <c r="B7725" s="182" t="s">
        <v>3182</v>
      </c>
      <c r="C7725" s="182" t="s">
        <v>183</v>
      </c>
      <c r="D7725" s="184">
        <v>43563</v>
      </c>
      <c r="E7725" s="188" t="s">
        <v>15195</v>
      </c>
      <c r="F7725" s="186">
        <v>220150</v>
      </c>
      <c r="G7725" s="185" t="s">
        <v>6096</v>
      </c>
      <c r="H7725" s="110" t="s">
        <v>6213</v>
      </c>
      <c r="I7725" s="110"/>
    </row>
    <row r="7726" spans="1:9" ht="11.25" customHeight="1" x14ac:dyDescent="0.2">
      <c r="A7726" s="181">
        <v>104268</v>
      </c>
      <c r="B7726" s="182" t="s">
        <v>3603</v>
      </c>
      <c r="C7726" s="182" t="s">
        <v>178</v>
      </c>
      <c r="D7726" s="183"/>
      <c r="E7726" s="188" t="s">
        <v>15193</v>
      </c>
      <c r="F7726" s="186">
        <v>0</v>
      </c>
      <c r="G7726" s="185" t="s">
        <v>6096</v>
      </c>
      <c r="H7726" s="110" t="s">
        <v>6213</v>
      </c>
      <c r="I7726" s="110"/>
    </row>
    <row r="7727" spans="1:9" ht="11.25" customHeight="1" x14ac:dyDescent="0.2">
      <c r="A7727" s="181">
        <v>104269</v>
      </c>
      <c r="B7727" s="182" t="s">
        <v>291</v>
      </c>
      <c r="C7727" s="182" t="s">
        <v>273</v>
      </c>
      <c r="D7727" s="183"/>
      <c r="E7727" s="188" t="s">
        <v>15193</v>
      </c>
      <c r="F7727" s="186">
        <v>0</v>
      </c>
      <c r="G7727" s="185" t="s">
        <v>6096</v>
      </c>
      <c r="H7727" s="110" t="s">
        <v>6396</v>
      </c>
      <c r="I7727" s="110"/>
    </row>
    <row r="7728" spans="1:9" ht="11.25" customHeight="1" x14ac:dyDescent="0.2">
      <c r="A7728" s="181">
        <v>104270</v>
      </c>
      <c r="B7728" s="182" t="s">
        <v>1513</v>
      </c>
      <c r="C7728" s="182" t="s">
        <v>178</v>
      </c>
      <c r="D7728" s="183">
        <v>43553</v>
      </c>
      <c r="E7728" s="188" t="s">
        <v>15195</v>
      </c>
      <c r="F7728" s="186">
        <v>641600</v>
      </c>
      <c r="G7728" s="185" t="s">
        <v>6096</v>
      </c>
      <c r="H7728" s="110" t="s">
        <v>6396</v>
      </c>
      <c r="I7728" s="110"/>
    </row>
    <row r="7729" spans="1:9" ht="11.25" customHeight="1" x14ac:dyDescent="0.2">
      <c r="A7729" s="181">
        <v>104271</v>
      </c>
      <c r="B7729" s="182" t="s">
        <v>10930</v>
      </c>
      <c r="C7729" s="182" t="s">
        <v>178</v>
      </c>
      <c r="D7729" s="183"/>
      <c r="E7729" s="188" t="s">
        <v>15193</v>
      </c>
      <c r="F7729" s="186">
        <v>0</v>
      </c>
      <c r="G7729" s="185" t="s">
        <v>6096</v>
      </c>
      <c r="H7729" s="110" t="s">
        <v>6396</v>
      </c>
      <c r="I7729" s="110"/>
    </row>
    <row r="7730" spans="1:9" ht="11.25" customHeight="1" x14ac:dyDescent="0.2">
      <c r="A7730" s="181">
        <v>104272</v>
      </c>
      <c r="B7730" s="182" t="s">
        <v>6388</v>
      </c>
      <c r="C7730" s="182" t="s">
        <v>178</v>
      </c>
      <c r="D7730" s="183">
        <v>45069</v>
      </c>
      <c r="E7730" s="188" t="s">
        <v>15194</v>
      </c>
      <c r="F7730" s="186">
        <v>475480.01</v>
      </c>
      <c r="G7730" s="185" t="s">
        <v>6096</v>
      </c>
      <c r="H7730" s="110" t="s">
        <v>6191</v>
      </c>
      <c r="I7730" s="110"/>
    </row>
    <row r="7731" spans="1:9" ht="11.25" customHeight="1" x14ac:dyDescent="0.2">
      <c r="A7731" s="181">
        <v>104274</v>
      </c>
      <c r="B7731" s="182" t="s">
        <v>5061</v>
      </c>
      <c r="C7731" s="182" t="s">
        <v>178</v>
      </c>
      <c r="D7731" s="183"/>
      <c r="E7731" s="188" t="s">
        <v>15193</v>
      </c>
      <c r="F7731" s="186">
        <v>0</v>
      </c>
      <c r="G7731" s="185" t="s">
        <v>6096</v>
      </c>
      <c r="H7731" s="110" t="s">
        <v>6949</v>
      </c>
      <c r="I7731" s="110"/>
    </row>
    <row r="7732" spans="1:9" ht="11.25" customHeight="1" x14ac:dyDescent="0.2">
      <c r="A7732" s="181">
        <v>104275</v>
      </c>
      <c r="B7732" s="182" t="s">
        <v>10929</v>
      </c>
      <c r="C7732" s="182" t="s">
        <v>4484</v>
      </c>
      <c r="D7732" s="184"/>
      <c r="E7732" s="188" t="s">
        <v>15193</v>
      </c>
      <c r="F7732" s="186">
        <v>0</v>
      </c>
      <c r="G7732" s="185" t="s">
        <v>6096</v>
      </c>
      <c r="H7732" s="110" t="s">
        <v>6949</v>
      </c>
      <c r="I7732" s="110"/>
    </row>
    <row r="7733" spans="1:9" ht="11.25" customHeight="1" x14ac:dyDescent="0.2">
      <c r="A7733" s="181">
        <v>104277</v>
      </c>
      <c r="B7733" s="182" t="s">
        <v>2723</v>
      </c>
      <c r="C7733" s="182" t="s">
        <v>178</v>
      </c>
      <c r="D7733" s="183"/>
      <c r="E7733" s="188" t="s">
        <v>15193</v>
      </c>
      <c r="F7733" s="186">
        <v>0</v>
      </c>
      <c r="G7733" s="185" t="s">
        <v>6096</v>
      </c>
      <c r="H7733" s="110" t="s">
        <v>6949</v>
      </c>
      <c r="I7733" s="110"/>
    </row>
    <row r="7734" spans="1:9" ht="11.25" customHeight="1" x14ac:dyDescent="0.2">
      <c r="A7734" s="181">
        <v>104279</v>
      </c>
      <c r="B7734" s="182" t="s">
        <v>7478</v>
      </c>
      <c r="C7734" s="182" t="s">
        <v>4484</v>
      </c>
      <c r="D7734" s="183">
        <v>43843</v>
      </c>
      <c r="E7734" s="188" t="s">
        <v>15196</v>
      </c>
      <c r="F7734" s="186">
        <v>123</v>
      </c>
      <c r="G7734" s="185" t="s">
        <v>6096</v>
      </c>
      <c r="H7734" s="110" t="s">
        <v>6949</v>
      </c>
      <c r="I7734" s="110"/>
    </row>
    <row r="7735" spans="1:9" ht="11.25" customHeight="1" x14ac:dyDescent="0.2">
      <c r="A7735" s="181">
        <v>104280</v>
      </c>
      <c r="B7735" s="182" t="s">
        <v>2735</v>
      </c>
      <c r="C7735" s="182" t="s">
        <v>171</v>
      </c>
      <c r="D7735" s="183"/>
      <c r="E7735" s="188" t="s">
        <v>15193</v>
      </c>
      <c r="F7735" s="186">
        <v>0</v>
      </c>
      <c r="G7735" s="185" t="s">
        <v>6096</v>
      </c>
      <c r="H7735" s="110" t="s">
        <v>6119</v>
      </c>
      <c r="I7735" s="110"/>
    </row>
    <row r="7736" spans="1:9" ht="11.25" customHeight="1" x14ac:dyDescent="0.2">
      <c r="A7736" s="181">
        <v>104281</v>
      </c>
      <c r="B7736" s="182" t="s">
        <v>10928</v>
      </c>
      <c r="C7736" s="182" t="s">
        <v>178</v>
      </c>
      <c r="D7736" s="183"/>
      <c r="E7736" s="188" t="s">
        <v>15193</v>
      </c>
      <c r="F7736" s="186">
        <v>0</v>
      </c>
      <c r="G7736" s="185" t="s">
        <v>6096</v>
      </c>
      <c r="H7736" s="110" t="s">
        <v>6119</v>
      </c>
      <c r="I7736" s="110"/>
    </row>
    <row r="7737" spans="1:9" ht="11.25" customHeight="1" x14ac:dyDescent="0.2">
      <c r="A7737" s="181">
        <v>104282</v>
      </c>
      <c r="B7737" s="182" t="s">
        <v>866</v>
      </c>
      <c r="C7737" s="182" t="s">
        <v>4484</v>
      </c>
      <c r="D7737" s="183">
        <v>43843</v>
      </c>
      <c r="E7737" s="188" t="s">
        <v>15196</v>
      </c>
      <c r="F7737" s="186">
        <v>26887</v>
      </c>
      <c r="G7737" s="185" t="s">
        <v>6096</v>
      </c>
      <c r="H7737" s="110" t="s">
        <v>6119</v>
      </c>
      <c r="I7737" s="110"/>
    </row>
    <row r="7738" spans="1:9" ht="11.25" customHeight="1" x14ac:dyDescent="0.2">
      <c r="A7738" s="181">
        <v>104283</v>
      </c>
      <c r="B7738" s="182" t="s">
        <v>2463</v>
      </c>
      <c r="C7738" s="182" t="s">
        <v>178</v>
      </c>
      <c r="D7738" s="183"/>
      <c r="E7738" s="188" t="s">
        <v>15193</v>
      </c>
      <c r="F7738" s="186">
        <v>0</v>
      </c>
      <c r="G7738" s="185" t="s">
        <v>6096</v>
      </c>
      <c r="H7738" s="110" t="s">
        <v>6119</v>
      </c>
      <c r="I7738" s="110"/>
    </row>
    <row r="7739" spans="1:9" ht="11.25" customHeight="1" x14ac:dyDescent="0.2">
      <c r="A7739" s="181">
        <v>104284</v>
      </c>
      <c r="B7739" s="182" t="s">
        <v>2622</v>
      </c>
      <c r="C7739" s="182" t="s">
        <v>178</v>
      </c>
      <c r="D7739" s="183">
        <v>44592</v>
      </c>
      <c r="E7739" s="188" t="s">
        <v>7328</v>
      </c>
      <c r="F7739" s="186">
        <v>45122</v>
      </c>
      <c r="G7739" s="185" t="s">
        <v>6096</v>
      </c>
      <c r="H7739" s="110" t="s">
        <v>6119</v>
      </c>
      <c r="I7739" s="110"/>
    </row>
    <row r="7740" spans="1:9" ht="11.25" customHeight="1" x14ac:dyDescent="0.2">
      <c r="A7740" s="181">
        <v>104285</v>
      </c>
      <c r="B7740" s="182" t="s">
        <v>10927</v>
      </c>
      <c r="C7740" s="182" t="s">
        <v>183</v>
      </c>
      <c r="D7740" s="183"/>
      <c r="E7740" s="188" t="s">
        <v>15193</v>
      </c>
      <c r="F7740" s="186">
        <v>0</v>
      </c>
      <c r="G7740" s="185" t="s">
        <v>6096</v>
      </c>
      <c r="H7740" s="110" t="s">
        <v>6119</v>
      </c>
      <c r="I7740" s="110"/>
    </row>
    <row r="7741" spans="1:9" ht="11.25" customHeight="1" x14ac:dyDescent="0.2">
      <c r="A7741" s="181">
        <v>104287</v>
      </c>
      <c r="B7741" s="182" t="s">
        <v>3875</v>
      </c>
      <c r="C7741" s="182" t="s">
        <v>4484</v>
      </c>
      <c r="D7741" s="183">
        <v>45009</v>
      </c>
      <c r="E7741" s="188" t="s">
        <v>15194</v>
      </c>
      <c r="F7741" s="186">
        <v>353</v>
      </c>
      <c r="G7741" s="185" t="s">
        <v>6096</v>
      </c>
      <c r="H7741" s="110" t="s">
        <v>6119</v>
      </c>
      <c r="I7741" s="110"/>
    </row>
    <row r="7742" spans="1:9" ht="11.25" customHeight="1" x14ac:dyDescent="0.2">
      <c r="A7742" s="181">
        <v>104288</v>
      </c>
      <c r="B7742" s="182" t="s">
        <v>1550</v>
      </c>
      <c r="C7742" s="182" t="s">
        <v>178</v>
      </c>
      <c r="D7742" s="183"/>
      <c r="E7742" s="188" t="s">
        <v>15193</v>
      </c>
      <c r="F7742" s="186">
        <v>0</v>
      </c>
      <c r="G7742" s="185" t="s">
        <v>6096</v>
      </c>
      <c r="H7742" s="110" t="s">
        <v>6119</v>
      </c>
      <c r="I7742" s="110"/>
    </row>
    <row r="7743" spans="1:9" ht="11.25" customHeight="1" x14ac:dyDescent="0.2">
      <c r="A7743" s="181">
        <v>104289</v>
      </c>
      <c r="B7743" s="182" t="s">
        <v>6387</v>
      </c>
      <c r="C7743" s="182" t="s">
        <v>178</v>
      </c>
      <c r="D7743" s="183">
        <v>45013</v>
      </c>
      <c r="E7743" s="188" t="s">
        <v>15194</v>
      </c>
      <c r="F7743" s="186">
        <v>470836.99</v>
      </c>
      <c r="G7743" s="185" t="s">
        <v>6096</v>
      </c>
      <c r="H7743" s="110" t="s">
        <v>6155</v>
      </c>
      <c r="I7743" s="110"/>
    </row>
    <row r="7744" spans="1:9" ht="11.25" customHeight="1" x14ac:dyDescent="0.2">
      <c r="A7744" s="181">
        <v>104291</v>
      </c>
      <c r="B7744" s="182" t="s">
        <v>2631</v>
      </c>
      <c r="C7744" s="182" t="s">
        <v>178</v>
      </c>
      <c r="D7744" s="183"/>
      <c r="E7744" s="188" t="s">
        <v>15193</v>
      </c>
      <c r="F7744" s="186">
        <v>0</v>
      </c>
      <c r="G7744" s="185" t="s">
        <v>6096</v>
      </c>
      <c r="H7744" s="110" t="s">
        <v>6155</v>
      </c>
      <c r="I7744" s="110"/>
    </row>
    <row r="7745" spans="1:9" ht="11.25" customHeight="1" x14ac:dyDescent="0.2">
      <c r="A7745" s="181">
        <v>104292</v>
      </c>
      <c r="B7745" s="182" t="s">
        <v>2373</v>
      </c>
      <c r="C7745" s="182" t="s">
        <v>178</v>
      </c>
      <c r="D7745" s="183"/>
      <c r="E7745" s="188" t="s">
        <v>15193</v>
      </c>
      <c r="F7745" s="186">
        <v>0</v>
      </c>
      <c r="G7745" s="185" t="s">
        <v>6096</v>
      </c>
      <c r="H7745" s="110" t="s">
        <v>6155</v>
      </c>
      <c r="I7745" s="110"/>
    </row>
    <row r="7746" spans="1:9" ht="11.25" customHeight="1" x14ac:dyDescent="0.2">
      <c r="A7746" s="181">
        <v>104293</v>
      </c>
      <c r="B7746" s="182" t="s">
        <v>2448</v>
      </c>
      <c r="C7746" s="182" t="s">
        <v>178</v>
      </c>
      <c r="D7746" s="183">
        <v>45006</v>
      </c>
      <c r="E7746" s="188" t="s">
        <v>15194</v>
      </c>
      <c r="F7746" s="186">
        <v>1349716</v>
      </c>
      <c r="G7746" s="185" t="s">
        <v>6096</v>
      </c>
      <c r="H7746" s="110" t="s">
        <v>6155</v>
      </c>
      <c r="I7746" s="110"/>
    </row>
    <row r="7747" spans="1:9" ht="11.25" customHeight="1" x14ac:dyDescent="0.2">
      <c r="A7747" s="181">
        <v>104294</v>
      </c>
      <c r="B7747" s="182" t="s">
        <v>10926</v>
      </c>
      <c r="C7747" s="182" t="s">
        <v>178</v>
      </c>
      <c r="D7747" s="183"/>
      <c r="E7747" s="188" t="s">
        <v>15193</v>
      </c>
      <c r="F7747" s="186">
        <v>0</v>
      </c>
      <c r="G7747" s="185" t="s">
        <v>6096</v>
      </c>
      <c r="H7747" s="110" t="s">
        <v>6119</v>
      </c>
      <c r="I7747" s="110"/>
    </row>
    <row r="7748" spans="1:9" ht="11.25" customHeight="1" x14ac:dyDescent="0.2">
      <c r="A7748" s="181">
        <v>104295</v>
      </c>
      <c r="B7748" s="182" t="s">
        <v>1500</v>
      </c>
      <c r="C7748" s="182" t="s">
        <v>178</v>
      </c>
      <c r="D7748" s="183">
        <v>43553</v>
      </c>
      <c r="E7748" s="188" t="s">
        <v>15195</v>
      </c>
      <c r="F7748" s="186">
        <v>170289</v>
      </c>
      <c r="G7748" s="185" t="s">
        <v>6096</v>
      </c>
      <c r="H7748" s="110" t="s">
        <v>6119</v>
      </c>
      <c r="I7748" s="110"/>
    </row>
    <row r="7749" spans="1:9" ht="11.25" customHeight="1" x14ac:dyDescent="0.2">
      <c r="A7749" s="181">
        <v>104296</v>
      </c>
      <c r="B7749" s="182" t="s">
        <v>8136</v>
      </c>
      <c r="C7749" s="182" t="s">
        <v>178</v>
      </c>
      <c r="D7749" s="183">
        <v>43760</v>
      </c>
      <c r="E7749" s="188" t="s">
        <v>15195</v>
      </c>
      <c r="F7749" s="186">
        <v>85680</v>
      </c>
      <c r="G7749" s="185" t="s">
        <v>6096</v>
      </c>
      <c r="H7749" s="110" t="s">
        <v>6119</v>
      </c>
      <c r="I7749" s="110"/>
    </row>
    <row r="7750" spans="1:9" ht="11.25" customHeight="1" x14ac:dyDescent="0.2">
      <c r="A7750" s="181">
        <v>104297</v>
      </c>
      <c r="B7750" s="182" t="s">
        <v>10925</v>
      </c>
      <c r="C7750" s="182" t="s">
        <v>247</v>
      </c>
      <c r="D7750" s="183"/>
      <c r="E7750" s="188" t="s">
        <v>15193</v>
      </c>
      <c r="F7750" s="186">
        <v>0</v>
      </c>
      <c r="G7750" s="185" t="s">
        <v>6096</v>
      </c>
      <c r="H7750" s="110" t="s">
        <v>6119</v>
      </c>
      <c r="I7750" s="110"/>
    </row>
    <row r="7751" spans="1:9" ht="11.25" customHeight="1" x14ac:dyDescent="0.2">
      <c r="A7751" s="181">
        <v>104298</v>
      </c>
      <c r="B7751" s="182" t="s">
        <v>10924</v>
      </c>
      <c r="C7751" s="182" t="s">
        <v>178</v>
      </c>
      <c r="D7751" s="183"/>
      <c r="E7751" s="188" t="s">
        <v>15193</v>
      </c>
      <c r="F7751" s="186">
        <v>0</v>
      </c>
      <c r="G7751" s="185" t="s">
        <v>6096</v>
      </c>
      <c r="H7751" s="110" t="s">
        <v>6191</v>
      </c>
      <c r="I7751" s="110"/>
    </row>
    <row r="7752" spans="1:9" ht="11.25" customHeight="1" x14ac:dyDescent="0.2">
      <c r="A7752" s="181">
        <v>104299</v>
      </c>
      <c r="B7752" s="182" t="s">
        <v>14606</v>
      </c>
      <c r="C7752" s="182" t="s">
        <v>178</v>
      </c>
      <c r="D7752" s="184">
        <v>44592</v>
      </c>
      <c r="E7752" s="188" t="s">
        <v>7328</v>
      </c>
      <c r="F7752" s="186">
        <v>375373.01</v>
      </c>
      <c r="G7752" s="185" t="s">
        <v>6096</v>
      </c>
      <c r="H7752" s="110" t="s">
        <v>6097</v>
      </c>
      <c r="I7752" s="110"/>
    </row>
    <row r="7753" spans="1:9" ht="11.25" customHeight="1" x14ac:dyDescent="0.2">
      <c r="A7753" s="181">
        <v>104300</v>
      </c>
      <c r="B7753" s="182" t="s">
        <v>1518</v>
      </c>
      <c r="C7753" s="182" t="s">
        <v>178</v>
      </c>
      <c r="D7753" s="184"/>
      <c r="E7753" s="188" t="s">
        <v>15193</v>
      </c>
      <c r="F7753" s="186">
        <v>0</v>
      </c>
      <c r="G7753" s="185" t="s">
        <v>6096</v>
      </c>
      <c r="H7753" s="110" t="s">
        <v>6155</v>
      </c>
      <c r="I7753" s="110"/>
    </row>
    <row r="7754" spans="1:9" ht="11.25" customHeight="1" x14ac:dyDescent="0.2">
      <c r="A7754" s="181">
        <v>104301</v>
      </c>
      <c r="B7754" s="182" t="s">
        <v>10923</v>
      </c>
      <c r="C7754" s="182" t="s">
        <v>401</v>
      </c>
      <c r="D7754" s="183"/>
      <c r="E7754" s="188" t="s">
        <v>15193</v>
      </c>
      <c r="F7754" s="186">
        <v>0</v>
      </c>
      <c r="G7754" s="185" t="s">
        <v>6096</v>
      </c>
      <c r="H7754" s="110" t="s">
        <v>6155</v>
      </c>
      <c r="I7754" s="110"/>
    </row>
    <row r="7755" spans="1:9" ht="11.25" customHeight="1" x14ac:dyDescent="0.2">
      <c r="A7755" s="181">
        <v>104302</v>
      </c>
      <c r="B7755" s="182" t="s">
        <v>2244</v>
      </c>
      <c r="C7755" s="182" t="s">
        <v>178</v>
      </c>
      <c r="D7755" s="183">
        <v>44588</v>
      </c>
      <c r="E7755" s="188" t="s">
        <v>7328</v>
      </c>
      <c r="F7755" s="186">
        <v>15208</v>
      </c>
      <c r="G7755" s="185" t="s">
        <v>6096</v>
      </c>
      <c r="H7755" s="110" t="s">
        <v>6155</v>
      </c>
      <c r="I7755" s="110"/>
    </row>
    <row r="7756" spans="1:9" ht="11.25" customHeight="1" x14ac:dyDescent="0.2">
      <c r="A7756" s="181">
        <v>104303</v>
      </c>
      <c r="B7756" s="182" t="s">
        <v>1241</v>
      </c>
      <c r="C7756" s="182" t="s">
        <v>178</v>
      </c>
      <c r="D7756" s="183">
        <v>45007</v>
      </c>
      <c r="E7756" s="188" t="s">
        <v>15194</v>
      </c>
      <c r="F7756" s="186">
        <v>147</v>
      </c>
      <c r="G7756" s="185" t="s">
        <v>6096</v>
      </c>
      <c r="H7756" s="110" t="s">
        <v>6155</v>
      </c>
      <c r="I7756" s="110"/>
    </row>
    <row r="7757" spans="1:9" ht="11.25" customHeight="1" x14ac:dyDescent="0.2">
      <c r="A7757" s="181">
        <v>104304</v>
      </c>
      <c r="B7757" s="182" t="s">
        <v>10922</v>
      </c>
      <c r="C7757" s="182" t="s">
        <v>178</v>
      </c>
      <c r="D7757" s="183"/>
      <c r="E7757" s="188" t="s">
        <v>15193</v>
      </c>
      <c r="F7757" s="186">
        <v>0</v>
      </c>
      <c r="G7757" s="185" t="s">
        <v>6096</v>
      </c>
      <c r="H7757" s="110" t="s">
        <v>6257</v>
      </c>
      <c r="I7757" s="110"/>
    </row>
    <row r="7758" spans="1:9" ht="11.25" customHeight="1" x14ac:dyDescent="0.2">
      <c r="A7758" s="181">
        <v>104306</v>
      </c>
      <c r="B7758" s="182" t="s">
        <v>10921</v>
      </c>
      <c r="C7758" s="182" t="s">
        <v>178</v>
      </c>
      <c r="D7758" s="183"/>
      <c r="E7758" s="188" t="s">
        <v>15193</v>
      </c>
      <c r="F7758" s="186">
        <v>0</v>
      </c>
      <c r="G7758" s="185" t="s">
        <v>6096</v>
      </c>
      <c r="H7758" s="110" t="s">
        <v>6119</v>
      </c>
      <c r="I7758" s="110"/>
    </row>
    <row r="7759" spans="1:9" ht="11.25" customHeight="1" x14ac:dyDescent="0.2">
      <c r="A7759" s="181">
        <v>104307</v>
      </c>
      <c r="B7759" s="182" t="s">
        <v>1789</v>
      </c>
      <c r="C7759" s="182" t="s">
        <v>178</v>
      </c>
      <c r="D7759" s="183"/>
      <c r="E7759" s="188" t="s">
        <v>15193</v>
      </c>
      <c r="F7759" s="186">
        <v>0</v>
      </c>
      <c r="G7759" s="185" t="s">
        <v>6096</v>
      </c>
      <c r="H7759" s="110" t="s">
        <v>6119</v>
      </c>
      <c r="I7759" s="110"/>
    </row>
    <row r="7760" spans="1:9" ht="11.25" customHeight="1" x14ac:dyDescent="0.2">
      <c r="A7760" s="181">
        <v>104308</v>
      </c>
      <c r="B7760" s="182" t="s">
        <v>1520</v>
      </c>
      <c r="C7760" s="182" t="s">
        <v>178</v>
      </c>
      <c r="D7760" s="183">
        <v>45013</v>
      </c>
      <c r="E7760" s="188" t="s">
        <v>15194</v>
      </c>
      <c r="F7760" s="186">
        <v>36532</v>
      </c>
      <c r="G7760" s="185" t="s">
        <v>6096</v>
      </c>
      <c r="H7760" s="110" t="s">
        <v>6155</v>
      </c>
      <c r="I7760" s="110"/>
    </row>
    <row r="7761" spans="1:9" ht="11.25" customHeight="1" x14ac:dyDescent="0.2">
      <c r="A7761" s="181">
        <v>104309</v>
      </c>
      <c r="B7761" s="182" t="s">
        <v>10920</v>
      </c>
      <c r="C7761" s="182" t="s">
        <v>178</v>
      </c>
      <c r="D7761" s="183"/>
      <c r="E7761" s="188" t="s">
        <v>15193</v>
      </c>
      <c r="F7761" s="186">
        <v>0</v>
      </c>
      <c r="G7761" s="185" t="s">
        <v>6096</v>
      </c>
      <c r="H7761" s="110" t="s">
        <v>6155</v>
      </c>
      <c r="I7761" s="110"/>
    </row>
    <row r="7762" spans="1:9" ht="11.25" customHeight="1" x14ac:dyDescent="0.2">
      <c r="A7762" s="181">
        <v>104310</v>
      </c>
      <c r="B7762" s="182" t="s">
        <v>1423</v>
      </c>
      <c r="C7762" s="182" t="s">
        <v>178</v>
      </c>
      <c r="D7762" s="183"/>
      <c r="E7762" s="188" t="s">
        <v>15193</v>
      </c>
      <c r="F7762" s="186">
        <v>0</v>
      </c>
      <c r="G7762" s="185" t="s">
        <v>6096</v>
      </c>
      <c r="H7762" s="110" t="s">
        <v>6119</v>
      </c>
      <c r="I7762" s="110"/>
    </row>
    <row r="7763" spans="1:9" ht="11.25" customHeight="1" x14ac:dyDescent="0.2">
      <c r="A7763" s="181">
        <v>104311</v>
      </c>
      <c r="B7763" s="182" t="s">
        <v>1434</v>
      </c>
      <c r="C7763" s="182" t="s">
        <v>178</v>
      </c>
      <c r="D7763" s="183"/>
      <c r="E7763" s="188" t="s">
        <v>15193</v>
      </c>
      <c r="F7763" s="186">
        <v>0</v>
      </c>
      <c r="G7763" s="185" t="s">
        <v>6096</v>
      </c>
      <c r="H7763" s="110" t="s">
        <v>6119</v>
      </c>
      <c r="I7763" s="110"/>
    </row>
    <row r="7764" spans="1:9" ht="11.25" customHeight="1" x14ac:dyDescent="0.2">
      <c r="A7764" s="181">
        <v>104312</v>
      </c>
      <c r="B7764" s="182" t="s">
        <v>1176</v>
      </c>
      <c r="C7764" s="182" t="s">
        <v>178</v>
      </c>
      <c r="D7764" s="183"/>
      <c r="E7764" s="188" t="s">
        <v>15193</v>
      </c>
      <c r="F7764" s="186">
        <v>0</v>
      </c>
      <c r="G7764" s="185" t="s">
        <v>6096</v>
      </c>
      <c r="H7764" s="110" t="s">
        <v>6119</v>
      </c>
      <c r="I7764" s="110"/>
    </row>
    <row r="7765" spans="1:9" ht="11.25" customHeight="1" x14ac:dyDescent="0.2">
      <c r="A7765" s="181">
        <v>104313</v>
      </c>
      <c r="B7765" s="182" t="s">
        <v>434</v>
      </c>
      <c r="C7765" s="182" t="s">
        <v>178</v>
      </c>
      <c r="D7765" s="183"/>
      <c r="E7765" s="188" t="s">
        <v>15193</v>
      </c>
      <c r="F7765" s="186">
        <v>0</v>
      </c>
      <c r="G7765" s="185" t="s">
        <v>6096</v>
      </c>
      <c r="H7765" s="110" t="s">
        <v>6119</v>
      </c>
      <c r="I7765" s="110"/>
    </row>
    <row r="7766" spans="1:9" ht="11.25" customHeight="1" x14ac:dyDescent="0.2">
      <c r="A7766" s="181">
        <v>104314</v>
      </c>
      <c r="B7766" s="182" t="s">
        <v>7477</v>
      </c>
      <c r="C7766" s="182" t="s">
        <v>178</v>
      </c>
      <c r="D7766" s="183">
        <v>45007</v>
      </c>
      <c r="E7766" s="188" t="s">
        <v>15194</v>
      </c>
      <c r="F7766" s="186">
        <v>48762</v>
      </c>
      <c r="G7766" s="185" t="s">
        <v>6096</v>
      </c>
      <c r="H7766" s="110" t="s">
        <v>6119</v>
      </c>
      <c r="I7766" s="110"/>
    </row>
    <row r="7767" spans="1:9" ht="11.25" customHeight="1" x14ac:dyDescent="0.2">
      <c r="A7767" s="181">
        <v>104315</v>
      </c>
      <c r="B7767" s="182" t="s">
        <v>7114</v>
      </c>
      <c r="C7767" s="182" t="s">
        <v>178</v>
      </c>
      <c r="D7767" s="183">
        <v>45002</v>
      </c>
      <c r="E7767" s="188" t="s">
        <v>15194</v>
      </c>
      <c r="F7767" s="186">
        <v>167271</v>
      </c>
      <c r="G7767" s="185" t="s">
        <v>6096</v>
      </c>
      <c r="H7767" s="110" t="s">
        <v>6119</v>
      </c>
      <c r="I7767" s="110"/>
    </row>
    <row r="7768" spans="1:9" ht="11.25" customHeight="1" x14ac:dyDescent="0.2">
      <c r="A7768" s="181">
        <v>104316</v>
      </c>
      <c r="B7768" s="182" t="s">
        <v>3882</v>
      </c>
      <c r="C7768" s="182" t="s">
        <v>178</v>
      </c>
      <c r="D7768" s="183">
        <v>45002</v>
      </c>
      <c r="E7768" s="188" t="s">
        <v>15194</v>
      </c>
      <c r="F7768" s="186">
        <v>262713</v>
      </c>
      <c r="G7768" s="185" t="s">
        <v>6096</v>
      </c>
      <c r="H7768" s="110" t="s">
        <v>6119</v>
      </c>
      <c r="I7768" s="110"/>
    </row>
    <row r="7769" spans="1:9" ht="11.25" customHeight="1" x14ac:dyDescent="0.2">
      <c r="A7769" s="181">
        <v>104317</v>
      </c>
      <c r="B7769" s="182" t="s">
        <v>7113</v>
      </c>
      <c r="C7769" s="182" t="s">
        <v>178</v>
      </c>
      <c r="D7769" s="183">
        <v>45002</v>
      </c>
      <c r="E7769" s="188" t="s">
        <v>15194</v>
      </c>
      <c r="F7769" s="186">
        <v>360927</v>
      </c>
      <c r="G7769" s="185" t="s">
        <v>6096</v>
      </c>
      <c r="H7769" s="110" t="s">
        <v>6119</v>
      </c>
      <c r="I7769" s="110"/>
    </row>
    <row r="7770" spans="1:9" ht="11.25" customHeight="1" x14ac:dyDescent="0.2">
      <c r="A7770" s="181">
        <v>104318</v>
      </c>
      <c r="B7770" s="182" t="s">
        <v>6386</v>
      </c>
      <c r="C7770" s="182" t="s">
        <v>4532</v>
      </c>
      <c r="D7770" s="183">
        <v>45009</v>
      </c>
      <c r="E7770" s="188" t="s">
        <v>15194</v>
      </c>
      <c r="F7770" s="186">
        <v>171639</v>
      </c>
      <c r="G7770" s="185" t="s">
        <v>6096</v>
      </c>
      <c r="H7770" s="110" t="s">
        <v>6191</v>
      </c>
      <c r="I7770" s="110"/>
    </row>
    <row r="7771" spans="1:9" ht="11.25" customHeight="1" x14ac:dyDescent="0.2">
      <c r="A7771" s="181">
        <v>104319</v>
      </c>
      <c r="B7771" s="182" t="s">
        <v>2137</v>
      </c>
      <c r="C7771" s="182" t="s">
        <v>178</v>
      </c>
      <c r="D7771" s="183"/>
      <c r="E7771" s="188" t="s">
        <v>15193</v>
      </c>
      <c r="F7771" s="186">
        <v>0</v>
      </c>
      <c r="G7771" s="185" t="s">
        <v>6096</v>
      </c>
      <c r="H7771" s="110" t="s">
        <v>6119</v>
      </c>
      <c r="I7771" s="110"/>
    </row>
    <row r="7772" spans="1:9" ht="11.25" customHeight="1" x14ac:dyDescent="0.2">
      <c r="A7772" s="181">
        <v>104320</v>
      </c>
      <c r="B7772" s="182" t="s">
        <v>1372</v>
      </c>
      <c r="C7772" s="182" t="s">
        <v>178</v>
      </c>
      <c r="D7772" s="183">
        <v>44591</v>
      </c>
      <c r="E7772" s="188" t="s">
        <v>7328</v>
      </c>
      <c r="F7772" s="186">
        <v>24040</v>
      </c>
      <c r="G7772" s="185" t="s">
        <v>6096</v>
      </c>
      <c r="H7772" s="110" t="s">
        <v>6119</v>
      </c>
      <c r="I7772" s="110"/>
    </row>
    <row r="7773" spans="1:9" ht="11.25" customHeight="1" x14ac:dyDescent="0.2">
      <c r="A7773" s="181">
        <v>104321</v>
      </c>
      <c r="B7773" s="182" t="s">
        <v>2749</v>
      </c>
      <c r="C7773" s="182" t="s">
        <v>178</v>
      </c>
      <c r="D7773" s="183">
        <v>44602</v>
      </c>
      <c r="E7773" s="188" t="s">
        <v>7328</v>
      </c>
      <c r="F7773" s="186">
        <v>7208</v>
      </c>
      <c r="G7773" s="185" t="s">
        <v>6096</v>
      </c>
      <c r="H7773" s="110" t="s">
        <v>6119</v>
      </c>
      <c r="I7773" s="110"/>
    </row>
    <row r="7774" spans="1:9" ht="11.25" customHeight="1" x14ac:dyDescent="0.2">
      <c r="A7774" s="181">
        <v>104322</v>
      </c>
      <c r="B7774" s="182" t="s">
        <v>2750</v>
      </c>
      <c r="C7774" s="182" t="s">
        <v>178</v>
      </c>
      <c r="D7774" s="183"/>
      <c r="E7774" s="188" t="s">
        <v>15193</v>
      </c>
      <c r="F7774" s="186">
        <v>0</v>
      </c>
      <c r="G7774" s="185" t="s">
        <v>6096</v>
      </c>
      <c r="H7774" s="110" t="s">
        <v>6119</v>
      </c>
      <c r="I7774" s="110"/>
    </row>
    <row r="7775" spans="1:9" ht="11.25" customHeight="1" x14ac:dyDescent="0.2">
      <c r="A7775" s="181">
        <v>104323</v>
      </c>
      <c r="B7775" s="182" t="s">
        <v>3869</v>
      </c>
      <c r="C7775" s="182" t="s">
        <v>168</v>
      </c>
      <c r="D7775" s="183"/>
      <c r="E7775" s="188" t="s">
        <v>15193</v>
      </c>
      <c r="F7775" s="186">
        <v>0</v>
      </c>
      <c r="G7775" s="185" t="s">
        <v>6096</v>
      </c>
      <c r="H7775" s="110" t="s">
        <v>6280</v>
      </c>
      <c r="I7775" s="110"/>
    </row>
    <row r="7776" spans="1:9" ht="11.25" customHeight="1" x14ac:dyDescent="0.2">
      <c r="A7776" s="181">
        <v>104324</v>
      </c>
      <c r="B7776" s="182" t="s">
        <v>3752</v>
      </c>
      <c r="C7776" s="182" t="s">
        <v>168</v>
      </c>
      <c r="D7776" s="183"/>
      <c r="E7776" s="188" t="s">
        <v>15193</v>
      </c>
      <c r="F7776" s="186">
        <v>0</v>
      </c>
      <c r="G7776" s="185" t="s">
        <v>6096</v>
      </c>
      <c r="H7776" s="110" t="s">
        <v>6119</v>
      </c>
      <c r="I7776" s="110"/>
    </row>
    <row r="7777" spans="1:9" ht="11.25" customHeight="1" x14ac:dyDescent="0.2">
      <c r="A7777" s="181">
        <v>104325</v>
      </c>
      <c r="B7777" s="182" t="s">
        <v>945</v>
      </c>
      <c r="C7777" s="182" t="s">
        <v>868</v>
      </c>
      <c r="D7777" s="183">
        <v>43663</v>
      </c>
      <c r="E7777" s="188" t="s">
        <v>15195</v>
      </c>
      <c r="F7777" s="186">
        <v>49498</v>
      </c>
      <c r="G7777" s="185" t="s">
        <v>6096</v>
      </c>
      <c r="H7777" s="110" t="s">
        <v>6119</v>
      </c>
      <c r="I7777" s="110"/>
    </row>
    <row r="7778" spans="1:9" ht="11.25" customHeight="1" x14ac:dyDescent="0.2">
      <c r="A7778" s="181">
        <v>104326</v>
      </c>
      <c r="B7778" s="182" t="s">
        <v>7932</v>
      </c>
      <c r="C7778" s="182" t="s">
        <v>5199</v>
      </c>
      <c r="D7778" s="183">
        <v>44720</v>
      </c>
      <c r="E7778" s="188" t="s">
        <v>7328</v>
      </c>
      <c r="F7778" s="186">
        <v>158272</v>
      </c>
      <c r="G7778" s="185" t="s">
        <v>6096</v>
      </c>
      <c r="H7778" s="110" t="s">
        <v>6119</v>
      </c>
      <c r="I7778" s="110"/>
    </row>
    <row r="7779" spans="1:9" ht="11.25" customHeight="1" x14ac:dyDescent="0.2">
      <c r="A7779" s="181">
        <v>104327</v>
      </c>
      <c r="B7779" s="182" t="s">
        <v>10919</v>
      </c>
      <c r="C7779" s="182" t="s">
        <v>178</v>
      </c>
      <c r="D7779" s="183"/>
      <c r="E7779" s="188" t="s">
        <v>15193</v>
      </c>
      <c r="F7779" s="186">
        <v>0</v>
      </c>
      <c r="G7779" s="185" t="s">
        <v>6096</v>
      </c>
      <c r="H7779" s="110" t="s">
        <v>6119</v>
      </c>
      <c r="I7779" s="110"/>
    </row>
    <row r="7780" spans="1:9" ht="11.25" customHeight="1" x14ac:dyDescent="0.2">
      <c r="A7780" s="181">
        <v>104328</v>
      </c>
      <c r="B7780" s="182" t="s">
        <v>10918</v>
      </c>
      <c r="C7780" s="182" t="s">
        <v>868</v>
      </c>
      <c r="D7780" s="183"/>
      <c r="E7780" s="188" t="s">
        <v>15193</v>
      </c>
      <c r="F7780" s="186">
        <v>0</v>
      </c>
      <c r="G7780" s="185" t="s">
        <v>6096</v>
      </c>
      <c r="H7780" s="110" t="s">
        <v>6119</v>
      </c>
      <c r="I7780" s="110"/>
    </row>
    <row r="7781" spans="1:9" ht="11.25" customHeight="1" x14ac:dyDescent="0.2">
      <c r="A7781" s="181">
        <v>104329</v>
      </c>
      <c r="B7781" s="182" t="s">
        <v>755</v>
      </c>
      <c r="C7781" s="182" t="s">
        <v>183</v>
      </c>
      <c r="D7781" s="183"/>
      <c r="E7781" s="188" t="s">
        <v>15193</v>
      </c>
      <c r="F7781" s="186">
        <v>0</v>
      </c>
      <c r="G7781" s="185" t="s">
        <v>6096</v>
      </c>
      <c r="H7781" s="110" t="s">
        <v>6119</v>
      </c>
      <c r="I7781" s="110"/>
    </row>
    <row r="7782" spans="1:9" ht="11.25" customHeight="1" x14ac:dyDescent="0.2">
      <c r="A7782" s="181">
        <v>104330</v>
      </c>
      <c r="B7782" s="182" t="s">
        <v>1636</v>
      </c>
      <c r="C7782" s="182" t="s">
        <v>171</v>
      </c>
      <c r="D7782" s="183"/>
      <c r="E7782" s="188" t="s">
        <v>15193</v>
      </c>
      <c r="F7782" s="186">
        <v>0</v>
      </c>
      <c r="G7782" s="185" t="s">
        <v>6096</v>
      </c>
      <c r="H7782" s="110" t="s">
        <v>6119</v>
      </c>
      <c r="I7782" s="110"/>
    </row>
    <row r="7783" spans="1:9" ht="11.25" customHeight="1" x14ac:dyDescent="0.2">
      <c r="A7783" s="181">
        <v>104331</v>
      </c>
      <c r="B7783" s="182" t="s">
        <v>6385</v>
      </c>
      <c r="C7783" s="182" t="s">
        <v>178</v>
      </c>
      <c r="D7783" s="183">
        <v>45009</v>
      </c>
      <c r="E7783" s="188" t="s">
        <v>15194</v>
      </c>
      <c r="F7783" s="186">
        <v>85561</v>
      </c>
      <c r="G7783" s="185" t="s">
        <v>6096</v>
      </c>
      <c r="H7783" s="110" t="s">
        <v>6194</v>
      </c>
      <c r="I7783" s="110"/>
    </row>
    <row r="7784" spans="1:9" ht="11.25" customHeight="1" x14ac:dyDescent="0.2">
      <c r="A7784" s="181">
        <v>104332</v>
      </c>
      <c r="B7784" s="182" t="s">
        <v>4202</v>
      </c>
      <c r="C7784" s="182" t="s">
        <v>178</v>
      </c>
      <c r="D7784" s="183"/>
      <c r="E7784" s="188" t="s">
        <v>15193</v>
      </c>
      <c r="F7784" s="186">
        <v>0</v>
      </c>
      <c r="G7784" s="185" t="s">
        <v>6096</v>
      </c>
      <c r="H7784" s="110" t="s">
        <v>6406</v>
      </c>
      <c r="I7784" s="110"/>
    </row>
    <row r="7785" spans="1:9" ht="11.25" customHeight="1" x14ac:dyDescent="0.2">
      <c r="A7785" s="181">
        <v>104334</v>
      </c>
      <c r="B7785" s="182" t="s">
        <v>3816</v>
      </c>
      <c r="C7785" s="182" t="s">
        <v>178</v>
      </c>
      <c r="D7785" s="183">
        <v>44589</v>
      </c>
      <c r="E7785" s="188" t="s">
        <v>7328</v>
      </c>
      <c r="F7785" s="186">
        <v>24569</v>
      </c>
      <c r="G7785" s="185" t="s">
        <v>6096</v>
      </c>
      <c r="H7785" s="110" t="s">
        <v>6119</v>
      </c>
      <c r="I7785" s="110"/>
    </row>
    <row r="7786" spans="1:9" ht="11.25" customHeight="1" x14ac:dyDescent="0.2">
      <c r="A7786" s="181">
        <v>104335</v>
      </c>
      <c r="B7786" s="182" t="s">
        <v>1381</v>
      </c>
      <c r="C7786" s="182" t="s">
        <v>178</v>
      </c>
      <c r="D7786" s="183">
        <v>45001</v>
      </c>
      <c r="E7786" s="188" t="s">
        <v>15194</v>
      </c>
      <c r="F7786" s="186">
        <v>3250</v>
      </c>
      <c r="G7786" s="185" t="s">
        <v>6096</v>
      </c>
      <c r="H7786" s="110" t="s">
        <v>6119</v>
      </c>
      <c r="I7786" s="110"/>
    </row>
    <row r="7787" spans="1:9" ht="11.25" customHeight="1" x14ac:dyDescent="0.2">
      <c r="A7787" s="181">
        <v>104336</v>
      </c>
      <c r="B7787" s="182" t="s">
        <v>6384</v>
      </c>
      <c r="C7787" s="182" t="s">
        <v>178</v>
      </c>
      <c r="D7787" s="183">
        <v>45007</v>
      </c>
      <c r="E7787" s="188" t="s">
        <v>15194</v>
      </c>
      <c r="F7787" s="186">
        <v>4022</v>
      </c>
      <c r="G7787" s="185" t="s">
        <v>6096</v>
      </c>
      <c r="H7787" s="110" t="s">
        <v>6119</v>
      </c>
      <c r="I7787" s="110"/>
    </row>
    <row r="7788" spans="1:9" ht="11.25" customHeight="1" x14ac:dyDescent="0.2">
      <c r="A7788" s="181">
        <v>104337</v>
      </c>
      <c r="B7788" s="182" t="s">
        <v>9184</v>
      </c>
      <c r="C7788" s="182" t="s">
        <v>178</v>
      </c>
      <c r="D7788" s="183">
        <v>45015</v>
      </c>
      <c r="E7788" s="188" t="s">
        <v>15194</v>
      </c>
      <c r="F7788" s="186">
        <v>599067</v>
      </c>
      <c r="G7788" s="185" t="s">
        <v>6096</v>
      </c>
      <c r="H7788" s="110" t="s">
        <v>6119</v>
      </c>
      <c r="I7788" s="110"/>
    </row>
    <row r="7789" spans="1:9" ht="11.25" customHeight="1" x14ac:dyDescent="0.2">
      <c r="A7789" s="181">
        <v>104338</v>
      </c>
      <c r="B7789" s="182" t="s">
        <v>3830</v>
      </c>
      <c r="C7789" s="182" t="s">
        <v>178</v>
      </c>
      <c r="D7789" s="183">
        <v>44589</v>
      </c>
      <c r="E7789" s="188" t="s">
        <v>7328</v>
      </c>
      <c r="F7789" s="186">
        <v>10690</v>
      </c>
      <c r="G7789" s="185" t="s">
        <v>6096</v>
      </c>
      <c r="H7789" s="110" t="s">
        <v>6119</v>
      </c>
      <c r="I7789" s="110"/>
    </row>
    <row r="7790" spans="1:9" ht="11.25" customHeight="1" x14ac:dyDescent="0.2">
      <c r="A7790" s="181">
        <v>104339</v>
      </c>
      <c r="B7790" s="182" t="s">
        <v>3815</v>
      </c>
      <c r="C7790" s="182" t="s">
        <v>178</v>
      </c>
      <c r="D7790" s="183">
        <v>44589</v>
      </c>
      <c r="E7790" s="188" t="s">
        <v>7328</v>
      </c>
      <c r="F7790" s="186">
        <v>59831</v>
      </c>
      <c r="G7790" s="185" t="s">
        <v>6096</v>
      </c>
      <c r="H7790" s="110" t="s">
        <v>6605</v>
      </c>
      <c r="I7790" s="110"/>
    </row>
    <row r="7791" spans="1:9" ht="11.25" customHeight="1" x14ac:dyDescent="0.2">
      <c r="A7791" s="181">
        <v>104340</v>
      </c>
      <c r="B7791" s="182" t="s">
        <v>708</v>
      </c>
      <c r="C7791" s="182" t="s">
        <v>168</v>
      </c>
      <c r="D7791" s="183"/>
      <c r="E7791" s="188" t="s">
        <v>15193</v>
      </c>
      <c r="F7791" s="186">
        <v>0</v>
      </c>
      <c r="G7791" s="185" t="s">
        <v>6096</v>
      </c>
      <c r="H7791" s="110" t="s">
        <v>6119</v>
      </c>
      <c r="I7791" s="110"/>
    </row>
    <row r="7792" spans="1:9" ht="11.25" customHeight="1" x14ac:dyDescent="0.2">
      <c r="A7792" s="181">
        <v>104341</v>
      </c>
      <c r="B7792" s="182" t="s">
        <v>756</v>
      </c>
      <c r="C7792" s="182" t="s">
        <v>168</v>
      </c>
      <c r="D7792" s="183"/>
      <c r="E7792" s="188" t="s">
        <v>15193</v>
      </c>
      <c r="F7792" s="186">
        <v>0</v>
      </c>
      <c r="G7792" s="185" t="s">
        <v>6096</v>
      </c>
      <c r="H7792" s="110" t="s">
        <v>6119</v>
      </c>
      <c r="I7792" s="110"/>
    </row>
    <row r="7793" spans="1:9" ht="11.25" customHeight="1" x14ac:dyDescent="0.2">
      <c r="A7793" s="181">
        <v>104342</v>
      </c>
      <c r="B7793" s="182" t="s">
        <v>10917</v>
      </c>
      <c r="C7793" s="182" t="s">
        <v>168</v>
      </c>
      <c r="D7793" s="183"/>
      <c r="E7793" s="188" t="s">
        <v>15193</v>
      </c>
      <c r="F7793" s="186">
        <v>0</v>
      </c>
      <c r="G7793" s="185" t="s">
        <v>6096</v>
      </c>
      <c r="H7793" s="110" t="s">
        <v>6119</v>
      </c>
      <c r="I7793" s="110"/>
    </row>
    <row r="7794" spans="1:9" ht="11.25" customHeight="1" x14ac:dyDescent="0.2">
      <c r="A7794" s="181">
        <v>104343</v>
      </c>
      <c r="B7794" s="182" t="s">
        <v>618</v>
      </c>
      <c r="C7794" s="182" t="s">
        <v>168</v>
      </c>
      <c r="D7794" s="183"/>
      <c r="E7794" s="188" t="s">
        <v>15193</v>
      </c>
      <c r="F7794" s="186">
        <v>0</v>
      </c>
      <c r="G7794" s="185" t="s">
        <v>6096</v>
      </c>
      <c r="H7794" s="110" t="s">
        <v>6119</v>
      </c>
      <c r="I7794" s="110"/>
    </row>
    <row r="7795" spans="1:9" ht="11.25" customHeight="1" x14ac:dyDescent="0.2">
      <c r="A7795" s="181">
        <v>104344</v>
      </c>
      <c r="B7795" s="182" t="s">
        <v>861</v>
      </c>
      <c r="C7795" s="182" t="s">
        <v>168</v>
      </c>
      <c r="D7795" s="183"/>
      <c r="E7795" s="188" t="s">
        <v>15193</v>
      </c>
      <c r="F7795" s="186">
        <v>0</v>
      </c>
      <c r="G7795" s="185" t="s">
        <v>6096</v>
      </c>
      <c r="H7795" s="110" t="s">
        <v>6119</v>
      </c>
      <c r="I7795" s="110"/>
    </row>
    <row r="7796" spans="1:9" ht="11.25" customHeight="1" x14ac:dyDescent="0.2">
      <c r="A7796" s="181">
        <v>104345</v>
      </c>
      <c r="B7796" s="182" t="s">
        <v>830</v>
      </c>
      <c r="C7796" s="182" t="s">
        <v>168</v>
      </c>
      <c r="D7796" s="183"/>
      <c r="E7796" s="188" t="s">
        <v>15193</v>
      </c>
      <c r="F7796" s="186">
        <v>0</v>
      </c>
      <c r="G7796" s="185" t="s">
        <v>6096</v>
      </c>
      <c r="H7796" s="110" t="s">
        <v>6119</v>
      </c>
      <c r="I7796" s="110"/>
    </row>
    <row r="7797" spans="1:9" ht="11.25" customHeight="1" x14ac:dyDescent="0.2">
      <c r="A7797" s="181">
        <v>104346</v>
      </c>
      <c r="B7797" s="182" t="s">
        <v>10916</v>
      </c>
      <c r="C7797" s="182" t="s">
        <v>178</v>
      </c>
      <c r="D7797" s="183"/>
      <c r="E7797" s="188" t="s">
        <v>15193</v>
      </c>
      <c r="F7797" s="186">
        <v>0</v>
      </c>
      <c r="G7797" s="185" t="s">
        <v>6096</v>
      </c>
      <c r="H7797" s="110" t="s">
        <v>6119</v>
      </c>
      <c r="I7797" s="110"/>
    </row>
    <row r="7798" spans="1:9" ht="11.25" customHeight="1" x14ac:dyDescent="0.2">
      <c r="A7798" s="181">
        <v>104347</v>
      </c>
      <c r="B7798" s="182" t="s">
        <v>4158</v>
      </c>
      <c r="C7798" s="182" t="s">
        <v>168</v>
      </c>
      <c r="D7798" s="183"/>
      <c r="E7798" s="188" t="s">
        <v>15193</v>
      </c>
      <c r="F7798" s="186">
        <v>0</v>
      </c>
      <c r="G7798" s="185" t="s">
        <v>10989</v>
      </c>
      <c r="H7798" s="110" t="s">
        <v>6434</v>
      </c>
      <c r="I7798" s="110"/>
    </row>
    <row r="7799" spans="1:9" ht="11.25" customHeight="1" x14ac:dyDescent="0.2">
      <c r="A7799" s="181">
        <v>104349</v>
      </c>
      <c r="B7799" s="182" t="s">
        <v>8752</v>
      </c>
      <c r="C7799" s="182" t="s">
        <v>178</v>
      </c>
      <c r="D7799" s="184">
        <v>43566</v>
      </c>
      <c r="E7799" s="188" t="s">
        <v>15195</v>
      </c>
      <c r="F7799" s="186">
        <v>14092</v>
      </c>
      <c r="G7799" s="185" t="s">
        <v>6096</v>
      </c>
      <c r="H7799" s="110" t="s">
        <v>6573</v>
      </c>
      <c r="I7799" s="110"/>
    </row>
    <row r="7800" spans="1:9" ht="11.25" customHeight="1" x14ac:dyDescent="0.2">
      <c r="A7800" s="181">
        <v>104350</v>
      </c>
      <c r="B7800" s="182" t="s">
        <v>8746</v>
      </c>
      <c r="C7800" s="182" t="s">
        <v>178</v>
      </c>
      <c r="D7800" s="183">
        <v>43567</v>
      </c>
      <c r="E7800" s="188" t="s">
        <v>15195</v>
      </c>
      <c r="F7800" s="186">
        <v>2858</v>
      </c>
      <c r="G7800" s="185" t="s">
        <v>6096</v>
      </c>
      <c r="H7800" s="110" t="s">
        <v>6119</v>
      </c>
      <c r="I7800" s="110"/>
    </row>
    <row r="7801" spans="1:9" ht="11.25" customHeight="1" x14ac:dyDescent="0.2">
      <c r="A7801" s="181">
        <v>104351</v>
      </c>
      <c r="B7801" s="182" t="s">
        <v>2323</v>
      </c>
      <c r="C7801" s="182" t="s">
        <v>178</v>
      </c>
      <c r="D7801" s="183">
        <v>44588</v>
      </c>
      <c r="E7801" s="188" t="s">
        <v>7328</v>
      </c>
      <c r="F7801" s="186">
        <v>1461</v>
      </c>
      <c r="G7801" s="185" t="s">
        <v>6096</v>
      </c>
      <c r="H7801" s="110" t="s">
        <v>6119</v>
      </c>
      <c r="I7801" s="110"/>
    </row>
    <row r="7802" spans="1:9" ht="11.25" customHeight="1" x14ac:dyDescent="0.2">
      <c r="A7802" s="181">
        <v>104352</v>
      </c>
      <c r="B7802" s="182" t="s">
        <v>4410</v>
      </c>
      <c r="C7802" s="182" t="s">
        <v>178</v>
      </c>
      <c r="D7802" s="183"/>
      <c r="E7802" s="188" t="s">
        <v>15193</v>
      </c>
      <c r="F7802" s="186">
        <v>0</v>
      </c>
      <c r="G7802" s="185" t="s">
        <v>6096</v>
      </c>
      <c r="H7802" s="110" t="s">
        <v>6119</v>
      </c>
      <c r="I7802" s="110"/>
    </row>
    <row r="7803" spans="1:9" ht="11.25" customHeight="1" x14ac:dyDescent="0.2">
      <c r="A7803" s="181">
        <v>104353</v>
      </c>
      <c r="B7803" s="182" t="s">
        <v>4104</v>
      </c>
      <c r="C7803" s="182" t="s">
        <v>178</v>
      </c>
      <c r="D7803" s="183"/>
      <c r="E7803" s="188" t="s">
        <v>15193</v>
      </c>
      <c r="F7803" s="186">
        <v>0</v>
      </c>
      <c r="G7803" s="185" t="s">
        <v>6096</v>
      </c>
      <c r="H7803" s="110" t="s">
        <v>6119</v>
      </c>
      <c r="I7803" s="110"/>
    </row>
    <row r="7804" spans="1:9" ht="11.25" customHeight="1" x14ac:dyDescent="0.2">
      <c r="A7804" s="181">
        <v>104354</v>
      </c>
      <c r="B7804" s="182" t="s">
        <v>6383</v>
      </c>
      <c r="C7804" s="182" t="s">
        <v>178</v>
      </c>
      <c r="D7804" s="183">
        <v>45007</v>
      </c>
      <c r="E7804" s="188" t="s">
        <v>15194</v>
      </c>
      <c r="F7804" s="186">
        <v>2074</v>
      </c>
      <c r="G7804" s="185" t="s">
        <v>6096</v>
      </c>
      <c r="H7804" s="110" t="s">
        <v>6119</v>
      </c>
      <c r="I7804" s="110"/>
    </row>
    <row r="7805" spans="1:9" ht="11.25" customHeight="1" x14ac:dyDescent="0.2">
      <c r="A7805" s="181">
        <v>104355</v>
      </c>
      <c r="B7805" s="182" t="s">
        <v>2035</v>
      </c>
      <c r="C7805" s="182" t="s">
        <v>178</v>
      </c>
      <c r="D7805" s="183">
        <v>45007</v>
      </c>
      <c r="E7805" s="188" t="s">
        <v>15194</v>
      </c>
      <c r="F7805" s="186">
        <v>1253</v>
      </c>
      <c r="G7805" s="185" t="s">
        <v>6096</v>
      </c>
      <c r="H7805" s="110" t="s">
        <v>6100</v>
      </c>
      <c r="I7805" s="110"/>
    </row>
    <row r="7806" spans="1:9" ht="11.25" customHeight="1" x14ac:dyDescent="0.2">
      <c r="A7806" s="181">
        <v>104356</v>
      </c>
      <c r="B7806" s="182" t="s">
        <v>6382</v>
      </c>
      <c r="C7806" s="182" t="s">
        <v>171</v>
      </c>
      <c r="D7806" s="183">
        <v>45013</v>
      </c>
      <c r="E7806" s="188" t="s">
        <v>15194</v>
      </c>
      <c r="F7806" s="186">
        <v>47508</v>
      </c>
      <c r="G7806" s="185" t="s">
        <v>6468</v>
      </c>
      <c r="H7806" s="110" t="s">
        <v>6362</v>
      </c>
      <c r="I7806" s="110"/>
    </row>
    <row r="7807" spans="1:9" ht="11.25" customHeight="1" x14ac:dyDescent="0.2">
      <c r="A7807" s="181">
        <v>104357</v>
      </c>
      <c r="B7807" s="182" t="s">
        <v>6381</v>
      </c>
      <c r="C7807" s="182" t="s">
        <v>178</v>
      </c>
      <c r="D7807" s="183">
        <v>45062</v>
      </c>
      <c r="E7807" s="188" t="s">
        <v>15194</v>
      </c>
      <c r="F7807" s="186">
        <v>17594.009999999998</v>
      </c>
      <c r="G7807" s="185" t="s">
        <v>6096</v>
      </c>
      <c r="H7807" s="110" t="s">
        <v>6119</v>
      </c>
      <c r="I7807" s="110"/>
    </row>
    <row r="7808" spans="1:9" ht="11.25" customHeight="1" x14ac:dyDescent="0.2">
      <c r="A7808" s="181">
        <v>104358</v>
      </c>
      <c r="B7808" s="182" t="s">
        <v>4409</v>
      </c>
      <c r="C7808" s="182" t="s">
        <v>178</v>
      </c>
      <c r="D7808" s="183">
        <v>45062</v>
      </c>
      <c r="E7808" s="188" t="s">
        <v>15194</v>
      </c>
      <c r="F7808" s="186">
        <v>2180</v>
      </c>
      <c r="G7808" s="185" t="s">
        <v>6096</v>
      </c>
      <c r="H7808" s="110" t="s">
        <v>6119</v>
      </c>
      <c r="I7808" s="110"/>
    </row>
    <row r="7809" spans="1:9" ht="11.25" customHeight="1" x14ac:dyDescent="0.2">
      <c r="A7809" s="181">
        <v>104359</v>
      </c>
      <c r="B7809" s="182" t="s">
        <v>2324</v>
      </c>
      <c r="C7809" s="182" t="s">
        <v>178</v>
      </c>
      <c r="D7809" s="183">
        <v>45013</v>
      </c>
      <c r="E7809" s="188" t="s">
        <v>15194</v>
      </c>
      <c r="F7809" s="186">
        <v>5776</v>
      </c>
      <c r="G7809" s="185" t="s">
        <v>6096</v>
      </c>
      <c r="H7809" s="110" t="s">
        <v>6406</v>
      </c>
      <c r="I7809" s="110"/>
    </row>
    <row r="7810" spans="1:9" ht="11.25" customHeight="1" x14ac:dyDescent="0.2">
      <c r="A7810" s="181">
        <v>104360</v>
      </c>
      <c r="B7810" s="182" t="s">
        <v>2298</v>
      </c>
      <c r="C7810" s="182" t="s">
        <v>171</v>
      </c>
      <c r="D7810" s="183">
        <v>45013</v>
      </c>
      <c r="E7810" s="188" t="s">
        <v>15194</v>
      </c>
      <c r="F7810" s="186">
        <v>59484.99</v>
      </c>
      <c r="G7810" s="185" t="s">
        <v>6096</v>
      </c>
      <c r="H7810" s="110" t="s">
        <v>6119</v>
      </c>
      <c r="I7810" s="110"/>
    </row>
    <row r="7811" spans="1:9" ht="11.25" customHeight="1" x14ac:dyDescent="0.2">
      <c r="A7811" s="181">
        <v>104361</v>
      </c>
      <c r="B7811" s="182" t="s">
        <v>4406</v>
      </c>
      <c r="C7811" s="182" t="s">
        <v>178</v>
      </c>
      <c r="D7811" s="183"/>
      <c r="E7811" s="188" t="s">
        <v>15193</v>
      </c>
      <c r="F7811" s="186">
        <v>0</v>
      </c>
      <c r="G7811" s="185" t="s">
        <v>6096</v>
      </c>
      <c r="H7811" s="110" t="s">
        <v>6119</v>
      </c>
      <c r="I7811" s="110"/>
    </row>
    <row r="7812" spans="1:9" ht="11.25" customHeight="1" x14ac:dyDescent="0.2">
      <c r="A7812" s="181">
        <v>104362</v>
      </c>
      <c r="B7812" s="182" t="s">
        <v>4105</v>
      </c>
      <c r="C7812" s="182" t="s">
        <v>178</v>
      </c>
      <c r="D7812" s="183"/>
      <c r="E7812" s="188" t="s">
        <v>15193</v>
      </c>
      <c r="F7812" s="186">
        <v>0</v>
      </c>
      <c r="G7812" s="185" t="s">
        <v>6096</v>
      </c>
      <c r="H7812" s="110" t="s">
        <v>6119</v>
      </c>
      <c r="I7812" s="110"/>
    </row>
    <row r="7813" spans="1:9" ht="11.25" customHeight="1" x14ac:dyDescent="0.2">
      <c r="A7813" s="181">
        <v>104363</v>
      </c>
      <c r="B7813" s="182" t="s">
        <v>10915</v>
      </c>
      <c r="C7813" s="182" t="s">
        <v>178</v>
      </c>
      <c r="D7813" s="183"/>
      <c r="E7813" s="188" t="s">
        <v>15193</v>
      </c>
      <c r="F7813" s="186">
        <v>0</v>
      </c>
      <c r="G7813" s="185" t="s">
        <v>6096</v>
      </c>
      <c r="H7813" s="110" t="s">
        <v>6119</v>
      </c>
      <c r="I7813" s="110"/>
    </row>
    <row r="7814" spans="1:9" ht="11.25" customHeight="1" x14ac:dyDescent="0.2">
      <c r="A7814" s="181">
        <v>104364</v>
      </c>
      <c r="B7814" s="182" t="s">
        <v>4407</v>
      </c>
      <c r="C7814" s="182" t="s">
        <v>178</v>
      </c>
      <c r="D7814" s="183"/>
      <c r="E7814" s="188" t="s">
        <v>15193</v>
      </c>
      <c r="F7814" s="186">
        <v>0</v>
      </c>
      <c r="G7814" s="185" t="s">
        <v>6096</v>
      </c>
      <c r="H7814" s="110" t="s">
        <v>6119</v>
      </c>
      <c r="I7814" s="110"/>
    </row>
    <row r="7815" spans="1:9" ht="11.25" customHeight="1" x14ac:dyDescent="0.2">
      <c r="A7815" s="181">
        <v>104365</v>
      </c>
      <c r="B7815" s="182" t="s">
        <v>6380</v>
      </c>
      <c r="C7815" s="182" t="s">
        <v>171</v>
      </c>
      <c r="D7815" s="183">
        <v>45065</v>
      </c>
      <c r="E7815" s="188" t="s">
        <v>15194</v>
      </c>
      <c r="F7815" s="186">
        <v>16769</v>
      </c>
      <c r="G7815" s="185" t="s">
        <v>6096</v>
      </c>
      <c r="H7815" s="110" t="s">
        <v>6119</v>
      </c>
      <c r="I7815" s="110"/>
    </row>
    <row r="7816" spans="1:9" ht="11.25" customHeight="1" x14ac:dyDescent="0.2">
      <c r="A7816" s="181">
        <v>104366</v>
      </c>
      <c r="B7816" s="182" t="s">
        <v>4107</v>
      </c>
      <c r="C7816" s="182" t="s">
        <v>178</v>
      </c>
      <c r="D7816" s="183">
        <v>45062</v>
      </c>
      <c r="E7816" s="188" t="s">
        <v>15194</v>
      </c>
      <c r="F7816" s="186">
        <v>7321</v>
      </c>
      <c r="G7816" s="185" t="s">
        <v>6096</v>
      </c>
      <c r="H7816" s="110" t="s">
        <v>6119</v>
      </c>
      <c r="I7816" s="110"/>
    </row>
    <row r="7817" spans="1:9" ht="11.25" customHeight="1" x14ac:dyDescent="0.2">
      <c r="A7817" s="181">
        <v>104367</v>
      </c>
      <c r="B7817" s="182" t="s">
        <v>6379</v>
      </c>
      <c r="C7817" s="182" t="s">
        <v>171</v>
      </c>
      <c r="D7817" s="183">
        <v>45009</v>
      </c>
      <c r="E7817" s="188" t="s">
        <v>15194</v>
      </c>
      <c r="F7817" s="186">
        <v>1753</v>
      </c>
      <c r="G7817" s="185" t="s">
        <v>6096</v>
      </c>
      <c r="H7817" s="110" t="s">
        <v>6119</v>
      </c>
      <c r="I7817" s="110"/>
    </row>
    <row r="7818" spans="1:9" ht="11.25" customHeight="1" x14ac:dyDescent="0.2">
      <c r="A7818" s="181">
        <v>104368</v>
      </c>
      <c r="B7818" s="182" t="s">
        <v>2297</v>
      </c>
      <c r="C7818" s="182" t="s">
        <v>171</v>
      </c>
      <c r="D7818" s="183">
        <v>45013</v>
      </c>
      <c r="E7818" s="188" t="s">
        <v>15194</v>
      </c>
      <c r="F7818" s="186">
        <v>11344</v>
      </c>
      <c r="G7818" s="185" t="s">
        <v>6096</v>
      </c>
      <c r="H7818" s="110" t="s">
        <v>6119</v>
      </c>
      <c r="I7818" s="110"/>
    </row>
    <row r="7819" spans="1:9" ht="11.25" customHeight="1" x14ac:dyDescent="0.2">
      <c r="A7819" s="181">
        <v>104369</v>
      </c>
      <c r="B7819" s="182" t="s">
        <v>4106</v>
      </c>
      <c r="C7819" s="182" t="s">
        <v>178</v>
      </c>
      <c r="D7819" s="183"/>
      <c r="E7819" s="188" t="s">
        <v>15193</v>
      </c>
      <c r="F7819" s="186">
        <v>0</v>
      </c>
      <c r="G7819" s="185" t="s">
        <v>6096</v>
      </c>
      <c r="H7819" s="110" t="s">
        <v>6119</v>
      </c>
      <c r="I7819" s="110"/>
    </row>
    <row r="7820" spans="1:9" ht="11.25" customHeight="1" x14ac:dyDescent="0.2">
      <c r="A7820" s="181">
        <v>104370</v>
      </c>
      <c r="B7820" s="182" t="s">
        <v>4408</v>
      </c>
      <c r="C7820" s="182" t="s">
        <v>178</v>
      </c>
      <c r="D7820" s="183"/>
      <c r="E7820" s="188" t="s">
        <v>15193</v>
      </c>
      <c r="F7820" s="186">
        <v>0</v>
      </c>
      <c r="G7820" s="185" t="s">
        <v>6096</v>
      </c>
      <c r="H7820" s="110" t="s">
        <v>6119</v>
      </c>
      <c r="I7820" s="110"/>
    </row>
    <row r="7821" spans="1:9" ht="11.25" customHeight="1" x14ac:dyDescent="0.2">
      <c r="A7821" s="181">
        <v>104371</v>
      </c>
      <c r="B7821" s="182" t="s">
        <v>4286</v>
      </c>
      <c r="C7821" s="182" t="s">
        <v>178</v>
      </c>
      <c r="D7821" s="183"/>
      <c r="E7821" s="188" t="s">
        <v>15193</v>
      </c>
      <c r="F7821" s="186">
        <v>0</v>
      </c>
      <c r="G7821" s="185" t="s">
        <v>6096</v>
      </c>
      <c r="H7821" s="110" t="s">
        <v>6119</v>
      </c>
      <c r="I7821" s="110"/>
    </row>
    <row r="7822" spans="1:9" ht="11.25" customHeight="1" x14ac:dyDescent="0.2">
      <c r="A7822" s="181">
        <v>104372</v>
      </c>
      <c r="B7822" s="182" t="s">
        <v>9082</v>
      </c>
      <c r="C7822" s="182" t="s">
        <v>273</v>
      </c>
      <c r="D7822" s="183">
        <v>45062</v>
      </c>
      <c r="E7822" s="188" t="s">
        <v>15194</v>
      </c>
      <c r="F7822" s="186">
        <v>79263</v>
      </c>
      <c r="G7822" s="185" t="s">
        <v>6096</v>
      </c>
      <c r="H7822" s="110" t="s">
        <v>6119</v>
      </c>
      <c r="I7822" s="110"/>
    </row>
    <row r="7823" spans="1:9" ht="11.25" customHeight="1" x14ac:dyDescent="0.2">
      <c r="A7823" s="181">
        <v>104373</v>
      </c>
      <c r="B7823" s="182" t="s">
        <v>4180</v>
      </c>
      <c r="C7823" s="182" t="s">
        <v>178</v>
      </c>
      <c r="D7823" s="183"/>
      <c r="E7823" s="188" t="s">
        <v>15193</v>
      </c>
      <c r="F7823" s="186">
        <v>0</v>
      </c>
      <c r="G7823" s="185" t="s">
        <v>6096</v>
      </c>
      <c r="H7823" s="110" t="s">
        <v>6119</v>
      </c>
      <c r="I7823" s="110"/>
    </row>
    <row r="7824" spans="1:9" ht="11.25" customHeight="1" x14ac:dyDescent="0.2">
      <c r="A7824" s="181">
        <v>104374</v>
      </c>
      <c r="B7824" s="182" t="s">
        <v>4182</v>
      </c>
      <c r="C7824" s="182" t="s">
        <v>178</v>
      </c>
      <c r="D7824" s="184">
        <v>45013</v>
      </c>
      <c r="E7824" s="188" t="s">
        <v>15194</v>
      </c>
      <c r="F7824" s="186">
        <v>74818</v>
      </c>
      <c r="G7824" s="185" t="s">
        <v>6096</v>
      </c>
      <c r="H7824" s="110" t="s">
        <v>6119</v>
      </c>
      <c r="I7824" s="110"/>
    </row>
    <row r="7825" spans="1:9" ht="11.25" customHeight="1" x14ac:dyDescent="0.2">
      <c r="A7825" s="181">
        <v>104375</v>
      </c>
      <c r="B7825" s="182" t="s">
        <v>4181</v>
      </c>
      <c r="C7825" s="182" t="s">
        <v>178</v>
      </c>
      <c r="D7825" s="183"/>
      <c r="E7825" s="188" t="s">
        <v>15193</v>
      </c>
      <c r="F7825" s="186">
        <v>0</v>
      </c>
      <c r="G7825" s="185" t="s">
        <v>6096</v>
      </c>
      <c r="H7825" s="110" t="s">
        <v>6119</v>
      </c>
      <c r="I7825" s="110"/>
    </row>
    <row r="7826" spans="1:9" ht="11.25" customHeight="1" x14ac:dyDescent="0.2">
      <c r="A7826" s="181">
        <v>104376</v>
      </c>
      <c r="B7826" s="182" t="s">
        <v>4184</v>
      </c>
      <c r="C7826" s="182" t="s">
        <v>178</v>
      </c>
      <c r="D7826" s="184">
        <v>45013</v>
      </c>
      <c r="E7826" s="188" t="s">
        <v>15194</v>
      </c>
      <c r="F7826" s="186">
        <v>41178</v>
      </c>
      <c r="G7826" s="185" t="s">
        <v>6096</v>
      </c>
      <c r="H7826" s="110" t="s">
        <v>6119</v>
      </c>
      <c r="I7826" s="110"/>
    </row>
    <row r="7827" spans="1:9" ht="11.25" customHeight="1" x14ac:dyDescent="0.2">
      <c r="A7827" s="181">
        <v>104377</v>
      </c>
      <c r="B7827" s="182" t="s">
        <v>4183</v>
      </c>
      <c r="C7827" s="182" t="s">
        <v>178</v>
      </c>
      <c r="D7827" s="183"/>
      <c r="E7827" s="188" t="s">
        <v>15193</v>
      </c>
      <c r="F7827" s="186">
        <v>0</v>
      </c>
      <c r="G7827" s="185" t="s">
        <v>6096</v>
      </c>
      <c r="H7827" s="110" t="s">
        <v>6119</v>
      </c>
      <c r="I7827" s="110"/>
    </row>
    <row r="7828" spans="1:9" ht="11.25" customHeight="1" x14ac:dyDescent="0.2">
      <c r="A7828" s="181">
        <v>104378</v>
      </c>
      <c r="B7828" s="182" t="s">
        <v>4179</v>
      </c>
      <c r="C7828" s="182" t="s">
        <v>178</v>
      </c>
      <c r="D7828" s="183"/>
      <c r="E7828" s="188" t="s">
        <v>15193</v>
      </c>
      <c r="F7828" s="186">
        <v>0</v>
      </c>
      <c r="G7828" s="185" t="s">
        <v>6096</v>
      </c>
      <c r="H7828" s="110" t="s">
        <v>6119</v>
      </c>
      <c r="I7828" s="110"/>
    </row>
    <row r="7829" spans="1:9" ht="11.25" customHeight="1" x14ac:dyDescent="0.2">
      <c r="A7829" s="181">
        <v>104379</v>
      </c>
      <c r="B7829" s="182" t="s">
        <v>10914</v>
      </c>
      <c r="C7829" s="182" t="s">
        <v>178</v>
      </c>
      <c r="D7829" s="183"/>
      <c r="E7829" s="188" t="s">
        <v>15193</v>
      </c>
      <c r="F7829" s="186">
        <v>0</v>
      </c>
      <c r="G7829" s="185" t="s">
        <v>6096</v>
      </c>
      <c r="H7829" s="110" t="s">
        <v>6119</v>
      </c>
      <c r="I7829" s="110"/>
    </row>
    <row r="7830" spans="1:9" ht="11.25" customHeight="1" x14ac:dyDescent="0.2">
      <c r="A7830" s="181">
        <v>104380</v>
      </c>
      <c r="B7830" s="182" t="s">
        <v>2196</v>
      </c>
      <c r="C7830" s="182" t="s">
        <v>178</v>
      </c>
      <c r="D7830" s="184"/>
      <c r="E7830" s="188" t="s">
        <v>15193</v>
      </c>
      <c r="F7830" s="186">
        <v>0</v>
      </c>
      <c r="G7830" s="185" t="s">
        <v>6096</v>
      </c>
      <c r="H7830" s="110" t="s">
        <v>6119</v>
      </c>
      <c r="I7830" s="110"/>
    </row>
    <row r="7831" spans="1:9" ht="11.25" customHeight="1" x14ac:dyDescent="0.2">
      <c r="A7831" s="181">
        <v>104381</v>
      </c>
      <c r="B7831" s="182" t="s">
        <v>2195</v>
      </c>
      <c r="C7831" s="182" t="s">
        <v>178</v>
      </c>
      <c r="D7831" s="183"/>
      <c r="E7831" s="188" t="s">
        <v>15193</v>
      </c>
      <c r="F7831" s="186">
        <v>0</v>
      </c>
      <c r="G7831" s="185" t="s">
        <v>6096</v>
      </c>
      <c r="H7831" s="110" t="s">
        <v>6119</v>
      </c>
      <c r="I7831" s="110"/>
    </row>
    <row r="7832" spans="1:9" ht="11.25" customHeight="1" x14ac:dyDescent="0.2">
      <c r="A7832" s="181">
        <v>104382</v>
      </c>
      <c r="B7832" s="182" t="s">
        <v>1808</v>
      </c>
      <c r="C7832" s="182" t="s">
        <v>178</v>
      </c>
      <c r="D7832" s="183"/>
      <c r="E7832" s="188" t="s">
        <v>15193</v>
      </c>
      <c r="F7832" s="186">
        <v>0</v>
      </c>
      <c r="G7832" s="185" t="s">
        <v>6096</v>
      </c>
      <c r="H7832" s="110" t="s">
        <v>6119</v>
      </c>
      <c r="I7832" s="110"/>
    </row>
    <row r="7833" spans="1:9" ht="11.25" customHeight="1" x14ac:dyDescent="0.2">
      <c r="A7833" s="181">
        <v>104383</v>
      </c>
      <c r="B7833" s="182" t="s">
        <v>4879</v>
      </c>
      <c r="C7833" s="182" t="s">
        <v>178</v>
      </c>
      <c r="D7833" s="183">
        <v>45065</v>
      </c>
      <c r="E7833" s="188" t="s">
        <v>15194</v>
      </c>
      <c r="F7833" s="186">
        <v>510237</v>
      </c>
      <c r="G7833" s="185" t="s">
        <v>6096</v>
      </c>
      <c r="H7833" s="110" t="s">
        <v>6119</v>
      </c>
      <c r="I7833" s="110"/>
    </row>
    <row r="7834" spans="1:9" ht="11.25" customHeight="1" x14ac:dyDescent="0.2">
      <c r="A7834" s="181">
        <v>104384</v>
      </c>
      <c r="B7834" s="182" t="s">
        <v>2054</v>
      </c>
      <c r="C7834" s="182" t="s">
        <v>178</v>
      </c>
      <c r="D7834" s="183"/>
      <c r="E7834" s="188" t="s">
        <v>15193</v>
      </c>
      <c r="F7834" s="186">
        <v>0</v>
      </c>
      <c r="G7834" s="185" t="s">
        <v>6096</v>
      </c>
      <c r="H7834" s="110" t="s">
        <v>6119</v>
      </c>
      <c r="I7834" s="110"/>
    </row>
    <row r="7835" spans="1:9" ht="11.25" customHeight="1" x14ac:dyDescent="0.2">
      <c r="A7835" s="181">
        <v>104385</v>
      </c>
      <c r="B7835" s="182" t="s">
        <v>10913</v>
      </c>
      <c r="C7835" s="182" t="s">
        <v>178</v>
      </c>
      <c r="D7835" s="183"/>
      <c r="E7835" s="188" t="s">
        <v>15193</v>
      </c>
      <c r="F7835" s="186">
        <v>0</v>
      </c>
      <c r="G7835" s="185" t="s">
        <v>6096</v>
      </c>
      <c r="H7835" s="110" t="s">
        <v>6119</v>
      </c>
      <c r="I7835" s="110"/>
    </row>
    <row r="7836" spans="1:9" ht="11.25" customHeight="1" x14ac:dyDescent="0.2">
      <c r="A7836" s="181">
        <v>104386</v>
      </c>
      <c r="B7836" s="182" t="s">
        <v>10912</v>
      </c>
      <c r="C7836" s="182" t="s">
        <v>178</v>
      </c>
      <c r="D7836" s="183"/>
      <c r="E7836" s="188" t="s">
        <v>15193</v>
      </c>
      <c r="F7836" s="186">
        <v>0</v>
      </c>
      <c r="G7836" s="185" t="s">
        <v>6096</v>
      </c>
      <c r="H7836" s="110" t="s">
        <v>6119</v>
      </c>
      <c r="I7836" s="110"/>
    </row>
    <row r="7837" spans="1:9" ht="11.25" customHeight="1" x14ac:dyDescent="0.2">
      <c r="A7837" s="181">
        <v>104387</v>
      </c>
      <c r="B7837" s="182" t="s">
        <v>10911</v>
      </c>
      <c r="C7837" s="182" t="s">
        <v>178</v>
      </c>
      <c r="D7837" s="183"/>
      <c r="E7837" s="188" t="s">
        <v>15193</v>
      </c>
      <c r="F7837" s="186">
        <v>0</v>
      </c>
      <c r="G7837" s="185" t="s">
        <v>6096</v>
      </c>
      <c r="H7837" s="110" t="s">
        <v>6119</v>
      </c>
      <c r="I7837" s="110"/>
    </row>
    <row r="7838" spans="1:9" ht="11.25" customHeight="1" x14ac:dyDescent="0.2">
      <c r="A7838" s="181">
        <v>104388</v>
      </c>
      <c r="B7838" s="182" t="s">
        <v>4057</v>
      </c>
      <c r="C7838" s="182" t="s">
        <v>178</v>
      </c>
      <c r="D7838" s="184"/>
      <c r="E7838" s="188" t="s">
        <v>15193</v>
      </c>
      <c r="F7838" s="186">
        <v>0</v>
      </c>
      <c r="G7838" s="185" t="s">
        <v>6096</v>
      </c>
      <c r="H7838" s="110" t="s">
        <v>6119</v>
      </c>
      <c r="I7838" s="110"/>
    </row>
    <row r="7839" spans="1:9" ht="11.25" customHeight="1" x14ac:dyDescent="0.2">
      <c r="A7839" s="181">
        <v>104389</v>
      </c>
      <c r="B7839" s="182" t="s">
        <v>7476</v>
      </c>
      <c r="C7839" s="182" t="s">
        <v>868</v>
      </c>
      <c r="D7839" s="184">
        <v>45009</v>
      </c>
      <c r="E7839" s="188" t="s">
        <v>15194</v>
      </c>
      <c r="F7839" s="186">
        <v>148842</v>
      </c>
      <c r="G7839" s="185" t="s">
        <v>6096</v>
      </c>
      <c r="H7839" s="110" t="s">
        <v>6119</v>
      </c>
      <c r="I7839" s="110"/>
    </row>
    <row r="7840" spans="1:9" ht="11.25" customHeight="1" x14ac:dyDescent="0.2">
      <c r="A7840" s="181">
        <v>104390</v>
      </c>
      <c r="B7840" s="182" t="s">
        <v>1803</v>
      </c>
      <c r="C7840" s="182" t="s">
        <v>178</v>
      </c>
      <c r="D7840" s="184">
        <v>45009</v>
      </c>
      <c r="E7840" s="188" t="s">
        <v>15194</v>
      </c>
      <c r="F7840" s="186">
        <v>169697</v>
      </c>
      <c r="G7840" s="185" t="s">
        <v>6096</v>
      </c>
      <c r="H7840" s="110" t="s">
        <v>6119</v>
      </c>
      <c r="I7840" s="110"/>
    </row>
    <row r="7841" spans="1:9 16382:16383" ht="11.25" customHeight="1" x14ac:dyDescent="0.2">
      <c r="A7841" s="181">
        <v>104391</v>
      </c>
      <c r="B7841" s="182" t="s">
        <v>7021</v>
      </c>
      <c r="C7841" s="182" t="s">
        <v>178</v>
      </c>
      <c r="D7841" s="183">
        <v>45006</v>
      </c>
      <c r="E7841" s="188" t="s">
        <v>15194</v>
      </c>
      <c r="F7841" s="186">
        <v>25983</v>
      </c>
      <c r="G7841" s="185" t="s">
        <v>6096</v>
      </c>
      <c r="H7841" s="110" t="s">
        <v>6119</v>
      </c>
      <c r="I7841" s="110"/>
    </row>
    <row r="7842" spans="1:9 16382:16383" ht="11.25" customHeight="1" x14ac:dyDescent="0.2">
      <c r="A7842" s="181">
        <v>104392</v>
      </c>
      <c r="B7842" s="182" t="s">
        <v>1535</v>
      </c>
      <c r="C7842" s="182" t="s">
        <v>178</v>
      </c>
      <c r="D7842" s="183">
        <v>45013</v>
      </c>
      <c r="E7842" s="188" t="s">
        <v>15194</v>
      </c>
      <c r="F7842" s="186">
        <v>21031</v>
      </c>
      <c r="G7842" s="185" t="s">
        <v>6096</v>
      </c>
      <c r="H7842" s="110" t="s">
        <v>6119</v>
      </c>
      <c r="I7842" s="110"/>
    </row>
    <row r="7843" spans="1:9 16382:16383" ht="11.25" customHeight="1" x14ac:dyDescent="0.2">
      <c r="A7843" s="181">
        <v>104393</v>
      </c>
      <c r="B7843" s="182" t="s">
        <v>8907</v>
      </c>
      <c r="C7843" s="182" t="s">
        <v>178</v>
      </c>
      <c r="D7843" s="183">
        <v>45536</v>
      </c>
      <c r="E7843" s="188" t="s">
        <v>10909</v>
      </c>
      <c r="F7843" s="186">
        <v>42110.406277499998</v>
      </c>
      <c r="G7843" s="185" t="s">
        <v>6096</v>
      </c>
      <c r="H7843" s="110" t="s">
        <v>6119</v>
      </c>
      <c r="I7843" s="110"/>
      <c r="XFB7843" s="10">
        <v>42110.406277499998</v>
      </c>
    </row>
    <row r="7844" spans="1:9 16382:16383" ht="11.25" customHeight="1" x14ac:dyDescent="0.2">
      <c r="A7844" s="181">
        <v>104394</v>
      </c>
      <c r="B7844" s="182" t="s">
        <v>10910</v>
      </c>
      <c r="C7844" s="182" t="s">
        <v>171</v>
      </c>
      <c r="D7844" s="183"/>
      <c r="E7844" s="188" t="s">
        <v>15193</v>
      </c>
      <c r="F7844" s="186"/>
      <c r="G7844" s="185" t="s">
        <v>6096</v>
      </c>
      <c r="H7844" s="110" t="s">
        <v>6119</v>
      </c>
      <c r="I7844" s="110"/>
    </row>
    <row r="7845" spans="1:9 16382:16383" ht="11.25" customHeight="1" x14ac:dyDescent="0.2">
      <c r="A7845" s="181">
        <v>104395</v>
      </c>
      <c r="B7845" s="182" t="s">
        <v>3904</v>
      </c>
      <c r="C7845" s="182" t="s">
        <v>178</v>
      </c>
      <c r="D7845" s="183">
        <v>45536</v>
      </c>
      <c r="E7845" s="188" t="s">
        <v>10909</v>
      </c>
      <c r="F7845" s="186">
        <v>71245.360038599989</v>
      </c>
      <c r="G7845" s="185" t="s">
        <v>6096</v>
      </c>
      <c r="H7845" s="110" t="s">
        <v>6119</v>
      </c>
      <c r="I7845" s="110"/>
      <c r="XFB7845" s="10">
        <v>71245.360038599989</v>
      </c>
    </row>
    <row r="7846" spans="1:9 16382:16383" ht="11.25" customHeight="1" x14ac:dyDescent="0.2">
      <c r="A7846" s="181">
        <v>104396</v>
      </c>
      <c r="B7846" s="182" t="s">
        <v>3903</v>
      </c>
      <c r="C7846" s="182" t="s">
        <v>178</v>
      </c>
      <c r="D7846" s="183">
        <v>45536</v>
      </c>
      <c r="E7846" s="188" t="s">
        <v>10909</v>
      </c>
      <c r="F7846" s="186">
        <v>50766.404564700002</v>
      </c>
      <c r="G7846" s="185" t="s">
        <v>6096</v>
      </c>
      <c r="H7846" s="110" t="s">
        <v>6119</v>
      </c>
      <c r="I7846" s="110"/>
      <c r="XFB7846" s="10">
        <v>50766.404564700002</v>
      </c>
    </row>
    <row r="7847" spans="1:9 16382:16383" ht="11.25" customHeight="1" x14ac:dyDescent="0.2">
      <c r="A7847" s="181">
        <v>104398</v>
      </c>
      <c r="B7847" s="182" t="s">
        <v>2956</v>
      </c>
      <c r="C7847" s="182" t="s">
        <v>751</v>
      </c>
      <c r="D7847" s="183"/>
      <c r="E7847" s="188" t="s">
        <v>15193</v>
      </c>
      <c r="F7847" s="186">
        <v>0</v>
      </c>
      <c r="G7847" s="185" t="s">
        <v>6096</v>
      </c>
      <c r="H7847" s="110" t="s">
        <v>6119</v>
      </c>
      <c r="I7847" s="110"/>
    </row>
    <row r="7848" spans="1:9 16382:16383" ht="11.25" customHeight="1" x14ac:dyDescent="0.2">
      <c r="A7848" s="181">
        <v>104399</v>
      </c>
      <c r="B7848" s="182" t="s">
        <v>6377</v>
      </c>
      <c r="C7848" s="182" t="s">
        <v>183</v>
      </c>
      <c r="D7848" s="183">
        <v>45013</v>
      </c>
      <c r="E7848" s="188" t="s">
        <v>15194</v>
      </c>
      <c r="F7848" s="186">
        <v>890795</v>
      </c>
      <c r="G7848" s="185" t="s">
        <v>6096</v>
      </c>
      <c r="H7848" s="110" t="s">
        <v>6119</v>
      </c>
      <c r="I7848" s="110"/>
    </row>
    <row r="7849" spans="1:9 16382:16383" ht="11.25" customHeight="1" x14ac:dyDescent="0.2">
      <c r="A7849" s="181">
        <v>104400</v>
      </c>
      <c r="B7849" s="182" t="s">
        <v>10908</v>
      </c>
      <c r="C7849" s="182" t="s">
        <v>183</v>
      </c>
      <c r="D7849" s="184"/>
      <c r="E7849" s="188" t="s">
        <v>15193</v>
      </c>
      <c r="F7849" s="186">
        <v>0</v>
      </c>
      <c r="G7849" s="185" t="s">
        <v>6096</v>
      </c>
      <c r="H7849" s="110" t="s">
        <v>6119</v>
      </c>
      <c r="I7849" s="110"/>
    </row>
    <row r="7850" spans="1:9 16382:16383" ht="11.25" customHeight="1" x14ac:dyDescent="0.2">
      <c r="A7850" s="181">
        <v>104401</v>
      </c>
      <c r="B7850" s="182" t="s">
        <v>10907</v>
      </c>
      <c r="C7850" s="182" t="s">
        <v>178</v>
      </c>
      <c r="D7850" s="183">
        <v>45536</v>
      </c>
      <c r="E7850" s="188" t="s">
        <v>10909</v>
      </c>
      <c r="F7850" s="186">
        <v>163911.75236369998</v>
      </c>
      <c r="G7850" s="185" t="s">
        <v>6096</v>
      </c>
      <c r="H7850" s="110" t="s">
        <v>6119</v>
      </c>
      <c r="I7850" s="110"/>
      <c r="XFB7850" s="10">
        <v>163911.75236369998</v>
      </c>
    </row>
    <row r="7851" spans="1:9 16382:16383" ht="11.25" customHeight="1" x14ac:dyDescent="0.2">
      <c r="A7851" s="181">
        <v>104402</v>
      </c>
      <c r="B7851" s="182" t="s">
        <v>6376</v>
      </c>
      <c r="C7851" s="182" t="s">
        <v>178</v>
      </c>
      <c r="D7851" s="183">
        <v>45536</v>
      </c>
      <c r="E7851" s="188" t="s">
        <v>10909</v>
      </c>
      <c r="F7851" s="186">
        <v>327512.42699999997</v>
      </c>
      <c r="G7851" s="185" t="s">
        <v>6096</v>
      </c>
      <c r="H7851" s="110" t="s">
        <v>6406</v>
      </c>
      <c r="I7851" s="110"/>
      <c r="XFC7851" s="10" t="s">
        <v>15200</v>
      </c>
    </row>
    <row r="7852" spans="1:9 16382:16383" ht="11.25" customHeight="1" x14ac:dyDescent="0.2">
      <c r="A7852" s="181">
        <v>104403</v>
      </c>
      <c r="B7852" s="182" t="s">
        <v>4026</v>
      </c>
      <c r="C7852" s="182" t="s">
        <v>171</v>
      </c>
      <c r="D7852" s="183"/>
      <c r="E7852" s="188" t="s">
        <v>15193</v>
      </c>
      <c r="F7852" s="186">
        <v>0</v>
      </c>
      <c r="G7852" s="185" t="s">
        <v>6096</v>
      </c>
      <c r="H7852" s="110" t="s">
        <v>6406</v>
      </c>
      <c r="I7852" s="110"/>
    </row>
    <row r="7853" spans="1:9 16382:16383" ht="11.25" customHeight="1" x14ac:dyDescent="0.2">
      <c r="A7853" s="181">
        <v>104404</v>
      </c>
      <c r="B7853" s="182" t="s">
        <v>3207</v>
      </c>
      <c r="C7853" s="182" t="s">
        <v>183</v>
      </c>
      <c r="D7853" s="184">
        <v>45013</v>
      </c>
      <c r="E7853" s="188" t="s">
        <v>15194</v>
      </c>
      <c r="F7853" s="186">
        <v>127655</v>
      </c>
      <c r="G7853" s="185" t="s">
        <v>6096</v>
      </c>
      <c r="H7853" s="110" t="s">
        <v>6119</v>
      </c>
      <c r="I7853" s="110"/>
    </row>
    <row r="7854" spans="1:9 16382:16383" ht="11.25" customHeight="1" x14ac:dyDescent="0.2">
      <c r="A7854" s="181">
        <v>104405</v>
      </c>
      <c r="B7854" s="182" t="s">
        <v>6372</v>
      </c>
      <c r="C7854" s="182" t="s">
        <v>183</v>
      </c>
      <c r="D7854" s="183">
        <v>45013</v>
      </c>
      <c r="E7854" s="188" t="s">
        <v>15194</v>
      </c>
      <c r="F7854" s="186">
        <v>181636.99</v>
      </c>
      <c r="G7854" s="185" t="s">
        <v>6096</v>
      </c>
      <c r="H7854" s="110" t="s">
        <v>6119</v>
      </c>
      <c r="I7854" s="110"/>
    </row>
    <row r="7855" spans="1:9 16382:16383" ht="11.25" customHeight="1" x14ac:dyDescent="0.2">
      <c r="A7855" s="181">
        <v>104406</v>
      </c>
      <c r="B7855" s="182" t="s">
        <v>10906</v>
      </c>
      <c r="C7855" s="182" t="s">
        <v>887</v>
      </c>
      <c r="D7855" s="183"/>
      <c r="E7855" s="188" t="s">
        <v>15193</v>
      </c>
      <c r="F7855" s="186">
        <v>0</v>
      </c>
      <c r="G7855" s="185" t="s">
        <v>6096</v>
      </c>
      <c r="H7855" s="110" t="s">
        <v>6119</v>
      </c>
      <c r="I7855" s="110"/>
    </row>
    <row r="7856" spans="1:9 16382:16383" ht="11.25" customHeight="1" x14ac:dyDescent="0.2">
      <c r="A7856" s="181">
        <v>104407</v>
      </c>
      <c r="B7856" s="182" t="s">
        <v>2221</v>
      </c>
      <c r="C7856" s="182" t="s">
        <v>178</v>
      </c>
      <c r="D7856" s="183">
        <v>45007</v>
      </c>
      <c r="E7856" s="188" t="s">
        <v>15194</v>
      </c>
      <c r="F7856" s="186">
        <v>600</v>
      </c>
      <c r="G7856" s="185" t="s">
        <v>6096</v>
      </c>
      <c r="H7856" s="110" t="s">
        <v>6119</v>
      </c>
      <c r="I7856" s="110"/>
    </row>
    <row r="7857" spans="1:9" ht="11.25" customHeight="1" x14ac:dyDescent="0.2">
      <c r="A7857" s="181">
        <v>104408</v>
      </c>
      <c r="B7857" s="182" t="s">
        <v>1312</v>
      </c>
      <c r="C7857" s="182" t="s">
        <v>4484</v>
      </c>
      <c r="D7857" s="183">
        <v>45013</v>
      </c>
      <c r="E7857" s="188" t="s">
        <v>15194</v>
      </c>
      <c r="F7857" s="186">
        <v>37751</v>
      </c>
      <c r="G7857" s="185" t="s">
        <v>6096</v>
      </c>
      <c r="H7857" s="110" t="s">
        <v>6119</v>
      </c>
      <c r="I7857" s="110"/>
    </row>
    <row r="7858" spans="1:9" ht="11.25" customHeight="1" x14ac:dyDescent="0.2">
      <c r="A7858" s="181">
        <v>104409</v>
      </c>
      <c r="B7858" s="182" t="s">
        <v>4362</v>
      </c>
      <c r="C7858" s="182" t="s">
        <v>178</v>
      </c>
      <c r="D7858" s="183">
        <v>45013</v>
      </c>
      <c r="E7858" s="188" t="s">
        <v>15194</v>
      </c>
      <c r="F7858" s="186">
        <v>2545.0100000000002</v>
      </c>
      <c r="G7858" s="185" t="s">
        <v>6096</v>
      </c>
      <c r="H7858" s="110" t="s">
        <v>6119</v>
      </c>
      <c r="I7858" s="110"/>
    </row>
    <row r="7859" spans="1:9" ht="11.25" customHeight="1" x14ac:dyDescent="0.2">
      <c r="A7859" s="181">
        <v>104410</v>
      </c>
      <c r="B7859" s="182" t="s">
        <v>6371</v>
      </c>
      <c r="C7859" s="182" t="s">
        <v>178</v>
      </c>
      <c r="D7859" s="184">
        <v>45007</v>
      </c>
      <c r="E7859" s="188" t="s">
        <v>15194</v>
      </c>
      <c r="F7859" s="186">
        <v>1246484</v>
      </c>
      <c r="G7859" s="185" t="s">
        <v>6096</v>
      </c>
      <c r="H7859" s="110" t="s">
        <v>6119</v>
      </c>
      <c r="I7859" s="110"/>
    </row>
    <row r="7860" spans="1:9" ht="11.25" customHeight="1" x14ac:dyDescent="0.2">
      <c r="A7860" s="181">
        <v>104411</v>
      </c>
      <c r="B7860" s="182" t="s">
        <v>1706</v>
      </c>
      <c r="C7860" s="182" t="s">
        <v>751</v>
      </c>
      <c r="D7860" s="184"/>
      <c r="E7860" s="188" t="s">
        <v>15193</v>
      </c>
      <c r="F7860" s="186">
        <v>0</v>
      </c>
      <c r="G7860" s="185" t="s">
        <v>6096</v>
      </c>
      <c r="H7860" s="110" t="s">
        <v>6262</v>
      </c>
      <c r="I7860" s="110"/>
    </row>
    <row r="7861" spans="1:9" ht="11.25" customHeight="1" x14ac:dyDescent="0.2">
      <c r="A7861" s="181">
        <v>104412</v>
      </c>
      <c r="B7861" s="182" t="s">
        <v>2446</v>
      </c>
      <c r="C7861" s="182" t="s">
        <v>178</v>
      </c>
      <c r="D7861" s="184"/>
      <c r="E7861" s="188" t="s">
        <v>15193</v>
      </c>
      <c r="F7861" s="186">
        <v>0</v>
      </c>
      <c r="G7861" s="185" t="s">
        <v>6096</v>
      </c>
      <c r="H7861" s="110" t="s">
        <v>6119</v>
      </c>
      <c r="I7861" s="110"/>
    </row>
    <row r="7862" spans="1:9" ht="11.25" customHeight="1" x14ac:dyDescent="0.2">
      <c r="A7862" s="181">
        <v>104413</v>
      </c>
      <c r="B7862" s="182" t="s">
        <v>5354</v>
      </c>
      <c r="C7862" s="182" t="s">
        <v>178</v>
      </c>
      <c r="D7862" s="183"/>
      <c r="E7862" s="188" t="s">
        <v>15193</v>
      </c>
      <c r="F7862" s="186">
        <v>0</v>
      </c>
      <c r="G7862" s="185" t="s">
        <v>6096</v>
      </c>
      <c r="H7862" s="110" t="s">
        <v>6119</v>
      </c>
      <c r="I7862" s="110"/>
    </row>
    <row r="7863" spans="1:9" ht="11.25" customHeight="1" x14ac:dyDescent="0.2">
      <c r="A7863" s="181">
        <v>104414</v>
      </c>
      <c r="B7863" s="182" t="s">
        <v>10905</v>
      </c>
      <c r="C7863" s="182" t="s">
        <v>183</v>
      </c>
      <c r="D7863" s="183"/>
      <c r="E7863" s="188" t="s">
        <v>15193</v>
      </c>
      <c r="F7863" s="186">
        <v>0</v>
      </c>
      <c r="G7863" s="185" t="s">
        <v>6096</v>
      </c>
      <c r="H7863" s="110" t="s">
        <v>6119</v>
      </c>
      <c r="I7863" s="110"/>
    </row>
    <row r="7864" spans="1:9" ht="11.25" customHeight="1" x14ac:dyDescent="0.2">
      <c r="A7864" s="181">
        <v>104415</v>
      </c>
      <c r="B7864" s="182" t="s">
        <v>886</v>
      </c>
      <c r="C7864" s="182" t="s">
        <v>4512</v>
      </c>
      <c r="D7864" s="183"/>
      <c r="E7864" s="188" t="s">
        <v>15193</v>
      </c>
      <c r="F7864" s="186">
        <v>0</v>
      </c>
      <c r="G7864" s="185" t="s">
        <v>6096</v>
      </c>
      <c r="H7864" s="110" t="s">
        <v>6119</v>
      </c>
      <c r="I7864" s="110"/>
    </row>
    <row r="7865" spans="1:9" ht="11.25" customHeight="1" x14ac:dyDescent="0.2">
      <c r="A7865" s="181">
        <v>104416</v>
      </c>
      <c r="B7865" s="182" t="s">
        <v>10904</v>
      </c>
      <c r="C7865" s="182" t="s">
        <v>178</v>
      </c>
      <c r="D7865" s="184"/>
      <c r="E7865" s="188" t="s">
        <v>15193</v>
      </c>
      <c r="F7865" s="186">
        <v>0</v>
      </c>
      <c r="G7865" s="185" t="s">
        <v>6096</v>
      </c>
      <c r="H7865" s="110" t="s">
        <v>6119</v>
      </c>
      <c r="I7865" s="110"/>
    </row>
    <row r="7866" spans="1:9" ht="11.25" customHeight="1" x14ac:dyDescent="0.2">
      <c r="A7866" s="181">
        <v>104417</v>
      </c>
      <c r="B7866" s="182" t="s">
        <v>10903</v>
      </c>
      <c r="C7866" s="182" t="s">
        <v>171</v>
      </c>
      <c r="D7866" s="183"/>
      <c r="E7866" s="188" t="s">
        <v>15193</v>
      </c>
      <c r="F7866" s="186">
        <v>0</v>
      </c>
      <c r="G7866" s="185" t="s">
        <v>6096</v>
      </c>
      <c r="H7866" s="110" t="s">
        <v>6119</v>
      </c>
      <c r="I7866" s="110"/>
    </row>
    <row r="7867" spans="1:9" ht="11.25" customHeight="1" x14ac:dyDescent="0.2">
      <c r="A7867" s="181">
        <v>104418</v>
      </c>
      <c r="B7867" s="182" t="s">
        <v>10902</v>
      </c>
      <c r="C7867" s="182" t="s">
        <v>171</v>
      </c>
      <c r="D7867" s="184"/>
      <c r="E7867" s="188" t="s">
        <v>15193</v>
      </c>
      <c r="F7867" s="186">
        <v>0</v>
      </c>
      <c r="G7867" s="185" t="s">
        <v>6096</v>
      </c>
      <c r="H7867" s="110" t="s">
        <v>6119</v>
      </c>
      <c r="I7867" s="110"/>
    </row>
    <row r="7868" spans="1:9" ht="11.25" customHeight="1" x14ac:dyDescent="0.2">
      <c r="A7868" s="181">
        <v>104419</v>
      </c>
      <c r="B7868" s="182" t="s">
        <v>2705</v>
      </c>
      <c r="C7868" s="182" t="s">
        <v>178</v>
      </c>
      <c r="D7868" s="183">
        <v>45062</v>
      </c>
      <c r="E7868" s="188" t="s">
        <v>15194</v>
      </c>
      <c r="F7868" s="186">
        <v>93199</v>
      </c>
      <c r="G7868" s="185" t="s">
        <v>6096</v>
      </c>
      <c r="H7868" s="110" t="s">
        <v>6119</v>
      </c>
      <c r="I7868" s="110"/>
    </row>
    <row r="7869" spans="1:9" ht="11.25" customHeight="1" x14ac:dyDescent="0.2">
      <c r="A7869" s="181">
        <v>104420</v>
      </c>
      <c r="B7869" s="182" t="s">
        <v>6369</v>
      </c>
      <c r="C7869" s="182" t="s">
        <v>751</v>
      </c>
      <c r="D7869" s="183">
        <v>45062</v>
      </c>
      <c r="E7869" s="188" t="s">
        <v>15194</v>
      </c>
      <c r="F7869" s="186">
        <v>87732</v>
      </c>
      <c r="G7869" s="185" t="s">
        <v>6096</v>
      </c>
      <c r="H7869" s="110" t="s">
        <v>6119</v>
      </c>
      <c r="I7869" s="110"/>
    </row>
    <row r="7870" spans="1:9" ht="11.25" customHeight="1" x14ac:dyDescent="0.2">
      <c r="A7870" s="181">
        <v>104421</v>
      </c>
      <c r="B7870" s="182" t="s">
        <v>6368</v>
      </c>
      <c r="C7870" s="182" t="s">
        <v>751</v>
      </c>
      <c r="D7870" s="184">
        <v>45069</v>
      </c>
      <c r="E7870" s="188" t="s">
        <v>15194</v>
      </c>
      <c r="F7870" s="186">
        <v>47692</v>
      </c>
      <c r="G7870" s="185" t="s">
        <v>6096</v>
      </c>
      <c r="H7870" s="110" t="s">
        <v>6147</v>
      </c>
      <c r="I7870" s="110"/>
    </row>
    <row r="7871" spans="1:9" ht="11.25" customHeight="1" x14ac:dyDescent="0.2">
      <c r="A7871" s="181">
        <v>104423</v>
      </c>
      <c r="B7871" s="182" t="s">
        <v>10901</v>
      </c>
      <c r="C7871" s="182" t="s">
        <v>183</v>
      </c>
      <c r="D7871" s="183">
        <v>44592</v>
      </c>
      <c r="E7871" s="188" t="s">
        <v>7328</v>
      </c>
      <c r="F7871" s="186">
        <v>32069</v>
      </c>
      <c r="G7871" s="185" t="s">
        <v>6096</v>
      </c>
      <c r="H7871" s="110" t="s">
        <v>6168</v>
      </c>
      <c r="I7871" s="110"/>
    </row>
    <row r="7872" spans="1:9" ht="11.25" customHeight="1" x14ac:dyDescent="0.2">
      <c r="A7872" s="181">
        <v>104424</v>
      </c>
      <c r="B7872" s="182" t="s">
        <v>8345</v>
      </c>
      <c r="C7872" s="182" t="s">
        <v>178</v>
      </c>
      <c r="D7872" s="183">
        <v>43675</v>
      </c>
      <c r="E7872" s="188" t="s">
        <v>15195</v>
      </c>
      <c r="F7872" s="186">
        <v>27295</v>
      </c>
      <c r="G7872" s="185" t="s">
        <v>6096</v>
      </c>
      <c r="H7872" s="110" t="s">
        <v>6119</v>
      </c>
      <c r="I7872" s="110"/>
    </row>
    <row r="7873" spans="1:9" ht="11.25" customHeight="1" x14ac:dyDescent="0.2">
      <c r="A7873" s="181">
        <v>104425</v>
      </c>
      <c r="B7873" s="182" t="s">
        <v>10900</v>
      </c>
      <c r="C7873" s="182" t="s">
        <v>178</v>
      </c>
      <c r="D7873" s="183"/>
      <c r="E7873" s="188" t="s">
        <v>15193</v>
      </c>
      <c r="F7873" s="186">
        <v>0</v>
      </c>
      <c r="G7873" s="185" t="s">
        <v>6096</v>
      </c>
      <c r="H7873" s="110" t="s">
        <v>6119</v>
      </c>
      <c r="I7873" s="110"/>
    </row>
    <row r="7874" spans="1:9" ht="11.25" customHeight="1" x14ac:dyDescent="0.2">
      <c r="A7874" s="181">
        <v>104426</v>
      </c>
      <c r="B7874" s="182" t="s">
        <v>10899</v>
      </c>
      <c r="C7874" s="182" t="s">
        <v>178</v>
      </c>
      <c r="D7874" s="183"/>
      <c r="E7874" s="188" t="s">
        <v>15193</v>
      </c>
      <c r="F7874" s="186">
        <v>0</v>
      </c>
      <c r="G7874" s="185" t="s">
        <v>6096</v>
      </c>
      <c r="H7874" s="110" t="s">
        <v>6119</v>
      </c>
      <c r="I7874" s="110"/>
    </row>
    <row r="7875" spans="1:9" ht="11.25" customHeight="1" x14ac:dyDescent="0.2">
      <c r="A7875" s="181">
        <v>104427</v>
      </c>
      <c r="B7875" s="182" t="s">
        <v>10898</v>
      </c>
      <c r="C7875" s="182" t="s">
        <v>178</v>
      </c>
      <c r="D7875" s="184">
        <v>44601</v>
      </c>
      <c r="E7875" s="188" t="s">
        <v>7328</v>
      </c>
      <c r="F7875" s="186">
        <v>54</v>
      </c>
      <c r="G7875" s="185" t="s">
        <v>6096</v>
      </c>
      <c r="H7875" s="110" t="s">
        <v>6119</v>
      </c>
      <c r="I7875" s="110"/>
    </row>
    <row r="7876" spans="1:9" ht="11.25" customHeight="1" x14ac:dyDescent="0.2">
      <c r="A7876" s="181">
        <v>104428</v>
      </c>
      <c r="B7876" s="182" t="s">
        <v>10897</v>
      </c>
      <c r="C7876" s="182" t="s">
        <v>178</v>
      </c>
      <c r="D7876" s="183"/>
      <c r="E7876" s="188" t="s">
        <v>15193</v>
      </c>
      <c r="F7876" s="186">
        <v>0</v>
      </c>
      <c r="G7876" s="185" t="s">
        <v>6096</v>
      </c>
      <c r="H7876" s="110" t="s">
        <v>6119</v>
      </c>
      <c r="I7876" s="110"/>
    </row>
    <row r="7877" spans="1:9" ht="11.25" customHeight="1" x14ac:dyDescent="0.2">
      <c r="A7877" s="181">
        <v>104429</v>
      </c>
      <c r="B7877" s="182" t="s">
        <v>10896</v>
      </c>
      <c r="C7877" s="182" t="s">
        <v>183</v>
      </c>
      <c r="D7877" s="183"/>
      <c r="E7877" s="188" t="s">
        <v>15193</v>
      </c>
      <c r="F7877" s="186">
        <v>0</v>
      </c>
      <c r="G7877" s="185" t="s">
        <v>6096</v>
      </c>
      <c r="H7877" s="110" t="s">
        <v>6119</v>
      </c>
      <c r="I7877" s="110"/>
    </row>
    <row r="7878" spans="1:9" ht="11.25" customHeight="1" x14ac:dyDescent="0.2">
      <c r="A7878" s="181">
        <v>104430</v>
      </c>
      <c r="B7878" s="182" t="s">
        <v>8014</v>
      </c>
      <c r="C7878" s="182" t="s">
        <v>178</v>
      </c>
      <c r="D7878" s="184">
        <v>43816</v>
      </c>
      <c r="E7878" s="188" t="s">
        <v>15195</v>
      </c>
      <c r="F7878" s="186">
        <v>493.01</v>
      </c>
      <c r="G7878" s="185" t="s">
        <v>6096</v>
      </c>
      <c r="H7878" s="110" t="s">
        <v>6130</v>
      </c>
      <c r="I7878" s="110"/>
    </row>
    <row r="7879" spans="1:9" ht="11.25" customHeight="1" x14ac:dyDescent="0.2">
      <c r="A7879" s="181">
        <v>104431</v>
      </c>
      <c r="B7879" s="182" t="s">
        <v>2112</v>
      </c>
      <c r="C7879" s="182" t="s">
        <v>178</v>
      </c>
      <c r="D7879" s="183"/>
      <c r="E7879" s="188" t="s">
        <v>15193</v>
      </c>
      <c r="F7879" s="186">
        <v>0</v>
      </c>
      <c r="G7879" s="185" t="s">
        <v>6096</v>
      </c>
      <c r="H7879" s="110" t="s">
        <v>6119</v>
      </c>
      <c r="I7879" s="110"/>
    </row>
    <row r="7880" spans="1:9" ht="11.25" customHeight="1" x14ac:dyDescent="0.2">
      <c r="A7880" s="181">
        <v>104433</v>
      </c>
      <c r="B7880" s="182" t="s">
        <v>10895</v>
      </c>
      <c r="C7880" s="182" t="s">
        <v>178</v>
      </c>
      <c r="D7880" s="183"/>
      <c r="E7880" s="188" t="s">
        <v>15193</v>
      </c>
      <c r="F7880" s="186">
        <v>0</v>
      </c>
      <c r="G7880" s="185" t="s">
        <v>6096</v>
      </c>
      <c r="H7880" s="110" t="s">
        <v>6116</v>
      </c>
      <c r="I7880" s="110"/>
    </row>
    <row r="7881" spans="1:9" ht="11.25" customHeight="1" x14ac:dyDescent="0.2">
      <c r="A7881" s="181">
        <v>104434</v>
      </c>
      <c r="B7881" s="182" t="s">
        <v>1837</v>
      </c>
      <c r="C7881" s="182" t="s">
        <v>178</v>
      </c>
      <c r="D7881" s="183"/>
      <c r="E7881" s="188" t="s">
        <v>15193</v>
      </c>
      <c r="F7881" s="186">
        <v>0</v>
      </c>
      <c r="G7881" s="185" t="s">
        <v>6096</v>
      </c>
      <c r="H7881" s="110" t="s">
        <v>6116</v>
      </c>
      <c r="I7881" s="110"/>
    </row>
    <row r="7882" spans="1:9" ht="11.25" customHeight="1" x14ac:dyDescent="0.2">
      <c r="A7882" s="181">
        <v>104435</v>
      </c>
      <c r="B7882" s="182" t="s">
        <v>2229</v>
      </c>
      <c r="C7882" s="182" t="s">
        <v>178</v>
      </c>
      <c r="D7882" s="183"/>
      <c r="E7882" s="188" t="s">
        <v>15193</v>
      </c>
      <c r="F7882" s="186">
        <v>0</v>
      </c>
      <c r="G7882" s="185" t="s">
        <v>6096</v>
      </c>
      <c r="H7882" s="110" t="s">
        <v>6116</v>
      </c>
      <c r="I7882" s="110"/>
    </row>
    <row r="7883" spans="1:9" ht="11.25" customHeight="1" x14ac:dyDescent="0.2">
      <c r="A7883" s="181">
        <v>104436</v>
      </c>
      <c r="B7883" s="182" t="s">
        <v>2105</v>
      </c>
      <c r="C7883" s="182" t="s">
        <v>178</v>
      </c>
      <c r="D7883" s="183"/>
      <c r="E7883" s="188" t="s">
        <v>15193</v>
      </c>
      <c r="F7883" s="186">
        <v>0</v>
      </c>
      <c r="G7883" s="185" t="s">
        <v>6096</v>
      </c>
      <c r="H7883" s="110" t="s">
        <v>6100</v>
      </c>
      <c r="I7883" s="110"/>
    </row>
    <row r="7884" spans="1:9" ht="11.25" customHeight="1" x14ac:dyDescent="0.2">
      <c r="A7884" s="181">
        <v>104437</v>
      </c>
      <c r="B7884" s="182" t="s">
        <v>1864</v>
      </c>
      <c r="C7884" s="182" t="s">
        <v>178</v>
      </c>
      <c r="D7884" s="183">
        <v>43642</v>
      </c>
      <c r="E7884" s="188" t="s">
        <v>15195</v>
      </c>
      <c r="F7884" s="186">
        <v>115000.01</v>
      </c>
      <c r="G7884" s="185" t="s">
        <v>6096</v>
      </c>
      <c r="H7884" s="110" t="s">
        <v>6119</v>
      </c>
      <c r="I7884" s="110"/>
    </row>
    <row r="7885" spans="1:9" ht="11.25" customHeight="1" x14ac:dyDescent="0.2">
      <c r="A7885" s="181">
        <v>104438</v>
      </c>
      <c r="B7885" s="182" t="s">
        <v>2286</v>
      </c>
      <c r="C7885" s="182" t="s">
        <v>178</v>
      </c>
      <c r="D7885" s="183"/>
      <c r="E7885" s="188" t="s">
        <v>15193</v>
      </c>
      <c r="F7885" s="186">
        <v>0</v>
      </c>
      <c r="G7885" s="185" t="s">
        <v>6096</v>
      </c>
      <c r="H7885" s="110" t="s">
        <v>6119</v>
      </c>
      <c r="I7885" s="110"/>
    </row>
    <row r="7886" spans="1:9" ht="11.25" customHeight="1" x14ac:dyDescent="0.2">
      <c r="A7886" s="181">
        <v>104439</v>
      </c>
      <c r="B7886" s="182" t="s">
        <v>15042</v>
      </c>
      <c r="C7886" s="182" t="s">
        <v>178</v>
      </c>
      <c r="D7886" s="183"/>
      <c r="E7886" s="188" t="s">
        <v>15193</v>
      </c>
      <c r="F7886" s="186">
        <v>0</v>
      </c>
      <c r="G7886" s="185" t="s">
        <v>6096</v>
      </c>
      <c r="H7886" s="110" t="s">
        <v>6119</v>
      </c>
      <c r="I7886" s="110"/>
    </row>
    <row r="7887" spans="1:9" ht="11.25" customHeight="1" x14ac:dyDescent="0.2">
      <c r="A7887" s="181">
        <v>104440</v>
      </c>
      <c r="B7887" s="182" t="s">
        <v>8947</v>
      </c>
      <c r="C7887" s="182" t="s">
        <v>178</v>
      </c>
      <c r="D7887" s="183">
        <v>44592</v>
      </c>
      <c r="E7887" s="188" t="s">
        <v>7328</v>
      </c>
      <c r="F7887" s="186">
        <v>1039108</v>
      </c>
      <c r="G7887" s="185" t="s">
        <v>6096</v>
      </c>
      <c r="H7887" s="110" t="s">
        <v>6119</v>
      </c>
      <c r="I7887" s="110"/>
    </row>
    <row r="7888" spans="1:9" ht="11.25" customHeight="1" x14ac:dyDescent="0.2">
      <c r="A7888" s="181">
        <v>104441</v>
      </c>
      <c r="B7888" s="182" t="s">
        <v>2422</v>
      </c>
      <c r="C7888" s="182" t="s">
        <v>178</v>
      </c>
      <c r="D7888" s="184"/>
      <c r="E7888" s="188" t="s">
        <v>15193</v>
      </c>
      <c r="F7888" s="186">
        <v>0</v>
      </c>
      <c r="G7888" s="185" t="s">
        <v>6096</v>
      </c>
      <c r="H7888" s="110" t="s">
        <v>6119</v>
      </c>
      <c r="I7888" s="110"/>
    </row>
    <row r="7889" spans="1:9" ht="11.25" customHeight="1" x14ac:dyDescent="0.2">
      <c r="A7889" s="181">
        <v>104442</v>
      </c>
      <c r="B7889" s="182" t="s">
        <v>5127</v>
      </c>
      <c r="C7889" s="182" t="s">
        <v>171</v>
      </c>
      <c r="D7889" s="184">
        <v>43538</v>
      </c>
      <c r="E7889" s="188" t="s">
        <v>15195</v>
      </c>
      <c r="F7889" s="186">
        <v>64641</v>
      </c>
      <c r="G7889" s="185" t="s">
        <v>6096</v>
      </c>
      <c r="H7889" s="110" t="s">
        <v>6233</v>
      </c>
      <c r="I7889" s="110"/>
    </row>
    <row r="7890" spans="1:9" ht="11.25" customHeight="1" x14ac:dyDescent="0.2">
      <c r="A7890" s="181">
        <v>104443</v>
      </c>
      <c r="B7890" s="182" t="s">
        <v>2570</v>
      </c>
      <c r="C7890" s="182" t="s">
        <v>171</v>
      </c>
      <c r="D7890" s="184"/>
      <c r="E7890" s="188" t="s">
        <v>15193</v>
      </c>
      <c r="F7890" s="186">
        <v>0</v>
      </c>
      <c r="G7890" s="185" t="s">
        <v>6096</v>
      </c>
      <c r="H7890" s="110" t="s">
        <v>6119</v>
      </c>
      <c r="I7890" s="110"/>
    </row>
    <row r="7891" spans="1:9" ht="11.25" customHeight="1" x14ac:dyDescent="0.2">
      <c r="A7891" s="181">
        <v>104444</v>
      </c>
      <c r="B7891" s="182" t="s">
        <v>2580</v>
      </c>
      <c r="C7891" s="182" t="s">
        <v>178</v>
      </c>
      <c r="D7891" s="183"/>
      <c r="E7891" s="188" t="s">
        <v>15193</v>
      </c>
      <c r="F7891" s="186">
        <v>0</v>
      </c>
      <c r="G7891" s="185" t="s">
        <v>6096</v>
      </c>
      <c r="H7891" s="110" t="s">
        <v>6119</v>
      </c>
      <c r="I7891" s="110"/>
    </row>
    <row r="7892" spans="1:9" ht="11.25" customHeight="1" x14ac:dyDescent="0.2">
      <c r="A7892" s="181">
        <v>104445</v>
      </c>
      <c r="B7892" s="182" t="s">
        <v>2582</v>
      </c>
      <c r="C7892" s="182" t="s">
        <v>178</v>
      </c>
      <c r="D7892" s="183">
        <v>43538</v>
      </c>
      <c r="E7892" s="188" t="s">
        <v>15195</v>
      </c>
      <c r="F7892" s="186">
        <v>28314</v>
      </c>
      <c r="G7892" s="185" t="s">
        <v>6096</v>
      </c>
      <c r="H7892" s="110" t="s">
        <v>6119</v>
      </c>
      <c r="I7892" s="110"/>
    </row>
    <row r="7893" spans="1:9" ht="11.25" customHeight="1" x14ac:dyDescent="0.2">
      <c r="A7893" s="181">
        <v>104446</v>
      </c>
      <c r="B7893" s="182" t="s">
        <v>2499</v>
      </c>
      <c r="C7893" s="182" t="s">
        <v>178</v>
      </c>
      <c r="D7893" s="184"/>
      <c r="E7893" s="188" t="s">
        <v>15193</v>
      </c>
      <c r="F7893" s="186">
        <v>0</v>
      </c>
      <c r="G7893" s="185" t="s">
        <v>6096</v>
      </c>
      <c r="H7893" s="110" t="s">
        <v>6119</v>
      </c>
      <c r="I7893" s="110"/>
    </row>
    <row r="7894" spans="1:9" ht="11.25" customHeight="1" x14ac:dyDescent="0.2">
      <c r="A7894" s="181">
        <v>104447</v>
      </c>
      <c r="B7894" s="182" t="s">
        <v>2500</v>
      </c>
      <c r="C7894" s="182" t="s">
        <v>178</v>
      </c>
      <c r="D7894" s="183"/>
      <c r="E7894" s="188" t="s">
        <v>15193</v>
      </c>
      <c r="F7894" s="186">
        <v>0</v>
      </c>
      <c r="G7894" s="185" t="s">
        <v>6096</v>
      </c>
      <c r="H7894" s="110" t="s">
        <v>6119</v>
      </c>
      <c r="I7894" s="110"/>
    </row>
    <row r="7895" spans="1:9" ht="11.25" customHeight="1" x14ac:dyDescent="0.2">
      <c r="A7895" s="181">
        <v>104448</v>
      </c>
      <c r="B7895" s="182" t="s">
        <v>2410</v>
      </c>
      <c r="C7895" s="182" t="s">
        <v>178</v>
      </c>
      <c r="D7895" s="183"/>
      <c r="E7895" s="188" t="s">
        <v>15193</v>
      </c>
      <c r="F7895" s="186">
        <v>0</v>
      </c>
      <c r="G7895" s="185" t="s">
        <v>6096</v>
      </c>
      <c r="H7895" s="110" t="s">
        <v>6119</v>
      </c>
      <c r="I7895" s="110"/>
    </row>
    <row r="7896" spans="1:9" ht="11.25" customHeight="1" x14ac:dyDescent="0.2">
      <c r="A7896" s="181">
        <v>104449</v>
      </c>
      <c r="B7896" s="182" t="s">
        <v>2383</v>
      </c>
      <c r="C7896" s="182" t="s">
        <v>178</v>
      </c>
      <c r="D7896" s="183">
        <v>43552</v>
      </c>
      <c r="E7896" s="188" t="s">
        <v>15195</v>
      </c>
      <c r="F7896" s="186">
        <v>44541</v>
      </c>
      <c r="G7896" s="185" t="s">
        <v>6096</v>
      </c>
      <c r="H7896" s="110" t="s">
        <v>6119</v>
      </c>
      <c r="I7896" s="110"/>
    </row>
    <row r="7897" spans="1:9" ht="11.25" customHeight="1" x14ac:dyDescent="0.2">
      <c r="A7897" s="181">
        <v>104450</v>
      </c>
      <c r="B7897" s="182" t="s">
        <v>10894</v>
      </c>
      <c r="C7897" s="182" t="s">
        <v>178</v>
      </c>
      <c r="D7897" s="183">
        <v>44592</v>
      </c>
      <c r="E7897" s="188" t="s">
        <v>7328</v>
      </c>
      <c r="F7897" s="186">
        <v>451787</v>
      </c>
      <c r="G7897" s="185" t="s">
        <v>6096</v>
      </c>
      <c r="H7897" s="110" t="s">
        <v>6119</v>
      </c>
      <c r="I7897" s="110"/>
    </row>
    <row r="7898" spans="1:9" ht="11.25" customHeight="1" x14ac:dyDescent="0.2">
      <c r="A7898" s="181">
        <v>104451</v>
      </c>
      <c r="B7898" s="182" t="s">
        <v>2370</v>
      </c>
      <c r="C7898" s="182" t="s">
        <v>178</v>
      </c>
      <c r="D7898" s="183"/>
      <c r="E7898" s="188" t="s">
        <v>15193</v>
      </c>
      <c r="F7898" s="186">
        <v>0</v>
      </c>
      <c r="G7898" s="185" t="s">
        <v>6096</v>
      </c>
      <c r="H7898" s="110" t="s">
        <v>6097</v>
      </c>
      <c r="I7898" s="110"/>
    </row>
    <row r="7899" spans="1:9" ht="11.25" customHeight="1" x14ac:dyDescent="0.2">
      <c r="A7899" s="181">
        <v>104452</v>
      </c>
      <c r="B7899" s="182" t="s">
        <v>2579</v>
      </c>
      <c r="C7899" s="182" t="s">
        <v>178</v>
      </c>
      <c r="D7899" s="183"/>
      <c r="E7899" s="188" t="s">
        <v>15193</v>
      </c>
      <c r="F7899" s="186">
        <v>0</v>
      </c>
      <c r="G7899" s="185" t="s">
        <v>6096</v>
      </c>
      <c r="H7899" s="110" t="s">
        <v>6119</v>
      </c>
      <c r="I7899" s="110"/>
    </row>
    <row r="7900" spans="1:9" ht="11.25" customHeight="1" x14ac:dyDescent="0.2">
      <c r="A7900" s="181">
        <v>104453</v>
      </c>
      <c r="B7900" s="182" t="s">
        <v>7475</v>
      </c>
      <c r="C7900" s="182" t="s">
        <v>4484</v>
      </c>
      <c r="D7900" s="183">
        <v>44587</v>
      </c>
      <c r="E7900" s="188" t="s">
        <v>7328</v>
      </c>
      <c r="F7900" s="186">
        <v>167</v>
      </c>
      <c r="G7900" s="185" t="s">
        <v>6096</v>
      </c>
      <c r="H7900" s="110" t="s">
        <v>6119</v>
      </c>
      <c r="I7900" s="110"/>
    </row>
    <row r="7901" spans="1:9" ht="11.25" customHeight="1" x14ac:dyDescent="0.2">
      <c r="A7901" s="181">
        <v>104454</v>
      </c>
      <c r="B7901" s="182" t="s">
        <v>2658</v>
      </c>
      <c r="C7901" s="182" t="s">
        <v>178</v>
      </c>
      <c r="D7901" s="183"/>
      <c r="E7901" s="188" t="s">
        <v>15193</v>
      </c>
      <c r="F7901" s="186">
        <v>0</v>
      </c>
      <c r="G7901" s="185" t="s">
        <v>6096</v>
      </c>
      <c r="H7901" s="110" t="s">
        <v>6119</v>
      </c>
      <c r="I7901" s="110"/>
    </row>
    <row r="7902" spans="1:9" ht="11.25" customHeight="1" x14ac:dyDescent="0.2">
      <c r="A7902" s="181">
        <v>104455</v>
      </c>
      <c r="B7902" s="182" t="s">
        <v>3411</v>
      </c>
      <c r="C7902" s="182" t="s">
        <v>178</v>
      </c>
      <c r="D7902" s="183">
        <v>44916</v>
      </c>
      <c r="E7902" s="188" t="s">
        <v>7328</v>
      </c>
      <c r="F7902" s="186">
        <v>2534365</v>
      </c>
      <c r="G7902" s="185" t="s">
        <v>6096</v>
      </c>
      <c r="H7902" s="110" t="s">
        <v>6119</v>
      </c>
      <c r="I7902" s="110"/>
    </row>
    <row r="7903" spans="1:9" ht="11.25" customHeight="1" x14ac:dyDescent="0.2">
      <c r="A7903" s="181">
        <v>104456</v>
      </c>
      <c r="B7903" s="182" t="s">
        <v>3410</v>
      </c>
      <c r="C7903" s="182" t="s">
        <v>178</v>
      </c>
      <c r="D7903" s="183">
        <v>44916</v>
      </c>
      <c r="E7903" s="188" t="s">
        <v>7328</v>
      </c>
      <c r="F7903" s="186">
        <v>2081923</v>
      </c>
      <c r="G7903" s="185" t="s">
        <v>6096</v>
      </c>
      <c r="H7903" s="110" t="s">
        <v>6119</v>
      </c>
      <c r="I7903" s="110"/>
    </row>
    <row r="7904" spans="1:9" ht="11.25" customHeight="1" x14ac:dyDescent="0.2">
      <c r="A7904" s="181">
        <v>104457</v>
      </c>
      <c r="B7904" s="182" t="s">
        <v>3511</v>
      </c>
      <c r="C7904" s="182" t="s">
        <v>178</v>
      </c>
      <c r="D7904" s="183">
        <v>44916</v>
      </c>
      <c r="E7904" s="188" t="s">
        <v>7328</v>
      </c>
      <c r="F7904" s="186">
        <v>284915</v>
      </c>
      <c r="G7904" s="185" t="s">
        <v>6096</v>
      </c>
      <c r="H7904" s="110" t="s">
        <v>6119</v>
      </c>
      <c r="I7904" s="110"/>
    </row>
    <row r="7905" spans="1:9" ht="11.25" customHeight="1" x14ac:dyDescent="0.2">
      <c r="A7905" s="181">
        <v>104458</v>
      </c>
      <c r="B7905" s="182" t="s">
        <v>3520</v>
      </c>
      <c r="C7905" s="182" t="s">
        <v>178</v>
      </c>
      <c r="D7905" s="183"/>
      <c r="E7905" s="188" t="s">
        <v>15193</v>
      </c>
      <c r="F7905" s="186">
        <v>0</v>
      </c>
      <c r="G7905" s="185" t="s">
        <v>6096</v>
      </c>
      <c r="H7905" s="110" t="s">
        <v>6119</v>
      </c>
      <c r="I7905" s="110"/>
    </row>
    <row r="7906" spans="1:9" ht="11.25" customHeight="1" x14ac:dyDescent="0.2">
      <c r="A7906" s="181">
        <v>104459</v>
      </c>
      <c r="B7906" s="182" t="s">
        <v>10893</v>
      </c>
      <c r="C7906" s="182" t="s">
        <v>178</v>
      </c>
      <c r="D7906" s="183"/>
      <c r="E7906" s="188" t="s">
        <v>15193</v>
      </c>
      <c r="F7906" s="186">
        <v>0</v>
      </c>
      <c r="G7906" s="185" t="s">
        <v>6096</v>
      </c>
      <c r="H7906" s="110" t="s">
        <v>6119</v>
      </c>
      <c r="I7906" s="110"/>
    </row>
    <row r="7907" spans="1:9" ht="11.25" customHeight="1" x14ac:dyDescent="0.2">
      <c r="A7907" s="181">
        <v>104460</v>
      </c>
      <c r="B7907" s="182" t="s">
        <v>3523</v>
      </c>
      <c r="C7907" s="182" t="s">
        <v>178</v>
      </c>
      <c r="D7907" s="183"/>
      <c r="E7907" s="188" t="s">
        <v>15193</v>
      </c>
      <c r="F7907" s="186">
        <v>0</v>
      </c>
      <c r="G7907" s="185" t="s">
        <v>6096</v>
      </c>
      <c r="H7907" s="110" t="s">
        <v>6119</v>
      </c>
      <c r="I7907" s="110"/>
    </row>
    <row r="7908" spans="1:9" ht="11.25" customHeight="1" x14ac:dyDescent="0.2">
      <c r="A7908" s="181">
        <v>104461</v>
      </c>
      <c r="B7908" s="182" t="s">
        <v>9183</v>
      </c>
      <c r="C7908" s="182" t="s">
        <v>178</v>
      </c>
      <c r="D7908" s="183">
        <v>45015</v>
      </c>
      <c r="E7908" s="188" t="s">
        <v>15194</v>
      </c>
      <c r="F7908" s="186">
        <v>2929753</v>
      </c>
      <c r="G7908" s="185" t="s">
        <v>6096</v>
      </c>
      <c r="H7908" s="110" t="s">
        <v>6119</v>
      </c>
      <c r="I7908" s="110"/>
    </row>
    <row r="7909" spans="1:9" ht="11.25" customHeight="1" x14ac:dyDescent="0.2">
      <c r="A7909" s="181">
        <v>104462</v>
      </c>
      <c r="B7909" s="182" t="s">
        <v>9182</v>
      </c>
      <c r="C7909" s="182" t="s">
        <v>178</v>
      </c>
      <c r="D7909" s="183">
        <v>44916</v>
      </c>
      <c r="E7909" s="188" t="s">
        <v>7328</v>
      </c>
      <c r="F7909" s="186">
        <v>3455914.01</v>
      </c>
      <c r="G7909" s="185" t="s">
        <v>6096</v>
      </c>
      <c r="H7909" s="110" t="s">
        <v>6119</v>
      </c>
      <c r="I7909" s="110"/>
    </row>
    <row r="7910" spans="1:9" ht="11.25" customHeight="1" x14ac:dyDescent="0.2">
      <c r="A7910" s="181">
        <v>104463</v>
      </c>
      <c r="B7910" s="182" t="s">
        <v>9181</v>
      </c>
      <c r="C7910" s="182" t="s">
        <v>178</v>
      </c>
      <c r="D7910" s="183">
        <v>44916</v>
      </c>
      <c r="E7910" s="188" t="s">
        <v>7328</v>
      </c>
      <c r="F7910" s="186">
        <v>2686319.01</v>
      </c>
      <c r="G7910" s="185" t="s">
        <v>6096</v>
      </c>
      <c r="H7910" s="110" t="s">
        <v>6119</v>
      </c>
      <c r="I7910" s="110"/>
    </row>
    <row r="7911" spans="1:9" ht="11.25" customHeight="1" x14ac:dyDescent="0.2">
      <c r="A7911" s="181">
        <v>104464</v>
      </c>
      <c r="B7911" s="182" t="s">
        <v>10892</v>
      </c>
      <c r="C7911" s="182" t="s">
        <v>178</v>
      </c>
      <c r="D7911" s="183"/>
      <c r="E7911" s="188" t="s">
        <v>15193</v>
      </c>
      <c r="F7911" s="186">
        <v>0</v>
      </c>
      <c r="G7911" s="185" t="s">
        <v>6096</v>
      </c>
      <c r="H7911" s="110" t="s">
        <v>6119</v>
      </c>
      <c r="I7911" s="110"/>
    </row>
    <row r="7912" spans="1:9" ht="11.25" customHeight="1" x14ac:dyDescent="0.2">
      <c r="A7912" s="181">
        <v>104465</v>
      </c>
      <c r="B7912" s="182" t="s">
        <v>9180</v>
      </c>
      <c r="C7912" s="182" t="s">
        <v>178</v>
      </c>
      <c r="D7912" s="183">
        <v>44916</v>
      </c>
      <c r="E7912" s="188" t="s">
        <v>7328</v>
      </c>
      <c r="F7912" s="186">
        <v>3242706.01</v>
      </c>
      <c r="G7912" s="185" t="s">
        <v>6096</v>
      </c>
      <c r="H7912" s="110" t="s">
        <v>6119</v>
      </c>
      <c r="I7912" s="110"/>
    </row>
    <row r="7913" spans="1:9" ht="11.25" customHeight="1" x14ac:dyDescent="0.2">
      <c r="A7913" s="181">
        <v>104466</v>
      </c>
      <c r="B7913" s="182" t="s">
        <v>3515</v>
      </c>
      <c r="C7913" s="182" t="s">
        <v>178</v>
      </c>
      <c r="D7913" s="183">
        <v>44916</v>
      </c>
      <c r="E7913" s="188" t="s">
        <v>7328</v>
      </c>
      <c r="F7913" s="186">
        <v>2396536</v>
      </c>
      <c r="G7913" s="185" t="s">
        <v>6096</v>
      </c>
      <c r="H7913" s="110" t="s">
        <v>6119</v>
      </c>
      <c r="I7913" s="110"/>
    </row>
    <row r="7914" spans="1:9" ht="11.25" customHeight="1" x14ac:dyDescent="0.2">
      <c r="A7914" s="181">
        <v>104467</v>
      </c>
      <c r="B7914" s="182" t="s">
        <v>8318</v>
      </c>
      <c r="C7914" s="182" t="s">
        <v>178</v>
      </c>
      <c r="D7914" s="184">
        <v>43704</v>
      </c>
      <c r="E7914" s="188" t="s">
        <v>15195</v>
      </c>
      <c r="F7914" s="186">
        <v>827</v>
      </c>
      <c r="G7914" s="185" t="s">
        <v>6096</v>
      </c>
      <c r="H7914" s="110" t="s">
        <v>6119</v>
      </c>
      <c r="I7914" s="110"/>
    </row>
    <row r="7915" spans="1:9" ht="11.25" customHeight="1" x14ac:dyDescent="0.2">
      <c r="A7915" s="181">
        <v>104468</v>
      </c>
      <c r="B7915" s="182" t="s">
        <v>9154</v>
      </c>
      <c r="C7915" s="182" t="s">
        <v>183</v>
      </c>
      <c r="D7915" s="183">
        <v>43524</v>
      </c>
      <c r="E7915" s="188" t="s">
        <v>15195</v>
      </c>
      <c r="F7915" s="186">
        <v>41323</v>
      </c>
      <c r="G7915" s="185" t="s">
        <v>6096</v>
      </c>
      <c r="H7915" s="110" t="s">
        <v>6119</v>
      </c>
      <c r="I7915" s="110"/>
    </row>
    <row r="7916" spans="1:9" ht="11.25" customHeight="1" x14ac:dyDescent="0.2">
      <c r="A7916" s="181">
        <v>104470</v>
      </c>
      <c r="B7916" s="182" t="s">
        <v>1169</v>
      </c>
      <c r="C7916" s="182" t="s">
        <v>751</v>
      </c>
      <c r="D7916" s="183"/>
      <c r="E7916" s="188" t="s">
        <v>15193</v>
      </c>
      <c r="F7916" s="186">
        <v>0</v>
      </c>
      <c r="G7916" s="185" t="s">
        <v>6096</v>
      </c>
      <c r="H7916" s="110" t="s">
        <v>6119</v>
      </c>
      <c r="I7916" s="110"/>
    </row>
    <row r="7917" spans="1:9" ht="11.25" customHeight="1" x14ac:dyDescent="0.2">
      <c r="A7917" s="181">
        <v>104471</v>
      </c>
      <c r="B7917" s="182" t="s">
        <v>1349</v>
      </c>
      <c r="C7917" s="182" t="s">
        <v>751</v>
      </c>
      <c r="D7917" s="183"/>
      <c r="E7917" s="188" t="s">
        <v>15193</v>
      </c>
      <c r="F7917" s="186">
        <v>0</v>
      </c>
      <c r="G7917" s="185" t="s">
        <v>6096</v>
      </c>
      <c r="H7917" s="110" t="s">
        <v>6119</v>
      </c>
      <c r="I7917" s="110"/>
    </row>
    <row r="7918" spans="1:9" ht="11.25" customHeight="1" x14ac:dyDescent="0.2">
      <c r="A7918" s="181">
        <v>104472</v>
      </c>
      <c r="B7918" s="182" t="s">
        <v>10891</v>
      </c>
      <c r="C7918" s="182" t="s">
        <v>178</v>
      </c>
      <c r="D7918" s="183"/>
      <c r="E7918" s="188" t="s">
        <v>15193</v>
      </c>
      <c r="F7918" s="186">
        <v>0</v>
      </c>
      <c r="G7918" s="185" t="s">
        <v>6096</v>
      </c>
      <c r="H7918" s="110" t="s">
        <v>6119</v>
      </c>
      <c r="I7918" s="110"/>
    </row>
    <row r="7919" spans="1:9" ht="11.25" customHeight="1" x14ac:dyDescent="0.2">
      <c r="A7919" s="181">
        <v>104473</v>
      </c>
      <c r="B7919" s="182" t="s">
        <v>10890</v>
      </c>
      <c r="C7919" s="182" t="s">
        <v>178</v>
      </c>
      <c r="D7919" s="183">
        <v>44676</v>
      </c>
      <c r="E7919" s="188" t="s">
        <v>7328</v>
      </c>
      <c r="F7919" s="186">
        <v>258870.01</v>
      </c>
      <c r="G7919" s="185" t="s">
        <v>6096</v>
      </c>
      <c r="H7919" s="110" t="s">
        <v>6119</v>
      </c>
      <c r="I7919" s="110"/>
    </row>
    <row r="7920" spans="1:9" ht="11.25" customHeight="1" x14ac:dyDescent="0.2">
      <c r="A7920" s="181">
        <v>104474</v>
      </c>
      <c r="B7920" s="182" t="s">
        <v>2474</v>
      </c>
      <c r="C7920" s="182" t="s">
        <v>178</v>
      </c>
      <c r="D7920" s="184"/>
      <c r="E7920" s="188" t="s">
        <v>15193</v>
      </c>
      <c r="F7920" s="186">
        <v>0</v>
      </c>
      <c r="G7920" s="185" t="s">
        <v>6096</v>
      </c>
      <c r="H7920" s="110" t="s">
        <v>6119</v>
      </c>
      <c r="I7920" s="110"/>
    </row>
    <row r="7921" spans="1:9" ht="11.25" customHeight="1" x14ac:dyDescent="0.2">
      <c r="A7921" s="181">
        <v>104475</v>
      </c>
      <c r="B7921" s="182" t="s">
        <v>2475</v>
      </c>
      <c r="C7921" s="182" t="s">
        <v>178</v>
      </c>
      <c r="D7921" s="183"/>
      <c r="E7921" s="188" t="s">
        <v>15193</v>
      </c>
      <c r="F7921" s="186">
        <v>0</v>
      </c>
      <c r="G7921" s="185" t="s">
        <v>6096</v>
      </c>
      <c r="H7921" s="110" t="s">
        <v>6119</v>
      </c>
      <c r="I7921" s="110"/>
    </row>
    <row r="7922" spans="1:9" ht="11.25" customHeight="1" x14ac:dyDescent="0.2">
      <c r="A7922" s="181">
        <v>104476</v>
      </c>
      <c r="B7922" s="182" t="s">
        <v>10889</v>
      </c>
      <c r="C7922" s="182" t="s">
        <v>178</v>
      </c>
      <c r="D7922" s="183"/>
      <c r="E7922" s="188" t="s">
        <v>15193</v>
      </c>
      <c r="F7922" s="186">
        <v>0</v>
      </c>
      <c r="G7922" s="185" t="s">
        <v>6096</v>
      </c>
      <c r="H7922" s="110" t="s">
        <v>6155</v>
      </c>
      <c r="I7922" s="110"/>
    </row>
    <row r="7923" spans="1:9" ht="11.25" customHeight="1" x14ac:dyDescent="0.2">
      <c r="A7923" s="181">
        <v>104477</v>
      </c>
      <c r="B7923" s="182" t="s">
        <v>1988</v>
      </c>
      <c r="C7923" s="182" t="s">
        <v>178</v>
      </c>
      <c r="D7923" s="184"/>
      <c r="E7923" s="188" t="s">
        <v>15193</v>
      </c>
      <c r="F7923" s="186">
        <v>0</v>
      </c>
      <c r="G7923" s="185" t="s">
        <v>6096</v>
      </c>
      <c r="H7923" s="110" t="s">
        <v>6097</v>
      </c>
      <c r="I7923" s="110"/>
    </row>
    <row r="7924" spans="1:9" ht="11.25" customHeight="1" x14ac:dyDescent="0.2">
      <c r="A7924" s="181">
        <v>104478</v>
      </c>
      <c r="B7924" s="182" t="s">
        <v>2194</v>
      </c>
      <c r="C7924" s="182" t="s">
        <v>178</v>
      </c>
      <c r="D7924" s="183">
        <v>43817</v>
      </c>
      <c r="E7924" s="188" t="s">
        <v>15195</v>
      </c>
      <c r="F7924" s="186">
        <v>583</v>
      </c>
      <c r="G7924" s="185" t="s">
        <v>6096</v>
      </c>
      <c r="H7924" s="110" t="s">
        <v>6119</v>
      </c>
      <c r="I7924" s="110"/>
    </row>
    <row r="7925" spans="1:9" ht="11.25" customHeight="1" x14ac:dyDescent="0.2">
      <c r="A7925" s="181">
        <v>104479</v>
      </c>
      <c r="B7925" s="182" t="s">
        <v>10888</v>
      </c>
      <c r="C7925" s="182" t="s">
        <v>178</v>
      </c>
      <c r="D7925" s="183"/>
      <c r="E7925" s="188" t="s">
        <v>15193</v>
      </c>
      <c r="F7925" s="186">
        <v>0</v>
      </c>
      <c r="G7925" s="185" t="s">
        <v>6096</v>
      </c>
      <c r="H7925" s="110" t="s">
        <v>6097</v>
      </c>
      <c r="I7925" s="110"/>
    </row>
    <row r="7926" spans="1:9" ht="11.25" customHeight="1" x14ac:dyDescent="0.2">
      <c r="A7926" s="181">
        <v>104481</v>
      </c>
      <c r="B7926" s="182" t="s">
        <v>10887</v>
      </c>
      <c r="C7926" s="182" t="s">
        <v>178</v>
      </c>
      <c r="D7926" s="183"/>
      <c r="E7926" s="188" t="s">
        <v>15193</v>
      </c>
      <c r="F7926" s="186">
        <v>0</v>
      </c>
      <c r="G7926" s="185" t="s">
        <v>6096</v>
      </c>
      <c r="H7926" s="110" t="s">
        <v>6119</v>
      </c>
      <c r="I7926" s="110"/>
    </row>
    <row r="7927" spans="1:9" ht="11.25" customHeight="1" x14ac:dyDescent="0.2">
      <c r="A7927" s="181">
        <v>104482</v>
      </c>
      <c r="B7927" s="182" t="s">
        <v>1473</v>
      </c>
      <c r="C7927" s="182" t="s">
        <v>178</v>
      </c>
      <c r="D7927" s="183"/>
      <c r="E7927" s="188" t="s">
        <v>15193</v>
      </c>
      <c r="F7927" s="186">
        <v>0</v>
      </c>
      <c r="G7927" s="185" t="s">
        <v>6096</v>
      </c>
      <c r="H7927" s="110" t="s">
        <v>6100</v>
      </c>
      <c r="I7927" s="110"/>
    </row>
    <row r="7928" spans="1:9" ht="11.25" customHeight="1" x14ac:dyDescent="0.2">
      <c r="A7928" s="181">
        <v>104483</v>
      </c>
      <c r="B7928" s="182" t="s">
        <v>1188</v>
      </c>
      <c r="C7928" s="182" t="s">
        <v>178</v>
      </c>
      <c r="D7928" s="184"/>
      <c r="E7928" s="188" t="s">
        <v>15193</v>
      </c>
      <c r="F7928" s="186">
        <v>0</v>
      </c>
      <c r="G7928" s="185" t="s">
        <v>6096</v>
      </c>
      <c r="H7928" s="110" t="s">
        <v>6119</v>
      </c>
      <c r="I7928" s="110"/>
    </row>
    <row r="7929" spans="1:9" ht="11.25" customHeight="1" x14ac:dyDescent="0.2">
      <c r="A7929" s="181">
        <v>104484</v>
      </c>
      <c r="B7929" s="182" t="s">
        <v>703</v>
      </c>
      <c r="C7929" s="182" t="s">
        <v>171</v>
      </c>
      <c r="D7929" s="184"/>
      <c r="E7929" s="188" t="s">
        <v>15193</v>
      </c>
      <c r="F7929" s="186">
        <v>0</v>
      </c>
      <c r="G7929" s="185" t="s">
        <v>6096</v>
      </c>
      <c r="H7929" s="110" t="s">
        <v>6119</v>
      </c>
      <c r="I7929" s="110"/>
    </row>
    <row r="7930" spans="1:9" ht="11.25" customHeight="1" x14ac:dyDescent="0.2">
      <c r="A7930" s="181">
        <v>104485</v>
      </c>
      <c r="B7930" s="182" t="s">
        <v>10886</v>
      </c>
      <c r="C7930" s="182" t="s">
        <v>4484</v>
      </c>
      <c r="D7930" s="183"/>
      <c r="E7930" s="188" t="s">
        <v>15193</v>
      </c>
      <c r="F7930" s="186">
        <v>0</v>
      </c>
      <c r="G7930" s="185" t="s">
        <v>6096</v>
      </c>
      <c r="H7930" s="110" t="s">
        <v>6119</v>
      </c>
      <c r="I7930" s="110"/>
    </row>
    <row r="7931" spans="1:9" ht="11.25" customHeight="1" x14ac:dyDescent="0.2">
      <c r="A7931" s="181">
        <v>104486</v>
      </c>
      <c r="B7931" s="182" t="s">
        <v>2581</v>
      </c>
      <c r="C7931" s="182" t="s">
        <v>178</v>
      </c>
      <c r="D7931" s="183"/>
      <c r="E7931" s="188" t="s">
        <v>15193</v>
      </c>
      <c r="F7931" s="186">
        <v>0</v>
      </c>
      <c r="G7931" s="185" t="s">
        <v>6096</v>
      </c>
      <c r="H7931" s="110" t="s">
        <v>6119</v>
      </c>
      <c r="I7931" s="110"/>
    </row>
    <row r="7932" spans="1:9" ht="11.25" customHeight="1" x14ac:dyDescent="0.2">
      <c r="A7932" s="181">
        <v>104487</v>
      </c>
      <c r="B7932" s="182" t="s">
        <v>14672</v>
      </c>
      <c r="C7932" s="182" t="s">
        <v>178</v>
      </c>
      <c r="D7932" s="183">
        <v>44592</v>
      </c>
      <c r="E7932" s="188" t="s">
        <v>7328</v>
      </c>
      <c r="F7932" s="186">
        <v>125688</v>
      </c>
      <c r="G7932" s="185" t="s">
        <v>6096</v>
      </c>
      <c r="H7932" s="110" t="s">
        <v>6119</v>
      </c>
      <c r="I7932" s="110"/>
    </row>
    <row r="7933" spans="1:9" ht="11.25" customHeight="1" x14ac:dyDescent="0.2">
      <c r="A7933" s="181">
        <v>104488</v>
      </c>
      <c r="B7933" s="182" t="s">
        <v>4396</v>
      </c>
      <c r="C7933" s="182" t="s">
        <v>171</v>
      </c>
      <c r="D7933" s="183"/>
      <c r="E7933" s="188" t="s">
        <v>15193</v>
      </c>
      <c r="F7933" s="186">
        <v>0</v>
      </c>
      <c r="G7933" s="185" t="s">
        <v>6096</v>
      </c>
      <c r="H7933" s="110" t="s">
        <v>6356</v>
      </c>
      <c r="I7933" s="110"/>
    </row>
    <row r="7934" spans="1:9" ht="11.25" customHeight="1" x14ac:dyDescent="0.2">
      <c r="A7934" s="181">
        <v>104489</v>
      </c>
      <c r="B7934" s="182" t="s">
        <v>2439</v>
      </c>
      <c r="C7934" s="182" t="s">
        <v>178</v>
      </c>
      <c r="D7934" s="184"/>
      <c r="E7934" s="188" t="s">
        <v>15193</v>
      </c>
      <c r="F7934" s="186">
        <v>0</v>
      </c>
      <c r="G7934" s="185" t="s">
        <v>6096</v>
      </c>
      <c r="H7934" s="110" t="s">
        <v>6261</v>
      </c>
      <c r="I7934" s="110"/>
    </row>
    <row r="7935" spans="1:9" ht="11.25" customHeight="1" x14ac:dyDescent="0.2">
      <c r="A7935" s="181">
        <v>104490</v>
      </c>
      <c r="B7935" s="182" t="s">
        <v>2437</v>
      </c>
      <c r="C7935" s="182" t="s">
        <v>178</v>
      </c>
      <c r="D7935" s="184">
        <v>44721</v>
      </c>
      <c r="E7935" s="188" t="s">
        <v>7328</v>
      </c>
      <c r="F7935" s="186">
        <v>264036</v>
      </c>
      <c r="G7935" s="185" t="s">
        <v>6096</v>
      </c>
      <c r="H7935" s="110" t="s">
        <v>6119</v>
      </c>
      <c r="I7935" s="110"/>
    </row>
    <row r="7936" spans="1:9" ht="11.25" customHeight="1" x14ac:dyDescent="0.2">
      <c r="A7936" s="181">
        <v>104491</v>
      </c>
      <c r="B7936" s="182" t="s">
        <v>2572</v>
      </c>
      <c r="C7936" s="182" t="s">
        <v>171</v>
      </c>
      <c r="D7936" s="183"/>
      <c r="E7936" s="188" t="s">
        <v>15193</v>
      </c>
      <c r="F7936" s="186">
        <v>0</v>
      </c>
      <c r="G7936" s="185" t="s">
        <v>6096</v>
      </c>
      <c r="H7936" s="110" t="s">
        <v>6119</v>
      </c>
      <c r="I7936" s="110"/>
    </row>
    <row r="7937" spans="1:9" ht="11.25" customHeight="1" x14ac:dyDescent="0.2">
      <c r="A7937" s="181">
        <v>104492</v>
      </c>
      <c r="B7937" s="182" t="s">
        <v>2542</v>
      </c>
      <c r="C7937" s="182" t="s">
        <v>171</v>
      </c>
      <c r="D7937" s="183"/>
      <c r="E7937" s="188" t="s">
        <v>15193</v>
      </c>
      <c r="F7937" s="186">
        <v>0</v>
      </c>
      <c r="G7937" s="185" t="s">
        <v>6096</v>
      </c>
      <c r="H7937" s="110" t="s">
        <v>6119</v>
      </c>
      <c r="I7937" s="110"/>
    </row>
    <row r="7938" spans="1:9" ht="11.25" customHeight="1" x14ac:dyDescent="0.2">
      <c r="A7938" s="181">
        <v>104493</v>
      </c>
      <c r="B7938" s="182" t="s">
        <v>8353</v>
      </c>
      <c r="C7938" s="182" t="s">
        <v>178</v>
      </c>
      <c r="D7938" s="183">
        <v>43670</v>
      </c>
      <c r="E7938" s="188" t="s">
        <v>15195</v>
      </c>
      <c r="F7938" s="186">
        <v>55580</v>
      </c>
      <c r="G7938" s="185" t="s">
        <v>6096</v>
      </c>
      <c r="H7938" s="110" t="s">
        <v>6119</v>
      </c>
      <c r="I7938" s="110"/>
    </row>
    <row r="7939" spans="1:9" ht="11.25" customHeight="1" x14ac:dyDescent="0.2">
      <c r="A7939" s="181">
        <v>104494</v>
      </c>
      <c r="B7939" s="182" t="s">
        <v>2438</v>
      </c>
      <c r="C7939" s="182" t="s">
        <v>178</v>
      </c>
      <c r="D7939" s="183"/>
      <c r="E7939" s="188" t="s">
        <v>15193</v>
      </c>
      <c r="F7939" s="186">
        <v>0</v>
      </c>
      <c r="G7939" s="185" t="s">
        <v>6096</v>
      </c>
      <c r="H7939" s="110" t="s">
        <v>6406</v>
      </c>
      <c r="I7939" s="110"/>
    </row>
    <row r="7940" spans="1:9" ht="11.25" customHeight="1" x14ac:dyDescent="0.2">
      <c r="A7940" s="181">
        <v>104495</v>
      </c>
      <c r="B7940" s="182" t="s">
        <v>7474</v>
      </c>
      <c r="C7940" s="182" t="s">
        <v>868</v>
      </c>
      <c r="D7940" s="184">
        <v>45013</v>
      </c>
      <c r="E7940" s="188" t="s">
        <v>15194</v>
      </c>
      <c r="F7940" s="186">
        <v>352093</v>
      </c>
      <c r="G7940" s="185" t="s">
        <v>6096</v>
      </c>
      <c r="H7940" s="110" t="s">
        <v>6406</v>
      </c>
      <c r="I7940" s="110"/>
    </row>
    <row r="7941" spans="1:9" ht="11.25" customHeight="1" x14ac:dyDescent="0.2">
      <c r="A7941" s="181">
        <v>104496</v>
      </c>
      <c r="B7941" s="182" t="s">
        <v>3832</v>
      </c>
      <c r="C7941" s="182" t="s">
        <v>178</v>
      </c>
      <c r="D7941" s="183">
        <v>45271</v>
      </c>
      <c r="E7941" s="188" t="s">
        <v>15194</v>
      </c>
      <c r="F7941" s="186">
        <v>5281</v>
      </c>
      <c r="G7941" s="185" t="s">
        <v>6096</v>
      </c>
      <c r="H7941" s="110" t="s">
        <v>6119</v>
      </c>
      <c r="I7941" s="110"/>
    </row>
    <row r="7942" spans="1:9" ht="11.25" customHeight="1" x14ac:dyDescent="0.2">
      <c r="A7942" s="181">
        <v>104497</v>
      </c>
      <c r="B7942" s="182" t="s">
        <v>7886</v>
      </c>
      <c r="C7942" s="182" t="s">
        <v>183</v>
      </c>
      <c r="D7942" s="183">
        <v>43839</v>
      </c>
      <c r="E7942" s="188" t="s">
        <v>15196</v>
      </c>
      <c r="F7942" s="186">
        <v>23425</v>
      </c>
      <c r="G7942" s="185" t="s">
        <v>6096</v>
      </c>
      <c r="H7942" s="110" t="s">
        <v>6119</v>
      </c>
      <c r="I7942" s="110"/>
    </row>
    <row r="7943" spans="1:9" ht="11.25" customHeight="1" x14ac:dyDescent="0.2">
      <c r="A7943" s="181">
        <v>104498</v>
      </c>
      <c r="B7943" s="182" t="s">
        <v>10885</v>
      </c>
      <c r="C7943" s="182" t="s">
        <v>178</v>
      </c>
      <c r="D7943" s="183"/>
      <c r="E7943" s="188" t="s">
        <v>15193</v>
      </c>
      <c r="F7943" s="186">
        <v>0</v>
      </c>
      <c r="G7943" s="185" t="s">
        <v>6096</v>
      </c>
      <c r="H7943" s="110" t="s">
        <v>6119</v>
      </c>
      <c r="I7943" s="110"/>
    </row>
    <row r="7944" spans="1:9" ht="11.25" customHeight="1" x14ac:dyDescent="0.2">
      <c r="A7944" s="181">
        <v>104500</v>
      </c>
      <c r="B7944" s="182" t="s">
        <v>10884</v>
      </c>
      <c r="C7944" s="182" t="s">
        <v>178</v>
      </c>
      <c r="D7944" s="183"/>
      <c r="E7944" s="188" t="s">
        <v>15193</v>
      </c>
      <c r="F7944" s="186">
        <v>0</v>
      </c>
      <c r="G7944" s="185" t="s">
        <v>6096</v>
      </c>
      <c r="H7944" s="110" t="s">
        <v>6119</v>
      </c>
      <c r="I7944" s="110"/>
    </row>
    <row r="7945" spans="1:9" ht="11.25" customHeight="1" x14ac:dyDescent="0.2">
      <c r="A7945" s="181">
        <v>104501</v>
      </c>
      <c r="B7945" s="182" t="s">
        <v>8804</v>
      </c>
      <c r="C7945" s="182" t="s">
        <v>178</v>
      </c>
      <c r="D7945" s="183">
        <v>43556</v>
      </c>
      <c r="E7945" s="188" t="s">
        <v>15195</v>
      </c>
      <c r="F7945" s="186">
        <v>47728</v>
      </c>
      <c r="G7945" s="185" t="s">
        <v>6096</v>
      </c>
      <c r="H7945" s="110" t="s">
        <v>6119</v>
      </c>
      <c r="I7945" s="110"/>
    </row>
    <row r="7946" spans="1:9" ht="11.25" customHeight="1" x14ac:dyDescent="0.2">
      <c r="A7946" s="181">
        <v>104502</v>
      </c>
      <c r="B7946" s="182" t="s">
        <v>1431</v>
      </c>
      <c r="C7946" s="182" t="s">
        <v>178</v>
      </c>
      <c r="D7946" s="183">
        <v>44592</v>
      </c>
      <c r="E7946" s="188" t="s">
        <v>7328</v>
      </c>
      <c r="F7946" s="186">
        <v>43991</v>
      </c>
      <c r="G7946" s="185" t="s">
        <v>6096</v>
      </c>
      <c r="H7946" s="110" t="s">
        <v>6119</v>
      </c>
      <c r="I7946" s="110"/>
    </row>
    <row r="7947" spans="1:9" ht="11.25" customHeight="1" x14ac:dyDescent="0.2">
      <c r="A7947" s="181">
        <v>104503</v>
      </c>
      <c r="B7947" s="182" t="s">
        <v>15107</v>
      </c>
      <c r="C7947" s="182" t="s">
        <v>178</v>
      </c>
      <c r="D7947" s="183">
        <v>44592</v>
      </c>
      <c r="E7947" s="188" t="s">
        <v>7328</v>
      </c>
      <c r="F7947" s="186">
        <v>349085</v>
      </c>
      <c r="G7947" s="185" t="s">
        <v>6096</v>
      </c>
      <c r="H7947" s="110" t="s">
        <v>6119</v>
      </c>
      <c r="I7947" s="110"/>
    </row>
    <row r="7948" spans="1:9" ht="11.25" customHeight="1" x14ac:dyDescent="0.2">
      <c r="A7948" s="181">
        <v>104504</v>
      </c>
      <c r="B7948" s="182" t="s">
        <v>1559</v>
      </c>
      <c r="C7948" s="182" t="s">
        <v>178</v>
      </c>
      <c r="D7948" s="183">
        <v>45013</v>
      </c>
      <c r="E7948" s="188" t="s">
        <v>15194</v>
      </c>
      <c r="F7948" s="186">
        <v>387915</v>
      </c>
      <c r="G7948" s="185" t="s">
        <v>6096</v>
      </c>
      <c r="H7948" s="110" t="s">
        <v>6119</v>
      </c>
      <c r="I7948" s="110"/>
    </row>
    <row r="7949" spans="1:9" ht="11.25" customHeight="1" x14ac:dyDescent="0.2">
      <c r="A7949" s="181">
        <v>104505</v>
      </c>
      <c r="B7949" s="182" t="s">
        <v>195</v>
      </c>
      <c r="C7949" s="182" t="s">
        <v>168</v>
      </c>
      <c r="D7949" s="183"/>
      <c r="E7949" s="188" t="s">
        <v>15193</v>
      </c>
      <c r="F7949" s="186">
        <v>0</v>
      </c>
      <c r="G7949" s="185" t="s">
        <v>6096</v>
      </c>
      <c r="H7949" s="110" t="s">
        <v>6119</v>
      </c>
      <c r="I7949" s="110"/>
    </row>
    <row r="7950" spans="1:9" ht="11.25" customHeight="1" x14ac:dyDescent="0.2">
      <c r="A7950" s="181">
        <v>104506</v>
      </c>
      <c r="B7950" s="182" t="s">
        <v>196</v>
      </c>
      <c r="C7950" s="182" t="s">
        <v>168</v>
      </c>
      <c r="D7950" s="184"/>
      <c r="E7950" s="188" t="s">
        <v>15193</v>
      </c>
      <c r="F7950" s="186">
        <v>0</v>
      </c>
      <c r="G7950" s="185" t="s">
        <v>6096</v>
      </c>
      <c r="H7950" s="110" t="s">
        <v>6119</v>
      </c>
      <c r="I7950" s="110"/>
    </row>
    <row r="7951" spans="1:9" ht="11.25" customHeight="1" x14ac:dyDescent="0.2">
      <c r="A7951" s="181">
        <v>104507</v>
      </c>
      <c r="B7951" s="182" t="s">
        <v>197</v>
      </c>
      <c r="C7951" s="182" t="s">
        <v>168</v>
      </c>
      <c r="D7951" s="184"/>
      <c r="E7951" s="188" t="s">
        <v>15193</v>
      </c>
      <c r="F7951" s="186">
        <v>0</v>
      </c>
      <c r="G7951" s="185" t="s">
        <v>6096</v>
      </c>
      <c r="H7951" s="110" t="s">
        <v>6315</v>
      </c>
      <c r="I7951" s="110"/>
    </row>
    <row r="7952" spans="1:9" ht="11.25" customHeight="1" x14ac:dyDescent="0.2">
      <c r="A7952" s="181">
        <v>104508</v>
      </c>
      <c r="B7952" s="182" t="s">
        <v>1479</v>
      </c>
      <c r="C7952" s="182" t="s">
        <v>178</v>
      </c>
      <c r="D7952" s="184">
        <v>45069</v>
      </c>
      <c r="E7952" s="188" t="s">
        <v>15194</v>
      </c>
      <c r="F7952" s="186">
        <v>192148</v>
      </c>
      <c r="G7952" s="185" t="s">
        <v>6096</v>
      </c>
      <c r="H7952" s="110" t="s">
        <v>6119</v>
      </c>
      <c r="I7952" s="110"/>
    </row>
    <row r="7953" spans="1:9" ht="11.25" customHeight="1" x14ac:dyDescent="0.2">
      <c r="A7953" s="181">
        <v>104509</v>
      </c>
      <c r="B7953" s="182" t="s">
        <v>10883</v>
      </c>
      <c r="C7953" s="182" t="s">
        <v>178</v>
      </c>
      <c r="D7953" s="184"/>
      <c r="E7953" s="188" t="s">
        <v>15193</v>
      </c>
      <c r="F7953" s="186">
        <v>0</v>
      </c>
      <c r="G7953" s="185" t="s">
        <v>6096</v>
      </c>
      <c r="H7953" s="110" t="s">
        <v>6119</v>
      </c>
      <c r="I7953" s="110"/>
    </row>
    <row r="7954" spans="1:9" ht="11.25" customHeight="1" x14ac:dyDescent="0.2">
      <c r="A7954" s="181">
        <v>104510</v>
      </c>
      <c r="B7954" s="182" t="s">
        <v>10882</v>
      </c>
      <c r="C7954" s="182" t="s">
        <v>178</v>
      </c>
      <c r="D7954" s="183"/>
      <c r="E7954" s="188" t="s">
        <v>15193</v>
      </c>
      <c r="F7954" s="186">
        <v>0</v>
      </c>
      <c r="G7954" s="185" t="s">
        <v>6096</v>
      </c>
      <c r="H7954" s="110" t="s">
        <v>6119</v>
      </c>
      <c r="I7954" s="110"/>
    </row>
    <row r="7955" spans="1:9" ht="11.25" customHeight="1" x14ac:dyDescent="0.2">
      <c r="A7955" s="181">
        <v>104511</v>
      </c>
      <c r="B7955" s="182" t="s">
        <v>1558</v>
      </c>
      <c r="C7955" s="182" t="s">
        <v>178</v>
      </c>
      <c r="D7955" s="184"/>
      <c r="E7955" s="188" t="s">
        <v>15193</v>
      </c>
      <c r="F7955" s="186">
        <v>0</v>
      </c>
      <c r="G7955" s="185" t="s">
        <v>6096</v>
      </c>
      <c r="H7955" s="110" t="s">
        <v>6119</v>
      </c>
      <c r="I7955" s="110"/>
    </row>
    <row r="7956" spans="1:9" ht="11.25" customHeight="1" x14ac:dyDescent="0.2">
      <c r="A7956" s="181">
        <v>104512</v>
      </c>
      <c r="B7956" s="182" t="s">
        <v>1409</v>
      </c>
      <c r="C7956" s="182" t="s">
        <v>171</v>
      </c>
      <c r="D7956" s="183"/>
      <c r="E7956" s="188" t="s">
        <v>15193</v>
      </c>
      <c r="F7956" s="186">
        <v>0</v>
      </c>
      <c r="G7956" s="185" t="s">
        <v>6096</v>
      </c>
      <c r="H7956" s="110" t="s">
        <v>6119</v>
      </c>
      <c r="I7956" s="110"/>
    </row>
    <row r="7957" spans="1:9" ht="11.25" customHeight="1" x14ac:dyDescent="0.2">
      <c r="A7957" s="181">
        <v>104513</v>
      </c>
      <c r="B7957" s="182" t="s">
        <v>1408</v>
      </c>
      <c r="C7957" s="182" t="s">
        <v>171</v>
      </c>
      <c r="D7957" s="183"/>
      <c r="E7957" s="188" t="s">
        <v>15193</v>
      </c>
      <c r="F7957" s="186">
        <v>0</v>
      </c>
      <c r="G7957" s="185" t="s">
        <v>6096</v>
      </c>
      <c r="H7957" s="110" t="s">
        <v>6119</v>
      </c>
      <c r="I7957" s="110"/>
    </row>
    <row r="7958" spans="1:9" ht="11.25" customHeight="1" x14ac:dyDescent="0.2">
      <c r="A7958" s="181">
        <v>104514</v>
      </c>
      <c r="B7958" s="182" t="s">
        <v>10879</v>
      </c>
      <c r="C7958" s="182" t="s">
        <v>178</v>
      </c>
      <c r="D7958" s="183"/>
      <c r="E7958" s="188" t="s">
        <v>15193</v>
      </c>
      <c r="F7958" s="186">
        <v>0</v>
      </c>
      <c r="G7958" s="185" t="s">
        <v>6096</v>
      </c>
      <c r="H7958" s="110" t="s">
        <v>6119</v>
      </c>
      <c r="I7958" s="110"/>
    </row>
    <row r="7959" spans="1:9" ht="11.25" customHeight="1" x14ac:dyDescent="0.2">
      <c r="A7959" s="181">
        <v>104515</v>
      </c>
      <c r="B7959" s="182" t="s">
        <v>4277</v>
      </c>
      <c r="C7959" s="182" t="s">
        <v>4481</v>
      </c>
      <c r="D7959" s="184"/>
      <c r="E7959" s="188" t="s">
        <v>15193</v>
      </c>
      <c r="F7959" s="186">
        <v>0</v>
      </c>
      <c r="G7959" s="185" t="s">
        <v>6096</v>
      </c>
      <c r="H7959" s="110" t="s">
        <v>6119</v>
      </c>
      <c r="I7959" s="110"/>
    </row>
    <row r="7960" spans="1:9" ht="11.25" customHeight="1" x14ac:dyDescent="0.2">
      <c r="A7960" s="181">
        <v>104516</v>
      </c>
      <c r="B7960" s="182" t="s">
        <v>2400</v>
      </c>
      <c r="C7960" s="182" t="s">
        <v>178</v>
      </c>
      <c r="D7960" s="183">
        <v>45007</v>
      </c>
      <c r="E7960" s="188" t="s">
        <v>15194</v>
      </c>
      <c r="F7960" s="186">
        <v>10692</v>
      </c>
      <c r="G7960" s="185" t="s">
        <v>6096</v>
      </c>
      <c r="H7960" s="110" t="s">
        <v>6119</v>
      </c>
      <c r="I7960" s="110"/>
    </row>
    <row r="7961" spans="1:9" ht="11.25" customHeight="1" x14ac:dyDescent="0.2">
      <c r="A7961" s="181">
        <v>104517</v>
      </c>
      <c r="B7961" s="182" t="s">
        <v>454</v>
      </c>
      <c r="C7961" s="182" t="s">
        <v>178</v>
      </c>
      <c r="D7961" s="183">
        <v>45013</v>
      </c>
      <c r="E7961" s="188" t="s">
        <v>15194</v>
      </c>
      <c r="F7961" s="186">
        <v>1037.68</v>
      </c>
      <c r="G7961" s="185" t="s">
        <v>6096</v>
      </c>
      <c r="H7961" s="110" t="s">
        <v>6119</v>
      </c>
      <c r="I7961" s="110"/>
    </row>
    <row r="7962" spans="1:9" ht="11.25" customHeight="1" x14ac:dyDescent="0.2">
      <c r="A7962" s="181">
        <v>104518</v>
      </c>
      <c r="B7962" s="182" t="s">
        <v>6365</v>
      </c>
      <c r="C7962" s="182" t="s">
        <v>178</v>
      </c>
      <c r="D7962" s="183">
        <v>45002</v>
      </c>
      <c r="E7962" s="188" t="s">
        <v>15194</v>
      </c>
      <c r="F7962" s="186">
        <v>202750</v>
      </c>
      <c r="G7962" s="185" t="s">
        <v>6096</v>
      </c>
      <c r="H7962" s="110" t="s">
        <v>6119</v>
      </c>
      <c r="I7962" s="110"/>
    </row>
    <row r="7963" spans="1:9" ht="11.25" customHeight="1" x14ac:dyDescent="0.2">
      <c r="A7963" s="181">
        <v>104519</v>
      </c>
      <c r="B7963" s="182" t="s">
        <v>7473</v>
      </c>
      <c r="C7963" s="182" t="s">
        <v>178</v>
      </c>
      <c r="D7963" s="183">
        <v>45006</v>
      </c>
      <c r="E7963" s="188" t="s">
        <v>15194</v>
      </c>
      <c r="F7963" s="186">
        <v>210830</v>
      </c>
      <c r="G7963" s="185" t="s">
        <v>7388</v>
      </c>
      <c r="H7963" s="110" t="s">
        <v>6262</v>
      </c>
      <c r="I7963" s="110"/>
    </row>
    <row r="7964" spans="1:9" ht="11.25" customHeight="1" x14ac:dyDescent="0.2">
      <c r="A7964" s="181">
        <v>104520</v>
      </c>
      <c r="B7964" s="182" t="s">
        <v>10878</v>
      </c>
      <c r="C7964" s="182" t="s">
        <v>178</v>
      </c>
      <c r="D7964" s="183"/>
      <c r="E7964" s="188" t="s">
        <v>15193</v>
      </c>
      <c r="F7964" s="186">
        <v>0</v>
      </c>
      <c r="G7964" s="185" t="s">
        <v>11041</v>
      </c>
      <c r="H7964" s="110" t="s">
        <v>6119</v>
      </c>
      <c r="I7964" s="110"/>
    </row>
    <row r="7965" spans="1:9" ht="11.25" customHeight="1" x14ac:dyDescent="0.2">
      <c r="A7965" s="181">
        <v>104521</v>
      </c>
      <c r="B7965" s="182" t="s">
        <v>7472</v>
      </c>
      <c r="C7965" s="182" t="s">
        <v>178</v>
      </c>
      <c r="D7965" s="183">
        <v>44273</v>
      </c>
      <c r="E7965" s="188" t="s">
        <v>15199</v>
      </c>
      <c r="F7965" s="186">
        <v>167341.54</v>
      </c>
      <c r="G7965" s="185" t="s">
        <v>6096</v>
      </c>
      <c r="H7965" s="110" t="s">
        <v>6396</v>
      </c>
      <c r="I7965" s="110"/>
    </row>
    <row r="7966" spans="1:9" ht="11.25" customHeight="1" x14ac:dyDescent="0.2">
      <c r="A7966" s="181">
        <v>104522</v>
      </c>
      <c r="B7966" s="182" t="s">
        <v>9153</v>
      </c>
      <c r="C7966" s="182" t="s">
        <v>178</v>
      </c>
      <c r="D7966" s="183">
        <v>44273</v>
      </c>
      <c r="E7966" s="188" t="s">
        <v>15199</v>
      </c>
      <c r="F7966" s="186">
        <v>214606.8</v>
      </c>
      <c r="G7966" s="185" t="s">
        <v>6096</v>
      </c>
      <c r="H7966" s="110" t="s">
        <v>6340</v>
      </c>
      <c r="I7966" s="110"/>
    </row>
    <row r="7967" spans="1:9" ht="11.25" customHeight="1" x14ac:dyDescent="0.2">
      <c r="A7967" s="181">
        <v>104524</v>
      </c>
      <c r="B7967" s="182" t="s">
        <v>2473</v>
      </c>
      <c r="C7967" s="182" t="s">
        <v>178</v>
      </c>
      <c r="D7967" s="183"/>
      <c r="E7967" s="188" t="s">
        <v>15193</v>
      </c>
      <c r="F7967" s="186">
        <v>0</v>
      </c>
      <c r="G7967" s="185" t="s">
        <v>6096</v>
      </c>
      <c r="H7967" s="110" t="s">
        <v>6340</v>
      </c>
      <c r="I7967" s="110"/>
    </row>
    <row r="7968" spans="1:9" ht="11.25" customHeight="1" x14ac:dyDescent="0.2">
      <c r="A7968" s="181">
        <v>104525</v>
      </c>
      <c r="B7968" s="182" t="s">
        <v>7885</v>
      </c>
      <c r="C7968" s="182" t="s">
        <v>178</v>
      </c>
      <c r="D7968" s="183">
        <v>43839</v>
      </c>
      <c r="E7968" s="188" t="s">
        <v>15196</v>
      </c>
      <c r="F7968" s="186">
        <v>121418.07</v>
      </c>
      <c r="G7968" s="185" t="s">
        <v>6096</v>
      </c>
      <c r="H7968" s="110" t="s">
        <v>6119</v>
      </c>
      <c r="I7968" s="110"/>
    </row>
    <row r="7969" spans="1:9" ht="11.25" customHeight="1" x14ac:dyDescent="0.2">
      <c r="A7969" s="181">
        <v>104526</v>
      </c>
      <c r="B7969" s="182" t="s">
        <v>7471</v>
      </c>
      <c r="C7969" s="182" t="s">
        <v>178</v>
      </c>
      <c r="D7969" s="183">
        <v>45006</v>
      </c>
      <c r="E7969" s="188" t="s">
        <v>15194</v>
      </c>
      <c r="F7969" s="186">
        <v>19300</v>
      </c>
      <c r="G7969" s="185" t="s">
        <v>6096</v>
      </c>
      <c r="H7969" s="110" t="s">
        <v>6152</v>
      </c>
      <c r="I7969" s="110"/>
    </row>
    <row r="7970" spans="1:9" ht="11.25" customHeight="1" x14ac:dyDescent="0.2">
      <c r="A7970" s="181">
        <v>104527</v>
      </c>
      <c r="B7970" s="182" t="s">
        <v>2610</v>
      </c>
      <c r="C7970" s="182" t="s">
        <v>178</v>
      </c>
      <c r="D7970" s="183">
        <v>45006</v>
      </c>
      <c r="E7970" s="188" t="s">
        <v>15194</v>
      </c>
      <c r="F7970" s="186">
        <v>23253</v>
      </c>
      <c r="G7970" s="185" t="s">
        <v>6096</v>
      </c>
      <c r="H7970" s="110" t="s">
        <v>6746</v>
      </c>
      <c r="I7970" s="110"/>
    </row>
    <row r="7971" spans="1:9" ht="11.25" customHeight="1" x14ac:dyDescent="0.2">
      <c r="A7971" s="181">
        <v>104528</v>
      </c>
      <c r="B7971" s="182" t="s">
        <v>507</v>
      </c>
      <c r="C7971" s="182" t="s">
        <v>178</v>
      </c>
      <c r="D7971" s="183"/>
      <c r="E7971" s="188" t="s">
        <v>15193</v>
      </c>
      <c r="F7971" s="186">
        <v>0</v>
      </c>
      <c r="G7971" s="185" t="s">
        <v>6096</v>
      </c>
      <c r="H7971" s="110" t="s">
        <v>6119</v>
      </c>
      <c r="I7971" s="110"/>
    </row>
    <row r="7972" spans="1:9" ht="11.25" customHeight="1" x14ac:dyDescent="0.2">
      <c r="A7972" s="181">
        <v>104529</v>
      </c>
      <c r="B7972" s="182" t="s">
        <v>516</v>
      </c>
      <c r="C7972" s="182" t="s">
        <v>178</v>
      </c>
      <c r="D7972" s="183"/>
      <c r="E7972" s="188" t="s">
        <v>15193</v>
      </c>
      <c r="F7972" s="186">
        <v>0</v>
      </c>
      <c r="G7972" s="185" t="s">
        <v>6096</v>
      </c>
      <c r="H7972" s="110" t="s">
        <v>6370</v>
      </c>
      <c r="I7972" s="110"/>
    </row>
    <row r="7973" spans="1:9" ht="11.25" customHeight="1" x14ac:dyDescent="0.2">
      <c r="A7973" s="181">
        <v>104530</v>
      </c>
      <c r="B7973" s="182" t="s">
        <v>10877</v>
      </c>
      <c r="C7973" s="182" t="s">
        <v>171</v>
      </c>
      <c r="D7973" s="183"/>
      <c r="E7973" s="188" t="s">
        <v>15193</v>
      </c>
      <c r="F7973" s="186">
        <v>0</v>
      </c>
      <c r="G7973" s="185" t="s">
        <v>6096</v>
      </c>
      <c r="H7973" s="110" t="s">
        <v>6370</v>
      </c>
      <c r="I7973" s="110"/>
    </row>
    <row r="7974" spans="1:9" ht="11.25" customHeight="1" x14ac:dyDescent="0.2">
      <c r="A7974" s="181">
        <v>104531</v>
      </c>
      <c r="B7974" s="182" t="s">
        <v>506</v>
      </c>
      <c r="C7974" s="182" t="s">
        <v>178</v>
      </c>
      <c r="D7974" s="183"/>
      <c r="E7974" s="188" t="s">
        <v>15193</v>
      </c>
      <c r="F7974" s="186">
        <v>0</v>
      </c>
      <c r="G7974" s="185" t="s">
        <v>6096</v>
      </c>
      <c r="H7974" s="110" t="s">
        <v>6191</v>
      </c>
      <c r="I7974" s="110"/>
    </row>
    <row r="7975" spans="1:9" ht="11.25" customHeight="1" x14ac:dyDescent="0.2">
      <c r="A7975" s="181">
        <v>104532</v>
      </c>
      <c r="B7975" s="182" t="s">
        <v>7470</v>
      </c>
      <c r="C7975" s="182" t="s">
        <v>247</v>
      </c>
      <c r="D7975" s="183">
        <v>45007</v>
      </c>
      <c r="E7975" s="188" t="s">
        <v>15194</v>
      </c>
      <c r="F7975" s="186">
        <v>7045</v>
      </c>
      <c r="G7975" s="185" t="s">
        <v>6096</v>
      </c>
      <c r="H7975" s="110" t="s">
        <v>6257</v>
      </c>
      <c r="I7975" s="110"/>
    </row>
    <row r="7976" spans="1:9" ht="11.25" customHeight="1" x14ac:dyDescent="0.2">
      <c r="A7976" s="181">
        <v>104533</v>
      </c>
      <c r="B7976" s="182" t="s">
        <v>470</v>
      </c>
      <c r="C7976" s="182" t="s">
        <v>178</v>
      </c>
      <c r="D7976" s="183"/>
      <c r="E7976" s="188" t="s">
        <v>15193</v>
      </c>
      <c r="F7976" s="186">
        <v>0</v>
      </c>
      <c r="G7976" s="185" t="s">
        <v>6096</v>
      </c>
      <c r="H7976" s="110" t="s">
        <v>6119</v>
      </c>
      <c r="I7976" s="110"/>
    </row>
    <row r="7977" spans="1:9" ht="11.25" customHeight="1" x14ac:dyDescent="0.2">
      <c r="A7977" s="181">
        <v>104534</v>
      </c>
      <c r="B7977" s="182" t="s">
        <v>2734</v>
      </c>
      <c r="C7977" s="182" t="s">
        <v>171</v>
      </c>
      <c r="D7977" s="183"/>
      <c r="E7977" s="188" t="s">
        <v>15193</v>
      </c>
      <c r="F7977" s="186">
        <v>0</v>
      </c>
      <c r="G7977" s="185" t="s">
        <v>6096</v>
      </c>
      <c r="H7977" s="110" t="s">
        <v>6119</v>
      </c>
      <c r="I7977" s="110"/>
    </row>
    <row r="7978" spans="1:9" ht="11.25" customHeight="1" x14ac:dyDescent="0.2">
      <c r="A7978" s="181">
        <v>104535</v>
      </c>
      <c r="B7978" s="182" t="s">
        <v>1564</v>
      </c>
      <c r="C7978" s="182" t="s">
        <v>171</v>
      </c>
      <c r="D7978" s="183">
        <v>43839</v>
      </c>
      <c r="E7978" s="188" t="s">
        <v>15196</v>
      </c>
      <c r="F7978" s="186">
        <v>47200.01</v>
      </c>
      <c r="G7978" s="185" t="s">
        <v>6096</v>
      </c>
      <c r="H7978" s="110" t="s">
        <v>6119</v>
      </c>
      <c r="I7978" s="110"/>
    </row>
    <row r="7979" spans="1:9" ht="11.25" customHeight="1" x14ac:dyDescent="0.2">
      <c r="A7979" s="181">
        <v>104536</v>
      </c>
      <c r="B7979" s="182" t="s">
        <v>10876</v>
      </c>
      <c r="C7979" s="182" t="s">
        <v>171</v>
      </c>
      <c r="D7979" s="183"/>
      <c r="E7979" s="188" t="s">
        <v>15193</v>
      </c>
      <c r="F7979" s="186">
        <v>0</v>
      </c>
      <c r="G7979" s="185" t="s">
        <v>6096</v>
      </c>
      <c r="H7979" s="110" t="s">
        <v>6119</v>
      </c>
      <c r="I7979" s="110"/>
    </row>
    <row r="7980" spans="1:9" ht="11.25" customHeight="1" x14ac:dyDescent="0.2">
      <c r="A7980" s="181">
        <v>104537</v>
      </c>
      <c r="B7980" s="182" t="s">
        <v>1129</v>
      </c>
      <c r="C7980" s="182" t="s">
        <v>178</v>
      </c>
      <c r="D7980" s="183"/>
      <c r="E7980" s="188" t="s">
        <v>15193</v>
      </c>
      <c r="F7980" s="186">
        <v>0</v>
      </c>
      <c r="G7980" s="185" t="s">
        <v>6096</v>
      </c>
      <c r="H7980" s="110" t="s">
        <v>6100</v>
      </c>
      <c r="I7980" s="110"/>
    </row>
    <row r="7981" spans="1:9" ht="11.25" customHeight="1" x14ac:dyDescent="0.2">
      <c r="A7981" s="181">
        <v>104538</v>
      </c>
      <c r="B7981" s="182" t="s">
        <v>7839</v>
      </c>
      <c r="C7981" s="182" t="s">
        <v>178</v>
      </c>
      <c r="D7981" s="183">
        <v>43840</v>
      </c>
      <c r="E7981" s="188" t="s">
        <v>15196</v>
      </c>
      <c r="F7981" s="186">
        <v>20813</v>
      </c>
      <c r="G7981" s="185" t="s">
        <v>6096</v>
      </c>
      <c r="H7981" s="110" t="s">
        <v>6100</v>
      </c>
      <c r="I7981" s="110"/>
    </row>
    <row r="7982" spans="1:9" ht="11.25" customHeight="1" x14ac:dyDescent="0.2">
      <c r="A7982" s="181">
        <v>104539</v>
      </c>
      <c r="B7982" s="182" t="s">
        <v>688</v>
      </c>
      <c r="C7982" s="182" t="s">
        <v>183</v>
      </c>
      <c r="D7982" s="183"/>
      <c r="E7982" s="188" t="s">
        <v>15193</v>
      </c>
      <c r="F7982" s="186">
        <v>0</v>
      </c>
      <c r="G7982" s="185" t="s">
        <v>6096</v>
      </c>
      <c r="H7982" s="110" t="s">
        <v>6119</v>
      </c>
      <c r="I7982" s="110"/>
    </row>
    <row r="7983" spans="1:9" ht="11.25" customHeight="1" x14ac:dyDescent="0.2">
      <c r="A7983" s="181">
        <v>104540</v>
      </c>
      <c r="B7983" s="182" t="s">
        <v>7062</v>
      </c>
      <c r="C7983" s="182" t="s">
        <v>178</v>
      </c>
      <c r="D7983" s="183">
        <v>44719</v>
      </c>
      <c r="E7983" s="188" t="s">
        <v>7328</v>
      </c>
      <c r="F7983" s="186">
        <v>213548</v>
      </c>
      <c r="G7983" s="185" t="s">
        <v>6096</v>
      </c>
      <c r="H7983" s="110" t="s">
        <v>6119</v>
      </c>
      <c r="I7983" s="110"/>
    </row>
    <row r="7984" spans="1:9" ht="11.25" customHeight="1" x14ac:dyDescent="0.2">
      <c r="A7984" s="181">
        <v>104541</v>
      </c>
      <c r="B7984" s="182" t="s">
        <v>7469</v>
      </c>
      <c r="C7984" s="182" t="s">
        <v>178</v>
      </c>
      <c r="D7984" s="183">
        <v>45007</v>
      </c>
      <c r="E7984" s="188" t="s">
        <v>15194</v>
      </c>
      <c r="F7984" s="186">
        <v>23900</v>
      </c>
      <c r="G7984" s="185" t="s">
        <v>6096</v>
      </c>
      <c r="H7984" s="110" t="s">
        <v>6119</v>
      </c>
      <c r="I7984" s="110"/>
    </row>
    <row r="7985" spans="1:9" ht="11.25" customHeight="1" x14ac:dyDescent="0.2">
      <c r="A7985" s="181">
        <v>104542</v>
      </c>
      <c r="B7985" s="182" t="s">
        <v>1826</v>
      </c>
      <c r="C7985" s="182" t="s">
        <v>178</v>
      </c>
      <c r="D7985" s="184">
        <v>43691</v>
      </c>
      <c r="E7985" s="188" t="s">
        <v>15195</v>
      </c>
      <c r="F7985" s="186">
        <v>800</v>
      </c>
      <c r="G7985" s="185" t="s">
        <v>6096</v>
      </c>
      <c r="H7985" s="110" t="s">
        <v>6258</v>
      </c>
      <c r="I7985" s="110"/>
    </row>
    <row r="7986" spans="1:9" ht="11.25" customHeight="1" x14ac:dyDescent="0.2">
      <c r="A7986" s="181">
        <v>104543</v>
      </c>
      <c r="B7986" s="182" t="s">
        <v>6363</v>
      </c>
      <c r="C7986" s="182" t="s">
        <v>171</v>
      </c>
      <c r="D7986" s="183">
        <v>45016</v>
      </c>
      <c r="E7986" s="188" t="s">
        <v>15194</v>
      </c>
      <c r="F7986" s="186">
        <v>41359</v>
      </c>
      <c r="G7986" s="185" t="s">
        <v>6096</v>
      </c>
      <c r="H7986" s="110" t="s">
        <v>6119</v>
      </c>
      <c r="I7986" s="110"/>
    </row>
    <row r="7987" spans="1:9" ht="11.25" customHeight="1" x14ac:dyDescent="0.2">
      <c r="A7987" s="181">
        <v>104544</v>
      </c>
      <c r="B7987" s="182" t="s">
        <v>10873</v>
      </c>
      <c r="C7987" s="182" t="s">
        <v>171</v>
      </c>
      <c r="D7987" s="183"/>
      <c r="E7987" s="188" t="s">
        <v>15193</v>
      </c>
      <c r="F7987" s="186">
        <v>0</v>
      </c>
      <c r="G7987" s="185" t="s">
        <v>6096</v>
      </c>
      <c r="H7987" s="110" t="s">
        <v>6119</v>
      </c>
      <c r="I7987" s="110"/>
    </row>
    <row r="7988" spans="1:9" ht="11.25" customHeight="1" x14ac:dyDescent="0.2">
      <c r="A7988" s="181">
        <v>104545</v>
      </c>
      <c r="B7988" s="182" t="s">
        <v>6151</v>
      </c>
      <c r="C7988" s="182" t="s">
        <v>178</v>
      </c>
      <c r="D7988" s="183">
        <v>44687</v>
      </c>
      <c r="E7988" s="188" t="s">
        <v>7328</v>
      </c>
      <c r="F7988" s="186">
        <v>3650</v>
      </c>
      <c r="G7988" s="185" t="s">
        <v>6096</v>
      </c>
      <c r="H7988" s="110" t="s">
        <v>6345</v>
      </c>
      <c r="I7988" s="110"/>
    </row>
    <row r="7989" spans="1:9" ht="11.25" customHeight="1" x14ac:dyDescent="0.2">
      <c r="A7989" s="181">
        <v>104546</v>
      </c>
      <c r="B7989" s="182" t="s">
        <v>5135</v>
      </c>
      <c r="C7989" s="182" t="s">
        <v>171</v>
      </c>
      <c r="D7989" s="183">
        <v>43746</v>
      </c>
      <c r="E7989" s="188" t="s">
        <v>15195</v>
      </c>
      <c r="F7989" s="186">
        <v>2041.24</v>
      </c>
      <c r="G7989" s="185" t="s">
        <v>6096</v>
      </c>
      <c r="H7989" s="110" t="s">
        <v>6345</v>
      </c>
      <c r="I7989" s="110"/>
    </row>
    <row r="7990" spans="1:9" ht="11.25" customHeight="1" x14ac:dyDescent="0.2">
      <c r="A7990" s="181">
        <v>104547</v>
      </c>
      <c r="B7990" s="182" t="s">
        <v>2483</v>
      </c>
      <c r="C7990" s="182" t="s">
        <v>178</v>
      </c>
      <c r="D7990" s="183">
        <v>45007</v>
      </c>
      <c r="E7990" s="188" t="s">
        <v>15194</v>
      </c>
      <c r="F7990" s="186">
        <v>645</v>
      </c>
      <c r="G7990" s="185" t="s">
        <v>6096</v>
      </c>
      <c r="H7990" s="110" t="s">
        <v>6119</v>
      </c>
      <c r="I7990" s="110"/>
    </row>
    <row r="7991" spans="1:9" ht="11.25" customHeight="1" x14ac:dyDescent="0.2">
      <c r="A7991" s="181">
        <v>104548</v>
      </c>
      <c r="B7991" s="182" t="s">
        <v>2374</v>
      </c>
      <c r="C7991" s="182" t="s">
        <v>178</v>
      </c>
      <c r="D7991" s="183"/>
      <c r="E7991" s="188" t="s">
        <v>15193</v>
      </c>
      <c r="F7991" s="186">
        <v>0</v>
      </c>
      <c r="G7991" s="185" t="s">
        <v>6096</v>
      </c>
      <c r="H7991" s="110" t="s">
        <v>6119</v>
      </c>
      <c r="I7991" s="110"/>
    </row>
    <row r="7992" spans="1:9" ht="11.25" customHeight="1" x14ac:dyDescent="0.2">
      <c r="A7992" s="181">
        <v>104549</v>
      </c>
      <c r="B7992" s="182" t="s">
        <v>6945</v>
      </c>
      <c r="C7992" s="182" t="s">
        <v>178</v>
      </c>
      <c r="D7992" s="183">
        <v>44585</v>
      </c>
      <c r="E7992" s="188" t="s">
        <v>7328</v>
      </c>
      <c r="F7992" s="186">
        <v>18008.21</v>
      </c>
      <c r="G7992" s="185" t="s">
        <v>6096</v>
      </c>
      <c r="H7992" s="110" t="s">
        <v>6119</v>
      </c>
      <c r="I7992" s="110"/>
    </row>
    <row r="7993" spans="1:9" ht="11.25" customHeight="1" x14ac:dyDescent="0.2">
      <c r="A7993" s="181">
        <v>104550</v>
      </c>
      <c r="B7993" s="182" t="s">
        <v>1521</v>
      </c>
      <c r="C7993" s="182" t="s">
        <v>178</v>
      </c>
      <c r="D7993" s="183"/>
      <c r="E7993" s="188" t="s">
        <v>15193</v>
      </c>
      <c r="F7993" s="186">
        <v>0</v>
      </c>
      <c r="G7993" s="185" t="s">
        <v>6096</v>
      </c>
      <c r="H7993" s="110" t="s">
        <v>6119</v>
      </c>
      <c r="I7993" s="110"/>
    </row>
    <row r="7994" spans="1:9" ht="11.25" customHeight="1" x14ac:dyDescent="0.2">
      <c r="A7994" s="181">
        <v>104551</v>
      </c>
      <c r="B7994" s="182" t="s">
        <v>2335</v>
      </c>
      <c r="C7994" s="182" t="s">
        <v>178</v>
      </c>
      <c r="D7994" s="183"/>
      <c r="E7994" s="188" t="s">
        <v>15193</v>
      </c>
      <c r="F7994" s="186">
        <v>0</v>
      </c>
      <c r="G7994" s="185" t="s">
        <v>6096</v>
      </c>
      <c r="H7994" s="110" t="s">
        <v>7414</v>
      </c>
      <c r="I7994" s="110"/>
    </row>
    <row r="7995" spans="1:9" ht="11.25" customHeight="1" x14ac:dyDescent="0.2">
      <c r="A7995" s="181">
        <v>104552</v>
      </c>
      <c r="B7995" s="182" t="s">
        <v>2362</v>
      </c>
      <c r="C7995" s="182" t="s">
        <v>178</v>
      </c>
      <c r="D7995" s="183"/>
      <c r="E7995" s="188" t="s">
        <v>15193</v>
      </c>
      <c r="F7995" s="186">
        <v>0</v>
      </c>
      <c r="G7995" s="185" t="s">
        <v>6096</v>
      </c>
      <c r="H7995" s="110" t="s">
        <v>6119</v>
      </c>
      <c r="I7995" s="110"/>
    </row>
    <row r="7996" spans="1:9" ht="11.25" customHeight="1" x14ac:dyDescent="0.2">
      <c r="A7996" s="181">
        <v>104553</v>
      </c>
      <c r="B7996" s="182" t="s">
        <v>2873</v>
      </c>
      <c r="C7996" s="182" t="s">
        <v>751</v>
      </c>
      <c r="D7996" s="183"/>
      <c r="E7996" s="188" t="s">
        <v>15193</v>
      </c>
      <c r="F7996" s="186">
        <v>0</v>
      </c>
      <c r="G7996" s="185" t="s">
        <v>6096</v>
      </c>
      <c r="H7996" s="110" t="s">
        <v>6257</v>
      </c>
      <c r="I7996" s="110"/>
    </row>
    <row r="7997" spans="1:9" ht="11.25" customHeight="1" x14ac:dyDescent="0.2">
      <c r="A7997" s="181">
        <v>104554</v>
      </c>
      <c r="B7997" s="182" t="s">
        <v>267</v>
      </c>
      <c r="C7997" s="182" t="s">
        <v>171</v>
      </c>
      <c r="D7997" s="183"/>
      <c r="E7997" s="188" t="s">
        <v>15193</v>
      </c>
      <c r="F7997" s="186">
        <v>0</v>
      </c>
      <c r="G7997" s="185" t="s">
        <v>6096</v>
      </c>
      <c r="H7997" s="110" t="s">
        <v>6119</v>
      </c>
      <c r="I7997" s="110"/>
    </row>
    <row r="7998" spans="1:9" ht="11.25" customHeight="1" x14ac:dyDescent="0.2">
      <c r="A7998" s="181">
        <v>104555</v>
      </c>
      <c r="B7998" s="182" t="s">
        <v>936</v>
      </c>
      <c r="C7998" s="182" t="s">
        <v>4484</v>
      </c>
      <c r="D7998" s="183">
        <v>45013</v>
      </c>
      <c r="E7998" s="188" t="s">
        <v>15194</v>
      </c>
      <c r="F7998" s="186">
        <v>71555</v>
      </c>
      <c r="G7998" s="185" t="s">
        <v>6096</v>
      </c>
      <c r="H7998" s="110" t="s">
        <v>6119</v>
      </c>
      <c r="I7998" s="110"/>
    </row>
    <row r="7999" spans="1:9" ht="11.25" customHeight="1" x14ac:dyDescent="0.2">
      <c r="A7999" s="181">
        <v>104556</v>
      </c>
      <c r="B7999" s="182" t="s">
        <v>4346</v>
      </c>
      <c r="C7999" s="182" t="s">
        <v>178</v>
      </c>
      <c r="D7999" s="183"/>
      <c r="E7999" s="188" t="s">
        <v>15193</v>
      </c>
      <c r="F7999" s="186">
        <v>0</v>
      </c>
      <c r="G7999" s="185" t="s">
        <v>6096</v>
      </c>
      <c r="H7999" s="110" t="s">
        <v>6119</v>
      </c>
      <c r="I7999" s="110"/>
    </row>
    <row r="8000" spans="1:9" ht="11.25" customHeight="1" x14ac:dyDescent="0.2">
      <c r="A8000" s="181">
        <v>104557</v>
      </c>
      <c r="B8000" s="182" t="s">
        <v>10872</v>
      </c>
      <c r="C8000" s="182" t="s">
        <v>178</v>
      </c>
      <c r="D8000" s="184"/>
      <c r="E8000" s="188" t="s">
        <v>15193</v>
      </c>
      <c r="F8000" s="186">
        <v>0</v>
      </c>
      <c r="G8000" s="185" t="s">
        <v>6096</v>
      </c>
      <c r="H8000" s="110" t="s">
        <v>6119</v>
      </c>
      <c r="I8000" s="110"/>
    </row>
    <row r="8001" spans="1:9" ht="11.25" customHeight="1" x14ac:dyDescent="0.2">
      <c r="A8001" s="181">
        <v>104558</v>
      </c>
      <c r="B8001" s="182" t="s">
        <v>10871</v>
      </c>
      <c r="C8001" s="182" t="s">
        <v>178</v>
      </c>
      <c r="D8001" s="183"/>
      <c r="E8001" s="188" t="s">
        <v>15193</v>
      </c>
      <c r="F8001" s="186">
        <v>0</v>
      </c>
      <c r="G8001" s="185" t="s">
        <v>6096</v>
      </c>
      <c r="H8001" s="110" t="s">
        <v>6119</v>
      </c>
      <c r="I8001" s="110"/>
    </row>
    <row r="8002" spans="1:9" ht="11.25" customHeight="1" x14ac:dyDescent="0.2">
      <c r="A8002" s="181">
        <v>104559</v>
      </c>
      <c r="B8002" s="182" t="s">
        <v>7386</v>
      </c>
      <c r="C8002" s="182" t="s">
        <v>178</v>
      </c>
      <c r="D8002" s="184">
        <v>45006</v>
      </c>
      <c r="E8002" s="188" t="s">
        <v>15194</v>
      </c>
      <c r="F8002" s="186">
        <v>45412.99</v>
      </c>
      <c r="G8002" s="185" t="s">
        <v>6096</v>
      </c>
      <c r="H8002" s="110" t="s">
        <v>6119</v>
      </c>
      <c r="I8002" s="110"/>
    </row>
    <row r="8003" spans="1:9" ht="11.25" customHeight="1" x14ac:dyDescent="0.2">
      <c r="A8003" s="181">
        <v>104561</v>
      </c>
      <c r="B8003" s="182" t="s">
        <v>2921</v>
      </c>
      <c r="C8003" s="182" t="s">
        <v>751</v>
      </c>
      <c r="D8003" s="184">
        <v>45009</v>
      </c>
      <c r="E8003" s="188" t="s">
        <v>15194</v>
      </c>
      <c r="F8003" s="186">
        <v>257712</v>
      </c>
      <c r="G8003" s="185" t="s">
        <v>6096</v>
      </c>
      <c r="H8003" s="110" t="s">
        <v>6119</v>
      </c>
      <c r="I8003" s="110"/>
    </row>
    <row r="8004" spans="1:9" ht="11.25" customHeight="1" x14ac:dyDescent="0.2">
      <c r="A8004" s="181">
        <v>104562</v>
      </c>
      <c r="B8004" s="182" t="s">
        <v>8341</v>
      </c>
      <c r="C8004" s="182" t="s">
        <v>751</v>
      </c>
      <c r="D8004" s="183">
        <v>43676</v>
      </c>
      <c r="E8004" s="188" t="s">
        <v>15195</v>
      </c>
      <c r="F8004" s="186">
        <v>21192.67</v>
      </c>
      <c r="G8004" s="185" t="s">
        <v>6096</v>
      </c>
      <c r="H8004" s="110" t="s">
        <v>6573</v>
      </c>
      <c r="I8004" s="110"/>
    </row>
    <row r="8005" spans="1:9" ht="11.25" customHeight="1" x14ac:dyDescent="0.2">
      <c r="A8005" s="181">
        <v>104563</v>
      </c>
      <c r="B8005" s="182" t="s">
        <v>10870</v>
      </c>
      <c r="C8005" s="182" t="s">
        <v>751</v>
      </c>
      <c r="D8005" s="183"/>
      <c r="E8005" s="188" t="s">
        <v>15193</v>
      </c>
      <c r="F8005" s="186">
        <v>0</v>
      </c>
      <c r="G8005" s="185" t="s">
        <v>6096</v>
      </c>
      <c r="H8005" s="110" t="s">
        <v>6573</v>
      </c>
      <c r="I8005" s="110"/>
    </row>
    <row r="8006" spans="1:9" ht="11.25" customHeight="1" x14ac:dyDescent="0.2">
      <c r="A8006" s="181">
        <v>104564</v>
      </c>
      <c r="B8006" s="182" t="s">
        <v>1975</v>
      </c>
      <c r="C8006" s="182" t="s">
        <v>171</v>
      </c>
      <c r="D8006" s="183">
        <v>44588</v>
      </c>
      <c r="E8006" s="188" t="s">
        <v>7328</v>
      </c>
      <c r="F8006" s="186">
        <v>2905</v>
      </c>
      <c r="G8006" s="185" t="s">
        <v>6096</v>
      </c>
      <c r="H8006" s="110" t="s">
        <v>6119</v>
      </c>
      <c r="I8006" s="110"/>
    </row>
    <row r="8007" spans="1:9" ht="11.25" customHeight="1" x14ac:dyDescent="0.2">
      <c r="A8007" s="181">
        <v>104565</v>
      </c>
      <c r="B8007" s="182" t="s">
        <v>6360</v>
      </c>
      <c r="C8007" s="182" t="s">
        <v>178</v>
      </c>
      <c r="D8007" s="183">
        <v>45013</v>
      </c>
      <c r="E8007" s="188" t="s">
        <v>15194</v>
      </c>
      <c r="F8007" s="186">
        <v>2864</v>
      </c>
      <c r="G8007" s="185" t="s">
        <v>6096</v>
      </c>
      <c r="H8007" s="110" t="s">
        <v>6119</v>
      </c>
      <c r="I8007" s="110"/>
    </row>
    <row r="8008" spans="1:9" ht="11.25" customHeight="1" x14ac:dyDescent="0.2">
      <c r="A8008" s="181">
        <v>104566</v>
      </c>
      <c r="B8008" s="182" t="s">
        <v>10869</v>
      </c>
      <c r="C8008" s="182" t="s">
        <v>178</v>
      </c>
      <c r="D8008" s="183"/>
      <c r="E8008" s="188" t="s">
        <v>15193</v>
      </c>
      <c r="F8008" s="186">
        <v>0</v>
      </c>
      <c r="G8008" s="185" t="s">
        <v>6096</v>
      </c>
      <c r="H8008" s="110" t="s">
        <v>6116</v>
      </c>
      <c r="I8008" s="110"/>
    </row>
    <row r="8009" spans="1:9" ht="11.25" customHeight="1" x14ac:dyDescent="0.2">
      <c r="A8009" s="181">
        <v>104567</v>
      </c>
      <c r="B8009" s="182" t="s">
        <v>4092</v>
      </c>
      <c r="C8009" s="182" t="s">
        <v>178</v>
      </c>
      <c r="D8009" s="183"/>
      <c r="E8009" s="188" t="s">
        <v>15193</v>
      </c>
      <c r="F8009" s="186">
        <v>0</v>
      </c>
      <c r="G8009" s="185" t="s">
        <v>6096</v>
      </c>
      <c r="H8009" s="110" t="s">
        <v>6119</v>
      </c>
      <c r="I8009" s="110"/>
    </row>
    <row r="8010" spans="1:9" ht="11.25" customHeight="1" x14ac:dyDescent="0.2">
      <c r="A8010" s="181">
        <v>104568</v>
      </c>
      <c r="B8010" s="182" t="s">
        <v>10868</v>
      </c>
      <c r="C8010" s="182" t="s">
        <v>178</v>
      </c>
      <c r="D8010" s="183"/>
      <c r="E8010" s="188" t="s">
        <v>15193</v>
      </c>
      <c r="F8010" s="186">
        <v>0</v>
      </c>
      <c r="G8010" s="185" t="s">
        <v>6096</v>
      </c>
      <c r="H8010" s="110" t="s">
        <v>6119</v>
      </c>
      <c r="I8010" s="110"/>
    </row>
    <row r="8011" spans="1:9" ht="11.25" customHeight="1" x14ac:dyDescent="0.2">
      <c r="A8011" s="181">
        <v>104569</v>
      </c>
      <c r="B8011" s="182" t="s">
        <v>10867</v>
      </c>
      <c r="C8011" s="182" t="s">
        <v>178</v>
      </c>
      <c r="D8011" s="183"/>
      <c r="E8011" s="188" t="s">
        <v>15193</v>
      </c>
      <c r="F8011" s="186">
        <v>0</v>
      </c>
      <c r="G8011" s="185" t="s">
        <v>6096</v>
      </c>
      <c r="H8011" s="110" t="s">
        <v>6119</v>
      </c>
      <c r="I8011" s="110"/>
    </row>
    <row r="8012" spans="1:9" ht="11.25" customHeight="1" x14ac:dyDescent="0.2">
      <c r="A8012" s="181">
        <v>104570</v>
      </c>
      <c r="B8012" s="182" t="s">
        <v>10866</v>
      </c>
      <c r="C8012" s="182" t="s">
        <v>178</v>
      </c>
      <c r="D8012" s="184"/>
      <c r="E8012" s="188" t="s">
        <v>15193</v>
      </c>
      <c r="F8012" s="186">
        <v>0</v>
      </c>
      <c r="G8012" s="185" t="s">
        <v>6096</v>
      </c>
      <c r="H8012" s="110" t="s">
        <v>6119</v>
      </c>
      <c r="I8012" s="110"/>
    </row>
    <row r="8013" spans="1:9" ht="11.25" customHeight="1" x14ac:dyDescent="0.2">
      <c r="A8013" s="181">
        <v>104571</v>
      </c>
      <c r="B8013" s="182" t="s">
        <v>6358</v>
      </c>
      <c r="C8013" s="182" t="s">
        <v>178</v>
      </c>
      <c r="D8013" s="183">
        <v>45013</v>
      </c>
      <c r="E8013" s="188" t="s">
        <v>15194</v>
      </c>
      <c r="F8013" s="186">
        <v>16809</v>
      </c>
      <c r="G8013" s="185" t="s">
        <v>6096</v>
      </c>
      <c r="H8013" s="110" t="s">
        <v>6119</v>
      </c>
      <c r="I8013" s="110"/>
    </row>
    <row r="8014" spans="1:9" ht="11.25" customHeight="1" x14ac:dyDescent="0.2">
      <c r="A8014" s="181">
        <v>104572</v>
      </c>
      <c r="B8014" s="182" t="s">
        <v>7931</v>
      </c>
      <c r="C8014" s="182" t="s">
        <v>5199</v>
      </c>
      <c r="D8014" s="183">
        <v>45329</v>
      </c>
      <c r="E8014" s="188" t="s">
        <v>10909</v>
      </c>
      <c r="F8014" s="186">
        <v>76402</v>
      </c>
      <c r="G8014" s="185" t="s">
        <v>6096</v>
      </c>
      <c r="H8014" s="110" t="s">
        <v>6119</v>
      </c>
      <c r="I8014" s="110"/>
    </row>
    <row r="8015" spans="1:9" ht="11.25" customHeight="1" x14ac:dyDescent="0.2">
      <c r="A8015" s="181">
        <v>104573</v>
      </c>
      <c r="B8015" s="182" t="s">
        <v>7972</v>
      </c>
      <c r="C8015" s="182" t="s">
        <v>5199</v>
      </c>
      <c r="D8015" s="183">
        <v>45329</v>
      </c>
      <c r="E8015" s="188" t="s">
        <v>10909</v>
      </c>
      <c r="F8015" s="186">
        <v>133302</v>
      </c>
      <c r="G8015" s="185" t="s">
        <v>6096</v>
      </c>
      <c r="H8015" s="110" t="s">
        <v>6119</v>
      </c>
      <c r="I8015" s="110"/>
    </row>
    <row r="8016" spans="1:9" ht="11.25" customHeight="1" x14ac:dyDescent="0.2">
      <c r="A8016" s="181">
        <v>104574</v>
      </c>
      <c r="B8016" s="182" t="s">
        <v>2434</v>
      </c>
      <c r="C8016" s="182" t="s">
        <v>178</v>
      </c>
      <c r="D8016" s="184">
        <v>45006</v>
      </c>
      <c r="E8016" s="188" t="s">
        <v>15194</v>
      </c>
      <c r="F8016" s="186">
        <v>28538</v>
      </c>
      <c r="G8016" s="185" t="s">
        <v>6096</v>
      </c>
      <c r="H8016" s="110" t="s">
        <v>6356</v>
      </c>
      <c r="I8016" s="110"/>
    </row>
    <row r="8017" spans="1:9" ht="11.25" customHeight="1" x14ac:dyDescent="0.2">
      <c r="A8017" s="181">
        <v>104575</v>
      </c>
      <c r="B8017" s="182" t="s">
        <v>2693</v>
      </c>
      <c r="C8017" s="182" t="s">
        <v>178</v>
      </c>
      <c r="D8017" s="184"/>
      <c r="E8017" s="188" t="s">
        <v>15193</v>
      </c>
      <c r="F8017" s="186">
        <v>0</v>
      </c>
      <c r="G8017" s="185" t="s">
        <v>6096</v>
      </c>
      <c r="H8017" s="110" t="s">
        <v>6356</v>
      </c>
      <c r="I8017" s="110"/>
    </row>
    <row r="8018" spans="1:9" ht="11.25" customHeight="1" x14ac:dyDescent="0.2">
      <c r="A8018" s="181">
        <v>104576</v>
      </c>
      <c r="B8018" s="182" t="s">
        <v>10865</v>
      </c>
      <c r="C8018" s="182" t="s">
        <v>178</v>
      </c>
      <c r="D8018" s="183"/>
      <c r="E8018" s="188" t="s">
        <v>15193</v>
      </c>
      <c r="F8018" s="186">
        <v>0</v>
      </c>
      <c r="G8018" s="185" t="s">
        <v>6096</v>
      </c>
      <c r="H8018" s="110" t="s">
        <v>6119</v>
      </c>
      <c r="I8018" s="110"/>
    </row>
    <row r="8019" spans="1:9" ht="11.25" customHeight="1" x14ac:dyDescent="0.2">
      <c r="A8019" s="181">
        <v>104577</v>
      </c>
      <c r="B8019" s="182" t="s">
        <v>2697</v>
      </c>
      <c r="C8019" s="182" t="s">
        <v>171</v>
      </c>
      <c r="D8019" s="183"/>
      <c r="E8019" s="188" t="s">
        <v>15193</v>
      </c>
      <c r="F8019" s="186">
        <v>0</v>
      </c>
      <c r="G8019" s="185" t="s">
        <v>6096</v>
      </c>
      <c r="H8019" s="110" t="s">
        <v>6119</v>
      </c>
      <c r="I8019" s="110"/>
    </row>
    <row r="8020" spans="1:9" ht="11.25" customHeight="1" x14ac:dyDescent="0.2">
      <c r="A8020" s="181">
        <v>104578</v>
      </c>
      <c r="B8020" s="182" t="s">
        <v>1285</v>
      </c>
      <c r="C8020" s="182" t="s">
        <v>178</v>
      </c>
      <c r="D8020" s="183"/>
      <c r="E8020" s="188" t="s">
        <v>15193</v>
      </c>
      <c r="F8020" s="186">
        <v>0</v>
      </c>
      <c r="G8020" s="185" t="s">
        <v>6096</v>
      </c>
      <c r="H8020" s="110" t="s">
        <v>6240</v>
      </c>
      <c r="I8020" s="110"/>
    </row>
    <row r="8021" spans="1:9" ht="11.25" customHeight="1" x14ac:dyDescent="0.2">
      <c r="A8021" s="181">
        <v>104579</v>
      </c>
      <c r="B8021" s="182" t="s">
        <v>3980</v>
      </c>
      <c r="C8021" s="182" t="s">
        <v>178</v>
      </c>
      <c r="D8021" s="183"/>
      <c r="E8021" s="188" t="s">
        <v>15193</v>
      </c>
      <c r="F8021" s="186">
        <v>0</v>
      </c>
      <c r="G8021" s="185" t="s">
        <v>6468</v>
      </c>
      <c r="H8021" s="110" t="s">
        <v>6362</v>
      </c>
      <c r="I8021" s="110"/>
    </row>
    <row r="8022" spans="1:9" ht="11.25" customHeight="1" x14ac:dyDescent="0.2">
      <c r="A8022" s="181">
        <v>104580</v>
      </c>
      <c r="B8022" s="182" t="s">
        <v>1186</v>
      </c>
      <c r="C8022" s="182" t="s">
        <v>178</v>
      </c>
      <c r="D8022" s="183"/>
      <c r="E8022" s="188" t="s">
        <v>15193</v>
      </c>
      <c r="F8022" s="186">
        <v>0</v>
      </c>
      <c r="G8022" s="185" t="s">
        <v>7610</v>
      </c>
      <c r="H8022" s="110" t="s">
        <v>6280</v>
      </c>
      <c r="I8022" s="110"/>
    </row>
    <row r="8023" spans="1:9" ht="11.25" customHeight="1" x14ac:dyDescent="0.2">
      <c r="A8023" s="181">
        <v>104581</v>
      </c>
      <c r="B8023" s="182" t="s">
        <v>1371</v>
      </c>
      <c r="C8023" s="182" t="s">
        <v>171</v>
      </c>
      <c r="D8023" s="183"/>
      <c r="E8023" s="188" t="s">
        <v>15193</v>
      </c>
      <c r="F8023" s="186">
        <v>0</v>
      </c>
      <c r="G8023" s="185" t="s">
        <v>6096</v>
      </c>
      <c r="H8023" s="110" t="s">
        <v>6119</v>
      </c>
      <c r="I8023" s="110"/>
    </row>
    <row r="8024" spans="1:9" ht="11.25" customHeight="1" x14ac:dyDescent="0.2">
      <c r="A8024" s="181">
        <v>104582</v>
      </c>
      <c r="B8024" s="182" t="s">
        <v>7384</v>
      </c>
      <c r="C8024" s="182" t="s">
        <v>168</v>
      </c>
      <c r="D8024" s="183">
        <v>45013</v>
      </c>
      <c r="E8024" s="188" t="s">
        <v>15194</v>
      </c>
      <c r="F8024" s="186">
        <v>1887.99</v>
      </c>
      <c r="G8024" s="185" t="s">
        <v>6096</v>
      </c>
      <c r="H8024" s="110" t="s">
        <v>6119</v>
      </c>
      <c r="I8024" s="110"/>
    </row>
    <row r="8025" spans="1:9" ht="11.25" customHeight="1" x14ac:dyDescent="0.2">
      <c r="A8025" s="181">
        <v>104583</v>
      </c>
      <c r="B8025" s="182" t="s">
        <v>10864</v>
      </c>
      <c r="C8025" s="182" t="s">
        <v>178</v>
      </c>
      <c r="D8025" s="184"/>
      <c r="E8025" s="188" t="s">
        <v>15193</v>
      </c>
      <c r="F8025" s="186">
        <v>0</v>
      </c>
      <c r="G8025" s="185" t="s">
        <v>6096</v>
      </c>
      <c r="H8025" s="110" t="s">
        <v>6119</v>
      </c>
      <c r="I8025" s="110"/>
    </row>
    <row r="8026" spans="1:9" ht="11.25" customHeight="1" x14ac:dyDescent="0.2">
      <c r="A8026" s="181">
        <v>104584</v>
      </c>
      <c r="B8026" s="182" t="s">
        <v>10863</v>
      </c>
      <c r="C8026" s="182" t="s">
        <v>178</v>
      </c>
      <c r="D8026" s="183"/>
      <c r="E8026" s="188" t="s">
        <v>15193</v>
      </c>
      <c r="F8026" s="186">
        <v>0</v>
      </c>
      <c r="G8026" s="185" t="s">
        <v>6096</v>
      </c>
      <c r="H8026" s="110" t="s">
        <v>6119</v>
      </c>
      <c r="I8026" s="110"/>
    </row>
    <row r="8027" spans="1:9" ht="11.25" customHeight="1" x14ac:dyDescent="0.2">
      <c r="A8027" s="181">
        <v>104585</v>
      </c>
      <c r="B8027" s="182" t="s">
        <v>1955</v>
      </c>
      <c r="C8027" s="182" t="s">
        <v>178</v>
      </c>
      <c r="D8027" s="184">
        <v>44589</v>
      </c>
      <c r="E8027" s="188" t="s">
        <v>7328</v>
      </c>
      <c r="F8027" s="186">
        <v>710</v>
      </c>
      <c r="G8027" s="185" t="s">
        <v>11069</v>
      </c>
      <c r="H8027" s="110" t="s">
        <v>6356</v>
      </c>
      <c r="I8027" s="110"/>
    </row>
    <row r="8028" spans="1:9" ht="11.25" customHeight="1" x14ac:dyDescent="0.2">
      <c r="A8028" s="181">
        <v>104586</v>
      </c>
      <c r="B8028" s="182" t="s">
        <v>10862</v>
      </c>
      <c r="C8028" s="182" t="s">
        <v>178</v>
      </c>
      <c r="D8028" s="183"/>
      <c r="E8028" s="188" t="s">
        <v>15193</v>
      </c>
      <c r="F8028" s="186">
        <v>0</v>
      </c>
      <c r="G8028" s="185" t="s">
        <v>6096</v>
      </c>
      <c r="H8028" s="110" t="s">
        <v>6119</v>
      </c>
      <c r="I8028" s="110"/>
    </row>
    <row r="8029" spans="1:9" ht="11.25" customHeight="1" x14ac:dyDescent="0.2">
      <c r="A8029" s="181">
        <v>104587</v>
      </c>
      <c r="B8029" s="182" t="s">
        <v>6357</v>
      </c>
      <c r="C8029" s="182" t="s">
        <v>183</v>
      </c>
      <c r="D8029" s="183">
        <v>45069</v>
      </c>
      <c r="E8029" s="188" t="s">
        <v>15194</v>
      </c>
      <c r="F8029" s="186">
        <v>27886</v>
      </c>
      <c r="G8029" s="185" t="s">
        <v>6096</v>
      </c>
      <c r="H8029" s="110" t="s">
        <v>6119</v>
      </c>
      <c r="I8029" s="110"/>
    </row>
    <row r="8030" spans="1:9" ht="11.25" customHeight="1" x14ac:dyDescent="0.2">
      <c r="A8030" s="181">
        <v>104588</v>
      </c>
      <c r="B8030" s="182" t="s">
        <v>10861</v>
      </c>
      <c r="C8030" s="182" t="s">
        <v>178</v>
      </c>
      <c r="D8030" s="184"/>
      <c r="E8030" s="188" t="s">
        <v>15193</v>
      </c>
      <c r="F8030" s="186">
        <v>0</v>
      </c>
      <c r="G8030" s="185" t="s">
        <v>6096</v>
      </c>
      <c r="H8030" s="110" t="s">
        <v>6119</v>
      </c>
      <c r="I8030" s="110"/>
    </row>
    <row r="8031" spans="1:9" ht="11.25" customHeight="1" x14ac:dyDescent="0.2">
      <c r="A8031" s="181">
        <v>104589</v>
      </c>
      <c r="B8031" s="182" t="s">
        <v>10860</v>
      </c>
      <c r="C8031" s="182" t="s">
        <v>178</v>
      </c>
      <c r="D8031" s="184"/>
      <c r="E8031" s="188" t="s">
        <v>15193</v>
      </c>
      <c r="F8031" s="186">
        <v>0</v>
      </c>
      <c r="G8031" s="185" t="s">
        <v>6096</v>
      </c>
      <c r="H8031" s="110" t="s">
        <v>6356</v>
      </c>
      <c r="I8031" s="110"/>
    </row>
    <row r="8032" spans="1:9" ht="11.25" customHeight="1" x14ac:dyDescent="0.2">
      <c r="A8032" s="181">
        <v>104590</v>
      </c>
      <c r="B8032" s="182" t="s">
        <v>10859</v>
      </c>
      <c r="C8032" s="182" t="s">
        <v>178</v>
      </c>
      <c r="D8032" s="183"/>
      <c r="E8032" s="188" t="s">
        <v>15193</v>
      </c>
      <c r="F8032" s="186">
        <v>0</v>
      </c>
      <c r="G8032" s="185" t="s">
        <v>6472</v>
      </c>
      <c r="H8032" s="110" t="s">
        <v>6280</v>
      </c>
      <c r="I8032" s="110"/>
    </row>
    <row r="8033" spans="1:9" ht="11.25" customHeight="1" x14ac:dyDescent="0.2">
      <c r="A8033" s="181">
        <v>104591</v>
      </c>
      <c r="B8033" s="182" t="s">
        <v>638</v>
      </c>
      <c r="C8033" s="182" t="s">
        <v>183</v>
      </c>
      <c r="D8033" s="183">
        <v>43552</v>
      </c>
      <c r="E8033" s="188" t="s">
        <v>15195</v>
      </c>
      <c r="F8033" s="186">
        <v>73713</v>
      </c>
      <c r="G8033" s="185" t="s">
        <v>6096</v>
      </c>
      <c r="H8033" s="110" t="s">
        <v>6119</v>
      </c>
      <c r="I8033" s="110"/>
    </row>
    <row r="8034" spans="1:9" ht="11.25" customHeight="1" x14ac:dyDescent="0.2">
      <c r="A8034" s="181">
        <v>104592</v>
      </c>
      <c r="B8034" s="182" t="s">
        <v>816</v>
      </c>
      <c r="C8034" s="182" t="s">
        <v>183</v>
      </c>
      <c r="D8034" s="184"/>
      <c r="E8034" s="188" t="s">
        <v>15193</v>
      </c>
      <c r="F8034" s="186">
        <v>0</v>
      </c>
      <c r="G8034" s="185" t="s">
        <v>6096</v>
      </c>
      <c r="H8034" s="110" t="s">
        <v>6119</v>
      </c>
      <c r="I8034" s="110"/>
    </row>
    <row r="8035" spans="1:9" ht="11.25" customHeight="1" x14ac:dyDescent="0.2">
      <c r="A8035" s="181">
        <v>104593</v>
      </c>
      <c r="B8035" s="182" t="s">
        <v>2736</v>
      </c>
      <c r="C8035" s="182" t="s">
        <v>171</v>
      </c>
      <c r="D8035" s="183"/>
      <c r="E8035" s="188" t="s">
        <v>15193</v>
      </c>
      <c r="F8035" s="186">
        <v>0</v>
      </c>
      <c r="G8035" s="185" t="s">
        <v>6096</v>
      </c>
      <c r="H8035" s="110" t="s">
        <v>6119</v>
      </c>
      <c r="I8035" s="110"/>
    </row>
    <row r="8036" spans="1:9" ht="11.25" customHeight="1" x14ac:dyDescent="0.2">
      <c r="A8036" s="181">
        <v>104594</v>
      </c>
      <c r="B8036" s="182" t="s">
        <v>757</v>
      </c>
      <c r="C8036" s="182" t="s">
        <v>171</v>
      </c>
      <c r="D8036" s="183"/>
      <c r="E8036" s="188" t="s">
        <v>15193</v>
      </c>
      <c r="F8036" s="186">
        <v>0</v>
      </c>
      <c r="G8036" s="185" t="s">
        <v>6096</v>
      </c>
      <c r="H8036" s="110" t="s">
        <v>6119</v>
      </c>
      <c r="I8036" s="110"/>
    </row>
    <row r="8037" spans="1:9" ht="11.25" customHeight="1" x14ac:dyDescent="0.2">
      <c r="A8037" s="181">
        <v>104595</v>
      </c>
      <c r="B8037" s="182" t="s">
        <v>3870</v>
      </c>
      <c r="C8037" s="182" t="s">
        <v>168</v>
      </c>
      <c r="D8037" s="183"/>
      <c r="E8037" s="188" t="s">
        <v>15193</v>
      </c>
      <c r="F8037" s="186">
        <v>0</v>
      </c>
      <c r="G8037" s="185" t="s">
        <v>6096</v>
      </c>
      <c r="H8037" s="110" t="s">
        <v>6119</v>
      </c>
      <c r="I8037" s="110"/>
    </row>
    <row r="8038" spans="1:9" ht="11.25" customHeight="1" x14ac:dyDescent="0.2">
      <c r="A8038" s="181">
        <v>104596</v>
      </c>
      <c r="B8038" s="182" t="s">
        <v>541</v>
      </c>
      <c r="C8038" s="182" t="s">
        <v>178</v>
      </c>
      <c r="D8038" s="184">
        <v>45435</v>
      </c>
      <c r="E8038" s="188" t="s">
        <v>10909</v>
      </c>
      <c r="F8038" s="186">
        <v>95957.99</v>
      </c>
      <c r="G8038" s="185" t="s">
        <v>11072</v>
      </c>
      <c r="H8038" s="110" t="s">
        <v>6119</v>
      </c>
      <c r="I8038" s="110"/>
    </row>
    <row r="8039" spans="1:9" ht="11.25" customHeight="1" x14ac:dyDescent="0.2">
      <c r="A8039" s="181">
        <v>104597</v>
      </c>
      <c r="B8039" s="182" t="s">
        <v>15007</v>
      </c>
      <c r="C8039" s="182" t="s">
        <v>168</v>
      </c>
      <c r="D8039" s="183">
        <v>44991</v>
      </c>
      <c r="E8039" s="188" t="s">
        <v>15194</v>
      </c>
      <c r="F8039" s="186">
        <v>44504</v>
      </c>
      <c r="G8039" s="185" t="s">
        <v>6096</v>
      </c>
      <c r="H8039" s="110" t="s">
        <v>6119</v>
      </c>
      <c r="I8039" s="110"/>
    </row>
    <row r="8040" spans="1:9" ht="11.25" customHeight="1" x14ac:dyDescent="0.2">
      <c r="A8040" s="181">
        <v>104598</v>
      </c>
      <c r="B8040" s="182" t="s">
        <v>4201</v>
      </c>
      <c r="C8040" s="182" t="s">
        <v>171</v>
      </c>
      <c r="D8040" s="184"/>
      <c r="E8040" s="188" t="s">
        <v>15193</v>
      </c>
      <c r="F8040" s="186">
        <v>0</v>
      </c>
      <c r="G8040" s="185" t="s">
        <v>6096</v>
      </c>
      <c r="H8040" s="110" t="s">
        <v>6119</v>
      </c>
      <c r="I8040" s="110"/>
    </row>
    <row r="8041" spans="1:9" ht="11.25" customHeight="1" x14ac:dyDescent="0.2">
      <c r="A8041" s="181">
        <v>104599</v>
      </c>
      <c r="B8041" s="182" t="s">
        <v>2183</v>
      </c>
      <c r="C8041" s="182" t="s">
        <v>178</v>
      </c>
      <c r="D8041" s="183">
        <v>45009</v>
      </c>
      <c r="E8041" s="188" t="s">
        <v>15194</v>
      </c>
      <c r="F8041" s="186">
        <v>17456</v>
      </c>
      <c r="G8041" s="185" t="s">
        <v>6096</v>
      </c>
      <c r="H8041" s="110" t="s">
        <v>6119</v>
      </c>
      <c r="I8041" s="110"/>
    </row>
    <row r="8042" spans="1:9" ht="11.25" customHeight="1" x14ac:dyDescent="0.2">
      <c r="A8042" s="181">
        <v>104600</v>
      </c>
      <c r="B8042" s="182" t="s">
        <v>10858</v>
      </c>
      <c r="C8042" s="182" t="s">
        <v>178</v>
      </c>
      <c r="D8042" s="184"/>
      <c r="E8042" s="188" t="s">
        <v>15193</v>
      </c>
      <c r="F8042" s="186">
        <v>0</v>
      </c>
      <c r="G8042" s="185" t="s">
        <v>6096</v>
      </c>
      <c r="H8042" s="110" t="s">
        <v>6119</v>
      </c>
      <c r="I8042" s="110"/>
    </row>
    <row r="8043" spans="1:9" ht="11.25" customHeight="1" x14ac:dyDescent="0.2">
      <c r="A8043" s="181">
        <v>104601</v>
      </c>
      <c r="B8043" s="182" t="s">
        <v>10857</v>
      </c>
      <c r="C8043" s="182" t="s">
        <v>178</v>
      </c>
      <c r="D8043" s="183"/>
      <c r="E8043" s="188" t="s">
        <v>15193</v>
      </c>
      <c r="F8043" s="186">
        <v>0</v>
      </c>
      <c r="G8043" s="185" t="s">
        <v>6096</v>
      </c>
      <c r="H8043" s="110" t="s">
        <v>6257</v>
      </c>
      <c r="I8043" s="110"/>
    </row>
    <row r="8044" spans="1:9" ht="11.25" customHeight="1" x14ac:dyDescent="0.2">
      <c r="A8044" s="181">
        <v>104602</v>
      </c>
      <c r="B8044" s="182" t="s">
        <v>3150</v>
      </c>
      <c r="C8044" s="182" t="s">
        <v>178</v>
      </c>
      <c r="D8044" s="184"/>
      <c r="E8044" s="188" t="s">
        <v>15193</v>
      </c>
      <c r="F8044" s="186">
        <v>0</v>
      </c>
      <c r="G8044" s="185" t="s">
        <v>6096</v>
      </c>
      <c r="H8044" s="110" t="s">
        <v>6257</v>
      </c>
      <c r="I8044" s="110"/>
    </row>
    <row r="8045" spans="1:9" ht="11.25" customHeight="1" x14ac:dyDescent="0.2">
      <c r="A8045" s="181">
        <v>104603</v>
      </c>
      <c r="B8045" s="182" t="s">
        <v>7468</v>
      </c>
      <c r="C8045" s="182" t="s">
        <v>178</v>
      </c>
      <c r="D8045" s="183">
        <v>45015</v>
      </c>
      <c r="E8045" s="188" t="s">
        <v>15194</v>
      </c>
      <c r="F8045" s="186">
        <v>122014</v>
      </c>
      <c r="G8045" s="185" t="s">
        <v>6096</v>
      </c>
      <c r="H8045" s="110" t="s">
        <v>6257</v>
      </c>
      <c r="I8045" s="110"/>
    </row>
    <row r="8046" spans="1:9" ht="11.25" customHeight="1" x14ac:dyDescent="0.2">
      <c r="A8046" s="181">
        <v>104604</v>
      </c>
      <c r="B8046" s="182" t="s">
        <v>3184</v>
      </c>
      <c r="C8046" s="182" t="s">
        <v>178</v>
      </c>
      <c r="D8046" s="184">
        <v>45013</v>
      </c>
      <c r="E8046" s="188" t="s">
        <v>15194</v>
      </c>
      <c r="F8046" s="186">
        <v>5397</v>
      </c>
      <c r="G8046" s="185" t="s">
        <v>6096</v>
      </c>
      <c r="H8046" s="110" t="s">
        <v>6257</v>
      </c>
      <c r="I8046" s="110"/>
    </row>
    <row r="8047" spans="1:9" ht="11.25" customHeight="1" x14ac:dyDescent="0.2">
      <c r="A8047" s="181">
        <v>104605</v>
      </c>
      <c r="B8047" s="182" t="s">
        <v>790</v>
      </c>
      <c r="C8047" s="182" t="s">
        <v>183</v>
      </c>
      <c r="D8047" s="184"/>
      <c r="E8047" s="188" t="s">
        <v>15193</v>
      </c>
      <c r="F8047" s="186">
        <v>0</v>
      </c>
      <c r="G8047" s="185" t="s">
        <v>6096</v>
      </c>
      <c r="H8047" s="110" t="s">
        <v>6119</v>
      </c>
      <c r="I8047" s="110"/>
    </row>
    <row r="8048" spans="1:9" ht="11.25" customHeight="1" x14ac:dyDescent="0.2">
      <c r="A8048" s="181">
        <v>104606</v>
      </c>
      <c r="B8048" s="182" t="s">
        <v>2893</v>
      </c>
      <c r="C8048" s="182" t="s">
        <v>751</v>
      </c>
      <c r="D8048" s="183"/>
      <c r="E8048" s="188" t="s">
        <v>15193</v>
      </c>
      <c r="F8048" s="186">
        <v>0</v>
      </c>
      <c r="G8048" s="185" t="s">
        <v>6096</v>
      </c>
      <c r="H8048" s="110" t="s">
        <v>6152</v>
      </c>
      <c r="I8048" s="110"/>
    </row>
    <row r="8049" spans="1:9" ht="11.25" customHeight="1" x14ac:dyDescent="0.2">
      <c r="A8049" s="181">
        <v>104607</v>
      </c>
      <c r="B8049" s="182" t="s">
        <v>10856</v>
      </c>
      <c r="C8049" s="182" t="s">
        <v>178</v>
      </c>
      <c r="D8049" s="183"/>
      <c r="E8049" s="188" t="s">
        <v>15193</v>
      </c>
      <c r="F8049" s="186">
        <v>0</v>
      </c>
      <c r="G8049" s="185" t="s">
        <v>6096</v>
      </c>
      <c r="H8049" s="110" t="s">
        <v>6230</v>
      </c>
      <c r="I8049" s="110"/>
    </row>
    <row r="8050" spans="1:9" ht="11.25" customHeight="1" x14ac:dyDescent="0.2">
      <c r="A8050" s="181">
        <v>104608</v>
      </c>
      <c r="B8050" s="182" t="s">
        <v>4204</v>
      </c>
      <c r="C8050" s="182" t="s">
        <v>4484</v>
      </c>
      <c r="D8050" s="183"/>
      <c r="E8050" s="188" t="s">
        <v>15193</v>
      </c>
      <c r="F8050" s="186">
        <v>0</v>
      </c>
      <c r="G8050" s="185" t="s">
        <v>6096</v>
      </c>
      <c r="H8050" s="110" t="s">
        <v>6119</v>
      </c>
      <c r="I8050" s="110"/>
    </row>
    <row r="8051" spans="1:9" ht="11.25" customHeight="1" x14ac:dyDescent="0.2">
      <c r="A8051" s="181">
        <v>104609</v>
      </c>
      <c r="B8051" s="182" t="s">
        <v>706</v>
      </c>
      <c r="C8051" s="182" t="s">
        <v>171</v>
      </c>
      <c r="D8051" s="183"/>
      <c r="E8051" s="188" t="s">
        <v>15193</v>
      </c>
      <c r="F8051" s="186">
        <v>0</v>
      </c>
      <c r="G8051" s="185" t="s">
        <v>6096</v>
      </c>
      <c r="H8051" s="110" t="s">
        <v>6258</v>
      </c>
      <c r="I8051" s="110"/>
    </row>
    <row r="8052" spans="1:9" ht="11.25" customHeight="1" x14ac:dyDescent="0.2">
      <c r="A8052" s="181">
        <v>104610</v>
      </c>
      <c r="B8052" s="182" t="s">
        <v>10855</v>
      </c>
      <c r="C8052" s="182" t="s">
        <v>171</v>
      </c>
      <c r="D8052" s="183"/>
      <c r="E8052" s="188" t="s">
        <v>15193</v>
      </c>
      <c r="F8052" s="186">
        <v>0</v>
      </c>
      <c r="G8052" s="185" t="s">
        <v>6096</v>
      </c>
      <c r="H8052" s="110" t="s">
        <v>6258</v>
      </c>
      <c r="I8052" s="110"/>
    </row>
    <row r="8053" spans="1:9" ht="11.25" customHeight="1" x14ac:dyDescent="0.2">
      <c r="A8053" s="181">
        <v>104611</v>
      </c>
      <c r="B8053" s="182" t="s">
        <v>2796</v>
      </c>
      <c r="C8053" s="182" t="s">
        <v>178</v>
      </c>
      <c r="D8053" s="184"/>
      <c r="E8053" s="188" t="s">
        <v>15193</v>
      </c>
      <c r="F8053" s="186">
        <v>0</v>
      </c>
      <c r="G8053" s="185" t="s">
        <v>6096</v>
      </c>
      <c r="H8053" s="110" t="s">
        <v>6119</v>
      </c>
      <c r="I8053" s="110"/>
    </row>
    <row r="8054" spans="1:9" ht="11.25" customHeight="1" x14ac:dyDescent="0.2">
      <c r="A8054" s="181">
        <v>104612</v>
      </c>
      <c r="B8054" s="182" t="s">
        <v>2797</v>
      </c>
      <c r="C8054" s="182" t="s">
        <v>178</v>
      </c>
      <c r="D8054" s="183"/>
      <c r="E8054" s="188" t="s">
        <v>15193</v>
      </c>
      <c r="F8054" s="186">
        <v>0</v>
      </c>
      <c r="G8054" s="185" t="s">
        <v>6096</v>
      </c>
      <c r="H8054" s="110" t="s">
        <v>6119</v>
      </c>
      <c r="I8054" s="110"/>
    </row>
    <row r="8055" spans="1:9" ht="11.25" customHeight="1" x14ac:dyDescent="0.2">
      <c r="A8055" s="181">
        <v>104613</v>
      </c>
      <c r="B8055" s="182" t="s">
        <v>2798</v>
      </c>
      <c r="C8055" s="182" t="s">
        <v>178</v>
      </c>
      <c r="D8055" s="183"/>
      <c r="E8055" s="188" t="s">
        <v>15193</v>
      </c>
      <c r="F8055" s="186">
        <v>0</v>
      </c>
      <c r="G8055" s="185" t="s">
        <v>6096</v>
      </c>
      <c r="H8055" s="110" t="s">
        <v>6258</v>
      </c>
      <c r="I8055" s="110"/>
    </row>
    <row r="8056" spans="1:9" ht="11.25" customHeight="1" x14ac:dyDescent="0.2">
      <c r="A8056" s="181">
        <v>104614</v>
      </c>
      <c r="B8056" s="182" t="s">
        <v>2799</v>
      </c>
      <c r="C8056" s="182" t="s">
        <v>178</v>
      </c>
      <c r="D8056" s="184"/>
      <c r="E8056" s="188" t="s">
        <v>15193</v>
      </c>
      <c r="F8056" s="186">
        <v>0</v>
      </c>
      <c r="G8056" s="185" t="s">
        <v>6096</v>
      </c>
      <c r="H8056" s="110" t="s">
        <v>6119</v>
      </c>
      <c r="I8056" s="110"/>
    </row>
    <row r="8057" spans="1:9" ht="11.25" customHeight="1" x14ac:dyDescent="0.2">
      <c r="A8057" s="181">
        <v>104615</v>
      </c>
      <c r="B8057" s="182" t="s">
        <v>2783</v>
      </c>
      <c r="C8057" s="182" t="s">
        <v>178</v>
      </c>
      <c r="D8057" s="184"/>
      <c r="E8057" s="188" t="s">
        <v>15193</v>
      </c>
      <c r="F8057" s="186">
        <v>0</v>
      </c>
      <c r="G8057" s="185" t="s">
        <v>6096</v>
      </c>
      <c r="H8057" s="110" t="s">
        <v>6155</v>
      </c>
      <c r="I8057" s="110"/>
    </row>
    <row r="8058" spans="1:9" ht="11.25" customHeight="1" x14ac:dyDescent="0.2">
      <c r="A8058" s="181">
        <v>104616</v>
      </c>
      <c r="B8058" s="182" t="s">
        <v>2825</v>
      </c>
      <c r="C8058" s="182" t="s">
        <v>178</v>
      </c>
      <c r="D8058" s="183"/>
      <c r="E8058" s="188" t="s">
        <v>15193</v>
      </c>
      <c r="F8058" s="186">
        <v>0</v>
      </c>
      <c r="G8058" s="185" t="s">
        <v>6096</v>
      </c>
      <c r="H8058" s="110" t="s">
        <v>6119</v>
      </c>
      <c r="I8058" s="110"/>
    </row>
    <row r="8059" spans="1:9" ht="11.25" customHeight="1" x14ac:dyDescent="0.2">
      <c r="A8059" s="181">
        <v>104617</v>
      </c>
      <c r="B8059" s="182" t="s">
        <v>10854</v>
      </c>
      <c r="C8059" s="182" t="s">
        <v>178</v>
      </c>
      <c r="D8059" s="183"/>
      <c r="E8059" s="188" t="s">
        <v>15193</v>
      </c>
      <c r="F8059" s="186">
        <v>0</v>
      </c>
      <c r="G8059" s="185" t="s">
        <v>6096</v>
      </c>
      <c r="H8059" s="110" t="s">
        <v>6100</v>
      </c>
      <c r="I8059" s="110"/>
    </row>
    <row r="8060" spans="1:9" ht="11.25" customHeight="1" x14ac:dyDescent="0.2">
      <c r="A8060" s="181">
        <v>104618</v>
      </c>
      <c r="B8060" s="182" t="s">
        <v>2831</v>
      </c>
      <c r="C8060" s="182" t="s">
        <v>178</v>
      </c>
      <c r="D8060" s="183"/>
      <c r="E8060" s="188" t="s">
        <v>15193</v>
      </c>
      <c r="F8060" s="186">
        <v>0</v>
      </c>
      <c r="G8060" s="185" t="s">
        <v>6096</v>
      </c>
      <c r="H8060" s="110" t="s">
        <v>6119</v>
      </c>
      <c r="I8060" s="110"/>
    </row>
    <row r="8061" spans="1:9" ht="11.25" customHeight="1" x14ac:dyDescent="0.2">
      <c r="A8061" s="181">
        <v>104619</v>
      </c>
      <c r="B8061" s="182" t="s">
        <v>2832</v>
      </c>
      <c r="C8061" s="182" t="s">
        <v>178</v>
      </c>
      <c r="D8061" s="183"/>
      <c r="E8061" s="188" t="s">
        <v>15193</v>
      </c>
      <c r="F8061" s="186">
        <v>0</v>
      </c>
      <c r="G8061" s="185" t="s">
        <v>6096</v>
      </c>
      <c r="H8061" s="110" t="s">
        <v>6119</v>
      </c>
      <c r="I8061" s="110"/>
    </row>
    <row r="8062" spans="1:9" ht="11.25" customHeight="1" x14ac:dyDescent="0.2">
      <c r="A8062" s="181">
        <v>104620</v>
      </c>
      <c r="B8062" s="182" t="s">
        <v>1339</v>
      </c>
      <c r="C8062" s="182" t="s">
        <v>171</v>
      </c>
      <c r="D8062" s="183"/>
      <c r="E8062" s="188" t="s">
        <v>15193</v>
      </c>
      <c r="F8062" s="186">
        <v>0</v>
      </c>
      <c r="G8062" s="185" t="s">
        <v>6096</v>
      </c>
      <c r="H8062" s="110" t="s">
        <v>6119</v>
      </c>
      <c r="I8062" s="110"/>
    </row>
    <row r="8063" spans="1:9" ht="11.25" customHeight="1" x14ac:dyDescent="0.2">
      <c r="A8063" s="181">
        <v>104621</v>
      </c>
      <c r="B8063" s="182" t="s">
        <v>2833</v>
      </c>
      <c r="C8063" s="182" t="s">
        <v>178</v>
      </c>
      <c r="D8063" s="183"/>
      <c r="E8063" s="188" t="s">
        <v>15193</v>
      </c>
      <c r="F8063" s="186">
        <v>0</v>
      </c>
      <c r="G8063" s="185" t="s">
        <v>6096</v>
      </c>
      <c r="H8063" s="110" t="s">
        <v>6191</v>
      </c>
      <c r="I8063" s="110"/>
    </row>
    <row r="8064" spans="1:9" ht="11.25" customHeight="1" x14ac:dyDescent="0.2">
      <c r="A8064" s="181">
        <v>104622</v>
      </c>
      <c r="B8064" s="182" t="s">
        <v>2834</v>
      </c>
      <c r="C8064" s="182" t="s">
        <v>178</v>
      </c>
      <c r="D8064" s="184"/>
      <c r="E8064" s="188" t="s">
        <v>15193</v>
      </c>
      <c r="F8064" s="186">
        <v>0</v>
      </c>
      <c r="G8064" s="185" t="s">
        <v>6096</v>
      </c>
      <c r="H8064" s="110" t="s">
        <v>7249</v>
      </c>
      <c r="I8064" s="110"/>
    </row>
    <row r="8065" spans="1:9" ht="11.25" customHeight="1" x14ac:dyDescent="0.2">
      <c r="A8065" s="181">
        <v>104623</v>
      </c>
      <c r="B8065" s="182" t="s">
        <v>2835</v>
      </c>
      <c r="C8065" s="182" t="s">
        <v>178</v>
      </c>
      <c r="D8065" s="184"/>
      <c r="E8065" s="188" t="s">
        <v>15193</v>
      </c>
      <c r="F8065" s="186">
        <v>0</v>
      </c>
      <c r="G8065" s="185" t="s">
        <v>6096</v>
      </c>
      <c r="H8065" s="110" t="s">
        <v>6440</v>
      </c>
      <c r="I8065" s="110"/>
    </row>
    <row r="8066" spans="1:9" ht="11.25" customHeight="1" x14ac:dyDescent="0.2">
      <c r="A8066" s="181">
        <v>104624</v>
      </c>
      <c r="B8066" s="182" t="s">
        <v>4190</v>
      </c>
      <c r="C8066" s="182" t="s">
        <v>183</v>
      </c>
      <c r="D8066" s="184"/>
      <c r="E8066" s="188" t="s">
        <v>15193</v>
      </c>
      <c r="F8066" s="186">
        <v>0</v>
      </c>
      <c r="G8066" s="185" t="s">
        <v>6096</v>
      </c>
      <c r="H8066" s="110" t="s">
        <v>6119</v>
      </c>
      <c r="I8066" s="110"/>
    </row>
    <row r="8067" spans="1:9" ht="11.25" customHeight="1" x14ac:dyDescent="0.2">
      <c r="A8067" s="181">
        <v>104625</v>
      </c>
      <c r="B8067" s="182" t="s">
        <v>10853</v>
      </c>
      <c r="C8067" s="182" t="s">
        <v>178</v>
      </c>
      <c r="D8067" s="184"/>
      <c r="E8067" s="188" t="s">
        <v>15193</v>
      </c>
      <c r="F8067" s="186">
        <v>0</v>
      </c>
      <c r="G8067" s="185" t="s">
        <v>6096</v>
      </c>
      <c r="H8067" s="110" t="s">
        <v>6155</v>
      </c>
      <c r="I8067" s="110"/>
    </row>
    <row r="8068" spans="1:9" ht="11.25" customHeight="1" x14ac:dyDescent="0.2">
      <c r="A8068" s="181">
        <v>104626</v>
      </c>
      <c r="B8068" s="182" t="s">
        <v>2836</v>
      </c>
      <c r="C8068" s="182" t="s">
        <v>178</v>
      </c>
      <c r="D8068" s="183"/>
      <c r="E8068" s="188" t="s">
        <v>15193</v>
      </c>
      <c r="F8068" s="186">
        <v>0</v>
      </c>
      <c r="G8068" s="185" t="s">
        <v>6096</v>
      </c>
      <c r="H8068" s="110" t="s">
        <v>6723</v>
      </c>
      <c r="I8068" s="110"/>
    </row>
    <row r="8069" spans="1:9" ht="11.25" customHeight="1" x14ac:dyDescent="0.2">
      <c r="A8069" s="181">
        <v>104627</v>
      </c>
      <c r="B8069" s="182" t="s">
        <v>2837</v>
      </c>
      <c r="C8069" s="182" t="s">
        <v>178</v>
      </c>
      <c r="D8069" s="183"/>
      <c r="E8069" s="188" t="s">
        <v>15193</v>
      </c>
      <c r="F8069" s="186">
        <v>0</v>
      </c>
      <c r="G8069" s="185" t="s">
        <v>6096</v>
      </c>
      <c r="H8069" s="110" t="s">
        <v>6119</v>
      </c>
      <c r="I8069" s="110"/>
    </row>
    <row r="8070" spans="1:9" ht="11.25" customHeight="1" x14ac:dyDescent="0.2">
      <c r="A8070" s="181">
        <v>104628</v>
      </c>
      <c r="B8070" s="182" t="s">
        <v>2827</v>
      </c>
      <c r="C8070" s="182" t="s">
        <v>178</v>
      </c>
      <c r="D8070" s="183"/>
      <c r="E8070" s="188" t="s">
        <v>15193</v>
      </c>
      <c r="F8070" s="186">
        <v>0</v>
      </c>
      <c r="G8070" s="185" t="s">
        <v>6096</v>
      </c>
      <c r="H8070" s="110" t="s">
        <v>6119</v>
      </c>
      <c r="I8070" s="110"/>
    </row>
    <row r="8071" spans="1:9" ht="11.25" customHeight="1" x14ac:dyDescent="0.2">
      <c r="A8071" s="181">
        <v>104629</v>
      </c>
      <c r="B8071" s="182" t="s">
        <v>2826</v>
      </c>
      <c r="C8071" s="182" t="s">
        <v>178</v>
      </c>
      <c r="D8071" s="183"/>
      <c r="E8071" s="188" t="s">
        <v>15193</v>
      </c>
      <c r="F8071" s="186">
        <v>0</v>
      </c>
      <c r="G8071" s="185" t="s">
        <v>6096</v>
      </c>
      <c r="H8071" s="110" t="s">
        <v>6119</v>
      </c>
      <c r="I8071" s="110"/>
    </row>
    <row r="8072" spans="1:9" ht="11.25" customHeight="1" x14ac:dyDescent="0.2">
      <c r="A8072" s="181">
        <v>104630</v>
      </c>
      <c r="B8072" s="182" t="s">
        <v>2828</v>
      </c>
      <c r="C8072" s="182" t="s">
        <v>178</v>
      </c>
      <c r="D8072" s="184"/>
      <c r="E8072" s="188" t="s">
        <v>15193</v>
      </c>
      <c r="F8072" s="186">
        <v>0</v>
      </c>
      <c r="G8072" s="185" t="s">
        <v>6096</v>
      </c>
      <c r="H8072" s="110" t="s">
        <v>6119</v>
      </c>
      <c r="I8072" s="110"/>
    </row>
    <row r="8073" spans="1:9" ht="11.25" customHeight="1" x14ac:dyDescent="0.2">
      <c r="A8073" s="181">
        <v>104631</v>
      </c>
      <c r="B8073" s="182" t="s">
        <v>9179</v>
      </c>
      <c r="C8073" s="182" t="s">
        <v>178</v>
      </c>
      <c r="D8073" s="183">
        <v>44916</v>
      </c>
      <c r="E8073" s="188" t="s">
        <v>7328</v>
      </c>
      <c r="F8073" s="186">
        <v>1797887.01</v>
      </c>
      <c r="G8073" s="185" t="s">
        <v>6096</v>
      </c>
      <c r="H8073" s="110" t="s">
        <v>6119</v>
      </c>
      <c r="I8073" s="110"/>
    </row>
    <row r="8074" spans="1:9" ht="11.25" customHeight="1" x14ac:dyDescent="0.2">
      <c r="A8074" s="181">
        <v>104632</v>
      </c>
      <c r="B8074" s="182" t="s">
        <v>2829</v>
      </c>
      <c r="C8074" s="182" t="s">
        <v>178</v>
      </c>
      <c r="D8074" s="183"/>
      <c r="E8074" s="188" t="s">
        <v>15193</v>
      </c>
      <c r="F8074" s="186">
        <v>0</v>
      </c>
      <c r="G8074" s="185" t="s">
        <v>6096</v>
      </c>
      <c r="H8074" s="110" t="s">
        <v>6119</v>
      </c>
      <c r="I8074" s="110"/>
    </row>
    <row r="8075" spans="1:9" ht="11.25" customHeight="1" x14ac:dyDescent="0.2">
      <c r="A8075" s="181">
        <v>104633</v>
      </c>
      <c r="B8075" s="182" t="s">
        <v>3509</v>
      </c>
      <c r="C8075" s="182" t="s">
        <v>178</v>
      </c>
      <c r="D8075" s="183"/>
      <c r="E8075" s="188" t="s">
        <v>15193</v>
      </c>
      <c r="F8075" s="186">
        <v>0</v>
      </c>
      <c r="G8075" s="185" t="s">
        <v>6096</v>
      </c>
      <c r="H8075" s="110" t="s">
        <v>6119</v>
      </c>
      <c r="I8075" s="110"/>
    </row>
    <row r="8076" spans="1:9" ht="11.25" customHeight="1" x14ac:dyDescent="0.2">
      <c r="A8076" s="181">
        <v>104634</v>
      </c>
      <c r="B8076" s="182" t="s">
        <v>2830</v>
      </c>
      <c r="C8076" s="182" t="s">
        <v>178</v>
      </c>
      <c r="D8076" s="183"/>
      <c r="E8076" s="188" t="s">
        <v>15193</v>
      </c>
      <c r="F8076" s="186">
        <v>0</v>
      </c>
      <c r="G8076" s="185" t="s">
        <v>6096</v>
      </c>
      <c r="H8076" s="110" t="s">
        <v>6119</v>
      </c>
      <c r="I8076" s="110"/>
    </row>
    <row r="8077" spans="1:9" ht="11.25" customHeight="1" x14ac:dyDescent="0.2">
      <c r="A8077" s="181">
        <v>104635</v>
      </c>
      <c r="B8077" s="182" t="s">
        <v>2843</v>
      </c>
      <c r="C8077" s="182" t="s">
        <v>178</v>
      </c>
      <c r="D8077" s="183"/>
      <c r="E8077" s="188" t="s">
        <v>15193</v>
      </c>
      <c r="F8077" s="186">
        <v>0</v>
      </c>
      <c r="G8077" s="185" t="s">
        <v>6096</v>
      </c>
      <c r="H8077" s="110" t="s">
        <v>6119</v>
      </c>
      <c r="I8077" s="110"/>
    </row>
    <row r="8078" spans="1:9" ht="11.25" customHeight="1" x14ac:dyDescent="0.2">
      <c r="A8078" s="181">
        <v>104636</v>
      </c>
      <c r="B8078" s="182" t="s">
        <v>10852</v>
      </c>
      <c r="C8078" s="182" t="s">
        <v>178</v>
      </c>
      <c r="D8078" s="183"/>
      <c r="E8078" s="188" t="s">
        <v>15193</v>
      </c>
      <c r="F8078" s="186">
        <v>0</v>
      </c>
      <c r="G8078" s="185" t="s">
        <v>6096</v>
      </c>
      <c r="H8078" s="110" t="s">
        <v>6119</v>
      </c>
      <c r="I8078" s="110"/>
    </row>
    <row r="8079" spans="1:9" ht="11.25" customHeight="1" x14ac:dyDescent="0.2">
      <c r="A8079" s="181">
        <v>104637</v>
      </c>
      <c r="B8079" s="182" t="s">
        <v>2844</v>
      </c>
      <c r="C8079" s="182" t="s">
        <v>178</v>
      </c>
      <c r="D8079" s="183"/>
      <c r="E8079" s="188" t="s">
        <v>15193</v>
      </c>
      <c r="F8079" s="186">
        <v>0</v>
      </c>
      <c r="G8079" s="185" t="s">
        <v>6096</v>
      </c>
      <c r="H8079" s="110" t="s">
        <v>6119</v>
      </c>
      <c r="I8079" s="110"/>
    </row>
    <row r="8080" spans="1:9" ht="11.25" customHeight="1" x14ac:dyDescent="0.2">
      <c r="A8080" s="181">
        <v>104638</v>
      </c>
      <c r="B8080" s="182" t="s">
        <v>3637</v>
      </c>
      <c r="C8080" s="182" t="s">
        <v>178</v>
      </c>
      <c r="D8080" s="184"/>
      <c r="E8080" s="188" t="s">
        <v>15193</v>
      </c>
      <c r="F8080" s="186">
        <v>0</v>
      </c>
      <c r="G8080" s="185" t="s">
        <v>6096</v>
      </c>
      <c r="H8080" s="110" t="s">
        <v>6119</v>
      </c>
      <c r="I8080" s="110"/>
    </row>
    <row r="8081" spans="1:9" ht="11.25" customHeight="1" x14ac:dyDescent="0.2">
      <c r="A8081" s="181">
        <v>104639</v>
      </c>
      <c r="B8081" s="182" t="s">
        <v>4175</v>
      </c>
      <c r="C8081" s="182" t="s">
        <v>171</v>
      </c>
      <c r="D8081" s="183"/>
      <c r="E8081" s="188" t="s">
        <v>15193</v>
      </c>
      <c r="F8081" s="186">
        <v>0</v>
      </c>
      <c r="G8081" s="185" t="s">
        <v>6096</v>
      </c>
      <c r="H8081" s="110" t="s">
        <v>6119</v>
      </c>
      <c r="I8081" s="110"/>
    </row>
    <row r="8082" spans="1:9" ht="11.25" customHeight="1" x14ac:dyDescent="0.2">
      <c r="A8082" s="181">
        <v>104640</v>
      </c>
      <c r="B8082" s="182" t="s">
        <v>229</v>
      </c>
      <c r="C8082" s="182" t="s">
        <v>168</v>
      </c>
      <c r="D8082" s="184">
        <v>43629</v>
      </c>
      <c r="E8082" s="188" t="s">
        <v>15195</v>
      </c>
      <c r="F8082" s="186">
        <v>3056</v>
      </c>
      <c r="G8082" s="185" t="s">
        <v>6096</v>
      </c>
      <c r="H8082" s="110" t="s">
        <v>6119</v>
      </c>
      <c r="I8082" s="110"/>
    </row>
    <row r="8083" spans="1:9" ht="11.25" customHeight="1" x14ac:dyDescent="0.2">
      <c r="A8083" s="181">
        <v>104641</v>
      </c>
      <c r="B8083" s="182" t="s">
        <v>7884</v>
      </c>
      <c r="C8083" s="182" t="s">
        <v>183</v>
      </c>
      <c r="D8083" s="183">
        <v>43839</v>
      </c>
      <c r="E8083" s="188" t="s">
        <v>15196</v>
      </c>
      <c r="F8083" s="186">
        <v>29894</v>
      </c>
      <c r="G8083" s="185" t="s">
        <v>6096</v>
      </c>
      <c r="H8083" s="110" t="s">
        <v>6119</v>
      </c>
      <c r="I8083" s="110"/>
    </row>
    <row r="8084" spans="1:9" ht="11.25" customHeight="1" x14ac:dyDescent="0.2">
      <c r="A8084" s="181">
        <v>104642</v>
      </c>
      <c r="B8084" s="182" t="s">
        <v>243</v>
      </c>
      <c r="C8084" s="182" t="s">
        <v>168</v>
      </c>
      <c r="D8084" s="183"/>
      <c r="E8084" s="188" t="s">
        <v>15193</v>
      </c>
      <c r="F8084" s="186">
        <v>0</v>
      </c>
      <c r="G8084" s="185" t="s">
        <v>6096</v>
      </c>
      <c r="H8084" s="110" t="s">
        <v>6155</v>
      </c>
      <c r="I8084" s="110"/>
    </row>
    <row r="8085" spans="1:9" ht="11.25" customHeight="1" x14ac:dyDescent="0.2">
      <c r="A8085" s="181">
        <v>104643</v>
      </c>
      <c r="B8085" s="182" t="s">
        <v>15039</v>
      </c>
      <c r="C8085" s="182" t="s">
        <v>178</v>
      </c>
      <c r="D8085" s="183">
        <v>44582</v>
      </c>
      <c r="E8085" s="188" t="s">
        <v>7328</v>
      </c>
      <c r="F8085" s="186">
        <v>9286679</v>
      </c>
      <c r="G8085" s="185" t="s">
        <v>6096</v>
      </c>
      <c r="H8085" s="110" t="s">
        <v>6119</v>
      </c>
      <c r="I8085" s="110"/>
    </row>
    <row r="8086" spans="1:9" ht="11.25" customHeight="1" x14ac:dyDescent="0.2">
      <c r="A8086" s="181">
        <v>104644</v>
      </c>
      <c r="B8086" s="182" t="s">
        <v>10851</v>
      </c>
      <c r="C8086" s="182" t="s">
        <v>183</v>
      </c>
      <c r="D8086" s="183"/>
      <c r="E8086" s="188" t="s">
        <v>15193</v>
      </c>
      <c r="F8086" s="186">
        <v>0</v>
      </c>
      <c r="G8086" s="185" t="s">
        <v>6096</v>
      </c>
      <c r="H8086" s="110" t="s">
        <v>6342</v>
      </c>
      <c r="I8086" s="110"/>
    </row>
    <row r="8087" spans="1:9" ht="11.25" customHeight="1" x14ac:dyDescent="0.2">
      <c r="A8087" s="181">
        <v>104645</v>
      </c>
      <c r="B8087" s="182" t="s">
        <v>4420</v>
      </c>
      <c r="C8087" s="182" t="s">
        <v>183</v>
      </c>
      <c r="D8087" s="183">
        <v>43560</v>
      </c>
      <c r="E8087" s="188" t="s">
        <v>15195</v>
      </c>
      <c r="F8087" s="186">
        <v>2220</v>
      </c>
      <c r="G8087" s="185" t="s">
        <v>6096</v>
      </c>
      <c r="H8087" s="110" t="s">
        <v>6342</v>
      </c>
      <c r="I8087" s="110"/>
    </row>
    <row r="8088" spans="1:9" ht="11.25" customHeight="1" x14ac:dyDescent="0.2">
      <c r="A8088" s="181">
        <v>104646</v>
      </c>
      <c r="B8088" s="182" t="s">
        <v>10850</v>
      </c>
      <c r="C8088" s="182" t="s">
        <v>178</v>
      </c>
      <c r="D8088" s="183"/>
      <c r="E8088" s="188" t="s">
        <v>15193</v>
      </c>
      <c r="F8088" s="186">
        <v>0</v>
      </c>
      <c r="G8088" s="185" t="s">
        <v>6096</v>
      </c>
      <c r="H8088" s="110" t="s">
        <v>6342</v>
      </c>
      <c r="I8088" s="110"/>
    </row>
    <row r="8089" spans="1:9" ht="11.25" customHeight="1" x14ac:dyDescent="0.2">
      <c r="A8089" s="181">
        <v>104647</v>
      </c>
      <c r="B8089" s="182" t="s">
        <v>4035</v>
      </c>
      <c r="C8089" s="182" t="s">
        <v>168</v>
      </c>
      <c r="D8089" s="183">
        <v>44589</v>
      </c>
      <c r="E8089" s="188" t="s">
        <v>7328</v>
      </c>
      <c r="F8089" s="186">
        <v>569</v>
      </c>
      <c r="G8089" s="185" t="s">
        <v>6096</v>
      </c>
      <c r="H8089" s="110" t="s">
        <v>6342</v>
      </c>
      <c r="I8089" s="110"/>
    </row>
    <row r="8090" spans="1:9" ht="11.25" customHeight="1" x14ac:dyDescent="0.2">
      <c r="A8090" s="181">
        <v>104648</v>
      </c>
      <c r="B8090" s="182" t="s">
        <v>14692</v>
      </c>
      <c r="C8090" s="182" t="s">
        <v>183</v>
      </c>
      <c r="D8090" s="183">
        <v>44592</v>
      </c>
      <c r="E8090" s="188" t="s">
        <v>7328</v>
      </c>
      <c r="F8090" s="186">
        <v>74462</v>
      </c>
      <c r="G8090" s="185" t="s">
        <v>6096</v>
      </c>
      <c r="H8090" s="110" t="s">
        <v>6342</v>
      </c>
      <c r="I8090" s="110"/>
    </row>
    <row r="8091" spans="1:9" ht="11.25" customHeight="1" x14ac:dyDescent="0.2">
      <c r="A8091" s="181">
        <v>104649</v>
      </c>
      <c r="B8091" s="182" t="s">
        <v>14546</v>
      </c>
      <c r="C8091" s="182" t="s">
        <v>168</v>
      </c>
      <c r="D8091" s="184">
        <v>45449</v>
      </c>
      <c r="E8091" s="188" t="s">
        <v>10909</v>
      </c>
      <c r="F8091" s="186">
        <v>1509</v>
      </c>
      <c r="G8091" s="185" t="s">
        <v>6096</v>
      </c>
      <c r="H8091" s="110" t="s">
        <v>6119</v>
      </c>
      <c r="I8091" s="110"/>
    </row>
    <row r="8092" spans="1:9" ht="11.25" customHeight="1" x14ac:dyDescent="0.2">
      <c r="A8092" s="181">
        <v>104650</v>
      </c>
      <c r="B8092" s="182" t="s">
        <v>1845</v>
      </c>
      <c r="C8092" s="182" t="s">
        <v>178</v>
      </c>
      <c r="D8092" s="183">
        <v>45013</v>
      </c>
      <c r="E8092" s="188" t="s">
        <v>15194</v>
      </c>
      <c r="F8092" s="186">
        <v>39194.99</v>
      </c>
      <c r="G8092" s="185" t="s">
        <v>6096</v>
      </c>
      <c r="H8092" s="110" t="s">
        <v>6257</v>
      </c>
      <c r="I8092" s="110"/>
    </row>
    <row r="8093" spans="1:9" ht="11.25" customHeight="1" x14ac:dyDescent="0.2">
      <c r="A8093" s="181">
        <v>104651</v>
      </c>
      <c r="B8093" s="182" t="s">
        <v>4058</v>
      </c>
      <c r="C8093" s="182" t="s">
        <v>178</v>
      </c>
      <c r="D8093" s="183"/>
      <c r="E8093" s="188" t="s">
        <v>15193</v>
      </c>
      <c r="F8093" s="186">
        <v>0</v>
      </c>
      <c r="G8093" s="185" t="s">
        <v>6096</v>
      </c>
      <c r="H8093" s="110" t="s">
        <v>6257</v>
      </c>
      <c r="I8093" s="110"/>
    </row>
    <row r="8094" spans="1:9" ht="11.25" customHeight="1" x14ac:dyDescent="0.2">
      <c r="A8094" s="181">
        <v>104653</v>
      </c>
      <c r="B8094" s="182" t="s">
        <v>6355</v>
      </c>
      <c r="C8094" s="182" t="s">
        <v>178</v>
      </c>
      <c r="D8094" s="183">
        <v>45062</v>
      </c>
      <c r="E8094" s="188" t="s">
        <v>15194</v>
      </c>
      <c r="F8094" s="186">
        <v>419</v>
      </c>
      <c r="G8094" s="185" t="s">
        <v>6096</v>
      </c>
      <c r="H8094" s="110" t="s">
        <v>6257</v>
      </c>
      <c r="I8094" s="110"/>
    </row>
    <row r="8095" spans="1:9" ht="11.25" customHeight="1" x14ac:dyDescent="0.2">
      <c r="A8095" s="181">
        <v>104654</v>
      </c>
      <c r="B8095" s="182" t="s">
        <v>6354</v>
      </c>
      <c r="C8095" s="182" t="s">
        <v>178</v>
      </c>
      <c r="D8095" s="183">
        <v>45009</v>
      </c>
      <c r="E8095" s="188" t="s">
        <v>15194</v>
      </c>
      <c r="F8095" s="186">
        <v>3522</v>
      </c>
      <c r="G8095" s="185" t="s">
        <v>6096</v>
      </c>
      <c r="H8095" s="110" t="s">
        <v>6257</v>
      </c>
      <c r="I8095" s="110"/>
    </row>
    <row r="8096" spans="1:9" ht="11.25" customHeight="1" x14ac:dyDescent="0.2">
      <c r="A8096" s="181">
        <v>104655</v>
      </c>
      <c r="B8096" s="182" t="s">
        <v>10849</v>
      </c>
      <c r="C8096" s="182" t="s">
        <v>178</v>
      </c>
      <c r="D8096" s="183"/>
      <c r="E8096" s="188" t="s">
        <v>15193</v>
      </c>
      <c r="F8096" s="186">
        <v>0</v>
      </c>
      <c r="G8096" s="185" t="s">
        <v>6096</v>
      </c>
      <c r="H8096" s="110" t="s">
        <v>6257</v>
      </c>
      <c r="I8096" s="110"/>
    </row>
    <row r="8097" spans="1:9" ht="11.25" customHeight="1" x14ac:dyDescent="0.2">
      <c r="A8097" s="181">
        <v>104656</v>
      </c>
      <c r="B8097" s="182" t="s">
        <v>1824</v>
      </c>
      <c r="C8097" s="182" t="s">
        <v>178</v>
      </c>
      <c r="D8097" s="183">
        <v>43564</v>
      </c>
      <c r="E8097" s="188" t="s">
        <v>15195</v>
      </c>
      <c r="F8097" s="186">
        <v>956</v>
      </c>
      <c r="G8097" s="185" t="s">
        <v>6096</v>
      </c>
      <c r="H8097" s="110" t="s">
        <v>6342</v>
      </c>
      <c r="I8097" s="110"/>
    </row>
    <row r="8098" spans="1:9" ht="11.25" customHeight="1" x14ac:dyDescent="0.2">
      <c r="A8098" s="181">
        <v>104657</v>
      </c>
      <c r="B8098" s="182" t="s">
        <v>1825</v>
      </c>
      <c r="C8098" s="182" t="s">
        <v>178</v>
      </c>
      <c r="D8098" s="183"/>
      <c r="E8098" s="188" t="s">
        <v>15193</v>
      </c>
      <c r="F8098" s="186">
        <v>0</v>
      </c>
      <c r="G8098" s="185" t="s">
        <v>6096</v>
      </c>
      <c r="H8098" s="110" t="s">
        <v>6152</v>
      </c>
      <c r="I8098" s="110"/>
    </row>
    <row r="8099" spans="1:9" ht="11.25" customHeight="1" x14ac:dyDescent="0.2">
      <c r="A8099" s="181">
        <v>104658</v>
      </c>
      <c r="B8099" s="182" t="s">
        <v>1823</v>
      </c>
      <c r="C8099" s="182" t="s">
        <v>178</v>
      </c>
      <c r="D8099" s="183"/>
      <c r="E8099" s="188" t="s">
        <v>15193</v>
      </c>
      <c r="F8099" s="186">
        <v>0</v>
      </c>
      <c r="G8099" s="185" t="s">
        <v>6096</v>
      </c>
      <c r="H8099" s="110" t="s">
        <v>6119</v>
      </c>
      <c r="I8099" s="110"/>
    </row>
    <row r="8100" spans="1:9" ht="11.25" customHeight="1" x14ac:dyDescent="0.2">
      <c r="A8100" s="181">
        <v>104659</v>
      </c>
      <c r="B8100" s="182" t="s">
        <v>10848</v>
      </c>
      <c r="C8100" s="182" t="s">
        <v>178</v>
      </c>
      <c r="D8100" s="184"/>
      <c r="E8100" s="188" t="s">
        <v>15193</v>
      </c>
      <c r="F8100" s="186">
        <v>0</v>
      </c>
      <c r="G8100" s="185" t="s">
        <v>6096</v>
      </c>
      <c r="H8100" s="110" t="s">
        <v>6155</v>
      </c>
      <c r="I8100" s="110"/>
    </row>
    <row r="8101" spans="1:9" ht="11.25" customHeight="1" x14ac:dyDescent="0.2">
      <c r="A8101" s="181">
        <v>104660</v>
      </c>
      <c r="B8101" s="182" t="s">
        <v>10847</v>
      </c>
      <c r="C8101" s="182" t="s">
        <v>178</v>
      </c>
      <c r="D8101" s="183"/>
      <c r="E8101" s="188" t="s">
        <v>15193</v>
      </c>
      <c r="F8101" s="186">
        <v>0</v>
      </c>
      <c r="G8101" s="185" t="s">
        <v>6096</v>
      </c>
      <c r="H8101" s="110" t="s">
        <v>6119</v>
      </c>
      <c r="I8101" s="110"/>
    </row>
    <row r="8102" spans="1:9" ht="11.25" customHeight="1" x14ac:dyDescent="0.2">
      <c r="A8102" s="181">
        <v>104661</v>
      </c>
      <c r="B8102" s="182" t="s">
        <v>2866</v>
      </c>
      <c r="C8102" s="182" t="s">
        <v>178</v>
      </c>
      <c r="D8102" s="184"/>
      <c r="E8102" s="188" t="s">
        <v>15193</v>
      </c>
      <c r="F8102" s="186">
        <v>0</v>
      </c>
      <c r="G8102" s="185" t="s">
        <v>6096</v>
      </c>
      <c r="H8102" s="110" t="s">
        <v>6119</v>
      </c>
      <c r="I8102" s="110"/>
    </row>
    <row r="8103" spans="1:9" ht="11.25" customHeight="1" x14ac:dyDescent="0.2">
      <c r="A8103" s="181">
        <v>104662</v>
      </c>
      <c r="B8103" s="182" t="s">
        <v>6353</v>
      </c>
      <c r="C8103" s="182" t="s">
        <v>178</v>
      </c>
      <c r="D8103" s="183">
        <v>45062</v>
      </c>
      <c r="E8103" s="188" t="s">
        <v>15194</v>
      </c>
      <c r="F8103" s="186">
        <v>115469</v>
      </c>
      <c r="G8103" s="185" t="s">
        <v>6096</v>
      </c>
      <c r="H8103" s="110" t="s">
        <v>6119</v>
      </c>
      <c r="I8103" s="110"/>
    </row>
    <row r="8104" spans="1:9" ht="11.25" customHeight="1" x14ac:dyDescent="0.2">
      <c r="A8104" s="181">
        <v>104663</v>
      </c>
      <c r="B8104" s="182" t="s">
        <v>10846</v>
      </c>
      <c r="C8104" s="182" t="s">
        <v>178</v>
      </c>
      <c r="D8104" s="183"/>
      <c r="E8104" s="188" t="s">
        <v>15193</v>
      </c>
      <c r="F8104" s="186">
        <v>0</v>
      </c>
      <c r="G8104" s="185" t="s">
        <v>6096</v>
      </c>
      <c r="H8104" s="110" t="s">
        <v>6119</v>
      </c>
      <c r="I8104" s="110"/>
    </row>
    <row r="8105" spans="1:9" ht="11.25" customHeight="1" x14ac:dyDescent="0.2">
      <c r="A8105" s="181">
        <v>104664</v>
      </c>
      <c r="B8105" s="182" t="s">
        <v>10845</v>
      </c>
      <c r="C8105" s="182" t="s">
        <v>178</v>
      </c>
      <c r="D8105" s="183"/>
      <c r="E8105" s="188" t="s">
        <v>15193</v>
      </c>
      <c r="F8105" s="186">
        <v>0</v>
      </c>
      <c r="G8105" s="185" t="s">
        <v>6096</v>
      </c>
      <c r="H8105" s="110" t="s">
        <v>6119</v>
      </c>
      <c r="I8105" s="110"/>
    </row>
    <row r="8106" spans="1:9" ht="11.25" customHeight="1" x14ac:dyDescent="0.2">
      <c r="A8106" s="181">
        <v>104665</v>
      </c>
      <c r="B8106" s="182" t="s">
        <v>10844</v>
      </c>
      <c r="C8106" s="182" t="s">
        <v>178</v>
      </c>
      <c r="D8106" s="183"/>
      <c r="E8106" s="188" t="s">
        <v>15193</v>
      </c>
      <c r="F8106" s="186">
        <v>0</v>
      </c>
      <c r="G8106" s="185" t="s">
        <v>6096</v>
      </c>
      <c r="H8106" s="110" t="s">
        <v>6121</v>
      </c>
      <c r="I8106" s="110"/>
    </row>
    <row r="8107" spans="1:9" ht="11.25" customHeight="1" x14ac:dyDescent="0.2">
      <c r="A8107" s="181">
        <v>104666</v>
      </c>
      <c r="B8107" s="182" t="s">
        <v>998</v>
      </c>
      <c r="C8107" s="182" t="s">
        <v>4484</v>
      </c>
      <c r="D8107" s="183">
        <v>45009</v>
      </c>
      <c r="E8107" s="188" t="s">
        <v>15194</v>
      </c>
      <c r="F8107" s="186">
        <v>149155</v>
      </c>
      <c r="G8107" s="185" t="s">
        <v>6096</v>
      </c>
      <c r="H8107" s="110" t="s">
        <v>6119</v>
      </c>
      <c r="I8107" s="110"/>
    </row>
    <row r="8108" spans="1:9" ht="11.25" customHeight="1" x14ac:dyDescent="0.2">
      <c r="A8108" s="181">
        <v>104667</v>
      </c>
      <c r="B8108" s="182" t="s">
        <v>10843</v>
      </c>
      <c r="C8108" s="182" t="s">
        <v>183</v>
      </c>
      <c r="D8108" s="183"/>
      <c r="E8108" s="188" t="s">
        <v>15193</v>
      </c>
      <c r="F8108" s="186">
        <v>0</v>
      </c>
      <c r="G8108" s="185" t="s">
        <v>6096</v>
      </c>
      <c r="H8108" s="110" t="s">
        <v>6155</v>
      </c>
      <c r="I8108" s="110"/>
    </row>
    <row r="8109" spans="1:9" ht="11.25" customHeight="1" x14ac:dyDescent="0.2">
      <c r="A8109" s="181">
        <v>104668</v>
      </c>
      <c r="B8109" s="182" t="s">
        <v>10842</v>
      </c>
      <c r="C8109" s="182" t="s">
        <v>183</v>
      </c>
      <c r="D8109" s="183"/>
      <c r="E8109" s="188" t="s">
        <v>15193</v>
      </c>
      <c r="F8109" s="186">
        <v>0</v>
      </c>
      <c r="G8109" s="185" t="s">
        <v>6096</v>
      </c>
      <c r="H8109" s="110" t="s">
        <v>6119</v>
      </c>
      <c r="I8109" s="110"/>
    </row>
    <row r="8110" spans="1:9" ht="11.25" customHeight="1" x14ac:dyDescent="0.2">
      <c r="A8110" s="181">
        <v>104669</v>
      </c>
      <c r="B8110" s="182" t="s">
        <v>2647</v>
      </c>
      <c r="C8110" s="182" t="s">
        <v>183</v>
      </c>
      <c r="D8110" s="183"/>
      <c r="E8110" s="188" t="s">
        <v>15193</v>
      </c>
      <c r="F8110" s="186">
        <v>0</v>
      </c>
      <c r="G8110" s="185" t="s">
        <v>6096</v>
      </c>
      <c r="H8110" s="110" t="s">
        <v>6119</v>
      </c>
      <c r="I8110" s="110"/>
    </row>
    <row r="8111" spans="1:9" ht="11.25" customHeight="1" x14ac:dyDescent="0.2">
      <c r="A8111" s="181">
        <v>104670</v>
      </c>
      <c r="B8111" s="182" t="s">
        <v>3231</v>
      </c>
      <c r="C8111" s="182" t="s">
        <v>183</v>
      </c>
      <c r="D8111" s="183"/>
      <c r="E8111" s="188" t="s">
        <v>15193</v>
      </c>
      <c r="F8111" s="186">
        <v>0</v>
      </c>
      <c r="G8111" s="185" t="s">
        <v>6096</v>
      </c>
      <c r="H8111" s="110" t="s">
        <v>6119</v>
      </c>
      <c r="I8111" s="110"/>
    </row>
    <row r="8112" spans="1:9" ht="11.25" customHeight="1" x14ac:dyDescent="0.2">
      <c r="A8112" s="181">
        <v>104671</v>
      </c>
      <c r="B8112" s="182" t="s">
        <v>1506</v>
      </c>
      <c r="C8112" s="182" t="s">
        <v>178</v>
      </c>
      <c r="D8112" s="183">
        <v>45013</v>
      </c>
      <c r="E8112" s="188" t="s">
        <v>15194</v>
      </c>
      <c r="F8112" s="186">
        <v>155863</v>
      </c>
      <c r="G8112" s="185" t="s">
        <v>6096</v>
      </c>
      <c r="H8112" s="110" t="s">
        <v>6119</v>
      </c>
      <c r="I8112" s="110"/>
    </row>
    <row r="8113" spans="1:9" ht="11.25" customHeight="1" x14ac:dyDescent="0.2">
      <c r="A8113" s="181">
        <v>104672</v>
      </c>
      <c r="B8113" s="182" t="s">
        <v>10841</v>
      </c>
      <c r="C8113" s="182" t="s">
        <v>178</v>
      </c>
      <c r="D8113" s="183"/>
      <c r="E8113" s="188" t="s">
        <v>15193</v>
      </c>
      <c r="F8113" s="186">
        <v>0</v>
      </c>
      <c r="G8113" s="185" t="s">
        <v>6096</v>
      </c>
      <c r="H8113" s="110" t="s">
        <v>6155</v>
      </c>
      <c r="I8113" s="110"/>
    </row>
    <row r="8114" spans="1:9" ht="11.25" customHeight="1" x14ac:dyDescent="0.2">
      <c r="A8114" s="181">
        <v>104674</v>
      </c>
      <c r="B8114" s="182" t="s">
        <v>2867</v>
      </c>
      <c r="C8114" s="182" t="s">
        <v>178</v>
      </c>
      <c r="D8114" s="184"/>
      <c r="E8114" s="188" t="s">
        <v>15193</v>
      </c>
      <c r="F8114" s="186">
        <v>0</v>
      </c>
      <c r="G8114" s="185" t="s">
        <v>7161</v>
      </c>
      <c r="H8114" s="110" t="s">
        <v>6312</v>
      </c>
      <c r="I8114" s="110"/>
    </row>
    <row r="8115" spans="1:9" ht="11.25" customHeight="1" x14ac:dyDescent="0.2">
      <c r="A8115" s="181">
        <v>104675</v>
      </c>
      <c r="B8115" s="182" t="s">
        <v>10840</v>
      </c>
      <c r="C8115" s="182" t="s">
        <v>183</v>
      </c>
      <c r="D8115" s="183"/>
      <c r="E8115" s="188" t="s">
        <v>15193</v>
      </c>
      <c r="F8115" s="186">
        <v>0</v>
      </c>
      <c r="G8115" s="185" t="s">
        <v>6096</v>
      </c>
      <c r="H8115" s="110" t="s">
        <v>6406</v>
      </c>
      <c r="I8115" s="110"/>
    </row>
    <row r="8116" spans="1:9" ht="11.25" customHeight="1" x14ac:dyDescent="0.2">
      <c r="A8116" s="181">
        <v>104676</v>
      </c>
      <c r="B8116" s="182" t="s">
        <v>10839</v>
      </c>
      <c r="C8116" s="182" t="s">
        <v>178</v>
      </c>
      <c r="D8116" s="183"/>
      <c r="E8116" s="188" t="s">
        <v>15193</v>
      </c>
      <c r="F8116" s="186">
        <v>0</v>
      </c>
      <c r="G8116" s="185" t="s">
        <v>6096</v>
      </c>
      <c r="H8116" s="110" t="s">
        <v>6119</v>
      </c>
      <c r="I8116" s="110"/>
    </row>
    <row r="8117" spans="1:9" ht="11.25" customHeight="1" x14ac:dyDescent="0.2">
      <c r="A8117" s="181">
        <v>104677</v>
      </c>
      <c r="B8117" s="182" t="s">
        <v>10838</v>
      </c>
      <c r="C8117" s="182" t="s">
        <v>171</v>
      </c>
      <c r="D8117" s="184"/>
      <c r="E8117" s="188" t="s">
        <v>15193</v>
      </c>
      <c r="F8117" s="186">
        <v>0</v>
      </c>
      <c r="G8117" s="185" t="s">
        <v>6096</v>
      </c>
      <c r="H8117" s="110" t="s">
        <v>6119</v>
      </c>
      <c r="I8117" s="110"/>
    </row>
    <row r="8118" spans="1:9" ht="11.25" customHeight="1" x14ac:dyDescent="0.2">
      <c r="A8118" s="181">
        <v>104678</v>
      </c>
      <c r="B8118" s="182" t="s">
        <v>2521</v>
      </c>
      <c r="C8118" s="182" t="s">
        <v>171</v>
      </c>
      <c r="D8118" s="184"/>
      <c r="E8118" s="188" t="s">
        <v>15193</v>
      </c>
      <c r="F8118" s="186">
        <v>0</v>
      </c>
      <c r="G8118" s="185" t="s">
        <v>6096</v>
      </c>
      <c r="H8118" s="110" t="s">
        <v>6119</v>
      </c>
      <c r="I8118" s="110"/>
    </row>
    <row r="8119" spans="1:9" ht="11.25" customHeight="1" x14ac:dyDescent="0.2">
      <c r="A8119" s="181">
        <v>104679</v>
      </c>
      <c r="B8119" s="182" t="s">
        <v>3005</v>
      </c>
      <c r="C8119" s="182" t="s">
        <v>178</v>
      </c>
      <c r="D8119" s="183"/>
      <c r="E8119" s="188" t="s">
        <v>15193</v>
      </c>
      <c r="F8119" s="186">
        <v>0</v>
      </c>
      <c r="G8119" s="185" t="s">
        <v>6096</v>
      </c>
      <c r="H8119" s="110" t="s">
        <v>6119</v>
      </c>
      <c r="I8119" s="110"/>
    </row>
    <row r="8120" spans="1:9" ht="11.25" customHeight="1" x14ac:dyDescent="0.2">
      <c r="A8120" s="181">
        <v>104680</v>
      </c>
      <c r="B8120" s="182" t="s">
        <v>3006</v>
      </c>
      <c r="C8120" s="182" t="s">
        <v>178</v>
      </c>
      <c r="D8120" s="183"/>
      <c r="E8120" s="188" t="s">
        <v>15193</v>
      </c>
      <c r="F8120" s="186">
        <v>0</v>
      </c>
      <c r="G8120" s="185" t="s">
        <v>6096</v>
      </c>
      <c r="H8120" s="110" t="s">
        <v>6119</v>
      </c>
      <c r="I8120" s="110"/>
    </row>
    <row r="8121" spans="1:9" ht="11.25" customHeight="1" x14ac:dyDescent="0.2">
      <c r="A8121" s="181">
        <v>104681</v>
      </c>
      <c r="B8121" s="182" t="s">
        <v>10837</v>
      </c>
      <c r="C8121" s="182" t="s">
        <v>178</v>
      </c>
      <c r="D8121" s="183"/>
      <c r="E8121" s="188" t="s">
        <v>15193</v>
      </c>
      <c r="F8121" s="186">
        <v>0</v>
      </c>
      <c r="G8121" s="185" t="s">
        <v>6096</v>
      </c>
      <c r="H8121" s="110" t="s">
        <v>6119</v>
      </c>
      <c r="I8121" s="110"/>
    </row>
    <row r="8122" spans="1:9" ht="11.25" customHeight="1" x14ac:dyDescent="0.2">
      <c r="A8122" s="181">
        <v>104682</v>
      </c>
      <c r="B8122" s="182" t="s">
        <v>2522</v>
      </c>
      <c r="C8122" s="182" t="s">
        <v>171</v>
      </c>
      <c r="D8122" s="183"/>
      <c r="E8122" s="188" t="s">
        <v>15193</v>
      </c>
      <c r="F8122" s="186">
        <v>0</v>
      </c>
      <c r="G8122" s="185" t="s">
        <v>6096</v>
      </c>
      <c r="H8122" s="110" t="s">
        <v>6119</v>
      </c>
      <c r="I8122" s="110"/>
    </row>
    <row r="8123" spans="1:9" ht="11.25" customHeight="1" x14ac:dyDescent="0.2">
      <c r="A8123" s="181">
        <v>104683</v>
      </c>
      <c r="B8123" s="182" t="s">
        <v>10835</v>
      </c>
      <c r="C8123" s="182" t="s">
        <v>178</v>
      </c>
      <c r="D8123" s="183"/>
      <c r="E8123" s="188" t="s">
        <v>15193</v>
      </c>
      <c r="F8123" s="186">
        <v>0</v>
      </c>
      <c r="G8123" s="185" t="s">
        <v>6096</v>
      </c>
      <c r="H8123" s="110" t="s">
        <v>6119</v>
      </c>
      <c r="I8123" s="110"/>
    </row>
    <row r="8124" spans="1:9" ht="11.25" customHeight="1" x14ac:dyDescent="0.2">
      <c r="A8124" s="181">
        <v>104684</v>
      </c>
      <c r="B8124" s="182" t="s">
        <v>1056</v>
      </c>
      <c r="C8124" s="182" t="s">
        <v>178</v>
      </c>
      <c r="D8124" s="183">
        <v>43545</v>
      </c>
      <c r="E8124" s="188" t="s">
        <v>15195</v>
      </c>
      <c r="F8124" s="186">
        <v>725730</v>
      </c>
      <c r="G8124" s="185" t="s">
        <v>6096</v>
      </c>
      <c r="H8124" s="110" t="s">
        <v>6119</v>
      </c>
      <c r="I8124" s="110"/>
    </row>
    <row r="8125" spans="1:9" ht="11.25" customHeight="1" x14ac:dyDescent="0.2">
      <c r="A8125" s="181">
        <v>104685</v>
      </c>
      <c r="B8125" s="182" t="s">
        <v>10834</v>
      </c>
      <c r="C8125" s="182" t="s">
        <v>178</v>
      </c>
      <c r="D8125" s="183"/>
      <c r="E8125" s="188" t="s">
        <v>15193</v>
      </c>
      <c r="F8125" s="186">
        <v>0</v>
      </c>
      <c r="G8125" s="185" t="s">
        <v>6096</v>
      </c>
      <c r="H8125" s="110" t="s">
        <v>6119</v>
      </c>
      <c r="I8125" s="110"/>
    </row>
    <row r="8126" spans="1:9" ht="11.25" customHeight="1" x14ac:dyDescent="0.2">
      <c r="A8126" s="181">
        <v>104686</v>
      </c>
      <c r="B8126" s="182" t="s">
        <v>10833</v>
      </c>
      <c r="C8126" s="182" t="s">
        <v>171</v>
      </c>
      <c r="D8126" s="183"/>
      <c r="E8126" s="188" t="s">
        <v>15193</v>
      </c>
      <c r="F8126" s="186">
        <v>0</v>
      </c>
      <c r="G8126" s="185" t="s">
        <v>6455</v>
      </c>
      <c r="H8126" s="110" t="s">
        <v>6152</v>
      </c>
      <c r="I8126" s="110"/>
    </row>
    <row r="8127" spans="1:9" ht="11.25" customHeight="1" x14ac:dyDescent="0.2">
      <c r="A8127" s="181">
        <v>104687</v>
      </c>
      <c r="B8127" s="182" t="s">
        <v>10832</v>
      </c>
      <c r="C8127" s="182" t="s">
        <v>178</v>
      </c>
      <c r="D8127" s="183"/>
      <c r="E8127" s="188" t="s">
        <v>15193</v>
      </c>
      <c r="F8127" s="186">
        <v>0</v>
      </c>
      <c r="G8127" s="185" t="s">
        <v>6096</v>
      </c>
      <c r="H8127" s="110" t="s">
        <v>6119</v>
      </c>
      <c r="I8127" s="110"/>
    </row>
    <row r="8128" spans="1:9" ht="11.25" customHeight="1" x14ac:dyDescent="0.2">
      <c r="A8128" s="181">
        <v>104688</v>
      </c>
      <c r="B8128" s="182" t="s">
        <v>10831</v>
      </c>
      <c r="C8128" s="182" t="s">
        <v>178</v>
      </c>
      <c r="D8128" s="183"/>
      <c r="E8128" s="188" t="s">
        <v>15193</v>
      </c>
      <c r="F8128" s="186">
        <v>0</v>
      </c>
      <c r="G8128" s="185" t="s">
        <v>6096</v>
      </c>
      <c r="H8128" s="110" t="s">
        <v>6119</v>
      </c>
      <c r="I8128" s="110"/>
    </row>
    <row r="8129" spans="1:9" ht="11.25" customHeight="1" x14ac:dyDescent="0.2">
      <c r="A8129" s="181">
        <v>104689</v>
      </c>
      <c r="B8129" s="182" t="s">
        <v>10830</v>
      </c>
      <c r="C8129" s="182" t="s">
        <v>178</v>
      </c>
      <c r="D8129" s="183"/>
      <c r="E8129" s="188" t="s">
        <v>15193</v>
      </c>
      <c r="F8129" s="186">
        <v>0</v>
      </c>
      <c r="G8129" s="185" t="s">
        <v>6096</v>
      </c>
      <c r="H8129" s="110" t="s">
        <v>6119</v>
      </c>
      <c r="I8129" s="110"/>
    </row>
    <row r="8130" spans="1:9" ht="11.25" customHeight="1" x14ac:dyDescent="0.2">
      <c r="A8130" s="181">
        <v>104690</v>
      </c>
      <c r="B8130" s="182" t="s">
        <v>10829</v>
      </c>
      <c r="C8130" s="182" t="s">
        <v>171</v>
      </c>
      <c r="D8130" s="183"/>
      <c r="E8130" s="188" t="s">
        <v>15193</v>
      </c>
      <c r="F8130" s="186">
        <v>0</v>
      </c>
      <c r="G8130" s="185" t="s">
        <v>6096</v>
      </c>
      <c r="H8130" s="110" t="s">
        <v>6344</v>
      </c>
      <c r="I8130" s="110"/>
    </row>
    <row r="8131" spans="1:9" ht="11.25" customHeight="1" x14ac:dyDescent="0.2">
      <c r="A8131" s="181">
        <v>104691</v>
      </c>
      <c r="B8131" s="182" t="s">
        <v>10828</v>
      </c>
      <c r="C8131" s="182" t="s">
        <v>171</v>
      </c>
      <c r="D8131" s="183"/>
      <c r="E8131" s="188" t="s">
        <v>15193</v>
      </c>
      <c r="F8131" s="186">
        <v>0</v>
      </c>
      <c r="G8131" s="185" t="s">
        <v>6096</v>
      </c>
      <c r="H8131" s="110" t="s">
        <v>6119</v>
      </c>
      <c r="I8131" s="110"/>
    </row>
    <row r="8132" spans="1:9" ht="11.25" customHeight="1" x14ac:dyDescent="0.2">
      <c r="A8132" s="181">
        <v>104692</v>
      </c>
      <c r="B8132" s="182" t="s">
        <v>2425</v>
      </c>
      <c r="C8132" s="182" t="s">
        <v>178</v>
      </c>
      <c r="D8132" s="183"/>
      <c r="E8132" s="188" t="s">
        <v>15193</v>
      </c>
      <c r="F8132" s="186">
        <v>0</v>
      </c>
      <c r="G8132" s="185" t="s">
        <v>7135</v>
      </c>
      <c r="H8132" s="110" t="s">
        <v>6344</v>
      </c>
      <c r="I8132" s="110"/>
    </row>
    <row r="8133" spans="1:9" ht="11.25" customHeight="1" x14ac:dyDescent="0.2">
      <c r="A8133" s="181">
        <v>104693</v>
      </c>
      <c r="B8133" s="182" t="s">
        <v>10827</v>
      </c>
      <c r="C8133" s="182" t="s">
        <v>171</v>
      </c>
      <c r="D8133" s="183"/>
      <c r="E8133" s="188" t="s">
        <v>15193</v>
      </c>
      <c r="F8133" s="186">
        <v>0</v>
      </c>
      <c r="G8133" s="185" t="s">
        <v>6096</v>
      </c>
      <c r="H8133" s="110" t="s">
        <v>6119</v>
      </c>
      <c r="I8133" s="110"/>
    </row>
    <row r="8134" spans="1:9" ht="11.25" customHeight="1" x14ac:dyDescent="0.2">
      <c r="A8134" s="181">
        <v>104694</v>
      </c>
      <c r="B8134" s="182" t="s">
        <v>10826</v>
      </c>
      <c r="C8134" s="182" t="s">
        <v>171</v>
      </c>
      <c r="D8134" s="183"/>
      <c r="E8134" s="188" t="s">
        <v>15193</v>
      </c>
      <c r="F8134" s="186">
        <v>0</v>
      </c>
      <c r="G8134" s="185" t="s">
        <v>6096</v>
      </c>
      <c r="H8134" s="110" t="s">
        <v>6119</v>
      </c>
      <c r="I8134" s="110"/>
    </row>
    <row r="8135" spans="1:9" ht="11.25" customHeight="1" x14ac:dyDescent="0.2">
      <c r="A8135" s="181">
        <v>104695</v>
      </c>
      <c r="B8135" s="182" t="s">
        <v>10825</v>
      </c>
      <c r="C8135" s="182" t="s">
        <v>171</v>
      </c>
      <c r="D8135" s="183"/>
      <c r="E8135" s="188" t="s">
        <v>15193</v>
      </c>
      <c r="F8135" s="186">
        <v>0</v>
      </c>
      <c r="G8135" s="185" t="s">
        <v>6096</v>
      </c>
      <c r="H8135" s="110" t="s">
        <v>6119</v>
      </c>
      <c r="I8135" s="110"/>
    </row>
    <row r="8136" spans="1:9" ht="11.25" customHeight="1" x14ac:dyDescent="0.2">
      <c r="A8136" s="181">
        <v>104696</v>
      </c>
      <c r="B8136" s="182" t="s">
        <v>2401</v>
      </c>
      <c r="C8136" s="182" t="s">
        <v>178</v>
      </c>
      <c r="D8136" s="183"/>
      <c r="E8136" s="188" t="s">
        <v>15193</v>
      </c>
      <c r="F8136" s="186">
        <v>0</v>
      </c>
      <c r="G8136" s="185" t="s">
        <v>6096</v>
      </c>
      <c r="H8136" s="110" t="s">
        <v>6406</v>
      </c>
      <c r="I8136" s="110"/>
    </row>
    <row r="8137" spans="1:9" ht="11.25" customHeight="1" x14ac:dyDescent="0.2">
      <c r="A8137" s="181">
        <v>104697</v>
      </c>
      <c r="B8137" s="182" t="s">
        <v>7334</v>
      </c>
      <c r="C8137" s="182" t="s">
        <v>171</v>
      </c>
      <c r="D8137" s="183">
        <v>45013</v>
      </c>
      <c r="E8137" s="188" t="s">
        <v>15194</v>
      </c>
      <c r="F8137" s="186">
        <v>9685.01</v>
      </c>
      <c r="G8137" s="185" t="s">
        <v>6096</v>
      </c>
      <c r="H8137" s="110" t="s">
        <v>6406</v>
      </c>
      <c r="I8137" s="110"/>
    </row>
    <row r="8138" spans="1:9" ht="11.25" customHeight="1" x14ac:dyDescent="0.2">
      <c r="A8138" s="181">
        <v>104698</v>
      </c>
      <c r="B8138" s="182" t="s">
        <v>5056</v>
      </c>
      <c r="C8138" s="182" t="s">
        <v>178</v>
      </c>
      <c r="D8138" s="183"/>
      <c r="E8138" s="188" t="s">
        <v>15193</v>
      </c>
      <c r="F8138" s="186">
        <v>0</v>
      </c>
      <c r="G8138" s="185" t="s">
        <v>11115</v>
      </c>
      <c r="H8138" s="110" t="s">
        <v>7185</v>
      </c>
      <c r="I8138" s="110"/>
    </row>
    <row r="8139" spans="1:9" ht="11.25" customHeight="1" x14ac:dyDescent="0.2">
      <c r="A8139" s="181">
        <v>104699</v>
      </c>
      <c r="B8139" s="182" t="s">
        <v>7383</v>
      </c>
      <c r="C8139" s="182" t="s">
        <v>178</v>
      </c>
      <c r="D8139" s="183">
        <v>45013</v>
      </c>
      <c r="E8139" s="188" t="s">
        <v>15194</v>
      </c>
      <c r="F8139" s="186">
        <v>1078</v>
      </c>
      <c r="G8139" s="185" t="s">
        <v>6096</v>
      </c>
      <c r="H8139" s="110" t="s">
        <v>6119</v>
      </c>
      <c r="I8139" s="110"/>
    </row>
    <row r="8140" spans="1:9" ht="11.25" customHeight="1" x14ac:dyDescent="0.2">
      <c r="A8140" s="181">
        <v>104700</v>
      </c>
      <c r="B8140" s="182" t="s">
        <v>10824</v>
      </c>
      <c r="C8140" s="182" t="s">
        <v>178</v>
      </c>
      <c r="D8140" s="183"/>
      <c r="E8140" s="188" t="s">
        <v>15193</v>
      </c>
      <c r="F8140" s="186">
        <v>0</v>
      </c>
      <c r="G8140" s="185" t="s">
        <v>6096</v>
      </c>
      <c r="H8140" s="110" t="s">
        <v>6119</v>
      </c>
      <c r="I8140" s="110"/>
    </row>
    <row r="8141" spans="1:9" ht="11.25" customHeight="1" x14ac:dyDescent="0.2">
      <c r="A8141" s="181">
        <v>104701</v>
      </c>
      <c r="B8141" s="182" t="s">
        <v>7467</v>
      </c>
      <c r="C8141" s="182" t="s">
        <v>178</v>
      </c>
      <c r="D8141" s="183">
        <v>45013</v>
      </c>
      <c r="E8141" s="188" t="s">
        <v>15194</v>
      </c>
      <c r="F8141" s="186">
        <v>137</v>
      </c>
      <c r="G8141" s="185" t="s">
        <v>7526</v>
      </c>
      <c r="H8141" s="110" t="s">
        <v>6429</v>
      </c>
      <c r="I8141" s="110"/>
    </row>
    <row r="8142" spans="1:9" ht="11.25" customHeight="1" x14ac:dyDescent="0.2">
      <c r="A8142" s="181">
        <v>104702</v>
      </c>
      <c r="B8142" s="182" t="s">
        <v>7382</v>
      </c>
      <c r="C8142" s="182" t="s">
        <v>178</v>
      </c>
      <c r="D8142" s="183">
        <v>45013</v>
      </c>
      <c r="E8142" s="188" t="s">
        <v>15194</v>
      </c>
      <c r="F8142" s="186">
        <v>344.01</v>
      </c>
      <c r="G8142" s="185" t="s">
        <v>6096</v>
      </c>
      <c r="H8142" s="110" t="s">
        <v>6257</v>
      </c>
      <c r="I8142" s="110"/>
    </row>
    <row r="8143" spans="1:9" ht="11.25" customHeight="1" x14ac:dyDescent="0.2">
      <c r="A8143" s="181">
        <v>104703</v>
      </c>
      <c r="B8143" s="182" t="s">
        <v>10823</v>
      </c>
      <c r="C8143" s="182" t="s">
        <v>178</v>
      </c>
      <c r="D8143" s="183"/>
      <c r="E8143" s="188" t="s">
        <v>15193</v>
      </c>
      <c r="F8143" s="186">
        <v>0</v>
      </c>
      <c r="G8143" s="185" t="s">
        <v>6096</v>
      </c>
      <c r="H8143" s="110" t="s">
        <v>6119</v>
      </c>
      <c r="I8143" s="110"/>
    </row>
    <row r="8144" spans="1:9" ht="11.25" customHeight="1" x14ac:dyDescent="0.2">
      <c r="A8144" s="181">
        <v>104704</v>
      </c>
      <c r="B8144" s="182" t="s">
        <v>6351</v>
      </c>
      <c r="C8144" s="182" t="s">
        <v>171</v>
      </c>
      <c r="D8144" s="183">
        <v>45013</v>
      </c>
      <c r="E8144" s="188" t="s">
        <v>15194</v>
      </c>
      <c r="F8144" s="186">
        <v>1654641</v>
      </c>
      <c r="G8144" s="185" t="s">
        <v>6096</v>
      </c>
      <c r="H8144" s="110" t="s">
        <v>6119</v>
      </c>
      <c r="I8144" s="110"/>
    </row>
    <row r="8145" spans="1:9" ht="11.25" customHeight="1" x14ac:dyDescent="0.2">
      <c r="A8145" s="181">
        <v>104705</v>
      </c>
      <c r="B8145" s="182" t="s">
        <v>7883</v>
      </c>
      <c r="C8145" s="182" t="s">
        <v>178</v>
      </c>
      <c r="D8145" s="183">
        <v>43839</v>
      </c>
      <c r="E8145" s="188" t="s">
        <v>15196</v>
      </c>
      <c r="F8145" s="186">
        <v>3849</v>
      </c>
      <c r="G8145" s="185" t="s">
        <v>6096</v>
      </c>
      <c r="H8145" s="110" t="s">
        <v>6240</v>
      </c>
      <c r="I8145" s="110"/>
    </row>
    <row r="8146" spans="1:9" ht="11.25" customHeight="1" x14ac:dyDescent="0.2">
      <c r="A8146" s="181">
        <v>104706</v>
      </c>
      <c r="B8146" s="182" t="s">
        <v>10822</v>
      </c>
      <c r="C8146" s="182" t="s">
        <v>178</v>
      </c>
      <c r="D8146" s="183"/>
      <c r="E8146" s="188" t="s">
        <v>15193</v>
      </c>
      <c r="F8146" s="186">
        <v>0</v>
      </c>
      <c r="G8146" s="185" t="s">
        <v>6096</v>
      </c>
      <c r="H8146" s="110" t="s">
        <v>6230</v>
      </c>
      <c r="I8146" s="110"/>
    </row>
    <row r="8147" spans="1:9" ht="11.25" customHeight="1" x14ac:dyDescent="0.2">
      <c r="A8147" s="181">
        <v>104707</v>
      </c>
      <c r="B8147" s="182" t="s">
        <v>4355</v>
      </c>
      <c r="C8147" s="182" t="s">
        <v>178</v>
      </c>
      <c r="D8147" s="183">
        <v>43707</v>
      </c>
      <c r="E8147" s="188" t="s">
        <v>15195</v>
      </c>
      <c r="F8147" s="186">
        <v>3400</v>
      </c>
      <c r="G8147" s="185" t="s">
        <v>6096</v>
      </c>
      <c r="H8147" s="110" t="s">
        <v>6240</v>
      </c>
      <c r="I8147" s="110"/>
    </row>
    <row r="8148" spans="1:9" ht="11.25" customHeight="1" x14ac:dyDescent="0.2">
      <c r="A8148" s="181">
        <v>104708</v>
      </c>
      <c r="B8148" s="182" t="s">
        <v>1983</v>
      </c>
      <c r="C8148" s="182" t="s">
        <v>178</v>
      </c>
      <c r="D8148" s="183">
        <v>43844</v>
      </c>
      <c r="E8148" s="188" t="s">
        <v>15196</v>
      </c>
      <c r="F8148" s="186">
        <v>1745.73</v>
      </c>
      <c r="G8148" s="185" t="s">
        <v>6096</v>
      </c>
      <c r="H8148" s="110" t="s">
        <v>6119</v>
      </c>
      <c r="I8148" s="110"/>
    </row>
    <row r="8149" spans="1:9" ht="11.25" customHeight="1" x14ac:dyDescent="0.2">
      <c r="A8149" s="181">
        <v>104709</v>
      </c>
      <c r="B8149" s="182" t="s">
        <v>2398</v>
      </c>
      <c r="C8149" s="182" t="s">
        <v>178</v>
      </c>
      <c r="D8149" s="183"/>
      <c r="E8149" s="188" t="s">
        <v>15193</v>
      </c>
      <c r="F8149" s="186">
        <v>0</v>
      </c>
      <c r="G8149" s="185" t="s">
        <v>6096</v>
      </c>
      <c r="H8149" s="110" t="s">
        <v>6119</v>
      </c>
      <c r="I8149" s="110"/>
    </row>
    <row r="8150" spans="1:9" ht="11.25" customHeight="1" x14ac:dyDescent="0.2">
      <c r="A8150" s="181">
        <v>104710</v>
      </c>
      <c r="B8150" s="182" t="s">
        <v>10821</v>
      </c>
      <c r="C8150" s="182" t="s">
        <v>178</v>
      </c>
      <c r="D8150" s="183"/>
      <c r="E8150" s="188" t="s">
        <v>15193</v>
      </c>
      <c r="F8150" s="186">
        <v>0</v>
      </c>
      <c r="G8150" s="185" t="s">
        <v>6096</v>
      </c>
      <c r="H8150" s="110" t="s">
        <v>6119</v>
      </c>
      <c r="I8150" s="110"/>
    </row>
    <row r="8151" spans="1:9" ht="11.25" customHeight="1" x14ac:dyDescent="0.2">
      <c r="A8151" s="181">
        <v>104711</v>
      </c>
      <c r="B8151" s="182" t="s">
        <v>10820</v>
      </c>
      <c r="C8151" s="182" t="s">
        <v>178</v>
      </c>
      <c r="D8151" s="183"/>
      <c r="E8151" s="188" t="s">
        <v>15193</v>
      </c>
      <c r="F8151" s="186">
        <v>0</v>
      </c>
      <c r="G8151" s="185" t="s">
        <v>6096</v>
      </c>
      <c r="H8151" s="110" t="s">
        <v>6258</v>
      </c>
      <c r="I8151" s="110"/>
    </row>
    <row r="8152" spans="1:9" ht="11.25" customHeight="1" x14ac:dyDescent="0.2">
      <c r="A8152" s="181">
        <v>104712</v>
      </c>
      <c r="B8152" s="182" t="s">
        <v>2544</v>
      </c>
      <c r="C8152" s="182" t="s">
        <v>171</v>
      </c>
      <c r="D8152" s="183"/>
      <c r="E8152" s="188" t="s">
        <v>15193</v>
      </c>
      <c r="F8152" s="186">
        <v>0</v>
      </c>
      <c r="G8152" s="185" t="s">
        <v>6096</v>
      </c>
      <c r="H8152" s="110" t="s">
        <v>6258</v>
      </c>
      <c r="I8152" s="110"/>
    </row>
    <row r="8153" spans="1:9" ht="11.25" customHeight="1" x14ac:dyDescent="0.2">
      <c r="A8153" s="181">
        <v>104713</v>
      </c>
      <c r="B8153" s="182" t="s">
        <v>6349</v>
      </c>
      <c r="C8153" s="182" t="s">
        <v>178</v>
      </c>
      <c r="D8153" s="183">
        <v>45434</v>
      </c>
      <c r="E8153" s="188" t="s">
        <v>10909</v>
      </c>
      <c r="F8153" s="186">
        <v>549893</v>
      </c>
      <c r="G8153" s="185" t="s">
        <v>6096</v>
      </c>
      <c r="H8153" s="110" t="s">
        <v>6119</v>
      </c>
      <c r="I8153" s="110"/>
    </row>
    <row r="8154" spans="1:9" ht="11.25" customHeight="1" x14ac:dyDescent="0.2">
      <c r="A8154" s="181">
        <v>104714</v>
      </c>
      <c r="B8154" s="182" t="s">
        <v>6348</v>
      </c>
      <c r="C8154" s="182" t="s">
        <v>178</v>
      </c>
      <c r="D8154" s="183">
        <v>45013</v>
      </c>
      <c r="E8154" s="188" t="s">
        <v>15194</v>
      </c>
      <c r="F8154" s="186">
        <v>119</v>
      </c>
      <c r="G8154" s="185" t="s">
        <v>6096</v>
      </c>
      <c r="H8154" s="110" t="s">
        <v>6119</v>
      </c>
      <c r="I8154" s="110"/>
    </row>
    <row r="8155" spans="1:9" ht="11.25" customHeight="1" x14ac:dyDescent="0.2">
      <c r="A8155" s="181">
        <v>104715</v>
      </c>
      <c r="B8155" s="182" t="s">
        <v>2613</v>
      </c>
      <c r="C8155" s="182" t="s">
        <v>178</v>
      </c>
      <c r="D8155" s="183">
        <v>45006</v>
      </c>
      <c r="E8155" s="188" t="s">
        <v>15194</v>
      </c>
      <c r="F8155" s="186">
        <v>43906</v>
      </c>
      <c r="G8155" s="185" t="s">
        <v>6096</v>
      </c>
      <c r="H8155" s="110" t="s">
        <v>6119</v>
      </c>
      <c r="I8155" s="110"/>
    </row>
    <row r="8156" spans="1:9" ht="11.25" customHeight="1" x14ac:dyDescent="0.2">
      <c r="A8156" s="181">
        <v>104716</v>
      </c>
      <c r="B8156" s="182" t="s">
        <v>1863</v>
      </c>
      <c r="C8156" s="182" t="s">
        <v>178</v>
      </c>
      <c r="D8156" s="183">
        <v>43642</v>
      </c>
      <c r="E8156" s="188" t="s">
        <v>15195</v>
      </c>
      <c r="F8156" s="186">
        <v>115000.01</v>
      </c>
      <c r="G8156" s="185" t="s">
        <v>6096</v>
      </c>
      <c r="H8156" s="110" t="s">
        <v>6119</v>
      </c>
      <c r="I8156" s="110"/>
    </row>
    <row r="8157" spans="1:9" ht="11.25" customHeight="1" x14ac:dyDescent="0.2">
      <c r="A8157" s="181">
        <v>104717</v>
      </c>
      <c r="B8157" s="182" t="s">
        <v>1849</v>
      </c>
      <c r="C8157" s="182" t="s">
        <v>178</v>
      </c>
      <c r="D8157" s="183">
        <v>45009</v>
      </c>
      <c r="E8157" s="188" t="s">
        <v>15194</v>
      </c>
      <c r="F8157" s="186">
        <v>195065</v>
      </c>
      <c r="G8157" s="185" t="s">
        <v>6096</v>
      </c>
      <c r="H8157" s="110" t="s">
        <v>6119</v>
      </c>
      <c r="I8157" s="110"/>
    </row>
    <row r="8158" spans="1:9" ht="11.25" customHeight="1" x14ac:dyDescent="0.2">
      <c r="A8158" s="181">
        <v>104718</v>
      </c>
      <c r="B8158" s="182" t="s">
        <v>6346</v>
      </c>
      <c r="C8158" s="182" t="s">
        <v>183</v>
      </c>
      <c r="D8158" s="183">
        <v>45013</v>
      </c>
      <c r="E8158" s="188" t="s">
        <v>15194</v>
      </c>
      <c r="F8158" s="186">
        <v>85113</v>
      </c>
      <c r="G8158" s="185" t="s">
        <v>6096</v>
      </c>
      <c r="H8158" s="110" t="s">
        <v>6406</v>
      </c>
      <c r="I8158" s="110"/>
    </row>
    <row r="8159" spans="1:9" ht="11.25" customHeight="1" x14ac:dyDescent="0.2">
      <c r="A8159" s="181">
        <v>104719</v>
      </c>
      <c r="B8159" s="182" t="s">
        <v>7466</v>
      </c>
      <c r="C8159" s="182" t="s">
        <v>178</v>
      </c>
      <c r="D8159" s="183">
        <v>43843</v>
      </c>
      <c r="E8159" s="188" t="s">
        <v>15196</v>
      </c>
      <c r="F8159" s="186">
        <v>6411.41</v>
      </c>
      <c r="G8159" s="185" t="s">
        <v>6096</v>
      </c>
      <c r="H8159" s="110" t="s">
        <v>6406</v>
      </c>
      <c r="I8159" s="110"/>
    </row>
    <row r="8160" spans="1:9" ht="11.25" customHeight="1" x14ac:dyDescent="0.2">
      <c r="A8160" s="181">
        <v>104720</v>
      </c>
      <c r="B8160" s="182" t="s">
        <v>2262</v>
      </c>
      <c r="C8160" s="182" t="s">
        <v>178</v>
      </c>
      <c r="D8160" s="183">
        <v>45439</v>
      </c>
      <c r="E8160" s="188" t="s">
        <v>10909</v>
      </c>
      <c r="F8160" s="186">
        <v>28579</v>
      </c>
      <c r="G8160" s="185" t="s">
        <v>6096</v>
      </c>
      <c r="H8160" s="110" t="s">
        <v>6119</v>
      </c>
      <c r="I8160" s="110"/>
    </row>
    <row r="8161" spans="1:9" ht="11.25" customHeight="1" x14ac:dyDescent="0.2">
      <c r="A8161" s="181">
        <v>104721</v>
      </c>
      <c r="B8161" s="182" t="s">
        <v>10819</v>
      </c>
      <c r="C8161" s="182" t="s">
        <v>178</v>
      </c>
      <c r="D8161" s="183"/>
      <c r="E8161" s="188" t="s">
        <v>15193</v>
      </c>
      <c r="F8161" s="186">
        <v>0</v>
      </c>
      <c r="G8161" s="185" t="s">
        <v>6096</v>
      </c>
      <c r="H8161" s="110" t="s">
        <v>6119</v>
      </c>
      <c r="I8161" s="110"/>
    </row>
    <row r="8162" spans="1:9" ht="11.25" customHeight="1" x14ac:dyDescent="0.2">
      <c r="A8162" s="181">
        <v>104722</v>
      </c>
      <c r="B8162" s="182" t="s">
        <v>1938</v>
      </c>
      <c r="C8162" s="182" t="s">
        <v>171</v>
      </c>
      <c r="D8162" s="183"/>
      <c r="E8162" s="188" t="s">
        <v>15193</v>
      </c>
      <c r="F8162" s="186">
        <v>0</v>
      </c>
      <c r="G8162" s="185" t="s">
        <v>6096</v>
      </c>
      <c r="H8162" s="110" t="s">
        <v>6119</v>
      </c>
      <c r="I8162" s="110"/>
    </row>
    <row r="8163" spans="1:9" ht="11.25" customHeight="1" x14ac:dyDescent="0.2">
      <c r="A8163" s="181">
        <v>104723</v>
      </c>
      <c r="B8163" s="182" t="s">
        <v>7882</v>
      </c>
      <c r="C8163" s="182" t="s">
        <v>178</v>
      </c>
      <c r="D8163" s="183">
        <v>44718</v>
      </c>
      <c r="E8163" s="188" t="s">
        <v>7328</v>
      </c>
      <c r="F8163" s="186">
        <v>3651</v>
      </c>
      <c r="G8163" s="185" t="s">
        <v>6096</v>
      </c>
      <c r="H8163" s="110" t="s">
        <v>6119</v>
      </c>
      <c r="I8163" s="110"/>
    </row>
    <row r="8164" spans="1:9" ht="11.25" customHeight="1" x14ac:dyDescent="0.2">
      <c r="A8164" s="181">
        <v>104724</v>
      </c>
      <c r="B8164" s="182" t="s">
        <v>7881</v>
      </c>
      <c r="C8164" s="182" t="s">
        <v>178</v>
      </c>
      <c r="D8164" s="183">
        <v>44686</v>
      </c>
      <c r="E8164" s="188" t="s">
        <v>7328</v>
      </c>
      <c r="F8164" s="186">
        <v>1022</v>
      </c>
      <c r="G8164" s="185" t="s">
        <v>6096</v>
      </c>
      <c r="H8164" s="110" t="s">
        <v>6119</v>
      </c>
      <c r="I8164" s="110"/>
    </row>
    <row r="8165" spans="1:9" ht="11.25" customHeight="1" x14ac:dyDescent="0.2">
      <c r="A8165" s="181">
        <v>104725</v>
      </c>
      <c r="B8165" s="182" t="s">
        <v>2224</v>
      </c>
      <c r="C8165" s="182" t="s">
        <v>178</v>
      </c>
      <c r="D8165" s="183">
        <v>44718</v>
      </c>
      <c r="E8165" s="188" t="s">
        <v>7328</v>
      </c>
      <c r="F8165" s="186">
        <v>908.01</v>
      </c>
      <c r="G8165" s="185" t="s">
        <v>6096</v>
      </c>
      <c r="H8165" s="110" t="s">
        <v>6119</v>
      </c>
      <c r="I8165" s="110"/>
    </row>
    <row r="8166" spans="1:9" ht="11.25" customHeight="1" x14ac:dyDescent="0.2">
      <c r="A8166" s="181">
        <v>104726</v>
      </c>
      <c r="B8166" s="182" t="s">
        <v>7465</v>
      </c>
      <c r="C8166" s="182" t="s">
        <v>178</v>
      </c>
      <c r="D8166" s="183">
        <v>44685</v>
      </c>
      <c r="E8166" s="188" t="s">
        <v>7328</v>
      </c>
      <c r="F8166" s="186">
        <v>661</v>
      </c>
      <c r="G8166" s="185" t="s">
        <v>11122</v>
      </c>
      <c r="H8166" s="110" t="s">
        <v>6119</v>
      </c>
      <c r="I8166" s="110"/>
    </row>
    <row r="8167" spans="1:9" ht="11.25" customHeight="1" x14ac:dyDescent="0.2">
      <c r="A8167" s="181">
        <v>104727</v>
      </c>
      <c r="B8167" s="182" t="s">
        <v>10818</v>
      </c>
      <c r="C8167" s="182" t="s">
        <v>178</v>
      </c>
      <c r="D8167" s="184"/>
      <c r="E8167" s="188" t="s">
        <v>15193</v>
      </c>
      <c r="F8167" s="186">
        <v>0</v>
      </c>
      <c r="G8167" s="185" t="s">
        <v>6096</v>
      </c>
      <c r="H8167" s="110" t="s">
        <v>6194</v>
      </c>
      <c r="I8167" s="110"/>
    </row>
    <row r="8168" spans="1:9" ht="11.25" customHeight="1" x14ac:dyDescent="0.2">
      <c r="A8168" s="181">
        <v>104728</v>
      </c>
      <c r="B8168" s="182" t="s">
        <v>10817</v>
      </c>
      <c r="C8168" s="182" t="s">
        <v>178</v>
      </c>
      <c r="D8168" s="184"/>
      <c r="E8168" s="188" t="s">
        <v>15193</v>
      </c>
      <c r="F8168" s="186">
        <v>0</v>
      </c>
      <c r="G8168" s="185" t="s">
        <v>7413</v>
      </c>
      <c r="H8168" s="110" t="s">
        <v>7414</v>
      </c>
      <c r="I8168" s="110"/>
    </row>
    <row r="8169" spans="1:9" ht="11.25" customHeight="1" x14ac:dyDescent="0.2">
      <c r="A8169" s="181">
        <v>104729</v>
      </c>
      <c r="B8169" s="182" t="s">
        <v>10816</v>
      </c>
      <c r="C8169" s="182" t="s">
        <v>178</v>
      </c>
      <c r="D8169" s="183"/>
      <c r="E8169" s="188" t="s">
        <v>15193</v>
      </c>
      <c r="F8169" s="186">
        <v>0</v>
      </c>
      <c r="G8169" s="185" t="s">
        <v>6096</v>
      </c>
      <c r="H8169" s="110" t="s">
        <v>6119</v>
      </c>
      <c r="I8169" s="110"/>
    </row>
    <row r="8170" spans="1:9" ht="11.25" customHeight="1" x14ac:dyDescent="0.2">
      <c r="A8170" s="181">
        <v>104730</v>
      </c>
      <c r="B8170" s="182" t="s">
        <v>10815</v>
      </c>
      <c r="C8170" s="182" t="s">
        <v>183</v>
      </c>
      <c r="D8170" s="183"/>
      <c r="E8170" s="188" t="s">
        <v>15193</v>
      </c>
      <c r="F8170" s="186">
        <v>0</v>
      </c>
      <c r="G8170" s="185" t="s">
        <v>6096</v>
      </c>
      <c r="H8170" s="110" t="s">
        <v>6119</v>
      </c>
      <c r="I8170" s="110"/>
    </row>
    <row r="8171" spans="1:9" ht="11.25" customHeight="1" x14ac:dyDescent="0.2">
      <c r="A8171" s="181">
        <v>104731</v>
      </c>
      <c r="B8171" s="182" t="s">
        <v>10814</v>
      </c>
      <c r="C8171" s="182" t="s">
        <v>178</v>
      </c>
      <c r="D8171" s="183"/>
      <c r="E8171" s="188" t="s">
        <v>15193</v>
      </c>
      <c r="F8171" s="186">
        <v>0</v>
      </c>
      <c r="G8171" s="185" t="s">
        <v>6096</v>
      </c>
      <c r="H8171" s="110" t="s">
        <v>6119</v>
      </c>
      <c r="I8171" s="110"/>
    </row>
    <row r="8172" spans="1:9" ht="11.25" customHeight="1" x14ac:dyDescent="0.2">
      <c r="A8172" s="181">
        <v>104732</v>
      </c>
      <c r="B8172" s="182" t="s">
        <v>1260</v>
      </c>
      <c r="C8172" s="182" t="s">
        <v>178</v>
      </c>
      <c r="D8172" s="183"/>
      <c r="E8172" s="188" t="s">
        <v>15193</v>
      </c>
      <c r="F8172" s="186">
        <v>0</v>
      </c>
      <c r="G8172" s="185" t="s">
        <v>6096</v>
      </c>
      <c r="H8172" s="110" t="s">
        <v>6119</v>
      </c>
      <c r="I8172" s="110"/>
    </row>
    <row r="8173" spans="1:9" ht="11.25" customHeight="1" x14ac:dyDescent="0.2">
      <c r="A8173" s="181">
        <v>104733</v>
      </c>
      <c r="B8173" s="182" t="s">
        <v>680</v>
      </c>
      <c r="C8173" s="182" t="s">
        <v>183</v>
      </c>
      <c r="D8173" s="183"/>
      <c r="E8173" s="188" t="s">
        <v>15193</v>
      </c>
      <c r="F8173" s="186">
        <v>0</v>
      </c>
      <c r="G8173" s="185" t="s">
        <v>6096</v>
      </c>
      <c r="H8173" s="110" t="s">
        <v>6119</v>
      </c>
      <c r="I8173" s="110"/>
    </row>
    <row r="8174" spans="1:9" ht="11.25" customHeight="1" x14ac:dyDescent="0.2">
      <c r="A8174" s="181">
        <v>104734</v>
      </c>
      <c r="B8174" s="182" t="s">
        <v>857</v>
      </c>
      <c r="C8174" s="182" t="s">
        <v>183</v>
      </c>
      <c r="D8174" s="184">
        <v>45062</v>
      </c>
      <c r="E8174" s="188" t="s">
        <v>15194</v>
      </c>
      <c r="F8174" s="186">
        <v>34817</v>
      </c>
      <c r="G8174" s="185" t="s">
        <v>6096</v>
      </c>
      <c r="H8174" s="110" t="s">
        <v>6191</v>
      </c>
      <c r="I8174" s="110"/>
    </row>
    <row r="8175" spans="1:9" ht="11.25" customHeight="1" x14ac:dyDescent="0.2">
      <c r="A8175" s="181">
        <v>104735</v>
      </c>
      <c r="B8175" s="182" t="s">
        <v>1952</v>
      </c>
      <c r="C8175" s="182" t="s">
        <v>178</v>
      </c>
      <c r="D8175" s="183"/>
      <c r="E8175" s="188" t="s">
        <v>15193</v>
      </c>
      <c r="F8175" s="186">
        <v>0</v>
      </c>
      <c r="G8175" s="185" t="s">
        <v>6096</v>
      </c>
      <c r="H8175" s="110" t="s">
        <v>6119</v>
      </c>
      <c r="I8175" s="110"/>
    </row>
    <row r="8176" spans="1:9" ht="11.25" customHeight="1" x14ac:dyDescent="0.2">
      <c r="A8176" s="181">
        <v>104736</v>
      </c>
      <c r="B8176" s="182" t="s">
        <v>10813</v>
      </c>
      <c r="C8176" s="182" t="s">
        <v>183</v>
      </c>
      <c r="D8176" s="183"/>
      <c r="E8176" s="188" t="s">
        <v>15193</v>
      </c>
      <c r="F8176" s="186">
        <v>0</v>
      </c>
      <c r="G8176" s="185" t="s">
        <v>6096</v>
      </c>
      <c r="H8176" s="110" t="s">
        <v>6210</v>
      </c>
      <c r="I8176" s="110"/>
    </row>
    <row r="8177" spans="1:9" ht="11.25" customHeight="1" x14ac:dyDescent="0.2">
      <c r="A8177" s="181">
        <v>104737</v>
      </c>
      <c r="B8177" s="182" t="s">
        <v>10812</v>
      </c>
      <c r="C8177" s="182" t="s">
        <v>168</v>
      </c>
      <c r="D8177" s="183"/>
      <c r="E8177" s="188" t="s">
        <v>15193</v>
      </c>
      <c r="F8177" s="186">
        <v>0</v>
      </c>
      <c r="G8177" s="185" t="s">
        <v>6096</v>
      </c>
      <c r="H8177" s="110" t="s">
        <v>6119</v>
      </c>
      <c r="I8177" s="110"/>
    </row>
    <row r="8178" spans="1:9" ht="11.25" customHeight="1" x14ac:dyDescent="0.2">
      <c r="A8178" s="181">
        <v>104738</v>
      </c>
      <c r="B8178" s="182" t="s">
        <v>2865</v>
      </c>
      <c r="C8178" s="182" t="s">
        <v>751</v>
      </c>
      <c r="D8178" s="183"/>
      <c r="E8178" s="188" t="s">
        <v>15193</v>
      </c>
      <c r="F8178" s="186">
        <v>0</v>
      </c>
      <c r="G8178" s="185" t="s">
        <v>6096</v>
      </c>
      <c r="H8178" s="110" t="s">
        <v>6119</v>
      </c>
      <c r="I8178" s="110"/>
    </row>
    <row r="8179" spans="1:9" ht="11.25" customHeight="1" x14ac:dyDescent="0.2">
      <c r="A8179" s="181">
        <v>104739</v>
      </c>
      <c r="B8179" s="182" t="s">
        <v>10811</v>
      </c>
      <c r="C8179" s="182" t="s">
        <v>178</v>
      </c>
      <c r="D8179" s="183"/>
      <c r="E8179" s="188" t="s">
        <v>15193</v>
      </c>
      <c r="F8179" s="186">
        <v>0</v>
      </c>
      <c r="G8179" s="185" t="s">
        <v>6096</v>
      </c>
      <c r="H8179" s="110" t="s">
        <v>6119</v>
      </c>
      <c r="I8179" s="110"/>
    </row>
    <row r="8180" spans="1:9" ht="11.25" customHeight="1" x14ac:dyDescent="0.2">
      <c r="A8180" s="181">
        <v>104740</v>
      </c>
      <c r="B8180" s="182" t="s">
        <v>10810</v>
      </c>
      <c r="C8180" s="182" t="s">
        <v>171</v>
      </c>
      <c r="D8180" s="183"/>
      <c r="E8180" s="188" t="s">
        <v>15193</v>
      </c>
      <c r="F8180" s="186">
        <v>0</v>
      </c>
      <c r="G8180" s="185" t="s">
        <v>6096</v>
      </c>
      <c r="H8180" s="110" t="s">
        <v>6119</v>
      </c>
      <c r="I8180" s="110"/>
    </row>
    <row r="8181" spans="1:9" ht="11.25" customHeight="1" x14ac:dyDescent="0.2">
      <c r="A8181" s="181">
        <v>104741</v>
      </c>
      <c r="B8181" s="182" t="s">
        <v>10809</v>
      </c>
      <c r="C8181" s="182" t="s">
        <v>178</v>
      </c>
      <c r="D8181" s="183"/>
      <c r="E8181" s="188" t="s">
        <v>15193</v>
      </c>
      <c r="F8181" s="186">
        <v>0</v>
      </c>
      <c r="G8181" s="185" t="s">
        <v>6096</v>
      </c>
      <c r="H8181" s="110" t="s">
        <v>6119</v>
      </c>
      <c r="I8181" s="110"/>
    </row>
    <row r="8182" spans="1:9" ht="11.25" customHeight="1" x14ac:dyDescent="0.2">
      <c r="A8182" s="181">
        <v>104742</v>
      </c>
      <c r="B8182" s="182" t="s">
        <v>2396</v>
      </c>
      <c r="C8182" s="182" t="s">
        <v>178</v>
      </c>
      <c r="D8182" s="183"/>
      <c r="E8182" s="188" t="s">
        <v>15193</v>
      </c>
      <c r="F8182" s="186">
        <v>0</v>
      </c>
      <c r="G8182" s="185" t="s">
        <v>11126</v>
      </c>
      <c r="H8182" s="110" t="s">
        <v>6119</v>
      </c>
      <c r="I8182" s="110"/>
    </row>
    <row r="8183" spans="1:9" ht="11.25" customHeight="1" x14ac:dyDescent="0.2">
      <c r="A8183" s="181">
        <v>104743</v>
      </c>
      <c r="B8183" s="182" t="s">
        <v>10808</v>
      </c>
      <c r="C8183" s="182" t="s">
        <v>183</v>
      </c>
      <c r="D8183" s="183"/>
      <c r="E8183" s="188" t="s">
        <v>15193</v>
      </c>
      <c r="F8183" s="186">
        <v>0</v>
      </c>
      <c r="G8183" s="185" t="s">
        <v>6096</v>
      </c>
      <c r="H8183" s="110" t="s">
        <v>6119</v>
      </c>
      <c r="I8183" s="110"/>
    </row>
    <row r="8184" spans="1:9" ht="11.25" customHeight="1" x14ac:dyDescent="0.2">
      <c r="A8184" s="181">
        <v>104744</v>
      </c>
      <c r="B8184" s="182" t="s">
        <v>10807</v>
      </c>
      <c r="C8184" s="182" t="s">
        <v>171</v>
      </c>
      <c r="D8184" s="183"/>
      <c r="E8184" s="188" t="s">
        <v>15193</v>
      </c>
      <c r="F8184" s="186">
        <v>0</v>
      </c>
      <c r="G8184" s="185" t="s">
        <v>6096</v>
      </c>
      <c r="H8184" s="110" t="s">
        <v>6119</v>
      </c>
      <c r="I8184" s="110"/>
    </row>
    <row r="8185" spans="1:9" ht="11.25" customHeight="1" x14ac:dyDescent="0.2">
      <c r="A8185" s="181">
        <v>104745</v>
      </c>
      <c r="B8185" s="182" t="s">
        <v>7355</v>
      </c>
      <c r="C8185" s="182" t="s">
        <v>178</v>
      </c>
      <c r="D8185" s="183">
        <v>43851</v>
      </c>
      <c r="E8185" s="188" t="s">
        <v>15196</v>
      </c>
      <c r="F8185" s="186">
        <v>61757</v>
      </c>
      <c r="G8185" s="185" t="s">
        <v>6096</v>
      </c>
      <c r="H8185" s="110" t="s">
        <v>6119</v>
      </c>
      <c r="I8185" s="110"/>
    </row>
    <row r="8186" spans="1:9" ht="11.25" customHeight="1" x14ac:dyDescent="0.2">
      <c r="A8186" s="181">
        <v>104746</v>
      </c>
      <c r="B8186" s="182" t="s">
        <v>2399</v>
      </c>
      <c r="C8186" s="182" t="s">
        <v>178</v>
      </c>
      <c r="D8186" s="183"/>
      <c r="E8186" s="188" t="s">
        <v>15193</v>
      </c>
      <c r="F8186" s="186">
        <v>0</v>
      </c>
      <c r="G8186" s="185" t="s">
        <v>6096</v>
      </c>
      <c r="H8186" s="110" t="s">
        <v>6119</v>
      </c>
      <c r="I8186" s="110"/>
    </row>
    <row r="8187" spans="1:9" ht="11.25" customHeight="1" x14ac:dyDescent="0.2">
      <c r="A8187" s="181">
        <v>104747</v>
      </c>
      <c r="B8187" s="182" t="s">
        <v>2640</v>
      </c>
      <c r="C8187" s="182" t="s">
        <v>178</v>
      </c>
      <c r="D8187" s="183">
        <v>45016</v>
      </c>
      <c r="E8187" s="188" t="s">
        <v>15194</v>
      </c>
      <c r="F8187" s="186">
        <v>1407676</v>
      </c>
      <c r="G8187" s="185" t="s">
        <v>6096</v>
      </c>
      <c r="H8187" s="110" t="s">
        <v>6119</v>
      </c>
      <c r="I8187" s="110"/>
    </row>
    <row r="8188" spans="1:9" ht="11.25" customHeight="1" x14ac:dyDescent="0.2">
      <c r="A8188" s="181">
        <v>104748</v>
      </c>
      <c r="B8188" s="182" t="s">
        <v>6343</v>
      </c>
      <c r="C8188" s="182" t="s">
        <v>751</v>
      </c>
      <c r="D8188" s="183">
        <v>45062</v>
      </c>
      <c r="E8188" s="188" t="s">
        <v>15194</v>
      </c>
      <c r="F8188" s="186">
        <v>86596</v>
      </c>
      <c r="G8188" s="185" t="s">
        <v>6096</v>
      </c>
      <c r="H8188" s="110" t="s">
        <v>6119</v>
      </c>
      <c r="I8188" s="110"/>
    </row>
    <row r="8189" spans="1:9" ht="11.25" customHeight="1" x14ac:dyDescent="0.2">
      <c r="A8189" s="181">
        <v>104749</v>
      </c>
      <c r="B8189" s="182" t="s">
        <v>6341</v>
      </c>
      <c r="C8189" s="182" t="s">
        <v>178</v>
      </c>
      <c r="D8189" s="183">
        <v>45013</v>
      </c>
      <c r="E8189" s="188" t="s">
        <v>15194</v>
      </c>
      <c r="F8189" s="186">
        <v>13387</v>
      </c>
      <c r="G8189" s="185" t="s">
        <v>6096</v>
      </c>
      <c r="H8189" s="110" t="s">
        <v>6119</v>
      </c>
      <c r="I8189" s="110"/>
    </row>
    <row r="8190" spans="1:9" ht="11.25" customHeight="1" x14ac:dyDescent="0.2">
      <c r="A8190" s="181">
        <v>104750</v>
      </c>
      <c r="B8190" s="182" t="s">
        <v>10806</v>
      </c>
      <c r="C8190" s="182" t="s">
        <v>178</v>
      </c>
      <c r="D8190" s="183"/>
      <c r="E8190" s="188" t="s">
        <v>15193</v>
      </c>
      <c r="F8190" s="186">
        <v>0</v>
      </c>
      <c r="G8190" s="185" t="s">
        <v>6096</v>
      </c>
      <c r="H8190" s="110" t="s">
        <v>6119</v>
      </c>
      <c r="I8190" s="110"/>
    </row>
    <row r="8191" spans="1:9" ht="11.25" customHeight="1" x14ac:dyDescent="0.2">
      <c r="A8191" s="181">
        <v>104751</v>
      </c>
      <c r="B8191" s="182" t="s">
        <v>224</v>
      </c>
      <c r="C8191" s="182" t="s">
        <v>171</v>
      </c>
      <c r="D8191" s="183"/>
      <c r="E8191" s="188" t="s">
        <v>15193</v>
      </c>
      <c r="F8191" s="186">
        <v>0</v>
      </c>
      <c r="G8191" s="185" t="s">
        <v>6096</v>
      </c>
      <c r="H8191" s="110" t="s">
        <v>6119</v>
      </c>
      <c r="I8191" s="110"/>
    </row>
    <row r="8192" spans="1:9" ht="11.25" customHeight="1" x14ac:dyDescent="0.2">
      <c r="A8192" s="181">
        <v>104752</v>
      </c>
      <c r="B8192" s="182" t="s">
        <v>10805</v>
      </c>
      <c r="C8192" s="182" t="s">
        <v>178</v>
      </c>
      <c r="D8192" s="183"/>
      <c r="E8192" s="188" t="s">
        <v>15193</v>
      </c>
      <c r="F8192" s="186">
        <v>0</v>
      </c>
      <c r="G8192" s="185" t="s">
        <v>6096</v>
      </c>
      <c r="H8192" s="110" t="s">
        <v>6119</v>
      </c>
      <c r="I8192" s="110"/>
    </row>
    <row r="8193" spans="1:9" ht="11.25" customHeight="1" x14ac:dyDescent="0.2">
      <c r="A8193" s="181">
        <v>104753</v>
      </c>
      <c r="B8193" s="182" t="s">
        <v>10804</v>
      </c>
      <c r="C8193" s="182" t="s">
        <v>178</v>
      </c>
      <c r="D8193" s="183"/>
      <c r="E8193" s="188" t="s">
        <v>15193</v>
      </c>
      <c r="F8193" s="186">
        <v>0</v>
      </c>
      <c r="G8193" s="185" t="s">
        <v>6096</v>
      </c>
      <c r="H8193" s="110" t="s">
        <v>6440</v>
      </c>
      <c r="I8193" s="110"/>
    </row>
    <row r="8194" spans="1:9" ht="11.25" customHeight="1" x14ac:dyDescent="0.2">
      <c r="A8194" s="181">
        <v>104754</v>
      </c>
      <c r="B8194" s="182" t="s">
        <v>2504</v>
      </c>
      <c r="C8194" s="182" t="s">
        <v>178</v>
      </c>
      <c r="D8194" s="183"/>
      <c r="E8194" s="188" t="s">
        <v>15193</v>
      </c>
      <c r="F8194" s="186">
        <v>0</v>
      </c>
      <c r="G8194" s="185" t="s">
        <v>6096</v>
      </c>
      <c r="H8194" s="110" t="s">
        <v>6119</v>
      </c>
      <c r="I8194" s="110"/>
    </row>
    <row r="8195" spans="1:9" ht="11.25" customHeight="1" x14ac:dyDescent="0.2">
      <c r="A8195" s="181">
        <v>104755</v>
      </c>
      <c r="B8195" s="182" t="s">
        <v>10803</v>
      </c>
      <c r="C8195" s="182" t="s">
        <v>178</v>
      </c>
      <c r="D8195" s="184"/>
      <c r="E8195" s="188" t="s">
        <v>15193</v>
      </c>
      <c r="F8195" s="186">
        <v>0</v>
      </c>
      <c r="G8195" s="185" t="s">
        <v>6096</v>
      </c>
      <c r="H8195" s="110" t="s">
        <v>6119</v>
      </c>
      <c r="I8195" s="110"/>
    </row>
    <row r="8196" spans="1:9" ht="11.25" customHeight="1" x14ac:dyDescent="0.2">
      <c r="A8196" s="181">
        <v>104756</v>
      </c>
      <c r="B8196" s="182" t="s">
        <v>10802</v>
      </c>
      <c r="C8196" s="182" t="s">
        <v>178</v>
      </c>
      <c r="D8196" s="183"/>
      <c r="E8196" s="188" t="s">
        <v>15193</v>
      </c>
      <c r="F8196" s="186">
        <v>0</v>
      </c>
      <c r="G8196" s="185" t="s">
        <v>6096</v>
      </c>
      <c r="H8196" s="110" t="s">
        <v>6440</v>
      </c>
      <c r="I8196" s="110"/>
    </row>
    <row r="8197" spans="1:9" ht="11.25" customHeight="1" x14ac:dyDescent="0.2">
      <c r="A8197" s="181">
        <v>104757</v>
      </c>
      <c r="B8197" s="182" t="s">
        <v>2046</v>
      </c>
      <c r="C8197" s="182" t="s">
        <v>178</v>
      </c>
      <c r="D8197" s="183"/>
      <c r="E8197" s="188" t="s">
        <v>15193</v>
      </c>
      <c r="F8197" s="186">
        <v>0</v>
      </c>
      <c r="G8197" s="185" t="s">
        <v>6096</v>
      </c>
      <c r="H8197" s="110" t="s">
        <v>6119</v>
      </c>
      <c r="I8197" s="110"/>
    </row>
    <row r="8198" spans="1:9" ht="11.25" customHeight="1" x14ac:dyDescent="0.2">
      <c r="A8198" s="181">
        <v>104758</v>
      </c>
      <c r="B8198" s="182" t="s">
        <v>2310</v>
      </c>
      <c r="C8198" s="182" t="s">
        <v>178</v>
      </c>
      <c r="D8198" s="183"/>
      <c r="E8198" s="188" t="s">
        <v>15193</v>
      </c>
      <c r="F8198" s="186">
        <v>0</v>
      </c>
      <c r="G8198" s="185" t="s">
        <v>6096</v>
      </c>
      <c r="H8198" s="110" t="s">
        <v>6119</v>
      </c>
      <c r="I8198" s="110"/>
    </row>
    <row r="8199" spans="1:9" ht="11.25" customHeight="1" x14ac:dyDescent="0.2">
      <c r="A8199" s="181">
        <v>104759</v>
      </c>
      <c r="B8199" s="182" t="s">
        <v>7464</v>
      </c>
      <c r="C8199" s="182" t="s">
        <v>178</v>
      </c>
      <c r="D8199" s="183">
        <v>44585</v>
      </c>
      <c r="E8199" s="188" t="s">
        <v>7328</v>
      </c>
      <c r="F8199" s="186">
        <v>1538985.85</v>
      </c>
      <c r="G8199" s="185" t="s">
        <v>6096</v>
      </c>
      <c r="H8199" s="110" t="s">
        <v>6155</v>
      </c>
      <c r="I8199" s="110"/>
    </row>
    <row r="8200" spans="1:9" ht="11.25" customHeight="1" x14ac:dyDescent="0.2">
      <c r="A8200" s="181">
        <v>104760</v>
      </c>
      <c r="B8200" s="182" t="s">
        <v>2614</v>
      </c>
      <c r="C8200" s="182" t="s">
        <v>178</v>
      </c>
      <c r="D8200" s="183">
        <v>43843</v>
      </c>
      <c r="E8200" s="188" t="s">
        <v>15196</v>
      </c>
      <c r="F8200" s="186">
        <v>182418</v>
      </c>
      <c r="G8200" s="185" t="s">
        <v>6096</v>
      </c>
      <c r="H8200" s="110" t="s">
        <v>6155</v>
      </c>
      <c r="I8200" s="110"/>
    </row>
    <row r="8201" spans="1:9" ht="11.25" customHeight="1" x14ac:dyDescent="0.2">
      <c r="A8201" s="181">
        <v>104761</v>
      </c>
      <c r="B8201" s="182" t="s">
        <v>10801</v>
      </c>
      <c r="C8201" s="182" t="s">
        <v>178</v>
      </c>
      <c r="D8201" s="183"/>
      <c r="E8201" s="188" t="s">
        <v>15193</v>
      </c>
      <c r="F8201" s="186">
        <v>0</v>
      </c>
      <c r="G8201" s="185" t="s">
        <v>11137</v>
      </c>
      <c r="H8201" s="110" t="s">
        <v>6119</v>
      </c>
      <c r="I8201" s="110"/>
    </row>
    <row r="8202" spans="1:9" ht="11.25" customHeight="1" x14ac:dyDescent="0.2">
      <c r="A8202" s="181">
        <v>104762</v>
      </c>
      <c r="B8202" s="182" t="s">
        <v>2620</v>
      </c>
      <c r="C8202" s="182" t="s">
        <v>178</v>
      </c>
      <c r="D8202" s="183"/>
      <c r="E8202" s="188" t="s">
        <v>15193</v>
      </c>
      <c r="F8202" s="186">
        <v>0</v>
      </c>
      <c r="G8202" s="185" t="s">
        <v>6096</v>
      </c>
      <c r="H8202" s="110" t="s">
        <v>6434</v>
      </c>
      <c r="I8202" s="110"/>
    </row>
    <row r="8203" spans="1:9" ht="11.25" customHeight="1" x14ac:dyDescent="0.2">
      <c r="A8203" s="181">
        <v>104763</v>
      </c>
      <c r="B8203" s="182" t="s">
        <v>10800</v>
      </c>
      <c r="C8203" s="182" t="s">
        <v>178</v>
      </c>
      <c r="D8203" s="183"/>
      <c r="E8203" s="188" t="s">
        <v>15193</v>
      </c>
      <c r="F8203" s="186">
        <v>0</v>
      </c>
      <c r="G8203" s="185" t="s">
        <v>6096</v>
      </c>
      <c r="H8203" s="110" t="s">
        <v>6119</v>
      </c>
      <c r="I8203" s="110"/>
    </row>
    <row r="8204" spans="1:9" ht="11.25" customHeight="1" x14ac:dyDescent="0.2">
      <c r="A8204" s="181">
        <v>104764</v>
      </c>
      <c r="B8204" s="182" t="s">
        <v>10799</v>
      </c>
      <c r="C8204" s="182" t="s">
        <v>178</v>
      </c>
      <c r="D8204" s="183"/>
      <c r="E8204" s="188" t="s">
        <v>15193</v>
      </c>
      <c r="F8204" s="186">
        <v>0</v>
      </c>
      <c r="G8204" s="185" t="s">
        <v>6096</v>
      </c>
      <c r="H8204" s="110" t="s">
        <v>6155</v>
      </c>
      <c r="I8204" s="110"/>
    </row>
    <row r="8205" spans="1:9" ht="11.25" customHeight="1" x14ac:dyDescent="0.2">
      <c r="A8205" s="181">
        <v>104765</v>
      </c>
      <c r="B8205" s="182" t="s">
        <v>2626</v>
      </c>
      <c r="C8205" s="182" t="s">
        <v>178</v>
      </c>
      <c r="D8205" s="183"/>
      <c r="E8205" s="188" t="s">
        <v>15193</v>
      </c>
      <c r="F8205" s="186">
        <v>0</v>
      </c>
      <c r="G8205" s="185" t="s">
        <v>6096</v>
      </c>
      <c r="H8205" s="110" t="s">
        <v>6119</v>
      </c>
      <c r="I8205" s="110"/>
    </row>
    <row r="8206" spans="1:9" ht="11.25" customHeight="1" x14ac:dyDescent="0.2">
      <c r="A8206" s="181">
        <v>104766</v>
      </c>
      <c r="B8206" s="182" t="s">
        <v>2259</v>
      </c>
      <c r="C8206" s="182" t="s">
        <v>178</v>
      </c>
      <c r="D8206" s="184"/>
      <c r="E8206" s="188" t="s">
        <v>15193</v>
      </c>
      <c r="F8206" s="186">
        <v>0</v>
      </c>
      <c r="G8206" s="185" t="s">
        <v>6096</v>
      </c>
      <c r="H8206" s="110" t="s">
        <v>6119</v>
      </c>
      <c r="I8206" s="110"/>
    </row>
    <row r="8207" spans="1:9" ht="11.25" customHeight="1" x14ac:dyDescent="0.2">
      <c r="A8207" s="181">
        <v>104767</v>
      </c>
      <c r="B8207" s="182" t="s">
        <v>8846</v>
      </c>
      <c r="C8207" s="182" t="s">
        <v>178</v>
      </c>
      <c r="D8207" s="184">
        <v>44592</v>
      </c>
      <c r="E8207" s="188" t="s">
        <v>7328</v>
      </c>
      <c r="F8207" s="186">
        <v>2143510</v>
      </c>
      <c r="G8207" s="185" t="s">
        <v>6096</v>
      </c>
      <c r="H8207" s="110" t="s">
        <v>6119</v>
      </c>
      <c r="I8207" s="110"/>
    </row>
    <row r="8208" spans="1:9" ht="11.25" customHeight="1" x14ac:dyDescent="0.2">
      <c r="A8208" s="181">
        <v>104768</v>
      </c>
      <c r="B8208" s="182" t="s">
        <v>4634</v>
      </c>
      <c r="C8208" s="182" t="s">
        <v>178</v>
      </c>
      <c r="D8208" s="183"/>
      <c r="E8208" s="188" t="s">
        <v>15193</v>
      </c>
      <c r="F8208" s="186">
        <v>0</v>
      </c>
      <c r="G8208" s="185" t="s">
        <v>6096</v>
      </c>
      <c r="H8208" s="110" t="s">
        <v>6119</v>
      </c>
      <c r="I8208" s="110"/>
    </row>
    <row r="8209" spans="1:9" ht="11.25" customHeight="1" x14ac:dyDescent="0.2">
      <c r="A8209" s="181">
        <v>104769</v>
      </c>
      <c r="B8209" s="182" t="s">
        <v>8845</v>
      </c>
      <c r="C8209" s="182" t="s">
        <v>178</v>
      </c>
      <c r="D8209" s="183">
        <v>44601</v>
      </c>
      <c r="E8209" s="188" t="s">
        <v>7328</v>
      </c>
      <c r="F8209" s="186">
        <v>941037.01</v>
      </c>
      <c r="G8209" s="185" t="s">
        <v>6096</v>
      </c>
      <c r="H8209" s="110" t="s">
        <v>6396</v>
      </c>
      <c r="I8209" s="110"/>
    </row>
    <row r="8210" spans="1:9" ht="11.25" customHeight="1" x14ac:dyDescent="0.2">
      <c r="A8210" s="181">
        <v>104770</v>
      </c>
      <c r="B8210" s="182" t="s">
        <v>10798</v>
      </c>
      <c r="C8210" s="182" t="s">
        <v>178</v>
      </c>
      <c r="D8210" s="183"/>
      <c r="E8210" s="188" t="s">
        <v>15193</v>
      </c>
      <c r="F8210" s="186">
        <v>0</v>
      </c>
      <c r="G8210" s="185" t="s">
        <v>7531</v>
      </c>
      <c r="H8210" s="110" t="s">
        <v>6164</v>
      </c>
      <c r="I8210" s="110"/>
    </row>
    <row r="8211" spans="1:9" ht="11.25" customHeight="1" x14ac:dyDescent="0.2">
      <c r="A8211" s="181">
        <v>104771</v>
      </c>
      <c r="B8211" s="182" t="s">
        <v>10797</v>
      </c>
      <c r="C8211" s="182" t="s">
        <v>178</v>
      </c>
      <c r="D8211" s="183"/>
      <c r="E8211" s="188" t="s">
        <v>15193</v>
      </c>
      <c r="F8211" s="186">
        <v>0</v>
      </c>
      <c r="G8211" s="185" t="s">
        <v>6096</v>
      </c>
      <c r="H8211" s="110" t="s">
        <v>6119</v>
      </c>
      <c r="I8211" s="110"/>
    </row>
    <row r="8212" spans="1:9" ht="11.25" customHeight="1" x14ac:dyDescent="0.2">
      <c r="A8212" s="181">
        <v>104772</v>
      </c>
      <c r="B8212" s="182" t="s">
        <v>6943</v>
      </c>
      <c r="C8212" s="182" t="s">
        <v>178</v>
      </c>
      <c r="D8212" s="183">
        <v>44585</v>
      </c>
      <c r="E8212" s="188" t="s">
        <v>7328</v>
      </c>
      <c r="F8212" s="186">
        <v>10675.01</v>
      </c>
      <c r="G8212" s="185" t="s">
        <v>6096</v>
      </c>
      <c r="H8212" s="110" t="s">
        <v>6119</v>
      </c>
      <c r="I8212" s="110"/>
    </row>
    <row r="8213" spans="1:9" ht="11.25" customHeight="1" x14ac:dyDescent="0.2">
      <c r="A8213" s="181">
        <v>104773</v>
      </c>
      <c r="B8213" s="182" t="s">
        <v>7880</v>
      </c>
      <c r="C8213" s="182" t="s">
        <v>178</v>
      </c>
      <c r="D8213" s="183">
        <v>44596</v>
      </c>
      <c r="E8213" s="188" t="s">
        <v>7328</v>
      </c>
      <c r="F8213" s="186">
        <v>61411</v>
      </c>
      <c r="G8213" s="185" t="s">
        <v>11145</v>
      </c>
      <c r="H8213" s="110" t="s">
        <v>7184</v>
      </c>
      <c r="I8213" s="110"/>
    </row>
    <row r="8214" spans="1:9" ht="11.25" customHeight="1" x14ac:dyDescent="0.2">
      <c r="A8214" s="181">
        <v>104774</v>
      </c>
      <c r="B8214" s="182" t="s">
        <v>2639</v>
      </c>
      <c r="C8214" s="182" t="s">
        <v>178</v>
      </c>
      <c r="D8214" s="183">
        <v>45008</v>
      </c>
      <c r="E8214" s="188" t="s">
        <v>15194</v>
      </c>
      <c r="F8214" s="186">
        <v>203203</v>
      </c>
      <c r="G8214" s="185" t="s">
        <v>6096</v>
      </c>
      <c r="H8214" s="110" t="s">
        <v>6119</v>
      </c>
      <c r="I8214" s="110"/>
    </row>
    <row r="8215" spans="1:9" ht="11.25" customHeight="1" x14ac:dyDescent="0.2">
      <c r="A8215" s="181">
        <v>104775</v>
      </c>
      <c r="B8215" s="182" t="s">
        <v>10796</v>
      </c>
      <c r="C8215" s="182" t="s">
        <v>178</v>
      </c>
      <c r="D8215" s="183"/>
      <c r="E8215" s="188" t="s">
        <v>15193</v>
      </c>
      <c r="F8215" s="186">
        <v>0</v>
      </c>
      <c r="G8215" s="185" t="s">
        <v>6096</v>
      </c>
      <c r="H8215" s="110" t="s">
        <v>10767</v>
      </c>
      <c r="I8215" s="110"/>
    </row>
    <row r="8216" spans="1:9" ht="11.25" customHeight="1" x14ac:dyDescent="0.2">
      <c r="A8216" s="181">
        <v>104776</v>
      </c>
      <c r="B8216" s="182" t="s">
        <v>2461</v>
      </c>
      <c r="C8216" s="182" t="s">
        <v>178</v>
      </c>
      <c r="D8216" s="183"/>
      <c r="E8216" s="188" t="s">
        <v>15193</v>
      </c>
      <c r="F8216" s="186">
        <v>0</v>
      </c>
      <c r="G8216" s="185" t="s">
        <v>6096</v>
      </c>
      <c r="H8216" s="110" t="s">
        <v>6119</v>
      </c>
      <c r="I8216" s="110"/>
    </row>
    <row r="8217" spans="1:9" ht="11.25" customHeight="1" x14ac:dyDescent="0.2">
      <c r="A8217" s="181">
        <v>104777</v>
      </c>
      <c r="B8217" s="182" t="s">
        <v>10795</v>
      </c>
      <c r="C8217" s="182" t="s">
        <v>178</v>
      </c>
      <c r="D8217" s="184"/>
      <c r="E8217" s="188" t="s">
        <v>15193</v>
      </c>
      <c r="F8217" s="186">
        <v>0</v>
      </c>
      <c r="G8217" s="185" t="s">
        <v>6096</v>
      </c>
      <c r="H8217" s="110" t="s">
        <v>6119</v>
      </c>
      <c r="I8217" s="110"/>
    </row>
    <row r="8218" spans="1:9" ht="11.25" customHeight="1" x14ac:dyDescent="0.2">
      <c r="A8218" s="181">
        <v>104778</v>
      </c>
      <c r="B8218" s="182" t="s">
        <v>207</v>
      </c>
      <c r="C8218" s="182" t="s">
        <v>178</v>
      </c>
      <c r="D8218" s="183"/>
      <c r="E8218" s="188" t="s">
        <v>15193</v>
      </c>
      <c r="F8218" s="186">
        <v>0</v>
      </c>
      <c r="G8218" s="185" t="s">
        <v>7757</v>
      </c>
      <c r="H8218" s="110" t="s">
        <v>6116</v>
      </c>
      <c r="I8218" s="110"/>
    </row>
    <row r="8219" spans="1:9" ht="11.25" customHeight="1" x14ac:dyDescent="0.2">
      <c r="A8219" s="181">
        <v>104779</v>
      </c>
      <c r="B8219" s="182" t="s">
        <v>10794</v>
      </c>
      <c r="C8219" s="182" t="s">
        <v>178</v>
      </c>
      <c r="D8219" s="183"/>
      <c r="E8219" s="188" t="s">
        <v>15193</v>
      </c>
      <c r="F8219" s="186">
        <v>0</v>
      </c>
      <c r="G8219" s="185" t="s">
        <v>6171</v>
      </c>
      <c r="H8219" s="110" t="s">
        <v>6149</v>
      </c>
      <c r="I8219" s="110"/>
    </row>
    <row r="8220" spans="1:9" ht="11.25" customHeight="1" x14ac:dyDescent="0.2">
      <c r="A8220" s="181">
        <v>104780</v>
      </c>
      <c r="B8220" s="182" t="s">
        <v>10793</v>
      </c>
      <c r="C8220" s="182" t="s">
        <v>178</v>
      </c>
      <c r="D8220" s="183"/>
      <c r="E8220" s="188" t="s">
        <v>15193</v>
      </c>
      <c r="F8220" s="186">
        <v>0</v>
      </c>
      <c r="G8220" s="185" t="s">
        <v>6503</v>
      </c>
      <c r="H8220" s="110" t="s">
        <v>6236</v>
      </c>
      <c r="I8220" s="110"/>
    </row>
    <row r="8221" spans="1:9" ht="11.25" customHeight="1" x14ac:dyDescent="0.2">
      <c r="A8221" s="181">
        <v>104781</v>
      </c>
      <c r="B8221" s="182" t="s">
        <v>2305</v>
      </c>
      <c r="C8221" s="182" t="s">
        <v>178</v>
      </c>
      <c r="D8221" s="183"/>
      <c r="E8221" s="188" t="s">
        <v>15193</v>
      </c>
      <c r="F8221" s="186">
        <v>0</v>
      </c>
      <c r="G8221" s="185" t="s">
        <v>6096</v>
      </c>
      <c r="H8221" s="110" t="s">
        <v>6257</v>
      </c>
      <c r="I8221" s="110"/>
    </row>
    <row r="8222" spans="1:9" ht="11.25" customHeight="1" x14ac:dyDescent="0.2">
      <c r="A8222" s="181">
        <v>104782</v>
      </c>
      <c r="B8222" s="182" t="s">
        <v>10792</v>
      </c>
      <c r="C8222" s="182" t="s">
        <v>178</v>
      </c>
      <c r="D8222" s="183"/>
      <c r="E8222" s="188" t="s">
        <v>15193</v>
      </c>
      <c r="F8222" s="186">
        <v>0</v>
      </c>
      <c r="G8222" s="185" t="s">
        <v>7426</v>
      </c>
      <c r="H8222" s="110" t="s">
        <v>6451</v>
      </c>
      <c r="I8222" s="110"/>
    </row>
    <row r="8223" spans="1:9" ht="11.25" customHeight="1" x14ac:dyDescent="0.2">
      <c r="A8223" s="181">
        <v>104783</v>
      </c>
      <c r="B8223" s="182" t="s">
        <v>9244</v>
      </c>
      <c r="C8223" s="182" t="s">
        <v>183</v>
      </c>
      <c r="D8223" s="183">
        <v>44593</v>
      </c>
      <c r="E8223" s="188" t="s">
        <v>7328</v>
      </c>
      <c r="F8223" s="186">
        <v>174944.01</v>
      </c>
      <c r="G8223" s="185" t="s">
        <v>6096</v>
      </c>
      <c r="H8223" s="110" t="s">
        <v>6119</v>
      </c>
      <c r="I8223" s="110"/>
    </row>
    <row r="8224" spans="1:9" ht="11.25" customHeight="1" x14ac:dyDescent="0.2">
      <c r="A8224" s="181">
        <v>104784</v>
      </c>
      <c r="B8224" s="182" t="s">
        <v>242</v>
      </c>
      <c r="C8224" s="182" t="s">
        <v>168</v>
      </c>
      <c r="D8224" s="184"/>
      <c r="E8224" s="188" t="s">
        <v>15193</v>
      </c>
      <c r="F8224" s="186">
        <v>0</v>
      </c>
      <c r="G8224" s="185" t="s">
        <v>6096</v>
      </c>
      <c r="H8224" s="110" t="s">
        <v>6257</v>
      </c>
      <c r="I8224" s="110"/>
    </row>
    <row r="8225" spans="1:9" ht="11.25" customHeight="1" x14ac:dyDescent="0.2">
      <c r="A8225" s="181">
        <v>104785</v>
      </c>
      <c r="B8225" s="182" t="s">
        <v>10791</v>
      </c>
      <c r="C8225" s="182" t="s">
        <v>178</v>
      </c>
      <c r="D8225" s="184"/>
      <c r="E8225" s="188" t="s">
        <v>15193</v>
      </c>
      <c r="F8225" s="186">
        <v>0</v>
      </c>
      <c r="G8225" s="185" t="s">
        <v>11154</v>
      </c>
      <c r="H8225" s="110" t="s">
        <v>6149</v>
      </c>
      <c r="I8225" s="110"/>
    </row>
    <row r="8226" spans="1:9" ht="11.25" customHeight="1" x14ac:dyDescent="0.2">
      <c r="A8226" s="181">
        <v>104786</v>
      </c>
      <c r="B8226" s="182" t="s">
        <v>2436</v>
      </c>
      <c r="C8226" s="182" t="s">
        <v>178</v>
      </c>
      <c r="D8226" s="183">
        <v>44721</v>
      </c>
      <c r="E8226" s="188" t="s">
        <v>7328</v>
      </c>
      <c r="F8226" s="186">
        <v>214255</v>
      </c>
      <c r="G8226" s="185" t="s">
        <v>6096</v>
      </c>
      <c r="H8226" s="110" t="s">
        <v>6119</v>
      </c>
      <c r="I8226" s="110"/>
    </row>
    <row r="8227" spans="1:9" ht="11.25" customHeight="1" x14ac:dyDescent="0.2">
      <c r="A8227" s="181">
        <v>104788</v>
      </c>
      <c r="B8227" s="182" t="s">
        <v>10790</v>
      </c>
      <c r="C8227" s="182" t="s">
        <v>178</v>
      </c>
      <c r="D8227" s="183"/>
      <c r="E8227" s="188" t="s">
        <v>15193</v>
      </c>
      <c r="F8227" s="186">
        <v>0</v>
      </c>
      <c r="G8227" s="185" t="s">
        <v>6171</v>
      </c>
      <c r="H8227" s="110" t="s">
        <v>6149</v>
      </c>
      <c r="I8227" s="110"/>
    </row>
    <row r="8228" spans="1:9" ht="11.25" customHeight="1" x14ac:dyDescent="0.2">
      <c r="A8228" s="181">
        <v>104789</v>
      </c>
      <c r="B8228" s="182" t="s">
        <v>225</v>
      </c>
      <c r="C8228" s="182" t="s">
        <v>168</v>
      </c>
      <c r="D8228" s="184"/>
      <c r="E8228" s="188" t="s">
        <v>15193</v>
      </c>
      <c r="F8228" s="186">
        <v>0</v>
      </c>
      <c r="G8228" s="185" t="s">
        <v>6096</v>
      </c>
      <c r="H8228" s="110" t="s">
        <v>6119</v>
      </c>
      <c r="I8228" s="110"/>
    </row>
    <row r="8229" spans="1:9" ht="11.25" customHeight="1" x14ac:dyDescent="0.2">
      <c r="A8229" s="181">
        <v>104790</v>
      </c>
      <c r="B8229" s="182" t="s">
        <v>10789</v>
      </c>
      <c r="C8229" s="182" t="s">
        <v>178</v>
      </c>
      <c r="D8229" s="183"/>
      <c r="E8229" s="188" t="s">
        <v>15193</v>
      </c>
      <c r="F8229" s="186">
        <v>0</v>
      </c>
      <c r="G8229" s="185" t="s">
        <v>6096</v>
      </c>
      <c r="H8229" s="110" t="s">
        <v>6119</v>
      </c>
      <c r="I8229" s="110"/>
    </row>
    <row r="8230" spans="1:9" ht="11.25" customHeight="1" x14ac:dyDescent="0.2">
      <c r="A8230" s="181">
        <v>104791</v>
      </c>
      <c r="B8230" s="182" t="s">
        <v>562</v>
      </c>
      <c r="C8230" s="182" t="s">
        <v>171</v>
      </c>
      <c r="D8230" s="183"/>
      <c r="E8230" s="188" t="s">
        <v>15193</v>
      </c>
      <c r="F8230" s="186">
        <v>0</v>
      </c>
      <c r="G8230" s="185" t="s">
        <v>6096</v>
      </c>
      <c r="H8230" s="110" t="s">
        <v>6201</v>
      </c>
      <c r="I8230" s="110"/>
    </row>
    <row r="8231" spans="1:9" ht="11.25" customHeight="1" x14ac:dyDescent="0.2">
      <c r="A8231" s="181">
        <v>104792</v>
      </c>
      <c r="B8231" s="182" t="s">
        <v>10788</v>
      </c>
      <c r="C8231" s="182" t="s">
        <v>178</v>
      </c>
      <c r="D8231" s="183"/>
      <c r="E8231" s="188" t="s">
        <v>15193</v>
      </c>
      <c r="F8231" s="186">
        <v>0</v>
      </c>
      <c r="G8231" s="185" t="s">
        <v>6096</v>
      </c>
      <c r="H8231" s="110" t="s">
        <v>6177</v>
      </c>
      <c r="I8231" s="110"/>
    </row>
    <row r="8232" spans="1:9" ht="11.25" customHeight="1" x14ac:dyDescent="0.2">
      <c r="A8232" s="181">
        <v>104793</v>
      </c>
      <c r="B8232" s="182" t="s">
        <v>2214</v>
      </c>
      <c r="C8232" s="182" t="s">
        <v>178</v>
      </c>
      <c r="D8232" s="184"/>
      <c r="E8232" s="188" t="s">
        <v>15193</v>
      </c>
      <c r="F8232" s="186">
        <v>0</v>
      </c>
      <c r="G8232" s="185" t="s">
        <v>9293</v>
      </c>
      <c r="H8232" s="110" t="s">
        <v>6155</v>
      </c>
      <c r="I8232" s="110"/>
    </row>
    <row r="8233" spans="1:9" ht="11.25" customHeight="1" x14ac:dyDescent="0.2">
      <c r="A8233" s="181">
        <v>104794</v>
      </c>
      <c r="B8233" s="182" t="s">
        <v>4938</v>
      </c>
      <c r="C8233" s="182" t="s">
        <v>178</v>
      </c>
      <c r="D8233" s="183"/>
      <c r="E8233" s="188" t="s">
        <v>15193</v>
      </c>
      <c r="F8233" s="186">
        <v>0</v>
      </c>
      <c r="G8233" s="185" t="s">
        <v>11160</v>
      </c>
      <c r="H8233" s="110" t="s">
        <v>6121</v>
      </c>
      <c r="I8233" s="110"/>
    </row>
    <row r="8234" spans="1:9" ht="11.25" customHeight="1" x14ac:dyDescent="0.2">
      <c r="A8234" s="181">
        <v>104795</v>
      </c>
      <c r="B8234" s="182" t="s">
        <v>230</v>
      </c>
      <c r="C8234" s="182" t="s">
        <v>178</v>
      </c>
      <c r="D8234" s="183"/>
      <c r="E8234" s="188" t="s">
        <v>15193</v>
      </c>
      <c r="F8234" s="186">
        <v>0</v>
      </c>
      <c r="G8234" s="185" t="s">
        <v>6138</v>
      </c>
      <c r="H8234" s="110" t="s">
        <v>6116</v>
      </c>
      <c r="I8234" s="110"/>
    </row>
    <row r="8235" spans="1:9" ht="11.25" customHeight="1" x14ac:dyDescent="0.2">
      <c r="A8235" s="181">
        <v>104796</v>
      </c>
      <c r="B8235" s="182" t="s">
        <v>7879</v>
      </c>
      <c r="C8235" s="182" t="s">
        <v>183</v>
      </c>
      <c r="D8235" s="183">
        <v>44592</v>
      </c>
      <c r="E8235" s="188" t="s">
        <v>7328</v>
      </c>
      <c r="F8235" s="186">
        <v>287021</v>
      </c>
      <c r="G8235" s="185" t="s">
        <v>6138</v>
      </c>
      <c r="H8235" s="110" t="s">
        <v>6116</v>
      </c>
      <c r="I8235" s="110"/>
    </row>
    <row r="8236" spans="1:9" ht="11.25" customHeight="1" x14ac:dyDescent="0.2">
      <c r="A8236" s="181">
        <v>104797</v>
      </c>
      <c r="B8236" s="182" t="s">
        <v>10787</v>
      </c>
      <c r="C8236" s="182" t="s">
        <v>178</v>
      </c>
      <c r="D8236" s="183"/>
      <c r="E8236" s="188" t="s">
        <v>15193</v>
      </c>
      <c r="F8236" s="186">
        <v>0</v>
      </c>
      <c r="G8236" s="185" t="s">
        <v>6096</v>
      </c>
      <c r="H8236" s="110" t="s">
        <v>6130</v>
      </c>
      <c r="I8236" s="110"/>
    </row>
    <row r="8237" spans="1:9" ht="11.25" customHeight="1" x14ac:dyDescent="0.2">
      <c r="A8237" s="181">
        <v>104798</v>
      </c>
      <c r="B8237" s="182" t="s">
        <v>10786</v>
      </c>
      <c r="C8237" s="182" t="s">
        <v>183</v>
      </c>
      <c r="D8237" s="183"/>
      <c r="E8237" s="188" t="s">
        <v>15193</v>
      </c>
      <c r="F8237" s="186">
        <v>0</v>
      </c>
      <c r="G8237" s="185" t="s">
        <v>6096</v>
      </c>
      <c r="H8237" s="110" t="s">
        <v>6119</v>
      </c>
      <c r="I8237" s="110"/>
    </row>
    <row r="8238" spans="1:9" ht="11.25" customHeight="1" x14ac:dyDescent="0.2">
      <c r="A8238" s="181">
        <v>104799</v>
      </c>
      <c r="B8238" s="182" t="s">
        <v>2838</v>
      </c>
      <c r="C8238" s="182" t="s">
        <v>183</v>
      </c>
      <c r="D8238" s="183"/>
      <c r="E8238" s="188" t="s">
        <v>15193</v>
      </c>
      <c r="F8238" s="186">
        <v>0</v>
      </c>
      <c r="G8238" s="185" t="s">
        <v>6614</v>
      </c>
      <c r="H8238" s="110" t="s">
        <v>6116</v>
      </c>
      <c r="I8238" s="110"/>
    </row>
    <row r="8239" spans="1:9" ht="11.25" customHeight="1" x14ac:dyDescent="0.2">
      <c r="A8239" s="181">
        <v>104800</v>
      </c>
      <c r="B8239" s="182" t="s">
        <v>10785</v>
      </c>
      <c r="C8239" s="182" t="s">
        <v>178</v>
      </c>
      <c r="D8239" s="183"/>
      <c r="E8239" s="188" t="s">
        <v>15193</v>
      </c>
      <c r="F8239" s="186">
        <v>0</v>
      </c>
      <c r="G8239" s="185" t="s">
        <v>6096</v>
      </c>
      <c r="H8239" s="110" t="s">
        <v>6362</v>
      </c>
      <c r="I8239" s="110"/>
    </row>
    <row r="8240" spans="1:9" ht="11.25" customHeight="1" x14ac:dyDescent="0.2">
      <c r="A8240" s="181">
        <v>104801</v>
      </c>
      <c r="B8240" s="182" t="s">
        <v>1189</v>
      </c>
      <c r="C8240" s="182" t="s">
        <v>178</v>
      </c>
      <c r="D8240" s="183"/>
      <c r="E8240" s="188" t="s">
        <v>15193</v>
      </c>
      <c r="F8240" s="186">
        <v>0</v>
      </c>
      <c r="G8240" s="185" t="s">
        <v>6096</v>
      </c>
      <c r="H8240" s="110" t="s">
        <v>6119</v>
      </c>
      <c r="I8240" s="110"/>
    </row>
    <row r="8241" spans="1:9" ht="11.25" customHeight="1" x14ac:dyDescent="0.2">
      <c r="A8241" s="181">
        <v>104802</v>
      </c>
      <c r="B8241" s="182" t="s">
        <v>1556</v>
      </c>
      <c r="C8241" s="182" t="s">
        <v>178</v>
      </c>
      <c r="D8241" s="183"/>
      <c r="E8241" s="188" t="s">
        <v>15193</v>
      </c>
      <c r="F8241" s="186">
        <v>0</v>
      </c>
      <c r="G8241" s="185" t="s">
        <v>6096</v>
      </c>
      <c r="H8241" s="110" t="s">
        <v>6119</v>
      </c>
      <c r="I8241" s="110"/>
    </row>
    <row r="8242" spans="1:9" ht="11.25" customHeight="1" x14ac:dyDescent="0.2">
      <c r="A8242" s="181">
        <v>104803</v>
      </c>
      <c r="B8242" s="182" t="s">
        <v>3203</v>
      </c>
      <c r="C8242" s="182" t="s">
        <v>183</v>
      </c>
      <c r="D8242" s="183">
        <v>45013</v>
      </c>
      <c r="E8242" s="188" t="s">
        <v>15194</v>
      </c>
      <c r="F8242" s="186">
        <v>41951</v>
      </c>
      <c r="G8242" s="185" t="s">
        <v>6455</v>
      </c>
      <c r="H8242" s="110" t="s">
        <v>6152</v>
      </c>
      <c r="I8242" s="110"/>
    </row>
    <row r="8243" spans="1:9" ht="11.25" customHeight="1" x14ac:dyDescent="0.2">
      <c r="A8243" s="181">
        <v>104804</v>
      </c>
      <c r="B8243" s="182" t="s">
        <v>1396</v>
      </c>
      <c r="C8243" s="182" t="s">
        <v>178</v>
      </c>
      <c r="D8243" s="183"/>
      <c r="E8243" s="188" t="s">
        <v>15193</v>
      </c>
      <c r="F8243" s="186">
        <v>0</v>
      </c>
      <c r="G8243" s="185" t="s">
        <v>6096</v>
      </c>
      <c r="H8243" s="110" t="s">
        <v>6155</v>
      </c>
      <c r="I8243" s="110"/>
    </row>
    <row r="8244" spans="1:9" ht="11.25" customHeight="1" x14ac:dyDescent="0.2">
      <c r="A8244" s="181">
        <v>104805</v>
      </c>
      <c r="B8244" s="182" t="s">
        <v>1357</v>
      </c>
      <c r="C8244" s="182" t="s">
        <v>178</v>
      </c>
      <c r="D8244" s="183">
        <v>45007</v>
      </c>
      <c r="E8244" s="188" t="s">
        <v>15194</v>
      </c>
      <c r="F8244" s="186">
        <v>12142</v>
      </c>
      <c r="G8244" s="185" t="s">
        <v>6493</v>
      </c>
      <c r="H8244" s="110" t="s">
        <v>6191</v>
      </c>
      <c r="I8244" s="110"/>
    </row>
    <row r="8245" spans="1:9" ht="11.25" customHeight="1" x14ac:dyDescent="0.2">
      <c r="A8245" s="181">
        <v>104806</v>
      </c>
      <c r="B8245" s="182" t="s">
        <v>3179</v>
      </c>
      <c r="C8245" s="182" t="s">
        <v>183</v>
      </c>
      <c r="D8245" s="183"/>
      <c r="E8245" s="188" t="s">
        <v>15193</v>
      </c>
      <c r="F8245" s="186">
        <v>0</v>
      </c>
      <c r="G8245" s="185" t="s">
        <v>6096</v>
      </c>
      <c r="H8245" s="110" t="s">
        <v>6155</v>
      </c>
      <c r="I8245" s="110"/>
    </row>
    <row r="8246" spans="1:9" ht="11.25" customHeight="1" x14ac:dyDescent="0.2">
      <c r="A8246" s="181">
        <v>104807</v>
      </c>
      <c r="B8246" s="182" t="s">
        <v>10784</v>
      </c>
      <c r="C8246" s="182" t="s">
        <v>183</v>
      </c>
      <c r="D8246" s="183"/>
      <c r="E8246" s="188" t="s">
        <v>15193</v>
      </c>
      <c r="F8246" s="186">
        <v>0</v>
      </c>
      <c r="G8246" s="185" t="s">
        <v>11169</v>
      </c>
      <c r="H8246" s="110" t="s">
        <v>6121</v>
      </c>
      <c r="I8246" s="110"/>
    </row>
    <row r="8247" spans="1:9" ht="11.25" customHeight="1" x14ac:dyDescent="0.2">
      <c r="A8247" s="181">
        <v>104808</v>
      </c>
      <c r="B8247" s="182" t="s">
        <v>435</v>
      </c>
      <c r="C8247" s="182" t="s">
        <v>178</v>
      </c>
      <c r="D8247" s="183"/>
      <c r="E8247" s="188" t="s">
        <v>15193</v>
      </c>
      <c r="F8247" s="186">
        <v>0</v>
      </c>
      <c r="G8247" s="185" t="s">
        <v>6096</v>
      </c>
      <c r="H8247" s="110" t="s">
        <v>7414</v>
      </c>
      <c r="I8247" s="110"/>
    </row>
    <row r="8248" spans="1:9" ht="11.25" customHeight="1" x14ac:dyDescent="0.2">
      <c r="A8248" s="181">
        <v>104809</v>
      </c>
      <c r="B8248" s="182" t="s">
        <v>10782</v>
      </c>
      <c r="C8248" s="182" t="s">
        <v>178</v>
      </c>
      <c r="D8248" s="183"/>
      <c r="E8248" s="188" t="s">
        <v>15193</v>
      </c>
      <c r="F8248" s="186">
        <v>0</v>
      </c>
      <c r="G8248" s="185" t="s">
        <v>6096</v>
      </c>
      <c r="H8248" s="110" t="s">
        <v>6141</v>
      </c>
      <c r="I8248" s="110"/>
    </row>
    <row r="8249" spans="1:9" ht="11.25" customHeight="1" x14ac:dyDescent="0.2">
      <c r="A8249" s="181">
        <v>104810</v>
      </c>
      <c r="B8249" s="182" t="s">
        <v>3615</v>
      </c>
      <c r="C8249" s="182" t="s">
        <v>178</v>
      </c>
      <c r="D8249" s="183"/>
      <c r="E8249" s="188" t="s">
        <v>15193</v>
      </c>
      <c r="F8249" s="186">
        <v>0</v>
      </c>
      <c r="G8249" s="185" t="s">
        <v>11171</v>
      </c>
      <c r="H8249" s="110" t="s">
        <v>6121</v>
      </c>
      <c r="I8249" s="110"/>
    </row>
    <row r="8250" spans="1:9" ht="11.25" customHeight="1" x14ac:dyDescent="0.2">
      <c r="A8250" s="181">
        <v>104811</v>
      </c>
      <c r="B8250" s="182" t="s">
        <v>8115</v>
      </c>
      <c r="C8250" s="182" t="s">
        <v>178</v>
      </c>
      <c r="D8250" s="184">
        <v>43761</v>
      </c>
      <c r="E8250" s="188" t="s">
        <v>15195</v>
      </c>
      <c r="F8250" s="186">
        <v>76160</v>
      </c>
      <c r="G8250" s="185" t="s">
        <v>11172</v>
      </c>
      <c r="H8250" s="110" t="s">
        <v>6119</v>
      </c>
      <c r="I8250" s="110"/>
    </row>
    <row r="8251" spans="1:9" ht="11.25" customHeight="1" x14ac:dyDescent="0.2">
      <c r="A8251" s="181">
        <v>104812</v>
      </c>
      <c r="B8251" s="182" t="s">
        <v>1240</v>
      </c>
      <c r="C8251" s="182" t="s">
        <v>178</v>
      </c>
      <c r="D8251" s="183">
        <v>45007</v>
      </c>
      <c r="E8251" s="188" t="s">
        <v>15194</v>
      </c>
      <c r="F8251" s="186">
        <v>376</v>
      </c>
      <c r="G8251" s="185" t="s">
        <v>6096</v>
      </c>
      <c r="H8251" s="110" t="s">
        <v>6194</v>
      </c>
      <c r="I8251" s="110"/>
    </row>
    <row r="8252" spans="1:9" ht="11.25" customHeight="1" x14ac:dyDescent="0.2">
      <c r="A8252" s="181">
        <v>104813</v>
      </c>
      <c r="B8252" s="182" t="s">
        <v>3491</v>
      </c>
      <c r="C8252" s="182" t="s">
        <v>4532</v>
      </c>
      <c r="D8252" s="183"/>
      <c r="E8252" s="188" t="s">
        <v>15193</v>
      </c>
      <c r="F8252" s="186">
        <v>0</v>
      </c>
      <c r="G8252" s="185" t="s">
        <v>6096</v>
      </c>
      <c r="H8252" s="110" t="s">
        <v>6119</v>
      </c>
      <c r="I8252" s="110"/>
    </row>
    <row r="8253" spans="1:9" ht="11.25" customHeight="1" x14ac:dyDescent="0.2">
      <c r="A8253" s="181">
        <v>104814</v>
      </c>
      <c r="B8253" s="182" t="s">
        <v>3235</v>
      </c>
      <c r="C8253" s="182" t="s">
        <v>178</v>
      </c>
      <c r="D8253" s="184"/>
      <c r="E8253" s="188" t="s">
        <v>15193</v>
      </c>
      <c r="F8253" s="186">
        <v>0</v>
      </c>
      <c r="G8253" s="185" t="s">
        <v>6096</v>
      </c>
      <c r="H8253" s="110" t="s">
        <v>6315</v>
      </c>
      <c r="I8253" s="110"/>
    </row>
    <row r="8254" spans="1:9" ht="11.25" customHeight="1" x14ac:dyDescent="0.2">
      <c r="A8254" s="181">
        <v>104815</v>
      </c>
      <c r="B8254" s="182" t="s">
        <v>10781</v>
      </c>
      <c r="C8254" s="182" t="s">
        <v>178</v>
      </c>
      <c r="D8254" s="183"/>
      <c r="E8254" s="188" t="s">
        <v>15193</v>
      </c>
      <c r="F8254" s="186">
        <v>0</v>
      </c>
      <c r="G8254" s="185" t="s">
        <v>6096</v>
      </c>
      <c r="H8254" s="110" t="s">
        <v>6221</v>
      </c>
      <c r="I8254" s="110"/>
    </row>
    <row r="8255" spans="1:9" ht="11.25" customHeight="1" x14ac:dyDescent="0.2">
      <c r="A8255" s="181">
        <v>104816</v>
      </c>
      <c r="B8255" s="182" t="s">
        <v>10780</v>
      </c>
      <c r="C8255" s="182" t="s">
        <v>178</v>
      </c>
      <c r="D8255" s="183"/>
      <c r="E8255" s="188" t="s">
        <v>15193</v>
      </c>
      <c r="F8255" s="186">
        <v>0</v>
      </c>
      <c r="G8255" s="185" t="s">
        <v>6096</v>
      </c>
      <c r="H8255" s="110" t="s">
        <v>6119</v>
      </c>
      <c r="I8255" s="110"/>
    </row>
    <row r="8256" spans="1:9" ht="11.25" customHeight="1" x14ac:dyDescent="0.2">
      <c r="A8256" s="181">
        <v>104817</v>
      </c>
      <c r="B8256" s="182" t="s">
        <v>10779</v>
      </c>
      <c r="C8256" s="182" t="s">
        <v>178</v>
      </c>
      <c r="D8256" s="183"/>
      <c r="E8256" s="188" t="s">
        <v>15193</v>
      </c>
      <c r="F8256" s="186">
        <v>0</v>
      </c>
      <c r="G8256" s="185" t="s">
        <v>6096</v>
      </c>
      <c r="H8256" s="110" t="s">
        <v>6119</v>
      </c>
      <c r="I8256" s="110"/>
    </row>
    <row r="8257" spans="1:9" ht="11.25" customHeight="1" x14ac:dyDescent="0.2">
      <c r="A8257" s="181">
        <v>104818</v>
      </c>
      <c r="B8257" s="182" t="s">
        <v>10778</v>
      </c>
      <c r="C8257" s="182" t="s">
        <v>178</v>
      </c>
      <c r="D8257" s="183"/>
      <c r="E8257" s="188" t="s">
        <v>15193</v>
      </c>
      <c r="F8257" s="186">
        <v>0</v>
      </c>
      <c r="G8257" s="185" t="s">
        <v>6096</v>
      </c>
      <c r="H8257" s="110" t="s">
        <v>6119</v>
      </c>
      <c r="I8257" s="110"/>
    </row>
    <row r="8258" spans="1:9" ht="11.25" customHeight="1" x14ac:dyDescent="0.2">
      <c r="A8258" s="181">
        <v>104819</v>
      </c>
      <c r="B8258" s="182" t="s">
        <v>2282</v>
      </c>
      <c r="C8258" s="182" t="s">
        <v>178</v>
      </c>
      <c r="D8258" s="183"/>
      <c r="E8258" s="188" t="s">
        <v>15193</v>
      </c>
      <c r="F8258" s="186">
        <v>0</v>
      </c>
      <c r="G8258" s="185" t="s">
        <v>6096</v>
      </c>
      <c r="H8258" s="110" t="s">
        <v>6119</v>
      </c>
      <c r="I8258" s="110"/>
    </row>
    <row r="8259" spans="1:9" ht="11.25" customHeight="1" x14ac:dyDescent="0.2">
      <c r="A8259" s="181">
        <v>104820</v>
      </c>
      <c r="B8259" s="182" t="s">
        <v>10777</v>
      </c>
      <c r="C8259" s="182" t="s">
        <v>168</v>
      </c>
      <c r="D8259" s="183">
        <v>44589</v>
      </c>
      <c r="E8259" s="188" t="s">
        <v>7328</v>
      </c>
      <c r="F8259" s="186">
        <v>41212</v>
      </c>
      <c r="G8259" s="185" t="s">
        <v>11175</v>
      </c>
      <c r="H8259" s="110" t="s">
        <v>6152</v>
      </c>
      <c r="I8259" s="110"/>
    </row>
    <row r="8260" spans="1:9" ht="11.25" customHeight="1" x14ac:dyDescent="0.2">
      <c r="A8260" s="181">
        <v>104821</v>
      </c>
      <c r="B8260" s="182" t="s">
        <v>2800</v>
      </c>
      <c r="C8260" s="182" t="s">
        <v>178</v>
      </c>
      <c r="D8260" s="183"/>
      <c r="E8260" s="188" t="s">
        <v>15193</v>
      </c>
      <c r="F8260" s="186">
        <v>0</v>
      </c>
      <c r="G8260" s="185" t="s">
        <v>6096</v>
      </c>
      <c r="H8260" s="110" t="s">
        <v>6194</v>
      </c>
      <c r="I8260" s="110"/>
    </row>
    <row r="8261" spans="1:9" ht="11.25" customHeight="1" x14ac:dyDescent="0.2">
      <c r="A8261" s="181">
        <v>104822</v>
      </c>
      <c r="B8261" s="182" t="s">
        <v>10776</v>
      </c>
      <c r="C8261" s="182" t="s">
        <v>178</v>
      </c>
      <c r="D8261" s="183"/>
      <c r="E8261" s="188" t="s">
        <v>15193</v>
      </c>
      <c r="F8261" s="186">
        <v>0</v>
      </c>
      <c r="G8261" s="185" t="s">
        <v>6096</v>
      </c>
      <c r="H8261" s="110" t="s">
        <v>6119</v>
      </c>
      <c r="I8261" s="110"/>
    </row>
    <row r="8262" spans="1:9" ht="11.25" customHeight="1" x14ac:dyDescent="0.2">
      <c r="A8262" s="181">
        <v>104823</v>
      </c>
      <c r="B8262" s="182" t="s">
        <v>10775</v>
      </c>
      <c r="C8262" s="182" t="s">
        <v>178</v>
      </c>
      <c r="D8262" s="183"/>
      <c r="E8262" s="188" t="s">
        <v>15193</v>
      </c>
      <c r="F8262" s="186">
        <v>0</v>
      </c>
      <c r="G8262" s="185" t="s">
        <v>6096</v>
      </c>
      <c r="H8262" s="110" t="s">
        <v>6359</v>
      </c>
      <c r="I8262" s="110"/>
    </row>
    <row r="8263" spans="1:9" ht="11.25" customHeight="1" x14ac:dyDescent="0.2">
      <c r="A8263" s="181">
        <v>104824</v>
      </c>
      <c r="B8263" s="182" t="s">
        <v>10774</v>
      </c>
      <c r="C8263" s="182" t="s">
        <v>183</v>
      </c>
      <c r="D8263" s="183"/>
      <c r="E8263" s="188" t="s">
        <v>15193</v>
      </c>
      <c r="F8263" s="186">
        <v>0</v>
      </c>
      <c r="G8263" s="185" t="s">
        <v>6514</v>
      </c>
      <c r="H8263" s="110" t="s">
        <v>6236</v>
      </c>
      <c r="I8263" s="110"/>
    </row>
    <row r="8264" spans="1:9" ht="11.25" customHeight="1" x14ac:dyDescent="0.2">
      <c r="A8264" s="181">
        <v>104825</v>
      </c>
      <c r="B8264" s="182" t="s">
        <v>10773</v>
      </c>
      <c r="C8264" s="182" t="s">
        <v>178</v>
      </c>
      <c r="D8264" s="183"/>
      <c r="E8264" s="188" t="s">
        <v>15193</v>
      </c>
      <c r="F8264" s="186">
        <v>0</v>
      </c>
      <c r="G8264" s="185" t="s">
        <v>6096</v>
      </c>
      <c r="H8264" s="110" t="s">
        <v>6119</v>
      </c>
      <c r="I8264" s="110"/>
    </row>
    <row r="8265" spans="1:9" ht="11.25" customHeight="1" x14ac:dyDescent="0.2">
      <c r="A8265" s="181">
        <v>104826</v>
      </c>
      <c r="B8265" s="182" t="s">
        <v>10772</v>
      </c>
      <c r="C8265" s="182" t="s">
        <v>183</v>
      </c>
      <c r="D8265" s="183"/>
      <c r="E8265" s="188" t="s">
        <v>15193</v>
      </c>
      <c r="F8265" s="186">
        <v>0</v>
      </c>
      <c r="G8265" s="185" t="s">
        <v>7158</v>
      </c>
      <c r="H8265" s="110" t="s">
        <v>6451</v>
      </c>
      <c r="I8265" s="110"/>
    </row>
    <row r="8266" spans="1:9" ht="11.25" customHeight="1" x14ac:dyDescent="0.2">
      <c r="A8266" s="181">
        <v>104827</v>
      </c>
      <c r="B8266" s="182" t="s">
        <v>10771</v>
      </c>
      <c r="C8266" s="182" t="s">
        <v>178</v>
      </c>
      <c r="D8266" s="183"/>
      <c r="E8266" s="188" t="s">
        <v>15193</v>
      </c>
      <c r="F8266" s="186">
        <v>0</v>
      </c>
      <c r="G8266" s="185" t="s">
        <v>6096</v>
      </c>
      <c r="H8266" s="110" t="s">
        <v>6195</v>
      </c>
      <c r="I8266" s="110"/>
    </row>
    <row r="8267" spans="1:9" ht="11.25" customHeight="1" x14ac:dyDescent="0.2">
      <c r="A8267" s="181">
        <v>104828</v>
      </c>
      <c r="B8267" s="182" t="s">
        <v>1851</v>
      </c>
      <c r="C8267" s="182" t="s">
        <v>178</v>
      </c>
      <c r="D8267" s="183"/>
      <c r="E8267" s="188" t="s">
        <v>15193</v>
      </c>
      <c r="F8267" s="186">
        <v>0</v>
      </c>
      <c r="G8267" s="185" t="s">
        <v>6096</v>
      </c>
      <c r="H8267" s="110" t="s">
        <v>6195</v>
      </c>
      <c r="I8267" s="110"/>
    </row>
    <row r="8268" spans="1:9" ht="11.25" customHeight="1" x14ac:dyDescent="0.2">
      <c r="A8268" s="181">
        <v>104829</v>
      </c>
      <c r="B8268" s="182" t="s">
        <v>1853</v>
      </c>
      <c r="C8268" s="182" t="s">
        <v>178</v>
      </c>
      <c r="D8268" s="183">
        <v>44188</v>
      </c>
      <c r="E8268" s="188" t="s">
        <v>15196</v>
      </c>
      <c r="F8268" s="186">
        <v>122837</v>
      </c>
      <c r="G8268" s="185" t="s">
        <v>6179</v>
      </c>
      <c r="H8268" s="110" t="s">
        <v>6178</v>
      </c>
      <c r="I8268" s="110"/>
    </row>
    <row r="8269" spans="1:9" ht="11.25" customHeight="1" x14ac:dyDescent="0.2">
      <c r="A8269" s="181">
        <v>104830</v>
      </c>
      <c r="B8269" s="182" t="s">
        <v>1854</v>
      </c>
      <c r="C8269" s="182" t="s">
        <v>178</v>
      </c>
      <c r="D8269" s="184">
        <v>45013</v>
      </c>
      <c r="E8269" s="188" t="s">
        <v>15194</v>
      </c>
      <c r="F8269" s="186">
        <v>186004</v>
      </c>
      <c r="G8269" s="185" t="s">
        <v>6179</v>
      </c>
      <c r="H8269" s="110" t="s">
        <v>6178</v>
      </c>
      <c r="I8269" s="110"/>
    </row>
    <row r="8270" spans="1:9" ht="11.25" customHeight="1" x14ac:dyDescent="0.2">
      <c r="A8270" s="181">
        <v>104831</v>
      </c>
      <c r="B8270" s="182" t="s">
        <v>561</v>
      </c>
      <c r="C8270" s="182" t="s">
        <v>183</v>
      </c>
      <c r="D8270" s="183"/>
      <c r="E8270" s="188" t="s">
        <v>15193</v>
      </c>
      <c r="F8270" s="186">
        <v>0</v>
      </c>
      <c r="G8270" s="185" t="s">
        <v>6096</v>
      </c>
      <c r="H8270" s="110" t="s">
        <v>6119</v>
      </c>
      <c r="I8270" s="110"/>
    </row>
    <row r="8271" spans="1:9" ht="11.25" customHeight="1" x14ac:dyDescent="0.2">
      <c r="A8271" s="181">
        <v>104832</v>
      </c>
      <c r="B8271" s="182" t="s">
        <v>10770</v>
      </c>
      <c r="C8271" s="182" t="s">
        <v>178</v>
      </c>
      <c r="D8271" s="184"/>
      <c r="E8271" s="188" t="s">
        <v>15193</v>
      </c>
      <c r="F8271" s="186">
        <v>0</v>
      </c>
      <c r="G8271" s="185" t="s">
        <v>6096</v>
      </c>
      <c r="H8271" s="110" t="s">
        <v>6119</v>
      </c>
      <c r="I8271" s="110"/>
    </row>
    <row r="8272" spans="1:9" ht="11.25" customHeight="1" x14ac:dyDescent="0.2">
      <c r="A8272" s="181">
        <v>104833</v>
      </c>
      <c r="B8272" s="182" t="s">
        <v>10769</v>
      </c>
      <c r="C8272" s="182" t="s">
        <v>178</v>
      </c>
      <c r="D8272" s="183"/>
      <c r="E8272" s="188" t="s">
        <v>15193</v>
      </c>
      <c r="F8272" s="186">
        <v>0</v>
      </c>
      <c r="G8272" s="185" t="s">
        <v>6096</v>
      </c>
      <c r="H8272" s="110" t="s">
        <v>6119</v>
      </c>
      <c r="I8272" s="110"/>
    </row>
    <row r="8273" spans="1:9" ht="11.25" customHeight="1" x14ac:dyDescent="0.2">
      <c r="A8273" s="181">
        <v>104834</v>
      </c>
      <c r="B8273" s="182" t="s">
        <v>539</v>
      </c>
      <c r="C8273" s="182" t="s">
        <v>171</v>
      </c>
      <c r="D8273" s="183"/>
      <c r="E8273" s="188" t="s">
        <v>15193</v>
      </c>
      <c r="F8273" s="186">
        <v>0</v>
      </c>
      <c r="G8273" s="185" t="s">
        <v>6096</v>
      </c>
      <c r="H8273" s="110" t="s">
        <v>6240</v>
      </c>
      <c r="I8273" s="110"/>
    </row>
    <row r="8274" spans="1:9" ht="11.25" customHeight="1" x14ac:dyDescent="0.2">
      <c r="A8274" s="181">
        <v>104835</v>
      </c>
      <c r="B8274" s="182" t="s">
        <v>2155</v>
      </c>
      <c r="C8274" s="182" t="s">
        <v>178</v>
      </c>
      <c r="D8274" s="183"/>
      <c r="E8274" s="188" t="s">
        <v>15193</v>
      </c>
      <c r="F8274" s="186">
        <v>0</v>
      </c>
      <c r="G8274" s="185" t="s">
        <v>6096</v>
      </c>
      <c r="H8274" s="110" t="s">
        <v>6119</v>
      </c>
      <c r="I8274" s="110"/>
    </row>
    <row r="8275" spans="1:9" ht="11.25" customHeight="1" x14ac:dyDescent="0.2">
      <c r="A8275" s="181">
        <v>104836</v>
      </c>
      <c r="B8275" s="182" t="s">
        <v>10768</v>
      </c>
      <c r="C8275" s="182" t="s">
        <v>178</v>
      </c>
      <c r="D8275" s="183"/>
      <c r="E8275" s="188" t="s">
        <v>15193</v>
      </c>
      <c r="F8275" s="186">
        <v>0</v>
      </c>
      <c r="G8275" s="185" t="s">
        <v>6096</v>
      </c>
      <c r="H8275" s="110" t="s">
        <v>6356</v>
      </c>
      <c r="I8275" s="110"/>
    </row>
    <row r="8276" spans="1:9" ht="11.25" customHeight="1" x14ac:dyDescent="0.2">
      <c r="A8276" s="181">
        <v>104837</v>
      </c>
      <c r="B8276" s="182" t="s">
        <v>7463</v>
      </c>
      <c r="C8276" s="182" t="s">
        <v>178</v>
      </c>
      <c r="D8276" s="183">
        <v>44683</v>
      </c>
      <c r="E8276" s="188" t="s">
        <v>7328</v>
      </c>
      <c r="F8276" s="186">
        <v>6502641</v>
      </c>
      <c r="G8276" s="185" t="s">
        <v>6096</v>
      </c>
      <c r="H8276" s="110" t="s">
        <v>6485</v>
      </c>
      <c r="I8276" s="110"/>
    </row>
    <row r="8277" spans="1:9" ht="11.25" customHeight="1" x14ac:dyDescent="0.2">
      <c r="A8277" s="181">
        <v>104838</v>
      </c>
      <c r="B8277" s="182" t="s">
        <v>2793</v>
      </c>
      <c r="C8277" s="182" t="s">
        <v>178</v>
      </c>
      <c r="D8277" s="183"/>
      <c r="E8277" s="188" t="s">
        <v>15193</v>
      </c>
      <c r="F8277" s="186">
        <v>0</v>
      </c>
      <c r="G8277" s="185" t="s">
        <v>6096</v>
      </c>
      <c r="H8277" s="110" t="s">
        <v>6119</v>
      </c>
      <c r="I8277" s="110"/>
    </row>
    <row r="8278" spans="1:9" ht="11.25" customHeight="1" x14ac:dyDescent="0.2">
      <c r="A8278" s="181">
        <v>104839</v>
      </c>
      <c r="B8278" s="182" t="s">
        <v>10766</v>
      </c>
      <c r="C8278" s="182" t="s">
        <v>178</v>
      </c>
      <c r="D8278" s="184"/>
      <c r="E8278" s="188" t="s">
        <v>15193</v>
      </c>
      <c r="F8278" s="186">
        <v>0</v>
      </c>
      <c r="G8278" s="185" t="s">
        <v>6096</v>
      </c>
      <c r="H8278" s="110" t="s">
        <v>6119</v>
      </c>
      <c r="I8278" s="110"/>
    </row>
    <row r="8279" spans="1:9" ht="11.25" customHeight="1" x14ac:dyDescent="0.2">
      <c r="A8279" s="181">
        <v>104840</v>
      </c>
      <c r="B8279" s="182" t="s">
        <v>10765</v>
      </c>
      <c r="C8279" s="182" t="s">
        <v>178</v>
      </c>
      <c r="D8279" s="183"/>
      <c r="E8279" s="188" t="s">
        <v>15193</v>
      </c>
      <c r="F8279" s="186">
        <v>0</v>
      </c>
      <c r="G8279" s="185" t="s">
        <v>6096</v>
      </c>
      <c r="H8279" s="110" t="s">
        <v>6119</v>
      </c>
      <c r="I8279" s="110"/>
    </row>
    <row r="8280" spans="1:9" ht="11.25" customHeight="1" x14ac:dyDescent="0.2">
      <c r="A8280" s="181">
        <v>104841</v>
      </c>
      <c r="B8280" s="182" t="s">
        <v>10764</v>
      </c>
      <c r="C8280" s="182" t="s">
        <v>178</v>
      </c>
      <c r="D8280" s="183"/>
      <c r="E8280" s="188" t="s">
        <v>15193</v>
      </c>
      <c r="F8280" s="186">
        <v>0</v>
      </c>
      <c r="G8280" s="185" t="s">
        <v>6096</v>
      </c>
      <c r="H8280" s="110" t="s">
        <v>6119</v>
      </c>
      <c r="I8280" s="110"/>
    </row>
    <row r="8281" spans="1:9" ht="11.25" customHeight="1" x14ac:dyDescent="0.2">
      <c r="A8281" s="181">
        <v>104842</v>
      </c>
      <c r="B8281" s="182" t="s">
        <v>8019</v>
      </c>
      <c r="C8281" s="182" t="s">
        <v>178</v>
      </c>
      <c r="D8281" s="184">
        <v>43811</v>
      </c>
      <c r="E8281" s="188" t="s">
        <v>15195</v>
      </c>
      <c r="F8281" s="186">
        <v>288260</v>
      </c>
      <c r="G8281" s="185" t="s">
        <v>6096</v>
      </c>
      <c r="H8281" s="110" t="s">
        <v>6119</v>
      </c>
      <c r="I8281" s="110"/>
    </row>
    <row r="8282" spans="1:9" ht="11.25" customHeight="1" x14ac:dyDescent="0.2">
      <c r="A8282" s="181">
        <v>104844</v>
      </c>
      <c r="B8282" s="182" t="s">
        <v>3933</v>
      </c>
      <c r="C8282" s="182" t="s">
        <v>178</v>
      </c>
      <c r="D8282" s="183"/>
      <c r="E8282" s="188" t="s">
        <v>15193</v>
      </c>
      <c r="F8282" s="186">
        <v>0</v>
      </c>
      <c r="G8282" s="185" t="s">
        <v>11183</v>
      </c>
      <c r="H8282" s="110" t="s">
        <v>7184</v>
      </c>
      <c r="I8282" s="110"/>
    </row>
    <row r="8283" spans="1:9" ht="11.25" customHeight="1" x14ac:dyDescent="0.2">
      <c r="A8283" s="181">
        <v>104845</v>
      </c>
      <c r="B8283" s="182" t="s">
        <v>3932</v>
      </c>
      <c r="C8283" s="182" t="s">
        <v>178</v>
      </c>
      <c r="D8283" s="184"/>
      <c r="E8283" s="188" t="s">
        <v>15193</v>
      </c>
      <c r="F8283" s="186">
        <v>0</v>
      </c>
      <c r="G8283" s="185" t="s">
        <v>6096</v>
      </c>
      <c r="H8283" s="110" t="s">
        <v>6370</v>
      </c>
      <c r="I8283" s="110"/>
    </row>
    <row r="8284" spans="1:9" ht="11.25" customHeight="1" x14ac:dyDescent="0.2">
      <c r="A8284" s="181">
        <v>104847</v>
      </c>
      <c r="B8284" s="182" t="s">
        <v>10763</v>
      </c>
      <c r="C8284" s="182" t="s">
        <v>178</v>
      </c>
      <c r="D8284" s="183"/>
      <c r="E8284" s="188" t="s">
        <v>15193</v>
      </c>
      <c r="F8284" s="186">
        <v>0</v>
      </c>
      <c r="G8284" s="185" t="s">
        <v>6468</v>
      </c>
      <c r="H8284" s="110" t="s">
        <v>6362</v>
      </c>
      <c r="I8284" s="110"/>
    </row>
    <row r="8285" spans="1:9" ht="11.25" customHeight="1" x14ac:dyDescent="0.2">
      <c r="A8285" s="181">
        <v>104848</v>
      </c>
      <c r="B8285" s="182" t="s">
        <v>10762</v>
      </c>
      <c r="C8285" s="182" t="s">
        <v>178</v>
      </c>
      <c r="D8285" s="183"/>
      <c r="E8285" s="188" t="s">
        <v>15193</v>
      </c>
      <c r="F8285" s="186">
        <v>0</v>
      </c>
      <c r="G8285" s="185" t="s">
        <v>6096</v>
      </c>
      <c r="H8285" s="110" t="s">
        <v>6119</v>
      </c>
      <c r="I8285" s="110"/>
    </row>
    <row r="8286" spans="1:9" ht="11.25" customHeight="1" x14ac:dyDescent="0.2">
      <c r="A8286" s="181">
        <v>104849</v>
      </c>
      <c r="B8286" s="182" t="s">
        <v>3185</v>
      </c>
      <c r="C8286" s="182" t="s">
        <v>178</v>
      </c>
      <c r="D8286" s="183"/>
      <c r="E8286" s="188" t="s">
        <v>15193</v>
      </c>
      <c r="F8286" s="186">
        <v>0</v>
      </c>
      <c r="G8286" s="185" t="s">
        <v>11185</v>
      </c>
      <c r="H8286" s="110" t="s">
        <v>6312</v>
      </c>
      <c r="I8286" s="110"/>
    </row>
    <row r="8287" spans="1:9" ht="11.25" customHeight="1" x14ac:dyDescent="0.2">
      <c r="A8287" s="181">
        <v>104850</v>
      </c>
      <c r="B8287" s="182" t="s">
        <v>10761</v>
      </c>
      <c r="C8287" s="182" t="s">
        <v>178</v>
      </c>
      <c r="D8287" s="183"/>
      <c r="E8287" s="188" t="s">
        <v>15193</v>
      </c>
      <c r="F8287" s="186">
        <v>0</v>
      </c>
      <c r="G8287" s="185" t="s">
        <v>6096</v>
      </c>
      <c r="H8287" s="110" t="s">
        <v>6230</v>
      </c>
      <c r="I8287" s="110"/>
    </row>
    <row r="8288" spans="1:9" ht="11.25" customHeight="1" x14ac:dyDescent="0.2">
      <c r="A8288" s="181">
        <v>104851</v>
      </c>
      <c r="B8288" s="182" t="s">
        <v>10760</v>
      </c>
      <c r="C8288" s="182" t="s">
        <v>178</v>
      </c>
      <c r="D8288" s="183"/>
      <c r="E8288" s="188" t="s">
        <v>15193</v>
      </c>
      <c r="F8288" s="186">
        <v>0</v>
      </c>
      <c r="G8288" s="185" t="s">
        <v>6096</v>
      </c>
      <c r="H8288" s="110" t="s">
        <v>6119</v>
      </c>
      <c r="I8288" s="110"/>
    </row>
    <row r="8289" spans="1:9" ht="11.25" customHeight="1" x14ac:dyDescent="0.2">
      <c r="A8289" s="181">
        <v>104852</v>
      </c>
      <c r="B8289" s="182" t="s">
        <v>10759</v>
      </c>
      <c r="C8289" s="182" t="s">
        <v>178</v>
      </c>
      <c r="D8289" s="183"/>
      <c r="E8289" s="188" t="s">
        <v>15193</v>
      </c>
      <c r="F8289" s="186">
        <v>0</v>
      </c>
      <c r="G8289" s="185" t="s">
        <v>6096</v>
      </c>
      <c r="H8289" s="110" t="s">
        <v>6119</v>
      </c>
      <c r="I8289" s="110"/>
    </row>
    <row r="8290" spans="1:9" ht="11.25" customHeight="1" x14ac:dyDescent="0.2">
      <c r="A8290" s="181">
        <v>104853</v>
      </c>
      <c r="B8290" s="182" t="s">
        <v>10758</v>
      </c>
      <c r="C8290" s="182" t="s">
        <v>178</v>
      </c>
      <c r="D8290" s="183"/>
      <c r="E8290" s="188" t="s">
        <v>15193</v>
      </c>
      <c r="F8290" s="186">
        <v>0</v>
      </c>
      <c r="G8290" s="185" t="s">
        <v>6475</v>
      </c>
      <c r="H8290" s="110" t="s">
        <v>6280</v>
      </c>
      <c r="I8290" s="110"/>
    </row>
    <row r="8291" spans="1:9" ht="11.25" customHeight="1" x14ac:dyDescent="0.2">
      <c r="A8291" s="181">
        <v>104854</v>
      </c>
      <c r="B8291" s="182" t="s">
        <v>10757</v>
      </c>
      <c r="C8291" s="182" t="s">
        <v>178</v>
      </c>
      <c r="D8291" s="183"/>
      <c r="E8291" s="188" t="s">
        <v>15193</v>
      </c>
      <c r="F8291" s="186">
        <v>0</v>
      </c>
      <c r="G8291" s="185" t="s">
        <v>8193</v>
      </c>
      <c r="H8291" s="110" t="s">
        <v>6280</v>
      </c>
      <c r="I8291" s="110"/>
    </row>
    <row r="8292" spans="1:9" ht="11.25" customHeight="1" x14ac:dyDescent="0.2">
      <c r="A8292" s="181">
        <v>104855</v>
      </c>
      <c r="B8292" s="182" t="s">
        <v>10756</v>
      </c>
      <c r="C8292" s="182" t="s">
        <v>178</v>
      </c>
      <c r="D8292" s="183"/>
      <c r="E8292" s="188" t="s">
        <v>15193</v>
      </c>
      <c r="F8292" s="186">
        <v>0</v>
      </c>
      <c r="G8292" s="185" t="s">
        <v>6096</v>
      </c>
      <c r="H8292" s="110" t="s">
        <v>6119</v>
      </c>
      <c r="I8292" s="110"/>
    </row>
    <row r="8293" spans="1:9" ht="11.25" customHeight="1" x14ac:dyDescent="0.2">
      <c r="A8293" s="181">
        <v>104856</v>
      </c>
      <c r="B8293" s="182" t="s">
        <v>10755</v>
      </c>
      <c r="C8293" s="182" t="s">
        <v>178</v>
      </c>
      <c r="D8293" s="183"/>
      <c r="E8293" s="188" t="s">
        <v>15193</v>
      </c>
      <c r="F8293" s="186">
        <v>0</v>
      </c>
      <c r="G8293" s="185" t="s">
        <v>6475</v>
      </c>
      <c r="H8293" s="110" t="s">
        <v>6280</v>
      </c>
      <c r="I8293" s="110"/>
    </row>
    <row r="8294" spans="1:9" ht="11.25" customHeight="1" x14ac:dyDescent="0.2">
      <c r="A8294" s="181">
        <v>104857</v>
      </c>
      <c r="B8294" s="182" t="s">
        <v>10754</v>
      </c>
      <c r="C8294" s="182" t="s">
        <v>178</v>
      </c>
      <c r="D8294" s="183"/>
      <c r="E8294" s="188" t="s">
        <v>15193</v>
      </c>
      <c r="F8294" s="186">
        <v>0</v>
      </c>
      <c r="G8294" s="185" t="s">
        <v>6475</v>
      </c>
      <c r="H8294" s="110" t="s">
        <v>6280</v>
      </c>
      <c r="I8294" s="110"/>
    </row>
    <row r="8295" spans="1:9" ht="11.25" customHeight="1" x14ac:dyDescent="0.2">
      <c r="A8295" s="181">
        <v>104858</v>
      </c>
      <c r="B8295" s="182" t="s">
        <v>3534</v>
      </c>
      <c r="C8295" s="182" t="s">
        <v>183</v>
      </c>
      <c r="D8295" s="183">
        <v>44591</v>
      </c>
      <c r="E8295" s="188" t="s">
        <v>7328</v>
      </c>
      <c r="F8295" s="186">
        <v>5710</v>
      </c>
      <c r="G8295" s="185" t="s">
        <v>7004</v>
      </c>
      <c r="H8295" s="110" t="s">
        <v>6434</v>
      </c>
      <c r="I8295" s="110"/>
    </row>
    <row r="8296" spans="1:9" ht="11.25" customHeight="1" x14ac:dyDescent="0.2">
      <c r="A8296" s="181">
        <v>104859</v>
      </c>
      <c r="B8296" s="182" t="s">
        <v>10753</v>
      </c>
      <c r="C8296" s="182" t="s">
        <v>178</v>
      </c>
      <c r="D8296" s="183"/>
      <c r="E8296" s="188" t="s">
        <v>15193</v>
      </c>
      <c r="F8296" s="186">
        <v>0</v>
      </c>
      <c r="G8296" s="185" t="s">
        <v>6096</v>
      </c>
      <c r="H8296" s="110" t="s">
        <v>6191</v>
      </c>
      <c r="I8296" s="110"/>
    </row>
    <row r="8297" spans="1:9" ht="11.25" customHeight="1" x14ac:dyDescent="0.2">
      <c r="A8297" s="181">
        <v>104860</v>
      </c>
      <c r="B8297" s="182" t="s">
        <v>10752</v>
      </c>
      <c r="C8297" s="182" t="s">
        <v>178</v>
      </c>
      <c r="D8297" s="184"/>
      <c r="E8297" s="188" t="s">
        <v>15193</v>
      </c>
      <c r="F8297" s="186">
        <v>0</v>
      </c>
      <c r="G8297" s="185" t="s">
        <v>6096</v>
      </c>
      <c r="H8297" s="110" t="s">
        <v>6191</v>
      </c>
      <c r="I8297" s="110"/>
    </row>
    <row r="8298" spans="1:9" ht="11.25" customHeight="1" x14ac:dyDescent="0.2">
      <c r="A8298" s="181">
        <v>104861</v>
      </c>
      <c r="B8298" s="182" t="s">
        <v>10751</v>
      </c>
      <c r="C8298" s="182" t="s">
        <v>178</v>
      </c>
      <c r="D8298" s="184"/>
      <c r="E8298" s="188" t="s">
        <v>15193</v>
      </c>
      <c r="F8298" s="186">
        <v>0</v>
      </c>
      <c r="G8298" s="185" t="s">
        <v>6096</v>
      </c>
      <c r="H8298" s="110" t="s">
        <v>6191</v>
      </c>
      <c r="I8298" s="110"/>
    </row>
    <row r="8299" spans="1:9" ht="11.25" customHeight="1" x14ac:dyDescent="0.2">
      <c r="A8299" s="181">
        <v>104862</v>
      </c>
      <c r="B8299" s="182" t="s">
        <v>10750</v>
      </c>
      <c r="C8299" s="182" t="s">
        <v>178</v>
      </c>
      <c r="D8299" s="183"/>
      <c r="E8299" s="188" t="s">
        <v>15193</v>
      </c>
      <c r="F8299" s="186">
        <v>0</v>
      </c>
      <c r="G8299" s="185" t="s">
        <v>6096</v>
      </c>
      <c r="H8299" s="110" t="s">
        <v>6191</v>
      </c>
      <c r="I8299" s="110"/>
    </row>
    <row r="8300" spans="1:9" ht="11.25" customHeight="1" x14ac:dyDescent="0.2">
      <c r="A8300" s="181">
        <v>104864</v>
      </c>
      <c r="B8300" s="182" t="s">
        <v>1587</v>
      </c>
      <c r="C8300" s="182" t="s">
        <v>1588</v>
      </c>
      <c r="D8300" s="183"/>
      <c r="E8300" s="188" t="s">
        <v>15193</v>
      </c>
      <c r="F8300" s="186">
        <v>0</v>
      </c>
      <c r="G8300" s="185" t="s">
        <v>6096</v>
      </c>
      <c r="H8300" s="110" t="s">
        <v>6191</v>
      </c>
      <c r="I8300" s="110"/>
    </row>
    <row r="8301" spans="1:9" ht="11.25" customHeight="1" x14ac:dyDescent="0.2">
      <c r="A8301" s="181">
        <v>104865</v>
      </c>
      <c r="B8301" s="182" t="s">
        <v>3935</v>
      </c>
      <c r="C8301" s="182" t="s">
        <v>178</v>
      </c>
      <c r="D8301" s="184"/>
      <c r="E8301" s="188" t="s">
        <v>15193</v>
      </c>
      <c r="F8301" s="186">
        <v>0</v>
      </c>
      <c r="G8301" s="185" t="s">
        <v>6096</v>
      </c>
      <c r="H8301" s="110" t="s">
        <v>6191</v>
      </c>
      <c r="I8301" s="110"/>
    </row>
    <row r="8302" spans="1:9" ht="11.25" customHeight="1" x14ac:dyDescent="0.2">
      <c r="A8302" s="181">
        <v>104866</v>
      </c>
      <c r="B8302" s="182" t="s">
        <v>3934</v>
      </c>
      <c r="C8302" s="182" t="s">
        <v>178</v>
      </c>
      <c r="D8302" s="183"/>
      <c r="E8302" s="188" t="s">
        <v>15193</v>
      </c>
      <c r="F8302" s="186">
        <v>0</v>
      </c>
      <c r="G8302" s="185" t="s">
        <v>11191</v>
      </c>
      <c r="H8302" s="110" t="s">
        <v>6191</v>
      </c>
      <c r="I8302" s="110"/>
    </row>
    <row r="8303" spans="1:9" ht="11.25" customHeight="1" x14ac:dyDescent="0.2">
      <c r="A8303" s="181">
        <v>104867</v>
      </c>
      <c r="B8303" s="182" t="s">
        <v>10749</v>
      </c>
      <c r="C8303" s="182" t="s">
        <v>178</v>
      </c>
      <c r="D8303" s="183"/>
      <c r="E8303" s="188" t="s">
        <v>15193</v>
      </c>
      <c r="F8303" s="186">
        <v>0</v>
      </c>
      <c r="G8303" s="185" t="s">
        <v>11193</v>
      </c>
      <c r="H8303" s="110" t="s">
        <v>6191</v>
      </c>
      <c r="I8303" s="110"/>
    </row>
    <row r="8304" spans="1:9" ht="11.25" customHeight="1" x14ac:dyDescent="0.2">
      <c r="A8304" s="181">
        <v>104868</v>
      </c>
      <c r="B8304" s="182" t="s">
        <v>10748</v>
      </c>
      <c r="C8304" s="182" t="s">
        <v>171</v>
      </c>
      <c r="D8304" s="183"/>
      <c r="E8304" s="188" t="s">
        <v>15193</v>
      </c>
      <c r="F8304" s="186">
        <v>0</v>
      </c>
      <c r="G8304" s="185" t="s">
        <v>11194</v>
      </c>
      <c r="H8304" s="110" t="s">
        <v>6191</v>
      </c>
      <c r="I8304" s="110"/>
    </row>
    <row r="8305" spans="1:9" ht="11.25" customHeight="1" x14ac:dyDescent="0.2">
      <c r="A8305" s="181">
        <v>104869</v>
      </c>
      <c r="B8305" s="182" t="s">
        <v>1239</v>
      </c>
      <c r="C8305" s="182" t="s">
        <v>178</v>
      </c>
      <c r="D8305" s="183"/>
      <c r="E8305" s="188" t="s">
        <v>15193</v>
      </c>
      <c r="F8305" s="186">
        <v>0</v>
      </c>
      <c r="G8305" s="185" t="s">
        <v>11195</v>
      </c>
      <c r="H8305" s="110" t="s">
        <v>6191</v>
      </c>
      <c r="I8305" s="110"/>
    </row>
    <row r="8306" spans="1:9" ht="11.25" customHeight="1" x14ac:dyDescent="0.2">
      <c r="A8306" s="181">
        <v>104870</v>
      </c>
      <c r="B8306" s="182" t="s">
        <v>1641</v>
      </c>
      <c r="C8306" s="182" t="s">
        <v>751</v>
      </c>
      <c r="D8306" s="183"/>
      <c r="E8306" s="188" t="s">
        <v>15193</v>
      </c>
      <c r="F8306" s="186">
        <v>0</v>
      </c>
      <c r="G8306" s="185" t="s">
        <v>11197</v>
      </c>
      <c r="H8306" s="110" t="s">
        <v>6191</v>
      </c>
      <c r="I8306" s="110"/>
    </row>
    <row r="8307" spans="1:9" ht="11.25" customHeight="1" x14ac:dyDescent="0.2">
      <c r="A8307" s="181">
        <v>104871</v>
      </c>
      <c r="B8307" s="182" t="s">
        <v>6339</v>
      </c>
      <c r="C8307" s="182" t="s">
        <v>178</v>
      </c>
      <c r="D8307" s="183">
        <v>45013</v>
      </c>
      <c r="E8307" s="188" t="s">
        <v>15194</v>
      </c>
      <c r="F8307" s="186">
        <v>127953</v>
      </c>
      <c r="G8307" s="185" t="s">
        <v>11199</v>
      </c>
      <c r="H8307" s="110" t="s">
        <v>6191</v>
      </c>
      <c r="I8307" s="110"/>
    </row>
    <row r="8308" spans="1:9" ht="11.25" customHeight="1" x14ac:dyDescent="0.2">
      <c r="A8308" s="181">
        <v>104872</v>
      </c>
      <c r="B8308" s="182" t="s">
        <v>10747</v>
      </c>
      <c r="C8308" s="182" t="s">
        <v>171</v>
      </c>
      <c r="D8308" s="183"/>
      <c r="E8308" s="188" t="s">
        <v>15193</v>
      </c>
      <c r="F8308" s="186">
        <v>0</v>
      </c>
      <c r="G8308" s="185" t="s">
        <v>11201</v>
      </c>
      <c r="H8308" s="110" t="s">
        <v>6191</v>
      </c>
      <c r="I8308" s="110"/>
    </row>
    <row r="8309" spans="1:9" ht="11.25" customHeight="1" x14ac:dyDescent="0.2">
      <c r="A8309" s="181">
        <v>104874</v>
      </c>
      <c r="B8309" s="182" t="s">
        <v>2916</v>
      </c>
      <c r="C8309" s="182" t="s">
        <v>751</v>
      </c>
      <c r="D8309" s="183">
        <v>44588</v>
      </c>
      <c r="E8309" s="188" t="s">
        <v>7328</v>
      </c>
      <c r="F8309" s="186">
        <v>79109</v>
      </c>
      <c r="G8309" s="185" t="s">
        <v>11202</v>
      </c>
      <c r="H8309" s="110" t="s">
        <v>6191</v>
      </c>
      <c r="I8309" s="110"/>
    </row>
    <row r="8310" spans="1:9" ht="11.25" customHeight="1" x14ac:dyDescent="0.2">
      <c r="A8310" s="181">
        <v>104876</v>
      </c>
      <c r="B8310" s="182" t="s">
        <v>1807</v>
      </c>
      <c r="C8310" s="182" t="s">
        <v>178</v>
      </c>
      <c r="D8310" s="183"/>
      <c r="E8310" s="188" t="s">
        <v>15193</v>
      </c>
      <c r="F8310" s="186">
        <v>0</v>
      </c>
      <c r="G8310" s="185" t="s">
        <v>11204</v>
      </c>
      <c r="H8310" s="110" t="s">
        <v>6191</v>
      </c>
      <c r="I8310" s="110"/>
    </row>
    <row r="8311" spans="1:9" ht="11.25" customHeight="1" x14ac:dyDescent="0.2">
      <c r="A8311" s="181">
        <v>104877</v>
      </c>
      <c r="B8311" s="182" t="s">
        <v>10746</v>
      </c>
      <c r="C8311" s="182" t="s">
        <v>178</v>
      </c>
      <c r="D8311" s="183"/>
      <c r="E8311" s="188" t="s">
        <v>15193</v>
      </c>
      <c r="F8311" s="186">
        <v>0</v>
      </c>
      <c r="G8311" s="185" t="s">
        <v>11206</v>
      </c>
      <c r="H8311" s="110" t="s">
        <v>6191</v>
      </c>
      <c r="I8311" s="110"/>
    </row>
    <row r="8312" spans="1:9" ht="11.25" customHeight="1" x14ac:dyDescent="0.2">
      <c r="A8312" s="181">
        <v>104878</v>
      </c>
      <c r="B8312" s="182" t="s">
        <v>3873</v>
      </c>
      <c r="C8312" s="182" t="s">
        <v>183</v>
      </c>
      <c r="D8312" s="183">
        <v>43843</v>
      </c>
      <c r="E8312" s="188" t="s">
        <v>15196</v>
      </c>
      <c r="F8312" s="186">
        <v>15284</v>
      </c>
      <c r="G8312" s="185" t="s">
        <v>11207</v>
      </c>
      <c r="H8312" s="110" t="s">
        <v>6191</v>
      </c>
      <c r="I8312" s="110"/>
    </row>
    <row r="8313" spans="1:9" ht="11.25" customHeight="1" x14ac:dyDescent="0.2">
      <c r="A8313" s="181">
        <v>104879</v>
      </c>
      <c r="B8313" s="182" t="s">
        <v>10745</v>
      </c>
      <c r="C8313" s="182" t="s">
        <v>178</v>
      </c>
      <c r="D8313" s="183"/>
      <c r="E8313" s="188" t="s">
        <v>15193</v>
      </c>
      <c r="F8313" s="186">
        <v>0</v>
      </c>
      <c r="G8313" s="185" t="s">
        <v>11209</v>
      </c>
      <c r="H8313" s="110" t="s">
        <v>6191</v>
      </c>
      <c r="I8313" s="110"/>
    </row>
    <row r="8314" spans="1:9" ht="11.25" customHeight="1" x14ac:dyDescent="0.2">
      <c r="A8314" s="181">
        <v>104880</v>
      </c>
      <c r="B8314" s="182" t="s">
        <v>10744</v>
      </c>
      <c r="C8314" s="182" t="s">
        <v>171</v>
      </c>
      <c r="D8314" s="183"/>
      <c r="E8314" s="188" t="s">
        <v>15193</v>
      </c>
      <c r="F8314" s="186">
        <v>0</v>
      </c>
      <c r="G8314" s="185" t="s">
        <v>6096</v>
      </c>
      <c r="H8314" s="110" t="s">
        <v>6119</v>
      </c>
      <c r="I8314" s="110"/>
    </row>
    <row r="8315" spans="1:9" ht="11.25" customHeight="1" x14ac:dyDescent="0.2">
      <c r="A8315" s="181">
        <v>104881</v>
      </c>
      <c r="B8315" s="182" t="s">
        <v>754</v>
      </c>
      <c r="C8315" s="182" t="s">
        <v>273</v>
      </c>
      <c r="D8315" s="184"/>
      <c r="E8315" s="188" t="s">
        <v>15193</v>
      </c>
      <c r="F8315" s="186">
        <v>0</v>
      </c>
      <c r="G8315" s="185" t="s">
        <v>6096</v>
      </c>
      <c r="H8315" s="110" t="s">
        <v>6168</v>
      </c>
      <c r="I8315" s="110"/>
    </row>
    <row r="8316" spans="1:9" ht="11.25" customHeight="1" x14ac:dyDescent="0.2">
      <c r="A8316" s="181">
        <v>104882</v>
      </c>
      <c r="B8316" s="182" t="s">
        <v>10743</v>
      </c>
      <c r="C8316" s="182" t="s">
        <v>171</v>
      </c>
      <c r="D8316" s="183"/>
      <c r="E8316" s="188" t="s">
        <v>15193</v>
      </c>
      <c r="F8316" s="186">
        <v>0</v>
      </c>
      <c r="G8316" s="185" t="s">
        <v>6475</v>
      </c>
      <c r="H8316" s="110" t="s">
        <v>6280</v>
      </c>
      <c r="I8316" s="110"/>
    </row>
    <row r="8317" spans="1:9" ht="11.25" customHeight="1" x14ac:dyDescent="0.2">
      <c r="A8317" s="181">
        <v>104883</v>
      </c>
      <c r="B8317" s="182" t="s">
        <v>10742</v>
      </c>
      <c r="C8317" s="182" t="s">
        <v>171</v>
      </c>
      <c r="D8317" s="183"/>
      <c r="E8317" s="188" t="s">
        <v>15193</v>
      </c>
      <c r="F8317" s="186">
        <v>0</v>
      </c>
      <c r="G8317" s="185" t="s">
        <v>6096</v>
      </c>
      <c r="H8317" s="110" t="s">
        <v>6168</v>
      </c>
      <c r="I8317" s="110"/>
    </row>
    <row r="8318" spans="1:9" ht="11.25" customHeight="1" x14ac:dyDescent="0.2">
      <c r="A8318" s="181">
        <v>104884</v>
      </c>
      <c r="B8318" s="182" t="s">
        <v>10741</v>
      </c>
      <c r="C8318" s="182" t="s">
        <v>171</v>
      </c>
      <c r="D8318" s="183"/>
      <c r="E8318" s="188" t="s">
        <v>15193</v>
      </c>
      <c r="F8318" s="186">
        <v>0</v>
      </c>
      <c r="G8318" s="185" t="s">
        <v>6096</v>
      </c>
      <c r="H8318" s="110" t="s">
        <v>6168</v>
      </c>
      <c r="I8318" s="110"/>
    </row>
    <row r="8319" spans="1:9" ht="11.25" customHeight="1" x14ac:dyDescent="0.2">
      <c r="A8319" s="181">
        <v>104885</v>
      </c>
      <c r="B8319" s="182" t="s">
        <v>3493</v>
      </c>
      <c r="C8319" s="182" t="s">
        <v>178</v>
      </c>
      <c r="D8319" s="183"/>
      <c r="E8319" s="188" t="s">
        <v>15193</v>
      </c>
      <c r="F8319" s="186">
        <v>0</v>
      </c>
      <c r="G8319" s="185" t="s">
        <v>6475</v>
      </c>
      <c r="H8319" s="110" t="s">
        <v>6280</v>
      </c>
      <c r="I8319" s="110"/>
    </row>
    <row r="8320" spans="1:9" ht="11.25" customHeight="1" x14ac:dyDescent="0.2">
      <c r="A8320" s="181">
        <v>104886</v>
      </c>
      <c r="B8320" s="182" t="s">
        <v>1199</v>
      </c>
      <c r="C8320" s="182" t="s">
        <v>178</v>
      </c>
      <c r="D8320" s="183">
        <v>45007</v>
      </c>
      <c r="E8320" s="188" t="s">
        <v>15194</v>
      </c>
      <c r="F8320" s="186">
        <v>5149</v>
      </c>
      <c r="G8320" s="185" t="s">
        <v>6096</v>
      </c>
      <c r="H8320" s="110" t="s">
        <v>6166</v>
      </c>
      <c r="I8320" s="110"/>
    </row>
    <row r="8321" spans="1:9" ht="11.25" customHeight="1" x14ac:dyDescent="0.2">
      <c r="A8321" s="181">
        <v>104887</v>
      </c>
      <c r="B8321" s="182" t="s">
        <v>7461</v>
      </c>
      <c r="C8321" s="182" t="s">
        <v>171</v>
      </c>
      <c r="D8321" s="183">
        <v>45006</v>
      </c>
      <c r="E8321" s="188" t="s">
        <v>15194</v>
      </c>
      <c r="F8321" s="186">
        <v>12172</v>
      </c>
      <c r="G8321" s="185" t="s">
        <v>6096</v>
      </c>
      <c r="H8321" s="110" t="s">
        <v>6130</v>
      </c>
      <c r="I8321" s="110"/>
    </row>
    <row r="8322" spans="1:9" ht="11.25" customHeight="1" x14ac:dyDescent="0.2">
      <c r="A8322" s="181">
        <v>104888</v>
      </c>
      <c r="B8322" s="182" t="s">
        <v>7381</v>
      </c>
      <c r="C8322" s="182" t="s">
        <v>751</v>
      </c>
      <c r="D8322" s="183">
        <v>45013</v>
      </c>
      <c r="E8322" s="188" t="s">
        <v>15194</v>
      </c>
      <c r="F8322" s="186">
        <v>23420</v>
      </c>
      <c r="G8322" s="185" t="s">
        <v>6096</v>
      </c>
      <c r="H8322" s="110" t="s">
        <v>6155</v>
      </c>
      <c r="I8322" s="110"/>
    </row>
    <row r="8323" spans="1:9" ht="11.25" customHeight="1" x14ac:dyDescent="0.2">
      <c r="A8323" s="181">
        <v>104889</v>
      </c>
      <c r="B8323" s="182" t="s">
        <v>6338</v>
      </c>
      <c r="C8323" s="182" t="s">
        <v>171</v>
      </c>
      <c r="D8323" s="183">
        <v>45006</v>
      </c>
      <c r="E8323" s="188" t="s">
        <v>15194</v>
      </c>
      <c r="F8323" s="186">
        <v>61408</v>
      </c>
      <c r="G8323" s="185" t="s">
        <v>6096</v>
      </c>
      <c r="H8323" s="110" t="s">
        <v>6361</v>
      </c>
      <c r="I8323" s="110"/>
    </row>
    <row r="8324" spans="1:9" ht="11.25" customHeight="1" x14ac:dyDescent="0.2">
      <c r="A8324" s="181">
        <v>104890</v>
      </c>
      <c r="B8324" s="182" t="s">
        <v>10740</v>
      </c>
      <c r="C8324" s="182" t="s">
        <v>171</v>
      </c>
      <c r="D8324" s="183"/>
      <c r="E8324" s="188" t="s">
        <v>15193</v>
      </c>
      <c r="F8324" s="186">
        <v>0</v>
      </c>
      <c r="G8324" s="185" t="s">
        <v>6096</v>
      </c>
      <c r="H8324" s="110" t="s">
        <v>6166</v>
      </c>
      <c r="I8324" s="110"/>
    </row>
    <row r="8325" spans="1:9" ht="11.25" customHeight="1" x14ac:dyDescent="0.2">
      <c r="A8325" s="181">
        <v>104891</v>
      </c>
      <c r="B8325" s="182" t="s">
        <v>6337</v>
      </c>
      <c r="C8325" s="182" t="s">
        <v>171</v>
      </c>
      <c r="D8325" s="183">
        <v>45006</v>
      </c>
      <c r="E8325" s="188" t="s">
        <v>15194</v>
      </c>
      <c r="F8325" s="186">
        <v>130277</v>
      </c>
      <c r="G8325" s="185" t="s">
        <v>6096</v>
      </c>
      <c r="H8325" s="110" t="s">
        <v>6221</v>
      </c>
      <c r="I8325" s="110"/>
    </row>
    <row r="8326" spans="1:9" ht="11.25" customHeight="1" x14ac:dyDescent="0.2">
      <c r="A8326" s="181">
        <v>104892</v>
      </c>
      <c r="B8326" s="182" t="s">
        <v>10739</v>
      </c>
      <c r="C8326" s="182" t="s">
        <v>171</v>
      </c>
      <c r="D8326" s="183"/>
      <c r="E8326" s="188" t="s">
        <v>15193</v>
      </c>
      <c r="F8326" s="186">
        <v>0</v>
      </c>
      <c r="G8326" s="185" t="s">
        <v>6096</v>
      </c>
      <c r="H8326" s="110" t="s">
        <v>6155</v>
      </c>
      <c r="I8326" s="110"/>
    </row>
    <row r="8327" spans="1:9" ht="11.25" customHeight="1" x14ac:dyDescent="0.2">
      <c r="A8327" s="181">
        <v>104893</v>
      </c>
      <c r="B8327" s="182" t="s">
        <v>10738</v>
      </c>
      <c r="C8327" s="182" t="s">
        <v>171</v>
      </c>
      <c r="D8327" s="183"/>
      <c r="E8327" s="188" t="s">
        <v>15193</v>
      </c>
      <c r="F8327" s="186">
        <v>0</v>
      </c>
      <c r="G8327" s="185" t="s">
        <v>6634</v>
      </c>
      <c r="H8327" s="110" t="s">
        <v>6240</v>
      </c>
      <c r="I8327" s="110"/>
    </row>
    <row r="8328" spans="1:9" ht="11.25" customHeight="1" x14ac:dyDescent="0.2">
      <c r="A8328" s="181">
        <v>104894</v>
      </c>
      <c r="B8328" s="182" t="s">
        <v>10737</v>
      </c>
      <c r="C8328" s="182" t="s">
        <v>171</v>
      </c>
      <c r="D8328" s="183"/>
      <c r="E8328" s="188" t="s">
        <v>15193</v>
      </c>
      <c r="F8328" s="186">
        <v>0</v>
      </c>
      <c r="G8328" s="185" t="s">
        <v>6096</v>
      </c>
      <c r="H8328" s="110" t="s">
        <v>6141</v>
      </c>
      <c r="I8328" s="110"/>
    </row>
    <row r="8329" spans="1:9" ht="11.25" customHeight="1" x14ac:dyDescent="0.2">
      <c r="A8329" s="181">
        <v>104895</v>
      </c>
      <c r="B8329" s="182" t="s">
        <v>8548</v>
      </c>
      <c r="C8329" s="182" t="s">
        <v>171</v>
      </c>
      <c r="D8329" s="183">
        <v>43634</v>
      </c>
      <c r="E8329" s="188" t="s">
        <v>15195</v>
      </c>
      <c r="F8329" s="186">
        <v>62500</v>
      </c>
      <c r="G8329" s="185" t="s">
        <v>6096</v>
      </c>
      <c r="H8329" s="110" t="s">
        <v>7414</v>
      </c>
      <c r="I8329" s="110"/>
    </row>
    <row r="8330" spans="1:9" ht="11.25" customHeight="1" x14ac:dyDescent="0.2">
      <c r="A8330" s="181">
        <v>104896</v>
      </c>
      <c r="B8330" s="182" t="s">
        <v>9125</v>
      </c>
      <c r="C8330" s="182" t="s">
        <v>171</v>
      </c>
      <c r="D8330" s="183">
        <v>43528</v>
      </c>
      <c r="E8330" s="188" t="s">
        <v>15195</v>
      </c>
      <c r="F8330" s="186">
        <v>62708</v>
      </c>
      <c r="G8330" s="185" t="s">
        <v>11218</v>
      </c>
      <c r="H8330" s="110" t="s">
        <v>6342</v>
      </c>
      <c r="I8330" s="110"/>
    </row>
    <row r="8331" spans="1:9" ht="11.25" customHeight="1" x14ac:dyDescent="0.2">
      <c r="A8331" s="181">
        <v>104897</v>
      </c>
      <c r="B8331" s="182" t="s">
        <v>7312</v>
      </c>
      <c r="C8331" s="182" t="s">
        <v>171</v>
      </c>
      <c r="D8331" s="184">
        <v>44593</v>
      </c>
      <c r="E8331" s="188" t="s">
        <v>7328</v>
      </c>
      <c r="F8331" s="186">
        <v>24750</v>
      </c>
      <c r="G8331" s="185" t="s">
        <v>6096</v>
      </c>
      <c r="H8331" s="110" t="s">
        <v>7414</v>
      </c>
      <c r="I8331" s="110"/>
    </row>
    <row r="8332" spans="1:9" ht="11.25" customHeight="1" x14ac:dyDescent="0.2">
      <c r="A8332" s="181">
        <v>104898</v>
      </c>
      <c r="B8332" s="182" t="s">
        <v>3809</v>
      </c>
      <c r="C8332" s="182" t="s">
        <v>178</v>
      </c>
      <c r="D8332" s="183">
        <v>44589</v>
      </c>
      <c r="E8332" s="188" t="s">
        <v>7328</v>
      </c>
      <c r="F8332" s="186">
        <v>44888</v>
      </c>
      <c r="G8332" s="185" t="s">
        <v>6096</v>
      </c>
      <c r="H8332" s="110" t="s">
        <v>7414</v>
      </c>
      <c r="I8332" s="110"/>
    </row>
    <row r="8333" spans="1:9" ht="11.25" customHeight="1" x14ac:dyDescent="0.2">
      <c r="A8333" s="181">
        <v>104899</v>
      </c>
      <c r="B8333" s="182" t="s">
        <v>3821</v>
      </c>
      <c r="C8333" s="182" t="s">
        <v>178</v>
      </c>
      <c r="D8333" s="183">
        <v>44589</v>
      </c>
      <c r="E8333" s="188" t="s">
        <v>7328</v>
      </c>
      <c r="F8333" s="186">
        <v>30546</v>
      </c>
      <c r="G8333" s="185" t="s">
        <v>6096</v>
      </c>
      <c r="H8333" s="110" t="s">
        <v>7414</v>
      </c>
      <c r="I8333" s="110"/>
    </row>
    <row r="8334" spans="1:9" ht="11.25" customHeight="1" x14ac:dyDescent="0.2">
      <c r="A8334" s="181">
        <v>104900</v>
      </c>
      <c r="B8334" s="182" t="s">
        <v>10736</v>
      </c>
      <c r="C8334" s="182" t="s">
        <v>178</v>
      </c>
      <c r="D8334" s="183"/>
      <c r="E8334" s="188" t="s">
        <v>15193</v>
      </c>
      <c r="F8334" s="186">
        <v>0</v>
      </c>
      <c r="G8334" s="185" t="s">
        <v>8988</v>
      </c>
      <c r="H8334" s="110" t="s">
        <v>6164</v>
      </c>
      <c r="I8334" s="110"/>
    </row>
    <row r="8335" spans="1:9" ht="11.25" customHeight="1" x14ac:dyDescent="0.2">
      <c r="A8335" s="181">
        <v>104901</v>
      </c>
      <c r="B8335" s="182" t="s">
        <v>3377</v>
      </c>
      <c r="C8335" s="182" t="s">
        <v>171</v>
      </c>
      <c r="D8335" s="183"/>
      <c r="E8335" s="188" t="s">
        <v>15193</v>
      </c>
      <c r="F8335" s="186">
        <v>0</v>
      </c>
      <c r="G8335" s="185" t="s">
        <v>8988</v>
      </c>
      <c r="H8335" s="110" t="s">
        <v>6164</v>
      </c>
      <c r="I8335" s="110"/>
    </row>
    <row r="8336" spans="1:9" ht="11.25" customHeight="1" x14ac:dyDescent="0.2">
      <c r="A8336" s="181">
        <v>104902</v>
      </c>
      <c r="B8336" s="182" t="s">
        <v>6942</v>
      </c>
      <c r="C8336" s="182" t="s">
        <v>178</v>
      </c>
      <c r="D8336" s="184">
        <v>45426</v>
      </c>
      <c r="E8336" s="188" t="s">
        <v>10909</v>
      </c>
      <c r="F8336" s="186">
        <v>658886.99</v>
      </c>
      <c r="G8336" s="185" t="s">
        <v>8988</v>
      </c>
      <c r="H8336" s="110" t="s">
        <v>6164</v>
      </c>
      <c r="I8336" s="110"/>
    </row>
    <row r="8337" spans="1:9" ht="11.25" customHeight="1" x14ac:dyDescent="0.2">
      <c r="A8337" s="181">
        <v>104903</v>
      </c>
      <c r="B8337" s="182" t="s">
        <v>10735</v>
      </c>
      <c r="C8337" s="182" t="s">
        <v>178</v>
      </c>
      <c r="D8337" s="183">
        <v>45015</v>
      </c>
      <c r="E8337" s="188" t="s">
        <v>15194</v>
      </c>
      <c r="F8337" s="186">
        <v>14222</v>
      </c>
      <c r="G8337" s="185" t="s">
        <v>6096</v>
      </c>
      <c r="H8337" s="110" t="s">
        <v>6119</v>
      </c>
      <c r="I8337" s="110"/>
    </row>
    <row r="8338" spans="1:9" ht="11.25" customHeight="1" x14ac:dyDescent="0.2">
      <c r="A8338" s="181">
        <v>104904</v>
      </c>
      <c r="B8338" s="182" t="s">
        <v>10734</v>
      </c>
      <c r="C8338" s="182" t="s">
        <v>178</v>
      </c>
      <c r="D8338" s="183">
        <v>45015</v>
      </c>
      <c r="E8338" s="188" t="s">
        <v>15194</v>
      </c>
      <c r="F8338" s="186">
        <v>108911</v>
      </c>
      <c r="G8338" s="185" t="s">
        <v>7618</v>
      </c>
      <c r="H8338" s="110" t="s">
        <v>6280</v>
      </c>
      <c r="I8338" s="110"/>
    </row>
    <row r="8339" spans="1:9" ht="11.25" customHeight="1" x14ac:dyDescent="0.2">
      <c r="A8339" s="181">
        <v>104905</v>
      </c>
      <c r="B8339" s="182" t="s">
        <v>10733</v>
      </c>
      <c r="C8339" s="182" t="s">
        <v>178</v>
      </c>
      <c r="D8339" s="183">
        <v>45015</v>
      </c>
      <c r="E8339" s="188" t="s">
        <v>15194</v>
      </c>
      <c r="F8339" s="186">
        <v>87342</v>
      </c>
      <c r="G8339" s="185" t="s">
        <v>6096</v>
      </c>
      <c r="H8339" s="110" t="s">
        <v>7394</v>
      </c>
      <c r="I8339" s="110"/>
    </row>
    <row r="8340" spans="1:9" ht="11.25" customHeight="1" x14ac:dyDescent="0.2">
      <c r="A8340" s="181">
        <v>104906</v>
      </c>
      <c r="B8340" s="182" t="s">
        <v>1459</v>
      </c>
      <c r="C8340" s="182" t="s">
        <v>178</v>
      </c>
      <c r="D8340" s="184">
        <v>45015</v>
      </c>
      <c r="E8340" s="188" t="s">
        <v>15194</v>
      </c>
      <c r="F8340" s="186">
        <v>15285</v>
      </c>
      <c r="G8340" s="185" t="s">
        <v>6096</v>
      </c>
      <c r="H8340" s="110" t="s">
        <v>6119</v>
      </c>
      <c r="I8340" s="110"/>
    </row>
    <row r="8341" spans="1:9" ht="11.25" customHeight="1" x14ac:dyDescent="0.2">
      <c r="A8341" s="181">
        <v>104907</v>
      </c>
      <c r="B8341" s="182" t="s">
        <v>1460</v>
      </c>
      <c r="C8341" s="182" t="s">
        <v>178</v>
      </c>
      <c r="D8341" s="183">
        <v>45015</v>
      </c>
      <c r="E8341" s="188" t="s">
        <v>15194</v>
      </c>
      <c r="F8341" s="186">
        <v>16734.009999999998</v>
      </c>
      <c r="G8341" s="185" t="s">
        <v>6096</v>
      </c>
      <c r="H8341" s="110" t="s">
        <v>6119</v>
      </c>
      <c r="I8341" s="110"/>
    </row>
    <row r="8342" spans="1:9" ht="11.25" customHeight="1" x14ac:dyDescent="0.2">
      <c r="A8342" s="181">
        <v>104908</v>
      </c>
      <c r="B8342" s="182" t="s">
        <v>10732</v>
      </c>
      <c r="C8342" s="182" t="s">
        <v>178</v>
      </c>
      <c r="D8342" s="183">
        <v>45015</v>
      </c>
      <c r="E8342" s="188" t="s">
        <v>15194</v>
      </c>
      <c r="F8342" s="186">
        <v>11145</v>
      </c>
      <c r="G8342" s="185" t="s">
        <v>6604</v>
      </c>
      <c r="H8342" s="110" t="s">
        <v>6451</v>
      </c>
      <c r="I8342" s="110"/>
    </row>
    <row r="8343" spans="1:9" ht="11.25" customHeight="1" x14ac:dyDescent="0.2">
      <c r="A8343" s="181">
        <v>104909</v>
      </c>
      <c r="B8343" s="182" t="s">
        <v>1461</v>
      </c>
      <c r="C8343" s="182" t="s">
        <v>178</v>
      </c>
      <c r="D8343" s="183">
        <v>45015</v>
      </c>
      <c r="E8343" s="188" t="s">
        <v>15194</v>
      </c>
      <c r="F8343" s="186">
        <v>9705</v>
      </c>
      <c r="G8343" s="185" t="s">
        <v>7602</v>
      </c>
      <c r="H8343" s="110" t="s">
        <v>6280</v>
      </c>
      <c r="I8343" s="110"/>
    </row>
    <row r="8344" spans="1:9" ht="11.25" customHeight="1" x14ac:dyDescent="0.2">
      <c r="A8344" s="181">
        <v>104910</v>
      </c>
      <c r="B8344" s="182" t="s">
        <v>9274</v>
      </c>
      <c r="C8344" s="182" t="s">
        <v>751</v>
      </c>
      <c r="D8344" s="183">
        <v>45013</v>
      </c>
      <c r="E8344" s="188" t="s">
        <v>15194</v>
      </c>
      <c r="F8344" s="186">
        <v>133943</v>
      </c>
      <c r="G8344" s="185" t="s">
        <v>6096</v>
      </c>
      <c r="H8344" s="110" t="s">
        <v>6194</v>
      </c>
      <c r="I8344" s="110"/>
    </row>
    <row r="8345" spans="1:9" ht="11.25" customHeight="1" x14ac:dyDescent="0.2">
      <c r="A8345" s="181">
        <v>104911</v>
      </c>
      <c r="B8345" s="182" t="s">
        <v>10731</v>
      </c>
      <c r="C8345" s="182" t="s">
        <v>178</v>
      </c>
      <c r="D8345" s="183">
        <v>44601</v>
      </c>
      <c r="E8345" s="188" t="s">
        <v>7328</v>
      </c>
      <c r="F8345" s="186">
        <v>720961</v>
      </c>
      <c r="G8345" s="185" t="s">
        <v>11226</v>
      </c>
      <c r="H8345" s="110" t="s">
        <v>6221</v>
      </c>
      <c r="I8345" s="110"/>
    </row>
    <row r="8346" spans="1:9" ht="11.25" customHeight="1" x14ac:dyDescent="0.2">
      <c r="A8346" s="181">
        <v>104912</v>
      </c>
      <c r="B8346" s="182" t="s">
        <v>7112</v>
      </c>
      <c r="C8346" s="182" t="s">
        <v>178</v>
      </c>
      <c r="D8346" s="184">
        <v>45007</v>
      </c>
      <c r="E8346" s="188" t="s">
        <v>15194</v>
      </c>
      <c r="F8346" s="186">
        <v>14080</v>
      </c>
      <c r="G8346" s="185" t="s">
        <v>6445</v>
      </c>
      <c r="H8346" s="110" t="s">
        <v>6221</v>
      </c>
      <c r="I8346" s="110"/>
    </row>
    <row r="8347" spans="1:9" ht="11.25" customHeight="1" x14ac:dyDescent="0.2">
      <c r="A8347" s="181">
        <v>104913</v>
      </c>
      <c r="B8347" s="182" t="s">
        <v>10730</v>
      </c>
      <c r="C8347" s="182" t="s">
        <v>178</v>
      </c>
      <c r="D8347" s="183"/>
      <c r="E8347" s="188" t="s">
        <v>15193</v>
      </c>
      <c r="F8347" s="186">
        <v>0</v>
      </c>
      <c r="G8347" s="185" t="s">
        <v>11226</v>
      </c>
      <c r="H8347" s="110" t="s">
        <v>6221</v>
      </c>
      <c r="I8347" s="110"/>
    </row>
    <row r="8348" spans="1:9" ht="11.25" customHeight="1" x14ac:dyDescent="0.2">
      <c r="A8348" s="181">
        <v>104914</v>
      </c>
      <c r="B8348" s="182" t="s">
        <v>5155</v>
      </c>
      <c r="C8348" s="182" t="s">
        <v>178</v>
      </c>
      <c r="D8348" s="183">
        <v>44592</v>
      </c>
      <c r="E8348" s="188" t="s">
        <v>7328</v>
      </c>
      <c r="F8348" s="186">
        <v>27202</v>
      </c>
      <c r="G8348" s="185" t="s">
        <v>6096</v>
      </c>
      <c r="H8348" s="110" t="s">
        <v>6166</v>
      </c>
      <c r="I8348" s="110"/>
    </row>
    <row r="8349" spans="1:9" ht="11.25" customHeight="1" x14ac:dyDescent="0.2">
      <c r="A8349" s="181">
        <v>104915</v>
      </c>
      <c r="B8349" s="182" t="s">
        <v>2630</v>
      </c>
      <c r="C8349" s="182" t="s">
        <v>178</v>
      </c>
      <c r="D8349" s="184"/>
      <c r="E8349" s="188" t="s">
        <v>15193</v>
      </c>
      <c r="F8349" s="186">
        <v>0</v>
      </c>
      <c r="G8349" s="185" t="s">
        <v>6096</v>
      </c>
      <c r="H8349" s="110" t="s">
        <v>6155</v>
      </c>
      <c r="I8349" s="110"/>
    </row>
    <row r="8350" spans="1:9" ht="11.25" customHeight="1" x14ac:dyDescent="0.2">
      <c r="A8350" s="181">
        <v>104916</v>
      </c>
      <c r="B8350" s="182" t="s">
        <v>7111</v>
      </c>
      <c r="C8350" s="182" t="s">
        <v>178</v>
      </c>
      <c r="D8350" s="183">
        <v>45006</v>
      </c>
      <c r="E8350" s="188" t="s">
        <v>15194</v>
      </c>
      <c r="F8350" s="186">
        <v>23488774</v>
      </c>
      <c r="G8350" s="185" t="s">
        <v>6096</v>
      </c>
      <c r="H8350" s="110" t="s">
        <v>6573</v>
      </c>
      <c r="I8350" s="110"/>
    </row>
    <row r="8351" spans="1:9" ht="11.25" customHeight="1" x14ac:dyDescent="0.2">
      <c r="A8351" s="181">
        <v>104917</v>
      </c>
      <c r="B8351" s="182" t="s">
        <v>2435</v>
      </c>
      <c r="C8351" s="182" t="s">
        <v>178</v>
      </c>
      <c r="D8351" s="184">
        <v>43544</v>
      </c>
      <c r="E8351" s="188" t="s">
        <v>15195</v>
      </c>
      <c r="F8351" s="186">
        <v>283425</v>
      </c>
      <c r="G8351" s="185" t="s">
        <v>6096</v>
      </c>
      <c r="H8351" s="110" t="s">
        <v>6573</v>
      </c>
      <c r="I8351" s="110"/>
    </row>
    <row r="8352" spans="1:9" ht="11.25" customHeight="1" x14ac:dyDescent="0.2">
      <c r="A8352" s="181">
        <v>104918</v>
      </c>
      <c r="B8352" s="182" t="s">
        <v>1517</v>
      </c>
      <c r="C8352" s="182" t="s">
        <v>178</v>
      </c>
      <c r="D8352" s="183"/>
      <c r="E8352" s="188" t="s">
        <v>15193</v>
      </c>
      <c r="F8352" s="186">
        <v>0</v>
      </c>
      <c r="G8352" s="185" t="s">
        <v>6096</v>
      </c>
      <c r="H8352" s="110" t="s">
        <v>6573</v>
      </c>
      <c r="I8352" s="110"/>
    </row>
    <row r="8353" spans="1:9" ht="11.25" customHeight="1" x14ac:dyDescent="0.2">
      <c r="A8353" s="181">
        <v>104919</v>
      </c>
      <c r="B8353" s="182" t="s">
        <v>1724</v>
      </c>
      <c r="C8353" s="182" t="s">
        <v>178</v>
      </c>
      <c r="D8353" s="183">
        <v>44592</v>
      </c>
      <c r="E8353" s="188" t="s">
        <v>7328</v>
      </c>
      <c r="F8353" s="186">
        <v>40775</v>
      </c>
      <c r="G8353" s="185" t="s">
        <v>7363</v>
      </c>
      <c r="H8353" s="110" t="s">
        <v>6340</v>
      </c>
      <c r="I8353" s="110"/>
    </row>
    <row r="8354" spans="1:9" ht="11.25" customHeight="1" x14ac:dyDescent="0.2">
      <c r="A8354" s="181">
        <v>104920</v>
      </c>
      <c r="B8354" s="182" t="s">
        <v>10729</v>
      </c>
      <c r="C8354" s="182" t="s">
        <v>178</v>
      </c>
      <c r="D8354" s="183"/>
      <c r="E8354" s="188" t="s">
        <v>15193</v>
      </c>
      <c r="F8354" s="186">
        <v>0</v>
      </c>
      <c r="G8354" s="185" t="s">
        <v>6455</v>
      </c>
      <c r="H8354" s="110" t="s">
        <v>6152</v>
      </c>
      <c r="I8354" s="110"/>
    </row>
    <row r="8355" spans="1:9" ht="11.25" customHeight="1" x14ac:dyDescent="0.2">
      <c r="A8355" s="181">
        <v>104921</v>
      </c>
      <c r="B8355" s="182" t="s">
        <v>10728</v>
      </c>
      <c r="C8355" s="182" t="s">
        <v>178</v>
      </c>
      <c r="D8355" s="183"/>
      <c r="E8355" s="188" t="s">
        <v>15193</v>
      </c>
      <c r="F8355" s="186">
        <v>0</v>
      </c>
      <c r="G8355" s="185" t="s">
        <v>6455</v>
      </c>
      <c r="H8355" s="110" t="s">
        <v>6152</v>
      </c>
      <c r="I8355" s="110"/>
    </row>
    <row r="8356" spans="1:9" ht="11.25" customHeight="1" x14ac:dyDescent="0.2">
      <c r="A8356" s="181">
        <v>104922</v>
      </c>
      <c r="B8356" s="182" t="s">
        <v>7098</v>
      </c>
      <c r="C8356" s="182" t="s">
        <v>273</v>
      </c>
      <c r="D8356" s="183">
        <v>45013</v>
      </c>
      <c r="E8356" s="188" t="s">
        <v>15194</v>
      </c>
      <c r="F8356" s="186">
        <v>52440</v>
      </c>
      <c r="G8356" s="185" t="s">
        <v>6455</v>
      </c>
      <c r="H8356" s="110" t="s">
        <v>6152</v>
      </c>
      <c r="I8356" s="110"/>
    </row>
    <row r="8357" spans="1:9" ht="11.25" customHeight="1" x14ac:dyDescent="0.2">
      <c r="A8357" s="181">
        <v>104923</v>
      </c>
      <c r="B8357" s="182" t="s">
        <v>3001</v>
      </c>
      <c r="C8357" s="182" t="s">
        <v>178</v>
      </c>
      <c r="D8357" s="183">
        <v>44592</v>
      </c>
      <c r="E8357" s="188" t="s">
        <v>7328</v>
      </c>
      <c r="F8357" s="186">
        <v>70293</v>
      </c>
      <c r="G8357" s="185" t="s">
        <v>6096</v>
      </c>
      <c r="H8357" s="110" t="s">
        <v>6221</v>
      </c>
      <c r="I8357" s="110"/>
    </row>
    <row r="8358" spans="1:9" ht="11.25" customHeight="1" x14ac:dyDescent="0.2">
      <c r="A8358" s="181">
        <v>104924</v>
      </c>
      <c r="B8358" s="182" t="s">
        <v>10727</v>
      </c>
      <c r="C8358" s="182" t="s">
        <v>178</v>
      </c>
      <c r="D8358" s="183"/>
      <c r="E8358" s="188" t="s">
        <v>15193</v>
      </c>
      <c r="F8358" s="186">
        <v>0</v>
      </c>
      <c r="G8358" s="185" t="s">
        <v>6096</v>
      </c>
      <c r="H8358" s="110" t="s">
        <v>6155</v>
      </c>
      <c r="I8358" s="110"/>
    </row>
    <row r="8359" spans="1:9" ht="11.25" customHeight="1" x14ac:dyDescent="0.2">
      <c r="A8359" s="181">
        <v>104925</v>
      </c>
      <c r="B8359" s="182" t="s">
        <v>10726</v>
      </c>
      <c r="C8359" s="182" t="s">
        <v>178</v>
      </c>
      <c r="D8359" s="183"/>
      <c r="E8359" s="188" t="s">
        <v>15193</v>
      </c>
      <c r="F8359" s="186">
        <v>0</v>
      </c>
      <c r="G8359" s="185" t="s">
        <v>6096</v>
      </c>
      <c r="H8359" s="110" t="s">
        <v>6195</v>
      </c>
      <c r="I8359" s="110"/>
    </row>
    <row r="8360" spans="1:9" ht="11.25" customHeight="1" x14ac:dyDescent="0.2">
      <c r="A8360" s="181">
        <v>104926</v>
      </c>
      <c r="B8360" s="182" t="s">
        <v>2166</v>
      </c>
      <c r="C8360" s="182" t="s">
        <v>178</v>
      </c>
      <c r="D8360" s="183"/>
      <c r="E8360" s="188" t="s">
        <v>15193</v>
      </c>
      <c r="F8360" s="186">
        <v>0</v>
      </c>
      <c r="G8360" s="185" t="s">
        <v>6096</v>
      </c>
      <c r="H8360" s="110" t="s">
        <v>6434</v>
      </c>
      <c r="I8360" s="110"/>
    </row>
    <row r="8361" spans="1:9" ht="11.25" customHeight="1" x14ac:dyDescent="0.2">
      <c r="A8361" s="181">
        <v>104928</v>
      </c>
      <c r="B8361" s="182" t="s">
        <v>6336</v>
      </c>
      <c r="C8361" s="182" t="s">
        <v>178</v>
      </c>
      <c r="D8361" s="183">
        <v>45013</v>
      </c>
      <c r="E8361" s="188" t="s">
        <v>15194</v>
      </c>
      <c r="F8361" s="186">
        <v>39148</v>
      </c>
      <c r="G8361" s="185" t="s">
        <v>6096</v>
      </c>
      <c r="H8361" s="110" t="s">
        <v>6280</v>
      </c>
      <c r="I8361" s="110"/>
    </row>
    <row r="8362" spans="1:9" ht="11.25" customHeight="1" x14ac:dyDescent="0.2">
      <c r="A8362" s="181">
        <v>104929</v>
      </c>
      <c r="B8362" s="182" t="s">
        <v>3347</v>
      </c>
      <c r="C8362" s="182" t="s">
        <v>178</v>
      </c>
      <c r="D8362" s="183"/>
      <c r="E8362" s="188" t="s">
        <v>15193</v>
      </c>
      <c r="F8362" s="186">
        <v>0</v>
      </c>
      <c r="G8362" s="185" t="s">
        <v>6615</v>
      </c>
      <c r="H8362" s="110" t="s">
        <v>6280</v>
      </c>
      <c r="I8362" s="110"/>
    </row>
    <row r="8363" spans="1:9" ht="11.25" customHeight="1" x14ac:dyDescent="0.2">
      <c r="A8363" s="181">
        <v>104930</v>
      </c>
      <c r="B8363" s="182" t="s">
        <v>2285</v>
      </c>
      <c r="C8363" s="182" t="s">
        <v>178</v>
      </c>
      <c r="D8363" s="184"/>
      <c r="E8363" s="188" t="s">
        <v>15193</v>
      </c>
      <c r="F8363" s="186">
        <v>0</v>
      </c>
      <c r="G8363" s="185" t="s">
        <v>6096</v>
      </c>
      <c r="H8363" s="110" t="s">
        <v>6168</v>
      </c>
      <c r="I8363" s="110"/>
    </row>
    <row r="8364" spans="1:9" ht="11.25" customHeight="1" x14ac:dyDescent="0.2">
      <c r="A8364" s="181">
        <v>104931</v>
      </c>
      <c r="B8364" s="182" t="s">
        <v>1080</v>
      </c>
      <c r="C8364" s="182" t="s">
        <v>178</v>
      </c>
      <c r="D8364" s="183"/>
      <c r="E8364" s="188" t="s">
        <v>15193</v>
      </c>
      <c r="F8364" s="186">
        <v>0</v>
      </c>
      <c r="G8364" s="185" t="s">
        <v>6450</v>
      </c>
      <c r="H8364" s="110" t="s">
        <v>6451</v>
      </c>
      <c r="I8364" s="110"/>
    </row>
    <row r="8365" spans="1:9" ht="11.25" customHeight="1" x14ac:dyDescent="0.2">
      <c r="A8365" s="181">
        <v>104932</v>
      </c>
      <c r="B8365" s="182" t="s">
        <v>2908</v>
      </c>
      <c r="C8365" s="182" t="s">
        <v>751</v>
      </c>
      <c r="D8365" s="183">
        <v>44588</v>
      </c>
      <c r="E8365" s="188" t="s">
        <v>7328</v>
      </c>
      <c r="F8365" s="186">
        <v>104458</v>
      </c>
      <c r="G8365" s="185" t="s">
        <v>6634</v>
      </c>
      <c r="H8365" s="110" t="s">
        <v>6240</v>
      </c>
      <c r="I8365" s="110"/>
    </row>
    <row r="8366" spans="1:9" ht="11.25" customHeight="1" x14ac:dyDescent="0.2">
      <c r="A8366" s="181">
        <v>104933</v>
      </c>
      <c r="B8366" s="182" t="s">
        <v>7838</v>
      </c>
      <c r="C8366" s="182" t="s">
        <v>168</v>
      </c>
      <c r="D8366" s="183">
        <v>43840</v>
      </c>
      <c r="E8366" s="188" t="s">
        <v>15196</v>
      </c>
      <c r="F8366" s="186">
        <v>34488</v>
      </c>
      <c r="G8366" s="185" t="s">
        <v>6096</v>
      </c>
      <c r="H8366" s="110" t="s">
        <v>6406</v>
      </c>
      <c r="I8366" s="110"/>
    </row>
    <row r="8367" spans="1:9" ht="11.25" customHeight="1" x14ac:dyDescent="0.2">
      <c r="A8367" s="181">
        <v>104934</v>
      </c>
      <c r="B8367" s="182" t="s">
        <v>7837</v>
      </c>
      <c r="C8367" s="182" t="s">
        <v>168</v>
      </c>
      <c r="D8367" s="184">
        <v>43840</v>
      </c>
      <c r="E8367" s="188" t="s">
        <v>15196</v>
      </c>
      <c r="F8367" s="186">
        <v>38394.01</v>
      </c>
      <c r="G8367" s="185" t="s">
        <v>6445</v>
      </c>
      <c r="H8367" s="110" t="s">
        <v>6221</v>
      </c>
      <c r="I8367" s="110"/>
    </row>
    <row r="8368" spans="1:9" ht="11.25" customHeight="1" x14ac:dyDescent="0.2">
      <c r="A8368" s="181">
        <v>104935</v>
      </c>
      <c r="B8368" s="182" t="s">
        <v>6335</v>
      </c>
      <c r="C8368" s="182" t="s">
        <v>178</v>
      </c>
      <c r="D8368" s="183">
        <v>45006</v>
      </c>
      <c r="E8368" s="188" t="s">
        <v>15194</v>
      </c>
      <c r="F8368" s="186">
        <v>120853</v>
      </c>
      <c r="G8368" s="185" t="s">
        <v>6445</v>
      </c>
      <c r="H8368" s="110" t="s">
        <v>6221</v>
      </c>
      <c r="I8368" s="110"/>
    </row>
    <row r="8369" spans="1:9" ht="11.25" customHeight="1" x14ac:dyDescent="0.2">
      <c r="A8369" s="181">
        <v>104936</v>
      </c>
      <c r="B8369" s="182" t="s">
        <v>931</v>
      </c>
      <c r="C8369" s="182" t="s">
        <v>168</v>
      </c>
      <c r="D8369" s="183">
        <v>45013</v>
      </c>
      <c r="E8369" s="188" t="s">
        <v>15194</v>
      </c>
      <c r="F8369" s="186">
        <v>2225</v>
      </c>
      <c r="G8369" s="185" t="s">
        <v>7668</v>
      </c>
      <c r="H8369" s="110" t="s">
        <v>6152</v>
      </c>
      <c r="I8369" s="110"/>
    </row>
    <row r="8370" spans="1:9" ht="11.25" customHeight="1" x14ac:dyDescent="0.2">
      <c r="A8370" s="181">
        <v>104937</v>
      </c>
      <c r="B8370" s="182" t="s">
        <v>7930</v>
      </c>
      <c r="C8370" s="182" t="s">
        <v>5199</v>
      </c>
      <c r="D8370" s="183">
        <v>45329</v>
      </c>
      <c r="E8370" s="188" t="s">
        <v>10909</v>
      </c>
      <c r="F8370" s="186">
        <v>130404</v>
      </c>
      <c r="G8370" s="185" t="s">
        <v>7592</v>
      </c>
      <c r="H8370" s="110" t="s">
        <v>6168</v>
      </c>
      <c r="I8370" s="110"/>
    </row>
    <row r="8371" spans="1:9" ht="11.25" customHeight="1" x14ac:dyDescent="0.2">
      <c r="A8371" s="181">
        <v>104938</v>
      </c>
      <c r="B8371" s="182" t="s">
        <v>7971</v>
      </c>
      <c r="C8371" s="182" t="s">
        <v>5199</v>
      </c>
      <c r="D8371" s="183">
        <v>45329</v>
      </c>
      <c r="E8371" s="188" t="s">
        <v>10909</v>
      </c>
      <c r="F8371" s="186">
        <v>76402</v>
      </c>
      <c r="G8371" s="185" t="s">
        <v>6687</v>
      </c>
      <c r="H8371" s="110" t="s">
        <v>6236</v>
      </c>
      <c r="I8371" s="110"/>
    </row>
    <row r="8372" spans="1:9" ht="11.25" customHeight="1" x14ac:dyDescent="0.2">
      <c r="A8372" s="181">
        <v>104939</v>
      </c>
      <c r="B8372" s="182" t="s">
        <v>918</v>
      </c>
      <c r="C8372" s="182" t="s">
        <v>4484</v>
      </c>
      <c r="D8372" s="183">
        <v>45013</v>
      </c>
      <c r="E8372" s="188" t="s">
        <v>15194</v>
      </c>
      <c r="F8372" s="186">
        <v>14453</v>
      </c>
      <c r="G8372" s="185" t="s">
        <v>8080</v>
      </c>
      <c r="H8372" s="110" t="s">
        <v>6152</v>
      </c>
      <c r="I8372" s="110"/>
    </row>
    <row r="8373" spans="1:9" ht="11.25" customHeight="1" x14ac:dyDescent="0.2">
      <c r="A8373" s="181">
        <v>104941</v>
      </c>
      <c r="B8373" s="182" t="s">
        <v>1196</v>
      </c>
      <c r="C8373" s="182" t="s">
        <v>178</v>
      </c>
      <c r="D8373" s="184">
        <v>44589</v>
      </c>
      <c r="E8373" s="188" t="s">
        <v>7328</v>
      </c>
      <c r="F8373" s="186">
        <v>35231</v>
      </c>
      <c r="G8373" s="185" t="s">
        <v>11237</v>
      </c>
      <c r="H8373" s="110" t="s">
        <v>6451</v>
      </c>
      <c r="I8373" s="110"/>
    </row>
    <row r="8374" spans="1:9" ht="11.25" customHeight="1" x14ac:dyDescent="0.2">
      <c r="A8374" s="181">
        <v>104942</v>
      </c>
      <c r="B8374" s="182" t="s">
        <v>1197</v>
      </c>
      <c r="C8374" s="182" t="s">
        <v>178</v>
      </c>
      <c r="D8374" s="183">
        <v>45007</v>
      </c>
      <c r="E8374" s="188" t="s">
        <v>15194</v>
      </c>
      <c r="F8374" s="186">
        <v>31319</v>
      </c>
      <c r="G8374" s="185" t="s">
        <v>11238</v>
      </c>
      <c r="H8374" s="110" t="s">
        <v>6451</v>
      </c>
      <c r="I8374" s="110"/>
    </row>
    <row r="8375" spans="1:9" ht="11.25" customHeight="1" x14ac:dyDescent="0.2">
      <c r="A8375" s="181">
        <v>104943</v>
      </c>
      <c r="B8375" s="182" t="s">
        <v>1198</v>
      </c>
      <c r="C8375" s="182" t="s">
        <v>178</v>
      </c>
      <c r="D8375" s="183">
        <v>44589</v>
      </c>
      <c r="E8375" s="188" t="s">
        <v>7328</v>
      </c>
      <c r="F8375" s="186">
        <v>37670</v>
      </c>
      <c r="G8375" s="185" t="s">
        <v>6096</v>
      </c>
      <c r="H8375" s="110" t="s">
        <v>7462</v>
      </c>
      <c r="I8375" s="110"/>
    </row>
    <row r="8376" spans="1:9" ht="11.25" customHeight="1" x14ac:dyDescent="0.2">
      <c r="A8376" s="181">
        <v>104944</v>
      </c>
      <c r="B8376" s="182" t="s">
        <v>1194</v>
      </c>
      <c r="C8376" s="182" t="s">
        <v>178</v>
      </c>
      <c r="D8376" s="183">
        <v>44589</v>
      </c>
      <c r="E8376" s="188" t="s">
        <v>7328</v>
      </c>
      <c r="F8376" s="186">
        <v>68456</v>
      </c>
      <c r="G8376" s="185" t="s">
        <v>6096</v>
      </c>
      <c r="H8376" s="110" t="s">
        <v>6342</v>
      </c>
      <c r="I8376" s="110"/>
    </row>
    <row r="8377" spans="1:9" ht="11.25" customHeight="1" x14ac:dyDescent="0.2">
      <c r="A8377" s="181">
        <v>104945</v>
      </c>
      <c r="B8377" s="182" t="s">
        <v>1193</v>
      </c>
      <c r="C8377" s="182" t="s">
        <v>178</v>
      </c>
      <c r="D8377" s="184">
        <v>44589</v>
      </c>
      <c r="E8377" s="188" t="s">
        <v>7328</v>
      </c>
      <c r="F8377" s="186">
        <v>424031</v>
      </c>
      <c r="G8377" s="185" t="s">
        <v>6585</v>
      </c>
      <c r="H8377" s="110" t="s">
        <v>6152</v>
      </c>
      <c r="I8377" s="110"/>
    </row>
    <row r="8378" spans="1:9" ht="11.25" customHeight="1" x14ac:dyDescent="0.2">
      <c r="A8378" s="181">
        <v>104946</v>
      </c>
      <c r="B8378" s="182" t="s">
        <v>3112</v>
      </c>
      <c r="C8378" s="182" t="s">
        <v>178</v>
      </c>
      <c r="D8378" s="183"/>
      <c r="E8378" s="188" t="s">
        <v>15193</v>
      </c>
      <c r="F8378" s="186">
        <v>0</v>
      </c>
      <c r="G8378" s="185" t="s">
        <v>6534</v>
      </c>
      <c r="H8378" s="110" t="s">
        <v>6152</v>
      </c>
      <c r="I8378" s="110"/>
    </row>
    <row r="8379" spans="1:9" ht="11.25" customHeight="1" x14ac:dyDescent="0.2">
      <c r="A8379" s="181">
        <v>104950</v>
      </c>
      <c r="B8379" s="182" t="s">
        <v>3102</v>
      </c>
      <c r="C8379" s="182" t="s">
        <v>178</v>
      </c>
      <c r="D8379" s="183"/>
      <c r="E8379" s="188" t="s">
        <v>15193</v>
      </c>
      <c r="F8379" s="186">
        <v>0</v>
      </c>
      <c r="G8379" s="185" t="s">
        <v>6096</v>
      </c>
      <c r="H8379" s="110" t="s">
        <v>6195</v>
      </c>
      <c r="I8379" s="110"/>
    </row>
    <row r="8380" spans="1:9" ht="11.25" customHeight="1" x14ac:dyDescent="0.2">
      <c r="A8380" s="181">
        <v>104952</v>
      </c>
      <c r="B8380" s="182" t="s">
        <v>429</v>
      </c>
      <c r="C8380" s="182" t="s">
        <v>178</v>
      </c>
      <c r="D8380" s="183"/>
      <c r="E8380" s="188" t="s">
        <v>15193</v>
      </c>
      <c r="F8380" s="186">
        <v>0</v>
      </c>
      <c r="G8380" s="185" t="s">
        <v>11243</v>
      </c>
      <c r="H8380" s="110" t="s">
        <v>6240</v>
      </c>
      <c r="I8380" s="110"/>
    </row>
    <row r="8381" spans="1:9" ht="11.25" customHeight="1" x14ac:dyDescent="0.2">
      <c r="A8381" s="181">
        <v>104953</v>
      </c>
      <c r="B8381" s="182" t="s">
        <v>1722</v>
      </c>
      <c r="C8381" s="182" t="s">
        <v>751</v>
      </c>
      <c r="D8381" s="183">
        <v>44991</v>
      </c>
      <c r="E8381" s="188" t="s">
        <v>15194</v>
      </c>
      <c r="F8381" s="186">
        <v>301588</v>
      </c>
      <c r="G8381" s="185" t="s">
        <v>11245</v>
      </c>
      <c r="H8381" s="110" t="s">
        <v>6158</v>
      </c>
      <c r="I8381" s="110"/>
    </row>
    <row r="8382" spans="1:9" ht="11.25" customHeight="1" x14ac:dyDescent="0.2">
      <c r="A8382" s="181">
        <v>104954</v>
      </c>
      <c r="B8382" s="182" t="s">
        <v>7836</v>
      </c>
      <c r="C8382" s="182" t="s">
        <v>168</v>
      </c>
      <c r="D8382" s="184">
        <v>43840</v>
      </c>
      <c r="E8382" s="188" t="s">
        <v>15196</v>
      </c>
      <c r="F8382" s="186">
        <v>85851</v>
      </c>
      <c r="G8382" s="185" t="s">
        <v>11247</v>
      </c>
      <c r="H8382" s="110" t="s">
        <v>6164</v>
      </c>
      <c r="I8382" s="110"/>
    </row>
    <row r="8383" spans="1:9" ht="11.25" customHeight="1" x14ac:dyDescent="0.2">
      <c r="A8383" s="181">
        <v>104956</v>
      </c>
      <c r="B8383" s="182" t="s">
        <v>7460</v>
      </c>
      <c r="C8383" s="182" t="s">
        <v>5185</v>
      </c>
      <c r="D8383" s="183">
        <v>45435</v>
      </c>
      <c r="E8383" s="188" t="s">
        <v>10909</v>
      </c>
      <c r="F8383" s="186">
        <v>56657.01</v>
      </c>
      <c r="G8383" s="185" t="s">
        <v>6739</v>
      </c>
      <c r="H8383" s="110" t="s">
        <v>6280</v>
      </c>
      <c r="I8383" s="110"/>
    </row>
    <row r="8384" spans="1:9" ht="11.25" customHeight="1" x14ac:dyDescent="0.2">
      <c r="A8384" s="181">
        <v>104957</v>
      </c>
      <c r="B8384" s="182" t="s">
        <v>6334</v>
      </c>
      <c r="C8384" s="182" t="s">
        <v>178</v>
      </c>
      <c r="D8384" s="183">
        <v>45013</v>
      </c>
      <c r="E8384" s="188" t="s">
        <v>15194</v>
      </c>
      <c r="F8384" s="186">
        <v>470241.99</v>
      </c>
      <c r="G8384" s="185" t="s">
        <v>6468</v>
      </c>
      <c r="H8384" s="110" t="s">
        <v>6362</v>
      </c>
      <c r="I8384" s="110"/>
    </row>
    <row r="8385" spans="1:9" ht="11.25" customHeight="1" x14ac:dyDescent="0.2">
      <c r="A8385" s="181">
        <v>104958</v>
      </c>
      <c r="B8385" s="182" t="s">
        <v>6333</v>
      </c>
      <c r="C8385" s="182" t="s">
        <v>178</v>
      </c>
      <c r="D8385" s="183">
        <v>45013</v>
      </c>
      <c r="E8385" s="188" t="s">
        <v>15194</v>
      </c>
      <c r="F8385" s="186">
        <v>6136749</v>
      </c>
      <c r="G8385" s="185" t="s">
        <v>6450</v>
      </c>
      <c r="H8385" s="110" t="s">
        <v>6451</v>
      </c>
      <c r="I8385" s="110"/>
    </row>
    <row r="8386" spans="1:9" ht="11.25" customHeight="1" x14ac:dyDescent="0.2">
      <c r="A8386" s="181">
        <v>104959</v>
      </c>
      <c r="B8386" s="182" t="s">
        <v>7887</v>
      </c>
      <c r="C8386" s="182" t="s">
        <v>178</v>
      </c>
      <c r="D8386" s="183">
        <v>44588</v>
      </c>
      <c r="E8386" s="188" t="s">
        <v>7328</v>
      </c>
      <c r="F8386" s="186">
        <v>1237.01</v>
      </c>
      <c r="G8386" s="185" t="s">
        <v>6096</v>
      </c>
      <c r="H8386" s="110" t="s">
        <v>7162</v>
      </c>
      <c r="I8386" s="110"/>
    </row>
    <row r="8387" spans="1:9" ht="11.25" customHeight="1" x14ac:dyDescent="0.2">
      <c r="A8387" s="181">
        <v>104960</v>
      </c>
      <c r="B8387" s="182" t="s">
        <v>406</v>
      </c>
      <c r="C8387" s="182" t="s">
        <v>183</v>
      </c>
      <c r="D8387" s="183"/>
      <c r="E8387" s="188" t="s">
        <v>15193</v>
      </c>
      <c r="F8387" s="186">
        <v>0</v>
      </c>
      <c r="G8387" s="185" t="s">
        <v>6096</v>
      </c>
      <c r="H8387" s="110" t="s">
        <v>7414</v>
      </c>
      <c r="I8387" s="110"/>
    </row>
    <row r="8388" spans="1:9" ht="11.25" customHeight="1" x14ac:dyDescent="0.2">
      <c r="A8388" s="181">
        <v>104961</v>
      </c>
      <c r="B8388" s="182" t="s">
        <v>7835</v>
      </c>
      <c r="C8388" s="182" t="s">
        <v>178</v>
      </c>
      <c r="D8388" s="183">
        <v>43840</v>
      </c>
      <c r="E8388" s="188" t="s">
        <v>15196</v>
      </c>
      <c r="F8388" s="186">
        <v>321855</v>
      </c>
      <c r="G8388" s="185" t="s">
        <v>11248</v>
      </c>
      <c r="H8388" s="110" t="s">
        <v>6451</v>
      </c>
      <c r="I8388" s="110"/>
    </row>
    <row r="8389" spans="1:9" ht="11.25" customHeight="1" x14ac:dyDescent="0.2">
      <c r="A8389" s="181">
        <v>104962</v>
      </c>
      <c r="B8389" s="182" t="s">
        <v>7878</v>
      </c>
      <c r="C8389" s="182" t="s">
        <v>178</v>
      </c>
      <c r="D8389" s="183">
        <v>43839</v>
      </c>
      <c r="E8389" s="188" t="s">
        <v>15196</v>
      </c>
      <c r="F8389" s="186">
        <v>28026</v>
      </c>
      <c r="G8389" s="185" t="s">
        <v>6096</v>
      </c>
      <c r="H8389" s="110" t="s">
        <v>6359</v>
      </c>
      <c r="I8389" s="110"/>
    </row>
    <row r="8390" spans="1:9" ht="11.25" customHeight="1" x14ac:dyDescent="0.2">
      <c r="A8390" s="181">
        <v>104963</v>
      </c>
      <c r="B8390" s="182" t="s">
        <v>10725</v>
      </c>
      <c r="C8390" s="182" t="s">
        <v>178</v>
      </c>
      <c r="D8390" s="183"/>
      <c r="E8390" s="188" t="s">
        <v>15193</v>
      </c>
      <c r="F8390" s="186">
        <v>0</v>
      </c>
      <c r="G8390" s="185" t="s">
        <v>11249</v>
      </c>
      <c r="H8390" s="110" t="s">
        <v>6451</v>
      </c>
      <c r="I8390" s="110"/>
    </row>
    <row r="8391" spans="1:9" ht="11.25" customHeight="1" x14ac:dyDescent="0.2">
      <c r="A8391" s="181">
        <v>104964</v>
      </c>
      <c r="B8391" s="182" t="s">
        <v>1048</v>
      </c>
      <c r="C8391" s="182" t="s">
        <v>178</v>
      </c>
      <c r="D8391" s="183"/>
      <c r="E8391" s="188" t="s">
        <v>15193</v>
      </c>
      <c r="F8391" s="186">
        <v>0</v>
      </c>
      <c r="G8391" s="185" t="s">
        <v>6468</v>
      </c>
      <c r="H8391" s="110" t="s">
        <v>6362</v>
      </c>
      <c r="I8391" s="110"/>
    </row>
    <row r="8392" spans="1:9" ht="11.25" customHeight="1" x14ac:dyDescent="0.2">
      <c r="A8392" s="181">
        <v>104965</v>
      </c>
      <c r="B8392" s="182" t="s">
        <v>10724</v>
      </c>
      <c r="C8392" s="182" t="s">
        <v>178</v>
      </c>
      <c r="D8392" s="183"/>
      <c r="E8392" s="188" t="s">
        <v>15193</v>
      </c>
      <c r="F8392" s="186">
        <v>0</v>
      </c>
      <c r="G8392" s="185" t="s">
        <v>6096</v>
      </c>
      <c r="H8392" s="110" t="s">
        <v>6121</v>
      </c>
      <c r="I8392" s="110"/>
    </row>
    <row r="8393" spans="1:9" ht="11.25" customHeight="1" x14ac:dyDescent="0.2">
      <c r="A8393" s="181">
        <v>104966</v>
      </c>
      <c r="B8393" s="182" t="s">
        <v>7877</v>
      </c>
      <c r="C8393" s="182" t="s">
        <v>178</v>
      </c>
      <c r="D8393" s="184">
        <v>43839</v>
      </c>
      <c r="E8393" s="188" t="s">
        <v>15196</v>
      </c>
      <c r="F8393" s="186">
        <v>695</v>
      </c>
      <c r="G8393" s="185" t="s">
        <v>11252</v>
      </c>
      <c r="H8393" s="110" t="s">
        <v>6164</v>
      </c>
      <c r="I8393" s="110"/>
    </row>
    <row r="8394" spans="1:9" ht="11.25" customHeight="1" x14ac:dyDescent="0.2">
      <c r="A8394" s="181">
        <v>104967</v>
      </c>
      <c r="B8394" s="182" t="s">
        <v>451</v>
      </c>
      <c r="C8394" s="182" t="s">
        <v>178</v>
      </c>
      <c r="D8394" s="183">
        <v>43839</v>
      </c>
      <c r="E8394" s="188" t="s">
        <v>15196</v>
      </c>
      <c r="F8394" s="186">
        <v>727</v>
      </c>
      <c r="G8394" s="185" t="s">
        <v>6096</v>
      </c>
      <c r="H8394" s="110" t="s">
        <v>6344</v>
      </c>
      <c r="I8394" s="110"/>
    </row>
    <row r="8395" spans="1:9" ht="11.25" customHeight="1" x14ac:dyDescent="0.2">
      <c r="A8395" s="181">
        <v>104968</v>
      </c>
      <c r="B8395" s="182" t="s">
        <v>7380</v>
      </c>
      <c r="C8395" s="182" t="s">
        <v>168</v>
      </c>
      <c r="D8395" s="183">
        <v>45009</v>
      </c>
      <c r="E8395" s="188" t="s">
        <v>15194</v>
      </c>
      <c r="F8395" s="186">
        <v>5501</v>
      </c>
      <c r="G8395" s="185" t="s">
        <v>6096</v>
      </c>
      <c r="H8395" s="110" t="s">
        <v>6344</v>
      </c>
      <c r="I8395" s="110"/>
    </row>
    <row r="8396" spans="1:9" ht="11.25" customHeight="1" x14ac:dyDescent="0.2">
      <c r="A8396" s="181">
        <v>104969</v>
      </c>
      <c r="B8396" s="182" t="s">
        <v>860</v>
      </c>
      <c r="C8396" s="182" t="s">
        <v>178</v>
      </c>
      <c r="D8396" s="183"/>
      <c r="E8396" s="188" t="s">
        <v>15193</v>
      </c>
      <c r="F8396" s="186">
        <v>0</v>
      </c>
      <c r="G8396" s="185" t="s">
        <v>6096</v>
      </c>
      <c r="H8396" s="110" t="s">
        <v>6130</v>
      </c>
      <c r="I8396" s="110"/>
    </row>
    <row r="8397" spans="1:9" ht="11.25" customHeight="1" x14ac:dyDescent="0.2">
      <c r="A8397" s="181">
        <v>104970</v>
      </c>
      <c r="B8397" s="182" t="s">
        <v>8182</v>
      </c>
      <c r="C8397" s="182" t="s">
        <v>178</v>
      </c>
      <c r="D8397" s="183">
        <v>43745</v>
      </c>
      <c r="E8397" s="188" t="s">
        <v>15195</v>
      </c>
      <c r="F8397" s="186">
        <v>47858</v>
      </c>
      <c r="G8397" s="185" t="s">
        <v>6096</v>
      </c>
      <c r="H8397" s="110" t="s">
        <v>6280</v>
      </c>
      <c r="I8397" s="110"/>
    </row>
    <row r="8398" spans="1:9" ht="11.25" customHeight="1" x14ac:dyDescent="0.2">
      <c r="A8398" s="181">
        <v>104972</v>
      </c>
      <c r="B8398" s="182" t="s">
        <v>10723</v>
      </c>
      <c r="C8398" s="182" t="s">
        <v>171</v>
      </c>
      <c r="D8398" s="184"/>
      <c r="E8398" s="188" t="s">
        <v>15193</v>
      </c>
      <c r="F8398" s="186">
        <v>0</v>
      </c>
      <c r="G8398" s="185" t="s">
        <v>6096</v>
      </c>
      <c r="H8398" s="110" t="s">
        <v>6168</v>
      </c>
      <c r="I8398" s="110"/>
    </row>
    <row r="8399" spans="1:9" ht="11.25" customHeight="1" x14ac:dyDescent="0.2">
      <c r="A8399" s="181">
        <v>104973</v>
      </c>
      <c r="B8399" s="182" t="s">
        <v>10722</v>
      </c>
      <c r="C8399" s="182" t="s">
        <v>171</v>
      </c>
      <c r="D8399" s="184"/>
      <c r="E8399" s="188" t="s">
        <v>15193</v>
      </c>
      <c r="F8399" s="186">
        <v>0</v>
      </c>
      <c r="G8399" s="185" t="s">
        <v>6635</v>
      </c>
      <c r="H8399" s="110" t="s">
        <v>6521</v>
      </c>
      <c r="I8399" s="110"/>
    </row>
    <row r="8400" spans="1:9" ht="11.25" customHeight="1" x14ac:dyDescent="0.2">
      <c r="A8400" s="181">
        <v>104974</v>
      </c>
      <c r="B8400" s="182" t="s">
        <v>10721</v>
      </c>
      <c r="C8400" s="182" t="s">
        <v>178</v>
      </c>
      <c r="D8400" s="184"/>
      <c r="E8400" s="188" t="s">
        <v>15193</v>
      </c>
      <c r="F8400" s="186">
        <v>0</v>
      </c>
      <c r="G8400" s="185" t="s">
        <v>6963</v>
      </c>
      <c r="H8400" s="110" t="s">
        <v>6152</v>
      </c>
      <c r="I8400" s="110"/>
    </row>
    <row r="8401" spans="1:9 16382:16382" ht="11.25" customHeight="1" x14ac:dyDescent="0.2">
      <c r="A8401" s="181">
        <v>104975</v>
      </c>
      <c r="B8401" s="182" t="s">
        <v>2215</v>
      </c>
      <c r="C8401" s="182" t="s">
        <v>178</v>
      </c>
      <c r="D8401" s="183"/>
      <c r="E8401" s="188" t="s">
        <v>15193</v>
      </c>
      <c r="F8401" s="186">
        <v>0</v>
      </c>
      <c r="G8401" s="185" t="s">
        <v>6963</v>
      </c>
      <c r="H8401" s="110" t="s">
        <v>6152</v>
      </c>
      <c r="I8401" s="110"/>
    </row>
    <row r="8402" spans="1:9 16382:16382" ht="11.25" customHeight="1" x14ac:dyDescent="0.2">
      <c r="A8402" s="181">
        <v>104976</v>
      </c>
      <c r="B8402" s="182" t="s">
        <v>2225</v>
      </c>
      <c r="C8402" s="182" t="s">
        <v>178</v>
      </c>
      <c r="D8402" s="183">
        <v>44718</v>
      </c>
      <c r="E8402" s="188" t="s">
        <v>7328</v>
      </c>
      <c r="F8402" s="186">
        <v>2233</v>
      </c>
      <c r="G8402" s="185" t="s">
        <v>6096</v>
      </c>
      <c r="H8402" s="110" t="s">
        <v>6370</v>
      </c>
      <c r="I8402" s="110"/>
    </row>
    <row r="8403" spans="1:9 16382:16382" ht="11.25" customHeight="1" x14ac:dyDescent="0.2">
      <c r="A8403" s="181">
        <v>104977</v>
      </c>
      <c r="B8403" s="182" t="s">
        <v>1914</v>
      </c>
      <c r="C8403" s="182" t="s">
        <v>171</v>
      </c>
      <c r="D8403" s="183"/>
      <c r="E8403" s="188" t="s">
        <v>15193</v>
      </c>
      <c r="F8403" s="186">
        <v>0</v>
      </c>
      <c r="G8403" s="185" t="s">
        <v>6096</v>
      </c>
      <c r="H8403" s="110" t="s">
        <v>6406</v>
      </c>
      <c r="I8403" s="110"/>
    </row>
    <row r="8404" spans="1:9 16382:16382" ht="11.25" customHeight="1" x14ac:dyDescent="0.2">
      <c r="A8404" s="181">
        <v>104978</v>
      </c>
      <c r="B8404" s="182" t="s">
        <v>1913</v>
      </c>
      <c r="C8404" s="182" t="s">
        <v>171</v>
      </c>
      <c r="D8404" s="183">
        <v>43840</v>
      </c>
      <c r="E8404" s="188" t="s">
        <v>15196</v>
      </c>
      <c r="F8404" s="186">
        <v>1791</v>
      </c>
      <c r="G8404" s="185" t="s">
        <v>6096</v>
      </c>
      <c r="H8404" s="110" t="s">
        <v>6406</v>
      </c>
      <c r="I8404" s="110"/>
    </row>
    <row r="8405" spans="1:9 16382:16382" ht="11.25" customHeight="1" x14ac:dyDescent="0.2">
      <c r="A8405" s="181">
        <v>104979</v>
      </c>
      <c r="B8405" s="182" t="s">
        <v>10720</v>
      </c>
      <c r="C8405" s="182" t="s">
        <v>171</v>
      </c>
      <c r="D8405" s="183"/>
      <c r="E8405" s="188" t="s">
        <v>15193</v>
      </c>
      <c r="F8405" s="186">
        <v>0</v>
      </c>
      <c r="G8405" s="185" t="s">
        <v>6096</v>
      </c>
      <c r="H8405" s="110" t="s">
        <v>6406</v>
      </c>
      <c r="I8405" s="110"/>
    </row>
    <row r="8406" spans="1:9 16382:16382" ht="11.25" customHeight="1" x14ac:dyDescent="0.2">
      <c r="A8406" s="181">
        <v>104980</v>
      </c>
      <c r="B8406" s="182" t="s">
        <v>7333</v>
      </c>
      <c r="C8406" s="182" t="s">
        <v>171</v>
      </c>
      <c r="D8406" s="183">
        <v>43853</v>
      </c>
      <c r="E8406" s="188" t="s">
        <v>15196</v>
      </c>
      <c r="F8406" s="186">
        <v>4538.5200000000004</v>
      </c>
      <c r="G8406" s="185" t="s">
        <v>6096</v>
      </c>
      <c r="H8406" s="110" t="s">
        <v>6362</v>
      </c>
      <c r="I8406" s="110"/>
    </row>
    <row r="8407" spans="1:9 16382:16382" ht="11.25" customHeight="1" x14ac:dyDescent="0.2">
      <c r="A8407" s="181">
        <v>104981</v>
      </c>
      <c r="B8407" s="182" t="s">
        <v>7874</v>
      </c>
      <c r="C8407" s="182" t="s">
        <v>171</v>
      </c>
      <c r="D8407" s="184">
        <v>43839</v>
      </c>
      <c r="E8407" s="188" t="s">
        <v>15196</v>
      </c>
      <c r="F8407" s="186">
        <v>14032</v>
      </c>
      <c r="G8407" s="185" t="s">
        <v>6096</v>
      </c>
      <c r="H8407" s="110" t="s">
        <v>6240</v>
      </c>
      <c r="I8407" s="110"/>
    </row>
    <row r="8408" spans="1:9 16382:16382" ht="11.25" customHeight="1" x14ac:dyDescent="0.2">
      <c r="A8408" s="181">
        <v>104982</v>
      </c>
      <c r="B8408" s="182" t="s">
        <v>2226</v>
      </c>
      <c r="C8408" s="182" t="s">
        <v>178</v>
      </c>
      <c r="D8408" s="183">
        <v>45013</v>
      </c>
      <c r="E8408" s="188" t="s">
        <v>15194</v>
      </c>
      <c r="F8408" s="186">
        <v>4476.99</v>
      </c>
      <c r="G8408" s="185" t="s">
        <v>11259</v>
      </c>
      <c r="H8408" s="110" t="s">
        <v>7185</v>
      </c>
      <c r="I8408" s="110"/>
    </row>
    <row r="8409" spans="1:9 16382:16382" ht="11.25" customHeight="1" x14ac:dyDescent="0.2">
      <c r="A8409" s="181">
        <v>104983</v>
      </c>
      <c r="B8409" s="182" t="s">
        <v>10719</v>
      </c>
      <c r="C8409" s="182" t="s">
        <v>178</v>
      </c>
      <c r="D8409" s="183"/>
      <c r="E8409" s="188" t="s">
        <v>15193</v>
      </c>
      <c r="F8409" s="186">
        <v>0</v>
      </c>
      <c r="G8409" s="185" t="s">
        <v>6663</v>
      </c>
      <c r="H8409" s="110" t="s">
        <v>6664</v>
      </c>
      <c r="I8409" s="110"/>
    </row>
    <row r="8410" spans="1:9 16382:16382" ht="11.25" customHeight="1" x14ac:dyDescent="0.2">
      <c r="A8410" s="181">
        <v>104984</v>
      </c>
      <c r="B8410" s="182" t="s">
        <v>7834</v>
      </c>
      <c r="C8410" s="182" t="s">
        <v>178</v>
      </c>
      <c r="D8410" s="183">
        <v>43840</v>
      </c>
      <c r="E8410" s="188" t="s">
        <v>15196</v>
      </c>
      <c r="F8410" s="186">
        <v>3224</v>
      </c>
      <c r="G8410" s="185" t="s">
        <v>6096</v>
      </c>
      <c r="H8410" s="110" t="s">
        <v>6406</v>
      </c>
      <c r="I8410" s="110"/>
    </row>
    <row r="8411" spans="1:9 16382:16382" ht="11.25" customHeight="1" x14ac:dyDescent="0.2">
      <c r="A8411" s="181">
        <v>104986</v>
      </c>
      <c r="B8411" s="182" t="s">
        <v>7459</v>
      </c>
      <c r="C8411" s="182" t="s">
        <v>178</v>
      </c>
      <c r="D8411" s="183">
        <v>45013</v>
      </c>
      <c r="E8411" s="188" t="s">
        <v>15194</v>
      </c>
      <c r="F8411" s="186">
        <v>301778</v>
      </c>
      <c r="G8411" s="185" t="s">
        <v>6096</v>
      </c>
      <c r="H8411" s="110" t="s">
        <v>6166</v>
      </c>
      <c r="I8411" s="110"/>
    </row>
    <row r="8412" spans="1:9 16382:16382" ht="11.25" customHeight="1" x14ac:dyDescent="0.2">
      <c r="A8412" s="181">
        <v>104987</v>
      </c>
      <c r="B8412" s="182" t="s">
        <v>10718</v>
      </c>
      <c r="C8412" s="182" t="s">
        <v>178</v>
      </c>
      <c r="D8412" s="183"/>
      <c r="E8412" s="188" t="s">
        <v>15193</v>
      </c>
      <c r="F8412" s="186">
        <v>0</v>
      </c>
      <c r="G8412" s="185" t="s">
        <v>11262</v>
      </c>
      <c r="H8412" s="110" t="s">
        <v>6340</v>
      </c>
      <c r="I8412" s="110"/>
    </row>
    <row r="8413" spans="1:9 16382:16382" ht="11.25" customHeight="1" x14ac:dyDescent="0.2">
      <c r="A8413" s="181">
        <v>104988</v>
      </c>
      <c r="B8413" s="182" t="s">
        <v>10717</v>
      </c>
      <c r="C8413" s="182" t="s">
        <v>178</v>
      </c>
      <c r="D8413" s="183"/>
      <c r="E8413" s="188" t="s">
        <v>15193</v>
      </c>
      <c r="F8413" s="186">
        <v>0</v>
      </c>
      <c r="G8413" s="185" t="s">
        <v>6510</v>
      </c>
      <c r="H8413" s="110" t="s">
        <v>6113</v>
      </c>
      <c r="I8413" s="110"/>
    </row>
    <row r="8414" spans="1:9 16382:16382" ht="11.25" customHeight="1" x14ac:dyDescent="0.2">
      <c r="A8414" s="181">
        <v>104989</v>
      </c>
      <c r="B8414" s="182" t="s">
        <v>3899</v>
      </c>
      <c r="C8414" s="182" t="s">
        <v>178</v>
      </c>
      <c r="D8414" s="184">
        <v>45536</v>
      </c>
      <c r="E8414" s="188" t="s">
        <v>10909</v>
      </c>
      <c r="F8414" s="186">
        <v>162892.77132149998</v>
      </c>
      <c r="G8414" s="185" t="s">
        <v>6686</v>
      </c>
      <c r="H8414" s="110" t="s">
        <v>6236</v>
      </c>
      <c r="I8414" s="110"/>
      <c r="XFB8414" s="10">
        <v>162892.77132149998</v>
      </c>
    </row>
    <row r="8415" spans="1:9 16382:16382" ht="11.25" customHeight="1" x14ac:dyDescent="0.2">
      <c r="A8415" s="181">
        <v>104990</v>
      </c>
      <c r="B8415" s="182" t="s">
        <v>8054</v>
      </c>
      <c r="C8415" s="182" t="s">
        <v>178</v>
      </c>
      <c r="D8415" s="183">
        <v>43801</v>
      </c>
      <c r="E8415" s="188" t="s">
        <v>15195</v>
      </c>
      <c r="F8415" s="186">
        <v>147490</v>
      </c>
      <c r="G8415" s="185" t="s">
        <v>6096</v>
      </c>
      <c r="H8415" s="110" t="s">
        <v>6194</v>
      </c>
      <c r="I8415" s="110"/>
    </row>
    <row r="8416" spans="1:9 16382:16382" ht="11.25" customHeight="1" x14ac:dyDescent="0.2">
      <c r="A8416" s="181">
        <v>104991</v>
      </c>
      <c r="B8416" s="182" t="s">
        <v>10716</v>
      </c>
      <c r="C8416" s="182" t="s">
        <v>178</v>
      </c>
      <c r="D8416" s="183"/>
      <c r="E8416" s="188" t="s">
        <v>15193</v>
      </c>
      <c r="F8416" s="186">
        <v>0</v>
      </c>
      <c r="G8416" s="185" t="s">
        <v>6446</v>
      </c>
      <c r="H8416" s="110" t="s">
        <v>6406</v>
      </c>
      <c r="I8416" s="110"/>
    </row>
    <row r="8417" spans="1:9" ht="11.25" customHeight="1" x14ac:dyDescent="0.2">
      <c r="A8417" s="181">
        <v>104992</v>
      </c>
      <c r="B8417" s="182" t="s">
        <v>10715</v>
      </c>
      <c r="C8417" s="182" t="s">
        <v>178</v>
      </c>
      <c r="D8417" s="183"/>
      <c r="E8417" s="188" t="s">
        <v>15193</v>
      </c>
      <c r="F8417" s="186">
        <v>0</v>
      </c>
      <c r="G8417" s="185" t="s">
        <v>6096</v>
      </c>
      <c r="H8417" s="110" t="s">
        <v>6406</v>
      </c>
      <c r="I8417" s="110"/>
    </row>
    <row r="8418" spans="1:9" ht="11.25" customHeight="1" x14ac:dyDescent="0.2">
      <c r="A8418" s="181">
        <v>104993</v>
      </c>
      <c r="B8418" s="182" t="s">
        <v>10714</v>
      </c>
      <c r="C8418" s="182" t="s">
        <v>178</v>
      </c>
      <c r="D8418" s="183"/>
      <c r="E8418" s="188" t="s">
        <v>15193</v>
      </c>
      <c r="F8418" s="186">
        <v>0</v>
      </c>
      <c r="G8418" s="185" t="s">
        <v>11266</v>
      </c>
      <c r="H8418" s="110" t="s">
        <v>6152</v>
      </c>
      <c r="I8418" s="110"/>
    </row>
    <row r="8419" spans="1:9" ht="11.25" customHeight="1" x14ac:dyDescent="0.2">
      <c r="A8419" s="181">
        <v>104994</v>
      </c>
      <c r="B8419" s="182" t="s">
        <v>1404</v>
      </c>
      <c r="C8419" s="182" t="s">
        <v>178</v>
      </c>
      <c r="D8419" s="183">
        <v>44591</v>
      </c>
      <c r="E8419" s="188" t="s">
        <v>7328</v>
      </c>
      <c r="F8419" s="186">
        <v>925</v>
      </c>
      <c r="G8419" s="185" t="s">
        <v>6096</v>
      </c>
      <c r="H8419" s="110" t="s">
        <v>6194</v>
      </c>
      <c r="I8419" s="110"/>
    </row>
    <row r="8420" spans="1:9" ht="11.25" customHeight="1" x14ac:dyDescent="0.2">
      <c r="A8420" s="181">
        <v>104995</v>
      </c>
      <c r="B8420" s="182" t="s">
        <v>2426</v>
      </c>
      <c r="C8420" s="182" t="s">
        <v>178</v>
      </c>
      <c r="D8420" s="183">
        <v>43529</v>
      </c>
      <c r="E8420" s="188" t="s">
        <v>15195</v>
      </c>
      <c r="F8420" s="186">
        <v>103602</v>
      </c>
      <c r="G8420" s="185" t="s">
        <v>6096</v>
      </c>
      <c r="H8420" s="110" t="s">
        <v>6356</v>
      </c>
      <c r="I8420" s="110"/>
    </row>
    <row r="8421" spans="1:9" ht="11.25" customHeight="1" x14ac:dyDescent="0.2">
      <c r="A8421" s="181">
        <v>104996</v>
      </c>
      <c r="B8421" s="182" t="s">
        <v>1665</v>
      </c>
      <c r="C8421" s="182" t="s">
        <v>171</v>
      </c>
      <c r="D8421" s="183"/>
      <c r="E8421" s="188" t="s">
        <v>15193</v>
      </c>
      <c r="F8421" s="186">
        <v>0</v>
      </c>
      <c r="G8421" s="185" t="s">
        <v>6096</v>
      </c>
      <c r="H8421" s="110" t="s">
        <v>6097</v>
      </c>
      <c r="I8421" s="110"/>
    </row>
    <row r="8422" spans="1:9" ht="11.25" customHeight="1" x14ac:dyDescent="0.2">
      <c r="A8422" s="181">
        <v>104997</v>
      </c>
      <c r="B8422" s="182" t="s">
        <v>6332</v>
      </c>
      <c r="C8422" s="182" t="s">
        <v>178</v>
      </c>
      <c r="D8422" s="183">
        <v>45439</v>
      </c>
      <c r="E8422" s="188" t="s">
        <v>10909</v>
      </c>
      <c r="F8422" s="186">
        <v>157572.01</v>
      </c>
      <c r="G8422" s="185" t="s">
        <v>11268</v>
      </c>
      <c r="H8422" s="110" t="s">
        <v>6141</v>
      </c>
      <c r="I8422" s="110"/>
    </row>
    <row r="8423" spans="1:9" ht="11.25" customHeight="1" x14ac:dyDescent="0.2">
      <c r="A8423" s="181">
        <v>104998</v>
      </c>
      <c r="B8423" s="182" t="s">
        <v>2174</v>
      </c>
      <c r="C8423" s="182" t="s">
        <v>178</v>
      </c>
      <c r="D8423" s="183">
        <v>45439</v>
      </c>
      <c r="E8423" s="188" t="s">
        <v>10909</v>
      </c>
      <c r="F8423" s="186">
        <v>213312</v>
      </c>
      <c r="G8423" s="185" t="s">
        <v>11268</v>
      </c>
      <c r="H8423" s="110" t="s">
        <v>6141</v>
      </c>
      <c r="I8423" s="110"/>
    </row>
    <row r="8424" spans="1:9" ht="11.25" customHeight="1" x14ac:dyDescent="0.2">
      <c r="A8424" s="181">
        <v>104999</v>
      </c>
      <c r="B8424" s="182" t="s">
        <v>6331</v>
      </c>
      <c r="C8424" s="182" t="s">
        <v>178</v>
      </c>
      <c r="D8424" s="183">
        <v>45439</v>
      </c>
      <c r="E8424" s="188" t="s">
        <v>10909</v>
      </c>
      <c r="F8424" s="186">
        <v>254610</v>
      </c>
      <c r="G8424" s="185" t="s">
        <v>6096</v>
      </c>
      <c r="H8424" s="110" t="s">
        <v>9796</v>
      </c>
      <c r="I8424" s="110"/>
    </row>
    <row r="8425" spans="1:9" ht="11.25" customHeight="1" x14ac:dyDescent="0.2">
      <c r="A8425" s="181">
        <v>105000</v>
      </c>
      <c r="B8425" s="182" t="s">
        <v>1993</v>
      </c>
      <c r="C8425" s="182" t="s">
        <v>178</v>
      </c>
      <c r="D8425" s="183">
        <v>45439</v>
      </c>
      <c r="E8425" s="188" t="s">
        <v>10909</v>
      </c>
      <c r="F8425" s="186">
        <v>48207</v>
      </c>
      <c r="G8425" s="185" t="s">
        <v>11252</v>
      </c>
      <c r="H8425" s="110" t="s">
        <v>6164</v>
      </c>
      <c r="I8425" s="110"/>
    </row>
    <row r="8426" spans="1:9" ht="11.25" customHeight="1" x14ac:dyDescent="0.2">
      <c r="A8426" s="181">
        <v>105001</v>
      </c>
      <c r="B8426" s="182" t="s">
        <v>10713</v>
      </c>
      <c r="C8426" s="182" t="s">
        <v>178</v>
      </c>
      <c r="D8426" s="183"/>
      <c r="E8426" s="188" t="s">
        <v>15193</v>
      </c>
      <c r="F8426" s="186">
        <v>0</v>
      </c>
      <c r="G8426" s="185" t="s">
        <v>11252</v>
      </c>
      <c r="H8426" s="110" t="s">
        <v>6164</v>
      </c>
      <c r="I8426" s="110"/>
    </row>
    <row r="8427" spans="1:9" ht="11.25" customHeight="1" x14ac:dyDescent="0.2">
      <c r="A8427" s="181">
        <v>105002</v>
      </c>
      <c r="B8427" s="182" t="s">
        <v>6330</v>
      </c>
      <c r="C8427" s="182" t="s">
        <v>178</v>
      </c>
      <c r="D8427" s="183">
        <v>45439</v>
      </c>
      <c r="E8427" s="188" t="s">
        <v>10909</v>
      </c>
      <c r="F8427" s="186">
        <v>71291</v>
      </c>
      <c r="G8427" s="185" t="s">
        <v>6096</v>
      </c>
      <c r="H8427" s="110" t="s">
        <v>7414</v>
      </c>
      <c r="I8427" s="110"/>
    </row>
    <row r="8428" spans="1:9" ht="11.25" customHeight="1" x14ac:dyDescent="0.2">
      <c r="A8428" s="181">
        <v>105003</v>
      </c>
      <c r="B8428" s="182" t="s">
        <v>2047</v>
      </c>
      <c r="C8428" s="182" t="s">
        <v>178</v>
      </c>
      <c r="D8428" s="183">
        <v>45439</v>
      </c>
      <c r="E8428" s="188" t="s">
        <v>10909</v>
      </c>
      <c r="F8428" s="186">
        <v>9717</v>
      </c>
      <c r="G8428" s="185" t="s">
        <v>11275</v>
      </c>
      <c r="H8428" s="110" t="s">
        <v>6362</v>
      </c>
      <c r="I8428" s="110"/>
    </row>
    <row r="8429" spans="1:9" ht="11.25" customHeight="1" x14ac:dyDescent="0.2">
      <c r="A8429" s="181">
        <v>105004</v>
      </c>
      <c r="B8429" s="182" t="s">
        <v>1759</v>
      </c>
      <c r="C8429" s="182" t="s">
        <v>178</v>
      </c>
      <c r="D8429" s="183">
        <v>45013</v>
      </c>
      <c r="E8429" s="188" t="s">
        <v>15194</v>
      </c>
      <c r="F8429" s="186">
        <v>28410</v>
      </c>
      <c r="G8429" s="185" t="s">
        <v>6096</v>
      </c>
      <c r="H8429" s="110" t="s">
        <v>6119</v>
      </c>
      <c r="I8429" s="110"/>
    </row>
    <row r="8430" spans="1:9" ht="11.25" customHeight="1" x14ac:dyDescent="0.2">
      <c r="A8430" s="181">
        <v>105005</v>
      </c>
      <c r="B8430" s="182" t="s">
        <v>1387</v>
      </c>
      <c r="C8430" s="182" t="s">
        <v>178</v>
      </c>
      <c r="D8430" s="183">
        <v>45007</v>
      </c>
      <c r="E8430" s="188" t="s">
        <v>15194</v>
      </c>
      <c r="F8430" s="186">
        <v>5509</v>
      </c>
      <c r="G8430" s="185" t="s">
        <v>6096</v>
      </c>
      <c r="H8430" s="110" t="s">
        <v>6119</v>
      </c>
      <c r="I8430" s="110"/>
    </row>
    <row r="8431" spans="1:9" ht="11.25" customHeight="1" x14ac:dyDescent="0.2">
      <c r="A8431" s="181">
        <v>105006</v>
      </c>
      <c r="B8431" s="182" t="s">
        <v>1388</v>
      </c>
      <c r="C8431" s="182" t="s">
        <v>178</v>
      </c>
      <c r="D8431" s="183">
        <v>45007</v>
      </c>
      <c r="E8431" s="188" t="s">
        <v>15194</v>
      </c>
      <c r="F8431" s="186">
        <v>5831</v>
      </c>
      <c r="G8431" s="185" t="s">
        <v>6096</v>
      </c>
      <c r="H8431" s="110" t="s">
        <v>6119</v>
      </c>
      <c r="I8431" s="110"/>
    </row>
    <row r="8432" spans="1:9" ht="11.25" customHeight="1" x14ac:dyDescent="0.2">
      <c r="A8432" s="181">
        <v>105007</v>
      </c>
      <c r="B8432" s="182" t="s">
        <v>6329</v>
      </c>
      <c r="C8432" s="182" t="s">
        <v>178</v>
      </c>
      <c r="D8432" s="183">
        <v>45013</v>
      </c>
      <c r="E8432" s="188" t="s">
        <v>15194</v>
      </c>
      <c r="F8432" s="186">
        <v>22838</v>
      </c>
      <c r="G8432" s="185" t="s">
        <v>6481</v>
      </c>
      <c r="H8432" s="110" t="s">
        <v>6406</v>
      </c>
      <c r="I8432" s="110"/>
    </row>
    <row r="8433" spans="1:9" ht="11.25" customHeight="1" x14ac:dyDescent="0.2">
      <c r="A8433" s="181">
        <v>105008</v>
      </c>
      <c r="B8433" s="182" t="s">
        <v>10712</v>
      </c>
      <c r="C8433" s="182" t="s">
        <v>178</v>
      </c>
      <c r="D8433" s="183"/>
      <c r="E8433" s="188" t="s">
        <v>15193</v>
      </c>
      <c r="F8433" s="186">
        <v>0</v>
      </c>
      <c r="G8433" s="185" t="s">
        <v>6096</v>
      </c>
      <c r="H8433" s="110" t="s">
        <v>10767</v>
      </c>
      <c r="I8433" s="110"/>
    </row>
    <row r="8434" spans="1:9" ht="11.25" customHeight="1" x14ac:dyDescent="0.2">
      <c r="A8434" s="181">
        <v>105009</v>
      </c>
      <c r="B8434" s="182" t="s">
        <v>1323</v>
      </c>
      <c r="C8434" s="182" t="s">
        <v>178</v>
      </c>
      <c r="D8434" s="183">
        <v>45007</v>
      </c>
      <c r="E8434" s="188" t="s">
        <v>15194</v>
      </c>
      <c r="F8434" s="186">
        <v>5273</v>
      </c>
      <c r="G8434" s="185" t="s">
        <v>6096</v>
      </c>
      <c r="H8434" s="110" t="s">
        <v>10767</v>
      </c>
      <c r="I8434" s="110"/>
    </row>
    <row r="8435" spans="1:9" ht="11.25" customHeight="1" x14ac:dyDescent="0.2">
      <c r="A8435" s="181">
        <v>105010</v>
      </c>
      <c r="B8435" s="182" t="s">
        <v>10711</v>
      </c>
      <c r="C8435" s="182" t="s">
        <v>178</v>
      </c>
      <c r="D8435" s="183"/>
      <c r="E8435" s="188" t="s">
        <v>15193</v>
      </c>
      <c r="F8435" s="186">
        <v>0</v>
      </c>
      <c r="G8435" s="185" t="s">
        <v>6096</v>
      </c>
      <c r="H8435" s="110" t="s">
        <v>10767</v>
      </c>
      <c r="I8435" s="110"/>
    </row>
    <row r="8436" spans="1:9" ht="11.25" customHeight="1" x14ac:dyDescent="0.2">
      <c r="A8436" s="181">
        <v>105011</v>
      </c>
      <c r="B8436" s="182" t="s">
        <v>6328</v>
      </c>
      <c r="C8436" s="182" t="s">
        <v>178</v>
      </c>
      <c r="D8436" s="183">
        <v>45013</v>
      </c>
      <c r="E8436" s="188" t="s">
        <v>15194</v>
      </c>
      <c r="F8436" s="186">
        <v>13132.99</v>
      </c>
      <c r="G8436" s="185" t="s">
        <v>6096</v>
      </c>
      <c r="H8436" s="110" t="s">
        <v>10767</v>
      </c>
      <c r="I8436" s="110"/>
    </row>
    <row r="8437" spans="1:9" ht="11.25" customHeight="1" x14ac:dyDescent="0.2">
      <c r="A8437" s="181">
        <v>105012</v>
      </c>
      <c r="B8437" s="182" t="s">
        <v>10710</v>
      </c>
      <c r="C8437" s="182" t="s">
        <v>178</v>
      </c>
      <c r="D8437" s="183"/>
      <c r="E8437" s="188" t="s">
        <v>15193</v>
      </c>
      <c r="F8437" s="186">
        <v>0</v>
      </c>
      <c r="G8437" s="185" t="s">
        <v>6096</v>
      </c>
      <c r="H8437" s="110" t="s">
        <v>10767</v>
      </c>
      <c r="I8437" s="110"/>
    </row>
    <row r="8438" spans="1:9" ht="11.25" customHeight="1" x14ac:dyDescent="0.2">
      <c r="A8438" s="181">
        <v>105013</v>
      </c>
      <c r="B8438" s="182" t="s">
        <v>6327</v>
      </c>
      <c r="C8438" s="182" t="s">
        <v>178</v>
      </c>
      <c r="D8438" s="183">
        <v>45013</v>
      </c>
      <c r="E8438" s="188" t="s">
        <v>15194</v>
      </c>
      <c r="F8438" s="186">
        <v>6753</v>
      </c>
      <c r="G8438" s="185" t="s">
        <v>6096</v>
      </c>
      <c r="H8438" s="110" t="s">
        <v>10767</v>
      </c>
      <c r="I8438" s="110"/>
    </row>
    <row r="8439" spans="1:9" ht="11.25" customHeight="1" x14ac:dyDescent="0.2">
      <c r="A8439" s="181">
        <v>105014</v>
      </c>
      <c r="B8439" s="182" t="s">
        <v>6326</v>
      </c>
      <c r="C8439" s="182" t="s">
        <v>178</v>
      </c>
      <c r="D8439" s="183">
        <v>45013</v>
      </c>
      <c r="E8439" s="188" t="s">
        <v>15194</v>
      </c>
      <c r="F8439" s="186">
        <v>11456</v>
      </c>
      <c r="G8439" s="185" t="s">
        <v>6096</v>
      </c>
      <c r="H8439" s="110" t="s">
        <v>10767</v>
      </c>
      <c r="I8439" s="110"/>
    </row>
    <row r="8440" spans="1:9" ht="11.25" customHeight="1" x14ac:dyDescent="0.2">
      <c r="A8440" s="181">
        <v>105015</v>
      </c>
      <c r="B8440" s="182" t="s">
        <v>1999</v>
      </c>
      <c r="C8440" s="182" t="s">
        <v>178</v>
      </c>
      <c r="D8440" s="183">
        <v>45013</v>
      </c>
      <c r="E8440" s="188" t="s">
        <v>15194</v>
      </c>
      <c r="F8440" s="186">
        <v>30745.99</v>
      </c>
      <c r="G8440" s="185" t="s">
        <v>6096</v>
      </c>
      <c r="H8440" s="110" t="s">
        <v>10767</v>
      </c>
      <c r="I8440" s="110"/>
    </row>
    <row r="8441" spans="1:9" ht="11.25" customHeight="1" x14ac:dyDescent="0.2">
      <c r="A8441" s="181">
        <v>105016</v>
      </c>
      <c r="B8441" s="182" t="s">
        <v>10709</v>
      </c>
      <c r="C8441" s="182" t="s">
        <v>178</v>
      </c>
      <c r="D8441" s="183"/>
      <c r="E8441" s="188" t="s">
        <v>15193</v>
      </c>
      <c r="F8441" s="186">
        <v>0</v>
      </c>
      <c r="G8441" s="185" t="s">
        <v>6096</v>
      </c>
      <c r="H8441" s="110" t="s">
        <v>10767</v>
      </c>
      <c r="I8441" s="110"/>
    </row>
    <row r="8442" spans="1:9" ht="11.25" customHeight="1" x14ac:dyDescent="0.2">
      <c r="A8442" s="110">
        <v>105017</v>
      </c>
      <c r="B8442" s="110" t="s">
        <v>1972</v>
      </c>
      <c r="C8442" s="110" t="s">
        <v>178</v>
      </c>
      <c r="D8442" s="183"/>
      <c r="E8442" s="110" t="s">
        <v>15193</v>
      </c>
      <c r="F8442" s="110">
        <v>0</v>
      </c>
      <c r="G8442" s="185" t="s">
        <v>6096</v>
      </c>
      <c r="H8442" s="110" t="s">
        <v>10767</v>
      </c>
      <c r="I8442" s="110"/>
    </row>
    <row r="8443" spans="1:9" ht="11.25" customHeight="1" x14ac:dyDescent="0.2">
      <c r="A8443" s="181">
        <v>105018</v>
      </c>
      <c r="B8443" s="182" t="s">
        <v>1393</v>
      </c>
      <c r="C8443" s="182" t="s">
        <v>178</v>
      </c>
      <c r="D8443" s="183">
        <v>45007</v>
      </c>
      <c r="E8443" s="188" t="s">
        <v>15194</v>
      </c>
      <c r="F8443" s="186">
        <v>2201</v>
      </c>
      <c r="G8443" s="185" t="s">
        <v>6096</v>
      </c>
      <c r="H8443" s="110" t="s">
        <v>10767</v>
      </c>
      <c r="I8443" s="110"/>
    </row>
    <row r="8444" spans="1:9" ht="11.25" customHeight="1" x14ac:dyDescent="0.2">
      <c r="A8444" s="181">
        <v>105019</v>
      </c>
      <c r="B8444" s="182" t="s">
        <v>10708</v>
      </c>
      <c r="C8444" s="182" t="s">
        <v>178</v>
      </c>
      <c r="D8444" s="183"/>
      <c r="E8444" s="188" t="s">
        <v>15193</v>
      </c>
      <c r="F8444" s="186">
        <v>0</v>
      </c>
      <c r="G8444" s="185" t="s">
        <v>6096</v>
      </c>
      <c r="H8444" s="110" t="s">
        <v>6168</v>
      </c>
      <c r="I8444" s="110"/>
    </row>
    <row r="8445" spans="1:9" ht="11.25" customHeight="1" x14ac:dyDescent="0.2">
      <c r="A8445" s="181">
        <v>105020</v>
      </c>
      <c r="B8445" s="182" t="s">
        <v>10707</v>
      </c>
      <c r="C8445" s="182" t="s">
        <v>178</v>
      </c>
      <c r="D8445" s="183"/>
      <c r="E8445" s="188" t="s">
        <v>15193</v>
      </c>
      <c r="F8445" s="186">
        <v>0</v>
      </c>
      <c r="G8445" s="185" t="s">
        <v>6096</v>
      </c>
      <c r="H8445" s="110" t="s">
        <v>6168</v>
      </c>
      <c r="I8445" s="110"/>
    </row>
    <row r="8446" spans="1:9" ht="11.25" customHeight="1" x14ac:dyDescent="0.2">
      <c r="A8446" s="181">
        <v>105021</v>
      </c>
      <c r="B8446" s="182" t="s">
        <v>10706</v>
      </c>
      <c r="C8446" s="182" t="s">
        <v>178</v>
      </c>
      <c r="D8446" s="184"/>
      <c r="E8446" s="188" t="s">
        <v>15193</v>
      </c>
      <c r="F8446" s="186">
        <v>0</v>
      </c>
      <c r="G8446" s="185" t="s">
        <v>6096</v>
      </c>
      <c r="H8446" s="110" t="s">
        <v>6168</v>
      </c>
      <c r="I8446" s="110"/>
    </row>
    <row r="8447" spans="1:9" ht="11.25" customHeight="1" x14ac:dyDescent="0.2">
      <c r="A8447" s="181">
        <v>105022</v>
      </c>
      <c r="B8447" s="182" t="s">
        <v>3840</v>
      </c>
      <c r="C8447" s="182" t="s">
        <v>168</v>
      </c>
      <c r="D8447" s="183">
        <v>45013</v>
      </c>
      <c r="E8447" s="188" t="s">
        <v>15194</v>
      </c>
      <c r="F8447" s="186">
        <v>17145</v>
      </c>
      <c r="G8447" s="185" t="s">
        <v>6096</v>
      </c>
      <c r="H8447" s="110" t="s">
        <v>6440</v>
      </c>
      <c r="I8447" s="110"/>
    </row>
    <row r="8448" spans="1:9" ht="11.25" customHeight="1" x14ac:dyDescent="0.2">
      <c r="A8448" s="181">
        <v>105023</v>
      </c>
      <c r="B8448" s="182" t="s">
        <v>7833</v>
      </c>
      <c r="C8448" s="182" t="s">
        <v>183</v>
      </c>
      <c r="D8448" s="184">
        <v>43840</v>
      </c>
      <c r="E8448" s="188" t="s">
        <v>15196</v>
      </c>
      <c r="F8448" s="186">
        <v>47175</v>
      </c>
      <c r="G8448" s="185" t="s">
        <v>6096</v>
      </c>
      <c r="H8448" s="110" t="s">
        <v>6119</v>
      </c>
      <c r="I8448" s="110"/>
    </row>
    <row r="8449" spans="1:9" ht="11.25" customHeight="1" x14ac:dyDescent="0.2">
      <c r="A8449" s="181">
        <v>105024</v>
      </c>
      <c r="B8449" s="182" t="s">
        <v>10705</v>
      </c>
      <c r="C8449" s="182" t="s">
        <v>171</v>
      </c>
      <c r="D8449" s="183"/>
      <c r="E8449" s="188" t="s">
        <v>15193</v>
      </c>
      <c r="F8449" s="186">
        <v>0</v>
      </c>
      <c r="G8449" s="185" t="s">
        <v>6096</v>
      </c>
      <c r="H8449" s="110" t="s">
        <v>6119</v>
      </c>
      <c r="I8449" s="110"/>
    </row>
    <row r="8450" spans="1:9" ht="11.25" customHeight="1" x14ac:dyDescent="0.2">
      <c r="A8450" s="181">
        <v>105025</v>
      </c>
      <c r="B8450" s="182" t="s">
        <v>10704</v>
      </c>
      <c r="C8450" s="182" t="s">
        <v>178</v>
      </c>
      <c r="D8450" s="183"/>
      <c r="E8450" s="188" t="s">
        <v>15193</v>
      </c>
      <c r="F8450" s="186">
        <v>0</v>
      </c>
      <c r="G8450" s="185" t="s">
        <v>6096</v>
      </c>
      <c r="H8450" s="110" t="s">
        <v>6119</v>
      </c>
      <c r="I8450" s="110"/>
    </row>
    <row r="8451" spans="1:9" ht="11.25" customHeight="1" x14ac:dyDescent="0.2">
      <c r="A8451" s="181">
        <v>105026</v>
      </c>
      <c r="B8451" s="182" t="s">
        <v>765</v>
      </c>
      <c r="C8451" s="182" t="s">
        <v>183</v>
      </c>
      <c r="D8451" s="184"/>
      <c r="E8451" s="188" t="s">
        <v>15193</v>
      </c>
      <c r="F8451" s="186">
        <v>0</v>
      </c>
      <c r="G8451" s="185" t="s">
        <v>11296</v>
      </c>
      <c r="H8451" s="110" t="s">
        <v>9778</v>
      </c>
      <c r="I8451" s="110"/>
    </row>
    <row r="8452" spans="1:9" ht="11.25" customHeight="1" x14ac:dyDescent="0.2">
      <c r="A8452" s="181">
        <v>105027</v>
      </c>
      <c r="B8452" s="182" t="s">
        <v>766</v>
      </c>
      <c r="C8452" s="182" t="s">
        <v>183</v>
      </c>
      <c r="D8452" s="184"/>
      <c r="E8452" s="188" t="s">
        <v>15193</v>
      </c>
      <c r="F8452" s="186">
        <v>0</v>
      </c>
      <c r="G8452" s="185" t="s">
        <v>6096</v>
      </c>
      <c r="H8452" s="110" t="s">
        <v>6155</v>
      </c>
      <c r="I8452" s="110"/>
    </row>
    <row r="8453" spans="1:9" ht="11.25" customHeight="1" x14ac:dyDescent="0.2">
      <c r="A8453" s="181">
        <v>105028</v>
      </c>
      <c r="B8453" s="182" t="s">
        <v>767</v>
      </c>
      <c r="C8453" s="182" t="s">
        <v>183</v>
      </c>
      <c r="D8453" s="184"/>
      <c r="E8453" s="188" t="s">
        <v>15193</v>
      </c>
      <c r="F8453" s="186">
        <v>0</v>
      </c>
      <c r="G8453" s="185" t="s">
        <v>11296</v>
      </c>
      <c r="H8453" s="110" t="s">
        <v>9778</v>
      </c>
      <c r="I8453" s="110"/>
    </row>
    <row r="8454" spans="1:9" ht="11.25" customHeight="1" x14ac:dyDescent="0.2">
      <c r="A8454" s="181">
        <v>105029</v>
      </c>
      <c r="B8454" s="182" t="s">
        <v>2189</v>
      </c>
      <c r="C8454" s="182" t="s">
        <v>178</v>
      </c>
      <c r="D8454" s="184">
        <v>45013</v>
      </c>
      <c r="E8454" s="188" t="s">
        <v>15194</v>
      </c>
      <c r="F8454" s="186">
        <v>21568</v>
      </c>
      <c r="G8454" s="185" t="s">
        <v>6096</v>
      </c>
      <c r="H8454" s="110" t="s">
        <v>7083</v>
      </c>
      <c r="I8454" s="110"/>
    </row>
    <row r="8455" spans="1:9" ht="11.25" customHeight="1" x14ac:dyDescent="0.2">
      <c r="A8455" s="181">
        <v>105030</v>
      </c>
      <c r="B8455" s="182" t="s">
        <v>7110</v>
      </c>
      <c r="C8455" s="182" t="s">
        <v>751</v>
      </c>
      <c r="D8455" s="183">
        <v>45008</v>
      </c>
      <c r="E8455" s="188" t="s">
        <v>15194</v>
      </c>
      <c r="F8455" s="186">
        <v>203085</v>
      </c>
      <c r="G8455" s="185" t="s">
        <v>11296</v>
      </c>
      <c r="H8455" s="110" t="s">
        <v>9778</v>
      </c>
      <c r="I8455" s="110"/>
    </row>
    <row r="8456" spans="1:9" ht="11.25" customHeight="1" x14ac:dyDescent="0.2">
      <c r="A8456" s="181">
        <v>105031</v>
      </c>
      <c r="B8456" s="182" t="s">
        <v>1325</v>
      </c>
      <c r="C8456" s="182" t="s">
        <v>178</v>
      </c>
      <c r="D8456" s="183">
        <v>45007</v>
      </c>
      <c r="E8456" s="188" t="s">
        <v>15194</v>
      </c>
      <c r="F8456" s="186">
        <v>1975</v>
      </c>
      <c r="G8456" s="185" t="s">
        <v>11299</v>
      </c>
      <c r="H8456" s="110" t="s">
        <v>9778</v>
      </c>
      <c r="I8456" s="110"/>
    </row>
    <row r="8457" spans="1:9" ht="11.25" customHeight="1" x14ac:dyDescent="0.2">
      <c r="A8457" s="181">
        <v>105032</v>
      </c>
      <c r="B8457" s="182" t="s">
        <v>1373</v>
      </c>
      <c r="C8457" s="182" t="s">
        <v>178</v>
      </c>
      <c r="D8457" s="184">
        <v>45007</v>
      </c>
      <c r="E8457" s="188" t="s">
        <v>15194</v>
      </c>
      <c r="F8457" s="186">
        <v>11770</v>
      </c>
      <c r="G8457" s="185" t="s">
        <v>6096</v>
      </c>
      <c r="H8457" s="110" t="s">
        <v>6119</v>
      </c>
      <c r="I8457" s="110"/>
    </row>
    <row r="8458" spans="1:9" ht="11.25" customHeight="1" x14ac:dyDescent="0.2">
      <c r="A8458" s="181">
        <v>105033</v>
      </c>
      <c r="B8458" s="182" t="s">
        <v>1284</v>
      </c>
      <c r="C8458" s="182" t="s">
        <v>171</v>
      </c>
      <c r="D8458" s="183">
        <v>45007</v>
      </c>
      <c r="E8458" s="188" t="s">
        <v>15194</v>
      </c>
      <c r="F8458" s="186">
        <v>1200</v>
      </c>
      <c r="G8458" s="185" t="s">
        <v>6428</v>
      </c>
      <c r="H8458" s="110" t="s">
        <v>6429</v>
      </c>
      <c r="I8458" s="110"/>
    </row>
    <row r="8459" spans="1:9" ht="11.25" customHeight="1" x14ac:dyDescent="0.2">
      <c r="A8459" s="181">
        <v>105034</v>
      </c>
      <c r="B8459" s="182" t="s">
        <v>7109</v>
      </c>
      <c r="C8459" s="182" t="s">
        <v>171</v>
      </c>
      <c r="D8459" s="183">
        <v>45007</v>
      </c>
      <c r="E8459" s="188" t="s">
        <v>15194</v>
      </c>
      <c r="F8459" s="186">
        <v>257</v>
      </c>
      <c r="G8459" s="185" t="s">
        <v>6096</v>
      </c>
      <c r="H8459" s="110" t="s">
        <v>6240</v>
      </c>
      <c r="I8459" s="110"/>
    </row>
    <row r="8460" spans="1:9" ht="11.25" customHeight="1" x14ac:dyDescent="0.2">
      <c r="A8460" s="181">
        <v>105036</v>
      </c>
      <c r="B8460" s="182" t="s">
        <v>10703</v>
      </c>
      <c r="C8460" s="182" t="s">
        <v>178</v>
      </c>
      <c r="D8460" s="184"/>
      <c r="E8460" s="188" t="s">
        <v>15193</v>
      </c>
      <c r="F8460" s="186">
        <v>0</v>
      </c>
      <c r="G8460" s="185" t="s">
        <v>6096</v>
      </c>
      <c r="H8460" s="110" t="s">
        <v>6119</v>
      </c>
      <c r="I8460" s="110"/>
    </row>
    <row r="8461" spans="1:9" ht="11.25" customHeight="1" x14ac:dyDescent="0.2">
      <c r="A8461" s="181">
        <v>105037</v>
      </c>
      <c r="B8461" s="182" t="s">
        <v>1881</v>
      </c>
      <c r="C8461" s="182" t="s">
        <v>171</v>
      </c>
      <c r="D8461" s="183">
        <v>45013</v>
      </c>
      <c r="E8461" s="188" t="s">
        <v>15194</v>
      </c>
      <c r="F8461" s="186">
        <v>9241</v>
      </c>
      <c r="G8461" s="185" t="s">
        <v>6096</v>
      </c>
      <c r="H8461" s="110" t="s">
        <v>6119</v>
      </c>
      <c r="I8461" s="110"/>
    </row>
    <row r="8462" spans="1:9" ht="11.25" customHeight="1" x14ac:dyDescent="0.2">
      <c r="A8462" s="181">
        <v>105038</v>
      </c>
      <c r="B8462" s="182" t="s">
        <v>1883</v>
      </c>
      <c r="C8462" s="182" t="s">
        <v>171</v>
      </c>
      <c r="D8462" s="183">
        <v>45013</v>
      </c>
      <c r="E8462" s="188" t="s">
        <v>15194</v>
      </c>
      <c r="F8462" s="186">
        <v>4886</v>
      </c>
      <c r="G8462" s="185" t="s">
        <v>6428</v>
      </c>
      <c r="H8462" s="110" t="s">
        <v>6429</v>
      </c>
      <c r="I8462" s="110"/>
    </row>
    <row r="8463" spans="1:9" ht="11.25" customHeight="1" x14ac:dyDescent="0.2">
      <c r="A8463" s="181">
        <v>105039</v>
      </c>
      <c r="B8463" s="182" t="s">
        <v>6325</v>
      </c>
      <c r="C8463" s="182" t="s">
        <v>178</v>
      </c>
      <c r="D8463" s="183">
        <v>45013</v>
      </c>
      <c r="E8463" s="188" t="s">
        <v>15194</v>
      </c>
      <c r="F8463" s="186">
        <v>17820728</v>
      </c>
      <c r="G8463" s="185" t="s">
        <v>6428</v>
      </c>
      <c r="H8463" s="110" t="s">
        <v>6429</v>
      </c>
      <c r="I8463" s="110"/>
    </row>
    <row r="8464" spans="1:9" ht="11.25" customHeight="1" x14ac:dyDescent="0.2">
      <c r="A8464" s="181">
        <v>105040</v>
      </c>
      <c r="B8464" s="182" t="s">
        <v>2167</v>
      </c>
      <c r="C8464" s="182" t="s">
        <v>178</v>
      </c>
      <c r="D8464" s="183">
        <v>45013</v>
      </c>
      <c r="E8464" s="188" t="s">
        <v>15194</v>
      </c>
      <c r="F8464" s="186">
        <v>1292377</v>
      </c>
      <c r="G8464" s="185" t="s">
        <v>6428</v>
      </c>
      <c r="H8464" s="110" t="s">
        <v>6429</v>
      </c>
      <c r="I8464" s="110"/>
    </row>
    <row r="8465" spans="1:9" ht="11.25" customHeight="1" x14ac:dyDescent="0.2">
      <c r="A8465" s="181">
        <v>105041</v>
      </c>
      <c r="B8465" s="182" t="s">
        <v>6324</v>
      </c>
      <c r="C8465" s="182" t="s">
        <v>178</v>
      </c>
      <c r="D8465" s="184">
        <v>45013</v>
      </c>
      <c r="E8465" s="188" t="s">
        <v>15194</v>
      </c>
      <c r="F8465" s="186">
        <v>428233</v>
      </c>
      <c r="G8465" s="185" t="s">
        <v>6428</v>
      </c>
      <c r="H8465" s="110" t="s">
        <v>6429</v>
      </c>
      <c r="I8465" s="110"/>
    </row>
    <row r="8466" spans="1:9" ht="11.25" customHeight="1" x14ac:dyDescent="0.2">
      <c r="A8466" s="181">
        <v>105042</v>
      </c>
      <c r="B8466" s="182" t="s">
        <v>14948</v>
      </c>
      <c r="C8466" s="182" t="s">
        <v>183</v>
      </c>
      <c r="D8466" s="183">
        <v>44680</v>
      </c>
      <c r="E8466" s="188" t="s">
        <v>7328</v>
      </c>
      <c r="F8466" s="186">
        <v>249839</v>
      </c>
      <c r="G8466" s="185" t="s">
        <v>6428</v>
      </c>
      <c r="H8466" s="110" t="s">
        <v>6429</v>
      </c>
      <c r="I8466" s="110"/>
    </row>
    <row r="8467" spans="1:9" ht="11.25" customHeight="1" x14ac:dyDescent="0.2">
      <c r="A8467" s="181">
        <v>105043</v>
      </c>
      <c r="B8467" s="182" t="s">
        <v>2847</v>
      </c>
      <c r="C8467" s="182" t="s">
        <v>751</v>
      </c>
      <c r="D8467" s="183">
        <v>45069</v>
      </c>
      <c r="E8467" s="188" t="s">
        <v>15194</v>
      </c>
      <c r="F8467" s="186">
        <v>62000</v>
      </c>
      <c r="G8467" s="185" t="s">
        <v>6096</v>
      </c>
      <c r="H8467" s="110" t="s">
        <v>6194</v>
      </c>
      <c r="I8467" s="110"/>
    </row>
    <row r="8468" spans="1:9" ht="11.25" customHeight="1" x14ac:dyDescent="0.2">
      <c r="A8468" s="181">
        <v>105044</v>
      </c>
      <c r="B8468" s="182" t="s">
        <v>2853</v>
      </c>
      <c r="C8468" s="182" t="s">
        <v>751</v>
      </c>
      <c r="D8468" s="183">
        <v>44659</v>
      </c>
      <c r="E8468" s="188" t="s">
        <v>7328</v>
      </c>
      <c r="F8468" s="186">
        <v>76339</v>
      </c>
      <c r="G8468" s="185" t="s">
        <v>6450</v>
      </c>
      <c r="H8468" s="110" t="s">
        <v>6451</v>
      </c>
      <c r="I8468" s="110"/>
    </row>
    <row r="8469" spans="1:9" ht="11.25" customHeight="1" x14ac:dyDescent="0.2">
      <c r="A8469" s="181">
        <v>105045</v>
      </c>
      <c r="B8469" s="182" t="s">
        <v>6322</v>
      </c>
      <c r="C8469" s="182" t="s">
        <v>183</v>
      </c>
      <c r="D8469" s="184">
        <v>45009</v>
      </c>
      <c r="E8469" s="188" t="s">
        <v>15194</v>
      </c>
      <c r="F8469" s="186">
        <v>39103</v>
      </c>
      <c r="G8469" s="185" t="s">
        <v>7412</v>
      </c>
      <c r="H8469" s="110" t="s">
        <v>6361</v>
      </c>
      <c r="I8469" s="110"/>
    </row>
    <row r="8470" spans="1:9" ht="11.25" customHeight="1" x14ac:dyDescent="0.2">
      <c r="A8470" s="181">
        <v>105046</v>
      </c>
      <c r="B8470" s="182" t="s">
        <v>1257</v>
      </c>
      <c r="C8470" s="182" t="s">
        <v>178</v>
      </c>
      <c r="D8470" s="183">
        <v>45007</v>
      </c>
      <c r="E8470" s="188" t="s">
        <v>15194</v>
      </c>
      <c r="F8470" s="186">
        <v>3987</v>
      </c>
      <c r="G8470" s="185" t="s">
        <v>6096</v>
      </c>
      <c r="H8470" s="110" t="s">
        <v>7414</v>
      </c>
      <c r="I8470" s="110"/>
    </row>
    <row r="8471" spans="1:9" ht="11.25" customHeight="1" x14ac:dyDescent="0.2">
      <c r="A8471" s="181">
        <v>105047</v>
      </c>
      <c r="B8471" s="182" t="s">
        <v>2164</v>
      </c>
      <c r="C8471" s="182" t="s">
        <v>178</v>
      </c>
      <c r="D8471" s="183">
        <v>44589</v>
      </c>
      <c r="E8471" s="188" t="s">
        <v>7328</v>
      </c>
      <c r="F8471" s="186">
        <v>129851</v>
      </c>
      <c r="G8471" s="185" t="s">
        <v>6096</v>
      </c>
      <c r="H8471" s="110" t="s">
        <v>7414</v>
      </c>
      <c r="I8471" s="110"/>
    </row>
    <row r="8472" spans="1:9" ht="11.25" customHeight="1" x14ac:dyDescent="0.2">
      <c r="A8472" s="181">
        <v>105048</v>
      </c>
      <c r="B8472" s="182" t="s">
        <v>10702</v>
      </c>
      <c r="C8472" s="182" t="s">
        <v>273</v>
      </c>
      <c r="D8472" s="183"/>
      <c r="E8472" s="188" t="s">
        <v>15193</v>
      </c>
      <c r="F8472" s="186">
        <v>0</v>
      </c>
      <c r="G8472" s="185" t="s">
        <v>9194</v>
      </c>
      <c r="H8472" s="110" t="s">
        <v>6560</v>
      </c>
      <c r="I8472" s="110"/>
    </row>
    <row r="8473" spans="1:9" ht="11.25" customHeight="1" x14ac:dyDescent="0.2">
      <c r="A8473" s="181">
        <v>105049</v>
      </c>
      <c r="B8473" s="182" t="s">
        <v>9309</v>
      </c>
      <c r="C8473" s="182" t="s">
        <v>273</v>
      </c>
      <c r="D8473" s="183">
        <v>44687</v>
      </c>
      <c r="E8473" s="188" t="s">
        <v>7328</v>
      </c>
      <c r="F8473" s="186">
        <v>204561</v>
      </c>
      <c r="G8473" s="185" t="s">
        <v>9194</v>
      </c>
      <c r="H8473" s="110" t="s">
        <v>6560</v>
      </c>
      <c r="I8473" s="110"/>
    </row>
    <row r="8474" spans="1:9" ht="11.25" customHeight="1" x14ac:dyDescent="0.2">
      <c r="A8474" s="181">
        <v>105050</v>
      </c>
      <c r="B8474" s="182" t="s">
        <v>10701</v>
      </c>
      <c r="C8474" s="182" t="s">
        <v>178</v>
      </c>
      <c r="D8474" s="184"/>
      <c r="E8474" s="188" t="s">
        <v>15193</v>
      </c>
      <c r="F8474" s="186">
        <v>0</v>
      </c>
      <c r="G8474" s="185" t="s">
        <v>6500</v>
      </c>
      <c r="H8474" s="110" t="s">
        <v>6440</v>
      </c>
      <c r="I8474" s="110"/>
    </row>
    <row r="8475" spans="1:9" ht="11.25" customHeight="1" x14ac:dyDescent="0.2">
      <c r="A8475" s="181">
        <v>105051</v>
      </c>
      <c r="B8475" s="182" t="s">
        <v>10700</v>
      </c>
      <c r="C8475" s="182" t="s">
        <v>178</v>
      </c>
      <c r="D8475" s="184"/>
      <c r="E8475" s="188" t="s">
        <v>15193</v>
      </c>
      <c r="F8475" s="186">
        <v>0</v>
      </c>
      <c r="G8475" s="185" t="s">
        <v>6500</v>
      </c>
      <c r="H8475" s="110" t="s">
        <v>6440</v>
      </c>
      <c r="I8475" s="110"/>
    </row>
    <row r="8476" spans="1:9" ht="11.25" customHeight="1" x14ac:dyDescent="0.2">
      <c r="A8476" s="181">
        <v>105052</v>
      </c>
      <c r="B8476" s="182" t="s">
        <v>2467</v>
      </c>
      <c r="C8476" s="182" t="s">
        <v>178</v>
      </c>
      <c r="D8476" s="184"/>
      <c r="E8476" s="188" t="s">
        <v>15193</v>
      </c>
      <c r="F8476" s="186">
        <v>0</v>
      </c>
      <c r="G8476" s="185" t="s">
        <v>7843</v>
      </c>
      <c r="H8476" s="110" t="s">
        <v>6451</v>
      </c>
      <c r="I8476" s="110"/>
    </row>
    <row r="8477" spans="1:9" ht="11.25" customHeight="1" x14ac:dyDescent="0.2">
      <c r="A8477" s="181">
        <v>105053</v>
      </c>
      <c r="B8477" s="182" t="s">
        <v>2416</v>
      </c>
      <c r="C8477" s="182" t="s">
        <v>178</v>
      </c>
      <c r="D8477" s="183"/>
      <c r="E8477" s="188" t="s">
        <v>15193</v>
      </c>
      <c r="F8477" s="186">
        <v>0</v>
      </c>
      <c r="G8477" s="185" t="s">
        <v>7843</v>
      </c>
      <c r="H8477" s="110" t="s">
        <v>6451</v>
      </c>
      <c r="I8477" s="110"/>
    </row>
    <row r="8478" spans="1:9" ht="11.25" customHeight="1" x14ac:dyDescent="0.2">
      <c r="A8478" s="181">
        <v>105054</v>
      </c>
      <c r="B8478" s="182" t="s">
        <v>10699</v>
      </c>
      <c r="C8478" s="182" t="s">
        <v>178</v>
      </c>
      <c r="D8478" s="184"/>
      <c r="E8478" s="188" t="s">
        <v>15193</v>
      </c>
      <c r="F8478" s="186">
        <v>0</v>
      </c>
      <c r="G8478" s="185" t="s">
        <v>7843</v>
      </c>
      <c r="H8478" s="110" t="s">
        <v>6451</v>
      </c>
      <c r="I8478" s="110"/>
    </row>
    <row r="8479" spans="1:9" ht="11.25" customHeight="1" x14ac:dyDescent="0.2">
      <c r="A8479" s="181">
        <v>105055</v>
      </c>
      <c r="B8479" s="182" t="s">
        <v>1996</v>
      </c>
      <c r="C8479" s="182" t="s">
        <v>178</v>
      </c>
      <c r="D8479" s="184"/>
      <c r="E8479" s="188" t="s">
        <v>15193</v>
      </c>
      <c r="F8479" s="186">
        <v>0</v>
      </c>
      <c r="G8479" s="185" t="s">
        <v>7843</v>
      </c>
      <c r="H8479" s="110" t="s">
        <v>6451</v>
      </c>
      <c r="I8479" s="110"/>
    </row>
    <row r="8480" spans="1:9" ht="11.25" customHeight="1" x14ac:dyDescent="0.2">
      <c r="A8480" s="181">
        <v>105056</v>
      </c>
      <c r="B8480" s="182" t="s">
        <v>1997</v>
      </c>
      <c r="C8480" s="182" t="s">
        <v>178</v>
      </c>
      <c r="D8480" s="183"/>
      <c r="E8480" s="188" t="s">
        <v>15193</v>
      </c>
      <c r="F8480" s="186">
        <v>0</v>
      </c>
      <c r="G8480" s="185" t="s">
        <v>6096</v>
      </c>
      <c r="H8480" s="110" t="s">
        <v>6723</v>
      </c>
      <c r="I8480" s="110"/>
    </row>
    <row r="8481" spans="1:9" ht="11.25" customHeight="1" x14ac:dyDescent="0.2">
      <c r="A8481" s="181">
        <v>105057</v>
      </c>
      <c r="B8481" s="182" t="s">
        <v>1956</v>
      </c>
      <c r="C8481" s="182" t="s">
        <v>178</v>
      </c>
      <c r="D8481" s="183">
        <v>43721</v>
      </c>
      <c r="E8481" s="188" t="s">
        <v>15195</v>
      </c>
      <c r="F8481" s="186">
        <v>17699</v>
      </c>
      <c r="G8481" s="185" t="s">
        <v>6096</v>
      </c>
      <c r="H8481" s="110" t="s">
        <v>6116</v>
      </c>
      <c r="I8481" s="110"/>
    </row>
    <row r="8482" spans="1:9" ht="11.25" customHeight="1" x14ac:dyDescent="0.2">
      <c r="A8482" s="181">
        <v>105058</v>
      </c>
      <c r="B8482" s="182" t="s">
        <v>2897</v>
      </c>
      <c r="C8482" s="182" t="s">
        <v>4459</v>
      </c>
      <c r="D8482" s="183"/>
      <c r="E8482" s="188" t="s">
        <v>15193</v>
      </c>
      <c r="F8482" s="186">
        <v>0</v>
      </c>
      <c r="G8482" s="185" t="s">
        <v>6096</v>
      </c>
      <c r="H8482" s="110" t="s">
        <v>6119</v>
      </c>
      <c r="I8482" s="110"/>
    </row>
    <row r="8483" spans="1:9" ht="11.25" customHeight="1" x14ac:dyDescent="0.2">
      <c r="A8483" s="181">
        <v>105059</v>
      </c>
      <c r="B8483" s="182" t="s">
        <v>3871</v>
      </c>
      <c r="C8483" s="182" t="s">
        <v>4459</v>
      </c>
      <c r="D8483" s="183"/>
      <c r="E8483" s="188" t="s">
        <v>15193</v>
      </c>
      <c r="F8483" s="186">
        <v>0</v>
      </c>
      <c r="G8483" s="185" t="s">
        <v>8948</v>
      </c>
      <c r="H8483" s="110" t="s">
        <v>7128</v>
      </c>
      <c r="I8483" s="110"/>
    </row>
    <row r="8484" spans="1:9" ht="11.25" customHeight="1" x14ac:dyDescent="0.2">
      <c r="A8484" s="181">
        <v>105061</v>
      </c>
      <c r="B8484" s="182" t="s">
        <v>7458</v>
      </c>
      <c r="C8484" s="182" t="s">
        <v>4459</v>
      </c>
      <c r="D8484" s="183">
        <v>45013</v>
      </c>
      <c r="E8484" s="188" t="s">
        <v>15194</v>
      </c>
      <c r="F8484" s="186">
        <v>8767</v>
      </c>
      <c r="G8484" s="185" t="s">
        <v>6096</v>
      </c>
      <c r="H8484" s="110" t="s">
        <v>6097</v>
      </c>
      <c r="I8484" s="110"/>
    </row>
    <row r="8485" spans="1:9" ht="11.25" customHeight="1" x14ac:dyDescent="0.2">
      <c r="A8485" s="181">
        <v>105062</v>
      </c>
      <c r="B8485" s="182" t="s">
        <v>10698</v>
      </c>
      <c r="C8485" s="182" t="s">
        <v>168</v>
      </c>
      <c r="D8485" s="183"/>
      <c r="E8485" s="188" t="s">
        <v>15193</v>
      </c>
      <c r="F8485" s="186">
        <v>0</v>
      </c>
      <c r="G8485" s="185" t="s">
        <v>6096</v>
      </c>
      <c r="H8485" s="110" t="s">
        <v>6191</v>
      </c>
      <c r="I8485" s="110"/>
    </row>
    <row r="8486" spans="1:9" ht="11.25" customHeight="1" x14ac:dyDescent="0.2">
      <c r="A8486" s="181">
        <v>105063</v>
      </c>
      <c r="B8486" s="182" t="s">
        <v>1215</v>
      </c>
      <c r="C8486" s="182" t="s">
        <v>171</v>
      </c>
      <c r="D8486" s="183"/>
      <c r="E8486" s="188" t="s">
        <v>15193</v>
      </c>
      <c r="F8486" s="186">
        <v>0</v>
      </c>
      <c r="G8486" s="185" t="s">
        <v>6096</v>
      </c>
      <c r="H8486" s="110" t="s">
        <v>7083</v>
      </c>
      <c r="I8486" s="110"/>
    </row>
    <row r="8487" spans="1:9" ht="11.25" customHeight="1" x14ac:dyDescent="0.2">
      <c r="A8487" s="181">
        <v>105064</v>
      </c>
      <c r="B8487" s="182" t="s">
        <v>10697</v>
      </c>
      <c r="C8487" s="182" t="s">
        <v>178</v>
      </c>
      <c r="D8487" s="183"/>
      <c r="E8487" s="188" t="s">
        <v>15193</v>
      </c>
      <c r="F8487" s="186">
        <v>0</v>
      </c>
      <c r="G8487" s="185" t="s">
        <v>6096</v>
      </c>
      <c r="H8487" s="110" t="s">
        <v>6119</v>
      </c>
      <c r="I8487" s="110"/>
    </row>
    <row r="8488" spans="1:9" ht="11.25" customHeight="1" x14ac:dyDescent="0.2">
      <c r="A8488" s="181">
        <v>105065</v>
      </c>
      <c r="B8488" s="182" t="s">
        <v>10696</v>
      </c>
      <c r="C8488" s="182" t="s">
        <v>178</v>
      </c>
      <c r="D8488" s="183"/>
      <c r="E8488" s="188" t="s">
        <v>15193</v>
      </c>
      <c r="F8488" s="186">
        <v>0</v>
      </c>
      <c r="G8488" s="185" t="s">
        <v>6096</v>
      </c>
      <c r="H8488" s="110" t="s">
        <v>6370</v>
      </c>
      <c r="I8488" s="110"/>
    </row>
    <row r="8489" spans="1:9" ht="11.25" customHeight="1" x14ac:dyDescent="0.2">
      <c r="A8489" s="181">
        <v>105066</v>
      </c>
      <c r="B8489" s="182" t="s">
        <v>1175</v>
      </c>
      <c r="C8489" s="182" t="s">
        <v>178</v>
      </c>
      <c r="D8489" s="183">
        <v>45007</v>
      </c>
      <c r="E8489" s="188" t="s">
        <v>15194</v>
      </c>
      <c r="F8489" s="186">
        <v>1224</v>
      </c>
      <c r="G8489" s="185" t="s">
        <v>6096</v>
      </c>
      <c r="H8489" s="110" t="s">
        <v>6152</v>
      </c>
      <c r="I8489" s="110"/>
    </row>
    <row r="8490" spans="1:9" ht="11.25" customHeight="1" x14ac:dyDescent="0.2">
      <c r="A8490" s="181">
        <v>105067</v>
      </c>
      <c r="B8490" s="182" t="s">
        <v>9151</v>
      </c>
      <c r="C8490" s="182" t="s">
        <v>183</v>
      </c>
      <c r="D8490" s="183">
        <v>43524</v>
      </c>
      <c r="E8490" s="188" t="s">
        <v>15195</v>
      </c>
      <c r="F8490" s="186">
        <v>18200</v>
      </c>
      <c r="G8490" s="185" t="s">
        <v>6096</v>
      </c>
      <c r="H8490" s="110" t="s">
        <v>6164</v>
      </c>
      <c r="I8490" s="110"/>
    </row>
    <row r="8491" spans="1:9" ht="11.25" customHeight="1" x14ac:dyDescent="0.2">
      <c r="A8491" s="181">
        <v>105068</v>
      </c>
      <c r="B8491" s="182" t="s">
        <v>3808</v>
      </c>
      <c r="C8491" s="182" t="s">
        <v>178</v>
      </c>
      <c r="D8491" s="184">
        <v>44589</v>
      </c>
      <c r="E8491" s="188" t="s">
        <v>7328</v>
      </c>
      <c r="F8491" s="186">
        <v>45437</v>
      </c>
      <c r="G8491" s="185" t="s">
        <v>6096</v>
      </c>
      <c r="H8491" s="110" t="s">
        <v>6194</v>
      </c>
      <c r="I8491" s="110"/>
    </row>
    <row r="8492" spans="1:9" ht="11.25" customHeight="1" x14ac:dyDescent="0.2">
      <c r="A8492" s="181">
        <v>105069</v>
      </c>
      <c r="B8492" s="182" t="s">
        <v>3810</v>
      </c>
      <c r="C8492" s="182" t="s">
        <v>178</v>
      </c>
      <c r="D8492" s="183">
        <v>44589</v>
      </c>
      <c r="E8492" s="188" t="s">
        <v>7328</v>
      </c>
      <c r="F8492" s="186">
        <v>41993</v>
      </c>
      <c r="G8492" s="185" t="s">
        <v>6096</v>
      </c>
      <c r="H8492" s="110" t="s">
        <v>6100</v>
      </c>
      <c r="I8492" s="110"/>
    </row>
    <row r="8493" spans="1:9" ht="11.25" customHeight="1" x14ac:dyDescent="0.2">
      <c r="A8493" s="181">
        <v>105070</v>
      </c>
      <c r="B8493" s="182" t="s">
        <v>3807</v>
      </c>
      <c r="C8493" s="182" t="s">
        <v>178</v>
      </c>
      <c r="D8493" s="183">
        <v>44589</v>
      </c>
      <c r="E8493" s="188" t="s">
        <v>7328</v>
      </c>
      <c r="F8493" s="186">
        <v>15753</v>
      </c>
      <c r="G8493" s="185" t="s">
        <v>6096</v>
      </c>
      <c r="H8493" s="110" t="s">
        <v>6152</v>
      </c>
      <c r="I8493" s="110"/>
    </row>
    <row r="8494" spans="1:9" ht="11.25" customHeight="1" x14ac:dyDescent="0.2">
      <c r="A8494" s="181">
        <v>105071</v>
      </c>
      <c r="B8494" s="182" t="s">
        <v>8225</v>
      </c>
      <c r="C8494" s="182" t="s">
        <v>178</v>
      </c>
      <c r="D8494" s="183">
        <v>45271</v>
      </c>
      <c r="E8494" s="188" t="s">
        <v>15194</v>
      </c>
      <c r="F8494" s="186">
        <v>1459</v>
      </c>
      <c r="G8494" s="185" t="s">
        <v>7127</v>
      </c>
      <c r="H8494" s="110" t="s">
        <v>7128</v>
      </c>
      <c r="I8494" s="110"/>
    </row>
    <row r="8495" spans="1:9" ht="11.25" customHeight="1" x14ac:dyDescent="0.2">
      <c r="A8495" s="181">
        <v>105072</v>
      </c>
      <c r="B8495" s="182" t="s">
        <v>10695</v>
      </c>
      <c r="C8495" s="182" t="s">
        <v>178</v>
      </c>
      <c r="D8495" s="183">
        <v>44592</v>
      </c>
      <c r="E8495" s="188" t="s">
        <v>7328</v>
      </c>
      <c r="F8495" s="186">
        <v>1584</v>
      </c>
      <c r="G8495" s="185" t="s">
        <v>6963</v>
      </c>
      <c r="H8495" s="110" t="s">
        <v>6240</v>
      </c>
      <c r="I8495" s="110"/>
    </row>
    <row r="8496" spans="1:9" ht="11.25" customHeight="1" x14ac:dyDescent="0.2">
      <c r="A8496" s="181">
        <v>105073</v>
      </c>
      <c r="B8496" s="182" t="s">
        <v>8041</v>
      </c>
      <c r="C8496" s="182" t="s">
        <v>178</v>
      </c>
      <c r="D8496" s="183">
        <v>44592</v>
      </c>
      <c r="E8496" s="188" t="s">
        <v>7328</v>
      </c>
      <c r="F8496" s="186">
        <v>5488</v>
      </c>
      <c r="G8496" s="185" t="s">
        <v>6096</v>
      </c>
      <c r="H8496" s="110" t="s">
        <v>6152</v>
      </c>
      <c r="I8496" s="110"/>
    </row>
    <row r="8497" spans="1:9" ht="11.25" customHeight="1" x14ac:dyDescent="0.2">
      <c r="A8497" s="181">
        <v>105074</v>
      </c>
      <c r="B8497" s="182" t="s">
        <v>10694</v>
      </c>
      <c r="C8497" s="182" t="s">
        <v>178</v>
      </c>
      <c r="D8497" s="184">
        <v>44592</v>
      </c>
      <c r="E8497" s="188" t="s">
        <v>7328</v>
      </c>
      <c r="F8497" s="186">
        <v>2602</v>
      </c>
      <c r="G8497" s="185" t="s">
        <v>6096</v>
      </c>
      <c r="H8497" s="110" t="s">
        <v>6119</v>
      </c>
      <c r="I8497" s="110"/>
    </row>
    <row r="8498" spans="1:9" ht="11.25" customHeight="1" x14ac:dyDescent="0.2">
      <c r="A8498" s="181">
        <v>105075</v>
      </c>
      <c r="B8498" s="182" t="s">
        <v>10693</v>
      </c>
      <c r="C8498" s="182" t="s">
        <v>178</v>
      </c>
      <c r="D8498" s="184">
        <v>44592</v>
      </c>
      <c r="E8498" s="188" t="s">
        <v>7328</v>
      </c>
      <c r="F8498" s="186">
        <v>3447</v>
      </c>
      <c r="G8498" s="185" t="s">
        <v>6096</v>
      </c>
      <c r="H8498" s="110" t="s">
        <v>6164</v>
      </c>
      <c r="I8498" s="110"/>
    </row>
    <row r="8499" spans="1:9" ht="11.25" customHeight="1" x14ac:dyDescent="0.2">
      <c r="A8499" s="181">
        <v>105076</v>
      </c>
      <c r="B8499" s="182" t="s">
        <v>10692</v>
      </c>
      <c r="C8499" s="182" t="s">
        <v>178</v>
      </c>
      <c r="D8499" s="183"/>
      <c r="E8499" s="188" t="s">
        <v>15193</v>
      </c>
      <c r="F8499" s="186">
        <v>0</v>
      </c>
      <c r="G8499" s="185" t="s">
        <v>6585</v>
      </c>
      <c r="H8499" s="110" t="s">
        <v>6152</v>
      </c>
      <c r="I8499" s="110"/>
    </row>
    <row r="8500" spans="1:9" ht="11.25" customHeight="1" x14ac:dyDescent="0.2">
      <c r="A8500" s="181">
        <v>105077</v>
      </c>
      <c r="B8500" s="182" t="s">
        <v>10691</v>
      </c>
      <c r="C8500" s="182" t="s">
        <v>178</v>
      </c>
      <c r="D8500" s="183">
        <v>44592</v>
      </c>
      <c r="E8500" s="188" t="s">
        <v>7328</v>
      </c>
      <c r="F8500" s="186">
        <v>9981</v>
      </c>
      <c r="G8500" s="185" t="s">
        <v>6096</v>
      </c>
      <c r="H8500" s="110" t="s">
        <v>6164</v>
      </c>
      <c r="I8500" s="110"/>
    </row>
    <row r="8501" spans="1:9" ht="11.25" customHeight="1" x14ac:dyDescent="0.2">
      <c r="A8501" s="181">
        <v>105078</v>
      </c>
      <c r="B8501" s="182" t="s">
        <v>10690</v>
      </c>
      <c r="C8501" s="182" t="s">
        <v>178</v>
      </c>
      <c r="D8501" s="183"/>
      <c r="E8501" s="188" t="s">
        <v>15193</v>
      </c>
      <c r="F8501" s="186">
        <v>0</v>
      </c>
      <c r="G8501" s="185" t="s">
        <v>6096</v>
      </c>
      <c r="H8501" s="110" t="s">
        <v>6137</v>
      </c>
      <c r="I8501" s="110"/>
    </row>
    <row r="8502" spans="1:9" ht="11.25" customHeight="1" x14ac:dyDescent="0.2">
      <c r="A8502" s="181">
        <v>105079</v>
      </c>
      <c r="B8502" s="182" t="s">
        <v>10689</v>
      </c>
      <c r="C8502" s="182" t="s">
        <v>178</v>
      </c>
      <c r="D8502" s="183"/>
      <c r="E8502" s="188" t="s">
        <v>15193</v>
      </c>
      <c r="F8502" s="186">
        <v>0</v>
      </c>
      <c r="G8502" s="185" t="s">
        <v>6096</v>
      </c>
      <c r="H8502" s="110" t="s">
        <v>6119</v>
      </c>
      <c r="I8502" s="110"/>
    </row>
    <row r="8503" spans="1:9" ht="11.25" customHeight="1" x14ac:dyDescent="0.2">
      <c r="A8503" s="181">
        <v>105080</v>
      </c>
      <c r="B8503" s="182" t="s">
        <v>3842</v>
      </c>
      <c r="C8503" s="182" t="s">
        <v>178</v>
      </c>
      <c r="D8503" s="183"/>
      <c r="E8503" s="188" t="s">
        <v>15193</v>
      </c>
      <c r="F8503" s="186">
        <v>0</v>
      </c>
      <c r="G8503" s="185" t="s">
        <v>6096</v>
      </c>
      <c r="H8503" s="110" t="s">
        <v>6164</v>
      </c>
      <c r="I8503" s="110"/>
    </row>
    <row r="8504" spans="1:9" ht="11.25" customHeight="1" x14ac:dyDescent="0.2">
      <c r="A8504" s="181">
        <v>105081</v>
      </c>
      <c r="B8504" s="182" t="s">
        <v>10688</v>
      </c>
      <c r="C8504" s="182" t="s">
        <v>178</v>
      </c>
      <c r="D8504" s="183">
        <v>44589</v>
      </c>
      <c r="E8504" s="188" t="s">
        <v>7328</v>
      </c>
      <c r="F8504" s="186">
        <v>2640</v>
      </c>
      <c r="G8504" s="185" t="s">
        <v>6096</v>
      </c>
      <c r="H8504" s="110" t="s">
        <v>6315</v>
      </c>
      <c r="I8504" s="110"/>
    </row>
    <row r="8505" spans="1:9" ht="11.25" customHeight="1" x14ac:dyDescent="0.2">
      <c r="A8505" s="181">
        <v>105082</v>
      </c>
      <c r="B8505" s="182" t="s">
        <v>10687</v>
      </c>
      <c r="C8505" s="182" t="s">
        <v>178</v>
      </c>
      <c r="D8505" s="183"/>
      <c r="E8505" s="188" t="s">
        <v>15193</v>
      </c>
      <c r="F8505" s="186">
        <v>0</v>
      </c>
      <c r="G8505" s="185" t="s">
        <v>6096</v>
      </c>
      <c r="H8505" s="110" t="s">
        <v>6119</v>
      </c>
      <c r="I8505" s="110"/>
    </row>
    <row r="8506" spans="1:9" ht="11.25" customHeight="1" x14ac:dyDescent="0.2">
      <c r="A8506" s="181">
        <v>105083</v>
      </c>
      <c r="B8506" s="182" t="s">
        <v>9022</v>
      </c>
      <c r="C8506" s="182" t="s">
        <v>178</v>
      </c>
      <c r="D8506" s="183">
        <v>44273</v>
      </c>
      <c r="E8506" s="188" t="s">
        <v>15199</v>
      </c>
      <c r="F8506" s="186">
        <v>355965.16</v>
      </c>
      <c r="G8506" s="185" t="s">
        <v>6096</v>
      </c>
      <c r="H8506" s="110" t="s">
        <v>6119</v>
      </c>
      <c r="I8506" s="110"/>
    </row>
    <row r="8507" spans="1:9" ht="11.25" customHeight="1" x14ac:dyDescent="0.2">
      <c r="A8507" s="181">
        <v>105084</v>
      </c>
      <c r="B8507" s="182" t="s">
        <v>3818</v>
      </c>
      <c r="C8507" s="182" t="s">
        <v>178</v>
      </c>
      <c r="D8507" s="183">
        <v>45267</v>
      </c>
      <c r="E8507" s="188" t="s">
        <v>15194</v>
      </c>
      <c r="F8507" s="186">
        <v>28861</v>
      </c>
      <c r="G8507" s="185" t="s">
        <v>6096</v>
      </c>
      <c r="H8507" s="110" t="s">
        <v>6119</v>
      </c>
      <c r="I8507" s="110"/>
    </row>
    <row r="8508" spans="1:9" ht="11.25" customHeight="1" x14ac:dyDescent="0.2">
      <c r="A8508" s="181">
        <v>105085</v>
      </c>
      <c r="B8508" s="182" t="s">
        <v>880</v>
      </c>
      <c r="C8508" s="182" t="s">
        <v>4484</v>
      </c>
      <c r="D8508" s="183">
        <v>45009</v>
      </c>
      <c r="E8508" s="188" t="s">
        <v>15194</v>
      </c>
      <c r="F8508" s="186">
        <v>241991</v>
      </c>
      <c r="G8508" s="185" t="s">
        <v>6096</v>
      </c>
      <c r="H8508" s="110" t="s">
        <v>6119</v>
      </c>
      <c r="I8508" s="110"/>
    </row>
    <row r="8509" spans="1:9" ht="11.25" customHeight="1" x14ac:dyDescent="0.2">
      <c r="A8509" s="181">
        <v>105086</v>
      </c>
      <c r="B8509" s="182" t="s">
        <v>9081</v>
      </c>
      <c r="C8509" s="182" t="s">
        <v>183</v>
      </c>
      <c r="D8509" s="183">
        <v>43531</v>
      </c>
      <c r="E8509" s="188" t="s">
        <v>15195</v>
      </c>
      <c r="F8509" s="186">
        <v>32142</v>
      </c>
      <c r="G8509" s="185" t="s">
        <v>6096</v>
      </c>
      <c r="H8509" s="110" t="s">
        <v>6119</v>
      </c>
      <c r="I8509" s="110"/>
    </row>
    <row r="8510" spans="1:9" ht="11.25" customHeight="1" x14ac:dyDescent="0.2">
      <c r="A8510" s="181">
        <v>105087</v>
      </c>
      <c r="B8510" s="182" t="s">
        <v>9063</v>
      </c>
      <c r="C8510" s="182" t="s">
        <v>183</v>
      </c>
      <c r="D8510" s="183">
        <v>44683</v>
      </c>
      <c r="E8510" s="188" t="s">
        <v>7328</v>
      </c>
      <c r="F8510" s="186">
        <v>35962</v>
      </c>
      <c r="G8510" s="185" t="s">
        <v>6096</v>
      </c>
      <c r="H8510" s="110" t="s">
        <v>6119</v>
      </c>
      <c r="I8510" s="110"/>
    </row>
    <row r="8511" spans="1:9" ht="11.25" customHeight="1" x14ac:dyDescent="0.2">
      <c r="A8511" s="181">
        <v>105088</v>
      </c>
      <c r="B8511" s="182" t="s">
        <v>6320</v>
      </c>
      <c r="C8511" s="182" t="s">
        <v>178</v>
      </c>
      <c r="D8511" s="183">
        <v>45013</v>
      </c>
      <c r="E8511" s="188" t="s">
        <v>15194</v>
      </c>
      <c r="F8511" s="186">
        <v>1358655</v>
      </c>
      <c r="G8511" s="185" t="s">
        <v>6096</v>
      </c>
      <c r="H8511" s="110" t="s">
        <v>6119</v>
      </c>
      <c r="I8511" s="110"/>
    </row>
    <row r="8512" spans="1:9" ht="11.25" customHeight="1" x14ac:dyDescent="0.2">
      <c r="A8512" s="181">
        <v>105089</v>
      </c>
      <c r="B8512" s="182" t="s">
        <v>3011</v>
      </c>
      <c r="C8512" s="182" t="s">
        <v>178</v>
      </c>
      <c r="D8512" s="183">
        <v>45013</v>
      </c>
      <c r="E8512" s="188" t="s">
        <v>15194</v>
      </c>
      <c r="F8512" s="186">
        <v>24095</v>
      </c>
      <c r="G8512" s="185" t="s">
        <v>6096</v>
      </c>
      <c r="H8512" s="110" t="s">
        <v>6121</v>
      </c>
      <c r="I8512" s="110"/>
    </row>
    <row r="8513" spans="1:9" ht="11.25" customHeight="1" x14ac:dyDescent="0.2">
      <c r="A8513" s="181">
        <v>105090</v>
      </c>
      <c r="B8513" s="182" t="s">
        <v>6318</v>
      </c>
      <c r="C8513" s="182" t="s">
        <v>178</v>
      </c>
      <c r="D8513" s="183">
        <v>45013</v>
      </c>
      <c r="E8513" s="188" t="s">
        <v>15194</v>
      </c>
      <c r="F8513" s="186">
        <v>248907</v>
      </c>
      <c r="G8513" s="185" t="s">
        <v>6096</v>
      </c>
      <c r="H8513" s="110" t="s">
        <v>6215</v>
      </c>
      <c r="I8513" s="110"/>
    </row>
    <row r="8514" spans="1:9" ht="11.25" customHeight="1" x14ac:dyDescent="0.2">
      <c r="A8514" s="181">
        <v>105091</v>
      </c>
      <c r="B8514" s="182" t="s">
        <v>6317</v>
      </c>
      <c r="C8514" s="182" t="s">
        <v>178</v>
      </c>
      <c r="D8514" s="183">
        <v>45062</v>
      </c>
      <c r="E8514" s="188" t="s">
        <v>15194</v>
      </c>
      <c r="F8514" s="186">
        <v>374493</v>
      </c>
      <c r="G8514" s="185" t="s">
        <v>6096</v>
      </c>
      <c r="H8514" s="110" t="s">
        <v>6152</v>
      </c>
      <c r="I8514" s="110"/>
    </row>
    <row r="8515" spans="1:9" ht="11.25" customHeight="1" x14ac:dyDescent="0.2">
      <c r="A8515" s="181">
        <v>105092</v>
      </c>
      <c r="B8515" s="182" t="s">
        <v>6316</v>
      </c>
      <c r="C8515" s="182" t="s">
        <v>178</v>
      </c>
      <c r="D8515" s="183">
        <v>45013</v>
      </c>
      <c r="E8515" s="188" t="s">
        <v>15194</v>
      </c>
      <c r="F8515" s="186">
        <v>550523</v>
      </c>
      <c r="G8515" s="185" t="s">
        <v>6096</v>
      </c>
      <c r="H8515" s="110" t="s">
        <v>6210</v>
      </c>
      <c r="I8515" s="110"/>
    </row>
    <row r="8516" spans="1:9" ht="11.25" customHeight="1" x14ac:dyDescent="0.2">
      <c r="A8516" s="181">
        <v>105093</v>
      </c>
      <c r="B8516" s="182" t="s">
        <v>3010</v>
      </c>
      <c r="C8516" s="182" t="s">
        <v>178</v>
      </c>
      <c r="D8516" s="184">
        <v>43592</v>
      </c>
      <c r="E8516" s="188" t="s">
        <v>15195</v>
      </c>
      <c r="F8516" s="186">
        <v>2313</v>
      </c>
      <c r="G8516" s="185" t="s">
        <v>6096</v>
      </c>
      <c r="H8516" s="110" t="s">
        <v>6210</v>
      </c>
      <c r="I8516" s="110"/>
    </row>
    <row r="8517" spans="1:9" ht="11.25" customHeight="1" x14ac:dyDescent="0.2">
      <c r="A8517" s="181">
        <v>105094</v>
      </c>
      <c r="B8517" s="182" t="s">
        <v>9124</v>
      </c>
      <c r="C8517" s="182" t="s">
        <v>178</v>
      </c>
      <c r="D8517" s="183">
        <v>43528</v>
      </c>
      <c r="E8517" s="188" t="s">
        <v>15195</v>
      </c>
      <c r="F8517" s="186">
        <v>13373088.01</v>
      </c>
      <c r="G8517" s="185" t="s">
        <v>6096</v>
      </c>
      <c r="H8517" s="110" t="s">
        <v>6210</v>
      </c>
      <c r="I8517" s="110"/>
    </row>
    <row r="8518" spans="1:9" ht="11.25" customHeight="1" x14ac:dyDescent="0.2">
      <c r="A8518" s="181">
        <v>105095</v>
      </c>
      <c r="B8518" s="182" t="s">
        <v>10686</v>
      </c>
      <c r="C8518" s="182" t="s">
        <v>178</v>
      </c>
      <c r="D8518" s="183"/>
      <c r="E8518" s="188" t="s">
        <v>15193</v>
      </c>
      <c r="F8518" s="186">
        <v>0</v>
      </c>
      <c r="G8518" s="185" t="s">
        <v>6096</v>
      </c>
      <c r="H8518" s="110" t="s">
        <v>6210</v>
      </c>
      <c r="I8518" s="110"/>
    </row>
    <row r="8519" spans="1:9" ht="11.25" customHeight="1" x14ac:dyDescent="0.2">
      <c r="A8519" s="181">
        <v>105096</v>
      </c>
      <c r="B8519" s="182" t="s">
        <v>6314</v>
      </c>
      <c r="C8519" s="182" t="s">
        <v>273</v>
      </c>
      <c r="D8519" s="183">
        <v>45009</v>
      </c>
      <c r="E8519" s="188" t="s">
        <v>15194</v>
      </c>
      <c r="F8519" s="186">
        <v>123888</v>
      </c>
      <c r="G8519" s="185" t="s">
        <v>6096</v>
      </c>
      <c r="H8519" s="110" t="s">
        <v>6097</v>
      </c>
      <c r="I8519" s="110"/>
    </row>
    <row r="8520" spans="1:9" ht="11.25" customHeight="1" x14ac:dyDescent="0.2">
      <c r="A8520" s="181">
        <v>105097</v>
      </c>
      <c r="B8520" s="182" t="s">
        <v>10685</v>
      </c>
      <c r="C8520" s="182" t="s">
        <v>178</v>
      </c>
      <c r="D8520" s="183"/>
      <c r="E8520" s="188" t="s">
        <v>15193</v>
      </c>
      <c r="F8520" s="186">
        <v>0</v>
      </c>
      <c r="G8520" s="185" t="s">
        <v>6468</v>
      </c>
      <c r="H8520" s="110" t="s">
        <v>6362</v>
      </c>
      <c r="I8520" s="110"/>
    </row>
    <row r="8521" spans="1:9" ht="11.25" customHeight="1" x14ac:dyDescent="0.2">
      <c r="A8521" s="181">
        <v>105098</v>
      </c>
      <c r="B8521" s="182" t="s">
        <v>10684</v>
      </c>
      <c r="C8521" s="182" t="s">
        <v>178</v>
      </c>
      <c r="D8521" s="183"/>
      <c r="E8521" s="188" t="s">
        <v>15193</v>
      </c>
      <c r="F8521" s="186">
        <v>0</v>
      </c>
      <c r="G8521" s="185" t="s">
        <v>6096</v>
      </c>
      <c r="H8521" s="110" t="s">
        <v>6210</v>
      </c>
      <c r="I8521" s="110"/>
    </row>
    <row r="8522" spans="1:9" ht="11.25" customHeight="1" x14ac:dyDescent="0.2">
      <c r="A8522" s="181">
        <v>105099</v>
      </c>
      <c r="B8522" s="182" t="s">
        <v>1892</v>
      </c>
      <c r="C8522" s="182" t="s">
        <v>171</v>
      </c>
      <c r="D8522" s="183">
        <v>44194</v>
      </c>
      <c r="E8522" s="188" t="s">
        <v>15196</v>
      </c>
      <c r="F8522" s="186">
        <v>50592.01</v>
      </c>
      <c r="G8522" s="185" t="s">
        <v>6096</v>
      </c>
      <c r="H8522" s="110" t="s">
        <v>6258</v>
      </c>
      <c r="I8522" s="110"/>
    </row>
    <row r="8523" spans="1:9" ht="11.25" customHeight="1" x14ac:dyDescent="0.2">
      <c r="A8523" s="181">
        <v>105100</v>
      </c>
      <c r="B8523" s="182" t="s">
        <v>10683</v>
      </c>
      <c r="C8523" s="182" t="s">
        <v>178</v>
      </c>
      <c r="D8523" s="183"/>
      <c r="E8523" s="188" t="s">
        <v>15193</v>
      </c>
      <c r="F8523" s="186">
        <v>0</v>
      </c>
      <c r="G8523" s="185" t="s">
        <v>6096</v>
      </c>
      <c r="H8523" s="110" t="s">
        <v>6258</v>
      </c>
      <c r="I8523" s="110"/>
    </row>
    <row r="8524" spans="1:9" ht="11.25" customHeight="1" x14ac:dyDescent="0.2">
      <c r="A8524" s="181">
        <v>105101</v>
      </c>
      <c r="B8524" s="182" t="s">
        <v>6313</v>
      </c>
      <c r="C8524" s="182" t="s">
        <v>178</v>
      </c>
      <c r="D8524" s="183">
        <v>45013</v>
      </c>
      <c r="E8524" s="188" t="s">
        <v>15194</v>
      </c>
      <c r="F8524" s="186">
        <v>29084</v>
      </c>
      <c r="G8524" s="185" t="s">
        <v>6096</v>
      </c>
      <c r="H8524" s="110" t="s">
        <v>6194</v>
      </c>
      <c r="I8524" s="110"/>
    </row>
    <row r="8525" spans="1:9" ht="11.25" customHeight="1" x14ac:dyDescent="0.2">
      <c r="A8525" s="181">
        <v>105102</v>
      </c>
      <c r="B8525" s="182" t="s">
        <v>8956</v>
      </c>
      <c r="C8525" s="182" t="s">
        <v>178</v>
      </c>
      <c r="D8525" s="183">
        <v>43539</v>
      </c>
      <c r="E8525" s="188" t="s">
        <v>15195</v>
      </c>
      <c r="F8525" s="186">
        <v>13818368</v>
      </c>
      <c r="G8525" s="185" t="s">
        <v>7619</v>
      </c>
      <c r="H8525" s="110" t="s">
        <v>6210</v>
      </c>
      <c r="I8525" s="110"/>
    </row>
    <row r="8526" spans="1:9" ht="11.25" customHeight="1" x14ac:dyDescent="0.2">
      <c r="A8526" s="181">
        <v>105103</v>
      </c>
      <c r="B8526" s="182" t="s">
        <v>9021</v>
      </c>
      <c r="C8526" s="182" t="s">
        <v>171</v>
      </c>
      <c r="D8526" s="184">
        <v>44685</v>
      </c>
      <c r="E8526" s="188" t="s">
        <v>7328</v>
      </c>
      <c r="F8526" s="186">
        <v>40652.01</v>
      </c>
      <c r="G8526" s="185" t="s">
        <v>6096</v>
      </c>
      <c r="H8526" s="110" t="s">
        <v>6434</v>
      </c>
      <c r="I8526" s="110"/>
    </row>
    <row r="8527" spans="1:9" ht="11.25" customHeight="1" x14ac:dyDescent="0.2">
      <c r="A8527" s="181">
        <v>105104</v>
      </c>
      <c r="B8527" s="182" t="s">
        <v>6311</v>
      </c>
      <c r="C8527" s="182" t="s">
        <v>178</v>
      </c>
      <c r="D8527" s="184">
        <v>45013</v>
      </c>
      <c r="E8527" s="188" t="s">
        <v>15194</v>
      </c>
      <c r="F8527" s="186">
        <v>84408</v>
      </c>
      <c r="G8527" s="185" t="s">
        <v>6455</v>
      </c>
      <c r="H8527" s="110" t="s">
        <v>6152</v>
      </c>
      <c r="I8527" s="110"/>
    </row>
    <row r="8528" spans="1:9" ht="11.25" customHeight="1" x14ac:dyDescent="0.2">
      <c r="A8528" s="181">
        <v>105105</v>
      </c>
      <c r="B8528" s="182" t="s">
        <v>6310</v>
      </c>
      <c r="C8528" s="182" t="s">
        <v>178</v>
      </c>
      <c r="D8528" s="184">
        <v>45013</v>
      </c>
      <c r="E8528" s="188" t="s">
        <v>15194</v>
      </c>
      <c r="F8528" s="186">
        <v>708</v>
      </c>
      <c r="G8528" s="185" t="s">
        <v>6096</v>
      </c>
      <c r="H8528" s="110" t="s">
        <v>6121</v>
      </c>
      <c r="I8528" s="110"/>
    </row>
    <row r="8529" spans="1:9" ht="11.25" customHeight="1" x14ac:dyDescent="0.2">
      <c r="A8529" s="181">
        <v>105106</v>
      </c>
      <c r="B8529" s="182" t="s">
        <v>1980</v>
      </c>
      <c r="C8529" s="182" t="s">
        <v>171</v>
      </c>
      <c r="D8529" s="183">
        <v>45013</v>
      </c>
      <c r="E8529" s="188" t="s">
        <v>15194</v>
      </c>
      <c r="F8529" s="186">
        <v>5983</v>
      </c>
      <c r="G8529" s="185" t="s">
        <v>6096</v>
      </c>
      <c r="H8529" s="110" t="s">
        <v>6195</v>
      </c>
      <c r="I8529" s="110"/>
    </row>
    <row r="8530" spans="1:9" ht="11.25" customHeight="1" x14ac:dyDescent="0.2">
      <c r="A8530" s="181">
        <v>105107</v>
      </c>
      <c r="B8530" s="182" t="s">
        <v>9012</v>
      </c>
      <c r="C8530" s="182" t="s">
        <v>178</v>
      </c>
      <c r="D8530" s="183">
        <v>44685</v>
      </c>
      <c r="E8530" s="188" t="s">
        <v>7328</v>
      </c>
      <c r="F8530" s="186">
        <v>280993</v>
      </c>
      <c r="G8530" s="185" t="s">
        <v>6096</v>
      </c>
      <c r="H8530" s="110" t="s">
        <v>6573</v>
      </c>
      <c r="I8530" s="110"/>
    </row>
    <row r="8531" spans="1:9" ht="11.25" customHeight="1" x14ac:dyDescent="0.2">
      <c r="A8531" s="181">
        <v>105108</v>
      </c>
      <c r="B8531" s="182" t="s">
        <v>1908</v>
      </c>
      <c r="C8531" s="182" t="s">
        <v>171</v>
      </c>
      <c r="D8531" s="183">
        <v>43539</v>
      </c>
      <c r="E8531" s="188" t="s">
        <v>15195</v>
      </c>
      <c r="F8531" s="186">
        <v>20050</v>
      </c>
      <c r="G8531" s="185" t="s">
        <v>6096</v>
      </c>
      <c r="H8531" s="110" t="s">
        <v>6303</v>
      </c>
      <c r="I8531" s="110"/>
    </row>
    <row r="8532" spans="1:9" ht="11.25" customHeight="1" x14ac:dyDescent="0.2">
      <c r="A8532" s="181">
        <v>105109</v>
      </c>
      <c r="B8532" s="182" t="s">
        <v>1394</v>
      </c>
      <c r="C8532" s="182" t="s">
        <v>178</v>
      </c>
      <c r="D8532" s="183"/>
      <c r="E8532" s="188" t="s">
        <v>15193</v>
      </c>
      <c r="F8532" s="186">
        <v>0</v>
      </c>
      <c r="G8532" s="185" t="s">
        <v>6096</v>
      </c>
      <c r="H8532" s="110" t="s">
        <v>6573</v>
      </c>
      <c r="I8532" s="110"/>
    </row>
    <row r="8533" spans="1:9" ht="11.25" customHeight="1" x14ac:dyDescent="0.2">
      <c r="A8533" s="181">
        <v>105110</v>
      </c>
      <c r="B8533" s="182" t="s">
        <v>10682</v>
      </c>
      <c r="C8533" s="182" t="s">
        <v>178</v>
      </c>
      <c r="D8533" s="183"/>
      <c r="E8533" s="188" t="s">
        <v>15193</v>
      </c>
      <c r="F8533" s="186">
        <v>0</v>
      </c>
      <c r="G8533" s="185" t="s">
        <v>6096</v>
      </c>
      <c r="H8533" s="110" t="s">
        <v>6573</v>
      </c>
      <c r="I8533" s="110"/>
    </row>
    <row r="8534" spans="1:9" ht="11.25" customHeight="1" x14ac:dyDescent="0.2">
      <c r="A8534" s="181">
        <v>105111</v>
      </c>
      <c r="B8534" s="182" t="s">
        <v>1806</v>
      </c>
      <c r="C8534" s="182" t="s">
        <v>178</v>
      </c>
      <c r="D8534" s="184"/>
      <c r="E8534" s="188" t="s">
        <v>15193</v>
      </c>
      <c r="F8534" s="186">
        <v>0</v>
      </c>
      <c r="G8534" s="185" t="s">
        <v>6096</v>
      </c>
      <c r="H8534" s="110" t="s">
        <v>6573</v>
      </c>
      <c r="I8534" s="110"/>
    </row>
    <row r="8535" spans="1:9" ht="11.25" customHeight="1" x14ac:dyDescent="0.2">
      <c r="A8535" s="181">
        <v>105112</v>
      </c>
      <c r="B8535" s="182" t="s">
        <v>2306</v>
      </c>
      <c r="C8535" s="182" t="s">
        <v>171</v>
      </c>
      <c r="D8535" s="183">
        <v>44685</v>
      </c>
      <c r="E8535" s="188" t="s">
        <v>7328</v>
      </c>
      <c r="F8535" s="186">
        <v>416667</v>
      </c>
      <c r="G8535" s="185" t="s">
        <v>6096</v>
      </c>
      <c r="H8535" s="110" t="s">
        <v>6573</v>
      </c>
      <c r="I8535" s="110"/>
    </row>
    <row r="8536" spans="1:9" ht="11.25" customHeight="1" x14ac:dyDescent="0.2">
      <c r="A8536" s="181">
        <v>105113</v>
      </c>
      <c r="B8536" s="182" t="s">
        <v>1820</v>
      </c>
      <c r="C8536" s="182" t="s">
        <v>178</v>
      </c>
      <c r="D8536" s="183">
        <v>44685</v>
      </c>
      <c r="E8536" s="188" t="s">
        <v>7328</v>
      </c>
      <c r="F8536" s="186">
        <v>70711</v>
      </c>
      <c r="G8536" s="185" t="s">
        <v>6503</v>
      </c>
      <c r="H8536" s="110" t="s">
        <v>6236</v>
      </c>
      <c r="I8536" s="110"/>
    </row>
    <row r="8537" spans="1:9" ht="11.25" customHeight="1" x14ac:dyDescent="0.2">
      <c r="A8537" s="181">
        <v>105114</v>
      </c>
      <c r="B8537" s="182" t="s">
        <v>1915</v>
      </c>
      <c r="C8537" s="182" t="s">
        <v>171</v>
      </c>
      <c r="D8537" s="184"/>
      <c r="E8537" s="188" t="s">
        <v>15193</v>
      </c>
      <c r="F8537" s="186">
        <v>0</v>
      </c>
      <c r="G8537" s="185" t="s">
        <v>11333</v>
      </c>
      <c r="H8537" s="110" t="s">
        <v>6152</v>
      </c>
      <c r="I8537" s="110"/>
    </row>
    <row r="8538" spans="1:9" ht="11.25" customHeight="1" x14ac:dyDescent="0.2">
      <c r="A8538" s="181">
        <v>105115</v>
      </c>
      <c r="B8538" s="182" t="s">
        <v>8803</v>
      </c>
      <c r="C8538" s="182" t="s">
        <v>178</v>
      </c>
      <c r="D8538" s="183">
        <v>44683</v>
      </c>
      <c r="E8538" s="188" t="s">
        <v>7328</v>
      </c>
      <c r="F8538" s="186">
        <v>415298</v>
      </c>
      <c r="G8538" s="185" t="s">
        <v>11334</v>
      </c>
      <c r="H8538" s="110" t="s">
        <v>7184</v>
      </c>
      <c r="I8538" s="110"/>
    </row>
    <row r="8539" spans="1:9" ht="11.25" customHeight="1" x14ac:dyDescent="0.2">
      <c r="A8539" s="181">
        <v>105116</v>
      </c>
      <c r="B8539" s="182" t="s">
        <v>6309</v>
      </c>
      <c r="C8539" s="182" t="s">
        <v>178</v>
      </c>
      <c r="D8539" s="183">
        <v>45013</v>
      </c>
      <c r="E8539" s="188" t="s">
        <v>15194</v>
      </c>
      <c r="F8539" s="186">
        <v>174821</v>
      </c>
      <c r="G8539" s="185" t="s">
        <v>11335</v>
      </c>
      <c r="H8539" s="110" t="s">
        <v>7184</v>
      </c>
      <c r="I8539" s="110"/>
    </row>
    <row r="8540" spans="1:9" ht="11.25" customHeight="1" x14ac:dyDescent="0.2">
      <c r="A8540" s="181">
        <v>105117</v>
      </c>
      <c r="B8540" s="182" t="s">
        <v>1867</v>
      </c>
      <c r="C8540" s="182" t="s">
        <v>178</v>
      </c>
      <c r="D8540" s="183">
        <v>45013</v>
      </c>
      <c r="E8540" s="188" t="s">
        <v>15194</v>
      </c>
      <c r="F8540" s="186">
        <v>163617</v>
      </c>
      <c r="G8540" s="185" t="s">
        <v>11183</v>
      </c>
      <c r="H8540" s="110" t="s">
        <v>7184</v>
      </c>
      <c r="I8540" s="110"/>
    </row>
    <row r="8541" spans="1:9" ht="11.25" customHeight="1" x14ac:dyDescent="0.2">
      <c r="A8541" s="181">
        <v>105118</v>
      </c>
      <c r="B8541" s="182" t="s">
        <v>6308</v>
      </c>
      <c r="C8541" s="182" t="s">
        <v>178</v>
      </c>
      <c r="D8541" s="183">
        <v>45013</v>
      </c>
      <c r="E8541" s="188" t="s">
        <v>15194</v>
      </c>
      <c r="F8541" s="186">
        <v>4164781</v>
      </c>
      <c r="G8541" s="185" t="s">
        <v>11336</v>
      </c>
      <c r="H8541" s="110" t="s">
        <v>6746</v>
      </c>
      <c r="I8541" s="110"/>
    </row>
    <row r="8542" spans="1:9" ht="11.25" customHeight="1" x14ac:dyDescent="0.2">
      <c r="A8542" s="181">
        <v>105119</v>
      </c>
      <c r="B8542" s="182" t="s">
        <v>2061</v>
      </c>
      <c r="C8542" s="182" t="s">
        <v>178</v>
      </c>
      <c r="D8542" s="183"/>
      <c r="E8542" s="188" t="s">
        <v>15193</v>
      </c>
      <c r="F8542" s="186">
        <v>0</v>
      </c>
      <c r="G8542" s="185" t="s">
        <v>6503</v>
      </c>
      <c r="H8542" s="110" t="s">
        <v>6236</v>
      </c>
      <c r="I8542" s="110"/>
    </row>
    <row r="8543" spans="1:9" ht="11.25" customHeight="1" x14ac:dyDescent="0.2">
      <c r="A8543" s="181">
        <v>105120</v>
      </c>
      <c r="B8543" s="182" t="s">
        <v>2083</v>
      </c>
      <c r="C8543" s="182" t="s">
        <v>178</v>
      </c>
      <c r="D8543" s="183"/>
      <c r="E8543" s="188" t="s">
        <v>15193</v>
      </c>
      <c r="F8543" s="186">
        <v>0</v>
      </c>
      <c r="G8543" s="185" t="s">
        <v>6096</v>
      </c>
      <c r="H8543" s="110" t="s">
        <v>6280</v>
      </c>
      <c r="I8543" s="110"/>
    </row>
    <row r="8544" spans="1:9" ht="11.25" customHeight="1" x14ac:dyDescent="0.2">
      <c r="A8544" s="181">
        <v>105121</v>
      </c>
      <c r="B8544" s="182" t="s">
        <v>6199</v>
      </c>
      <c r="C8544" s="182" t="s">
        <v>178</v>
      </c>
      <c r="D8544" s="183">
        <v>44685</v>
      </c>
      <c r="E8544" s="188" t="s">
        <v>7328</v>
      </c>
      <c r="F8544" s="186">
        <v>321626</v>
      </c>
      <c r="G8544" s="185" t="s">
        <v>6096</v>
      </c>
      <c r="H8544" s="110" t="s">
        <v>6359</v>
      </c>
      <c r="I8544" s="110"/>
    </row>
    <row r="8545" spans="1:9" ht="11.25" customHeight="1" x14ac:dyDescent="0.2">
      <c r="A8545" s="181">
        <v>105122</v>
      </c>
      <c r="B8545" s="182" t="s">
        <v>8868</v>
      </c>
      <c r="C8545" s="182" t="s">
        <v>178</v>
      </c>
      <c r="D8545" s="184">
        <v>43545</v>
      </c>
      <c r="E8545" s="188" t="s">
        <v>15195</v>
      </c>
      <c r="F8545" s="186">
        <v>621979</v>
      </c>
      <c r="G8545" s="185" t="s">
        <v>6514</v>
      </c>
      <c r="H8545" s="110" t="s">
        <v>6236</v>
      </c>
      <c r="I8545" s="110"/>
    </row>
    <row r="8546" spans="1:9" ht="11.25" customHeight="1" x14ac:dyDescent="0.2">
      <c r="A8546" s="181">
        <v>105123</v>
      </c>
      <c r="B8546" s="182" t="s">
        <v>6307</v>
      </c>
      <c r="C8546" s="182" t="s">
        <v>178</v>
      </c>
      <c r="D8546" s="183">
        <v>45013</v>
      </c>
      <c r="E8546" s="188" t="s">
        <v>15194</v>
      </c>
      <c r="F8546" s="186">
        <v>2957371.01</v>
      </c>
      <c r="G8546" s="185" t="s">
        <v>6514</v>
      </c>
      <c r="H8546" s="110" t="s">
        <v>6236</v>
      </c>
      <c r="I8546" s="110"/>
    </row>
    <row r="8547" spans="1:9" ht="11.25" customHeight="1" x14ac:dyDescent="0.2">
      <c r="A8547" s="181">
        <v>105124</v>
      </c>
      <c r="B8547" s="182" t="s">
        <v>9094</v>
      </c>
      <c r="C8547" s="182" t="s">
        <v>178</v>
      </c>
      <c r="D8547" s="183">
        <v>44592</v>
      </c>
      <c r="E8547" s="188" t="s">
        <v>7328</v>
      </c>
      <c r="F8547" s="186">
        <v>5154504</v>
      </c>
      <c r="G8547" s="185" t="s">
        <v>6096</v>
      </c>
      <c r="H8547" s="110" t="s">
        <v>6240</v>
      </c>
      <c r="I8547" s="110"/>
    </row>
    <row r="8548" spans="1:9" ht="11.25" customHeight="1" x14ac:dyDescent="0.2">
      <c r="A8548" s="181">
        <v>105125</v>
      </c>
      <c r="B8548" s="182" t="s">
        <v>10681</v>
      </c>
      <c r="C8548" s="182" t="s">
        <v>178</v>
      </c>
      <c r="D8548" s="183"/>
      <c r="E8548" s="188" t="s">
        <v>15193</v>
      </c>
      <c r="F8548" s="186">
        <v>0</v>
      </c>
      <c r="G8548" s="185" t="s">
        <v>6096</v>
      </c>
      <c r="H8548" s="110" t="s">
        <v>6240</v>
      </c>
      <c r="I8548" s="110"/>
    </row>
    <row r="8549" spans="1:9" ht="11.25" customHeight="1" x14ac:dyDescent="0.2">
      <c r="A8549" s="181">
        <v>105126</v>
      </c>
      <c r="B8549" s="182" t="s">
        <v>10680</v>
      </c>
      <c r="C8549" s="182" t="s">
        <v>178</v>
      </c>
      <c r="D8549" s="183"/>
      <c r="E8549" s="188" t="s">
        <v>15193</v>
      </c>
      <c r="F8549" s="186">
        <v>0</v>
      </c>
      <c r="G8549" s="185" t="s">
        <v>7313</v>
      </c>
      <c r="H8549" s="110" t="s">
        <v>6149</v>
      </c>
      <c r="I8549" s="110"/>
    </row>
    <row r="8550" spans="1:9" ht="11.25" customHeight="1" x14ac:dyDescent="0.2">
      <c r="A8550" s="181">
        <v>105127</v>
      </c>
      <c r="B8550" s="182" t="s">
        <v>1090</v>
      </c>
      <c r="C8550" s="182" t="s">
        <v>178</v>
      </c>
      <c r="D8550" s="183">
        <v>44592</v>
      </c>
      <c r="E8550" s="188" t="s">
        <v>7328</v>
      </c>
      <c r="F8550" s="186">
        <v>247866</v>
      </c>
      <c r="G8550" s="185" t="s">
        <v>6096</v>
      </c>
      <c r="H8550" s="110" t="s">
        <v>6121</v>
      </c>
      <c r="I8550" s="110"/>
    </row>
    <row r="8551" spans="1:9" ht="11.25" customHeight="1" x14ac:dyDescent="0.2">
      <c r="A8551" s="181">
        <v>105128</v>
      </c>
      <c r="B8551" s="182" t="s">
        <v>10679</v>
      </c>
      <c r="C8551" s="182" t="s">
        <v>178</v>
      </c>
      <c r="D8551" s="183">
        <v>44594</v>
      </c>
      <c r="E8551" s="188" t="s">
        <v>7328</v>
      </c>
      <c r="F8551" s="186">
        <v>25645</v>
      </c>
      <c r="G8551" s="185" t="s">
        <v>6506</v>
      </c>
      <c r="H8551" s="110" t="s">
        <v>6258</v>
      </c>
      <c r="I8551" s="110"/>
    </row>
    <row r="8552" spans="1:9" ht="11.25" customHeight="1" x14ac:dyDescent="0.2">
      <c r="A8552" s="181">
        <v>105129</v>
      </c>
      <c r="B8552" s="182" t="s">
        <v>10678</v>
      </c>
      <c r="C8552" s="182" t="s">
        <v>178</v>
      </c>
      <c r="D8552" s="183">
        <v>44592</v>
      </c>
      <c r="E8552" s="188" t="s">
        <v>7328</v>
      </c>
      <c r="F8552" s="186">
        <v>74241.009999999995</v>
      </c>
      <c r="G8552" s="185" t="s">
        <v>6506</v>
      </c>
      <c r="H8552" s="110" t="s">
        <v>6258</v>
      </c>
      <c r="I8552" s="110"/>
    </row>
    <row r="8553" spans="1:9" ht="11.25" customHeight="1" x14ac:dyDescent="0.2">
      <c r="A8553" s="181">
        <v>105130</v>
      </c>
      <c r="B8553" s="182" t="s">
        <v>3877</v>
      </c>
      <c r="C8553" s="182" t="s">
        <v>178</v>
      </c>
      <c r="D8553" s="183">
        <v>44594</v>
      </c>
      <c r="E8553" s="188" t="s">
        <v>7328</v>
      </c>
      <c r="F8553" s="186">
        <v>34069</v>
      </c>
      <c r="G8553" s="185" t="s">
        <v>6096</v>
      </c>
      <c r="H8553" s="110" t="s">
        <v>6406</v>
      </c>
      <c r="I8553" s="110"/>
    </row>
    <row r="8554" spans="1:9" ht="11.25" customHeight="1" x14ac:dyDescent="0.2">
      <c r="A8554" s="181">
        <v>105131</v>
      </c>
      <c r="B8554" s="182" t="s">
        <v>10677</v>
      </c>
      <c r="C8554" s="182" t="s">
        <v>178</v>
      </c>
      <c r="D8554" s="183">
        <v>44589</v>
      </c>
      <c r="E8554" s="188" t="s">
        <v>7328</v>
      </c>
      <c r="F8554" s="186">
        <v>29568</v>
      </c>
      <c r="G8554" s="185" t="s">
        <v>6968</v>
      </c>
      <c r="H8554" s="110" t="s">
        <v>6178</v>
      </c>
      <c r="I8554" s="110"/>
    </row>
    <row r="8555" spans="1:9" ht="11.25" customHeight="1" x14ac:dyDescent="0.2">
      <c r="A8555" s="181">
        <v>105132</v>
      </c>
      <c r="B8555" s="182" t="s">
        <v>3957</v>
      </c>
      <c r="C8555" s="182" t="s">
        <v>178</v>
      </c>
      <c r="D8555" s="183">
        <v>44589</v>
      </c>
      <c r="E8555" s="188" t="s">
        <v>7328</v>
      </c>
      <c r="F8555" s="186">
        <v>41402</v>
      </c>
      <c r="G8555" s="185" t="s">
        <v>6601</v>
      </c>
      <c r="H8555" s="110" t="s">
        <v>6451</v>
      </c>
      <c r="I8555" s="110"/>
    </row>
    <row r="8556" spans="1:9" ht="11.25" customHeight="1" x14ac:dyDescent="0.2">
      <c r="A8556" s="181">
        <v>105133</v>
      </c>
      <c r="B8556" s="182" t="s">
        <v>1089</v>
      </c>
      <c r="C8556" s="182" t="s">
        <v>178</v>
      </c>
      <c r="D8556" s="183">
        <v>44592</v>
      </c>
      <c r="E8556" s="188" t="s">
        <v>7328</v>
      </c>
      <c r="F8556" s="186">
        <v>141300.01</v>
      </c>
      <c r="G8556" s="185" t="s">
        <v>11347</v>
      </c>
      <c r="H8556" s="110" t="s">
        <v>6429</v>
      </c>
      <c r="I8556" s="110"/>
    </row>
    <row r="8557" spans="1:9" ht="11.25" customHeight="1" x14ac:dyDescent="0.2">
      <c r="A8557" s="181">
        <v>105134</v>
      </c>
      <c r="B8557" s="182" t="s">
        <v>10676</v>
      </c>
      <c r="C8557" s="182" t="s">
        <v>178</v>
      </c>
      <c r="D8557" s="183">
        <v>44589</v>
      </c>
      <c r="E8557" s="188" t="s">
        <v>7328</v>
      </c>
      <c r="F8557" s="186">
        <v>44803</v>
      </c>
      <c r="G8557" s="185" t="s">
        <v>7063</v>
      </c>
      <c r="H8557" s="110" t="s">
        <v>6434</v>
      </c>
      <c r="I8557" s="110"/>
    </row>
    <row r="8558" spans="1:9" ht="11.25" customHeight="1" x14ac:dyDescent="0.2">
      <c r="A8558" s="181">
        <v>105135</v>
      </c>
      <c r="B8558" s="182" t="s">
        <v>3922</v>
      </c>
      <c r="C8558" s="182" t="s">
        <v>178</v>
      </c>
      <c r="D8558" s="183">
        <v>44589</v>
      </c>
      <c r="E8558" s="188" t="s">
        <v>7328</v>
      </c>
      <c r="F8558" s="186">
        <v>37725</v>
      </c>
      <c r="G8558" s="185" t="s">
        <v>11349</v>
      </c>
      <c r="H8558" s="110" t="s">
        <v>6236</v>
      </c>
      <c r="I8558" s="110"/>
    </row>
    <row r="8559" spans="1:9" ht="11.25" customHeight="1" x14ac:dyDescent="0.2">
      <c r="A8559" s="181">
        <v>105136</v>
      </c>
      <c r="B8559" s="182" t="s">
        <v>4083</v>
      </c>
      <c r="C8559" s="182" t="s">
        <v>178</v>
      </c>
      <c r="D8559" s="184">
        <v>44592</v>
      </c>
      <c r="E8559" s="188" t="s">
        <v>7328</v>
      </c>
      <c r="F8559" s="186">
        <v>32907</v>
      </c>
      <c r="G8559" s="185" t="s">
        <v>11350</v>
      </c>
      <c r="H8559" s="110" t="s">
        <v>6312</v>
      </c>
      <c r="I8559" s="110"/>
    </row>
    <row r="8560" spans="1:9" ht="11.25" customHeight="1" x14ac:dyDescent="0.2">
      <c r="A8560" s="181">
        <v>105137</v>
      </c>
      <c r="B8560" s="182" t="s">
        <v>14547</v>
      </c>
      <c r="C8560" s="182" t="s">
        <v>178</v>
      </c>
      <c r="D8560" s="183">
        <v>44592</v>
      </c>
      <c r="E8560" s="188" t="s">
        <v>7328</v>
      </c>
      <c r="F8560" s="186">
        <v>46440</v>
      </c>
      <c r="G8560" s="185" t="s">
        <v>7161</v>
      </c>
      <c r="H8560" s="110" t="s">
        <v>6312</v>
      </c>
      <c r="I8560" s="110"/>
    </row>
    <row r="8561" spans="1:9" ht="11.25" customHeight="1" x14ac:dyDescent="0.2">
      <c r="A8561" s="181">
        <v>105138</v>
      </c>
      <c r="B8561" s="182" t="s">
        <v>10675</v>
      </c>
      <c r="C8561" s="182" t="s">
        <v>178</v>
      </c>
      <c r="D8561" s="183">
        <v>44589</v>
      </c>
      <c r="E8561" s="188" t="s">
        <v>7328</v>
      </c>
      <c r="F8561" s="186">
        <v>37105</v>
      </c>
      <c r="G8561" s="185" t="s">
        <v>11352</v>
      </c>
      <c r="H8561" s="110" t="s">
        <v>6362</v>
      </c>
      <c r="I8561" s="110"/>
    </row>
    <row r="8562" spans="1:9" ht="11.25" customHeight="1" x14ac:dyDescent="0.2">
      <c r="A8562" s="181">
        <v>105139</v>
      </c>
      <c r="B8562" s="182" t="s">
        <v>14919</v>
      </c>
      <c r="C8562" s="182" t="s">
        <v>178</v>
      </c>
      <c r="D8562" s="183">
        <v>44585</v>
      </c>
      <c r="E8562" s="188" t="s">
        <v>7328</v>
      </c>
      <c r="F8562" s="186">
        <v>26856</v>
      </c>
      <c r="G8562" s="185" t="s">
        <v>11352</v>
      </c>
      <c r="H8562" s="110" t="s">
        <v>6362</v>
      </c>
      <c r="I8562" s="110"/>
    </row>
    <row r="8563" spans="1:9" ht="11.25" customHeight="1" x14ac:dyDescent="0.2">
      <c r="A8563" s="181">
        <v>105140</v>
      </c>
      <c r="B8563" s="182" t="s">
        <v>1071</v>
      </c>
      <c r="C8563" s="182" t="s">
        <v>178</v>
      </c>
      <c r="D8563" s="184"/>
      <c r="E8563" s="188" t="s">
        <v>15193</v>
      </c>
      <c r="F8563" s="186">
        <v>0</v>
      </c>
      <c r="G8563" s="185" t="s">
        <v>11352</v>
      </c>
      <c r="H8563" s="110" t="s">
        <v>6362</v>
      </c>
      <c r="I8563" s="110"/>
    </row>
    <row r="8564" spans="1:9" ht="11.25" customHeight="1" x14ac:dyDescent="0.2">
      <c r="A8564" s="181">
        <v>105141</v>
      </c>
      <c r="B8564" s="182" t="s">
        <v>14627</v>
      </c>
      <c r="C8564" s="182" t="s">
        <v>178</v>
      </c>
      <c r="D8564" s="183">
        <v>44592</v>
      </c>
      <c r="E8564" s="188" t="s">
        <v>7328</v>
      </c>
      <c r="F8564" s="186">
        <v>37707.01</v>
      </c>
      <c r="G8564" s="185" t="s">
        <v>11352</v>
      </c>
      <c r="H8564" s="110" t="s">
        <v>6362</v>
      </c>
      <c r="I8564" s="110"/>
    </row>
    <row r="8565" spans="1:9" ht="11.25" customHeight="1" x14ac:dyDescent="0.2">
      <c r="A8565" s="181">
        <v>105142</v>
      </c>
      <c r="B8565" s="182" t="s">
        <v>10673</v>
      </c>
      <c r="C8565" s="182" t="s">
        <v>178</v>
      </c>
      <c r="D8565" s="183">
        <v>44589</v>
      </c>
      <c r="E8565" s="188" t="s">
        <v>7328</v>
      </c>
      <c r="F8565" s="186">
        <v>37706.01</v>
      </c>
      <c r="G8565" s="185" t="s">
        <v>11352</v>
      </c>
      <c r="H8565" s="110" t="s">
        <v>6362</v>
      </c>
      <c r="I8565" s="110"/>
    </row>
    <row r="8566" spans="1:9" ht="11.25" customHeight="1" x14ac:dyDescent="0.2">
      <c r="A8566" s="181">
        <v>105143</v>
      </c>
      <c r="B8566" s="182" t="s">
        <v>10672</v>
      </c>
      <c r="C8566" s="182" t="s">
        <v>178</v>
      </c>
      <c r="D8566" s="183"/>
      <c r="E8566" s="188" t="s">
        <v>15193</v>
      </c>
      <c r="F8566" s="186">
        <v>0</v>
      </c>
      <c r="G8566" s="185" t="s">
        <v>11352</v>
      </c>
      <c r="H8566" s="110" t="s">
        <v>6362</v>
      </c>
      <c r="I8566" s="110"/>
    </row>
    <row r="8567" spans="1:9" ht="11.25" customHeight="1" x14ac:dyDescent="0.2">
      <c r="A8567" s="181">
        <v>105144</v>
      </c>
      <c r="B8567" s="182" t="s">
        <v>1072</v>
      </c>
      <c r="C8567" s="182" t="s">
        <v>178</v>
      </c>
      <c r="D8567" s="183"/>
      <c r="E8567" s="188" t="s">
        <v>15193</v>
      </c>
      <c r="F8567" s="186">
        <v>0</v>
      </c>
      <c r="G8567" s="185" t="s">
        <v>11352</v>
      </c>
      <c r="H8567" s="110" t="s">
        <v>6362</v>
      </c>
      <c r="I8567" s="110"/>
    </row>
    <row r="8568" spans="1:9" ht="11.25" customHeight="1" x14ac:dyDescent="0.2">
      <c r="A8568" s="181">
        <v>105145</v>
      </c>
      <c r="B8568" s="182" t="s">
        <v>3959</v>
      </c>
      <c r="C8568" s="182" t="s">
        <v>178</v>
      </c>
      <c r="D8568" s="184"/>
      <c r="E8568" s="188" t="s">
        <v>15193</v>
      </c>
      <c r="F8568" s="186">
        <v>0</v>
      </c>
      <c r="G8568" s="185" t="s">
        <v>6096</v>
      </c>
      <c r="H8568" s="110" t="s">
        <v>6362</v>
      </c>
      <c r="I8568" s="110"/>
    </row>
    <row r="8569" spans="1:9" ht="11.25" customHeight="1" x14ac:dyDescent="0.2">
      <c r="A8569" s="181">
        <v>105146</v>
      </c>
      <c r="B8569" s="182" t="s">
        <v>14858</v>
      </c>
      <c r="C8569" s="182" t="s">
        <v>178</v>
      </c>
      <c r="D8569" s="183">
        <v>44592</v>
      </c>
      <c r="E8569" s="188" t="s">
        <v>7328</v>
      </c>
      <c r="F8569" s="186">
        <v>100691.01</v>
      </c>
      <c r="G8569" s="185" t="s">
        <v>11352</v>
      </c>
      <c r="H8569" s="110" t="s">
        <v>6362</v>
      </c>
      <c r="I8569" s="110"/>
    </row>
    <row r="8570" spans="1:9" ht="11.25" customHeight="1" x14ac:dyDescent="0.2">
      <c r="A8570" s="181">
        <v>105147</v>
      </c>
      <c r="B8570" s="182" t="s">
        <v>1578</v>
      </c>
      <c r="C8570" s="182" t="s">
        <v>168</v>
      </c>
      <c r="D8570" s="183">
        <v>44592</v>
      </c>
      <c r="E8570" s="188" t="s">
        <v>7328</v>
      </c>
      <c r="F8570" s="186">
        <v>16217</v>
      </c>
      <c r="G8570" s="185" t="s">
        <v>11352</v>
      </c>
      <c r="H8570" s="110" t="s">
        <v>6362</v>
      </c>
      <c r="I8570" s="110"/>
    </row>
    <row r="8571" spans="1:9" ht="11.25" customHeight="1" x14ac:dyDescent="0.2">
      <c r="A8571" s="181">
        <v>105148</v>
      </c>
      <c r="B8571" s="182" t="s">
        <v>4627</v>
      </c>
      <c r="C8571" s="182" t="s">
        <v>751</v>
      </c>
      <c r="D8571" s="183"/>
      <c r="E8571" s="188" t="s">
        <v>15193</v>
      </c>
      <c r="F8571" s="186">
        <v>0</v>
      </c>
      <c r="G8571" s="185" t="s">
        <v>11352</v>
      </c>
      <c r="H8571" s="110" t="s">
        <v>6362</v>
      </c>
      <c r="I8571" s="110"/>
    </row>
    <row r="8572" spans="1:9" ht="11.25" customHeight="1" x14ac:dyDescent="0.2">
      <c r="A8572" s="181">
        <v>105149</v>
      </c>
      <c r="B8572" s="182" t="s">
        <v>15013</v>
      </c>
      <c r="C8572" s="182" t="s">
        <v>168</v>
      </c>
      <c r="D8572" s="184">
        <v>44601</v>
      </c>
      <c r="E8572" s="188" t="s">
        <v>7328</v>
      </c>
      <c r="F8572" s="186">
        <v>5524</v>
      </c>
      <c r="G8572" s="185" t="s">
        <v>11352</v>
      </c>
      <c r="H8572" s="110" t="s">
        <v>6362</v>
      </c>
      <c r="I8572" s="110"/>
    </row>
    <row r="8573" spans="1:9" ht="11.25" customHeight="1" x14ac:dyDescent="0.2">
      <c r="A8573" s="181">
        <v>105150</v>
      </c>
      <c r="B8573" s="182" t="s">
        <v>14482</v>
      </c>
      <c r="C8573" s="182" t="s">
        <v>751</v>
      </c>
      <c r="D8573" s="183">
        <v>44601</v>
      </c>
      <c r="E8573" s="188" t="s">
        <v>7328</v>
      </c>
      <c r="F8573" s="186">
        <v>43991</v>
      </c>
      <c r="G8573" s="185" t="s">
        <v>11352</v>
      </c>
      <c r="H8573" s="110" t="s">
        <v>6362</v>
      </c>
      <c r="I8573" s="110"/>
    </row>
    <row r="8574" spans="1:9" ht="11.25" customHeight="1" x14ac:dyDescent="0.2">
      <c r="A8574" s="181">
        <v>105151</v>
      </c>
      <c r="B8574" s="182" t="s">
        <v>14505</v>
      </c>
      <c r="C8574" s="182" t="s">
        <v>168</v>
      </c>
      <c r="D8574" s="183">
        <v>44601</v>
      </c>
      <c r="E8574" s="188" t="s">
        <v>7328</v>
      </c>
      <c r="F8574" s="186">
        <v>3190</v>
      </c>
      <c r="G8574" s="185" t="s">
        <v>6171</v>
      </c>
      <c r="H8574" s="110" t="s">
        <v>6149</v>
      </c>
      <c r="I8574" s="110"/>
    </row>
    <row r="8575" spans="1:9" ht="11.25" customHeight="1" x14ac:dyDescent="0.2">
      <c r="A8575" s="181">
        <v>105152</v>
      </c>
      <c r="B8575" s="182" t="s">
        <v>14591</v>
      </c>
      <c r="C8575" s="182" t="s">
        <v>751</v>
      </c>
      <c r="D8575" s="183">
        <v>44601</v>
      </c>
      <c r="E8575" s="188" t="s">
        <v>7328</v>
      </c>
      <c r="F8575" s="186">
        <v>41514.01</v>
      </c>
      <c r="G8575" s="185" t="s">
        <v>6171</v>
      </c>
      <c r="H8575" s="110" t="s">
        <v>6149</v>
      </c>
      <c r="I8575" s="110"/>
    </row>
    <row r="8576" spans="1:9" ht="11.25" customHeight="1" x14ac:dyDescent="0.2">
      <c r="A8576" s="181">
        <v>105153</v>
      </c>
      <c r="B8576" s="182" t="s">
        <v>15020</v>
      </c>
      <c r="C8576" s="182" t="s">
        <v>168</v>
      </c>
      <c r="D8576" s="183">
        <v>44601</v>
      </c>
      <c r="E8576" s="188" t="s">
        <v>7328</v>
      </c>
      <c r="F8576" s="186">
        <v>2746</v>
      </c>
      <c r="G8576" s="185" t="s">
        <v>6508</v>
      </c>
      <c r="H8576" s="110" t="s">
        <v>6149</v>
      </c>
      <c r="I8576" s="110"/>
    </row>
    <row r="8577" spans="1:9" ht="11.25" customHeight="1" x14ac:dyDescent="0.2">
      <c r="A8577" s="181">
        <v>105154</v>
      </c>
      <c r="B8577" s="182" t="s">
        <v>10671</v>
      </c>
      <c r="C8577" s="182" t="s">
        <v>178</v>
      </c>
      <c r="D8577" s="183">
        <v>44589</v>
      </c>
      <c r="E8577" s="188" t="s">
        <v>7328</v>
      </c>
      <c r="F8577" s="186">
        <v>40817</v>
      </c>
      <c r="G8577" s="185" t="s">
        <v>6096</v>
      </c>
      <c r="H8577" s="110" t="s">
        <v>6155</v>
      </c>
      <c r="I8577" s="110"/>
    </row>
    <row r="8578" spans="1:9" ht="11.25" customHeight="1" x14ac:dyDescent="0.2">
      <c r="A8578" s="181">
        <v>105155</v>
      </c>
      <c r="B8578" s="182" t="s">
        <v>14751</v>
      </c>
      <c r="C8578" s="182" t="s">
        <v>178</v>
      </c>
      <c r="D8578" s="184">
        <v>44592</v>
      </c>
      <c r="E8578" s="188" t="s">
        <v>7328</v>
      </c>
      <c r="F8578" s="186">
        <v>136472</v>
      </c>
      <c r="G8578" s="185" t="s">
        <v>6550</v>
      </c>
      <c r="H8578" s="110" t="s">
        <v>6121</v>
      </c>
      <c r="I8578" s="110"/>
    </row>
    <row r="8579" spans="1:9" ht="11.25" customHeight="1" x14ac:dyDescent="0.2">
      <c r="A8579" s="181">
        <v>105156</v>
      </c>
      <c r="B8579" s="182" t="s">
        <v>14600</v>
      </c>
      <c r="C8579" s="182" t="s">
        <v>178</v>
      </c>
      <c r="D8579" s="183">
        <v>44592</v>
      </c>
      <c r="E8579" s="188" t="s">
        <v>7328</v>
      </c>
      <c r="F8579" s="186">
        <v>286231</v>
      </c>
      <c r="G8579" s="185" t="s">
        <v>6508</v>
      </c>
      <c r="H8579" s="110" t="s">
        <v>6149</v>
      </c>
      <c r="I8579" s="110"/>
    </row>
    <row r="8580" spans="1:9" ht="11.25" customHeight="1" x14ac:dyDescent="0.2">
      <c r="A8580" s="181">
        <v>105157</v>
      </c>
      <c r="B8580" s="182" t="s">
        <v>1195</v>
      </c>
      <c r="C8580" s="182" t="s">
        <v>178</v>
      </c>
      <c r="D8580" s="184"/>
      <c r="E8580" s="188" t="s">
        <v>15193</v>
      </c>
      <c r="F8580" s="186">
        <v>0</v>
      </c>
      <c r="G8580" s="185" t="s">
        <v>6096</v>
      </c>
      <c r="H8580" s="110" t="s">
        <v>6155</v>
      </c>
      <c r="I8580" s="110"/>
    </row>
    <row r="8581" spans="1:9" ht="11.25" customHeight="1" x14ac:dyDescent="0.2">
      <c r="A8581" s="181">
        <v>105158</v>
      </c>
      <c r="B8581" s="182" t="s">
        <v>10670</v>
      </c>
      <c r="C8581" s="182" t="s">
        <v>178</v>
      </c>
      <c r="D8581" s="183"/>
      <c r="E8581" s="188" t="s">
        <v>15193</v>
      </c>
      <c r="F8581" s="186">
        <v>0</v>
      </c>
      <c r="G8581" s="185" t="s">
        <v>6544</v>
      </c>
      <c r="H8581" s="110" t="s">
        <v>6116</v>
      </c>
      <c r="I8581" s="110"/>
    </row>
    <row r="8582" spans="1:9" ht="11.25" customHeight="1" x14ac:dyDescent="0.2">
      <c r="A8582" s="181">
        <v>105159</v>
      </c>
      <c r="B8582" s="182" t="s">
        <v>3841</v>
      </c>
      <c r="C8582" s="182" t="s">
        <v>183</v>
      </c>
      <c r="D8582" s="184">
        <v>45016</v>
      </c>
      <c r="E8582" s="188" t="s">
        <v>15194</v>
      </c>
      <c r="F8582" s="186">
        <v>1380</v>
      </c>
      <c r="G8582" s="185" t="s">
        <v>11365</v>
      </c>
      <c r="H8582" s="110" t="s">
        <v>6723</v>
      </c>
      <c r="I8582" s="110"/>
    </row>
    <row r="8583" spans="1:9" ht="11.25" customHeight="1" x14ac:dyDescent="0.2">
      <c r="A8583" s="181">
        <v>105160</v>
      </c>
      <c r="B8583" s="182" t="s">
        <v>10669</v>
      </c>
      <c r="C8583" s="182" t="s">
        <v>178</v>
      </c>
      <c r="D8583" s="183"/>
      <c r="E8583" s="188" t="s">
        <v>15193</v>
      </c>
      <c r="F8583" s="186">
        <v>0</v>
      </c>
      <c r="G8583" s="185" t="s">
        <v>6544</v>
      </c>
      <c r="H8583" s="110" t="s">
        <v>6116</v>
      </c>
      <c r="I8583" s="110"/>
    </row>
    <row r="8584" spans="1:9" ht="11.25" customHeight="1" x14ac:dyDescent="0.2">
      <c r="A8584" s="181">
        <v>105161</v>
      </c>
      <c r="B8584" s="182" t="s">
        <v>5176</v>
      </c>
      <c r="C8584" s="182" t="s">
        <v>178</v>
      </c>
      <c r="D8584" s="183"/>
      <c r="E8584" s="188" t="s">
        <v>15193</v>
      </c>
      <c r="F8584" s="186">
        <v>0</v>
      </c>
      <c r="G8584" s="185" t="s">
        <v>7506</v>
      </c>
      <c r="H8584" s="110" t="s">
        <v>6451</v>
      </c>
      <c r="I8584" s="110"/>
    </row>
    <row r="8585" spans="1:9" ht="11.25" customHeight="1" x14ac:dyDescent="0.2">
      <c r="A8585" s="181">
        <v>105162</v>
      </c>
      <c r="B8585" s="182" t="s">
        <v>769</v>
      </c>
      <c r="C8585" s="182" t="s">
        <v>183</v>
      </c>
      <c r="D8585" s="183"/>
      <c r="E8585" s="188" t="s">
        <v>15193</v>
      </c>
      <c r="F8585" s="186">
        <v>0</v>
      </c>
      <c r="G8585" s="185" t="s">
        <v>6096</v>
      </c>
      <c r="H8585" s="110" t="s">
        <v>10767</v>
      </c>
      <c r="I8585" s="110"/>
    </row>
    <row r="8586" spans="1:9" ht="11.25" customHeight="1" x14ac:dyDescent="0.2">
      <c r="A8586" s="181">
        <v>105163</v>
      </c>
      <c r="B8586" s="182" t="s">
        <v>3388</v>
      </c>
      <c r="C8586" s="182" t="s">
        <v>178</v>
      </c>
      <c r="D8586" s="183"/>
      <c r="E8586" s="188" t="s">
        <v>15193</v>
      </c>
      <c r="F8586" s="186">
        <v>0</v>
      </c>
      <c r="G8586" s="185" t="s">
        <v>6739</v>
      </c>
      <c r="H8586" s="110" t="s">
        <v>6280</v>
      </c>
      <c r="I8586" s="110"/>
    </row>
    <row r="8587" spans="1:9" ht="11.25" customHeight="1" x14ac:dyDescent="0.2">
      <c r="A8587" s="181">
        <v>105164</v>
      </c>
      <c r="B8587" s="182" t="s">
        <v>3801</v>
      </c>
      <c r="C8587" s="182" t="s">
        <v>178</v>
      </c>
      <c r="D8587" s="183">
        <v>44592</v>
      </c>
      <c r="E8587" s="188" t="s">
        <v>7328</v>
      </c>
      <c r="F8587" s="186">
        <v>48412</v>
      </c>
      <c r="G8587" s="185" t="s">
        <v>11368</v>
      </c>
      <c r="H8587" s="110" t="s">
        <v>6340</v>
      </c>
      <c r="I8587" s="110"/>
    </row>
    <row r="8588" spans="1:9" ht="11.25" customHeight="1" x14ac:dyDescent="0.2">
      <c r="A8588" s="181">
        <v>105165</v>
      </c>
      <c r="B8588" s="182" t="s">
        <v>3486</v>
      </c>
      <c r="C8588" s="182" t="s">
        <v>178</v>
      </c>
      <c r="D8588" s="183"/>
      <c r="E8588" s="188" t="s">
        <v>15193</v>
      </c>
      <c r="F8588" s="186">
        <v>0</v>
      </c>
      <c r="G8588" s="185" t="s">
        <v>6096</v>
      </c>
      <c r="H8588" s="110" t="s">
        <v>10767</v>
      </c>
      <c r="I8588" s="110"/>
    </row>
    <row r="8589" spans="1:9" ht="11.25" customHeight="1" x14ac:dyDescent="0.2">
      <c r="A8589" s="181">
        <v>105166</v>
      </c>
      <c r="B8589" s="182" t="s">
        <v>8568</v>
      </c>
      <c r="C8589" s="182" t="s">
        <v>4484</v>
      </c>
      <c r="D8589" s="183">
        <v>43612</v>
      </c>
      <c r="E8589" s="188" t="s">
        <v>15195</v>
      </c>
      <c r="F8589" s="186">
        <v>52102</v>
      </c>
      <c r="G8589" s="185" t="s">
        <v>6096</v>
      </c>
      <c r="H8589" s="110" t="s">
        <v>6485</v>
      </c>
      <c r="I8589" s="110"/>
    </row>
    <row r="8590" spans="1:9" ht="11.25" customHeight="1" x14ac:dyDescent="0.2">
      <c r="A8590" s="181">
        <v>105167</v>
      </c>
      <c r="B8590" s="182" t="s">
        <v>1212</v>
      </c>
      <c r="C8590" s="182" t="s">
        <v>171</v>
      </c>
      <c r="D8590" s="183">
        <v>45062</v>
      </c>
      <c r="E8590" s="188" t="s">
        <v>15194</v>
      </c>
      <c r="F8590" s="186">
        <v>27522</v>
      </c>
      <c r="G8590" s="185" t="s">
        <v>6096</v>
      </c>
      <c r="H8590" s="110" t="s">
        <v>6258</v>
      </c>
      <c r="I8590" s="110"/>
    </row>
    <row r="8591" spans="1:9" ht="11.25" customHeight="1" x14ac:dyDescent="0.2">
      <c r="A8591" s="181">
        <v>105168</v>
      </c>
      <c r="B8591" s="182" t="s">
        <v>14918</v>
      </c>
      <c r="C8591" s="182" t="s">
        <v>178</v>
      </c>
      <c r="D8591" s="183">
        <v>44591</v>
      </c>
      <c r="E8591" s="188" t="s">
        <v>7328</v>
      </c>
      <c r="F8591" s="186">
        <v>3519259</v>
      </c>
      <c r="G8591" s="185" t="s">
        <v>11370</v>
      </c>
      <c r="H8591" s="110" t="s">
        <v>6485</v>
      </c>
      <c r="I8591" s="110"/>
    </row>
    <row r="8592" spans="1:9" ht="11.25" customHeight="1" x14ac:dyDescent="0.2">
      <c r="A8592" s="181">
        <v>105169</v>
      </c>
      <c r="B8592" s="182" t="s">
        <v>10668</v>
      </c>
      <c r="C8592" s="182" t="s">
        <v>178</v>
      </c>
      <c r="D8592" s="183"/>
      <c r="E8592" s="188" t="s">
        <v>15193</v>
      </c>
      <c r="F8592" s="186">
        <v>0</v>
      </c>
      <c r="G8592" s="185" t="s">
        <v>11370</v>
      </c>
      <c r="H8592" s="110" t="s">
        <v>6485</v>
      </c>
      <c r="I8592" s="110"/>
    </row>
    <row r="8593" spans="1:9" ht="11.25" customHeight="1" x14ac:dyDescent="0.2">
      <c r="A8593" s="181">
        <v>105170</v>
      </c>
      <c r="B8593" s="182" t="s">
        <v>10667</v>
      </c>
      <c r="C8593" s="182" t="s">
        <v>178</v>
      </c>
      <c r="D8593" s="183"/>
      <c r="E8593" s="188" t="s">
        <v>15193</v>
      </c>
      <c r="F8593" s="186">
        <v>0</v>
      </c>
      <c r="G8593" s="185" t="s">
        <v>11370</v>
      </c>
      <c r="H8593" s="110" t="s">
        <v>6485</v>
      </c>
      <c r="I8593" s="110"/>
    </row>
    <row r="8594" spans="1:9" ht="11.25" customHeight="1" x14ac:dyDescent="0.2">
      <c r="A8594" s="181">
        <v>105171</v>
      </c>
      <c r="B8594" s="182" t="s">
        <v>10666</v>
      </c>
      <c r="C8594" s="182" t="s">
        <v>178</v>
      </c>
      <c r="D8594" s="183">
        <v>44687</v>
      </c>
      <c r="E8594" s="188" t="s">
        <v>7328</v>
      </c>
      <c r="F8594" s="186">
        <v>1875689</v>
      </c>
      <c r="G8594" s="185" t="s">
        <v>11370</v>
      </c>
      <c r="H8594" s="110" t="s">
        <v>6485</v>
      </c>
      <c r="I8594" s="110"/>
    </row>
    <row r="8595" spans="1:9" ht="11.25" customHeight="1" x14ac:dyDescent="0.2">
      <c r="A8595" s="181">
        <v>105172</v>
      </c>
      <c r="B8595" s="182" t="s">
        <v>10665</v>
      </c>
      <c r="C8595" s="182" t="s">
        <v>178</v>
      </c>
      <c r="D8595" s="183"/>
      <c r="E8595" s="188" t="s">
        <v>15193</v>
      </c>
      <c r="F8595" s="186">
        <v>0</v>
      </c>
      <c r="G8595" s="185" t="s">
        <v>11374</v>
      </c>
      <c r="H8595" s="110" t="s">
        <v>6374</v>
      </c>
      <c r="I8595" s="110"/>
    </row>
    <row r="8596" spans="1:9" ht="11.25" customHeight="1" x14ac:dyDescent="0.2">
      <c r="A8596" s="181">
        <v>105173</v>
      </c>
      <c r="B8596" s="182" t="s">
        <v>10664</v>
      </c>
      <c r="C8596" s="182" t="s">
        <v>178</v>
      </c>
      <c r="D8596" s="183"/>
      <c r="E8596" s="188" t="s">
        <v>15193</v>
      </c>
      <c r="F8596" s="186">
        <v>0</v>
      </c>
      <c r="G8596" s="185" t="s">
        <v>6096</v>
      </c>
      <c r="H8596" s="110" t="s">
        <v>6155</v>
      </c>
      <c r="I8596" s="110"/>
    </row>
    <row r="8597" spans="1:9" ht="11.25" customHeight="1" x14ac:dyDescent="0.2">
      <c r="A8597" s="181">
        <v>105174</v>
      </c>
      <c r="B8597" s="182" t="s">
        <v>10663</v>
      </c>
      <c r="C8597" s="182" t="s">
        <v>178</v>
      </c>
      <c r="D8597" s="183"/>
      <c r="E8597" s="188" t="s">
        <v>15193</v>
      </c>
      <c r="F8597" s="186">
        <v>0</v>
      </c>
      <c r="G8597" s="185" t="s">
        <v>6096</v>
      </c>
      <c r="H8597" s="110" t="s">
        <v>6746</v>
      </c>
      <c r="I8597" s="110"/>
    </row>
    <row r="8598" spans="1:9" ht="11.25" customHeight="1" x14ac:dyDescent="0.2">
      <c r="A8598" s="181">
        <v>105175</v>
      </c>
      <c r="B8598" s="182" t="s">
        <v>10662</v>
      </c>
      <c r="C8598" s="182" t="s">
        <v>168</v>
      </c>
      <c r="D8598" s="183"/>
      <c r="E8598" s="188" t="s">
        <v>15193</v>
      </c>
      <c r="F8598" s="186">
        <v>0</v>
      </c>
      <c r="G8598" s="185" t="s">
        <v>6135</v>
      </c>
      <c r="H8598" s="110" t="s">
        <v>6130</v>
      </c>
      <c r="I8598" s="110"/>
    </row>
    <row r="8599" spans="1:9" ht="11.25" customHeight="1" x14ac:dyDescent="0.2">
      <c r="A8599" s="181">
        <v>105176</v>
      </c>
      <c r="B8599" s="182" t="s">
        <v>1291</v>
      </c>
      <c r="C8599" s="182" t="s">
        <v>168</v>
      </c>
      <c r="D8599" s="183"/>
      <c r="E8599" s="188" t="s">
        <v>15193</v>
      </c>
      <c r="F8599" s="186">
        <v>0</v>
      </c>
      <c r="G8599" s="185" t="s">
        <v>11375</v>
      </c>
      <c r="H8599" s="110" t="s">
        <v>6130</v>
      </c>
      <c r="I8599" s="110"/>
    </row>
    <row r="8600" spans="1:9" ht="11.25" customHeight="1" x14ac:dyDescent="0.2">
      <c r="A8600" s="181">
        <v>105177</v>
      </c>
      <c r="B8600" s="182" t="s">
        <v>10661</v>
      </c>
      <c r="C8600" s="182" t="s">
        <v>168</v>
      </c>
      <c r="D8600" s="184"/>
      <c r="E8600" s="188" t="s">
        <v>15193</v>
      </c>
      <c r="F8600" s="186">
        <v>0</v>
      </c>
      <c r="G8600" s="185" t="s">
        <v>6497</v>
      </c>
      <c r="H8600" s="110" t="s">
        <v>6116</v>
      </c>
      <c r="I8600" s="110"/>
    </row>
    <row r="8601" spans="1:9" ht="11.25" customHeight="1" x14ac:dyDescent="0.2">
      <c r="A8601" s="181">
        <v>105178</v>
      </c>
      <c r="B8601" s="182" t="s">
        <v>2912</v>
      </c>
      <c r="C8601" s="182" t="s">
        <v>751</v>
      </c>
      <c r="D8601" s="183"/>
      <c r="E8601" s="188" t="s">
        <v>15193</v>
      </c>
      <c r="F8601" s="186">
        <v>0</v>
      </c>
      <c r="G8601" s="185" t="s">
        <v>6096</v>
      </c>
      <c r="H8601" s="110" t="s">
        <v>6221</v>
      </c>
      <c r="I8601" s="110"/>
    </row>
    <row r="8602" spans="1:9" ht="11.25" customHeight="1" x14ac:dyDescent="0.2">
      <c r="A8602" s="181">
        <v>105179</v>
      </c>
      <c r="B8602" s="182" t="s">
        <v>2911</v>
      </c>
      <c r="C8602" s="182" t="s">
        <v>751</v>
      </c>
      <c r="D8602" s="183"/>
      <c r="E8602" s="188" t="s">
        <v>15193</v>
      </c>
      <c r="F8602" s="186">
        <v>0</v>
      </c>
      <c r="G8602" s="185" t="s">
        <v>11377</v>
      </c>
      <c r="H8602" s="110" t="s">
        <v>6141</v>
      </c>
      <c r="I8602" s="110"/>
    </row>
    <row r="8603" spans="1:9" ht="11.25" customHeight="1" x14ac:dyDescent="0.2">
      <c r="A8603" s="181">
        <v>105180</v>
      </c>
      <c r="B8603" s="182" t="s">
        <v>7457</v>
      </c>
      <c r="C8603" s="182" t="s">
        <v>178</v>
      </c>
      <c r="D8603" s="183">
        <v>45006</v>
      </c>
      <c r="E8603" s="188" t="s">
        <v>15194</v>
      </c>
      <c r="F8603" s="186">
        <v>358250</v>
      </c>
      <c r="G8603" s="185" t="s">
        <v>11379</v>
      </c>
      <c r="H8603" s="110" t="s">
        <v>6521</v>
      </c>
      <c r="I8603" s="110"/>
    </row>
    <row r="8604" spans="1:9" ht="11.25" customHeight="1" x14ac:dyDescent="0.2">
      <c r="A8604" s="181">
        <v>105181</v>
      </c>
      <c r="B8604" s="182" t="s">
        <v>7456</v>
      </c>
      <c r="C8604" s="182" t="s">
        <v>178</v>
      </c>
      <c r="D8604" s="183">
        <v>43843</v>
      </c>
      <c r="E8604" s="188" t="s">
        <v>15196</v>
      </c>
      <c r="F8604" s="186">
        <v>288853</v>
      </c>
      <c r="G8604" s="185" t="s">
        <v>6096</v>
      </c>
      <c r="H8604" s="110" t="s">
        <v>6345</v>
      </c>
      <c r="I8604" s="110"/>
    </row>
    <row r="8605" spans="1:9" ht="11.25" customHeight="1" x14ac:dyDescent="0.2">
      <c r="A8605" s="181">
        <v>105182</v>
      </c>
      <c r="B8605" s="182" t="s">
        <v>10660</v>
      </c>
      <c r="C8605" s="182" t="s">
        <v>751</v>
      </c>
      <c r="D8605" s="183"/>
      <c r="E8605" s="188" t="s">
        <v>15193</v>
      </c>
      <c r="F8605" s="186">
        <v>0</v>
      </c>
      <c r="G8605" s="185" t="s">
        <v>11380</v>
      </c>
      <c r="H8605" s="110" t="s">
        <v>6345</v>
      </c>
      <c r="I8605" s="110"/>
    </row>
    <row r="8606" spans="1:9" ht="11.25" customHeight="1" x14ac:dyDescent="0.2">
      <c r="A8606" s="181">
        <v>105183</v>
      </c>
      <c r="B8606" s="182" t="s">
        <v>7455</v>
      </c>
      <c r="C8606" s="182" t="s">
        <v>178</v>
      </c>
      <c r="D8606" s="184">
        <v>43843</v>
      </c>
      <c r="E8606" s="188" t="s">
        <v>15196</v>
      </c>
      <c r="F8606" s="186">
        <v>38313</v>
      </c>
      <c r="G8606" s="185" t="s">
        <v>11185</v>
      </c>
      <c r="H8606" s="110" t="s">
        <v>6312</v>
      </c>
      <c r="I8606" s="110"/>
    </row>
    <row r="8607" spans="1:9" ht="11.25" customHeight="1" x14ac:dyDescent="0.2">
      <c r="A8607" s="181">
        <v>105184</v>
      </c>
      <c r="B8607" s="182" t="s">
        <v>3754</v>
      </c>
      <c r="C8607" s="182" t="s">
        <v>168</v>
      </c>
      <c r="D8607" s="183"/>
      <c r="E8607" s="188" t="s">
        <v>15193</v>
      </c>
      <c r="F8607" s="186">
        <v>0</v>
      </c>
      <c r="G8607" s="185" t="s">
        <v>11115</v>
      </c>
      <c r="H8607" s="110" t="s">
        <v>7185</v>
      </c>
      <c r="I8607" s="110"/>
    </row>
    <row r="8608" spans="1:9" ht="11.25" customHeight="1" x14ac:dyDescent="0.2">
      <c r="A8608" s="181">
        <v>105186</v>
      </c>
      <c r="B8608" s="182" t="s">
        <v>3755</v>
      </c>
      <c r="C8608" s="182" t="s">
        <v>168</v>
      </c>
      <c r="D8608" s="183">
        <v>45013</v>
      </c>
      <c r="E8608" s="188" t="s">
        <v>15194</v>
      </c>
      <c r="F8608" s="186">
        <v>6952</v>
      </c>
      <c r="G8608" s="185" t="s">
        <v>8839</v>
      </c>
      <c r="H8608" s="110" t="s">
        <v>6451</v>
      </c>
      <c r="I8608" s="110"/>
    </row>
    <row r="8609" spans="1:9" ht="11.25" customHeight="1" x14ac:dyDescent="0.2">
      <c r="A8609" s="181">
        <v>105187</v>
      </c>
      <c r="B8609" s="182" t="s">
        <v>3769</v>
      </c>
      <c r="C8609" s="182" t="s">
        <v>178</v>
      </c>
      <c r="D8609" s="183">
        <v>44837</v>
      </c>
      <c r="E8609" s="188" t="s">
        <v>7328</v>
      </c>
      <c r="F8609" s="186">
        <v>4309.01</v>
      </c>
      <c r="G8609" s="185" t="s">
        <v>11381</v>
      </c>
      <c r="H8609" s="110" t="s">
        <v>6240</v>
      </c>
      <c r="I8609" s="110"/>
    </row>
    <row r="8610" spans="1:9" ht="11.25" customHeight="1" x14ac:dyDescent="0.2">
      <c r="A8610" s="181">
        <v>105188</v>
      </c>
      <c r="B8610" s="182" t="s">
        <v>10659</v>
      </c>
      <c r="C8610" s="182" t="s">
        <v>178</v>
      </c>
      <c r="D8610" s="183"/>
      <c r="E8610" s="188" t="s">
        <v>15193</v>
      </c>
      <c r="F8610" s="186">
        <v>0</v>
      </c>
      <c r="G8610" s="185" t="s">
        <v>7597</v>
      </c>
      <c r="H8610" s="110" t="s">
        <v>6130</v>
      </c>
      <c r="I8610" s="110"/>
    </row>
    <row r="8611" spans="1:9" ht="11.25" customHeight="1" x14ac:dyDescent="0.2">
      <c r="A8611" s="181">
        <v>105189</v>
      </c>
      <c r="B8611" s="182" t="s">
        <v>10658</v>
      </c>
      <c r="C8611" s="182" t="s">
        <v>178</v>
      </c>
      <c r="D8611" s="183"/>
      <c r="E8611" s="188" t="s">
        <v>15193</v>
      </c>
      <c r="F8611" s="186">
        <v>0</v>
      </c>
      <c r="G8611" s="185" t="s">
        <v>7313</v>
      </c>
      <c r="H8611" s="110" t="s">
        <v>6149</v>
      </c>
      <c r="I8611" s="110"/>
    </row>
    <row r="8612" spans="1:9" ht="11.25" customHeight="1" x14ac:dyDescent="0.2">
      <c r="A8612" s="181">
        <v>105190</v>
      </c>
      <c r="B8612" s="182" t="s">
        <v>10657</v>
      </c>
      <c r="C8612" s="182" t="s">
        <v>178</v>
      </c>
      <c r="D8612" s="183">
        <v>44589</v>
      </c>
      <c r="E8612" s="188" t="s">
        <v>7328</v>
      </c>
      <c r="F8612" s="186">
        <v>6451</v>
      </c>
      <c r="G8612" s="185" t="s">
        <v>6171</v>
      </c>
      <c r="H8612" s="110" t="s">
        <v>6149</v>
      </c>
      <c r="I8612" s="110"/>
    </row>
    <row r="8613" spans="1:9" ht="11.25" customHeight="1" x14ac:dyDescent="0.2">
      <c r="A8613" s="181">
        <v>105191</v>
      </c>
      <c r="B8613" s="182" t="s">
        <v>8369</v>
      </c>
      <c r="C8613" s="182" t="s">
        <v>171</v>
      </c>
      <c r="D8613" s="183">
        <v>45007</v>
      </c>
      <c r="E8613" s="188" t="s">
        <v>15194</v>
      </c>
      <c r="F8613" s="186">
        <v>87970</v>
      </c>
      <c r="G8613" s="185" t="s">
        <v>7597</v>
      </c>
      <c r="H8613" s="110" t="s">
        <v>6130</v>
      </c>
      <c r="I8613" s="110"/>
    </row>
    <row r="8614" spans="1:9" ht="11.25" customHeight="1" x14ac:dyDescent="0.2">
      <c r="A8614" s="181">
        <v>105192</v>
      </c>
      <c r="B8614" s="182" t="s">
        <v>2803</v>
      </c>
      <c r="C8614" s="182" t="s">
        <v>171</v>
      </c>
      <c r="D8614" s="183">
        <v>45015</v>
      </c>
      <c r="E8614" s="188" t="s">
        <v>15194</v>
      </c>
      <c r="F8614" s="186">
        <v>20026</v>
      </c>
      <c r="G8614" s="185" t="s">
        <v>6719</v>
      </c>
      <c r="H8614" s="110" t="s">
        <v>6149</v>
      </c>
      <c r="I8614" s="110"/>
    </row>
    <row r="8615" spans="1:9" ht="11.25" customHeight="1" x14ac:dyDescent="0.2">
      <c r="A8615" s="181">
        <v>105193</v>
      </c>
      <c r="B8615" s="182" t="s">
        <v>2036</v>
      </c>
      <c r="C8615" s="182" t="s">
        <v>178</v>
      </c>
      <c r="D8615" s="183"/>
      <c r="E8615" s="188" t="s">
        <v>15193</v>
      </c>
      <c r="F8615" s="186">
        <v>0</v>
      </c>
      <c r="G8615" s="185" t="s">
        <v>11386</v>
      </c>
      <c r="H8615" s="110" t="s">
        <v>7414</v>
      </c>
      <c r="I8615" s="110"/>
    </row>
    <row r="8616" spans="1:9" ht="11.25" customHeight="1" x14ac:dyDescent="0.2">
      <c r="A8616" s="181">
        <v>105194</v>
      </c>
      <c r="B8616" s="182" t="s">
        <v>2320</v>
      </c>
      <c r="C8616" s="182" t="s">
        <v>178</v>
      </c>
      <c r="D8616" s="183">
        <v>44589</v>
      </c>
      <c r="E8616" s="188" t="s">
        <v>7328</v>
      </c>
      <c r="F8616" s="186">
        <v>2063</v>
      </c>
      <c r="G8616" s="185" t="s">
        <v>6096</v>
      </c>
      <c r="H8616" s="110" t="s">
        <v>7414</v>
      </c>
      <c r="I8616" s="110"/>
    </row>
    <row r="8617" spans="1:9" ht="11.25" customHeight="1" x14ac:dyDescent="0.2">
      <c r="A8617" s="181">
        <v>105195</v>
      </c>
      <c r="B8617" s="182" t="s">
        <v>6306</v>
      </c>
      <c r="C8617" s="182" t="s">
        <v>178</v>
      </c>
      <c r="D8617" s="183">
        <v>45013</v>
      </c>
      <c r="E8617" s="188" t="s">
        <v>15194</v>
      </c>
      <c r="F8617" s="186">
        <v>3084</v>
      </c>
      <c r="G8617" s="185" t="s">
        <v>6096</v>
      </c>
      <c r="H8617" s="110" t="s">
        <v>7414</v>
      </c>
      <c r="I8617" s="110"/>
    </row>
    <row r="8618" spans="1:9" ht="11.25" customHeight="1" x14ac:dyDescent="0.2">
      <c r="A8618" s="181">
        <v>105196</v>
      </c>
      <c r="B8618" s="182" t="s">
        <v>1918</v>
      </c>
      <c r="C8618" s="182" t="s">
        <v>171</v>
      </c>
      <c r="D8618" s="184"/>
      <c r="E8618" s="188" t="s">
        <v>15193</v>
      </c>
      <c r="F8618" s="186">
        <v>0</v>
      </c>
      <c r="G8618" s="185" t="s">
        <v>6171</v>
      </c>
      <c r="H8618" s="110" t="s">
        <v>6149</v>
      </c>
      <c r="I8618" s="110"/>
    </row>
    <row r="8619" spans="1:9" ht="11.25" customHeight="1" x14ac:dyDescent="0.2">
      <c r="A8619" s="181">
        <v>105197</v>
      </c>
      <c r="B8619" s="182" t="s">
        <v>10656</v>
      </c>
      <c r="C8619" s="182" t="s">
        <v>178</v>
      </c>
      <c r="D8619" s="183"/>
      <c r="E8619" s="188" t="s">
        <v>15193</v>
      </c>
      <c r="F8619" s="186">
        <v>0</v>
      </c>
      <c r="G8619" s="185" t="s">
        <v>6510</v>
      </c>
      <c r="H8619" s="110" t="s">
        <v>6113</v>
      </c>
      <c r="I8619" s="110"/>
    </row>
    <row r="8620" spans="1:9" ht="11.25" customHeight="1" x14ac:dyDescent="0.2">
      <c r="A8620" s="181">
        <v>105198</v>
      </c>
      <c r="B8620" s="182" t="s">
        <v>10655</v>
      </c>
      <c r="C8620" s="182" t="s">
        <v>178</v>
      </c>
      <c r="D8620" s="183"/>
      <c r="E8620" s="188" t="s">
        <v>15193</v>
      </c>
      <c r="F8620" s="186">
        <v>0</v>
      </c>
      <c r="G8620" s="185" t="s">
        <v>6096</v>
      </c>
      <c r="H8620" s="110" t="s">
        <v>6121</v>
      </c>
      <c r="I8620" s="110"/>
    </row>
    <row r="8621" spans="1:9" ht="11.25" customHeight="1" x14ac:dyDescent="0.2">
      <c r="A8621" s="181">
        <v>105199</v>
      </c>
      <c r="B8621" s="182" t="s">
        <v>1954</v>
      </c>
      <c r="C8621" s="182" t="s">
        <v>178</v>
      </c>
      <c r="D8621" s="183">
        <v>44189</v>
      </c>
      <c r="E8621" s="188" t="s">
        <v>15196</v>
      </c>
      <c r="F8621" s="186">
        <v>160000</v>
      </c>
      <c r="G8621" s="185" t="s">
        <v>6096</v>
      </c>
      <c r="H8621" s="110" t="s">
        <v>6221</v>
      </c>
      <c r="I8621" s="110"/>
    </row>
    <row r="8622" spans="1:9" ht="11.25" customHeight="1" x14ac:dyDescent="0.2">
      <c r="A8622" s="181">
        <v>105201</v>
      </c>
      <c r="B8622" s="182" t="s">
        <v>3484</v>
      </c>
      <c r="C8622" s="182" t="s">
        <v>178</v>
      </c>
      <c r="D8622" s="184"/>
      <c r="E8622" s="188" t="s">
        <v>15193</v>
      </c>
      <c r="F8622" s="186">
        <v>0</v>
      </c>
      <c r="G8622" s="185" t="s">
        <v>11389</v>
      </c>
      <c r="H8622" s="110" t="s">
        <v>6543</v>
      </c>
      <c r="I8622" s="110"/>
    </row>
    <row r="8623" spans="1:9" ht="11.25" customHeight="1" x14ac:dyDescent="0.2">
      <c r="A8623" s="181">
        <v>105202</v>
      </c>
      <c r="B8623" s="182" t="s">
        <v>2193</v>
      </c>
      <c r="C8623" s="182" t="s">
        <v>178</v>
      </c>
      <c r="D8623" s="183"/>
      <c r="E8623" s="188" t="s">
        <v>15193</v>
      </c>
      <c r="F8623" s="186">
        <v>0</v>
      </c>
      <c r="G8623" s="185" t="s">
        <v>11389</v>
      </c>
      <c r="H8623" s="110" t="s">
        <v>6543</v>
      </c>
      <c r="I8623" s="110"/>
    </row>
    <row r="8624" spans="1:9" ht="11.25" customHeight="1" x14ac:dyDescent="0.2">
      <c r="A8624" s="181">
        <v>105203</v>
      </c>
      <c r="B8624" s="182" t="s">
        <v>8945</v>
      </c>
      <c r="C8624" s="182" t="s">
        <v>178</v>
      </c>
      <c r="D8624" s="184">
        <v>44593</v>
      </c>
      <c r="E8624" s="188" t="s">
        <v>7328</v>
      </c>
      <c r="F8624" s="186">
        <v>2699</v>
      </c>
      <c r="G8624" s="185" t="s">
        <v>6719</v>
      </c>
      <c r="H8624" s="110" t="s">
        <v>6149</v>
      </c>
      <c r="I8624" s="110"/>
    </row>
    <row r="8625" spans="1:9" ht="11.25" customHeight="1" x14ac:dyDescent="0.2">
      <c r="A8625" s="181">
        <v>105204</v>
      </c>
      <c r="B8625" s="182" t="s">
        <v>3497</v>
      </c>
      <c r="C8625" s="182" t="s">
        <v>178</v>
      </c>
      <c r="D8625" s="183"/>
      <c r="E8625" s="188" t="s">
        <v>15193</v>
      </c>
      <c r="F8625" s="186">
        <v>0</v>
      </c>
      <c r="G8625" s="185" t="s">
        <v>6171</v>
      </c>
      <c r="H8625" s="110" t="s">
        <v>6149</v>
      </c>
      <c r="I8625" s="110"/>
    </row>
    <row r="8626" spans="1:9" ht="11.25" customHeight="1" x14ac:dyDescent="0.2">
      <c r="A8626" s="181">
        <v>105222</v>
      </c>
      <c r="B8626" s="182" t="s">
        <v>10654</v>
      </c>
      <c r="C8626" s="182" t="s">
        <v>171</v>
      </c>
      <c r="D8626" s="183"/>
      <c r="E8626" s="188" t="s">
        <v>15193</v>
      </c>
      <c r="F8626" s="186">
        <v>0</v>
      </c>
      <c r="G8626" s="185" t="s">
        <v>6171</v>
      </c>
      <c r="H8626" s="110" t="s">
        <v>6149</v>
      </c>
      <c r="I8626" s="110"/>
    </row>
    <row r="8627" spans="1:9" ht="11.25" customHeight="1" x14ac:dyDescent="0.2">
      <c r="A8627" s="181">
        <v>105223</v>
      </c>
      <c r="B8627" s="182" t="s">
        <v>750</v>
      </c>
      <c r="C8627" s="182" t="s">
        <v>751</v>
      </c>
      <c r="D8627" s="183"/>
      <c r="E8627" s="188" t="s">
        <v>15193</v>
      </c>
      <c r="F8627" s="186">
        <v>0</v>
      </c>
      <c r="G8627" s="185" t="s">
        <v>6171</v>
      </c>
      <c r="H8627" s="110" t="s">
        <v>6149</v>
      </c>
      <c r="I8627" s="110"/>
    </row>
    <row r="8628" spans="1:9" ht="11.25" customHeight="1" x14ac:dyDescent="0.2">
      <c r="A8628" s="181">
        <v>105224</v>
      </c>
      <c r="B8628" s="182" t="s">
        <v>10653</v>
      </c>
      <c r="C8628" s="182" t="s">
        <v>751</v>
      </c>
      <c r="D8628" s="183"/>
      <c r="E8628" s="188" t="s">
        <v>15193</v>
      </c>
      <c r="F8628" s="186">
        <v>0</v>
      </c>
      <c r="G8628" s="185" t="s">
        <v>11299</v>
      </c>
      <c r="H8628" s="110" t="s">
        <v>9778</v>
      </c>
      <c r="I8628" s="110"/>
    </row>
    <row r="8629" spans="1:9" ht="11.25" customHeight="1" x14ac:dyDescent="0.2">
      <c r="A8629" s="181">
        <v>105226</v>
      </c>
      <c r="B8629" s="182" t="s">
        <v>6941</v>
      </c>
      <c r="C8629" s="182" t="s">
        <v>178</v>
      </c>
      <c r="D8629" s="183">
        <v>44589</v>
      </c>
      <c r="E8629" s="188" t="s">
        <v>7328</v>
      </c>
      <c r="F8629" s="186">
        <v>424105</v>
      </c>
      <c r="G8629" s="185" t="s">
        <v>6096</v>
      </c>
      <c r="H8629" s="110" t="s">
        <v>6240</v>
      </c>
      <c r="I8629" s="110"/>
    </row>
    <row r="8630" spans="1:9" ht="11.25" customHeight="1" x14ac:dyDescent="0.2">
      <c r="A8630" s="181">
        <v>105228</v>
      </c>
      <c r="B8630" s="182" t="s">
        <v>10652</v>
      </c>
      <c r="C8630" s="182" t="s">
        <v>178</v>
      </c>
      <c r="D8630" s="184"/>
      <c r="E8630" s="188" t="s">
        <v>15193</v>
      </c>
      <c r="F8630" s="186">
        <v>0</v>
      </c>
      <c r="G8630" s="185" t="s">
        <v>6481</v>
      </c>
      <c r="H8630" s="110" t="s">
        <v>6406</v>
      </c>
      <c r="I8630" s="110"/>
    </row>
    <row r="8631" spans="1:9" ht="11.25" customHeight="1" x14ac:dyDescent="0.2">
      <c r="A8631" s="181">
        <v>105229</v>
      </c>
      <c r="B8631" s="182" t="s">
        <v>10651</v>
      </c>
      <c r="C8631" s="182" t="s">
        <v>178</v>
      </c>
      <c r="D8631" s="183"/>
      <c r="E8631" s="188" t="s">
        <v>15193</v>
      </c>
      <c r="F8631" s="186">
        <v>0</v>
      </c>
      <c r="G8631" s="185" t="s">
        <v>6138</v>
      </c>
      <c r="H8631" s="110" t="s">
        <v>6116</v>
      </c>
      <c r="I8631" s="110"/>
    </row>
    <row r="8632" spans="1:9" ht="11.25" customHeight="1" x14ac:dyDescent="0.2">
      <c r="A8632" s="181">
        <v>105230</v>
      </c>
      <c r="B8632" s="182" t="s">
        <v>10650</v>
      </c>
      <c r="C8632" s="182" t="s">
        <v>178</v>
      </c>
      <c r="D8632" s="183"/>
      <c r="E8632" s="188" t="s">
        <v>15193</v>
      </c>
      <c r="F8632" s="186">
        <v>0</v>
      </c>
      <c r="G8632" s="185" t="s">
        <v>6138</v>
      </c>
      <c r="H8632" s="110" t="s">
        <v>6116</v>
      </c>
      <c r="I8632" s="110"/>
    </row>
    <row r="8633" spans="1:9" ht="11.25" customHeight="1" x14ac:dyDescent="0.2">
      <c r="A8633" s="181">
        <v>105231</v>
      </c>
      <c r="B8633" s="182" t="s">
        <v>411</v>
      </c>
      <c r="C8633" s="182" t="s">
        <v>178</v>
      </c>
      <c r="D8633" s="184"/>
      <c r="E8633" s="188" t="s">
        <v>15193</v>
      </c>
      <c r="F8633" s="186">
        <v>0</v>
      </c>
      <c r="G8633" s="185" t="s">
        <v>11395</v>
      </c>
      <c r="H8633" s="110" t="s">
        <v>6451</v>
      </c>
      <c r="I8633" s="110"/>
    </row>
    <row r="8634" spans="1:9" ht="11.25" customHeight="1" x14ac:dyDescent="0.2">
      <c r="A8634" s="181">
        <v>105232</v>
      </c>
      <c r="B8634" s="182" t="s">
        <v>1060</v>
      </c>
      <c r="C8634" s="182" t="s">
        <v>178</v>
      </c>
      <c r="D8634" s="184"/>
      <c r="E8634" s="188" t="s">
        <v>15193</v>
      </c>
      <c r="F8634" s="186">
        <v>0</v>
      </c>
      <c r="G8634" s="185" t="s">
        <v>11296</v>
      </c>
      <c r="H8634" s="110" t="s">
        <v>9778</v>
      </c>
      <c r="I8634" s="110"/>
    </row>
    <row r="8635" spans="1:9" ht="11.25" customHeight="1" x14ac:dyDescent="0.2">
      <c r="A8635" s="181">
        <v>105233</v>
      </c>
      <c r="B8635" s="182" t="s">
        <v>10649</v>
      </c>
      <c r="C8635" s="182" t="s">
        <v>178</v>
      </c>
      <c r="D8635" s="183"/>
      <c r="E8635" s="188" t="s">
        <v>15193</v>
      </c>
      <c r="F8635" s="186">
        <v>0</v>
      </c>
      <c r="G8635" s="185" t="s">
        <v>6096</v>
      </c>
      <c r="H8635" s="110" t="s">
        <v>6116</v>
      </c>
      <c r="I8635" s="110"/>
    </row>
    <row r="8636" spans="1:9" ht="11.25" customHeight="1" x14ac:dyDescent="0.2">
      <c r="A8636" s="181">
        <v>105234</v>
      </c>
      <c r="B8636" s="182" t="s">
        <v>1061</v>
      </c>
      <c r="C8636" s="182" t="s">
        <v>178</v>
      </c>
      <c r="D8636" s="184">
        <v>43545</v>
      </c>
      <c r="E8636" s="188" t="s">
        <v>15195</v>
      </c>
      <c r="F8636" s="186">
        <v>21199783</v>
      </c>
      <c r="G8636" s="185" t="s">
        <v>11397</v>
      </c>
      <c r="H8636" s="110" t="s">
        <v>9778</v>
      </c>
      <c r="I8636" s="110"/>
    </row>
    <row r="8637" spans="1:9" ht="11.25" customHeight="1" x14ac:dyDescent="0.2">
      <c r="A8637" s="181">
        <v>105235</v>
      </c>
      <c r="B8637" s="182" t="s">
        <v>10648</v>
      </c>
      <c r="C8637" s="182" t="s">
        <v>178</v>
      </c>
      <c r="D8637" s="183"/>
      <c r="E8637" s="188" t="s">
        <v>15193</v>
      </c>
      <c r="F8637" s="186">
        <v>0</v>
      </c>
      <c r="G8637" s="185" t="s">
        <v>11398</v>
      </c>
      <c r="H8637" s="110" t="s">
        <v>6121</v>
      </c>
      <c r="I8637" s="110"/>
    </row>
    <row r="8638" spans="1:9" ht="11.25" customHeight="1" x14ac:dyDescent="0.2">
      <c r="A8638" s="181">
        <v>105236</v>
      </c>
      <c r="B8638" s="182" t="s">
        <v>10647</v>
      </c>
      <c r="C8638" s="182" t="s">
        <v>178</v>
      </c>
      <c r="D8638" s="183"/>
      <c r="E8638" s="188" t="s">
        <v>15193</v>
      </c>
      <c r="F8638" s="186">
        <v>0</v>
      </c>
      <c r="G8638" s="185" t="s">
        <v>7313</v>
      </c>
      <c r="H8638" s="110" t="s">
        <v>6149</v>
      </c>
      <c r="I8638" s="110"/>
    </row>
    <row r="8639" spans="1:9" ht="11.25" customHeight="1" x14ac:dyDescent="0.2">
      <c r="A8639" s="181">
        <v>105237</v>
      </c>
      <c r="B8639" s="182" t="s">
        <v>10646</v>
      </c>
      <c r="C8639" s="182" t="s">
        <v>171</v>
      </c>
      <c r="D8639" s="183"/>
      <c r="E8639" s="188" t="s">
        <v>15193</v>
      </c>
      <c r="F8639" s="186">
        <v>0</v>
      </c>
      <c r="G8639" s="185" t="s">
        <v>11400</v>
      </c>
      <c r="H8639" s="110" t="s">
        <v>6121</v>
      </c>
      <c r="I8639" s="110"/>
    </row>
    <row r="8640" spans="1:9" ht="11.25" customHeight="1" x14ac:dyDescent="0.2">
      <c r="A8640" s="181">
        <v>105238</v>
      </c>
      <c r="B8640" s="182" t="s">
        <v>3408</v>
      </c>
      <c r="C8640" s="182" t="s">
        <v>178</v>
      </c>
      <c r="D8640" s="183"/>
      <c r="E8640" s="188" t="s">
        <v>15193</v>
      </c>
      <c r="F8640" s="186">
        <v>0</v>
      </c>
      <c r="G8640" s="185" t="s">
        <v>6428</v>
      </c>
      <c r="H8640" s="110" t="s">
        <v>6429</v>
      </c>
      <c r="I8640" s="110"/>
    </row>
    <row r="8641" spans="1:9" ht="11.25" customHeight="1" x14ac:dyDescent="0.2">
      <c r="A8641" s="181">
        <v>105240</v>
      </c>
      <c r="B8641" s="182" t="s">
        <v>4609</v>
      </c>
      <c r="C8641" s="182" t="s">
        <v>178</v>
      </c>
      <c r="D8641" s="183">
        <v>45007</v>
      </c>
      <c r="E8641" s="188" t="s">
        <v>15194</v>
      </c>
      <c r="F8641" s="186">
        <v>238</v>
      </c>
      <c r="G8641" s="185" t="s">
        <v>6428</v>
      </c>
      <c r="H8641" s="110" t="s">
        <v>6429</v>
      </c>
      <c r="I8641" s="110"/>
    </row>
    <row r="8642" spans="1:9" ht="11.25" customHeight="1" x14ac:dyDescent="0.2">
      <c r="A8642" s="181">
        <v>105241</v>
      </c>
      <c r="B8642" s="182" t="s">
        <v>1237</v>
      </c>
      <c r="C8642" s="182" t="s">
        <v>178</v>
      </c>
      <c r="D8642" s="183">
        <v>45007</v>
      </c>
      <c r="E8642" s="188" t="s">
        <v>15194</v>
      </c>
      <c r="F8642" s="186">
        <v>54</v>
      </c>
      <c r="G8642" s="185" t="s">
        <v>6428</v>
      </c>
      <c r="H8642" s="110" t="s">
        <v>6429</v>
      </c>
      <c r="I8642" s="110"/>
    </row>
    <row r="8643" spans="1:9" ht="11.25" customHeight="1" x14ac:dyDescent="0.2">
      <c r="A8643" s="181">
        <v>105242</v>
      </c>
      <c r="B8643" s="182" t="s">
        <v>3764</v>
      </c>
      <c r="C8643" s="182" t="s">
        <v>168</v>
      </c>
      <c r="D8643" s="183">
        <v>43840</v>
      </c>
      <c r="E8643" s="188" t="s">
        <v>15196</v>
      </c>
      <c r="F8643" s="186">
        <v>21997.99</v>
      </c>
      <c r="G8643" s="185" t="s">
        <v>6096</v>
      </c>
      <c r="H8643" s="110" t="s">
        <v>6221</v>
      </c>
      <c r="I8643" s="110"/>
    </row>
    <row r="8644" spans="1:9" ht="11.25" customHeight="1" x14ac:dyDescent="0.2">
      <c r="A8644" s="181">
        <v>105243</v>
      </c>
      <c r="B8644" s="182" t="s">
        <v>410</v>
      </c>
      <c r="C8644" s="182" t="s">
        <v>183</v>
      </c>
      <c r="D8644" s="183"/>
      <c r="E8644" s="188" t="s">
        <v>15193</v>
      </c>
      <c r="F8644" s="186">
        <v>0</v>
      </c>
      <c r="G8644" s="185" t="s">
        <v>6096</v>
      </c>
      <c r="H8644" s="110" t="s">
        <v>6119</v>
      </c>
      <c r="I8644" s="110"/>
    </row>
    <row r="8645" spans="1:9" ht="11.25" customHeight="1" x14ac:dyDescent="0.2">
      <c r="A8645" s="181">
        <v>105244</v>
      </c>
      <c r="B8645" s="182" t="s">
        <v>8906</v>
      </c>
      <c r="C8645" s="182" t="s">
        <v>183</v>
      </c>
      <c r="D8645" s="183">
        <v>43544</v>
      </c>
      <c r="E8645" s="188" t="s">
        <v>15195</v>
      </c>
      <c r="F8645" s="186">
        <v>49158</v>
      </c>
      <c r="G8645" s="185" t="s">
        <v>6096</v>
      </c>
      <c r="H8645" s="110" t="s">
        <v>6194</v>
      </c>
      <c r="I8645" s="110"/>
    </row>
    <row r="8646" spans="1:9" ht="11.25" customHeight="1" x14ac:dyDescent="0.2">
      <c r="A8646" s="181">
        <v>105245</v>
      </c>
      <c r="B8646" s="182" t="s">
        <v>10645</v>
      </c>
      <c r="C8646" s="182" t="s">
        <v>183</v>
      </c>
      <c r="D8646" s="183"/>
      <c r="E8646" s="188" t="s">
        <v>15193</v>
      </c>
      <c r="F8646" s="186">
        <v>0</v>
      </c>
      <c r="G8646" s="185" t="s">
        <v>6096</v>
      </c>
      <c r="H8646" s="110" t="s">
        <v>7119</v>
      </c>
      <c r="I8646" s="110"/>
    </row>
    <row r="8647" spans="1:9" ht="11.25" customHeight="1" x14ac:dyDescent="0.2">
      <c r="A8647" s="181">
        <v>105247</v>
      </c>
      <c r="B8647" s="182" t="s">
        <v>3529</v>
      </c>
      <c r="C8647" s="182" t="s">
        <v>178</v>
      </c>
      <c r="D8647" s="183"/>
      <c r="E8647" s="188" t="s">
        <v>15193</v>
      </c>
      <c r="F8647" s="186">
        <v>0</v>
      </c>
      <c r="G8647" s="185" t="s">
        <v>6096</v>
      </c>
      <c r="H8647" s="110" t="s">
        <v>7119</v>
      </c>
      <c r="I8647" s="110"/>
    </row>
    <row r="8648" spans="1:9" ht="11.25" customHeight="1" x14ac:dyDescent="0.2">
      <c r="A8648" s="181">
        <v>105248</v>
      </c>
      <c r="B8648" s="182" t="s">
        <v>3427</v>
      </c>
      <c r="C8648" s="182" t="s">
        <v>178</v>
      </c>
      <c r="D8648" s="184"/>
      <c r="E8648" s="188" t="s">
        <v>15193</v>
      </c>
      <c r="F8648" s="186">
        <v>0</v>
      </c>
      <c r="G8648" s="185" t="s">
        <v>11226</v>
      </c>
      <c r="H8648" s="110" t="s">
        <v>6221</v>
      </c>
      <c r="I8648" s="110"/>
    </row>
    <row r="8649" spans="1:9" ht="11.25" customHeight="1" x14ac:dyDescent="0.2">
      <c r="A8649" s="181">
        <v>105249</v>
      </c>
      <c r="B8649" s="182" t="s">
        <v>3590</v>
      </c>
      <c r="C8649" s="182" t="s">
        <v>178</v>
      </c>
      <c r="D8649" s="183"/>
      <c r="E8649" s="188" t="s">
        <v>15193</v>
      </c>
      <c r="F8649" s="186">
        <v>0</v>
      </c>
      <c r="G8649" s="185" t="s">
        <v>7592</v>
      </c>
      <c r="H8649" s="110" t="s">
        <v>6168</v>
      </c>
      <c r="I8649" s="110"/>
    </row>
    <row r="8650" spans="1:9" ht="11.25" customHeight="1" x14ac:dyDescent="0.2">
      <c r="A8650" s="181">
        <v>105251</v>
      </c>
      <c r="B8650" s="182" t="s">
        <v>10644</v>
      </c>
      <c r="C8650" s="182" t="s">
        <v>178</v>
      </c>
      <c r="D8650" s="183"/>
      <c r="E8650" s="188" t="s">
        <v>15193</v>
      </c>
      <c r="F8650" s="186">
        <v>0</v>
      </c>
      <c r="G8650" s="185" t="s">
        <v>6096</v>
      </c>
      <c r="H8650" s="110" t="s">
        <v>6221</v>
      </c>
      <c r="I8650" s="110"/>
    </row>
    <row r="8651" spans="1:9" ht="11.25" customHeight="1" x14ac:dyDescent="0.2">
      <c r="A8651" s="181">
        <v>105252</v>
      </c>
      <c r="B8651" s="182" t="s">
        <v>6305</v>
      </c>
      <c r="C8651" s="182" t="s">
        <v>183</v>
      </c>
      <c r="D8651" s="184">
        <v>44719</v>
      </c>
      <c r="E8651" s="188" t="s">
        <v>7328</v>
      </c>
      <c r="F8651" s="186">
        <v>50108</v>
      </c>
      <c r="G8651" s="185" t="s">
        <v>6604</v>
      </c>
      <c r="H8651" s="110" t="s">
        <v>6451</v>
      </c>
      <c r="I8651" s="110"/>
    </row>
    <row r="8652" spans="1:9" ht="11.25" customHeight="1" x14ac:dyDescent="0.2">
      <c r="A8652" s="181">
        <v>105253</v>
      </c>
      <c r="B8652" s="182" t="s">
        <v>10643</v>
      </c>
      <c r="C8652" s="182" t="s">
        <v>178</v>
      </c>
      <c r="D8652" s="183"/>
      <c r="E8652" s="188" t="s">
        <v>15193</v>
      </c>
      <c r="F8652" s="186">
        <v>0</v>
      </c>
      <c r="G8652" s="185" t="s">
        <v>6096</v>
      </c>
      <c r="H8652" s="110" t="s">
        <v>6210</v>
      </c>
      <c r="I8652" s="110"/>
    </row>
    <row r="8653" spans="1:9" ht="11.25" customHeight="1" x14ac:dyDescent="0.2">
      <c r="A8653" s="181">
        <v>105254</v>
      </c>
      <c r="B8653" s="182" t="s">
        <v>647</v>
      </c>
      <c r="C8653" s="182" t="s">
        <v>171</v>
      </c>
      <c r="D8653" s="184"/>
      <c r="E8653" s="188" t="s">
        <v>15193</v>
      </c>
      <c r="F8653" s="186">
        <v>0</v>
      </c>
      <c r="G8653" s="185" t="s">
        <v>6096</v>
      </c>
      <c r="H8653" s="110" t="s">
        <v>6406</v>
      </c>
      <c r="I8653" s="110"/>
    </row>
    <row r="8654" spans="1:9" ht="11.25" customHeight="1" x14ac:dyDescent="0.2">
      <c r="A8654" s="181">
        <v>105255</v>
      </c>
      <c r="B8654" s="182" t="s">
        <v>9141</v>
      </c>
      <c r="C8654" s="182" t="s">
        <v>171</v>
      </c>
      <c r="D8654" s="183">
        <v>43525</v>
      </c>
      <c r="E8654" s="188" t="s">
        <v>15195</v>
      </c>
      <c r="F8654" s="186">
        <v>391722</v>
      </c>
      <c r="G8654" s="185" t="s">
        <v>6096</v>
      </c>
      <c r="H8654" s="110" t="s">
        <v>6406</v>
      </c>
      <c r="I8654" s="110"/>
    </row>
    <row r="8655" spans="1:9" ht="11.25" customHeight="1" x14ac:dyDescent="0.2">
      <c r="A8655" s="181">
        <v>105256</v>
      </c>
      <c r="B8655" s="182" t="s">
        <v>7379</v>
      </c>
      <c r="C8655" s="182" t="s">
        <v>178</v>
      </c>
      <c r="D8655" s="184">
        <v>44590</v>
      </c>
      <c r="E8655" s="188" t="s">
        <v>7328</v>
      </c>
      <c r="F8655" s="186">
        <v>439</v>
      </c>
      <c r="G8655" s="185" t="s">
        <v>6096</v>
      </c>
      <c r="H8655" s="110" t="s">
        <v>6207</v>
      </c>
      <c r="I8655" s="110"/>
    </row>
    <row r="8656" spans="1:9" ht="11.25" customHeight="1" x14ac:dyDescent="0.2">
      <c r="A8656" s="181">
        <v>105257</v>
      </c>
      <c r="B8656" s="182" t="s">
        <v>6304</v>
      </c>
      <c r="C8656" s="182" t="s">
        <v>178</v>
      </c>
      <c r="D8656" s="183">
        <v>45007</v>
      </c>
      <c r="E8656" s="188" t="s">
        <v>15194</v>
      </c>
      <c r="F8656" s="186">
        <v>611.01</v>
      </c>
      <c r="G8656" s="185" t="s">
        <v>6096</v>
      </c>
      <c r="H8656" s="110" t="s">
        <v>6207</v>
      </c>
      <c r="I8656" s="110"/>
    </row>
    <row r="8657" spans="1:9" ht="11.25" customHeight="1" x14ac:dyDescent="0.2">
      <c r="A8657" s="181">
        <v>105258</v>
      </c>
      <c r="B8657" s="182" t="s">
        <v>7873</v>
      </c>
      <c r="C8657" s="182" t="s">
        <v>178</v>
      </c>
      <c r="D8657" s="183">
        <v>44590</v>
      </c>
      <c r="E8657" s="188" t="s">
        <v>7328</v>
      </c>
      <c r="F8657" s="186">
        <v>2936</v>
      </c>
      <c r="G8657" s="185" t="s">
        <v>6096</v>
      </c>
      <c r="H8657" s="110" t="s">
        <v>6207</v>
      </c>
      <c r="I8657" s="110"/>
    </row>
    <row r="8658" spans="1:9" ht="11.25" customHeight="1" x14ac:dyDescent="0.2">
      <c r="A8658" s="181">
        <v>105259</v>
      </c>
      <c r="B8658" s="182" t="s">
        <v>15080</v>
      </c>
      <c r="C8658" s="182" t="s">
        <v>171</v>
      </c>
      <c r="D8658" s="183"/>
      <c r="E8658" s="188" t="s">
        <v>15193</v>
      </c>
      <c r="F8658" s="186">
        <v>0</v>
      </c>
      <c r="G8658" s="185" t="s">
        <v>11410</v>
      </c>
      <c r="H8658" s="110" t="s">
        <v>7184</v>
      </c>
      <c r="I8658" s="110"/>
    </row>
    <row r="8659" spans="1:9" ht="11.25" customHeight="1" x14ac:dyDescent="0.2">
      <c r="A8659" s="181">
        <v>105261</v>
      </c>
      <c r="B8659" s="182" t="s">
        <v>10642</v>
      </c>
      <c r="C8659" s="182" t="s">
        <v>178</v>
      </c>
      <c r="D8659" s="183">
        <v>44923</v>
      </c>
      <c r="E8659" s="188" t="s">
        <v>7328</v>
      </c>
      <c r="F8659" s="186">
        <v>1373558</v>
      </c>
      <c r="G8659" s="185" t="s">
        <v>6096</v>
      </c>
      <c r="H8659" s="110" t="s">
        <v>6207</v>
      </c>
      <c r="I8659" s="110"/>
    </row>
    <row r="8660" spans="1:9" ht="11.25" customHeight="1" x14ac:dyDescent="0.2">
      <c r="A8660" s="181">
        <v>105262</v>
      </c>
      <c r="B8660" s="182" t="s">
        <v>10641</v>
      </c>
      <c r="C8660" s="182" t="s">
        <v>178</v>
      </c>
      <c r="D8660" s="183">
        <v>44923</v>
      </c>
      <c r="E8660" s="188" t="s">
        <v>7328</v>
      </c>
      <c r="F8660" s="186">
        <v>1050367.99</v>
      </c>
      <c r="G8660" s="185" t="s">
        <v>6096</v>
      </c>
      <c r="H8660" s="110" t="s">
        <v>6207</v>
      </c>
      <c r="I8660" s="110"/>
    </row>
    <row r="8661" spans="1:9" ht="11.25" customHeight="1" x14ac:dyDescent="0.2">
      <c r="A8661" s="181">
        <v>105263</v>
      </c>
      <c r="B8661" s="182" t="s">
        <v>10640</v>
      </c>
      <c r="C8661" s="182" t="s">
        <v>178</v>
      </c>
      <c r="D8661" s="183">
        <v>44923</v>
      </c>
      <c r="E8661" s="188" t="s">
        <v>7328</v>
      </c>
      <c r="F8661" s="186">
        <v>1462113</v>
      </c>
      <c r="G8661" s="185" t="s">
        <v>6096</v>
      </c>
      <c r="H8661" s="110" t="s">
        <v>6207</v>
      </c>
      <c r="I8661" s="110"/>
    </row>
    <row r="8662" spans="1:9" ht="11.25" customHeight="1" x14ac:dyDescent="0.2">
      <c r="A8662" s="181">
        <v>105264</v>
      </c>
      <c r="B8662" s="182" t="s">
        <v>10639</v>
      </c>
      <c r="C8662" s="182" t="s">
        <v>178</v>
      </c>
      <c r="D8662" s="183">
        <v>44923</v>
      </c>
      <c r="E8662" s="188" t="s">
        <v>7328</v>
      </c>
      <c r="F8662" s="186">
        <v>727178</v>
      </c>
      <c r="G8662" s="185" t="s">
        <v>11412</v>
      </c>
      <c r="H8662" s="110" t="s">
        <v>6451</v>
      </c>
      <c r="I8662" s="110"/>
    </row>
    <row r="8663" spans="1:9" ht="11.25" customHeight="1" x14ac:dyDescent="0.2">
      <c r="A8663" s="181">
        <v>105265</v>
      </c>
      <c r="B8663" s="182" t="s">
        <v>10638</v>
      </c>
      <c r="C8663" s="182" t="s">
        <v>178</v>
      </c>
      <c r="D8663" s="183">
        <v>44923</v>
      </c>
      <c r="E8663" s="188" t="s">
        <v>7328</v>
      </c>
      <c r="F8663" s="186">
        <v>3749007</v>
      </c>
      <c r="G8663" s="185" t="s">
        <v>6096</v>
      </c>
      <c r="H8663" s="110" t="s">
        <v>6280</v>
      </c>
      <c r="I8663" s="110"/>
    </row>
    <row r="8664" spans="1:9" ht="11.25" customHeight="1" x14ac:dyDescent="0.2">
      <c r="A8664" s="181">
        <v>105266</v>
      </c>
      <c r="B8664" s="182" t="s">
        <v>10637</v>
      </c>
      <c r="C8664" s="182" t="s">
        <v>178</v>
      </c>
      <c r="D8664" s="183">
        <v>44923</v>
      </c>
      <c r="E8664" s="188" t="s">
        <v>7328</v>
      </c>
      <c r="F8664" s="186">
        <v>2666319</v>
      </c>
      <c r="G8664" s="185" t="s">
        <v>6096</v>
      </c>
      <c r="H8664" s="110" t="s">
        <v>7185</v>
      </c>
      <c r="I8664" s="110"/>
    </row>
    <row r="8665" spans="1:9" ht="11.25" customHeight="1" x14ac:dyDescent="0.2">
      <c r="A8665" s="181">
        <v>105267</v>
      </c>
      <c r="B8665" s="182" t="s">
        <v>10636</v>
      </c>
      <c r="C8665" s="182" t="s">
        <v>4484</v>
      </c>
      <c r="D8665" s="183"/>
      <c r="E8665" s="188" t="s">
        <v>15193</v>
      </c>
      <c r="F8665" s="186">
        <v>0</v>
      </c>
      <c r="G8665" s="185" t="s">
        <v>6096</v>
      </c>
      <c r="H8665" s="110" t="s">
        <v>6258</v>
      </c>
      <c r="I8665" s="110"/>
    </row>
    <row r="8666" spans="1:9" ht="11.25" customHeight="1" x14ac:dyDescent="0.2">
      <c r="A8666" s="181">
        <v>105268</v>
      </c>
      <c r="B8666" s="182" t="s">
        <v>7454</v>
      </c>
      <c r="C8666" s="182" t="s">
        <v>171</v>
      </c>
      <c r="D8666" s="183">
        <v>45007</v>
      </c>
      <c r="E8666" s="188" t="s">
        <v>15194</v>
      </c>
      <c r="F8666" s="186">
        <v>13722</v>
      </c>
      <c r="G8666" s="185" t="s">
        <v>6096</v>
      </c>
      <c r="H8666" s="110" t="s">
        <v>6194</v>
      </c>
      <c r="I8666" s="110"/>
    </row>
    <row r="8667" spans="1:9" ht="11.25" customHeight="1" x14ac:dyDescent="0.2">
      <c r="A8667" s="181">
        <v>105269</v>
      </c>
      <c r="B8667" s="182" t="s">
        <v>1004</v>
      </c>
      <c r="C8667" s="182" t="s">
        <v>178</v>
      </c>
      <c r="D8667" s="183"/>
      <c r="E8667" s="188" t="s">
        <v>15193</v>
      </c>
      <c r="F8667" s="186">
        <v>0</v>
      </c>
      <c r="G8667" s="185" t="s">
        <v>11413</v>
      </c>
      <c r="H8667" s="110" t="s">
        <v>6434</v>
      </c>
      <c r="I8667" s="110"/>
    </row>
    <row r="8668" spans="1:9" ht="11.25" customHeight="1" x14ac:dyDescent="0.2">
      <c r="A8668" s="181">
        <v>105270</v>
      </c>
      <c r="B8668" s="182" t="s">
        <v>1073</v>
      </c>
      <c r="C8668" s="182" t="s">
        <v>178</v>
      </c>
      <c r="D8668" s="183"/>
      <c r="E8668" s="188" t="s">
        <v>15193</v>
      </c>
      <c r="F8668" s="186">
        <v>0</v>
      </c>
      <c r="G8668" s="185" t="s">
        <v>11414</v>
      </c>
      <c r="H8668" s="110" t="s">
        <v>7184</v>
      </c>
      <c r="I8668" s="110"/>
    </row>
    <row r="8669" spans="1:9" ht="11.25" customHeight="1" x14ac:dyDescent="0.2">
      <c r="A8669" s="181">
        <v>105271</v>
      </c>
      <c r="B8669" s="182" t="s">
        <v>1113</v>
      </c>
      <c r="C8669" s="182" t="s">
        <v>178</v>
      </c>
      <c r="D8669" s="183"/>
      <c r="E8669" s="188" t="s">
        <v>15193</v>
      </c>
      <c r="F8669" s="186">
        <v>0</v>
      </c>
      <c r="G8669" s="185" t="s">
        <v>7516</v>
      </c>
      <c r="H8669" s="110" t="s">
        <v>7185</v>
      </c>
      <c r="I8669" s="110"/>
    </row>
    <row r="8670" spans="1:9" ht="11.25" customHeight="1" x14ac:dyDescent="0.2">
      <c r="A8670" s="181">
        <v>105272</v>
      </c>
      <c r="B8670" s="182" t="s">
        <v>10635</v>
      </c>
      <c r="C8670" s="182" t="s">
        <v>178</v>
      </c>
      <c r="D8670" s="183"/>
      <c r="E8670" s="188" t="s">
        <v>15193</v>
      </c>
      <c r="F8670" s="186">
        <v>0</v>
      </c>
      <c r="G8670" s="185" t="s">
        <v>6096</v>
      </c>
      <c r="H8670" s="110" t="s">
        <v>6194</v>
      </c>
      <c r="I8670" s="110"/>
    </row>
    <row r="8671" spans="1:9" ht="11.25" customHeight="1" x14ac:dyDescent="0.2">
      <c r="A8671" s="181">
        <v>105273</v>
      </c>
      <c r="B8671" s="182" t="s">
        <v>10634</v>
      </c>
      <c r="C8671" s="182" t="s">
        <v>178</v>
      </c>
      <c r="D8671" s="183"/>
      <c r="E8671" s="188" t="s">
        <v>15193</v>
      </c>
      <c r="F8671" s="186">
        <v>0</v>
      </c>
      <c r="G8671" s="185" t="s">
        <v>7143</v>
      </c>
      <c r="H8671" s="110" t="s">
        <v>6367</v>
      </c>
      <c r="I8671" s="110"/>
    </row>
    <row r="8672" spans="1:9" ht="11.25" customHeight="1" x14ac:dyDescent="0.2">
      <c r="A8672" s="181">
        <v>105274</v>
      </c>
      <c r="B8672" s="182" t="s">
        <v>10633</v>
      </c>
      <c r="C8672" s="182" t="s">
        <v>178</v>
      </c>
      <c r="D8672" s="183"/>
      <c r="E8672" s="188" t="s">
        <v>15193</v>
      </c>
      <c r="F8672" s="186">
        <v>0</v>
      </c>
      <c r="G8672" s="185" t="s">
        <v>6096</v>
      </c>
      <c r="H8672" s="110" t="s">
        <v>6137</v>
      </c>
      <c r="I8672" s="110"/>
    </row>
    <row r="8673" spans="1:9" ht="11.25" customHeight="1" x14ac:dyDescent="0.2">
      <c r="A8673" s="181">
        <v>105275</v>
      </c>
      <c r="B8673" s="182" t="s">
        <v>10632</v>
      </c>
      <c r="C8673" s="182" t="s">
        <v>178</v>
      </c>
      <c r="D8673" s="183"/>
      <c r="E8673" s="188" t="s">
        <v>15193</v>
      </c>
      <c r="F8673" s="186">
        <v>0</v>
      </c>
      <c r="G8673" s="185" t="s">
        <v>7563</v>
      </c>
      <c r="H8673" s="110" t="s">
        <v>6194</v>
      </c>
      <c r="I8673" s="110"/>
    </row>
    <row r="8674" spans="1:9" ht="11.25" customHeight="1" x14ac:dyDescent="0.2">
      <c r="A8674" s="181">
        <v>105276</v>
      </c>
      <c r="B8674" s="182" t="s">
        <v>10630</v>
      </c>
      <c r="C8674" s="182" t="s">
        <v>178</v>
      </c>
      <c r="D8674" s="183"/>
      <c r="E8674" s="188" t="s">
        <v>15193</v>
      </c>
      <c r="F8674" s="186">
        <v>0</v>
      </c>
      <c r="G8674" s="185" t="s">
        <v>6096</v>
      </c>
      <c r="H8674" s="110" t="s">
        <v>6236</v>
      </c>
      <c r="I8674" s="110"/>
    </row>
    <row r="8675" spans="1:9" ht="11.25" customHeight="1" x14ac:dyDescent="0.2">
      <c r="A8675" s="181">
        <v>105277</v>
      </c>
      <c r="B8675" s="182" t="s">
        <v>10630</v>
      </c>
      <c r="C8675" s="182" t="s">
        <v>178</v>
      </c>
      <c r="D8675" s="183"/>
      <c r="E8675" s="188" t="s">
        <v>15193</v>
      </c>
      <c r="F8675" s="186">
        <v>0</v>
      </c>
      <c r="G8675" s="185" t="s">
        <v>6096</v>
      </c>
      <c r="H8675" s="110" t="s">
        <v>6236</v>
      </c>
      <c r="I8675" s="110"/>
    </row>
    <row r="8676" spans="1:9" ht="11.25" customHeight="1" x14ac:dyDescent="0.2">
      <c r="A8676" s="181">
        <v>105278</v>
      </c>
      <c r="B8676" s="182" t="s">
        <v>10631</v>
      </c>
      <c r="C8676" s="182" t="s">
        <v>178</v>
      </c>
      <c r="D8676" s="183"/>
      <c r="E8676" s="188" t="s">
        <v>15193</v>
      </c>
      <c r="F8676" s="186">
        <v>0</v>
      </c>
      <c r="G8676" s="185" t="s">
        <v>6450</v>
      </c>
      <c r="H8676" s="110" t="s">
        <v>6451</v>
      </c>
      <c r="I8676" s="110"/>
    </row>
    <row r="8677" spans="1:9" ht="11.25" customHeight="1" x14ac:dyDescent="0.2">
      <c r="A8677" s="181">
        <v>105279</v>
      </c>
      <c r="B8677" s="182" t="s">
        <v>8167</v>
      </c>
      <c r="C8677" s="182" t="s">
        <v>178</v>
      </c>
      <c r="D8677" s="184">
        <v>43746</v>
      </c>
      <c r="E8677" s="188" t="s">
        <v>15195</v>
      </c>
      <c r="F8677" s="186">
        <v>1092606</v>
      </c>
      <c r="G8677" s="185" t="s">
        <v>11422</v>
      </c>
      <c r="H8677" s="110" t="s">
        <v>6236</v>
      </c>
      <c r="I8677" s="110"/>
    </row>
    <row r="8678" spans="1:9" ht="11.25" customHeight="1" x14ac:dyDescent="0.2">
      <c r="A8678" s="181">
        <v>105280</v>
      </c>
      <c r="B8678" s="182" t="s">
        <v>10630</v>
      </c>
      <c r="C8678" s="182" t="s">
        <v>178</v>
      </c>
      <c r="D8678" s="183"/>
      <c r="E8678" s="188" t="s">
        <v>15193</v>
      </c>
      <c r="F8678" s="186">
        <v>0</v>
      </c>
      <c r="G8678" s="185" t="s">
        <v>7155</v>
      </c>
      <c r="H8678" s="110" t="s">
        <v>6236</v>
      </c>
      <c r="I8678" s="110"/>
    </row>
    <row r="8679" spans="1:9" ht="11.25" customHeight="1" x14ac:dyDescent="0.2">
      <c r="A8679" s="181">
        <v>105281</v>
      </c>
      <c r="B8679" s="182" t="s">
        <v>10630</v>
      </c>
      <c r="C8679" s="182" t="s">
        <v>178</v>
      </c>
      <c r="D8679" s="184"/>
      <c r="E8679" s="188" t="s">
        <v>15193</v>
      </c>
      <c r="F8679" s="186">
        <v>0</v>
      </c>
      <c r="G8679" s="185" t="s">
        <v>6096</v>
      </c>
      <c r="H8679" s="110" t="s">
        <v>6221</v>
      </c>
      <c r="I8679" s="110"/>
    </row>
    <row r="8680" spans="1:9" ht="11.25" customHeight="1" x14ac:dyDescent="0.2">
      <c r="A8680" s="181">
        <v>105282</v>
      </c>
      <c r="B8680" s="182" t="s">
        <v>10630</v>
      </c>
      <c r="C8680" s="182" t="s">
        <v>178</v>
      </c>
      <c r="D8680" s="184"/>
      <c r="E8680" s="188" t="s">
        <v>15193</v>
      </c>
      <c r="F8680" s="186">
        <v>0</v>
      </c>
      <c r="G8680" s="185" t="s">
        <v>6096</v>
      </c>
      <c r="H8680" s="110" t="s">
        <v>6266</v>
      </c>
      <c r="I8680" s="110"/>
    </row>
    <row r="8681" spans="1:9" ht="11.25" customHeight="1" x14ac:dyDescent="0.2">
      <c r="A8681" s="181">
        <v>105283</v>
      </c>
      <c r="B8681" s="182" t="s">
        <v>10629</v>
      </c>
      <c r="C8681" s="182" t="s">
        <v>178</v>
      </c>
      <c r="D8681" s="183"/>
      <c r="E8681" s="188" t="s">
        <v>15193</v>
      </c>
      <c r="F8681" s="186">
        <v>0</v>
      </c>
      <c r="G8681" s="185" t="s">
        <v>11424</v>
      </c>
      <c r="H8681" s="110" t="s">
        <v>7184</v>
      </c>
      <c r="I8681" s="110"/>
    </row>
    <row r="8682" spans="1:9" ht="11.25" customHeight="1" x14ac:dyDescent="0.2">
      <c r="A8682" s="181">
        <v>105284</v>
      </c>
      <c r="B8682" s="182" t="s">
        <v>1110</v>
      </c>
      <c r="C8682" s="182" t="s">
        <v>178</v>
      </c>
      <c r="D8682" s="184"/>
      <c r="E8682" s="188" t="s">
        <v>15193</v>
      </c>
      <c r="F8682" s="186">
        <v>0</v>
      </c>
      <c r="G8682" s="185" t="s">
        <v>6516</v>
      </c>
      <c r="H8682" s="110" t="s">
        <v>6203</v>
      </c>
      <c r="I8682" s="110"/>
    </row>
    <row r="8683" spans="1:9" ht="11.25" customHeight="1" x14ac:dyDescent="0.2">
      <c r="A8683" s="181">
        <v>105285</v>
      </c>
      <c r="B8683" s="182" t="s">
        <v>1084</v>
      </c>
      <c r="C8683" s="182" t="s">
        <v>178</v>
      </c>
      <c r="D8683" s="183"/>
      <c r="E8683" s="188" t="s">
        <v>15193</v>
      </c>
      <c r="F8683" s="186">
        <v>0</v>
      </c>
      <c r="G8683" s="185" t="s">
        <v>11427</v>
      </c>
      <c r="H8683" s="110" t="s">
        <v>6203</v>
      </c>
      <c r="I8683" s="110"/>
    </row>
    <row r="8684" spans="1:9" ht="11.25" customHeight="1" x14ac:dyDescent="0.2">
      <c r="A8684" s="181">
        <v>105286</v>
      </c>
      <c r="B8684" s="182" t="s">
        <v>10628</v>
      </c>
      <c r="C8684" s="182" t="s">
        <v>178</v>
      </c>
      <c r="D8684" s="183"/>
      <c r="E8684" s="188" t="s">
        <v>15193</v>
      </c>
      <c r="F8684" s="186">
        <v>0</v>
      </c>
      <c r="G8684" s="185" t="s">
        <v>11429</v>
      </c>
      <c r="H8684" s="110" t="s">
        <v>6319</v>
      </c>
      <c r="I8684" s="110"/>
    </row>
    <row r="8685" spans="1:9" ht="11.25" customHeight="1" x14ac:dyDescent="0.2">
      <c r="A8685" s="181">
        <v>105287</v>
      </c>
      <c r="B8685" s="182" t="s">
        <v>1108</v>
      </c>
      <c r="C8685" s="182" t="s">
        <v>178</v>
      </c>
      <c r="D8685" s="184"/>
      <c r="E8685" s="188" t="s">
        <v>15193</v>
      </c>
      <c r="F8685" s="186">
        <v>0</v>
      </c>
      <c r="G8685" s="185" t="s">
        <v>6096</v>
      </c>
      <c r="H8685" s="110" t="s">
        <v>6195</v>
      </c>
      <c r="I8685" s="110"/>
    </row>
    <row r="8686" spans="1:9" ht="11.25" customHeight="1" x14ac:dyDescent="0.2">
      <c r="A8686" s="181">
        <v>105288</v>
      </c>
      <c r="B8686" s="182" t="s">
        <v>1104</v>
      </c>
      <c r="C8686" s="182" t="s">
        <v>178</v>
      </c>
      <c r="D8686" s="183"/>
      <c r="E8686" s="188" t="s">
        <v>15193</v>
      </c>
      <c r="F8686" s="186">
        <v>0</v>
      </c>
      <c r="G8686" s="185" t="s">
        <v>6096</v>
      </c>
      <c r="H8686" s="110" t="s">
        <v>6210</v>
      </c>
      <c r="I8686" s="110"/>
    </row>
    <row r="8687" spans="1:9" ht="11.25" customHeight="1" x14ac:dyDescent="0.2">
      <c r="A8687" s="181">
        <v>105289</v>
      </c>
      <c r="B8687" s="182" t="s">
        <v>10627</v>
      </c>
      <c r="C8687" s="182" t="s">
        <v>178</v>
      </c>
      <c r="D8687" s="183"/>
      <c r="E8687" s="188" t="s">
        <v>15193</v>
      </c>
      <c r="F8687" s="186">
        <v>0</v>
      </c>
      <c r="G8687" s="185" t="s">
        <v>6096</v>
      </c>
      <c r="H8687" s="110" t="s">
        <v>6168</v>
      </c>
      <c r="I8687" s="110"/>
    </row>
    <row r="8688" spans="1:9" ht="11.25" customHeight="1" x14ac:dyDescent="0.2">
      <c r="A8688" s="181">
        <v>105290</v>
      </c>
      <c r="B8688" s="182" t="s">
        <v>1095</v>
      </c>
      <c r="C8688" s="182" t="s">
        <v>178</v>
      </c>
      <c r="D8688" s="183"/>
      <c r="E8688" s="188" t="s">
        <v>15193</v>
      </c>
      <c r="F8688" s="186">
        <v>0</v>
      </c>
      <c r="G8688" s="185" t="s">
        <v>6096</v>
      </c>
      <c r="H8688" s="110" t="s">
        <v>6155</v>
      </c>
      <c r="I8688" s="110"/>
    </row>
    <row r="8689" spans="1:9" ht="11.25" customHeight="1" x14ac:dyDescent="0.2">
      <c r="A8689" s="181">
        <v>105291</v>
      </c>
      <c r="B8689" s="182" t="s">
        <v>10626</v>
      </c>
      <c r="C8689" s="182" t="s">
        <v>178</v>
      </c>
      <c r="D8689" s="183"/>
      <c r="E8689" s="188" t="s">
        <v>15193</v>
      </c>
      <c r="F8689" s="186">
        <v>0</v>
      </c>
      <c r="G8689" s="185" t="s">
        <v>6096</v>
      </c>
      <c r="H8689" s="110" t="s">
        <v>6121</v>
      </c>
      <c r="I8689" s="110"/>
    </row>
    <row r="8690" spans="1:9" ht="11.25" customHeight="1" x14ac:dyDescent="0.2">
      <c r="A8690" s="181">
        <v>105292</v>
      </c>
      <c r="B8690" s="182" t="s">
        <v>10625</v>
      </c>
      <c r="C8690" s="182" t="s">
        <v>178</v>
      </c>
      <c r="D8690" s="183"/>
      <c r="E8690" s="188" t="s">
        <v>15193</v>
      </c>
      <c r="F8690" s="186">
        <v>0</v>
      </c>
      <c r="G8690" s="185" t="s">
        <v>7096</v>
      </c>
      <c r="H8690" s="110" t="s">
        <v>6152</v>
      </c>
      <c r="I8690" s="110"/>
    </row>
    <row r="8691" spans="1:9" ht="11.25" customHeight="1" x14ac:dyDescent="0.2">
      <c r="A8691" s="181">
        <v>105293</v>
      </c>
      <c r="B8691" s="182" t="s">
        <v>14983</v>
      </c>
      <c r="C8691" s="182" t="s">
        <v>178</v>
      </c>
      <c r="D8691" s="183"/>
      <c r="E8691" s="188" t="s">
        <v>15193</v>
      </c>
      <c r="F8691" s="186">
        <v>0</v>
      </c>
      <c r="G8691" s="185" t="s">
        <v>7667</v>
      </c>
      <c r="H8691" s="110" t="s">
        <v>6152</v>
      </c>
      <c r="I8691" s="110"/>
    </row>
    <row r="8692" spans="1:9" ht="11.25" customHeight="1" x14ac:dyDescent="0.2">
      <c r="A8692" s="181">
        <v>105294</v>
      </c>
      <c r="B8692" s="182" t="s">
        <v>1083</v>
      </c>
      <c r="C8692" s="182" t="s">
        <v>178</v>
      </c>
      <c r="D8692" s="183"/>
      <c r="E8692" s="188" t="s">
        <v>15193</v>
      </c>
      <c r="F8692" s="186">
        <v>0</v>
      </c>
      <c r="G8692" s="185" t="s">
        <v>6585</v>
      </c>
      <c r="H8692" s="110" t="s">
        <v>6152</v>
      </c>
      <c r="I8692" s="110"/>
    </row>
    <row r="8693" spans="1:9" ht="11.25" customHeight="1" x14ac:dyDescent="0.2">
      <c r="A8693" s="181">
        <v>105295</v>
      </c>
      <c r="B8693" s="182" t="s">
        <v>1082</v>
      </c>
      <c r="C8693" s="182" t="s">
        <v>178</v>
      </c>
      <c r="D8693" s="183"/>
      <c r="E8693" s="188" t="s">
        <v>15193</v>
      </c>
      <c r="F8693" s="186">
        <v>0</v>
      </c>
      <c r="G8693" s="185" t="s">
        <v>6096</v>
      </c>
      <c r="H8693" s="110" t="s">
        <v>6342</v>
      </c>
      <c r="I8693" s="110"/>
    </row>
    <row r="8694" spans="1:9" ht="11.25" customHeight="1" x14ac:dyDescent="0.2">
      <c r="A8694" s="181">
        <v>105296</v>
      </c>
      <c r="B8694" s="182" t="s">
        <v>10624</v>
      </c>
      <c r="C8694" s="182" t="s">
        <v>178</v>
      </c>
      <c r="D8694" s="183"/>
      <c r="E8694" s="188" t="s">
        <v>15193</v>
      </c>
      <c r="F8694" s="186">
        <v>0</v>
      </c>
      <c r="G8694" s="185" t="s">
        <v>7776</v>
      </c>
      <c r="H8694" s="110" t="s">
        <v>6258</v>
      </c>
      <c r="I8694" s="110"/>
    </row>
    <row r="8695" spans="1:9" ht="11.25" customHeight="1" x14ac:dyDescent="0.2">
      <c r="A8695" s="181">
        <v>105297</v>
      </c>
      <c r="B8695" s="182" t="s">
        <v>10623</v>
      </c>
      <c r="C8695" s="182" t="s">
        <v>178</v>
      </c>
      <c r="D8695" s="183"/>
      <c r="E8695" s="188" t="s">
        <v>15193</v>
      </c>
      <c r="F8695" s="186">
        <v>0</v>
      </c>
      <c r="G8695" s="185" t="s">
        <v>6585</v>
      </c>
      <c r="H8695" s="110" t="s">
        <v>6152</v>
      </c>
      <c r="I8695" s="110"/>
    </row>
    <row r="8696" spans="1:9" ht="11.25" customHeight="1" x14ac:dyDescent="0.2">
      <c r="A8696" s="181">
        <v>105298</v>
      </c>
      <c r="B8696" s="182" t="s">
        <v>1107</v>
      </c>
      <c r="C8696" s="182" t="s">
        <v>178</v>
      </c>
      <c r="D8696" s="183"/>
      <c r="E8696" s="188" t="s">
        <v>15193</v>
      </c>
      <c r="F8696" s="186">
        <v>0</v>
      </c>
      <c r="G8696" s="185" t="s">
        <v>11431</v>
      </c>
      <c r="H8696" s="110" t="s">
        <v>6362</v>
      </c>
      <c r="I8696" s="110"/>
    </row>
    <row r="8697" spans="1:9" ht="11.25" customHeight="1" x14ac:dyDescent="0.2">
      <c r="A8697" s="181">
        <v>105299</v>
      </c>
      <c r="B8697" s="182" t="s">
        <v>1085</v>
      </c>
      <c r="C8697" s="182" t="s">
        <v>178</v>
      </c>
      <c r="D8697" s="183"/>
      <c r="E8697" s="188" t="s">
        <v>15193</v>
      </c>
      <c r="F8697" s="186">
        <v>0</v>
      </c>
      <c r="G8697" s="185" t="s">
        <v>6517</v>
      </c>
      <c r="H8697" s="110" t="s">
        <v>6344</v>
      </c>
      <c r="I8697" s="110"/>
    </row>
    <row r="8698" spans="1:9" ht="11.25" customHeight="1" x14ac:dyDescent="0.2">
      <c r="A8698" s="181">
        <v>105300</v>
      </c>
      <c r="B8698" s="182" t="s">
        <v>1086</v>
      </c>
      <c r="C8698" s="182" t="s">
        <v>178</v>
      </c>
      <c r="D8698" s="183"/>
      <c r="E8698" s="188" t="s">
        <v>15193</v>
      </c>
      <c r="F8698" s="186">
        <v>0</v>
      </c>
      <c r="G8698" s="185" t="s">
        <v>6096</v>
      </c>
      <c r="H8698" s="110" t="s">
        <v>6152</v>
      </c>
      <c r="I8698" s="110"/>
    </row>
    <row r="8699" spans="1:9" ht="11.25" customHeight="1" x14ac:dyDescent="0.2">
      <c r="A8699" s="181">
        <v>105301</v>
      </c>
      <c r="B8699" s="182" t="s">
        <v>1087</v>
      </c>
      <c r="C8699" s="182" t="s">
        <v>178</v>
      </c>
      <c r="D8699" s="184"/>
      <c r="E8699" s="188" t="s">
        <v>15193</v>
      </c>
      <c r="F8699" s="186">
        <v>0</v>
      </c>
      <c r="G8699" s="185" t="s">
        <v>7412</v>
      </c>
      <c r="H8699" s="110" t="s">
        <v>6361</v>
      </c>
      <c r="I8699" s="110"/>
    </row>
    <row r="8700" spans="1:9" ht="11.25" customHeight="1" x14ac:dyDescent="0.2">
      <c r="A8700" s="181">
        <v>105302</v>
      </c>
      <c r="B8700" s="182" t="s">
        <v>1088</v>
      </c>
      <c r="C8700" s="182" t="s">
        <v>178</v>
      </c>
      <c r="D8700" s="183"/>
      <c r="E8700" s="188" t="s">
        <v>15193</v>
      </c>
      <c r="F8700" s="186">
        <v>0</v>
      </c>
      <c r="G8700" s="185" t="s">
        <v>7413</v>
      </c>
      <c r="H8700" s="110" t="s">
        <v>7414</v>
      </c>
      <c r="I8700" s="110"/>
    </row>
    <row r="8701" spans="1:9" ht="11.25" customHeight="1" x14ac:dyDescent="0.2">
      <c r="A8701" s="181">
        <v>105303</v>
      </c>
      <c r="B8701" s="182" t="s">
        <v>14769</v>
      </c>
      <c r="C8701" s="182" t="s">
        <v>178</v>
      </c>
      <c r="D8701" s="184"/>
      <c r="E8701" s="188" t="s">
        <v>15193</v>
      </c>
      <c r="F8701" s="186">
        <v>0</v>
      </c>
      <c r="G8701" s="185" t="s">
        <v>6096</v>
      </c>
      <c r="H8701" s="110" t="s">
        <v>6168</v>
      </c>
      <c r="I8701" s="110"/>
    </row>
    <row r="8702" spans="1:9" ht="11.25" customHeight="1" x14ac:dyDescent="0.2">
      <c r="A8702" s="181">
        <v>105304</v>
      </c>
      <c r="B8702" s="182" t="s">
        <v>10622</v>
      </c>
      <c r="C8702" s="182" t="s">
        <v>178</v>
      </c>
      <c r="D8702" s="183"/>
      <c r="E8702" s="188" t="s">
        <v>15193</v>
      </c>
      <c r="F8702" s="186">
        <v>0</v>
      </c>
      <c r="G8702" s="185" t="s">
        <v>6096</v>
      </c>
      <c r="H8702" s="110" t="s">
        <v>6359</v>
      </c>
      <c r="I8702" s="110"/>
    </row>
    <row r="8703" spans="1:9" ht="11.25" customHeight="1" x14ac:dyDescent="0.2">
      <c r="A8703" s="181">
        <v>105305</v>
      </c>
      <c r="B8703" s="182" t="s">
        <v>10621</v>
      </c>
      <c r="C8703" s="182" t="s">
        <v>178</v>
      </c>
      <c r="D8703" s="183"/>
      <c r="E8703" s="188" t="s">
        <v>15193</v>
      </c>
      <c r="F8703" s="186">
        <v>0</v>
      </c>
      <c r="G8703" s="185" t="s">
        <v>6096</v>
      </c>
      <c r="H8703" s="110" t="s">
        <v>6194</v>
      </c>
      <c r="I8703" s="110"/>
    </row>
    <row r="8704" spans="1:9" ht="11.25" customHeight="1" x14ac:dyDescent="0.2">
      <c r="A8704" s="181">
        <v>105306</v>
      </c>
      <c r="B8704" s="182" t="s">
        <v>14984</v>
      </c>
      <c r="C8704" s="182" t="s">
        <v>178</v>
      </c>
      <c r="D8704" s="183"/>
      <c r="E8704" s="188" t="s">
        <v>15193</v>
      </c>
      <c r="F8704" s="186">
        <v>0</v>
      </c>
      <c r="G8704" s="185" t="s">
        <v>7516</v>
      </c>
      <c r="H8704" s="110" t="s">
        <v>7185</v>
      </c>
      <c r="I8704" s="110"/>
    </row>
    <row r="8705" spans="1:9" ht="11.25" customHeight="1" x14ac:dyDescent="0.2">
      <c r="A8705" s="181">
        <v>105307</v>
      </c>
      <c r="B8705" s="182" t="s">
        <v>1106</v>
      </c>
      <c r="C8705" s="182" t="s">
        <v>178</v>
      </c>
      <c r="D8705" s="183"/>
      <c r="E8705" s="188" t="s">
        <v>15193</v>
      </c>
      <c r="F8705" s="186">
        <v>0</v>
      </c>
      <c r="G8705" s="185" t="s">
        <v>6096</v>
      </c>
      <c r="H8705" s="110" t="s">
        <v>6573</v>
      </c>
      <c r="I8705" s="110"/>
    </row>
    <row r="8706" spans="1:9" ht="11.25" customHeight="1" x14ac:dyDescent="0.2">
      <c r="A8706" s="181">
        <v>105308</v>
      </c>
      <c r="B8706" s="182" t="s">
        <v>10620</v>
      </c>
      <c r="C8706" s="182" t="s">
        <v>171</v>
      </c>
      <c r="D8706" s="183"/>
      <c r="E8706" s="188" t="s">
        <v>15193</v>
      </c>
      <c r="F8706" s="186">
        <v>0</v>
      </c>
      <c r="G8706" s="185" t="s">
        <v>6096</v>
      </c>
      <c r="H8706" s="110" t="s">
        <v>6664</v>
      </c>
      <c r="I8706" s="110"/>
    </row>
    <row r="8707" spans="1:9" ht="11.25" customHeight="1" x14ac:dyDescent="0.2">
      <c r="A8707" s="181">
        <v>105309</v>
      </c>
      <c r="B8707" s="182" t="s">
        <v>934</v>
      </c>
      <c r="C8707" s="182" t="s">
        <v>178</v>
      </c>
      <c r="D8707" s="183"/>
      <c r="E8707" s="188" t="s">
        <v>15193</v>
      </c>
      <c r="F8707" s="186">
        <v>0</v>
      </c>
      <c r="G8707" s="185" t="s">
        <v>6096</v>
      </c>
      <c r="H8707" s="110" t="s">
        <v>6664</v>
      </c>
      <c r="I8707" s="110"/>
    </row>
    <row r="8708" spans="1:9" ht="11.25" customHeight="1" x14ac:dyDescent="0.2">
      <c r="A8708" s="181">
        <v>105310</v>
      </c>
      <c r="B8708" s="182" t="s">
        <v>980</v>
      </c>
      <c r="C8708" s="182" t="s">
        <v>178</v>
      </c>
      <c r="D8708" s="183"/>
      <c r="E8708" s="188" t="s">
        <v>15193</v>
      </c>
      <c r="F8708" s="186">
        <v>0</v>
      </c>
      <c r="G8708" s="185" t="s">
        <v>6096</v>
      </c>
      <c r="H8708" s="110" t="s">
        <v>7414</v>
      </c>
      <c r="I8708" s="110"/>
    </row>
    <row r="8709" spans="1:9" ht="11.25" customHeight="1" x14ac:dyDescent="0.2">
      <c r="A8709" s="181">
        <v>105311</v>
      </c>
      <c r="B8709" s="182" t="s">
        <v>14770</v>
      </c>
      <c r="C8709" s="182" t="s">
        <v>178</v>
      </c>
      <c r="D8709" s="183"/>
      <c r="E8709" s="188" t="s">
        <v>15193</v>
      </c>
      <c r="F8709" s="186">
        <v>0</v>
      </c>
      <c r="G8709" s="185" t="s">
        <v>7412</v>
      </c>
      <c r="H8709" s="110" t="s">
        <v>6361</v>
      </c>
      <c r="I8709" s="110"/>
    </row>
    <row r="8710" spans="1:9" ht="11.25" customHeight="1" x14ac:dyDescent="0.2">
      <c r="A8710" s="181">
        <v>105312</v>
      </c>
      <c r="B8710" s="182" t="s">
        <v>10619</v>
      </c>
      <c r="C8710" s="182" t="s">
        <v>178</v>
      </c>
      <c r="D8710" s="183"/>
      <c r="E8710" s="188" t="s">
        <v>15193</v>
      </c>
      <c r="F8710" s="186">
        <v>0</v>
      </c>
      <c r="G8710" s="185" t="s">
        <v>7412</v>
      </c>
      <c r="H8710" s="110" t="s">
        <v>6361</v>
      </c>
      <c r="I8710" s="110"/>
    </row>
    <row r="8711" spans="1:9" ht="11.25" customHeight="1" x14ac:dyDescent="0.2">
      <c r="A8711" s="181">
        <v>105313</v>
      </c>
      <c r="B8711" s="182" t="s">
        <v>1105</v>
      </c>
      <c r="C8711" s="182" t="s">
        <v>178</v>
      </c>
      <c r="D8711" s="183"/>
      <c r="E8711" s="188" t="s">
        <v>15193</v>
      </c>
      <c r="F8711" s="186">
        <v>0</v>
      </c>
      <c r="G8711" s="185" t="s">
        <v>6096</v>
      </c>
      <c r="H8711" s="110" t="s">
        <v>6164</v>
      </c>
      <c r="I8711" s="110"/>
    </row>
    <row r="8712" spans="1:9" ht="11.25" customHeight="1" x14ac:dyDescent="0.2">
      <c r="A8712" s="181">
        <v>105314</v>
      </c>
      <c r="B8712" s="182" t="s">
        <v>7453</v>
      </c>
      <c r="C8712" s="182" t="s">
        <v>178</v>
      </c>
      <c r="D8712" s="183">
        <v>45009</v>
      </c>
      <c r="E8712" s="188" t="s">
        <v>15194</v>
      </c>
      <c r="F8712" s="186">
        <v>744</v>
      </c>
      <c r="G8712" s="185" t="s">
        <v>6096</v>
      </c>
      <c r="H8712" s="110" t="s">
        <v>6573</v>
      </c>
      <c r="I8712" s="110"/>
    </row>
    <row r="8713" spans="1:9" ht="11.25" customHeight="1" x14ac:dyDescent="0.2">
      <c r="A8713" s="181">
        <v>105315</v>
      </c>
      <c r="B8713" s="182" t="s">
        <v>1109</v>
      </c>
      <c r="C8713" s="182" t="s">
        <v>171</v>
      </c>
      <c r="D8713" s="183"/>
      <c r="E8713" s="188" t="s">
        <v>15193</v>
      </c>
      <c r="F8713" s="186">
        <v>0</v>
      </c>
      <c r="G8713" s="185" t="s">
        <v>6096</v>
      </c>
      <c r="H8713" s="110" t="s">
        <v>6434</v>
      </c>
      <c r="I8713" s="110"/>
    </row>
    <row r="8714" spans="1:9" ht="11.25" customHeight="1" x14ac:dyDescent="0.2">
      <c r="A8714" s="181">
        <v>105316</v>
      </c>
      <c r="B8714" s="182" t="s">
        <v>10618</v>
      </c>
      <c r="C8714" s="182" t="s">
        <v>178</v>
      </c>
      <c r="D8714" s="183"/>
      <c r="E8714" s="188" t="s">
        <v>15193</v>
      </c>
      <c r="F8714" s="186">
        <v>0</v>
      </c>
      <c r="G8714" s="185" t="s">
        <v>11441</v>
      </c>
      <c r="H8714" s="110" t="s">
        <v>6257</v>
      </c>
      <c r="I8714" s="110"/>
    </row>
    <row r="8715" spans="1:9" ht="11.25" customHeight="1" x14ac:dyDescent="0.2">
      <c r="A8715" s="181">
        <v>105317</v>
      </c>
      <c r="B8715" s="182" t="s">
        <v>10617</v>
      </c>
      <c r="C8715" s="182" t="s">
        <v>178</v>
      </c>
      <c r="D8715" s="183"/>
      <c r="E8715" s="188" t="s">
        <v>15193</v>
      </c>
      <c r="F8715" s="186">
        <v>0</v>
      </c>
      <c r="G8715" s="185" t="s">
        <v>11422</v>
      </c>
      <c r="H8715" s="110" t="s">
        <v>6257</v>
      </c>
      <c r="I8715" s="110"/>
    </row>
    <row r="8716" spans="1:9" ht="11.25" customHeight="1" x14ac:dyDescent="0.2">
      <c r="A8716" s="181">
        <v>105318</v>
      </c>
      <c r="B8716" s="182" t="s">
        <v>10616</v>
      </c>
      <c r="C8716" s="182" t="s">
        <v>178</v>
      </c>
      <c r="D8716" s="183"/>
      <c r="E8716" s="188" t="s">
        <v>15193</v>
      </c>
      <c r="F8716" s="186">
        <v>0</v>
      </c>
      <c r="G8716" s="185" t="s">
        <v>6544</v>
      </c>
      <c r="H8716" s="110" t="s">
        <v>6116</v>
      </c>
      <c r="I8716" s="110"/>
    </row>
    <row r="8717" spans="1:9" ht="11.25" customHeight="1" x14ac:dyDescent="0.2">
      <c r="A8717" s="181">
        <v>105319</v>
      </c>
      <c r="B8717" s="182" t="s">
        <v>10615</v>
      </c>
      <c r="C8717" s="182" t="s">
        <v>178</v>
      </c>
      <c r="D8717" s="183"/>
      <c r="E8717" s="188" t="s">
        <v>15193</v>
      </c>
      <c r="F8717" s="186">
        <v>0</v>
      </c>
      <c r="G8717" s="185" t="s">
        <v>6096</v>
      </c>
      <c r="H8717" s="110" t="s">
        <v>6168</v>
      </c>
      <c r="I8717" s="110"/>
    </row>
    <row r="8718" spans="1:9" ht="11.25" customHeight="1" x14ac:dyDescent="0.2">
      <c r="A8718" s="181">
        <v>105320</v>
      </c>
      <c r="B8718" s="182" t="s">
        <v>10614</v>
      </c>
      <c r="C8718" s="182" t="s">
        <v>178</v>
      </c>
      <c r="D8718" s="183"/>
      <c r="E8718" s="188" t="s">
        <v>15193</v>
      </c>
      <c r="F8718" s="186">
        <v>0</v>
      </c>
      <c r="G8718" s="185" t="s">
        <v>6096</v>
      </c>
      <c r="H8718" s="110" t="s">
        <v>6164</v>
      </c>
      <c r="I8718" s="110"/>
    </row>
    <row r="8719" spans="1:9" ht="11.25" customHeight="1" x14ac:dyDescent="0.2">
      <c r="A8719" s="181">
        <v>105321</v>
      </c>
      <c r="B8719" s="182" t="s">
        <v>10613</v>
      </c>
      <c r="C8719" s="182" t="s">
        <v>178</v>
      </c>
      <c r="D8719" s="183"/>
      <c r="E8719" s="188" t="s">
        <v>15193</v>
      </c>
      <c r="F8719" s="186">
        <v>0</v>
      </c>
      <c r="G8719" s="185" t="s">
        <v>6096</v>
      </c>
      <c r="H8719" s="110" t="s">
        <v>6164</v>
      </c>
      <c r="I8719" s="110"/>
    </row>
    <row r="8720" spans="1:9" ht="11.25" customHeight="1" x14ac:dyDescent="0.2">
      <c r="A8720" s="181">
        <v>105322</v>
      </c>
      <c r="B8720" s="182" t="s">
        <v>10612</v>
      </c>
      <c r="C8720" s="182" t="s">
        <v>178</v>
      </c>
      <c r="D8720" s="183"/>
      <c r="E8720" s="188" t="s">
        <v>15193</v>
      </c>
      <c r="F8720" s="186">
        <v>0</v>
      </c>
      <c r="G8720" s="185" t="s">
        <v>6096</v>
      </c>
      <c r="H8720" s="110" t="s">
        <v>6195</v>
      </c>
      <c r="I8720" s="110"/>
    </row>
    <row r="8721" spans="1:9" ht="11.25" customHeight="1" x14ac:dyDescent="0.2">
      <c r="A8721" s="181">
        <v>105323</v>
      </c>
      <c r="B8721" s="182" t="s">
        <v>10611</v>
      </c>
      <c r="C8721" s="182" t="s">
        <v>178</v>
      </c>
      <c r="D8721" s="183"/>
      <c r="E8721" s="188" t="s">
        <v>15193</v>
      </c>
      <c r="F8721" s="186">
        <v>0</v>
      </c>
      <c r="G8721" s="185" t="s">
        <v>6501</v>
      </c>
      <c r="H8721" s="110" t="s">
        <v>6406</v>
      </c>
      <c r="I8721" s="110"/>
    </row>
    <row r="8722" spans="1:9" ht="11.25" customHeight="1" x14ac:dyDescent="0.2">
      <c r="A8722" s="181">
        <v>105324</v>
      </c>
      <c r="B8722" s="182" t="s">
        <v>10610</v>
      </c>
      <c r="C8722" s="182" t="s">
        <v>178</v>
      </c>
      <c r="D8722" s="183"/>
      <c r="E8722" s="188" t="s">
        <v>15193</v>
      </c>
      <c r="F8722" s="186">
        <v>0</v>
      </c>
      <c r="G8722" s="185" t="s">
        <v>6096</v>
      </c>
      <c r="H8722" s="110" t="s">
        <v>6195</v>
      </c>
      <c r="I8722" s="110"/>
    </row>
    <row r="8723" spans="1:9" ht="11.25" customHeight="1" x14ac:dyDescent="0.2">
      <c r="A8723" s="181">
        <v>105325</v>
      </c>
      <c r="B8723" s="182" t="s">
        <v>3390</v>
      </c>
      <c r="C8723" s="182" t="s">
        <v>178</v>
      </c>
      <c r="D8723" s="183"/>
      <c r="E8723" s="188" t="s">
        <v>15193</v>
      </c>
      <c r="F8723" s="186">
        <v>0</v>
      </c>
      <c r="G8723" s="185" t="s">
        <v>11445</v>
      </c>
      <c r="H8723" s="110" t="s">
        <v>6236</v>
      </c>
      <c r="I8723" s="110"/>
    </row>
    <row r="8724" spans="1:9" ht="11.25" customHeight="1" x14ac:dyDescent="0.2">
      <c r="A8724" s="181">
        <v>105326</v>
      </c>
      <c r="B8724" s="182" t="s">
        <v>7872</v>
      </c>
      <c r="C8724" s="182" t="s">
        <v>178</v>
      </c>
      <c r="D8724" s="183">
        <v>44589</v>
      </c>
      <c r="E8724" s="188" t="s">
        <v>7328</v>
      </c>
      <c r="F8724" s="186">
        <v>3397</v>
      </c>
      <c r="G8724" s="185" t="s">
        <v>11447</v>
      </c>
      <c r="H8724" s="110" t="s">
        <v>6236</v>
      </c>
      <c r="I8724" s="110"/>
    </row>
    <row r="8725" spans="1:9" ht="11.25" customHeight="1" x14ac:dyDescent="0.2">
      <c r="A8725" s="181">
        <v>105327</v>
      </c>
      <c r="B8725" s="182" t="s">
        <v>2230</v>
      </c>
      <c r="C8725" s="182" t="s">
        <v>178</v>
      </c>
      <c r="D8725" s="183"/>
      <c r="E8725" s="188" t="s">
        <v>15193</v>
      </c>
      <c r="F8725" s="186">
        <v>0</v>
      </c>
      <c r="G8725" s="185" t="s">
        <v>11447</v>
      </c>
      <c r="H8725" s="110" t="s">
        <v>6236</v>
      </c>
      <c r="I8725" s="110"/>
    </row>
    <row r="8726" spans="1:9" ht="11.25" customHeight="1" x14ac:dyDescent="0.2">
      <c r="A8726" s="181">
        <v>105328</v>
      </c>
      <c r="B8726" s="182" t="s">
        <v>2231</v>
      </c>
      <c r="C8726" s="182" t="s">
        <v>178</v>
      </c>
      <c r="D8726" s="184"/>
      <c r="E8726" s="188" t="s">
        <v>15193</v>
      </c>
      <c r="F8726" s="186">
        <v>0</v>
      </c>
      <c r="G8726" s="185" t="s">
        <v>11450</v>
      </c>
      <c r="H8726" s="110" t="s">
        <v>6236</v>
      </c>
      <c r="I8726" s="110"/>
    </row>
    <row r="8727" spans="1:9" ht="11.25" customHeight="1" x14ac:dyDescent="0.2">
      <c r="A8727" s="181">
        <v>105329</v>
      </c>
      <c r="B8727" s="182" t="s">
        <v>10609</v>
      </c>
      <c r="C8727" s="182" t="s">
        <v>178</v>
      </c>
      <c r="D8727" s="183"/>
      <c r="E8727" s="188" t="s">
        <v>15193</v>
      </c>
      <c r="F8727" s="186">
        <v>0</v>
      </c>
      <c r="G8727" s="185" t="s">
        <v>11452</v>
      </c>
      <c r="H8727" s="110" t="s">
        <v>6236</v>
      </c>
      <c r="I8727" s="110"/>
    </row>
    <row r="8728" spans="1:9" ht="11.25" customHeight="1" x14ac:dyDescent="0.2">
      <c r="A8728" s="181">
        <v>105330</v>
      </c>
      <c r="B8728" s="182" t="s">
        <v>10608</v>
      </c>
      <c r="C8728" s="182" t="s">
        <v>178</v>
      </c>
      <c r="D8728" s="183"/>
      <c r="E8728" s="188" t="s">
        <v>15193</v>
      </c>
      <c r="F8728" s="186">
        <v>0</v>
      </c>
      <c r="G8728" s="185" t="s">
        <v>11454</v>
      </c>
      <c r="H8728" s="110" t="s">
        <v>6236</v>
      </c>
      <c r="I8728" s="110"/>
    </row>
    <row r="8729" spans="1:9" ht="11.25" customHeight="1" x14ac:dyDescent="0.2">
      <c r="A8729" s="181">
        <v>105332</v>
      </c>
      <c r="B8729" s="182" t="s">
        <v>2315</v>
      </c>
      <c r="C8729" s="182" t="s">
        <v>178</v>
      </c>
      <c r="D8729" s="183"/>
      <c r="E8729" s="188" t="s">
        <v>15193</v>
      </c>
      <c r="F8729" s="186">
        <v>0</v>
      </c>
      <c r="G8729" s="185" t="s">
        <v>11456</v>
      </c>
      <c r="H8729" s="110" t="s">
        <v>6152</v>
      </c>
      <c r="I8729" s="110"/>
    </row>
    <row r="8730" spans="1:9" ht="11.25" customHeight="1" x14ac:dyDescent="0.2">
      <c r="A8730" s="181">
        <v>105333</v>
      </c>
      <c r="B8730" s="182" t="s">
        <v>2315</v>
      </c>
      <c r="C8730" s="182" t="s">
        <v>178</v>
      </c>
      <c r="D8730" s="183"/>
      <c r="E8730" s="188" t="s">
        <v>15193</v>
      </c>
      <c r="F8730" s="186">
        <v>0</v>
      </c>
      <c r="G8730" s="185" t="s">
        <v>6096</v>
      </c>
      <c r="H8730" s="110" t="s">
        <v>6240</v>
      </c>
      <c r="I8730" s="110"/>
    </row>
    <row r="8731" spans="1:9" ht="11.25" customHeight="1" x14ac:dyDescent="0.2">
      <c r="A8731" s="181">
        <v>105334</v>
      </c>
      <c r="B8731" s="182" t="s">
        <v>2037</v>
      </c>
      <c r="C8731" s="182" t="s">
        <v>178</v>
      </c>
      <c r="D8731" s="184">
        <v>45065</v>
      </c>
      <c r="E8731" s="188" t="s">
        <v>15194</v>
      </c>
      <c r="F8731" s="186">
        <v>11000</v>
      </c>
      <c r="G8731" s="185" t="s">
        <v>11458</v>
      </c>
      <c r="H8731" s="110" t="s">
        <v>7291</v>
      </c>
      <c r="I8731" s="110"/>
    </row>
    <row r="8732" spans="1:9" ht="11.25" customHeight="1" x14ac:dyDescent="0.2">
      <c r="A8732" s="181">
        <v>105335</v>
      </c>
      <c r="B8732" s="182" t="s">
        <v>1995</v>
      </c>
      <c r="C8732" s="182" t="s">
        <v>178</v>
      </c>
      <c r="D8732" s="183"/>
      <c r="E8732" s="188" t="s">
        <v>15193</v>
      </c>
      <c r="F8732" s="186">
        <v>0</v>
      </c>
      <c r="G8732" s="185" t="s">
        <v>11460</v>
      </c>
      <c r="H8732" s="110" t="s">
        <v>6130</v>
      </c>
      <c r="I8732" s="110"/>
    </row>
    <row r="8733" spans="1:9" ht="11.25" customHeight="1" x14ac:dyDescent="0.2">
      <c r="A8733" s="181">
        <v>105336</v>
      </c>
      <c r="B8733" s="182" t="s">
        <v>1756</v>
      </c>
      <c r="C8733" s="182" t="s">
        <v>178</v>
      </c>
      <c r="D8733" s="183"/>
      <c r="E8733" s="188" t="s">
        <v>15193</v>
      </c>
      <c r="F8733" s="186">
        <v>0</v>
      </c>
      <c r="G8733" s="185" t="s">
        <v>11461</v>
      </c>
      <c r="H8733" s="110" t="s">
        <v>6152</v>
      </c>
      <c r="I8733" s="110"/>
    </row>
    <row r="8734" spans="1:9" ht="11.25" customHeight="1" x14ac:dyDescent="0.2">
      <c r="A8734" s="181">
        <v>105337</v>
      </c>
      <c r="B8734" s="182" t="s">
        <v>7378</v>
      </c>
      <c r="C8734" s="182" t="s">
        <v>178</v>
      </c>
      <c r="D8734" s="183">
        <v>45013</v>
      </c>
      <c r="E8734" s="188" t="s">
        <v>15194</v>
      </c>
      <c r="F8734" s="186">
        <v>1053.99</v>
      </c>
      <c r="G8734" s="185" t="s">
        <v>11463</v>
      </c>
      <c r="H8734" s="110" t="s">
        <v>6130</v>
      </c>
      <c r="I8734" s="110"/>
    </row>
    <row r="8735" spans="1:9" ht="11.25" customHeight="1" x14ac:dyDescent="0.2">
      <c r="A8735" s="181">
        <v>105338</v>
      </c>
      <c r="B8735" s="182" t="s">
        <v>2223</v>
      </c>
      <c r="C8735" s="182" t="s">
        <v>178</v>
      </c>
      <c r="D8735" s="184"/>
      <c r="E8735" s="188" t="s">
        <v>15193</v>
      </c>
      <c r="F8735" s="186">
        <v>0</v>
      </c>
      <c r="G8735" s="185" t="s">
        <v>11464</v>
      </c>
      <c r="H8735" s="110" t="s">
        <v>6152</v>
      </c>
      <c r="I8735" s="110"/>
    </row>
    <row r="8736" spans="1:9" ht="11.25" customHeight="1" x14ac:dyDescent="0.2">
      <c r="A8736" s="181">
        <v>105339</v>
      </c>
      <c r="B8736" s="182" t="s">
        <v>10607</v>
      </c>
      <c r="C8736" s="182" t="s">
        <v>178</v>
      </c>
      <c r="D8736" s="183"/>
      <c r="E8736" s="188" t="s">
        <v>15193</v>
      </c>
      <c r="F8736" s="186">
        <v>0</v>
      </c>
      <c r="G8736" s="185" t="s">
        <v>11466</v>
      </c>
      <c r="H8736" s="110" t="s">
        <v>6130</v>
      </c>
      <c r="I8736" s="110"/>
    </row>
    <row r="8737" spans="1:9" ht="11.25" customHeight="1" x14ac:dyDescent="0.2">
      <c r="A8737" s="181">
        <v>105340</v>
      </c>
      <c r="B8737" s="182" t="s">
        <v>10606</v>
      </c>
      <c r="C8737" s="182" t="s">
        <v>178</v>
      </c>
      <c r="D8737" s="183"/>
      <c r="E8737" s="188" t="s">
        <v>15193</v>
      </c>
      <c r="F8737" s="186">
        <v>0</v>
      </c>
      <c r="G8737" s="185" t="s">
        <v>11468</v>
      </c>
      <c r="H8737" s="110" t="s">
        <v>6130</v>
      </c>
      <c r="I8737" s="110"/>
    </row>
    <row r="8738" spans="1:9" ht="11.25" customHeight="1" x14ac:dyDescent="0.2">
      <c r="A8738" s="181">
        <v>105341</v>
      </c>
      <c r="B8738" s="182" t="s">
        <v>2625</v>
      </c>
      <c r="C8738" s="182" t="s">
        <v>178</v>
      </c>
      <c r="D8738" s="183">
        <v>44601</v>
      </c>
      <c r="E8738" s="188" t="s">
        <v>7328</v>
      </c>
      <c r="F8738" s="186">
        <v>45233.01</v>
      </c>
      <c r="G8738" s="185" t="s">
        <v>11470</v>
      </c>
      <c r="H8738" s="110" t="s">
        <v>6152</v>
      </c>
      <c r="I8738" s="110"/>
    </row>
    <row r="8739" spans="1:9" ht="11.25" customHeight="1" x14ac:dyDescent="0.2">
      <c r="A8739" s="181">
        <v>105342</v>
      </c>
      <c r="B8739" s="182" t="s">
        <v>3838</v>
      </c>
      <c r="C8739" s="182" t="s">
        <v>178</v>
      </c>
      <c r="D8739" s="184"/>
      <c r="E8739" s="188" t="s">
        <v>15193</v>
      </c>
      <c r="F8739" s="186">
        <v>0</v>
      </c>
      <c r="G8739" s="185" t="s">
        <v>7554</v>
      </c>
      <c r="H8739" s="110" t="s">
        <v>6521</v>
      </c>
      <c r="I8739" s="110"/>
    </row>
    <row r="8740" spans="1:9" ht="11.25" customHeight="1" x14ac:dyDescent="0.2">
      <c r="A8740" s="181">
        <v>105343</v>
      </c>
      <c r="B8740" s="182" t="s">
        <v>3838</v>
      </c>
      <c r="C8740" s="182" t="s">
        <v>178</v>
      </c>
      <c r="D8740" s="183"/>
      <c r="E8740" s="188" t="s">
        <v>15193</v>
      </c>
      <c r="F8740" s="186">
        <v>0</v>
      </c>
      <c r="G8740" s="185" t="s">
        <v>6096</v>
      </c>
      <c r="H8740" s="110" t="s">
        <v>6141</v>
      </c>
      <c r="I8740" s="110"/>
    </row>
    <row r="8741" spans="1:9" ht="11.25" customHeight="1" x14ac:dyDescent="0.2">
      <c r="A8741" s="181">
        <v>105344</v>
      </c>
      <c r="B8741" s="182" t="s">
        <v>3836</v>
      </c>
      <c r="C8741" s="182" t="s">
        <v>178</v>
      </c>
      <c r="D8741" s="183"/>
      <c r="E8741" s="188" t="s">
        <v>15193</v>
      </c>
      <c r="F8741" s="186">
        <v>0</v>
      </c>
      <c r="G8741" s="185" t="s">
        <v>6096</v>
      </c>
      <c r="H8741" s="110" t="s">
        <v>6152</v>
      </c>
      <c r="I8741" s="110"/>
    </row>
    <row r="8742" spans="1:9" ht="11.25" customHeight="1" x14ac:dyDescent="0.2">
      <c r="A8742" s="181">
        <v>105345</v>
      </c>
      <c r="B8742" s="182" t="s">
        <v>3838</v>
      </c>
      <c r="C8742" s="182" t="s">
        <v>178</v>
      </c>
      <c r="D8742" s="184"/>
      <c r="E8742" s="188" t="s">
        <v>15193</v>
      </c>
      <c r="F8742" s="186">
        <v>0</v>
      </c>
      <c r="G8742" s="185" t="s">
        <v>11472</v>
      </c>
      <c r="H8742" s="110" t="s">
        <v>6116</v>
      </c>
      <c r="I8742" s="110"/>
    </row>
    <row r="8743" spans="1:9" ht="11.25" customHeight="1" x14ac:dyDescent="0.2">
      <c r="A8743" s="181">
        <v>105346</v>
      </c>
      <c r="B8743" s="182" t="s">
        <v>3838</v>
      </c>
      <c r="C8743" s="182" t="s">
        <v>178</v>
      </c>
      <c r="D8743" s="183"/>
      <c r="E8743" s="188" t="s">
        <v>15193</v>
      </c>
      <c r="F8743" s="186">
        <v>0</v>
      </c>
      <c r="G8743" s="185" t="s">
        <v>6096</v>
      </c>
      <c r="H8743" s="110" t="s">
        <v>6280</v>
      </c>
      <c r="I8743" s="110"/>
    </row>
    <row r="8744" spans="1:9" ht="11.25" customHeight="1" x14ac:dyDescent="0.2">
      <c r="A8744" s="181">
        <v>105347</v>
      </c>
      <c r="B8744" s="182" t="s">
        <v>3838</v>
      </c>
      <c r="C8744" s="182" t="s">
        <v>178</v>
      </c>
      <c r="D8744" s="183"/>
      <c r="E8744" s="188" t="s">
        <v>15193</v>
      </c>
      <c r="F8744" s="186">
        <v>0</v>
      </c>
      <c r="G8744" s="185" t="s">
        <v>11474</v>
      </c>
      <c r="H8744" s="110" t="s">
        <v>6152</v>
      </c>
      <c r="I8744" s="110"/>
    </row>
    <row r="8745" spans="1:9" ht="11.25" customHeight="1" x14ac:dyDescent="0.2">
      <c r="A8745" s="181">
        <v>105348</v>
      </c>
      <c r="B8745" s="182" t="s">
        <v>3838</v>
      </c>
      <c r="C8745" s="182" t="s">
        <v>178</v>
      </c>
      <c r="D8745" s="184"/>
      <c r="E8745" s="188" t="s">
        <v>15193</v>
      </c>
      <c r="F8745" s="186">
        <v>0</v>
      </c>
      <c r="G8745" s="185" t="s">
        <v>6096</v>
      </c>
      <c r="H8745" s="110" t="s">
        <v>6152</v>
      </c>
      <c r="I8745" s="110"/>
    </row>
    <row r="8746" spans="1:9" ht="11.25" customHeight="1" x14ac:dyDescent="0.2">
      <c r="A8746" s="181">
        <v>105349</v>
      </c>
      <c r="B8746" s="182" t="s">
        <v>3844</v>
      </c>
      <c r="C8746" s="182" t="s">
        <v>178</v>
      </c>
      <c r="D8746" s="183"/>
      <c r="E8746" s="188" t="s">
        <v>15193</v>
      </c>
      <c r="F8746" s="186">
        <v>0</v>
      </c>
      <c r="G8746" s="185" t="s">
        <v>7688</v>
      </c>
      <c r="H8746" s="110" t="s">
        <v>6152</v>
      </c>
      <c r="I8746" s="110"/>
    </row>
    <row r="8747" spans="1:9" ht="11.25" customHeight="1" x14ac:dyDescent="0.2">
      <c r="A8747" s="181">
        <v>105350</v>
      </c>
      <c r="B8747" s="182" t="s">
        <v>3844</v>
      </c>
      <c r="C8747" s="182" t="s">
        <v>178</v>
      </c>
      <c r="D8747" s="183"/>
      <c r="E8747" s="188" t="s">
        <v>15193</v>
      </c>
      <c r="F8747" s="186">
        <v>0</v>
      </c>
      <c r="G8747" s="185" t="s">
        <v>6096</v>
      </c>
      <c r="H8747" s="110" t="s">
        <v>6152</v>
      </c>
      <c r="I8747" s="110"/>
    </row>
    <row r="8748" spans="1:9" ht="11.25" customHeight="1" x14ac:dyDescent="0.2">
      <c r="A8748" s="181">
        <v>105351</v>
      </c>
      <c r="B8748" s="182" t="s">
        <v>8166</v>
      </c>
      <c r="C8748" s="182" t="s">
        <v>178</v>
      </c>
      <c r="D8748" s="183">
        <v>43746</v>
      </c>
      <c r="E8748" s="188" t="s">
        <v>15195</v>
      </c>
      <c r="F8748" s="186">
        <v>740386</v>
      </c>
      <c r="G8748" s="185" t="s">
        <v>6096</v>
      </c>
      <c r="H8748" s="110" t="s">
        <v>6236</v>
      </c>
      <c r="I8748" s="110"/>
    </row>
    <row r="8749" spans="1:9" ht="11.25" customHeight="1" x14ac:dyDescent="0.2">
      <c r="A8749" s="181">
        <v>105352</v>
      </c>
      <c r="B8749" s="182" t="s">
        <v>3844</v>
      </c>
      <c r="C8749" s="182" t="s">
        <v>178</v>
      </c>
      <c r="D8749" s="183"/>
      <c r="E8749" s="188" t="s">
        <v>15193</v>
      </c>
      <c r="F8749" s="186">
        <v>0</v>
      </c>
      <c r="G8749" s="185" t="s">
        <v>6096</v>
      </c>
      <c r="H8749" s="110" t="s">
        <v>6236</v>
      </c>
      <c r="I8749" s="110"/>
    </row>
    <row r="8750" spans="1:9" ht="11.25" customHeight="1" x14ac:dyDescent="0.2">
      <c r="A8750" s="181">
        <v>105353</v>
      </c>
      <c r="B8750" s="182" t="s">
        <v>3844</v>
      </c>
      <c r="C8750" s="182" t="s">
        <v>178</v>
      </c>
      <c r="D8750" s="183"/>
      <c r="E8750" s="188" t="s">
        <v>15193</v>
      </c>
      <c r="F8750" s="186">
        <v>0</v>
      </c>
      <c r="G8750" s="185" t="s">
        <v>6096</v>
      </c>
      <c r="H8750" s="110" t="s">
        <v>6236</v>
      </c>
      <c r="I8750" s="110"/>
    </row>
    <row r="8751" spans="1:9" ht="11.25" customHeight="1" x14ac:dyDescent="0.2">
      <c r="A8751" s="181">
        <v>105354</v>
      </c>
      <c r="B8751" s="182" t="s">
        <v>3844</v>
      </c>
      <c r="C8751" s="182" t="s">
        <v>178</v>
      </c>
      <c r="D8751" s="183"/>
      <c r="E8751" s="188" t="s">
        <v>15193</v>
      </c>
      <c r="F8751" s="186">
        <v>0</v>
      </c>
      <c r="G8751" s="185" t="s">
        <v>6500</v>
      </c>
      <c r="H8751" s="110" t="s">
        <v>6440</v>
      </c>
      <c r="I8751" s="110"/>
    </row>
    <row r="8752" spans="1:9" ht="11.25" customHeight="1" x14ac:dyDescent="0.2">
      <c r="A8752" s="181">
        <v>105355</v>
      </c>
      <c r="B8752" s="182" t="s">
        <v>3844</v>
      </c>
      <c r="C8752" s="182" t="s">
        <v>178</v>
      </c>
      <c r="D8752" s="184"/>
      <c r="E8752" s="188" t="s">
        <v>15193</v>
      </c>
      <c r="F8752" s="186">
        <v>0</v>
      </c>
      <c r="G8752" s="185" t="s">
        <v>6500</v>
      </c>
      <c r="H8752" s="110" t="s">
        <v>6440</v>
      </c>
      <c r="I8752" s="110"/>
    </row>
    <row r="8753" spans="1:9" ht="11.25" customHeight="1" x14ac:dyDescent="0.2">
      <c r="A8753" s="181">
        <v>105356</v>
      </c>
      <c r="B8753" s="182" t="s">
        <v>2135</v>
      </c>
      <c r="C8753" s="182" t="s">
        <v>178</v>
      </c>
      <c r="D8753" s="183"/>
      <c r="E8753" s="188" t="s">
        <v>15193</v>
      </c>
      <c r="F8753" s="186">
        <v>0</v>
      </c>
      <c r="G8753" s="185" t="s">
        <v>6096</v>
      </c>
      <c r="H8753" s="110" t="s">
        <v>6370</v>
      </c>
      <c r="I8753" s="110"/>
    </row>
    <row r="8754" spans="1:9" ht="11.25" customHeight="1" x14ac:dyDescent="0.2">
      <c r="A8754" s="181">
        <v>105357</v>
      </c>
      <c r="B8754" s="182" t="s">
        <v>2133</v>
      </c>
      <c r="C8754" s="182" t="s">
        <v>178</v>
      </c>
      <c r="D8754" s="183"/>
      <c r="E8754" s="188" t="s">
        <v>15193</v>
      </c>
      <c r="F8754" s="186">
        <v>0</v>
      </c>
      <c r="G8754" s="185" t="s">
        <v>6585</v>
      </c>
      <c r="H8754" s="110" t="s">
        <v>6152</v>
      </c>
      <c r="I8754" s="110"/>
    </row>
    <row r="8755" spans="1:9" ht="11.25" customHeight="1" x14ac:dyDescent="0.2">
      <c r="A8755" s="181">
        <v>105358</v>
      </c>
      <c r="B8755" s="182" t="s">
        <v>2134</v>
      </c>
      <c r="C8755" s="182" t="s">
        <v>178</v>
      </c>
      <c r="D8755" s="183"/>
      <c r="E8755" s="188" t="s">
        <v>15193</v>
      </c>
      <c r="F8755" s="186">
        <v>0</v>
      </c>
      <c r="G8755" s="185" t="s">
        <v>6585</v>
      </c>
      <c r="H8755" s="110" t="s">
        <v>6152</v>
      </c>
      <c r="I8755" s="110"/>
    </row>
    <row r="8756" spans="1:9" ht="11.25" customHeight="1" x14ac:dyDescent="0.2">
      <c r="A8756" s="181">
        <v>105359</v>
      </c>
      <c r="B8756" s="182" t="s">
        <v>2132</v>
      </c>
      <c r="C8756" s="182" t="s">
        <v>178</v>
      </c>
      <c r="D8756" s="183"/>
      <c r="E8756" s="188" t="s">
        <v>15193</v>
      </c>
      <c r="F8756" s="186">
        <v>0</v>
      </c>
      <c r="G8756" s="185" t="s">
        <v>6585</v>
      </c>
      <c r="H8756" s="110" t="s">
        <v>6152</v>
      </c>
      <c r="I8756" s="110"/>
    </row>
    <row r="8757" spans="1:9" ht="11.25" customHeight="1" x14ac:dyDescent="0.2">
      <c r="A8757" s="181">
        <v>105360</v>
      </c>
      <c r="B8757" s="182" t="s">
        <v>10605</v>
      </c>
      <c r="C8757" s="182" t="s">
        <v>178</v>
      </c>
      <c r="D8757" s="183"/>
      <c r="E8757" s="188" t="s">
        <v>15193</v>
      </c>
      <c r="F8757" s="186">
        <v>0</v>
      </c>
      <c r="G8757" s="185" t="s">
        <v>6529</v>
      </c>
      <c r="H8757" s="110" t="s">
        <v>6203</v>
      </c>
      <c r="I8757" s="110"/>
    </row>
    <row r="8758" spans="1:9" ht="11.25" customHeight="1" x14ac:dyDescent="0.2">
      <c r="A8758" s="181">
        <v>105361</v>
      </c>
      <c r="B8758" s="182" t="s">
        <v>1092</v>
      </c>
      <c r="C8758" s="182" t="s">
        <v>178</v>
      </c>
      <c r="D8758" s="183"/>
      <c r="E8758" s="188" t="s">
        <v>15193</v>
      </c>
      <c r="F8758" s="186">
        <v>0</v>
      </c>
      <c r="G8758" s="185" t="s">
        <v>6529</v>
      </c>
      <c r="H8758" s="110" t="s">
        <v>6203</v>
      </c>
      <c r="I8758" s="110"/>
    </row>
    <row r="8759" spans="1:9" ht="11.25" customHeight="1" x14ac:dyDescent="0.2">
      <c r="A8759" s="181">
        <v>105362</v>
      </c>
      <c r="B8759" s="182" t="s">
        <v>1093</v>
      </c>
      <c r="C8759" s="182" t="s">
        <v>178</v>
      </c>
      <c r="D8759" s="184"/>
      <c r="E8759" s="188" t="s">
        <v>15193</v>
      </c>
      <c r="F8759" s="186">
        <v>0</v>
      </c>
      <c r="G8759" s="185" t="s">
        <v>6529</v>
      </c>
      <c r="H8759" s="110" t="s">
        <v>6203</v>
      </c>
      <c r="I8759" s="110"/>
    </row>
    <row r="8760" spans="1:9" ht="11.25" customHeight="1" x14ac:dyDescent="0.2">
      <c r="A8760" s="181">
        <v>105363</v>
      </c>
      <c r="B8760" s="182" t="s">
        <v>1094</v>
      </c>
      <c r="C8760" s="182" t="s">
        <v>178</v>
      </c>
      <c r="D8760" s="183"/>
      <c r="E8760" s="188" t="s">
        <v>15193</v>
      </c>
      <c r="F8760" s="186">
        <v>0</v>
      </c>
      <c r="G8760" s="185" t="s">
        <v>6529</v>
      </c>
      <c r="H8760" s="110" t="s">
        <v>6203</v>
      </c>
      <c r="I8760" s="110"/>
    </row>
    <row r="8761" spans="1:9" ht="11.25" customHeight="1" x14ac:dyDescent="0.2">
      <c r="A8761" s="181">
        <v>105365</v>
      </c>
      <c r="B8761" s="182" t="s">
        <v>3838</v>
      </c>
      <c r="C8761" s="182" t="s">
        <v>178</v>
      </c>
      <c r="D8761" s="183"/>
      <c r="E8761" s="188" t="s">
        <v>15193</v>
      </c>
      <c r="F8761" s="186">
        <v>0</v>
      </c>
      <c r="G8761" s="185" t="s">
        <v>6096</v>
      </c>
      <c r="H8761" s="110" t="s">
        <v>6121</v>
      </c>
      <c r="I8761" s="110"/>
    </row>
    <row r="8762" spans="1:9" ht="11.25" customHeight="1" x14ac:dyDescent="0.2">
      <c r="A8762" s="181">
        <v>105366</v>
      </c>
      <c r="B8762" s="182" t="s">
        <v>3838</v>
      </c>
      <c r="C8762" s="182" t="s">
        <v>178</v>
      </c>
      <c r="D8762" s="183"/>
      <c r="E8762" s="188" t="s">
        <v>15193</v>
      </c>
      <c r="F8762" s="186">
        <v>0</v>
      </c>
      <c r="G8762" s="185" t="s">
        <v>6096</v>
      </c>
      <c r="H8762" s="110" t="s">
        <v>6121</v>
      </c>
      <c r="I8762" s="110"/>
    </row>
    <row r="8763" spans="1:9" ht="11.25" customHeight="1" x14ac:dyDescent="0.2">
      <c r="A8763" s="181">
        <v>105367</v>
      </c>
      <c r="B8763" s="182" t="s">
        <v>3838</v>
      </c>
      <c r="C8763" s="182" t="s">
        <v>178</v>
      </c>
      <c r="D8763" s="183"/>
      <c r="E8763" s="188" t="s">
        <v>15193</v>
      </c>
      <c r="F8763" s="186">
        <v>0</v>
      </c>
      <c r="G8763" s="185" t="s">
        <v>6096</v>
      </c>
      <c r="H8763" s="110" t="s">
        <v>6121</v>
      </c>
      <c r="I8763" s="110"/>
    </row>
    <row r="8764" spans="1:9" ht="11.25" customHeight="1" x14ac:dyDescent="0.2">
      <c r="A8764" s="181">
        <v>105369</v>
      </c>
      <c r="B8764" s="182" t="s">
        <v>3838</v>
      </c>
      <c r="C8764" s="182" t="s">
        <v>178</v>
      </c>
      <c r="D8764" s="183"/>
      <c r="E8764" s="188" t="s">
        <v>15193</v>
      </c>
      <c r="F8764" s="186">
        <v>0</v>
      </c>
      <c r="G8764" s="185" t="s">
        <v>6096</v>
      </c>
      <c r="H8764" s="110" t="s">
        <v>6121</v>
      </c>
      <c r="I8764" s="110"/>
    </row>
    <row r="8765" spans="1:9" ht="11.25" customHeight="1" x14ac:dyDescent="0.2">
      <c r="A8765" s="181">
        <v>105370</v>
      </c>
      <c r="B8765" s="182" t="s">
        <v>3838</v>
      </c>
      <c r="C8765" s="182" t="s">
        <v>178</v>
      </c>
      <c r="D8765" s="184"/>
      <c r="E8765" s="188" t="s">
        <v>15193</v>
      </c>
      <c r="F8765" s="186">
        <v>0</v>
      </c>
      <c r="G8765" s="185" t="s">
        <v>6096</v>
      </c>
      <c r="H8765" s="110" t="s">
        <v>6121</v>
      </c>
      <c r="I8765" s="110"/>
    </row>
    <row r="8766" spans="1:9" ht="11.25" customHeight="1" x14ac:dyDescent="0.2">
      <c r="A8766" s="181">
        <v>105371</v>
      </c>
      <c r="B8766" s="182" t="s">
        <v>3838</v>
      </c>
      <c r="C8766" s="182" t="s">
        <v>178</v>
      </c>
      <c r="D8766" s="183"/>
      <c r="E8766" s="188" t="s">
        <v>15193</v>
      </c>
      <c r="F8766" s="186">
        <v>0</v>
      </c>
      <c r="G8766" s="185" t="s">
        <v>6096</v>
      </c>
      <c r="H8766" s="110" t="s">
        <v>6121</v>
      </c>
      <c r="I8766" s="110"/>
    </row>
    <row r="8767" spans="1:9" ht="11.25" customHeight="1" x14ac:dyDescent="0.2">
      <c r="A8767" s="181">
        <v>105372</v>
      </c>
      <c r="B8767" s="182" t="s">
        <v>3838</v>
      </c>
      <c r="C8767" s="182" t="s">
        <v>178</v>
      </c>
      <c r="D8767" s="184"/>
      <c r="E8767" s="188" t="s">
        <v>15193</v>
      </c>
      <c r="F8767" s="186">
        <v>0</v>
      </c>
      <c r="G8767" s="185" t="s">
        <v>6096</v>
      </c>
      <c r="H8767" s="110" t="s">
        <v>6121</v>
      </c>
      <c r="I8767" s="110"/>
    </row>
    <row r="8768" spans="1:9" ht="11.25" customHeight="1" x14ac:dyDescent="0.2">
      <c r="A8768" s="181">
        <v>105373</v>
      </c>
      <c r="B8768" s="182" t="s">
        <v>3838</v>
      </c>
      <c r="C8768" s="182" t="s">
        <v>178</v>
      </c>
      <c r="D8768" s="184"/>
      <c r="E8768" s="188" t="s">
        <v>15193</v>
      </c>
      <c r="F8768" s="186">
        <v>0</v>
      </c>
      <c r="G8768" s="185" t="s">
        <v>6171</v>
      </c>
      <c r="H8768" s="110" t="s">
        <v>6149</v>
      </c>
      <c r="I8768" s="110"/>
    </row>
    <row r="8769" spans="1:9" ht="11.25" customHeight="1" x14ac:dyDescent="0.2">
      <c r="A8769" s="181">
        <v>105374</v>
      </c>
      <c r="B8769" s="182" t="s">
        <v>1101</v>
      </c>
      <c r="C8769" s="182" t="s">
        <v>178</v>
      </c>
      <c r="D8769" s="183"/>
      <c r="E8769" s="188" t="s">
        <v>15193</v>
      </c>
      <c r="F8769" s="186">
        <v>0</v>
      </c>
      <c r="G8769" s="185" t="s">
        <v>6096</v>
      </c>
      <c r="H8769" s="110" t="s">
        <v>6215</v>
      </c>
      <c r="I8769" s="110"/>
    </row>
    <row r="8770" spans="1:9" ht="11.25" customHeight="1" x14ac:dyDescent="0.2">
      <c r="A8770" s="181">
        <v>105375</v>
      </c>
      <c r="B8770" s="182" t="s">
        <v>3550</v>
      </c>
      <c r="C8770" s="182" t="s">
        <v>178</v>
      </c>
      <c r="D8770" s="183">
        <v>44591</v>
      </c>
      <c r="E8770" s="188" t="s">
        <v>7328</v>
      </c>
      <c r="F8770" s="186">
        <v>18732</v>
      </c>
      <c r="G8770" s="185" t="s">
        <v>6171</v>
      </c>
      <c r="H8770" s="110" t="s">
        <v>6149</v>
      </c>
      <c r="I8770" s="110"/>
    </row>
    <row r="8771" spans="1:9" ht="11.25" customHeight="1" x14ac:dyDescent="0.2">
      <c r="A8771" s="181">
        <v>105377</v>
      </c>
      <c r="B8771" s="182" t="s">
        <v>1100</v>
      </c>
      <c r="C8771" s="182" t="s">
        <v>178</v>
      </c>
      <c r="D8771" s="183"/>
      <c r="E8771" s="188" t="s">
        <v>15193</v>
      </c>
      <c r="F8771" s="186">
        <v>0</v>
      </c>
      <c r="G8771" s="185" t="s">
        <v>6171</v>
      </c>
      <c r="H8771" s="110" t="s">
        <v>6149</v>
      </c>
      <c r="I8771" s="110"/>
    </row>
    <row r="8772" spans="1:9" ht="11.25" customHeight="1" x14ac:dyDescent="0.2">
      <c r="A8772" s="181">
        <v>105378</v>
      </c>
      <c r="B8772" s="182" t="s">
        <v>10604</v>
      </c>
      <c r="C8772" s="182" t="s">
        <v>178</v>
      </c>
      <c r="D8772" s="183"/>
      <c r="E8772" s="188" t="s">
        <v>15193</v>
      </c>
      <c r="F8772" s="186">
        <v>0</v>
      </c>
      <c r="G8772" s="185" t="s">
        <v>6096</v>
      </c>
      <c r="H8772" s="110" t="s">
        <v>6155</v>
      </c>
      <c r="I8772" s="110"/>
    </row>
    <row r="8773" spans="1:9" ht="11.25" customHeight="1" x14ac:dyDescent="0.2">
      <c r="A8773" s="181">
        <v>105379</v>
      </c>
      <c r="B8773" s="182" t="s">
        <v>1081</v>
      </c>
      <c r="C8773" s="182" t="s">
        <v>178</v>
      </c>
      <c r="D8773" s="183"/>
      <c r="E8773" s="188" t="s">
        <v>15193</v>
      </c>
      <c r="F8773" s="186">
        <v>0</v>
      </c>
      <c r="G8773" s="185" t="s">
        <v>6171</v>
      </c>
      <c r="H8773" s="110" t="s">
        <v>6149</v>
      </c>
      <c r="I8773" s="110"/>
    </row>
    <row r="8774" spans="1:9" ht="11.25" customHeight="1" x14ac:dyDescent="0.2">
      <c r="A8774" s="181">
        <v>105380</v>
      </c>
      <c r="B8774" s="182" t="s">
        <v>10603</v>
      </c>
      <c r="C8774" s="182" t="s">
        <v>178</v>
      </c>
      <c r="D8774" s="183"/>
      <c r="E8774" s="188" t="s">
        <v>15193</v>
      </c>
      <c r="F8774" s="186">
        <v>0</v>
      </c>
      <c r="G8774" s="185" t="s">
        <v>6171</v>
      </c>
      <c r="H8774" s="110" t="s">
        <v>6149</v>
      </c>
      <c r="I8774" s="110"/>
    </row>
    <row r="8775" spans="1:9" ht="11.25" customHeight="1" x14ac:dyDescent="0.2">
      <c r="A8775" s="181">
        <v>105381</v>
      </c>
      <c r="B8775" s="182" t="s">
        <v>10603</v>
      </c>
      <c r="C8775" s="182" t="s">
        <v>178</v>
      </c>
      <c r="D8775" s="183"/>
      <c r="E8775" s="188" t="s">
        <v>15193</v>
      </c>
      <c r="F8775" s="186">
        <v>0</v>
      </c>
      <c r="G8775" s="185" t="s">
        <v>6096</v>
      </c>
      <c r="H8775" s="110" t="s">
        <v>6121</v>
      </c>
      <c r="I8775" s="110"/>
    </row>
    <row r="8776" spans="1:9" ht="11.25" customHeight="1" x14ac:dyDescent="0.2">
      <c r="A8776" s="181">
        <v>105382</v>
      </c>
      <c r="B8776" s="182" t="s">
        <v>10603</v>
      </c>
      <c r="C8776" s="182" t="s">
        <v>178</v>
      </c>
      <c r="D8776" s="183"/>
      <c r="E8776" s="188" t="s">
        <v>15193</v>
      </c>
      <c r="F8776" s="186">
        <v>0</v>
      </c>
      <c r="G8776" s="185" t="s">
        <v>6585</v>
      </c>
      <c r="H8776" s="110" t="s">
        <v>6152</v>
      </c>
      <c r="I8776" s="110"/>
    </row>
    <row r="8777" spans="1:9" ht="11.25" customHeight="1" x14ac:dyDescent="0.2">
      <c r="A8777" s="181">
        <v>105383</v>
      </c>
      <c r="B8777" s="182" t="s">
        <v>10603</v>
      </c>
      <c r="C8777" s="182" t="s">
        <v>178</v>
      </c>
      <c r="D8777" s="184"/>
      <c r="E8777" s="188" t="s">
        <v>15193</v>
      </c>
      <c r="F8777" s="186">
        <v>0</v>
      </c>
      <c r="G8777" s="185" t="s">
        <v>6585</v>
      </c>
      <c r="H8777" s="110" t="s">
        <v>6152</v>
      </c>
      <c r="I8777" s="110"/>
    </row>
    <row r="8778" spans="1:9" ht="11.25" customHeight="1" x14ac:dyDescent="0.2">
      <c r="A8778" s="181">
        <v>105384</v>
      </c>
      <c r="B8778" s="182" t="s">
        <v>10603</v>
      </c>
      <c r="C8778" s="182" t="s">
        <v>178</v>
      </c>
      <c r="D8778" s="183"/>
      <c r="E8778" s="188" t="s">
        <v>15193</v>
      </c>
      <c r="F8778" s="186">
        <v>0</v>
      </c>
      <c r="G8778" s="185" t="s">
        <v>6585</v>
      </c>
      <c r="H8778" s="110" t="s">
        <v>6152</v>
      </c>
      <c r="I8778" s="110"/>
    </row>
    <row r="8779" spans="1:9" ht="11.25" customHeight="1" x14ac:dyDescent="0.2">
      <c r="A8779" s="181">
        <v>105385</v>
      </c>
      <c r="B8779" s="182" t="s">
        <v>10603</v>
      </c>
      <c r="C8779" s="182" t="s">
        <v>178</v>
      </c>
      <c r="D8779" s="184"/>
      <c r="E8779" s="188" t="s">
        <v>15193</v>
      </c>
      <c r="F8779" s="186">
        <v>0</v>
      </c>
      <c r="G8779" s="185" t="s">
        <v>6585</v>
      </c>
      <c r="H8779" s="110" t="s">
        <v>6152</v>
      </c>
      <c r="I8779" s="110"/>
    </row>
    <row r="8780" spans="1:9" ht="11.25" customHeight="1" x14ac:dyDescent="0.2">
      <c r="A8780" s="181">
        <v>105386</v>
      </c>
      <c r="B8780" s="182" t="s">
        <v>10603</v>
      </c>
      <c r="C8780" s="182" t="s">
        <v>178</v>
      </c>
      <c r="D8780" s="184"/>
      <c r="E8780" s="188" t="s">
        <v>15193</v>
      </c>
      <c r="F8780" s="186">
        <v>0</v>
      </c>
      <c r="G8780" s="185" t="s">
        <v>6585</v>
      </c>
      <c r="H8780" s="110" t="s">
        <v>6152</v>
      </c>
      <c r="I8780" s="110"/>
    </row>
    <row r="8781" spans="1:9" ht="11.25" customHeight="1" x14ac:dyDescent="0.2">
      <c r="A8781" s="181">
        <v>105387</v>
      </c>
      <c r="B8781" s="182" t="s">
        <v>10603</v>
      </c>
      <c r="C8781" s="182" t="s">
        <v>178</v>
      </c>
      <c r="D8781" s="183"/>
      <c r="E8781" s="188" t="s">
        <v>15193</v>
      </c>
      <c r="F8781" s="186">
        <v>0</v>
      </c>
      <c r="G8781" s="185" t="s">
        <v>6585</v>
      </c>
      <c r="H8781" s="110" t="s">
        <v>6152</v>
      </c>
      <c r="I8781" s="110"/>
    </row>
    <row r="8782" spans="1:9" ht="11.25" customHeight="1" x14ac:dyDescent="0.2">
      <c r="A8782" s="181">
        <v>105388</v>
      </c>
      <c r="B8782" s="182" t="s">
        <v>10603</v>
      </c>
      <c r="C8782" s="182" t="s">
        <v>178</v>
      </c>
      <c r="D8782" s="184"/>
      <c r="E8782" s="188" t="s">
        <v>15193</v>
      </c>
      <c r="F8782" s="186">
        <v>0</v>
      </c>
      <c r="G8782" s="185" t="s">
        <v>6585</v>
      </c>
      <c r="H8782" s="110" t="s">
        <v>6152</v>
      </c>
      <c r="I8782" s="110"/>
    </row>
    <row r="8783" spans="1:9" ht="11.25" customHeight="1" x14ac:dyDescent="0.2">
      <c r="A8783" s="181">
        <v>105389</v>
      </c>
      <c r="B8783" s="182" t="s">
        <v>10603</v>
      </c>
      <c r="C8783" s="182" t="s">
        <v>178</v>
      </c>
      <c r="D8783" s="183"/>
      <c r="E8783" s="188" t="s">
        <v>15193</v>
      </c>
      <c r="F8783" s="186">
        <v>0</v>
      </c>
      <c r="G8783" s="185" t="s">
        <v>6096</v>
      </c>
      <c r="H8783" s="110" t="s">
        <v>6121</v>
      </c>
      <c r="I8783" s="110"/>
    </row>
    <row r="8784" spans="1:9" ht="11.25" customHeight="1" x14ac:dyDescent="0.2">
      <c r="A8784" s="181">
        <v>105390</v>
      </c>
      <c r="B8784" s="182" t="s">
        <v>10603</v>
      </c>
      <c r="C8784" s="182" t="s">
        <v>178</v>
      </c>
      <c r="D8784" s="184"/>
      <c r="E8784" s="188" t="s">
        <v>15193</v>
      </c>
      <c r="F8784" s="186">
        <v>0</v>
      </c>
      <c r="G8784" s="185" t="s">
        <v>6585</v>
      </c>
      <c r="H8784" s="110" t="s">
        <v>6152</v>
      </c>
      <c r="I8784" s="110"/>
    </row>
    <row r="8785" spans="1:9" ht="11.25" customHeight="1" x14ac:dyDescent="0.2">
      <c r="A8785" s="181">
        <v>105391</v>
      </c>
      <c r="B8785" s="182" t="s">
        <v>10603</v>
      </c>
      <c r="C8785" s="182" t="s">
        <v>178</v>
      </c>
      <c r="D8785" s="183"/>
      <c r="E8785" s="188" t="s">
        <v>15193</v>
      </c>
      <c r="F8785" s="186">
        <v>0</v>
      </c>
      <c r="G8785" s="185" t="s">
        <v>6585</v>
      </c>
      <c r="H8785" s="110" t="s">
        <v>6152</v>
      </c>
      <c r="I8785" s="110"/>
    </row>
    <row r="8786" spans="1:9" ht="11.25" customHeight="1" x14ac:dyDescent="0.2">
      <c r="A8786" s="181">
        <v>105392</v>
      </c>
      <c r="B8786" s="182" t="s">
        <v>10603</v>
      </c>
      <c r="C8786" s="182" t="s">
        <v>178</v>
      </c>
      <c r="D8786" s="183"/>
      <c r="E8786" s="188" t="s">
        <v>15193</v>
      </c>
      <c r="F8786" s="186">
        <v>0</v>
      </c>
      <c r="G8786" s="185" t="s">
        <v>6585</v>
      </c>
      <c r="H8786" s="110" t="s">
        <v>6152</v>
      </c>
      <c r="I8786" s="110"/>
    </row>
    <row r="8787" spans="1:9" ht="11.25" customHeight="1" x14ac:dyDescent="0.2">
      <c r="A8787" s="181">
        <v>105393</v>
      </c>
      <c r="B8787" s="182" t="s">
        <v>10602</v>
      </c>
      <c r="C8787" s="182" t="s">
        <v>178</v>
      </c>
      <c r="D8787" s="183"/>
      <c r="E8787" s="188" t="s">
        <v>15193</v>
      </c>
      <c r="F8787" s="186">
        <v>0</v>
      </c>
      <c r="G8787" s="185" t="s">
        <v>6096</v>
      </c>
      <c r="H8787" s="110" t="s">
        <v>6121</v>
      </c>
      <c r="I8787" s="110"/>
    </row>
    <row r="8788" spans="1:9" ht="11.25" customHeight="1" x14ac:dyDescent="0.2">
      <c r="A8788" s="181">
        <v>105394</v>
      </c>
      <c r="B8788" s="182" t="s">
        <v>2357</v>
      </c>
      <c r="C8788" s="182" t="s">
        <v>178</v>
      </c>
      <c r="D8788" s="184"/>
      <c r="E8788" s="188" t="s">
        <v>15193</v>
      </c>
      <c r="F8788" s="186">
        <v>0</v>
      </c>
      <c r="G8788" s="185" t="s">
        <v>6585</v>
      </c>
      <c r="H8788" s="110" t="s">
        <v>6152</v>
      </c>
      <c r="I8788" s="110"/>
    </row>
    <row r="8789" spans="1:9" ht="11.25" customHeight="1" x14ac:dyDescent="0.2">
      <c r="A8789" s="181">
        <v>105395</v>
      </c>
      <c r="B8789" s="182" t="s">
        <v>10601</v>
      </c>
      <c r="C8789" s="182" t="s">
        <v>178</v>
      </c>
      <c r="D8789" s="183"/>
      <c r="E8789" s="188" t="s">
        <v>15193</v>
      </c>
      <c r="F8789" s="186">
        <v>0</v>
      </c>
      <c r="G8789" s="185" t="s">
        <v>6585</v>
      </c>
      <c r="H8789" s="110" t="s">
        <v>6152</v>
      </c>
      <c r="I8789" s="110"/>
    </row>
    <row r="8790" spans="1:9" ht="11.25" customHeight="1" x14ac:dyDescent="0.2">
      <c r="A8790" s="181">
        <v>105396</v>
      </c>
      <c r="B8790" s="182" t="s">
        <v>3843</v>
      </c>
      <c r="C8790" s="182" t="s">
        <v>178</v>
      </c>
      <c r="D8790" s="183"/>
      <c r="E8790" s="188" t="s">
        <v>15193</v>
      </c>
      <c r="F8790" s="186">
        <v>0</v>
      </c>
      <c r="G8790" s="185" t="s">
        <v>6585</v>
      </c>
      <c r="H8790" s="110" t="s">
        <v>6152</v>
      </c>
      <c r="I8790" s="110"/>
    </row>
    <row r="8791" spans="1:9" ht="11.25" customHeight="1" x14ac:dyDescent="0.2">
      <c r="A8791" s="181">
        <v>105398</v>
      </c>
      <c r="B8791" s="182" t="s">
        <v>3506</v>
      </c>
      <c r="C8791" s="182" t="s">
        <v>178</v>
      </c>
      <c r="D8791" s="183"/>
      <c r="E8791" s="188" t="s">
        <v>15193</v>
      </c>
      <c r="F8791" s="186">
        <v>0</v>
      </c>
      <c r="G8791" s="185" t="s">
        <v>6585</v>
      </c>
      <c r="H8791" s="110" t="s">
        <v>6152</v>
      </c>
      <c r="I8791" s="110"/>
    </row>
    <row r="8792" spans="1:9" ht="11.25" customHeight="1" x14ac:dyDescent="0.2">
      <c r="A8792" s="181">
        <v>105399</v>
      </c>
      <c r="B8792" s="182" t="s">
        <v>10600</v>
      </c>
      <c r="C8792" s="182" t="s">
        <v>178</v>
      </c>
      <c r="D8792" s="183"/>
      <c r="E8792" s="188" t="s">
        <v>15193</v>
      </c>
      <c r="F8792" s="186">
        <v>0</v>
      </c>
      <c r="G8792" s="185" t="s">
        <v>6585</v>
      </c>
      <c r="H8792" s="110" t="s">
        <v>6152</v>
      </c>
      <c r="I8792" s="110"/>
    </row>
    <row r="8793" spans="1:9" ht="11.25" customHeight="1" x14ac:dyDescent="0.2">
      <c r="A8793" s="181">
        <v>105400</v>
      </c>
      <c r="B8793" s="182" t="s">
        <v>3843</v>
      </c>
      <c r="C8793" s="182" t="s">
        <v>178</v>
      </c>
      <c r="D8793" s="183"/>
      <c r="E8793" s="188" t="s">
        <v>15193</v>
      </c>
      <c r="F8793" s="186">
        <v>0</v>
      </c>
      <c r="G8793" s="185" t="s">
        <v>6585</v>
      </c>
      <c r="H8793" s="110" t="s">
        <v>6152</v>
      </c>
      <c r="I8793" s="110"/>
    </row>
    <row r="8794" spans="1:9" ht="11.25" customHeight="1" x14ac:dyDescent="0.2">
      <c r="A8794" s="181">
        <v>105401</v>
      </c>
      <c r="B8794" s="182" t="s">
        <v>3843</v>
      </c>
      <c r="C8794" s="182" t="s">
        <v>178</v>
      </c>
      <c r="D8794" s="183"/>
      <c r="E8794" s="188" t="s">
        <v>15193</v>
      </c>
      <c r="F8794" s="186">
        <v>0</v>
      </c>
      <c r="G8794" s="185" t="s">
        <v>6585</v>
      </c>
      <c r="H8794" s="110" t="s">
        <v>6152</v>
      </c>
      <c r="I8794" s="110"/>
    </row>
    <row r="8795" spans="1:9" ht="11.25" customHeight="1" x14ac:dyDescent="0.2">
      <c r="A8795" s="181">
        <v>105402</v>
      </c>
      <c r="B8795" s="182" t="s">
        <v>3843</v>
      </c>
      <c r="C8795" s="182" t="s">
        <v>178</v>
      </c>
      <c r="D8795" s="183"/>
      <c r="E8795" s="188" t="s">
        <v>15193</v>
      </c>
      <c r="F8795" s="186">
        <v>0</v>
      </c>
      <c r="G8795" s="185" t="s">
        <v>6585</v>
      </c>
      <c r="H8795" s="110" t="s">
        <v>6152</v>
      </c>
      <c r="I8795" s="110"/>
    </row>
    <row r="8796" spans="1:9" ht="11.25" customHeight="1" x14ac:dyDescent="0.2">
      <c r="A8796" s="181">
        <v>105403</v>
      </c>
      <c r="B8796" s="182" t="s">
        <v>3843</v>
      </c>
      <c r="C8796" s="182" t="s">
        <v>178</v>
      </c>
      <c r="D8796" s="183"/>
      <c r="E8796" s="188" t="s">
        <v>15193</v>
      </c>
      <c r="F8796" s="186">
        <v>0</v>
      </c>
      <c r="G8796" s="185" t="s">
        <v>6585</v>
      </c>
      <c r="H8796" s="110" t="s">
        <v>6152</v>
      </c>
      <c r="I8796" s="110"/>
    </row>
    <row r="8797" spans="1:9" ht="11.25" customHeight="1" x14ac:dyDescent="0.2">
      <c r="A8797" s="181">
        <v>105404</v>
      </c>
      <c r="B8797" s="182" t="s">
        <v>3843</v>
      </c>
      <c r="C8797" s="182" t="s">
        <v>178</v>
      </c>
      <c r="D8797" s="183"/>
      <c r="E8797" s="188" t="s">
        <v>15193</v>
      </c>
      <c r="F8797" s="186">
        <v>0</v>
      </c>
      <c r="G8797" s="185" t="s">
        <v>6585</v>
      </c>
      <c r="H8797" s="110" t="s">
        <v>6152</v>
      </c>
      <c r="I8797" s="110"/>
    </row>
    <row r="8798" spans="1:9" ht="11.25" customHeight="1" x14ac:dyDescent="0.2">
      <c r="A8798" s="181">
        <v>105405</v>
      </c>
      <c r="B8798" s="182" t="s">
        <v>3843</v>
      </c>
      <c r="C8798" s="182" t="s">
        <v>178</v>
      </c>
      <c r="D8798" s="183"/>
      <c r="E8798" s="188" t="s">
        <v>15193</v>
      </c>
      <c r="F8798" s="186">
        <v>0</v>
      </c>
      <c r="G8798" s="185" t="s">
        <v>6585</v>
      </c>
      <c r="H8798" s="110" t="s">
        <v>6152</v>
      </c>
      <c r="I8798" s="110"/>
    </row>
    <row r="8799" spans="1:9" ht="11.25" customHeight="1" x14ac:dyDescent="0.2">
      <c r="A8799" s="181">
        <v>105406</v>
      </c>
      <c r="B8799" s="182" t="s">
        <v>3837</v>
      </c>
      <c r="C8799" s="182" t="s">
        <v>178</v>
      </c>
      <c r="D8799" s="183"/>
      <c r="E8799" s="188" t="s">
        <v>15193</v>
      </c>
      <c r="F8799" s="186">
        <v>0</v>
      </c>
      <c r="G8799" s="185" t="s">
        <v>6096</v>
      </c>
      <c r="H8799" s="110" t="s">
        <v>6152</v>
      </c>
      <c r="I8799" s="110"/>
    </row>
    <row r="8800" spans="1:9" ht="11.25" customHeight="1" x14ac:dyDescent="0.2">
      <c r="A8800" s="181">
        <v>105407</v>
      </c>
      <c r="B8800" s="182" t="s">
        <v>3837</v>
      </c>
      <c r="C8800" s="182" t="s">
        <v>178</v>
      </c>
      <c r="D8800" s="183"/>
      <c r="E8800" s="188" t="s">
        <v>15193</v>
      </c>
      <c r="F8800" s="186">
        <v>0</v>
      </c>
      <c r="G8800" s="185" t="s">
        <v>6096</v>
      </c>
      <c r="H8800" s="110" t="s">
        <v>6121</v>
      </c>
      <c r="I8800" s="110"/>
    </row>
    <row r="8801" spans="1:9" ht="11.25" customHeight="1" x14ac:dyDescent="0.2">
      <c r="A8801" s="181">
        <v>105408</v>
      </c>
      <c r="B8801" s="182" t="s">
        <v>3837</v>
      </c>
      <c r="C8801" s="182" t="s">
        <v>178</v>
      </c>
      <c r="D8801" s="184"/>
      <c r="E8801" s="188" t="s">
        <v>15193</v>
      </c>
      <c r="F8801" s="186">
        <v>0</v>
      </c>
      <c r="G8801" s="185" t="s">
        <v>6096</v>
      </c>
      <c r="H8801" s="110" t="s">
        <v>6121</v>
      </c>
      <c r="I8801" s="110"/>
    </row>
    <row r="8802" spans="1:9" ht="11.25" customHeight="1" x14ac:dyDescent="0.2">
      <c r="A8802" s="181">
        <v>105409</v>
      </c>
      <c r="B8802" s="182" t="s">
        <v>3837</v>
      </c>
      <c r="C8802" s="182" t="s">
        <v>178</v>
      </c>
      <c r="D8802" s="183"/>
      <c r="E8802" s="188" t="s">
        <v>15193</v>
      </c>
      <c r="F8802" s="186">
        <v>0</v>
      </c>
      <c r="G8802" s="185" t="s">
        <v>6096</v>
      </c>
      <c r="H8802" s="110" t="s">
        <v>6155</v>
      </c>
      <c r="I8802" s="110"/>
    </row>
    <row r="8803" spans="1:9" ht="11.25" customHeight="1" x14ac:dyDescent="0.2">
      <c r="A8803" s="181">
        <v>105410</v>
      </c>
      <c r="B8803" s="182" t="s">
        <v>3837</v>
      </c>
      <c r="C8803" s="182" t="s">
        <v>178</v>
      </c>
      <c r="D8803" s="183"/>
      <c r="E8803" s="188" t="s">
        <v>15193</v>
      </c>
      <c r="F8803" s="186">
        <v>0</v>
      </c>
      <c r="G8803" s="185" t="s">
        <v>6096</v>
      </c>
      <c r="H8803" s="110" t="s">
        <v>6121</v>
      </c>
      <c r="I8803" s="110"/>
    </row>
    <row r="8804" spans="1:9" ht="11.25" customHeight="1" x14ac:dyDescent="0.2">
      <c r="A8804" s="181">
        <v>105411</v>
      </c>
      <c r="B8804" s="182" t="s">
        <v>3837</v>
      </c>
      <c r="C8804" s="182" t="s">
        <v>178</v>
      </c>
      <c r="D8804" s="183"/>
      <c r="E8804" s="188" t="s">
        <v>15193</v>
      </c>
      <c r="F8804" s="186">
        <v>0</v>
      </c>
      <c r="G8804" s="185" t="s">
        <v>6096</v>
      </c>
      <c r="H8804" s="110" t="s">
        <v>6121</v>
      </c>
      <c r="I8804" s="110"/>
    </row>
    <row r="8805" spans="1:9" ht="11.25" customHeight="1" x14ac:dyDescent="0.2">
      <c r="A8805" s="181">
        <v>105412</v>
      </c>
      <c r="B8805" s="182" t="s">
        <v>3837</v>
      </c>
      <c r="C8805" s="182" t="s">
        <v>178</v>
      </c>
      <c r="D8805" s="183"/>
      <c r="E8805" s="188" t="s">
        <v>15193</v>
      </c>
      <c r="F8805" s="186">
        <v>0</v>
      </c>
      <c r="G8805" s="185" t="s">
        <v>6096</v>
      </c>
      <c r="H8805" s="110" t="s">
        <v>6121</v>
      </c>
      <c r="I8805" s="110"/>
    </row>
    <row r="8806" spans="1:9" ht="11.25" customHeight="1" x14ac:dyDescent="0.2">
      <c r="A8806" s="181">
        <v>105413</v>
      </c>
      <c r="B8806" s="182" t="s">
        <v>3839</v>
      </c>
      <c r="C8806" s="182" t="s">
        <v>178</v>
      </c>
      <c r="D8806" s="183"/>
      <c r="E8806" s="188" t="s">
        <v>15193</v>
      </c>
      <c r="F8806" s="186">
        <v>0</v>
      </c>
      <c r="G8806" s="185" t="s">
        <v>6096</v>
      </c>
      <c r="H8806" s="110" t="s">
        <v>6121</v>
      </c>
      <c r="I8806" s="110"/>
    </row>
    <row r="8807" spans="1:9" ht="11.25" customHeight="1" x14ac:dyDescent="0.2">
      <c r="A8807" s="181">
        <v>105414</v>
      </c>
      <c r="B8807" s="182" t="s">
        <v>3839</v>
      </c>
      <c r="C8807" s="182" t="s">
        <v>178</v>
      </c>
      <c r="D8807" s="183"/>
      <c r="E8807" s="188" t="s">
        <v>15193</v>
      </c>
      <c r="F8807" s="186">
        <v>0</v>
      </c>
      <c r="G8807" s="185" t="s">
        <v>6096</v>
      </c>
      <c r="H8807" s="110" t="s">
        <v>6116</v>
      </c>
      <c r="I8807" s="110"/>
    </row>
    <row r="8808" spans="1:9" ht="11.25" customHeight="1" x14ac:dyDescent="0.2">
      <c r="A8808" s="181">
        <v>105415</v>
      </c>
      <c r="B8808" s="182" t="s">
        <v>3839</v>
      </c>
      <c r="C8808" s="182" t="s">
        <v>178</v>
      </c>
      <c r="D8808" s="183"/>
      <c r="E8808" s="188" t="s">
        <v>15193</v>
      </c>
      <c r="F8808" s="186">
        <v>0</v>
      </c>
      <c r="G8808" s="185" t="s">
        <v>6171</v>
      </c>
      <c r="H8808" s="110" t="s">
        <v>6149</v>
      </c>
      <c r="I8808" s="110"/>
    </row>
    <row r="8809" spans="1:9" ht="11.25" customHeight="1" x14ac:dyDescent="0.2">
      <c r="A8809" s="181">
        <v>105416</v>
      </c>
      <c r="B8809" s="182" t="s">
        <v>3839</v>
      </c>
      <c r="C8809" s="182" t="s">
        <v>178</v>
      </c>
      <c r="D8809" s="183"/>
      <c r="E8809" s="188" t="s">
        <v>15193</v>
      </c>
      <c r="F8809" s="186">
        <v>0</v>
      </c>
      <c r="G8809" s="185" t="s">
        <v>6534</v>
      </c>
      <c r="H8809" s="110" t="s">
        <v>6152</v>
      </c>
      <c r="I8809" s="110"/>
    </row>
    <row r="8810" spans="1:9" ht="11.25" customHeight="1" x14ac:dyDescent="0.2">
      <c r="A8810" s="181">
        <v>105417</v>
      </c>
      <c r="B8810" s="182" t="s">
        <v>3839</v>
      </c>
      <c r="C8810" s="182" t="s">
        <v>178</v>
      </c>
      <c r="D8810" s="183"/>
      <c r="E8810" s="188" t="s">
        <v>15193</v>
      </c>
      <c r="F8810" s="186">
        <v>0</v>
      </c>
      <c r="G8810" s="185" t="s">
        <v>6534</v>
      </c>
      <c r="H8810" s="110" t="s">
        <v>6152</v>
      </c>
      <c r="I8810" s="110"/>
    </row>
    <row r="8811" spans="1:9" ht="11.25" customHeight="1" x14ac:dyDescent="0.2">
      <c r="A8811" s="181">
        <v>105418</v>
      </c>
      <c r="B8811" s="182" t="s">
        <v>3839</v>
      </c>
      <c r="C8811" s="182" t="s">
        <v>178</v>
      </c>
      <c r="D8811" s="183"/>
      <c r="E8811" s="188" t="s">
        <v>15193</v>
      </c>
      <c r="F8811" s="186">
        <v>0</v>
      </c>
      <c r="G8811" s="185" t="s">
        <v>6534</v>
      </c>
      <c r="H8811" s="110" t="s">
        <v>6152</v>
      </c>
      <c r="I8811" s="110"/>
    </row>
    <row r="8812" spans="1:9" ht="11.25" customHeight="1" x14ac:dyDescent="0.2">
      <c r="A8812" s="181">
        <v>105419</v>
      </c>
      <c r="B8812" s="182" t="s">
        <v>3839</v>
      </c>
      <c r="C8812" s="182" t="s">
        <v>178</v>
      </c>
      <c r="D8812" s="183"/>
      <c r="E8812" s="188" t="s">
        <v>15193</v>
      </c>
      <c r="F8812" s="186">
        <v>0</v>
      </c>
      <c r="G8812" s="185" t="s">
        <v>6534</v>
      </c>
      <c r="H8812" s="110" t="s">
        <v>6152</v>
      </c>
      <c r="I8812" s="110"/>
    </row>
    <row r="8813" spans="1:9" ht="11.25" customHeight="1" x14ac:dyDescent="0.2">
      <c r="A8813" s="181">
        <v>105421</v>
      </c>
      <c r="B8813" s="182" t="s">
        <v>8984</v>
      </c>
      <c r="C8813" s="182" t="s">
        <v>178</v>
      </c>
      <c r="D8813" s="183">
        <v>43537</v>
      </c>
      <c r="E8813" s="188" t="s">
        <v>15195</v>
      </c>
      <c r="F8813" s="186">
        <v>493660</v>
      </c>
      <c r="G8813" s="185" t="s">
        <v>6534</v>
      </c>
      <c r="H8813" s="110" t="s">
        <v>6152</v>
      </c>
      <c r="I8813" s="110"/>
    </row>
    <row r="8814" spans="1:9" ht="11.25" customHeight="1" x14ac:dyDescent="0.2">
      <c r="A8814" s="181">
        <v>105423</v>
      </c>
      <c r="B8814" s="182" t="s">
        <v>6302</v>
      </c>
      <c r="C8814" s="182" t="s">
        <v>178</v>
      </c>
      <c r="D8814" s="183">
        <v>45013</v>
      </c>
      <c r="E8814" s="188" t="s">
        <v>15194</v>
      </c>
      <c r="F8814" s="186">
        <v>510773</v>
      </c>
      <c r="G8814" s="185" t="s">
        <v>6534</v>
      </c>
      <c r="H8814" s="110" t="s">
        <v>6152</v>
      </c>
      <c r="I8814" s="110"/>
    </row>
    <row r="8815" spans="1:9" ht="11.25" customHeight="1" x14ac:dyDescent="0.2">
      <c r="A8815" s="181">
        <v>105424</v>
      </c>
      <c r="B8815" s="182" t="s">
        <v>10599</v>
      </c>
      <c r="C8815" s="182" t="s">
        <v>178</v>
      </c>
      <c r="D8815" s="183"/>
      <c r="E8815" s="188" t="s">
        <v>15193</v>
      </c>
      <c r="F8815" s="186">
        <v>0</v>
      </c>
      <c r="G8815" s="185" t="s">
        <v>6541</v>
      </c>
      <c r="H8815" s="110" t="s">
        <v>6130</v>
      </c>
      <c r="I8815" s="110"/>
    </row>
    <row r="8816" spans="1:9" ht="11.25" customHeight="1" x14ac:dyDescent="0.2">
      <c r="A8816" s="181">
        <v>105425</v>
      </c>
      <c r="B8816" s="182" t="s">
        <v>8686</v>
      </c>
      <c r="C8816" s="182" t="s">
        <v>178</v>
      </c>
      <c r="D8816" s="183">
        <v>43600</v>
      </c>
      <c r="E8816" s="188" t="s">
        <v>15195</v>
      </c>
      <c r="F8816" s="186">
        <v>224950</v>
      </c>
      <c r="G8816" s="185" t="s">
        <v>6541</v>
      </c>
      <c r="H8816" s="110" t="s">
        <v>6130</v>
      </c>
      <c r="I8816" s="110"/>
    </row>
    <row r="8817" spans="1:9" ht="11.25" customHeight="1" x14ac:dyDescent="0.2">
      <c r="A8817" s="181">
        <v>105426</v>
      </c>
      <c r="B8817" s="182" t="s">
        <v>8685</v>
      </c>
      <c r="C8817" s="182" t="s">
        <v>178</v>
      </c>
      <c r="D8817" s="183">
        <v>43601</v>
      </c>
      <c r="E8817" s="188" t="s">
        <v>15195</v>
      </c>
      <c r="F8817" s="186">
        <v>387138</v>
      </c>
      <c r="G8817" s="185" t="s">
        <v>6541</v>
      </c>
      <c r="H8817" s="110" t="s">
        <v>6130</v>
      </c>
      <c r="I8817" s="110"/>
    </row>
    <row r="8818" spans="1:9" ht="11.25" customHeight="1" x14ac:dyDescent="0.2">
      <c r="A8818" s="181">
        <v>105427</v>
      </c>
      <c r="B8818" s="182" t="s">
        <v>8684</v>
      </c>
      <c r="C8818" s="182" t="s">
        <v>178</v>
      </c>
      <c r="D8818" s="183">
        <v>43601</v>
      </c>
      <c r="E8818" s="188" t="s">
        <v>15195</v>
      </c>
      <c r="F8818" s="186">
        <v>552588</v>
      </c>
      <c r="G8818" s="185" t="s">
        <v>6096</v>
      </c>
      <c r="H8818" s="110" t="s">
        <v>6168</v>
      </c>
      <c r="I8818" s="110"/>
    </row>
    <row r="8819" spans="1:9" ht="11.25" customHeight="1" x14ac:dyDescent="0.2">
      <c r="A8819" s="181">
        <v>105428</v>
      </c>
      <c r="B8819" s="182" t="s">
        <v>10598</v>
      </c>
      <c r="C8819" s="182" t="s">
        <v>178</v>
      </c>
      <c r="D8819" s="183"/>
      <c r="E8819" s="188" t="s">
        <v>15193</v>
      </c>
      <c r="F8819" s="186">
        <v>0</v>
      </c>
      <c r="G8819" s="185" t="s">
        <v>6171</v>
      </c>
      <c r="H8819" s="110" t="s">
        <v>6149</v>
      </c>
      <c r="I8819" s="110"/>
    </row>
    <row r="8820" spans="1:9" ht="11.25" customHeight="1" x14ac:dyDescent="0.2">
      <c r="A8820" s="181">
        <v>105429</v>
      </c>
      <c r="B8820" s="182" t="s">
        <v>10597</v>
      </c>
      <c r="C8820" s="182" t="s">
        <v>178</v>
      </c>
      <c r="D8820" s="184"/>
      <c r="E8820" s="188" t="s">
        <v>15193</v>
      </c>
      <c r="F8820" s="186">
        <v>0</v>
      </c>
      <c r="G8820" s="185" t="s">
        <v>6171</v>
      </c>
      <c r="H8820" s="110" t="s">
        <v>6149</v>
      </c>
      <c r="I8820" s="110"/>
    </row>
    <row r="8821" spans="1:9" ht="11.25" customHeight="1" x14ac:dyDescent="0.2">
      <c r="A8821" s="181">
        <v>105430</v>
      </c>
      <c r="B8821" s="182" t="s">
        <v>10596</v>
      </c>
      <c r="C8821" s="182" t="s">
        <v>178</v>
      </c>
      <c r="D8821" s="183"/>
      <c r="E8821" s="188" t="s">
        <v>15193</v>
      </c>
      <c r="F8821" s="186">
        <v>0</v>
      </c>
      <c r="G8821" s="185" t="s">
        <v>6171</v>
      </c>
      <c r="H8821" s="110" t="s">
        <v>6149</v>
      </c>
      <c r="I8821" s="110"/>
    </row>
    <row r="8822" spans="1:9" ht="11.25" customHeight="1" x14ac:dyDescent="0.2">
      <c r="A8822" s="181">
        <v>105431</v>
      </c>
      <c r="B8822" s="182" t="s">
        <v>10596</v>
      </c>
      <c r="C8822" s="182" t="s">
        <v>178</v>
      </c>
      <c r="D8822" s="183"/>
      <c r="E8822" s="188" t="s">
        <v>15193</v>
      </c>
      <c r="F8822" s="186">
        <v>0</v>
      </c>
      <c r="G8822" s="185" t="s">
        <v>6171</v>
      </c>
      <c r="H8822" s="110" t="s">
        <v>6149</v>
      </c>
      <c r="I8822" s="110"/>
    </row>
    <row r="8823" spans="1:9" ht="11.25" customHeight="1" x14ac:dyDescent="0.2">
      <c r="A8823" s="181">
        <v>105432</v>
      </c>
      <c r="B8823" s="182" t="s">
        <v>10596</v>
      </c>
      <c r="C8823" s="182" t="s">
        <v>178</v>
      </c>
      <c r="D8823" s="184"/>
      <c r="E8823" s="188" t="s">
        <v>15193</v>
      </c>
      <c r="F8823" s="186">
        <v>0</v>
      </c>
      <c r="G8823" s="185" t="s">
        <v>6171</v>
      </c>
      <c r="H8823" s="110" t="s">
        <v>6149</v>
      </c>
      <c r="I8823" s="110"/>
    </row>
    <row r="8824" spans="1:9" ht="11.25" customHeight="1" x14ac:dyDescent="0.2">
      <c r="A8824" s="181">
        <v>105433</v>
      </c>
      <c r="B8824" s="182" t="s">
        <v>10595</v>
      </c>
      <c r="C8824" s="182" t="s">
        <v>178</v>
      </c>
      <c r="D8824" s="183"/>
      <c r="E8824" s="188" t="s">
        <v>15193</v>
      </c>
      <c r="F8824" s="186">
        <v>0</v>
      </c>
      <c r="G8824" s="185" t="s">
        <v>6171</v>
      </c>
      <c r="H8824" s="110" t="s">
        <v>6149</v>
      </c>
      <c r="I8824" s="110"/>
    </row>
    <row r="8825" spans="1:9" ht="11.25" customHeight="1" x14ac:dyDescent="0.2">
      <c r="A8825" s="181">
        <v>105434</v>
      </c>
      <c r="B8825" s="182" t="s">
        <v>10594</v>
      </c>
      <c r="C8825" s="182" t="s">
        <v>178</v>
      </c>
      <c r="D8825" s="184">
        <v>44601</v>
      </c>
      <c r="E8825" s="188" t="s">
        <v>7328</v>
      </c>
      <c r="F8825" s="186">
        <v>237895.01</v>
      </c>
      <c r="G8825" s="185" t="s">
        <v>6171</v>
      </c>
      <c r="H8825" s="110" t="s">
        <v>6149</v>
      </c>
      <c r="I8825" s="110"/>
    </row>
    <row r="8826" spans="1:9" ht="11.25" customHeight="1" x14ac:dyDescent="0.2">
      <c r="A8826" s="181">
        <v>105435</v>
      </c>
      <c r="B8826" s="182" t="s">
        <v>10593</v>
      </c>
      <c r="C8826" s="182" t="s">
        <v>178</v>
      </c>
      <c r="D8826" s="183">
        <v>44592</v>
      </c>
      <c r="E8826" s="188" t="s">
        <v>7328</v>
      </c>
      <c r="F8826" s="186">
        <v>153160</v>
      </c>
      <c r="G8826" s="185" t="s">
        <v>6171</v>
      </c>
      <c r="H8826" s="110" t="s">
        <v>6149</v>
      </c>
      <c r="I8826" s="110"/>
    </row>
    <row r="8827" spans="1:9" ht="11.25" customHeight="1" x14ac:dyDescent="0.2">
      <c r="A8827" s="181">
        <v>105436</v>
      </c>
      <c r="B8827" s="182" t="s">
        <v>10592</v>
      </c>
      <c r="C8827" s="182" t="s">
        <v>178</v>
      </c>
      <c r="D8827" s="183">
        <v>44592</v>
      </c>
      <c r="E8827" s="188" t="s">
        <v>7328</v>
      </c>
      <c r="F8827" s="186">
        <v>115410</v>
      </c>
      <c r="G8827" s="185" t="s">
        <v>6171</v>
      </c>
      <c r="H8827" s="110" t="s">
        <v>6149</v>
      </c>
      <c r="I8827" s="110"/>
    </row>
    <row r="8828" spans="1:9" ht="11.25" customHeight="1" x14ac:dyDescent="0.2">
      <c r="A8828" s="181">
        <v>105437</v>
      </c>
      <c r="B8828" s="182" t="s">
        <v>10591</v>
      </c>
      <c r="C8828" s="182" t="s">
        <v>178</v>
      </c>
      <c r="D8828" s="183">
        <v>44592</v>
      </c>
      <c r="E8828" s="188" t="s">
        <v>7328</v>
      </c>
      <c r="F8828" s="186">
        <v>75511</v>
      </c>
      <c r="G8828" s="185" t="s">
        <v>6096</v>
      </c>
      <c r="H8828" s="110" t="s">
        <v>6155</v>
      </c>
      <c r="I8828" s="110"/>
    </row>
    <row r="8829" spans="1:9" ht="11.25" customHeight="1" x14ac:dyDescent="0.2">
      <c r="A8829" s="181">
        <v>105439</v>
      </c>
      <c r="B8829" s="182" t="s">
        <v>10590</v>
      </c>
      <c r="C8829" s="182" t="s">
        <v>178</v>
      </c>
      <c r="D8829" s="183">
        <v>44585</v>
      </c>
      <c r="E8829" s="188" t="s">
        <v>7328</v>
      </c>
      <c r="F8829" s="186">
        <v>74837.05</v>
      </c>
      <c r="G8829" s="185" t="s">
        <v>6171</v>
      </c>
      <c r="H8829" s="110" t="s">
        <v>6149</v>
      </c>
      <c r="I8829" s="110"/>
    </row>
    <row r="8830" spans="1:9" ht="11.25" customHeight="1" x14ac:dyDescent="0.2">
      <c r="A8830" s="181">
        <v>105441</v>
      </c>
      <c r="B8830" s="182" t="s">
        <v>10589</v>
      </c>
      <c r="C8830" s="182" t="s">
        <v>178</v>
      </c>
      <c r="D8830" s="183"/>
      <c r="E8830" s="188" t="s">
        <v>15193</v>
      </c>
      <c r="F8830" s="186">
        <v>0</v>
      </c>
      <c r="G8830" s="185" t="s">
        <v>6171</v>
      </c>
      <c r="H8830" s="110" t="s">
        <v>6149</v>
      </c>
      <c r="I8830" s="110"/>
    </row>
    <row r="8831" spans="1:9" ht="11.25" customHeight="1" x14ac:dyDescent="0.2">
      <c r="A8831" s="181">
        <v>105442</v>
      </c>
      <c r="B8831" s="182" t="s">
        <v>4102</v>
      </c>
      <c r="C8831" s="182" t="s">
        <v>178</v>
      </c>
      <c r="D8831" s="183"/>
      <c r="E8831" s="188" t="s">
        <v>15193</v>
      </c>
      <c r="F8831" s="186">
        <v>0</v>
      </c>
      <c r="G8831" s="185" t="s">
        <v>6171</v>
      </c>
      <c r="H8831" s="110" t="s">
        <v>6149</v>
      </c>
      <c r="I8831" s="110"/>
    </row>
    <row r="8832" spans="1:9" ht="11.25" customHeight="1" x14ac:dyDescent="0.2">
      <c r="A8832" s="181">
        <v>105446</v>
      </c>
      <c r="B8832" s="182" t="s">
        <v>10588</v>
      </c>
      <c r="C8832" s="182" t="s">
        <v>4459</v>
      </c>
      <c r="D8832" s="184"/>
      <c r="E8832" s="188" t="s">
        <v>15193</v>
      </c>
      <c r="F8832" s="186">
        <v>0</v>
      </c>
      <c r="G8832" s="185" t="s">
        <v>6096</v>
      </c>
      <c r="H8832" s="110" t="s">
        <v>6215</v>
      </c>
      <c r="I8832" s="110"/>
    </row>
    <row r="8833" spans="1:9" ht="11.25" customHeight="1" x14ac:dyDescent="0.2">
      <c r="A8833" s="181">
        <v>105450</v>
      </c>
      <c r="B8833" s="182" t="s">
        <v>10587</v>
      </c>
      <c r="C8833" s="182" t="s">
        <v>178</v>
      </c>
      <c r="D8833" s="183">
        <v>44585</v>
      </c>
      <c r="E8833" s="188" t="s">
        <v>7328</v>
      </c>
      <c r="F8833" s="186">
        <v>136896.20000000001</v>
      </c>
      <c r="G8833" s="185" t="s">
        <v>6096</v>
      </c>
      <c r="H8833" s="110" t="s">
        <v>6164</v>
      </c>
      <c r="I8833" s="110"/>
    </row>
    <row r="8834" spans="1:9" ht="11.25" customHeight="1" x14ac:dyDescent="0.2">
      <c r="A8834" s="181">
        <v>105451</v>
      </c>
      <c r="B8834" s="182" t="s">
        <v>10586</v>
      </c>
      <c r="C8834" s="182" t="s">
        <v>178</v>
      </c>
      <c r="D8834" s="184">
        <v>44585</v>
      </c>
      <c r="E8834" s="188" t="s">
        <v>7328</v>
      </c>
      <c r="F8834" s="186">
        <v>182425.81</v>
      </c>
      <c r="G8834" s="185" t="s">
        <v>11501</v>
      </c>
      <c r="H8834" s="110" t="s">
        <v>6152</v>
      </c>
      <c r="I8834" s="110"/>
    </row>
    <row r="8835" spans="1:9" ht="11.25" customHeight="1" x14ac:dyDescent="0.2">
      <c r="A8835" s="181">
        <v>105452</v>
      </c>
      <c r="B8835" s="182" t="s">
        <v>10585</v>
      </c>
      <c r="C8835" s="182" t="s">
        <v>178</v>
      </c>
      <c r="D8835" s="183">
        <v>44585</v>
      </c>
      <c r="E8835" s="188" t="s">
        <v>7328</v>
      </c>
      <c r="F8835" s="186">
        <v>269252.84000000003</v>
      </c>
      <c r="G8835" s="185" t="s">
        <v>6096</v>
      </c>
      <c r="H8835" s="110" t="s">
        <v>6152</v>
      </c>
      <c r="I8835" s="110"/>
    </row>
    <row r="8836" spans="1:9" ht="11.25" customHeight="1" x14ac:dyDescent="0.2">
      <c r="A8836" s="181">
        <v>105455</v>
      </c>
      <c r="B8836" s="182" t="s">
        <v>2333</v>
      </c>
      <c r="C8836" s="182" t="s">
        <v>178</v>
      </c>
      <c r="D8836" s="184">
        <v>44757</v>
      </c>
      <c r="E8836" s="188" t="s">
        <v>7328</v>
      </c>
      <c r="F8836" s="186">
        <v>4900</v>
      </c>
      <c r="G8836" s="185" t="s">
        <v>6171</v>
      </c>
      <c r="H8836" s="110" t="s">
        <v>6149</v>
      </c>
      <c r="I8836" s="110"/>
    </row>
    <row r="8837" spans="1:9" ht="11.25" customHeight="1" x14ac:dyDescent="0.2">
      <c r="A8837" s="181">
        <v>105456</v>
      </c>
      <c r="B8837" s="182" t="s">
        <v>2334</v>
      </c>
      <c r="C8837" s="182" t="s">
        <v>178</v>
      </c>
      <c r="D8837" s="183"/>
      <c r="E8837" s="188" t="s">
        <v>15193</v>
      </c>
      <c r="F8837" s="186">
        <v>0</v>
      </c>
      <c r="G8837" s="185" t="s">
        <v>6096</v>
      </c>
      <c r="H8837" s="110" t="s">
        <v>6195</v>
      </c>
      <c r="I8837" s="110"/>
    </row>
    <row r="8838" spans="1:9" ht="11.25" customHeight="1" x14ac:dyDescent="0.2">
      <c r="A8838" s="181">
        <v>105457</v>
      </c>
      <c r="B8838" s="182" t="s">
        <v>7832</v>
      </c>
      <c r="C8838" s="182" t="s">
        <v>178</v>
      </c>
      <c r="D8838" s="183">
        <v>43840</v>
      </c>
      <c r="E8838" s="188" t="s">
        <v>15196</v>
      </c>
      <c r="F8838" s="186">
        <v>5003</v>
      </c>
      <c r="G8838" s="185" t="s">
        <v>6171</v>
      </c>
      <c r="H8838" s="110" t="s">
        <v>6149</v>
      </c>
      <c r="I8838" s="110"/>
    </row>
    <row r="8839" spans="1:9" ht="11.25" customHeight="1" x14ac:dyDescent="0.2">
      <c r="A8839" s="181">
        <v>105458</v>
      </c>
      <c r="B8839" s="182" t="s">
        <v>10584</v>
      </c>
      <c r="C8839" s="182" t="s">
        <v>178</v>
      </c>
      <c r="D8839" s="183">
        <v>44592</v>
      </c>
      <c r="E8839" s="188" t="s">
        <v>7328</v>
      </c>
      <c r="F8839" s="186">
        <v>922175.01</v>
      </c>
      <c r="G8839" s="185" t="s">
        <v>6096</v>
      </c>
      <c r="H8839" s="110" t="s">
        <v>6195</v>
      </c>
      <c r="I8839" s="110"/>
    </row>
    <row r="8840" spans="1:9" ht="11.25" customHeight="1" x14ac:dyDescent="0.2">
      <c r="A8840" s="181">
        <v>105459</v>
      </c>
      <c r="B8840" s="182" t="s">
        <v>10583</v>
      </c>
      <c r="C8840" s="182" t="s">
        <v>183</v>
      </c>
      <c r="D8840" s="183"/>
      <c r="E8840" s="188" t="s">
        <v>15193</v>
      </c>
      <c r="F8840" s="186">
        <v>0</v>
      </c>
      <c r="G8840" s="185" t="s">
        <v>6507</v>
      </c>
      <c r="H8840" s="110" t="s">
        <v>6406</v>
      </c>
      <c r="I8840" s="110"/>
    </row>
    <row r="8841" spans="1:9" ht="11.25" customHeight="1" x14ac:dyDescent="0.2">
      <c r="A8841" s="181">
        <v>105460</v>
      </c>
      <c r="B8841" s="182" t="s">
        <v>10582</v>
      </c>
      <c r="C8841" s="182" t="s">
        <v>178</v>
      </c>
      <c r="D8841" s="183">
        <v>44585</v>
      </c>
      <c r="E8841" s="188" t="s">
        <v>7328</v>
      </c>
      <c r="F8841" s="186">
        <v>119671.7</v>
      </c>
      <c r="G8841" s="185" t="s">
        <v>6544</v>
      </c>
      <c r="H8841" s="110" t="s">
        <v>6116</v>
      </c>
      <c r="I8841" s="110"/>
    </row>
    <row r="8842" spans="1:9" ht="11.25" customHeight="1" x14ac:dyDescent="0.2">
      <c r="A8842" s="181">
        <v>105461</v>
      </c>
      <c r="B8842" s="182" t="s">
        <v>10581</v>
      </c>
      <c r="C8842" s="182" t="s">
        <v>178</v>
      </c>
      <c r="D8842" s="183"/>
      <c r="E8842" s="188" t="s">
        <v>15193</v>
      </c>
      <c r="F8842" s="186">
        <v>0</v>
      </c>
      <c r="G8842" s="185" t="s">
        <v>6544</v>
      </c>
      <c r="H8842" s="110" t="s">
        <v>6116</v>
      </c>
      <c r="I8842" s="110"/>
    </row>
    <row r="8843" spans="1:9" ht="11.25" customHeight="1" x14ac:dyDescent="0.2">
      <c r="A8843" s="181">
        <v>105462</v>
      </c>
      <c r="B8843" s="182" t="s">
        <v>10580</v>
      </c>
      <c r="C8843" s="182" t="s">
        <v>178</v>
      </c>
      <c r="D8843" s="183"/>
      <c r="E8843" s="188" t="s">
        <v>15193</v>
      </c>
      <c r="F8843" s="186">
        <v>0</v>
      </c>
      <c r="G8843" s="185" t="s">
        <v>6544</v>
      </c>
      <c r="H8843" s="110" t="s">
        <v>6116</v>
      </c>
      <c r="I8843" s="110"/>
    </row>
    <row r="8844" spans="1:9" ht="11.25" customHeight="1" x14ac:dyDescent="0.2">
      <c r="A8844" s="181">
        <v>105463</v>
      </c>
      <c r="B8844" s="182" t="s">
        <v>10579</v>
      </c>
      <c r="C8844" s="182" t="s">
        <v>178</v>
      </c>
      <c r="D8844" s="184">
        <v>44585</v>
      </c>
      <c r="E8844" s="188" t="s">
        <v>7328</v>
      </c>
      <c r="F8844" s="186">
        <v>369959.4</v>
      </c>
      <c r="G8844" s="185" t="s">
        <v>6096</v>
      </c>
      <c r="H8844" s="110" t="s">
        <v>6116</v>
      </c>
      <c r="I8844" s="110"/>
    </row>
    <row r="8845" spans="1:9" ht="11.25" customHeight="1" x14ac:dyDescent="0.2">
      <c r="A8845" s="181">
        <v>105464</v>
      </c>
      <c r="B8845" s="182" t="s">
        <v>2368</v>
      </c>
      <c r="C8845" s="182" t="s">
        <v>178</v>
      </c>
      <c r="D8845" s="183">
        <v>44592</v>
      </c>
      <c r="E8845" s="188" t="s">
        <v>7328</v>
      </c>
      <c r="F8845" s="186">
        <v>1347916</v>
      </c>
      <c r="G8845" s="185" t="s">
        <v>6544</v>
      </c>
      <c r="H8845" s="110" t="s">
        <v>6116</v>
      </c>
      <c r="I8845" s="110"/>
    </row>
    <row r="8846" spans="1:9" ht="11.25" customHeight="1" x14ac:dyDescent="0.2">
      <c r="A8846" s="181">
        <v>105465</v>
      </c>
      <c r="B8846" s="182" t="s">
        <v>10578</v>
      </c>
      <c r="C8846" s="182" t="s">
        <v>178</v>
      </c>
      <c r="D8846" s="183"/>
      <c r="E8846" s="188" t="s">
        <v>15193</v>
      </c>
      <c r="F8846" s="186">
        <v>0</v>
      </c>
      <c r="G8846" s="185" t="s">
        <v>6096</v>
      </c>
      <c r="H8846" s="110" t="s">
        <v>6121</v>
      </c>
      <c r="I8846" s="110"/>
    </row>
    <row r="8847" spans="1:9" ht="11.25" customHeight="1" x14ac:dyDescent="0.2">
      <c r="A8847" s="181">
        <v>105466</v>
      </c>
      <c r="B8847" s="182" t="s">
        <v>10577</v>
      </c>
      <c r="C8847" s="182" t="s">
        <v>178</v>
      </c>
      <c r="D8847" s="183"/>
      <c r="E8847" s="188" t="s">
        <v>15193</v>
      </c>
      <c r="F8847" s="186">
        <v>0</v>
      </c>
      <c r="G8847" s="185" t="s">
        <v>6096</v>
      </c>
      <c r="H8847" s="110" t="s">
        <v>6121</v>
      </c>
      <c r="I8847" s="110"/>
    </row>
    <row r="8848" spans="1:9" ht="11.25" customHeight="1" x14ac:dyDescent="0.2">
      <c r="A8848" s="181">
        <v>105467</v>
      </c>
      <c r="B8848" s="182" t="s">
        <v>10576</v>
      </c>
      <c r="C8848" s="182" t="s">
        <v>178</v>
      </c>
      <c r="D8848" s="183"/>
      <c r="E8848" s="188" t="s">
        <v>15193</v>
      </c>
      <c r="F8848" s="186">
        <v>0</v>
      </c>
      <c r="G8848" s="185" t="s">
        <v>6096</v>
      </c>
      <c r="H8848" s="110" t="s">
        <v>6121</v>
      </c>
      <c r="I8848" s="110"/>
    </row>
    <row r="8849" spans="1:9" ht="11.25" customHeight="1" x14ac:dyDescent="0.2">
      <c r="A8849" s="181">
        <v>105468</v>
      </c>
      <c r="B8849" s="182" t="s">
        <v>7452</v>
      </c>
      <c r="C8849" s="182" t="s">
        <v>178</v>
      </c>
      <c r="D8849" s="183">
        <v>43843</v>
      </c>
      <c r="E8849" s="188" t="s">
        <v>15196</v>
      </c>
      <c r="F8849" s="186">
        <v>47196</v>
      </c>
      <c r="G8849" s="185" t="s">
        <v>6096</v>
      </c>
      <c r="H8849" s="110" t="s">
        <v>6121</v>
      </c>
      <c r="I8849" s="110"/>
    </row>
    <row r="8850" spans="1:9" ht="11.25" customHeight="1" x14ac:dyDescent="0.2">
      <c r="A8850" s="181">
        <v>105469</v>
      </c>
      <c r="B8850" s="182" t="s">
        <v>3878</v>
      </c>
      <c r="C8850" s="182" t="s">
        <v>178</v>
      </c>
      <c r="D8850" s="183">
        <v>44594</v>
      </c>
      <c r="E8850" s="188" t="s">
        <v>7328</v>
      </c>
      <c r="F8850" s="186">
        <v>49065</v>
      </c>
      <c r="G8850" s="185" t="s">
        <v>6096</v>
      </c>
      <c r="H8850" s="110" t="s">
        <v>6121</v>
      </c>
      <c r="I8850" s="110"/>
    </row>
    <row r="8851" spans="1:9" ht="11.25" customHeight="1" x14ac:dyDescent="0.2">
      <c r="A8851" s="181">
        <v>105470</v>
      </c>
      <c r="B8851" s="182" t="s">
        <v>3883</v>
      </c>
      <c r="C8851" s="182" t="s">
        <v>178</v>
      </c>
      <c r="D8851" s="183">
        <v>44594</v>
      </c>
      <c r="E8851" s="188" t="s">
        <v>7328</v>
      </c>
      <c r="F8851" s="186">
        <v>15530</v>
      </c>
      <c r="G8851" s="185" t="s">
        <v>6096</v>
      </c>
      <c r="H8851" s="110" t="s">
        <v>6207</v>
      </c>
      <c r="I8851" s="110"/>
    </row>
    <row r="8852" spans="1:9" ht="11.25" customHeight="1" x14ac:dyDescent="0.2">
      <c r="A8852" s="181">
        <v>105471</v>
      </c>
      <c r="B8852" s="182" t="s">
        <v>3884</v>
      </c>
      <c r="C8852" s="182" t="s">
        <v>178</v>
      </c>
      <c r="D8852" s="183">
        <v>44594</v>
      </c>
      <c r="E8852" s="188" t="s">
        <v>7328</v>
      </c>
      <c r="F8852" s="186">
        <v>16067</v>
      </c>
      <c r="G8852" s="185" t="s">
        <v>11512</v>
      </c>
      <c r="H8852" s="110" t="s">
        <v>7568</v>
      </c>
      <c r="I8852" s="110"/>
    </row>
    <row r="8853" spans="1:9" ht="11.25" customHeight="1" x14ac:dyDescent="0.2">
      <c r="A8853" s="181">
        <v>105472</v>
      </c>
      <c r="B8853" s="182" t="s">
        <v>3879</v>
      </c>
      <c r="C8853" s="182" t="s">
        <v>178</v>
      </c>
      <c r="D8853" s="183">
        <v>44594</v>
      </c>
      <c r="E8853" s="188" t="s">
        <v>7328</v>
      </c>
      <c r="F8853" s="186">
        <v>25136</v>
      </c>
      <c r="G8853" s="185" t="s">
        <v>11512</v>
      </c>
      <c r="H8853" s="110" t="s">
        <v>7568</v>
      </c>
      <c r="I8853" s="110"/>
    </row>
    <row r="8854" spans="1:9" ht="11.25" customHeight="1" x14ac:dyDescent="0.2">
      <c r="A8854" s="181">
        <v>105473</v>
      </c>
      <c r="B8854" s="182" t="s">
        <v>3881</v>
      </c>
      <c r="C8854" s="182" t="s">
        <v>178</v>
      </c>
      <c r="D8854" s="183">
        <v>44594</v>
      </c>
      <c r="E8854" s="188" t="s">
        <v>7328</v>
      </c>
      <c r="F8854" s="186">
        <v>26111</v>
      </c>
      <c r="G8854" s="185" t="s">
        <v>6096</v>
      </c>
      <c r="H8854" s="110" t="s">
        <v>6573</v>
      </c>
      <c r="I8854" s="110"/>
    </row>
    <row r="8855" spans="1:9" ht="11.25" customHeight="1" x14ac:dyDescent="0.2">
      <c r="A8855" s="181">
        <v>105474</v>
      </c>
      <c r="B8855" s="182" t="s">
        <v>3880</v>
      </c>
      <c r="C8855" s="182" t="s">
        <v>178</v>
      </c>
      <c r="D8855" s="183">
        <v>44594</v>
      </c>
      <c r="E8855" s="188" t="s">
        <v>7328</v>
      </c>
      <c r="F8855" s="186">
        <v>26468</v>
      </c>
      <c r="G8855" s="185" t="s">
        <v>6497</v>
      </c>
      <c r="H8855" s="110" t="s">
        <v>6116</v>
      </c>
      <c r="I8855" s="110"/>
    </row>
    <row r="8856" spans="1:9" ht="11.25" customHeight="1" x14ac:dyDescent="0.2">
      <c r="A8856" s="181">
        <v>105475</v>
      </c>
      <c r="B8856" s="182" t="s">
        <v>10575</v>
      </c>
      <c r="C8856" s="182" t="s">
        <v>178</v>
      </c>
      <c r="D8856" s="183">
        <v>44594</v>
      </c>
      <c r="E8856" s="188" t="s">
        <v>7328</v>
      </c>
      <c r="F8856" s="186">
        <v>24701</v>
      </c>
      <c r="G8856" s="185" t="s">
        <v>6497</v>
      </c>
      <c r="H8856" s="110" t="s">
        <v>6116</v>
      </c>
      <c r="I8856" s="110"/>
    </row>
    <row r="8857" spans="1:9" ht="11.25" customHeight="1" x14ac:dyDescent="0.2">
      <c r="A8857" s="181">
        <v>105476</v>
      </c>
      <c r="B8857" s="182" t="s">
        <v>10574</v>
      </c>
      <c r="C8857" s="182" t="s">
        <v>178</v>
      </c>
      <c r="D8857" s="183">
        <v>44594</v>
      </c>
      <c r="E8857" s="188" t="s">
        <v>7328</v>
      </c>
      <c r="F8857" s="186">
        <v>42183</v>
      </c>
      <c r="G8857" s="185" t="s">
        <v>6550</v>
      </c>
      <c r="H8857" s="110" t="s">
        <v>6121</v>
      </c>
      <c r="I8857" s="110"/>
    </row>
    <row r="8858" spans="1:9" ht="11.25" customHeight="1" x14ac:dyDescent="0.2">
      <c r="A8858" s="181">
        <v>105477</v>
      </c>
      <c r="B8858" s="182" t="s">
        <v>10573</v>
      </c>
      <c r="C8858" s="182" t="s">
        <v>168</v>
      </c>
      <c r="D8858" s="183"/>
      <c r="E8858" s="188" t="s">
        <v>15193</v>
      </c>
      <c r="F8858" s="186">
        <v>0</v>
      </c>
      <c r="G8858" s="185" t="s">
        <v>6550</v>
      </c>
      <c r="H8858" s="110" t="s">
        <v>6121</v>
      </c>
      <c r="I8858" s="110"/>
    </row>
    <row r="8859" spans="1:9" ht="11.25" customHeight="1" x14ac:dyDescent="0.2">
      <c r="A8859" s="181">
        <v>105478</v>
      </c>
      <c r="B8859" s="182" t="s">
        <v>1287</v>
      </c>
      <c r="C8859" s="182" t="s">
        <v>178</v>
      </c>
      <c r="D8859" s="183">
        <v>44590</v>
      </c>
      <c r="E8859" s="188" t="s">
        <v>7328</v>
      </c>
      <c r="F8859" s="186">
        <v>36386</v>
      </c>
      <c r="G8859" s="185" t="s">
        <v>6550</v>
      </c>
      <c r="H8859" s="110" t="s">
        <v>6121</v>
      </c>
      <c r="I8859" s="110"/>
    </row>
    <row r="8860" spans="1:9" ht="11.25" customHeight="1" x14ac:dyDescent="0.2">
      <c r="A8860" s="181">
        <v>105479</v>
      </c>
      <c r="B8860" s="182" t="s">
        <v>10572</v>
      </c>
      <c r="C8860" s="182" t="s">
        <v>171</v>
      </c>
      <c r="D8860" s="183"/>
      <c r="E8860" s="188" t="s">
        <v>15193</v>
      </c>
      <c r="F8860" s="186">
        <v>0</v>
      </c>
      <c r="G8860" s="185" t="s">
        <v>6550</v>
      </c>
      <c r="H8860" s="110" t="s">
        <v>6121</v>
      </c>
      <c r="I8860" s="110"/>
    </row>
    <row r="8861" spans="1:9" ht="11.25" customHeight="1" x14ac:dyDescent="0.2">
      <c r="A8861" s="181">
        <v>105480</v>
      </c>
      <c r="B8861" s="182" t="s">
        <v>10571</v>
      </c>
      <c r="C8861" s="182" t="s">
        <v>178</v>
      </c>
      <c r="D8861" s="183"/>
      <c r="E8861" s="188" t="s">
        <v>15193</v>
      </c>
      <c r="F8861" s="186">
        <v>0</v>
      </c>
      <c r="G8861" s="185" t="s">
        <v>6096</v>
      </c>
      <c r="H8861" s="110" t="s">
        <v>6221</v>
      </c>
      <c r="I8861" s="110"/>
    </row>
    <row r="8862" spans="1:9" ht="11.25" customHeight="1" x14ac:dyDescent="0.2">
      <c r="A8862" s="181">
        <v>105481</v>
      </c>
      <c r="B8862" s="182" t="s">
        <v>10570</v>
      </c>
      <c r="C8862" s="182" t="s">
        <v>178</v>
      </c>
      <c r="D8862" s="184"/>
      <c r="E8862" s="188" t="s">
        <v>15193</v>
      </c>
      <c r="F8862" s="186">
        <v>0</v>
      </c>
      <c r="G8862" s="185" t="s">
        <v>6096</v>
      </c>
      <c r="H8862" s="110" t="s">
        <v>6221</v>
      </c>
      <c r="I8862" s="110"/>
    </row>
    <row r="8863" spans="1:9" ht="11.25" customHeight="1" x14ac:dyDescent="0.2">
      <c r="A8863" s="181">
        <v>105482</v>
      </c>
      <c r="B8863" s="182" t="s">
        <v>1416</v>
      </c>
      <c r="C8863" s="182" t="s">
        <v>178</v>
      </c>
      <c r="D8863" s="184">
        <v>44591</v>
      </c>
      <c r="E8863" s="188" t="s">
        <v>7328</v>
      </c>
      <c r="F8863" s="186">
        <v>12712</v>
      </c>
      <c r="G8863" s="185" t="s">
        <v>6096</v>
      </c>
      <c r="H8863" s="110" t="s">
        <v>6221</v>
      </c>
      <c r="I8863" s="110"/>
    </row>
    <row r="8864" spans="1:9" ht="11.25" customHeight="1" x14ac:dyDescent="0.2">
      <c r="A8864" s="181">
        <v>105483</v>
      </c>
      <c r="B8864" s="182" t="s">
        <v>3344</v>
      </c>
      <c r="C8864" s="182" t="s">
        <v>178</v>
      </c>
      <c r="D8864" s="184"/>
      <c r="E8864" s="188" t="s">
        <v>15193</v>
      </c>
      <c r="F8864" s="186">
        <v>0</v>
      </c>
      <c r="G8864" s="185" t="s">
        <v>6096</v>
      </c>
      <c r="H8864" s="110" t="s">
        <v>6221</v>
      </c>
      <c r="I8864" s="110"/>
    </row>
    <row r="8865" spans="1:9" ht="11.25" customHeight="1" x14ac:dyDescent="0.2">
      <c r="A8865" s="181">
        <v>105484</v>
      </c>
      <c r="B8865" s="182" t="s">
        <v>3349</v>
      </c>
      <c r="C8865" s="182" t="s">
        <v>178</v>
      </c>
      <c r="D8865" s="183"/>
      <c r="E8865" s="188" t="s">
        <v>15193</v>
      </c>
      <c r="F8865" s="186">
        <v>0</v>
      </c>
      <c r="G8865" s="185" t="s">
        <v>6096</v>
      </c>
      <c r="H8865" s="110" t="s">
        <v>6221</v>
      </c>
      <c r="I8865" s="110"/>
    </row>
    <row r="8866" spans="1:9" ht="11.25" customHeight="1" x14ac:dyDescent="0.2">
      <c r="A8866" s="181">
        <v>105485</v>
      </c>
      <c r="B8866" s="182" t="s">
        <v>8954</v>
      </c>
      <c r="C8866" s="182" t="s">
        <v>178</v>
      </c>
      <c r="D8866" s="183">
        <v>43539</v>
      </c>
      <c r="E8866" s="188" t="s">
        <v>15195</v>
      </c>
      <c r="F8866" s="186">
        <v>195617</v>
      </c>
      <c r="G8866" s="185" t="s">
        <v>6096</v>
      </c>
      <c r="H8866" s="110" t="s">
        <v>6221</v>
      </c>
      <c r="I8866" s="110"/>
    </row>
    <row r="8867" spans="1:9" ht="11.25" customHeight="1" x14ac:dyDescent="0.2">
      <c r="A8867" s="181">
        <v>105486</v>
      </c>
      <c r="B8867" s="182" t="s">
        <v>10569</v>
      </c>
      <c r="C8867" s="182" t="s">
        <v>178</v>
      </c>
      <c r="D8867" s="183"/>
      <c r="E8867" s="188" t="s">
        <v>15193</v>
      </c>
      <c r="F8867" s="186">
        <v>0</v>
      </c>
      <c r="G8867" s="185" t="s">
        <v>11370</v>
      </c>
      <c r="H8867" s="110" t="s">
        <v>6485</v>
      </c>
      <c r="I8867" s="110"/>
    </row>
    <row r="8868" spans="1:9" ht="11.25" customHeight="1" x14ac:dyDescent="0.2">
      <c r="A8868" s="181">
        <v>105487</v>
      </c>
      <c r="B8868" s="182" t="s">
        <v>10568</v>
      </c>
      <c r="C8868" s="182" t="s">
        <v>178</v>
      </c>
      <c r="D8868" s="183"/>
      <c r="E8868" s="188" t="s">
        <v>15193</v>
      </c>
      <c r="F8868" s="186">
        <v>0</v>
      </c>
      <c r="G8868" s="185" t="s">
        <v>7526</v>
      </c>
      <c r="H8868" s="110" t="s">
        <v>6429</v>
      </c>
      <c r="I8868" s="110"/>
    </row>
    <row r="8869" spans="1:9" ht="11.25" customHeight="1" x14ac:dyDescent="0.2">
      <c r="A8869" s="181">
        <v>105488</v>
      </c>
      <c r="B8869" s="182" t="s">
        <v>1211</v>
      </c>
      <c r="C8869" s="182" t="s">
        <v>171</v>
      </c>
      <c r="D8869" s="183">
        <v>44589</v>
      </c>
      <c r="E8869" s="188" t="s">
        <v>7328</v>
      </c>
      <c r="F8869" s="186">
        <v>6610</v>
      </c>
      <c r="G8869" s="185" t="s">
        <v>6096</v>
      </c>
      <c r="H8869" s="110" t="s">
        <v>6370</v>
      </c>
      <c r="I8869" s="110"/>
    </row>
    <row r="8870" spans="1:9" ht="11.25" customHeight="1" x14ac:dyDescent="0.2">
      <c r="A8870" s="181">
        <v>105489</v>
      </c>
      <c r="B8870" s="182" t="s">
        <v>1302</v>
      </c>
      <c r="C8870" s="182" t="s">
        <v>171</v>
      </c>
      <c r="D8870" s="183">
        <v>44590</v>
      </c>
      <c r="E8870" s="188" t="s">
        <v>7328</v>
      </c>
      <c r="F8870" s="186">
        <v>2901.01</v>
      </c>
      <c r="G8870" s="185" t="s">
        <v>6096</v>
      </c>
      <c r="H8870" s="110" t="s">
        <v>6155</v>
      </c>
      <c r="I8870" s="110"/>
    </row>
    <row r="8871" spans="1:9" ht="11.25" customHeight="1" x14ac:dyDescent="0.2">
      <c r="A8871" s="181">
        <v>105490</v>
      </c>
      <c r="B8871" s="182" t="s">
        <v>3345</v>
      </c>
      <c r="C8871" s="182" t="s">
        <v>178</v>
      </c>
      <c r="D8871" s="183"/>
      <c r="E8871" s="188" t="s">
        <v>15193</v>
      </c>
      <c r="F8871" s="186">
        <v>0</v>
      </c>
      <c r="G8871" s="185" t="s">
        <v>6096</v>
      </c>
      <c r="H8871" s="110" t="s">
        <v>6194</v>
      </c>
      <c r="I8871" s="110"/>
    </row>
    <row r="8872" spans="1:9" ht="11.25" customHeight="1" x14ac:dyDescent="0.2">
      <c r="A8872" s="181">
        <v>105491</v>
      </c>
      <c r="B8872" s="182" t="s">
        <v>3339</v>
      </c>
      <c r="C8872" s="182" t="s">
        <v>178</v>
      </c>
      <c r="D8872" s="184"/>
      <c r="E8872" s="188" t="s">
        <v>15193</v>
      </c>
      <c r="F8872" s="186">
        <v>0</v>
      </c>
      <c r="G8872" s="185" t="s">
        <v>6497</v>
      </c>
      <c r="H8872" s="110" t="s">
        <v>6116</v>
      </c>
      <c r="I8872" s="110"/>
    </row>
    <row r="8873" spans="1:9" ht="11.25" customHeight="1" x14ac:dyDescent="0.2">
      <c r="A8873" s="181">
        <v>105492</v>
      </c>
      <c r="B8873" s="182" t="s">
        <v>10567</v>
      </c>
      <c r="C8873" s="182" t="s">
        <v>178</v>
      </c>
      <c r="D8873" s="183"/>
      <c r="E8873" s="188" t="s">
        <v>15193</v>
      </c>
      <c r="F8873" s="186">
        <v>0</v>
      </c>
      <c r="G8873" s="185" t="s">
        <v>11525</v>
      </c>
      <c r="H8873" s="110" t="s">
        <v>6221</v>
      </c>
      <c r="I8873" s="110"/>
    </row>
    <row r="8874" spans="1:9" ht="11.25" customHeight="1" x14ac:dyDescent="0.2">
      <c r="A8874" s="181">
        <v>105493</v>
      </c>
      <c r="B8874" s="182" t="s">
        <v>3338</v>
      </c>
      <c r="C8874" s="182" t="s">
        <v>178</v>
      </c>
      <c r="D8874" s="183"/>
      <c r="E8874" s="188" t="s">
        <v>15193</v>
      </c>
      <c r="F8874" s="186">
        <v>0</v>
      </c>
      <c r="G8874" s="185" t="s">
        <v>11525</v>
      </c>
      <c r="H8874" s="110" t="s">
        <v>6221</v>
      </c>
      <c r="I8874" s="110"/>
    </row>
    <row r="8875" spans="1:9" ht="11.25" customHeight="1" x14ac:dyDescent="0.2">
      <c r="A8875" s="181">
        <v>105494</v>
      </c>
      <c r="B8875" s="182" t="s">
        <v>10566</v>
      </c>
      <c r="C8875" s="182" t="s">
        <v>178</v>
      </c>
      <c r="D8875" s="183"/>
      <c r="E8875" s="188" t="s">
        <v>15193</v>
      </c>
      <c r="F8875" s="186">
        <v>0</v>
      </c>
      <c r="G8875" s="185" t="s">
        <v>6096</v>
      </c>
      <c r="H8875" s="110" t="s">
        <v>6221</v>
      </c>
      <c r="I8875" s="110"/>
    </row>
    <row r="8876" spans="1:9" ht="11.25" customHeight="1" x14ac:dyDescent="0.2">
      <c r="A8876" s="181">
        <v>105495</v>
      </c>
      <c r="B8876" s="182" t="s">
        <v>3967</v>
      </c>
      <c r="C8876" s="182" t="s">
        <v>178</v>
      </c>
      <c r="D8876" s="184"/>
      <c r="E8876" s="188" t="s">
        <v>15193</v>
      </c>
      <c r="F8876" s="186">
        <v>0</v>
      </c>
      <c r="G8876" s="185" t="s">
        <v>6096</v>
      </c>
      <c r="H8876" s="110" t="s">
        <v>6221</v>
      </c>
      <c r="I8876" s="110"/>
    </row>
    <row r="8877" spans="1:9" ht="11.25" customHeight="1" x14ac:dyDescent="0.2">
      <c r="A8877" s="181">
        <v>105496</v>
      </c>
      <c r="B8877" s="182" t="s">
        <v>1573</v>
      </c>
      <c r="C8877" s="182" t="s">
        <v>168</v>
      </c>
      <c r="D8877" s="184">
        <v>44592</v>
      </c>
      <c r="E8877" s="188" t="s">
        <v>7328</v>
      </c>
      <c r="F8877" s="186">
        <v>1025.01</v>
      </c>
      <c r="G8877" s="185" t="s">
        <v>6529</v>
      </c>
      <c r="H8877" s="110" t="s">
        <v>6203</v>
      </c>
      <c r="I8877" s="110"/>
    </row>
    <row r="8878" spans="1:9" ht="11.25" customHeight="1" x14ac:dyDescent="0.2">
      <c r="A8878" s="181">
        <v>105497</v>
      </c>
      <c r="B8878" s="182" t="s">
        <v>3892</v>
      </c>
      <c r="C8878" s="182" t="s">
        <v>178</v>
      </c>
      <c r="D8878" s="183"/>
      <c r="E8878" s="188" t="s">
        <v>15193</v>
      </c>
      <c r="F8878" s="186">
        <v>0</v>
      </c>
      <c r="G8878" s="185" t="s">
        <v>6719</v>
      </c>
      <c r="H8878" s="110" t="s">
        <v>6149</v>
      </c>
      <c r="I8878" s="110"/>
    </row>
    <row r="8879" spans="1:9" ht="11.25" customHeight="1" x14ac:dyDescent="0.2">
      <c r="A8879" s="181">
        <v>105498</v>
      </c>
      <c r="B8879" s="182" t="s">
        <v>3895</v>
      </c>
      <c r="C8879" s="182" t="s">
        <v>178</v>
      </c>
      <c r="D8879" s="183"/>
      <c r="E8879" s="188" t="s">
        <v>15193</v>
      </c>
      <c r="F8879" s="186">
        <v>0</v>
      </c>
      <c r="G8879" s="185" t="s">
        <v>6719</v>
      </c>
      <c r="H8879" s="110" t="s">
        <v>6149</v>
      </c>
      <c r="I8879" s="110"/>
    </row>
    <row r="8880" spans="1:9" ht="11.25" customHeight="1" x14ac:dyDescent="0.2">
      <c r="A8880" s="181">
        <v>105499</v>
      </c>
      <c r="B8880" s="182" t="s">
        <v>3921</v>
      </c>
      <c r="C8880" s="182" t="s">
        <v>178</v>
      </c>
      <c r="D8880" s="183"/>
      <c r="E8880" s="188" t="s">
        <v>15193</v>
      </c>
      <c r="F8880" s="186">
        <v>0</v>
      </c>
      <c r="G8880" s="185" t="s">
        <v>6096</v>
      </c>
      <c r="H8880" s="110" t="s">
        <v>6207</v>
      </c>
      <c r="I8880" s="110"/>
    </row>
    <row r="8881" spans="1:9" ht="11.25" customHeight="1" x14ac:dyDescent="0.2">
      <c r="A8881" s="181">
        <v>105500</v>
      </c>
      <c r="B8881" s="182" t="s">
        <v>3887</v>
      </c>
      <c r="C8881" s="182" t="s">
        <v>178</v>
      </c>
      <c r="D8881" s="183"/>
      <c r="E8881" s="188" t="s">
        <v>15193</v>
      </c>
      <c r="F8881" s="186">
        <v>0</v>
      </c>
      <c r="G8881" s="185" t="s">
        <v>6096</v>
      </c>
      <c r="H8881" s="110" t="s">
        <v>6207</v>
      </c>
      <c r="I8881" s="110"/>
    </row>
    <row r="8882" spans="1:9" ht="11.25" customHeight="1" x14ac:dyDescent="0.2">
      <c r="A8882" s="181">
        <v>105501</v>
      </c>
      <c r="B8882" s="182" t="s">
        <v>3926</v>
      </c>
      <c r="C8882" s="182" t="s">
        <v>178</v>
      </c>
      <c r="D8882" s="183"/>
      <c r="E8882" s="188" t="s">
        <v>15193</v>
      </c>
      <c r="F8882" s="186">
        <v>0</v>
      </c>
      <c r="G8882" s="185" t="s">
        <v>6096</v>
      </c>
      <c r="H8882" s="110" t="s">
        <v>6207</v>
      </c>
      <c r="I8882" s="110"/>
    </row>
    <row r="8883" spans="1:9" ht="11.25" customHeight="1" x14ac:dyDescent="0.2">
      <c r="A8883" s="181">
        <v>105502</v>
      </c>
      <c r="B8883" s="182" t="s">
        <v>3912</v>
      </c>
      <c r="C8883" s="182" t="s">
        <v>178</v>
      </c>
      <c r="D8883" s="183"/>
      <c r="E8883" s="188" t="s">
        <v>15193</v>
      </c>
      <c r="F8883" s="186">
        <v>0</v>
      </c>
      <c r="G8883" s="185" t="s">
        <v>6636</v>
      </c>
      <c r="H8883" s="110" t="s">
        <v>6664</v>
      </c>
      <c r="I8883" s="110"/>
    </row>
    <row r="8884" spans="1:9" ht="11.25" customHeight="1" x14ac:dyDescent="0.2">
      <c r="A8884" s="181">
        <v>105503</v>
      </c>
      <c r="B8884" s="182" t="s">
        <v>3920</v>
      </c>
      <c r="C8884" s="182" t="s">
        <v>178</v>
      </c>
      <c r="D8884" s="184"/>
      <c r="E8884" s="188" t="s">
        <v>15193</v>
      </c>
      <c r="F8884" s="186">
        <v>0</v>
      </c>
      <c r="G8884" s="185" t="s">
        <v>10178</v>
      </c>
      <c r="H8884" s="110" t="s">
        <v>7568</v>
      </c>
      <c r="I8884" s="110"/>
    </row>
    <row r="8885" spans="1:9" ht="11.25" customHeight="1" x14ac:dyDescent="0.2">
      <c r="A8885" s="181">
        <v>105504</v>
      </c>
      <c r="B8885" s="182" t="s">
        <v>3918</v>
      </c>
      <c r="C8885" s="182" t="s">
        <v>178</v>
      </c>
      <c r="D8885" s="183"/>
      <c r="E8885" s="188" t="s">
        <v>15193</v>
      </c>
      <c r="F8885" s="186">
        <v>0</v>
      </c>
      <c r="G8885" s="185" t="s">
        <v>6548</v>
      </c>
      <c r="H8885" s="110" t="s">
        <v>6266</v>
      </c>
      <c r="I8885" s="110"/>
    </row>
    <row r="8886" spans="1:9" ht="11.25" customHeight="1" x14ac:dyDescent="0.2">
      <c r="A8886" s="181">
        <v>105505</v>
      </c>
      <c r="B8886" s="182" t="s">
        <v>3919</v>
      </c>
      <c r="C8886" s="182" t="s">
        <v>178</v>
      </c>
      <c r="D8886" s="183"/>
      <c r="E8886" s="188" t="s">
        <v>15193</v>
      </c>
      <c r="F8886" s="186">
        <v>0</v>
      </c>
      <c r="G8886" s="185" t="s">
        <v>6096</v>
      </c>
      <c r="H8886" s="110" t="s">
        <v>6266</v>
      </c>
      <c r="I8886" s="110"/>
    </row>
    <row r="8887" spans="1:9" ht="11.25" customHeight="1" x14ac:dyDescent="0.2">
      <c r="A8887" s="181">
        <v>105506</v>
      </c>
      <c r="B8887" s="182" t="s">
        <v>3925</v>
      </c>
      <c r="C8887" s="182" t="s">
        <v>178</v>
      </c>
      <c r="D8887" s="183"/>
      <c r="E8887" s="188" t="s">
        <v>15193</v>
      </c>
      <c r="F8887" s="186">
        <v>0</v>
      </c>
      <c r="G8887" s="185" t="s">
        <v>7075</v>
      </c>
      <c r="H8887" s="110" t="s">
        <v>6121</v>
      </c>
      <c r="I8887" s="110"/>
    </row>
    <row r="8888" spans="1:9" ht="11.25" customHeight="1" x14ac:dyDescent="0.2">
      <c r="A8888" s="181">
        <v>105507</v>
      </c>
      <c r="B8888" s="182" t="s">
        <v>3924</v>
      </c>
      <c r="C8888" s="182" t="s">
        <v>178</v>
      </c>
      <c r="D8888" s="183"/>
      <c r="E8888" s="188" t="s">
        <v>15193</v>
      </c>
      <c r="F8888" s="186">
        <v>0</v>
      </c>
      <c r="G8888" s="185" t="s">
        <v>7076</v>
      </c>
      <c r="H8888" s="110" t="s">
        <v>6121</v>
      </c>
      <c r="I8888" s="110"/>
    </row>
    <row r="8889" spans="1:9" ht="11.25" customHeight="1" x14ac:dyDescent="0.2">
      <c r="A8889" s="181">
        <v>105508</v>
      </c>
      <c r="B8889" s="182" t="s">
        <v>3914</v>
      </c>
      <c r="C8889" s="182" t="s">
        <v>178</v>
      </c>
      <c r="D8889" s="184"/>
      <c r="E8889" s="188" t="s">
        <v>15193</v>
      </c>
      <c r="F8889" s="186">
        <v>0</v>
      </c>
      <c r="G8889" s="185" t="s">
        <v>7841</v>
      </c>
      <c r="H8889" s="110" t="s">
        <v>6149</v>
      </c>
      <c r="I8889" s="110"/>
    </row>
    <row r="8890" spans="1:9" ht="11.25" customHeight="1" x14ac:dyDescent="0.2">
      <c r="A8890" s="181">
        <v>105510</v>
      </c>
      <c r="B8890" s="182" t="s">
        <v>10565</v>
      </c>
      <c r="C8890" s="182" t="s">
        <v>171</v>
      </c>
      <c r="D8890" s="183">
        <v>44991</v>
      </c>
      <c r="E8890" s="188" t="s">
        <v>15194</v>
      </c>
      <c r="F8890" s="186">
        <v>178925</v>
      </c>
      <c r="G8890" s="185" t="s">
        <v>7841</v>
      </c>
      <c r="H8890" s="110" t="s">
        <v>6149</v>
      </c>
      <c r="I8890" s="110"/>
    </row>
    <row r="8891" spans="1:9" ht="11.25" customHeight="1" x14ac:dyDescent="0.2">
      <c r="A8891" s="181">
        <v>105511</v>
      </c>
      <c r="B8891" s="182" t="s">
        <v>1723</v>
      </c>
      <c r="C8891" s="182" t="s">
        <v>178</v>
      </c>
      <c r="D8891" s="183">
        <v>44592</v>
      </c>
      <c r="E8891" s="188" t="s">
        <v>7328</v>
      </c>
      <c r="F8891" s="186">
        <v>49536</v>
      </c>
      <c r="G8891" s="185" t="s">
        <v>7841</v>
      </c>
      <c r="H8891" s="110" t="s">
        <v>6149</v>
      </c>
      <c r="I8891" s="110"/>
    </row>
    <row r="8892" spans="1:9" ht="11.25" customHeight="1" x14ac:dyDescent="0.2">
      <c r="A8892" s="181">
        <v>105512</v>
      </c>
      <c r="B8892" s="182" t="s">
        <v>4222</v>
      </c>
      <c r="C8892" s="182" t="s">
        <v>178</v>
      </c>
      <c r="D8892" s="184">
        <v>44601</v>
      </c>
      <c r="E8892" s="188" t="s">
        <v>7328</v>
      </c>
      <c r="F8892" s="186">
        <v>29574</v>
      </c>
      <c r="G8892" s="185" t="s">
        <v>7841</v>
      </c>
      <c r="H8892" s="110" t="s">
        <v>6149</v>
      </c>
      <c r="I8892" s="110"/>
    </row>
    <row r="8893" spans="1:9" ht="11.25" customHeight="1" x14ac:dyDescent="0.2">
      <c r="A8893" s="181">
        <v>105514</v>
      </c>
      <c r="B8893" s="182" t="s">
        <v>4165</v>
      </c>
      <c r="C8893" s="182" t="s">
        <v>178</v>
      </c>
      <c r="D8893" s="183"/>
      <c r="E8893" s="188" t="s">
        <v>15193</v>
      </c>
      <c r="F8893" s="186">
        <v>0</v>
      </c>
      <c r="G8893" s="185" t="s">
        <v>6096</v>
      </c>
      <c r="H8893" s="110" t="s">
        <v>6406</v>
      </c>
      <c r="I8893" s="110"/>
    </row>
    <row r="8894" spans="1:9" ht="11.25" customHeight="1" x14ac:dyDescent="0.2">
      <c r="A8894" s="181">
        <v>105515</v>
      </c>
      <c r="B8894" s="182" t="s">
        <v>10564</v>
      </c>
      <c r="C8894" s="182" t="s">
        <v>178</v>
      </c>
      <c r="D8894" s="183"/>
      <c r="E8894" s="188" t="s">
        <v>15193</v>
      </c>
      <c r="F8894" s="186">
        <v>0</v>
      </c>
      <c r="G8894" s="185" t="s">
        <v>11541</v>
      </c>
      <c r="H8894" s="110" t="s">
        <v>6406</v>
      </c>
      <c r="I8894" s="110"/>
    </row>
    <row r="8895" spans="1:9" ht="11.25" customHeight="1" x14ac:dyDescent="0.2">
      <c r="A8895" s="181">
        <v>105518</v>
      </c>
      <c r="B8895" s="182" t="s">
        <v>3927</v>
      </c>
      <c r="C8895" s="182" t="s">
        <v>178</v>
      </c>
      <c r="D8895" s="184"/>
      <c r="E8895" s="188" t="s">
        <v>15193</v>
      </c>
      <c r="F8895" s="186">
        <v>0</v>
      </c>
      <c r="G8895" s="185" t="s">
        <v>8991</v>
      </c>
      <c r="H8895" s="110" t="s">
        <v>6207</v>
      </c>
      <c r="I8895" s="110"/>
    </row>
    <row r="8896" spans="1:9" ht="11.25" customHeight="1" x14ac:dyDescent="0.2">
      <c r="A8896" s="181">
        <v>105519</v>
      </c>
      <c r="B8896" s="182" t="s">
        <v>10563</v>
      </c>
      <c r="C8896" s="182" t="s">
        <v>178</v>
      </c>
      <c r="D8896" s="184"/>
      <c r="E8896" s="188" t="s">
        <v>15193</v>
      </c>
      <c r="F8896" s="186">
        <v>0</v>
      </c>
      <c r="G8896" s="185" t="s">
        <v>8991</v>
      </c>
      <c r="H8896" s="110" t="s">
        <v>6207</v>
      </c>
      <c r="I8896" s="110"/>
    </row>
    <row r="8897" spans="1:9" ht="11.25" customHeight="1" x14ac:dyDescent="0.2">
      <c r="A8897" s="181">
        <v>105520</v>
      </c>
      <c r="B8897" s="182" t="s">
        <v>3888</v>
      </c>
      <c r="C8897" s="182" t="s">
        <v>178</v>
      </c>
      <c r="D8897" s="183"/>
      <c r="E8897" s="188" t="s">
        <v>15193</v>
      </c>
      <c r="F8897" s="186">
        <v>0</v>
      </c>
      <c r="G8897" s="185" t="s">
        <v>7401</v>
      </c>
      <c r="H8897" s="110" t="s">
        <v>6116</v>
      </c>
      <c r="I8897" s="110"/>
    </row>
    <row r="8898" spans="1:9" ht="11.25" customHeight="1" x14ac:dyDescent="0.2">
      <c r="A8898" s="181">
        <v>105521</v>
      </c>
      <c r="B8898" s="182" t="s">
        <v>3916</v>
      </c>
      <c r="C8898" s="182" t="s">
        <v>178</v>
      </c>
      <c r="D8898" s="183"/>
      <c r="E8898" s="188" t="s">
        <v>15193</v>
      </c>
      <c r="F8898" s="186">
        <v>0</v>
      </c>
      <c r="G8898" s="185" t="s">
        <v>7412</v>
      </c>
      <c r="H8898" s="110" t="s">
        <v>6361</v>
      </c>
      <c r="I8898" s="110"/>
    </row>
    <row r="8899" spans="1:9" ht="11.25" customHeight="1" x14ac:dyDescent="0.2">
      <c r="A8899" s="181">
        <v>105522</v>
      </c>
      <c r="B8899" s="182" t="s">
        <v>3923</v>
      </c>
      <c r="C8899" s="182" t="s">
        <v>178</v>
      </c>
      <c r="D8899" s="183"/>
      <c r="E8899" s="188" t="s">
        <v>15193</v>
      </c>
      <c r="F8899" s="186">
        <v>0</v>
      </c>
      <c r="G8899" s="185" t="s">
        <v>6096</v>
      </c>
      <c r="H8899" s="110" t="s">
        <v>6119</v>
      </c>
      <c r="I8899" s="110"/>
    </row>
    <row r="8900" spans="1:9" ht="11.25" customHeight="1" x14ac:dyDescent="0.2">
      <c r="A8900" s="181">
        <v>105523</v>
      </c>
      <c r="B8900" s="182" t="s">
        <v>3885</v>
      </c>
      <c r="C8900" s="182" t="s">
        <v>178</v>
      </c>
      <c r="D8900" s="184"/>
      <c r="E8900" s="188" t="s">
        <v>15193</v>
      </c>
      <c r="F8900" s="186">
        <v>0</v>
      </c>
      <c r="G8900" s="185" t="s">
        <v>6096</v>
      </c>
      <c r="H8900" s="110" t="s">
        <v>6116</v>
      </c>
      <c r="I8900" s="110"/>
    </row>
    <row r="8901" spans="1:9" ht="11.25" customHeight="1" x14ac:dyDescent="0.2">
      <c r="A8901" s="181">
        <v>105524</v>
      </c>
      <c r="B8901" s="182" t="s">
        <v>3886</v>
      </c>
      <c r="C8901" s="182" t="s">
        <v>178</v>
      </c>
      <c r="D8901" s="183"/>
      <c r="E8901" s="188" t="s">
        <v>15193</v>
      </c>
      <c r="F8901" s="186">
        <v>0</v>
      </c>
      <c r="G8901" s="185" t="s">
        <v>9101</v>
      </c>
      <c r="H8901" s="110" t="s">
        <v>6236</v>
      </c>
      <c r="I8901" s="110"/>
    </row>
    <row r="8902" spans="1:9" ht="11.25" customHeight="1" x14ac:dyDescent="0.2">
      <c r="A8902" s="181">
        <v>105525</v>
      </c>
      <c r="B8902" s="182" t="s">
        <v>2744</v>
      </c>
      <c r="C8902" s="182" t="s">
        <v>171</v>
      </c>
      <c r="D8902" s="184"/>
      <c r="E8902" s="188" t="s">
        <v>15193</v>
      </c>
      <c r="F8902" s="186">
        <v>0</v>
      </c>
      <c r="G8902" s="185" t="s">
        <v>9101</v>
      </c>
      <c r="H8902" s="110" t="s">
        <v>6236</v>
      </c>
      <c r="I8902" s="110"/>
    </row>
    <row r="8903" spans="1:9" ht="11.25" customHeight="1" x14ac:dyDescent="0.2">
      <c r="A8903" s="181">
        <v>105526</v>
      </c>
      <c r="B8903" s="182" t="s">
        <v>3930</v>
      </c>
      <c r="C8903" s="182" t="s">
        <v>178</v>
      </c>
      <c r="D8903" s="183"/>
      <c r="E8903" s="188" t="s">
        <v>15193</v>
      </c>
      <c r="F8903" s="186">
        <v>0</v>
      </c>
      <c r="G8903" s="185" t="s">
        <v>6096</v>
      </c>
      <c r="H8903" s="110" t="s">
        <v>6272</v>
      </c>
      <c r="I8903" s="110"/>
    </row>
    <row r="8904" spans="1:9" ht="11.25" customHeight="1" x14ac:dyDescent="0.2">
      <c r="A8904" s="181">
        <v>105527</v>
      </c>
      <c r="B8904" s="182" t="s">
        <v>3917</v>
      </c>
      <c r="C8904" s="182" t="s">
        <v>178</v>
      </c>
      <c r="D8904" s="183"/>
      <c r="E8904" s="188" t="s">
        <v>15193</v>
      </c>
      <c r="F8904" s="186">
        <v>0</v>
      </c>
      <c r="G8904" s="185" t="s">
        <v>6096</v>
      </c>
      <c r="H8904" s="110" t="s">
        <v>6272</v>
      </c>
      <c r="I8904" s="110"/>
    </row>
    <row r="8905" spans="1:9" ht="11.25" customHeight="1" x14ac:dyDescent="0.2">
      <c r="A8905" s="181">
        <v>105528</v>
      </c>
      <c r="B8905" s="182" t="s">
        <v>4600</v>
      </c>
      <c r="C8905" s="182" t="s">
        <v>168</v>
      </c>
      <c r="D8905" s="183"/>
      <c r="E8905" s="188" t="s">
        <v>15193</v>
      </c>
      <c r="F8905" s="186">
        <v>0</v>
      </c>
      <c r="G8905" s="185" t="s">
        <v>6096</v>
      </c>
      <c r="H8905" s="110" t="s">
        <v>6272</v>
      </c>
      <c r="I8905" s="110"/>
    </row>
    <row r="8906" spans="1:9" ht="11.25" customHeight="1" x14ac:dyDescent="0.2">
      <c r="A8906" s="181">
        <v>105529</v>
      </c>
      <c r="B8906" s="182" t="s">
        <v>3891</v>
      </c>
      <c r="C8906" s="182" t="s">
        <v>178</v>
      </c>
      <c r="D8906" s="184"/>
      <c r="E8906" s="188" t="s">
        <v>15193</v>
      </c>
      <c r="F8906" s="186">
        <v>0</v>
      </c>
      <c r="G8906" s="185" t="s">
        <v>6096</v>
      </c>
      <c r="H8906" s="110" t="s">
        <v>6272</v>
      </c>
      <c r="I8906" s="110"/>
    </row>
    <row r="8907" spans="1:9" ht="11.25" customHeight="1" x14ac:dyDescent="0.2">
      <c r="A8907" s="181">
        <v>105530</v>
      </c>
      <c r="B8907" s="182" t="s">
        <v>3928</v>
      </c>
      <c r="C8907" s="182" t="s">
        <v>178</v>
      </c>
      <c r="D8907" s="184">
        <v>44594</v>
      </c>
      <c r="E8907" s="188" t="s">
        <v>7328</v>
      </c>
      <c r="F8907" s="186">
        <v>70134.009999999995</v>
      </c>
      <c r="G8907" s="185" t="s">
        <v>6096</v>
      </c>
      <c r="H8907" s="110" t="s">
        <v>6272</v>
      </c>
      <c r="I8907" s="110"/>
    </row>
    <row r="8908" spans="1:9" ht="11.25" customHeight="1" x14ac:dyDescent="0.2">
      <c r="A8908" s="181">
        <v>105531</v>
      </c>
      <c r="B8908" s="182" t="s">
        <v>3969</v>
      </c>
      <c r="C8908" s="182" t="s">
        <v>178</v>
      </c>
      <c r="D8908" s="184"/>
      <c r="E8908" s="188" t="s">
        <v>15193</v>
      </c>
      <c r="F8908" s="186">
        <v>0</v>
      </c>
      <c r="G8908" s="185" t="s">
        <v>6096</v>
      </c>
      <c r="H8908" s="110" t="s">
        <v>6272</v>
      </c>
      <c r="I8908" s="110"/>
    </row>
    <row r="8909" spans="1:9" ht="11.25" customHeight="1" x14ac:dyDescent="0.2">
      <c r="A8909" s="181">
        <v>105532</v>
      </c>
      <c r="B8909" s="182" t="s">
        <v>3971</v>
      </c>
      <c r="C8909" s="182" t="s">
        <v>178</v>
      </c>
      <c r="D8909" s="183"/>
      <c r="E8909" s="188" t="s">
        <v>15193</v>
      </c>
      <c r="F8909" s="186">
        <v>0</v>
      </c>
      <c r="G8909" s="185" t="s">
        <v>6096</v>
      </c>
      <c r="H8909" s="110" t="s">
        <v>6272</v>
      </c>
      <c r="I8909" s="110"/>
    </row>
    <row r="8910" spans="1:9" ht="11.25" customHeight="1" x14ac:dyDescent="0.2">
      <c r="A8910" s="181">
        <v>105533</v>
      </c>
      <c r="B8910" s="182" t="s">
        <v>3970</v>
      </c>
      <c r="C8910" s="182" t="s">
        <v>178</v>
      </c>
      <c r="D8910" s="184"/>
      <c r="E8910" s="188" t="s">
        <v>15193</v>
      </c>
      <c r="F8910" s="186">
        <v>0</v>
      </c>
      <c r="G8910" s="185" t="s">
        <v>6096</v>
      </c>
      <c r="H8910" s="110" t="s">
        <v>6272</v>
      </c>
      <c r="I8910" s="110"/>
    </row>
    <row r="8911" spans="1:9" ht="11.25" customHeight="1" x14ac:dyDescent="0.2">
      <c r="A8911" s="181">
        <v>105534</v>
      </c>
      <c r="B8911" s="182" t="s">
        <v>9316</v>
      </c>
      <c r="C8911" s="182" t="s">
        <v>171</v>
      </c>
      <c r="D8911" s="183">
        <v>44589</v>
      </c>
      <c r="E8911" s="188" t="s">
        <v>7328</v>
      </c>
      <c r="F8911" s="186">
        <v>1154</v>
      </c>
      <c r="G8911" s="185" t="s">
        <v>6096</v>
      </c>
      <c r="H8911" s="110" t="s">
        <v>6207</v>
      </c>
      <c r="I8911" s="110"/>
    </row>
    <row r="8912" spans="1:9" ht="11.25" customHeight="1" x14ac:dyDescent="0.2">
      <c r="A8912" s="181">
        <v>105535</v>
      </c>
      <c r="B8912" s="182" t="s">
        <v>3968</v>
      </c>
      <c r="C8912" s="182" t="s">
        <v>178</v>
      </c>
      <c r="D8912" s="183"/>
      <c r="E8912" s="188" t="s">
        <v>15193</v>
      </c>
      <c r="F8912" s="186">
        <v>0</v>
      </c>
      <c r="G8912" s="185" t="s">
        <v>11552</v>
      </c>
      <c r="H8912" s="110" t="s">
        <v>6152</v>
      </c>
      <c r="I8912" s="110"/>
    </row>
    <row r="8913" spans="1:9" ht="11.25" customHeight="1" x14ac:dyDescent="0.2">
      <c r="A8913" s="181">
        <v>105536</v>
      </c>
      <c r="B8913" s="182" t="s">
        <v>3939</v>
      </c>
      <c r="C8913" s="182" t="s">
        <v>178</v>
      </c>
      <c r="D8913" s="183">
        <v>43809</v>
      </c>
      <c r="E8913" s="188" t="s">
        <v>15195</v>
      </c>
      <c r="F8913" s="186">
        <v>20092.009999999998</v>
      </c>
      <c r="G8913" s="185" t="s">
        <v>6096</v>
      </c>
      <c r="H8913" s="110" t="s">
        <v>6221</v>
      </c>
      <c r="I8913" s="110"/>
    </row>
    <row r="8914" spans="1:9" ht="11.25" customHeight="1" x14ac:dyDescent="0.2">
      <c r="A8914" s="181">
        <v>105537</v>
      </c>
      <c r="B8914" s="182" t="s">
        <v>1319</v>
      </c>
      <c r="C8914" s="182" t="s">
        <v>178</v>
      </c>
      <c r="D8914" s="184"/>
      <c r="E8914" s="188" t="s">
        <v>15193</v>
      </c>
      <c r="F8914" s="186">
        <v>0</v>
      </c>
      <c r="G8914" s="185" t="s">
        <v>6096</v>
      </c>
      <c r="H8914" s="110" t="s">
        <v>6342</v>
      </c>
      <c r="I8914" s="110"/>
    </row>
    <row r="8915" spans="1:9" ht="11.25" customHeight="1" x14ac:dyDescent="0.2">
      <c r="A8915" s="181">
        <v>105538</v>
      </c>
      <c r="B8915" s="182" t="s">
        <v>3975</v>
      </c>
      <c r="C8915" s="182" t="s">
        <v>168</v>
      </c>
      <c r="D8915" s="183"/>
      <c r="E8915" s="188" t="s">
        <v>15193</v>
      </c>
      <c r="F8915" s="186">
        <v>0</v>
      </c>
      <c r="G8915" s="185" t="s">
        <v>6096</v>
      </c>
      <c r="H8915" s="110" t="s">
        <v>6344</v>
      </c>
      <c r="I8915" s="110"/>
    </row>
    <row r="8916" spans="1:9" ht="11.25" customHeight="1" x14ac:dyDescent="0.2">
      <c r="A8916" s="181">
        <v>105539</v>
      </c>
      <c r="B8916" s="182" t="s">
        <v>7108</v>
      </c>
      <c r="C8916" s="182" t="s">
        <v>178</v>
      </c>
      <c r="D8916" s="183">
        <v>45016</v>
      </c>
      <c r="E8916" s="188" t="s">
        <v>15194</v>
      </c>
      <c r="F8916" s="186">
        <v>266966</v>
      </c>
      <c r="G8916" s="185" t="s">
        <v>11557</v>
      </c>
      <c r="H8916" s="110" t="s">
        <v>6236</v>
      </c>
      <c r="I8916" s="110"/>
    </row>
    <row r="8917" spans="1:9" ht="11.25" customHeight="1" x14ac:dyDescent="0.2">
      <c r="A8917" s="181">
        <v>105540</v>
      </c>
      <c r="B8917" s="182" t="s">
        <v>10561</v>
      </c>
      <c r="C8917" s="182" t="s">
        <v>171</v>
      </c>
      <c r="D8917" s="183"/>
      <c r="E8917" s="188" t="s">
        <v>15193</v>
      </c>
      <c r="F8917" s="186">
        <v>0</v>
      </c>
      <c r="G8917" s="185" t="s">
        <v>11559</v>
      </c>
      <c r="H8917" s="110" t="s">
        <v>6236</v>
      </c>
      <c r="I8917" s="110"/>
    </row>
    <row r="8918" spans="1:9" ht="11.25" customHeight="1" x14ac:dyDescent="0.2">
      <c r="A8918" s="181">
        <v>105541</v>
      </c>
      <c r="B8918" s="182" t="s">
        <v>6940</v>
      </c>
      <c r="C8918" s="182" t="s">
        <v>178</v>
      </c>
      <c r="D8918" s="183">
        <v>44591</v>
      </c>
      <c r="E8918" s="188" t="s">
        <v>7328</v>
      </c>
      <c r="F8918" s="186">
        <v>29735.01</v>
      </c>
      <c r="G8918" s="185" t="s">
        <v>6096</v>
      </c>
      <c r="H8918" s="110" t="s">
        <v>6236</v>
      </c>
      <c r="I8918" s="110"/>
    </row>
    <row r="8919" spans="1:9" ht="11.25" customHeight="1" x14ac:dyDescent="0.2">
      <c r="A8919" s="181">
        <v>105542</v>
      </c>
      <c r="B8919" s="182" t="s">
        <v>8867</v>
      </c>
      <c r="C8919" s="182" t="s">
        <v>178</v>
      </c>
      <c r="D8919" s="184">
        <v>44721</v>
      </c>
      <c r="E8919" s="188" t="s">
        <v>7328</v>
      </c>
      <c r="F8919" s="186">
        <v>2006.01</v>
      </c>
      <c r="G8919" s="185" t="s">
        <v>6096</v>
      </c>
      <c r="H8919" s="110" t="s">
        <v>6236</v>
      </c>
      <c r="I8919" s="110"/>
    </row>
    <row r="8920" spans="1:9" ht="11.25" customHeight="1" x14ac:dyDescent="0.2">
      <c r="A8920" s="181">
        <v>105544</v>
      </c>
      <c r="B8920" s="182" t="s">
        <v>8866</v>
      </c>
      <c r="C8920" s="182" t="s">
        <v>178</v>
      </c>
      <c r="D8920" s="183">
        <v>44721</v>
      </c>
      <c r="E8920" s="188" t="s">
        <v>7328</v>
      </c>
      <c r="F8920" s="186">
        <v>28781.01</v>
      </c>
      <c r="G8920" s="185" t="s">
        <v>6096</v>
      </c>
      <c r="H8920" s="110" t="s">
        <v>6207</v>
      </c>
      <c r="I8920" s="110"/>
    </row>
    <row r="8921" spans="1:9" ht="11.25" customHeight="1" x14ac:dyDescent="0.2">
      <c r="A8921" s="181">
        <v>105545</v>
      </c>
      <c r="B8921" s="182" t="s">
        <v>6301</v>
      </c>
      <c r="C8921" s="182" t="s">
        <v>178</v>
      </c>
      <c r="D8921" s="184">
        <v>45013</v>
      </c>
      <c r="E8921" s="188" t="s">
        <v>15194</v>
      </c>
      <c r="F8921" s="186">
        <v>53378</v>
      </c>
      <c r="G8921" s="185" t="s">
        <v>6096</v>
      </c>
      <c r="H8921" s="110" t="s">
        <v>6207</v>
      </c>
      <c r="I8921" s="110"/>
    </row>
    <row r="8922" spans="1:9" ht="11.25" customHeight="1" x14ac:dyDescent="0.2">
      <c r="A8922" s="181">
        <v>105546</v>
      </c>
      <c r="B8922" s="182" t="s">
        <v>10560</v>
      </c>
      <c r="C8922" s="182" t="s">
        <v>171</v>
      </c>
      <c r="D8922" s="183"/>
      <c r="E8922" s="188" t="s">
        <v>15193</v>
      </c>
      <c r="F8922" s="186">
        <v>0</v>
      </c>
      <c r="G8922" s="185" t="s">
        <v>11561</v>
      </c>
      <c r="H8922" s="110" t="s">
        <v>6746</v>
      </c>
      <c r="I8922" s="110"/>
    </row>
    <row r="8923" spans="1:9" ht="11.25" customHeight="1" x14ac:dyDescent="0.2">
      <c r="A8923" s="181">
        <v>105547</v>
      </c>
      <c r="B8923" s="182" t="s">
        <v>10559</v>
      </c>
      <c r="C8923" s="182" t="s">
        <v>171</v>
      </c>
      <c r="D8923" s="183"/>
      <c r="E8923" s="188" t="s">
        <v>15193</v>
      </c>
      <c r="F8923" s="186">
        <v>0</v>
      </c>
      <c r="G8923" s="185" t="s">
        <v>11561</v>
      </c>
      <c r="H8923" s="110" t="s">
        <v>6746</v>
      </c>
      <c r="I8923" s="110"/>
    </row>
    <row r="8924" spans="1:9" ht="11.25" customHeight="1" x14ac:dyDescent="0.2">
      <c r="A8924" s="181">
        <v>105548</v>
      </c>
      <c r="B8924" s="182" t="s">
        <v>6300</v>
      </c>
      <c r="C8924" s="182" t="s">
        <v>171</v>
      </c>
      <c r="D8924" s="183">
        <v>45013</v>
      </c>
      <c r="E8924" s="188" t="s">
        <v>15194</v>
      </c>
      <c r="F8924" s="186">
        <v>4207.99</v>
      </c>
      <c r="G8924" s="185" t="s">
        <v>6096</v>
      </c>
      <c r="H8924" s="110" t="s">
        <v>6210</v>
      </c>
      <c r="I8924" s="110"/>
    </row>
    <row r="8925" spans="1:9" ht="11.25" customHeight="1" x14ac:dyDescent="0.2">
      <c r="A8925" s="181">
        <v>105549</v>
      </c>
      <c r="B8925" s="182" t="s">
        <v>10558</v>
      </c>
      <c r="C8925" s="182" t="s">
        <v>178</v>
      </c>
      <c r="D8925" s="184"/>
      <c r="E8925" s="188" t="s">
        <v>15193</v>
      </c>
      <c r="F8925" s="186">
        <v>0</v>
      </c>
      <c r="G8925" s="185" t="s">
        <v>6096</v>
      </c>
      <c r="H8925" s="110" t="s">
        <v>6560</v>
      </c>
      <c r="I8925" s="110"/>
    </row>
    <row r="8926" spans="1:9" ht="11.25" customHeight="1" x14ac:dyDescent="0.2">
      <c r="A8926" s="181">
        <v>105550</v>
      </c>
      <c r="B8926" s="182" t="s">
        <v>3249</v>
      </c>
      <c r="C8926" s="182" t="s">
        <v>5199</v>
      </c>
      <c r="D8926" s="183">
        <v>45329</v>
      </c>
      <c r="E8926" s="188" t="s">
        <v>10909</v>
      </c>
      <c r="F8926" s="186">
        <v>67985</v>
      </c>
      <c r="G8926" s="185" t="s">
        <v>6096</v>
      </c>
      <c r="H8926" s="110" t="s">
        <v>6194</v>
      </c>
      <c r="I8926" s="110"/>
    </row>
    <row r="8927" spans="1:9" ht="11.25" customHeight="1" x14ac:dyDescent="0.2">
      <c r="A8927" s="181">
        <v>105551</v>
      </c>
      <c r="B8927" s="182" t="s">
        <v>3256</v>
      </c>
      <c r="C8927" s="182" t="s">
        <v>5199</v>
      </c>
      <c r="D8927" s="183">
        <v>45329</v>
      </c>
      <c r="E8927" s="188" t="s">
        <v>10909</v>
      </c>
      <c r="F8927" s="186">
        <v>115914</v>
      </c>
      <c r="G8927" s="185" t="s">
        <v>6096</v>
      </c>
      <c r="H8927" s="110" t="s">
        <v>6137</v>
      </c>
      <c r="I8927" s="110"/>
    </row>
    <row r="8928" spans="1:9" ht="11.25" customHeight="1" x14ac:dyDescent="0.2">
      <c r="A8928" s="181">
        <v>105552</v>
      </c>
      <c r="B8928" s="182" t="s">
        <v>3820</v>
      </c>
      <c r="C8928" s="182" t="s">
        <v>178</v>
      </c>
      <c r="D8928" s="183">
        <v>44592</v>
      </c>
      <c r="E8928" s="188" t="s">
        <v>7328</v>
      </c>
      <c r="F8928" s="186">
        <v>36703</v>
      </c>
      <c r="G8928" s="185" t="s">
        <v>6096</v>
      </c>
      <c r="H8928" s="110" t="s">
        <v>6097</v>
      </c>
      <c r="I8928" s="110"/>
    </row>
    <row r="8929" spans="1:9" ht="11.25" customHeight="1" x14ac:dyDescent="0.2">
      <c r="A8929" s="181">
        <v>105553</v>
      </c>
      <c r="B8929" s="182" t="s">
        <v>1045</v>
      </c>
      <c r="C8929" s="182" t="s">
        <v>178</v>
      </c>
      <c r="D8929" s="184">
        <v>45015</v>
      </c>
      <c r="E8929" s="188" t="s">
        <v>15194</v>
      </c>
      <c r="F8929" s="186">
        <v>17116186</v>
      </c>
      <c r="G8929" s="185" t="s">
        <v>6096</v>
      </c>
      <c r="H8929" s="110" t="s">
        <v>6164</v>
      </c>
      <c r="I8929" s="110"/>
    </row>
    <row r="8930" spans="1:9" ht="11.25" customHeight="1" x14ac:dyDescent="0.2">
      <c r="A8930" s="181">
        <v>105554</v>
      </c>
      <c r="B8930" s="182" t="s">
        <v>6299</v>
      </c>
      <c r="C8930" s="182" t="s">
        <v>178</v>
      </c>
      <c r="D8930" s="183">
        <v>45009</v>
      </c>
      <c r="E8930" s="188" t="s">
        <v>15194</v>
      </c>
      <c r="F8930" s="186">
        <v>122664</v>
      </c>
      <c r="G8930" s="185" t="s">
        <v>11566</v>
      </c>
      <c r="H8930" s="110" t="s">
        <v>7568</v>
      </c>
      <c r="I8930" s="110"/>
    </row>
    <row r="8931" spans="1:9" ht="11.25" customHeight="1" x14ac:dyDescent="0.2">
      <c r="A8931" s="181">
        <v>105555</v>
      </c>
      <c r="B8931" s="182" t="s">
        <v>1046</v>
      </c>
      <c r="C8931" s="182" t="s">
        <v>178</v>
      </c>
      <c r="D8931" s="183"/>
      <c r="E8931" s="188" t="s">
        <v>15193</v>
      </c>
      <c r="F8931" s="186">
        <v>0</v>
      </c>
      <c r="G8931" s="185" t="s">
        <v>11568</v>
      </c>
      <c r="H8931" s="110" t="s">
        <v>6164</v>
      </c>
      <c r="I8931" s="110"/>
    </row>
    <row r="8932" spans="1:9" ht="11.25" customHeight="1" x14ac:dyDescent="0.2">
      <c r="A8932" s="181">
        <v>105556</v>
      </c>
      <c r="B8932" s="182" t="s">
        <v>1047</v>
      </c>
      <c r="C8932" s="182" t="s">
        <v>178</v>
      </c>
      <c r="D8932" s="183">
        <v>43543</v>
      </c>
      <c r="E8932" s="188" t="s">
        <v>15195</v>
      </c>
      <c r="F8932" s="186">
        <v>13179469</v>
      </c>
      <c r="G8932" s="185" t="s">
        <v>11568</v>
      </c>
      <c r="H8932" s="110" t="s">
        <v>6164</v>
      </c>
      <c r="I8932" s="110"/>
    </row>
    <row r="8933" spans="1:9" ht="11.25" customHeight="1" x14ac:dyDescent="0.2">
      <c r="A8933" s="181">
        <v>105557</v>
      </c>
      <c r="B8933" s="182" t="s">
        <v>10557</v>
      </c>
      <c r="C8933" s="182" t="s">
        <v>178</v>
      </c>
      <c r="D8933" s="183"/>
      <c r="E8933" s="188" t="s">
        <v>15193</v>
      </c>
      <c r="F8933" s="186">
        <v>0</v>
      </c>
      <c r="G8933" s="185" t="s">
        <v>11568</v>
      </c>
      <c r="H8933" s="110" t="s">
        <v>6164</v>
      </c>
      <c r="I8933" s="110"/>
    </row>
    <row r="8934" spans="1:9" ht="11.25" customHeight="1" x14ac:dyDescent="0.2">
      <c r="A8934" s="181">
        <v>105558</v>
      </c>
      <c r="B8934" s="182" t="s">
        <v>10556</v>
      </c>
      <c r="C8934" s="182" t="s">
        <v>178</v>
      </c>
      <c r="D8934" s="184"/>
      <c r="E8934" s="188" t="s">
        <v>15193</v>
      </c>
      <c r="F8934" s="186">
        <v>0</v>
      </c>
      <c r="G8934" s="185" t="s">
        <v>11568</v>
      </c>
      <c r="H8934" s="110" t="s">
        <v>6164</v>
      </c>
      <c r="I8934" s="110"/>
    </row>
    <row r="8935" spans="1:9" ht="11.25" customHeight="1" x14ac:dyDescent="0.2">
      <c r="A8935" s="181">
        <v>105559</v>
      </c>
      <c r="B8935" s="182" t="s">
        <v>8944</v>
      </c>
      <c r="C8935" s="182" t="s">
        <v>178</v>
      </c>
      <c r="D8935" s="183">
        <v>44592</v>
      </c>
      <c r="E8935" s="188" t="s">
        <v>7328</v>
      </c>
      <c r="F8935" s="186">
        <v>75511</v>
      </c>
      <c r="G8935" s="185" t="s">
        <v>9196</v>
      </c>
      <c r="H8935" s="110" t="s">
        <v>6164</v>
      </c>
      <c r="I8935" s="110"/>
    </row>
    <row r="8936" spans="1:9" ht="11.25" customHeight="1" x14ac:dyDescent="0.2">
      <c r="A8936" s="181">
        <v>105560</v>
      </c>
      <c r="B8936" s="182" t="s">
        <v>10555</v>
      </c>
      <c r="C8936" s="182" t="s">
        <v>178</v>
      </c>
      <c r="D8936" s="184"/>
      <c r="E8936" s="188" t="s">
        <v>15193</v>
      </c>
      <c r="F8936" s="186">
        <v>0</v>
      </c>
      <c r="G8936" s="185" t="s">
        <v>11574</v>
      </c>
      <c r="H8936" s="110" t="s">
        <v>6210</v>
      </c>
      <c r="I8936" s="110"/>
    </row>
    <row r="8937" spans="1:9" ht="11.25" customHeight="1" x14ac:dyDescent="0.2">
      <c r="A8937" s="181">
        <v>105561</v>
      </c>
      <c r="B8937" s="182" t="s">
        <v>10554</v>
      </c>
      <c r="C8937" s="182" t="s">
        <v>178</v>
      </c>
      <c r="D8937" s="183"/>
      <c r="E8937" s="188" t="s">
        <v>15193</v>
      </c>
      <c r="F8937" s="186">
        <v>0</v>
      </c>
      <c r="G8937" s="185" t="s">
        <v>6096</v>
      </c>
      <c r="H8937" s="110" t="s">
        <v>6100</v>
      </c>
      <c r="I8937" s="110"/>
    </row>
    <row r="8938" spans="1:9" ht="11.25" customHeight="1" x14ac:dyDescent="0.2">
      <c r="A8938" s="181">
        <v>105562</v>
      </c>
      <c r="B8938" s="182" t="s">
        <v>10553</v>
      </c>
      <c r="C8938" s="182" t="s">
        <v>178</v>
      </c>
      <c r="D8938" s="183"/>
      <c r="E8938" s="188" t="s">
        <v>15193</v>
      </c>
      <c r="F8938" s="186">
        <v>0</v>
      </c>
      <c r="G8938" s="185" t="s">
        <v>6096</v>
      </c>
      <c r="H8938" s="110" t="s">
        <v>6560</v>
      </c>
      <c r="I8938" s="110"/>
    </row>
    <row r="8939" spans="1:9" ht="11.25" customHeight="1" x14ac:dyDescent="0.2">
      <c r="A8939" s="110">
        <v>105563</v>
      </c>
      <c r="B8939" s="110" t="s">
        <v>10552</v>
      </c>
      <c r="C8939" s="110" t="s">
        <v>178</v>
      </c>
      <c r="D8939" s="183"/>
      <c r="E8939" s="110" t="s">
        <v>15193</v>
      </c>
      <c r="F8939" s="110">
        <v>0</v>
      </c>
      <c r="G8939" s="185" t="s">
        <v>6096</v>
      </c>
      <c r="H8939" s="110" t="s">
        <v>6560</v>
      </c>
      <c r="I8939" s="110"/>
    </row>
    <row r="8940" spans="1:9" ht="11.25" customHeight="1" x14ac:dyDescent="0.2">
      <c r="A8940" s="181">
        <v>105564</v>
      </c>
      <c r="B8940" s="182" t="s">
        <v>8382</v>
      </c>
      <c r="C8940" s="182" t="s">
        <v>171</v>
      </c>
      <c r="D8940" s="183">
        <v>43662</v>
      </c>
      <c r="E8940" s="188" t="s">
        <v>15195</v>
      </c>
      <c r="F8940" s="186">
        <v>11550</v>
      </c>
      <c r="G8940" s="185" t="s">
        <v>6096</v>
      </c>
      <c r="H8940" s="110" t="s">
        <v>6560</v>
      </c>
      <c r="I8940" s="110"/>
    </row>
    <row r="8941" spans="1:9" ht="11.25" customHeight="1" x14ac:dyDescent="0.2">
      <c r="A8941" s="181">
        <v>105565</v>
      </c>
      <c r="B8941" s="182" t="s">
        <v>1862</v>
      </c>
      <c r="C8941" s="182" t="s">
        <v>178</v>
      </c>
      <c r="D8941" s="183">
        <v>45013</v>
      </c>
      <c r="E8941" s="188" t="s">
        <v>15194</v>
      </c>
      <c r="F8941" s="186">
        <v>197013</v>
      </c>
      <c r="G8941" s="185" t="s">
        <v>11577</v>
      </c>
      <c r="H8941" s="110" t="s">
        <v>6560</v>
      </c>
      <c r="I8941" s="110"/>
    </row>
    <row r="8942" spans="1:9" ht="11.25" customHeight="1" x14ac:dyDescent="0.2">
      <c r="A8942" s="181">
        <v>105566</v>
      </c>
      <c r="B8942" s="182" t="s">
        <v>1866</v>
      </c>
      <c r="C8942" s="182" t="s">
        <v>178</v>
      </c>
      <c r="D8942" s="183">
        <v>45013</v>
      </c>
      <c r="E8942" s="188" t="s">
        <v>15194</v>
      </c>
      <c r="F8942" s="186">
        <v>256963</v>
      </c>
      <c r="G8942" s="185" t="s">
        <v>11577</v>
      </c>
      <c r="H8942" s="110" t="s">
        <v>6560</v>
      </c>
      <c r="I8942" s="110"/>
    </row>
    <row r="8943" spans="1:9" ht="11.25" customHeight="1" x14ac:dyDescent="0.2">
      <c r="A8943" s="181">
        <v>105567</v>
      </c>
      <c r="B8943" s="182" t="s">
        <v>6298</v>
      </c>
      <c r="C8943" s="182" t="s">
        <v>178</v>
      </c>
      <c r="D8943" s="183">
        <v>45013</v>
      </c>
      <c r="E8943" s="188" t="s">
        <v>15194</v>
      </c>
      <c r="F8943" s="186">
        <v>225636</v>
      </c>
      <c r="G8943" s="185" t="s">
        <v>11578</v>
      </c>
      <c r="H8943" s="110" t="s">
        <v>6312</v>
      </c>
      <c r="I8943" s="110"/>
    </row>
    <row r="8944" spans="1:9" ht="11.25" customHeight="1" x14ac:dyDescent="0.2">
      <c r="A8944" s="181">
        <v>105568</v>
      </c>
      <c r="B8944" s="182" t="s">
        <v>10551</v>
      </c>
      <c r="C8944" s="182" t="s">
        <v>178</v>
      </c>
      <c r="D8944" s="184"/>
      <c r="E8944" s="188" t="s">
        <v>15193</v>
      </c>
      <c r="F8944" s="186">
        <v>0</v>
      </c>
      <c r="G8944" s="185" t="s">
        <v>11578</v>
      </c>
      <c r="H8944" s="110" t="s">
        <v>6312</v>
      </c>
      <c r="I8944" s="110"/>
    </row>
    <row r="8945" spans="1:9" ht="11.25" customHeight="1" x14ac:dyDescent="0.2">
      <c r="A8945" s="181">
        <v>105569</v>
      </c>
      <c r="B8945" s="182" t="s">
        <v>10550</v>
      </c>
      <c r="C8945" s="182" t="s">
        <v>178</v>
      </c>
      <c r="D8945" s="184">
        <v>44719</v>
      </c>
      <c r="E8945" s="188" t="s">
        <v>7328</v>
      </c>
      <c r="F8945" s="186">
        <v>1184298</v>
      </c>
      <c r="G8945" s="185" t="s">
        <v>11578</v>
      </c>
      <c r="H8945" s="110" t="s">
        <v>6312</v>
      </c>
      <c r="I8945" s="110"/>
    </row>
    <row r="8946" spans="1:9" ht="11.25" customHeight="1" x14ac:dyDescent="0.2">
      <c r="A8946" s="181">
        <v>105570</v>
      </c>
      <c r="B8946" s="182" t="s">
        <v>1858</v>
      </c>
      <c r="C8946" s="182" t="s">
        <v>178</v>
      </c>
      <c r="D8946" s="183"/>
      <c r="E8946" s="188" t="s">
        <v>15193</v>
      </c>
      <c r="F8946" s="186">
        <v>0</v>
      </c>
      <c r="G8946" s="185" t="s">
        <v>6096</v>
      </c>
      <c r="H8946" s="110" t="s">
        <v>6359</v>
      </c>
      <c r="I8946" s="110"/>
    </row>
    <row r="8947" spans="1:9" ht="11.25" customHeight="1" x14ac:dyDescent="0.2">
      <c r="A8947" s="181">
        <v>105571</v>
      </c>
      <c r="B8947" s="182" t="s">
        <v>1868</v>
      </c>
      <c r="C8947" s="182" t="s">
        <v>178</v>
      </c>
      <c r="D8947" s="183"/>
      <c r="E8947" s="188" t="s">
        <v>15193</v>
      </c>
      <c r="F8947" s="186">
        <v>0</v>
      </c>
      <c r="G8947" s="185" t="s">
        <v>6096</v>
      </c>
      <c r="H8947" s="110" t="s">
        <v>6406</v>
      </c>
      <c r="I8947" s="110"/>
    </row>
    <row r="8948" spans="1:9" ht="11.25" customHeight="1" x14ac:dyDescent="0.2">
      <c r="A8948" s="181">
        <v>105572</v>
      </c>
      <c r="B8948" s="182" t="s">
        <v>1860</v>
      </c>
      <c r="C8948" s="182" t="s">
        <v>178</v>
      </c>
      <c r="D8948" s="183"/>
      <c r="E8948" s="188" t="s">
        <v>15193</v>
      </c>
      <c r="F8948" s="186">
        <v>0</v>
      </c>
      <c r="G8948" s="185" t="s">
        <v>6550</v>
      </c>
      <c r="H8948" s="110" t="s">
        <v>6121</v>
      </c>
      <c r="I8948" s="110"/>
    </row>
    <row r="8949" spans="1:9" ht="11.25" customHeight="1" x14ac:dyDescent="0.2">
      <c r="A8949" s="181">
        <v>105574</v>
      </c>
      <c r="B8949" s="182" t="s">
        <v>1859</v>
      </c>
      <c r="C8949" s="182" t="s">
        <v>178</v>
      </c>
      <c r="D8949" s="183"/>
      <c r="E8949" s="188" t="s">
        <v>15193</v>
      </c>
      <c r="F8949" s="186">
        <v>0</v>
      </c>
      <c r="G8949" s="185" t="s">
        <v>6096</v>
      </c>
      <c r="H8949" s="110" t="s">
        <v>7414</v>
      </c>
      <c r="I8949" s="110"/>
    </row>
    <row r="8950" spans="1:9" ht="11.25" customHeight="1" x14ac:dyDescent="0.2">
      <c r="A8950" s="181">
        <v>105575</v>
      </c>
      <c r="B8950" s="182" t="s">
        <v>6297</v>
      </c>
      <c r="C8950" s="182" t="s">
        <v>178</v>
      </c>
      <c r="D8950" s="183">
        <v>45013</v>
      </c>
      <c r="E8950" s="188" t="s">
        <v>15194</v>
      </c>
      <c r="F8950" s="186">
        <v>1328175.01</v>
      </c>
      <c r="G8950" s="185" t="s">
        <v>6618</v>
      </c>
      <c r="H8950" s="110" t="s">
        <v>6155</v>
      </c>
      <c r="I8950" s="110"/>
    </row>
    <row r="8951" spans="1:9" ht="11.25" customHeight="1" x14ac:dyDescent="0.2">
      <c r="A8951" s="181">
        <v>105576</v>
      </c>
      <c r="B8951" s="182" t="s">
        <v>6296</v>
      </c>
      <c r="C8951" s="182" t="s">
        <v>183</v>
      </c>
      <c r="D8951" s="183">
        <v>45069</v>
      </c>
      <c r="E8951" s="188" t="s">
        <v>15194</v>
      </c>
      <c r="F8951" s="186">
        <v>257111</v>
      </c>
      <c r="G8951" s="185" t="s">
        <v>6457</v>
      </c>
      <c r="H8951" s="110" t="s">
        <v>6130</v>
      </c>
      <c r="I8951" s="110"/>
    </row>
    <row r="8952" spans="1:9" ht="11.25" customHeight="1" x14ac:dyDescent="0.2">
      <c r="A8952" s="181">
        <v>105577</v>
      </c>
      <c r="B8952" s="182" t="s">
        <v>9311</v>
      </c>
      <c r="C8952" s="182" t="s">
        <v>178</v>
      </c>
      <c r="D8952" s="183">
        <v>44680</v>
      </c>
      <c r="E8952" s="188" t="s">
        <v>7328</v>
      </c>
      <c r="F8952" s="186">
        <v>26769</v>
      </c>
      <c r="G8952" s="185" t="s">
        <v>6462</v>
      </c>
      <c r="H8952" s="110" t="s">
        <v>6130</v>
      </c>
      <c r="I8952" s="110"/>
    </row>
    <row r="8953" spans="1:9" ht="11.25" customHeight="1" x14ac:dyDescent="0.2">
      <c r="A8953" s="181">
        <v>105578</v>
      </c>
      <c r="B8953" s="182" t="s">
        <v>10549</v>
      </c>
      <c r="C8953" s="182" t="s">
        <v>178</v>
      </c>
      <c r="D8953" s="183"/>
      <c r="E8953" s="188" t="s">
        <v>15193</v>
      </c>
      <c r="F8953" s="186">
        <v>0</v>
      </c>
      <c r="G8953" s="185" t="s">
        <v>6462</v>
      </c>
      <c r="H8953" s="110" t="s">
        <v>6130</v>
      </c>
      <c r="I8953" s="110"/>
    </row>
    <row r="8954" spans="1:9" ht="11.25" customHeight="1" x14ac:dyDescent="0.2">
      <c r="A8954" s="181">
        <v>105579</v>
      </c>
      <c r="B8954" s="182" t="s">
        <v>6295</v>
      </c>
      <c r="C8954" s="182" t="s">
        <v>178</v>
      </c>
      <c r="D8954" s="183">
        <v>45013</v>
      </c>
      <c r="E8954" s="188" t="s">
        <v>15194</v>
      </c>
      <c r="F8954" s="186">
        <v>7625314</v>
      </c>
      <c r="G8954" s="185" t="s">
        <v>6618</v>
      </c>
      <c r="H8954" s="110" t="s">
        <v>6155</v>
      </c>
      <c r="I8954" s="110"/>
    </row>
    <row r="8955" spans="1:9" ht="11.25" customHeight="1" x14ac:dyDescent="0.2">
      <c r="A8955" s="181">
        <v>105580</v>
      </c>
      <c r="B8955" s="182" t="s">
        <v>10548</v>
      </c>
      <c r="C8955" s="182" t="s">
        <v>178</v>
      </c>
      <c r="D8955" s="183"/>
      <c r="E8955" s="188" t="s">
        <v>15193</v>
      </c>
      <c r="F8955" s="186">
        <v>0</v>
      </c>
      <c r="G8955" s="185" t="s">
        <v>7538</v>
      </c>
      <c r="H8955" s="110" t="s">
        <v>6149</v>
      </c>
      <c r="I8955" s="110"/>
    </row>
    <row r="8956" spans="1:9" ht="11.25" customHeight="1" x14ac:dyDescent="0.2">
      <c r="A8956" s="181">
        <v>105581</v>
      </c>
      <c r="B8956" s="182" t="s">
        <v>10547</v>
      </c>
      <c r="C8956" s="182" t="s">
        <v>178</v>
      </c>
      <c r="D8956" s="183"/>
      <c r="E8956" s="188" t="s">
        <v>15193</v>
      </c>
      <c r="F8956" s="186">
        <v>0</v>
      </c>
      <c r="G8956" s="185" t="s">
        <v>6457</v>
      </c>
      <c r="H8956" s="110" t="s">
        <v>6130</v>
      </c>
      <c r="I8956" s="110"/>
    </row>
    <row r="8957" spans="1:9" ht="11.25" customHeight="1" x14ac:dyDescent="0.2">
      <c r="A8957" s="181">
        <v>105582</v>
      </c>
      <c r="B8957" s="182" t="s">
        <v>10546</v>
      </c>
      <c r="C8957" s="182" t="s">
        <v>178</v>
      </c>
      <c r="D8957" s="183"/>
      <c r="E8957" s="188" t="s">
        <v>15193</v>
      </c>
      <c r="F8957" s="186">
        <v>0</v>
      </c>
      <c r="G8957" s="185" t="s">
        <v>8828</v>
      </c>
      <c r="H8957" s="110" t="s">
        <v>6155</v>
      </c>
      <c r="I8957" s="110"/>
    </row>
    <row r="8958" spans="1:9" ht="11.25" customHeight="1" x14ac:dyDescent="0.2">
      <c r="A8958" s="181">
        <v>105583</v>
      </c>
      <c r="B8958" s="182" t="s">
        <v>8040</v>
      </c>
      <c r="C8958" s="182" t="s">
        <v>178</v>
      </c>
      <c r="D8958" s="183">
        <v>43802</v>
      </c>
      <c r="E8958" s="188" t="s">
        <v>15195</v>
      </c>
      <c r="F8958" s="186">
        <v>3132000</v>
      </c>
      <c r="G8958" s="185" t="s">
        <v>8828</v>
      </c>
      <c r="H8958" s="110" t="s">
        <v>6155</v>
      </c>
      <c r="I8958" s="110"/>
    </row>
    <row r="8959" spans="1:9" ht="11.25" customHeight="1" x14ac:dyDescent="0.2">
      <c r="A8959" s="181">
        <v>105584</v>
      </c>
      <c r="B8959" s="182" t="s">
        <v>8039</v>
      </c>
      <c r="C8959" s="182" t="s">
        <v>178</v>
      </c>
      <c r="D8959" s="183">
        <v>43802</v>
      </c>
      <c r="E8959" s="188" t="s">
        <v>15195</v>
      </c>
      <c r="F8959" s="186">
        <v>1635600</v>
      </c>
      <c r="G8959" s="185" t="s">
        <v>8828</v>
      </c>
      <c r="H8959" s="110" t="s">
        <v>6155</v>
      </c>
      <c r="I8959" s="110"/>
    </row>
    <row r="8960" spans="1:9" ht="11.25" customHeight="1" x14ac:dyDescent="0.2">
      <c r="A8960" s="181">
        <v>105585</v>
      </c>
      <c r="B8960" s="182" t="s">
        <v>8039</v>
      </c>
      <c r="C8960" s="182" t="s">
        <v>178</v>
      </c>
      <c r="D8960" s="184"/>
      <c r="E8960" s="188" t="s">
        <v>15193</v>
      </c>
      <c r="F8960" s="186">
        <v>0</v>
      </c>
      <c r="G8960" s="185" t="s">
        <v>8828</v>
      </c>
      <c r="H8960" s="110" t="s">
        <v>6155</v>
      </c>
      <c r="I8960" s="110"/>
    </row>
    <row r="8961" spans="1:9" ht="11.25" customHeight="1" x14ac:dyDescent="0.2">
      <c r="A8961" s="181">
        <v>105586</v>
      </c>
      <c r="B8961" s="182" t="s">
        <v>7871</v>
      </c>
      <c r="C8961" s="182" t="s">
        <v>178</v>
      </c>
      <c r="D8961" s="184">
        <v>43839</v>
      </c>
      <c r="E8961" s="188" t="s">
        <v>15196</v>
      </c>
      <c r="F8961" s="186">
        <v>2471026</v>
      </c>
      <c r="G8961" s="185" t="s">
        <v>8559</v>
      </c>
      <c r="H8961" s="110" t="s">
        <v>6130</v>
      </c>
      <c r="I8961" s="110"/>
    </row>
    <row r="8962" spans="1:9" ht="11.25" customHeight="1" x14ac:dyDescent="0.2">
      <c r="A8962" s="181">
        <v>105587</v>
      </c>
      <c r="B8962" s="182" t="s">
        <v>14978</v>
      </c>
      <c r="C8962" s="182" t="s">
        <v>178</v>
      </c>
      <c r="D8962" s="183">
        <v>45013</v>
      </c>
      <c r="E8962" s="188" t="s">
        <v>15194</v>
      </c>
      <c r="F8962" s="186">
        <v>33461</v>
      </c>
      <c r="G8962" s="185" t="s">
        <v>6096</v>
      </c>
      <c r="H8962" s="110" t="s">
        <v>6723</v>
      </c>
      <c r="I8962" s="110"/>
    </row>
    <row r="8963" spans="1:9" ht="11.25" customHeight="1" x14ac:dyDescent="0.2">
      <c r="A8963" s="181">
        <v>105588</v>
      </c>
      <c r="B8963" s="182" t="s">
        <v>8844</v>
      </c>
      <c r="C8963" s="182" t="s">
        <v>183</v>
      </c>
      <c r="D8963" s="183">
        <v>43552</v>
      </c>
      <c r="E8963" s="188" t="s">
        <v>15195</v>
      </c>
      <c r="F8963" s="186">
        <v>17878</v>
      </c>
      <c r="G8963" s="185" t="s">
        <v>6096</v>
      </c>
      <c r="H8963" s="110" t="s">
        <v>6370</v>
      </c>
      <c r="I8963" s="110"/>
    </row>
    <row r="8964" spans="1:9" ht="11.25" customHeight="1" x14ac:dyDescent="0.2">
      <c r="A8964" s="181">
        <v>105589</v>
      </c>
      <c r="B8964" s="182" t="s">
        <v>8037</v>
      </c>
      <c r="C8964" s="182" t="s">
        <v>178</v>
      </c>
      <c r="D8964" s="183">
        <v>43802</v>
      </c>
      <c r="E8964" s="188" t="s">
        <v>15195</v>
      </c>
      <c r="F8964" s="186">
        <v>1330000</v>
      </c>
      <c r="G8964" s="185" t="s">
        <v>6096</v>
      </c>
      <c r="H8964" s="110" t="s">
        <v>6370</v>
      </c>
      <c r="I8964" s="110"/>
    </row>
    <row r="8965" spans="1:9" ht="11.25" customHeight="1" x14ac:dyDescent="0.2">
      <c r="A8965" s="181">
        <v>105590</v>
      </c>
      <c r="B8965" s="182" t="s">
        <v>3951</v>
      </c>
      <c r="C8965" s="182" t="s">
        <v>183</v>
      </c>
      <c r="D8965" s="184">
        <v>44721</v>
      </c>
      <c r="E8965" s="188" t="s">
        <v>7328</v>
      </c>
      <c r="F8965" s="186">
        <v>39500</v>
      </c>
      <c r="G8965" s="185" t="s">
        <v>6096</v>
      </c>
      <c r="H8965" s="110" t="s">
        <v>6370</v>
      </c>
      <c r="I8965" s="110"/>
    </row>
    <row r="8966" spans="1:9" ht="11.25" customHeight="1" x14ac:dyDescent="0.2">
      <c r="A8966" s="181">
        <v>105591</v>
      </c>
      <c r="B8966" s="182" t="s">
        <v>10545</v>
      </c>
      <c r="C8966" s="182" t="s">
        <v>183</v>
      </c>
      <c r="D8966" s="184">
        <v>44721</v>
      </c>
      <c r="E8966" s="188" t="s">
        <v>7328</v>
      </c>
      <c r="F8966" s="186">
        <v>5038</v>
      </c>
      <c r="G8966" s="185" t="s">
        <v>6096</v>
      </c>
      <c r="H8966" s="110" t="s">
        <v>6370</v>
      </c>
      <c r="I8966" s="110"/>
    </row>
    <row r="8967" spans="1:9" ht="11.25" customHeight="1" x14ac:dyDescent="0.2">
      <c r="A8967" s="181">
        <v>105592</v>
      </c>
      <c r="B8967" s="182" t="s">
        <v>10544</v>
      </c>
      <c r="C8967" s="182" t="s">
        <v>178</v>
      </c>
      <c r="D8967" s="183"/>
      <c r="E8967" s="188" t="s">
        <v>15193</v>
      </c>
      <c r="F8967" s="186">
        <v>0</v>
      </c>
      <c r="G8967" s="185" t="s">
        <v>6096</v>
      </c>
      <c r="H8967" s="110" t="s">
        <v>6370</v>
      </c>
      <c r="I8967" s="110"/>
    </row>
    <row r="8968" spans="1:9" ht="11.25" customHeight="1" x14ac:dyDescent="0.2">
      <c r="A8968" s="181">
        <v>105593</v>
      </c>
      <c r="B8968" s="182" t="s">
        <v>2126</v>
      </c>
      <c r="C8968" s="182" t="s">
        <v>178</v>
      </c>
      <c r="D8968" s="183">
        <v>44589</v>
      </c>
      <c r="E8968" s="188" t="s">
        <v>7328</v>
      </c>
      <c r="F8968" s="186">
        <v>714607</v>
      </c>
      <c r="G8968" s="185" t="s">
        <v>7793</v>
      </c>
      <c r="H8968" s="110" t="s">
        <v>6194</v>
      </c>
      <c r="I8968" s="110"/>
    </row>
    <row r="8969" spans="1:9" ht="11.25" customHeight="1" x14ac:dyDescent="0.2">
      <c r="A8969" s="181">
        <v>105594</v>
      </c>
      <c r="B8969" s="182" t="s">
        <v>10543</v>
      </c>
      <c r="C8969" s="182" t="s">
        <v>178</v>
      </c>
      <c r="D8969" s="183"/>
      <c r="E8969" s="188" t="s">
        <v>15193</v>
      </c>
      <c r="F8969" s="186">
        <v>0</v>
      </c>
      <c r="G8969" s="185" t="s">
        <v>6096</v>
      </c>
      <c r="H8969" s="110" t="s">
        <v>6370</v>
      </c>
      <c r="I8969" s="110"/>
    </row>
    <row r="8970" spans="1:9" ht="11.25" customHeight="1" x14ac:dyDescent="0.2">
      <c r="A8970" s="181">
        <v>105595</v>
      </c>
      <c r="B8970" s="182" t="s">
        <v>10542</v>
      </c>
      <c r="C8970" s="182" t="s">
        <v>178</v>
      </c>
      <c r="D8970" s="184"/>
      <c r="E8970" s="188" t="s">
        <v>15193</v>
      </c>
      <c r="F8970" s="186">
        <v>0</v>
      </c>
      <c r="G8970" s="185" t="s">
        <v>6096</v>
      </c>
      <c r="H8970" s="110" t="s">
        <v>6361</v>
      </c>
      <c r="I8970" s="110"/>
    </row>
    <row r="8971" spans="1:9" ht="11.25" customHeight="1" x14ac:dyDescent="0.2">
      <c r="A8971" s="181">
        <v>105596</v>
      </c>
      <c r="B8971" s="182" t="s">
        <v>10541</v>
      </c>
      <c r="C8971" s="182" t="s">
        <v>178</v>
      </c>
      <c r="D8971" s="183"/>
      <c r="E8971" s="188" t="s">
        <v>15193</v>
      </c>
      <c r="F8971" s="186">
        <v>0</v>
      </c>
      <c r="G8971" s="185" t="s">
        <v>6096</v>
      </c>
      <c r="H8971" s="110" t="s">
        <v>6207</v>
      </c>
      <c r="I8971" s="110"/>
    </row>
    <row r="8972" spans="1:9" ht="11.25" customHeight="1" x14ac:dyDescent="0.2">
      <c r="A8972" s="181">
        <v>105597</v>
      </c>
      <c r="B8972" s="182" t="s">
        <v>10540</v>
      </c>
      <c r="C8972" s="182" t="s">
        <v>178</v>
      </c>
      <c r="D8972" s="183"/>
      <c r="E8972" s="188" t="s">
        <v>15193</v>
      </c>
      <c r="F8972" s="186">
        <v>0</v>
      </c>
      <c r="G8972" s="185" t="s">
        <v>7127</v>
      </c>
      <c r="H8972" s="110" t="s">
        <v>7128</v>
      </c>
      <c r="I8972" s="110"/>
    </row>
    <row r="8973" spans="1:9" ht="11.25" customHeight="1" x14ac:dyDescent="0.2">
      <c r="A8973" s="181">
        <v>105598</v>
      </c>
      <c r="B8973" s="182" t="s">
        <v>8336</v>
      </c>
      <c r="C8973" s="182" t="s">
        <v>178</v>
      </c>
      <c r="D8973" s="184">
        <v>43686</v>
      </c>
      <c r="E8973" s="188" t="s">
        <v>15195</v>
      </c>
      <c r="F8973" s="186">
        <v>4819379</v>
      </c>
      <c r="G8973" s="185" t="s">
        <v>6096</v>
      </c>
      <c r="H8973" s="110" t="s">
        <v>6521</v>
      </c>
      <c r="I8973" s="110"/>
    </row>
    <row r="8974" spans="1:9" ht="11.25" customHeight="1" x14ac:dyDescent="0.2">
      <c r="A8974" s="181">
        <v>105599</v>
      </c>
      <c r="B8974" s="182" t="s">
        <v>2160</v>
      </c>
      <c r="C8974" s="182" t="s">
        <v>178</v>
      </c>
      <c r="D8974" s="184">
        <v>44685</v>
      </c>
      <c r="E8974" s="188" t="s">
        <v>7328</v>
      </c>
      <c r="F8974" s="186">
        <v>1133480</v>
      </c>
      <c r="G8974" s="185" t="s">
        <v>6529</v>
      </c>
      <c r="H8974" s="110" t="s">
        <v>6203</v>
      </c>
      <c r="I8974" s="110"/>
    </row>
    <row r="8975" spans="1:9" ht="11.25" customHeight="1" x14ac:dyDescent="0.2">
      <c r="A8975" s="181">
        <v>105600</v>
      </c>
      <c r="B8975" s="182" t="s">
        <v>2158</v>
      </c>
      <c r="C8975" s="182" t="s">
        <v>178</v>
      </c>
      <c r="D8975" s="184">
        <v>45015</v>
      </c>
      <c r="E8975" s="188" t="s">
        <v>15194</v>
      </c>
      <c r="F8975" s="186">
        <v>2102574</v>
      </c>
      <c r="G8975" s="185" t="s">
        <v>7063</v>
      </c>
      <c r="H8975" s="110" t="s">
        <v>6434</v>
      </c>
      <c r="I8975" s="110"/>
    </row>
    <row r="8976" spans="1:9" ht="11.25" customHeight="1" x14ac:dyDescent="0.2">
      <c r="A8976" s="181">
        <v>105601</v>
      </c>
      <c r="B8976" s="182" t="s">
        <v>2159</v>
      </c>
      <c r="C8976" s="182" t="s">
        <v>178</v>
      </c>
      <c r="D8976" s="184">
        <v>45013</v>
      </c>
      <c r="E8976" s="188" t="s">
        <v>15194</v>
      </c>
      <c r="F8976" s="186">
        <v>6402553</v>
      </c>
      <c r="G8976" s="185" t="s">
        <v>6096</v>
      </c>
      <c r="H8976" s="110" t="s">
        <v>6321</v>
      </c>
      <c r="I8976" s="110"/>
    </row>
    <row r="8977" spans="1:9" ht="11.25" customHeight="1" x14ac:dyDescent="0.2">
      <c r="A8977" s="181">
        <v>105602</v>
      </c>
      <c r="B8977" s="182" t="s">
        <v>1939</v>
      </c>
      <c r="C8977" s="182" t="s">
        <v>171</v>
      </c>
      <c r="D8977" s="183"/>
      <c r="E8977" s="188" t="s">
        <v>15193</v>
      </c>
      <c r="F8977" s="186">
        <v>0</v>
      </c>
      <c r="G8977" s="185" t="s">
        <v>7127</v>
      </c>
      <c r="H8977" s="110" t="s">
        <v>7128</v>
      </c>
      <c r="I8977" s="110"/>
    </row>
    <row r="8978" spans="1:9" ht="11.25" customHeight="1" x14ac:dyDescent="0.2">
      <c r="A8978" s="181">
        <v>105603</v>
      </c>
      <c r="B8978" s="182" t="s">
        <v>8274</v>
      </c>
      <c r="C8978" s="182" t="s">
        <v>178</v>
      </c>
      <c r="D8978" s="183">
        <v>43731</v>
      </c>
      <c r="E8978" s="188" t="s">
        <v>15195</v>
      </c>
      <c r="F8978" s="186">
        <v>179723</v>
      </c>
      <c r="G8978" s="185" t="s">
        <v>6096</v>
      </c>
      <c r="H8978" s="110" t="s">
        <v>6194</v>
      </c>
      <c r="I8978" s="110"/>
    </row>
    <row r="8979" spans="1:9" ht="11.25" customHeight="1" x14ac:dyDescent="0.2">
      <c r="A8979" s="181">
        <v>105604</v>
      </c>
      <c r="B8979" s="182" t="s">
        <v>10539</v>
      </c>
      <c r="C8979" s="182" t="s">
        <v>178</v>
      </c>
      <c r="D8979" s="183"/>
      <c r="E8979" s="188" t="s">
        <v>15193</v>
      </c>
      <c r="F8979" s="186">
        <v>0</v>
      </c>
      <c r="G8979" s="185" t="s">
        <v>6096</v>
      </c>
      <c r="H8979" s="110" t="s">
        <v>6194</v>
      </c>
      <c r="I8979" s="110"/>
    </row>
    <row r="8980" spans="1:9" ht="11.25" customHeight="1" x14ac:dyDescent="0.2">
      <c r="A8980" s="181">
        <v>105605</v>
      </c>
      <c r="B8980" s="182" t="s">
        <v>10538</v>
      </c>
      <c r="C8980" s="182" t="s">
        <v>178</v>
      </c>
      <c r="D8980" s="183"/>
      <c r="E8980" s="188" t="s">
        <v>15193</v>
      </c>
      <c r="F8980" s="186">
        <v>0</v>
      </c>
      <c r="G8980" s="185" t="s">
        <v>6096</v>
      </c>
      <c r="H8980" s="110" t="s">
        <v>7128</v>
      </c>
      <c r="I8980" s="110"/>
    </row>
    <row r="8981" spans="1:9" ht="11.25" customHeight="1" x14ac:dyDescent="0.2">
      <c r="A8981" s="181">
        <v>105606</v>
      </c>
      <c r="B8981" s="182" t="s">
        <v>10537</v>
      </c>
      <c r="C8981" s="182" t="s">
        <v>178</v>
      </c>
      <c r="D8981" s="184"/>
      <c r="E8981" s="188" t="s">
        <v>15193</v>
      </c>
      <c r="F8981" s="186">
        <v>0</v>
      </c>
      <c r="G8981" s="185" t="s">
        <v>6096</v>
      </c>
      <c r="H8981" s="110" t="s">
        <v>6194</v>
      </c>
      <c r="I8981" s="110"/>
    </row>
    <row r="8982" spans="1:9" ht="11.25" customHeight="1" x14ac:dyDescent="0.2">
      <c r="A8982" s="181">
        <v>105607</v>
      </c>
      <c r="B8982" s="182" t="s">
        <v>6294</v>
      </c>
      <c r="C8982" s="182" t="s">
        <v>178</v>
      </c>
      <c r="D8982" s="183">
        <v>44719</v>
      </c>
      <c r="E8982" s="188" t="s">
        <v>7328</v>
      </c>
      <c r="F8982" s="186">
        <v>19376993.010000002</v>
      </c>
      <c r="G8982" s="185" t="s">
        <v>7604</v>
      </c>
      <c r="H8982" s="110" t="s">
        <v>6240</v>
      </c>
      <c r="I8982" s="110"/>
    </row>
    <row r="8983" spans="1:9" ht="11.25" customHeight="1" x14ac:dyDescent="0.2">
      <c r="A8983" s="181">
        <v>105608</v>
      </c>
      <c r="B8983" s="182" t="s">
        <v>6293</v>
      </c>
      <c r="C8983" s="182" t="s">
        <v>178</v>
      </c>
      <c r="D8983" s="183">
        <v>45062</v>
      </c>
      <c r="E8983" s="188" t="s">
        <v>15194</v>
      </c>
      <c r="F8983" s="186">
        <v>3856348</v>
      </c>
      <c r="G8983" s="185" t="s">
        <v>6096</v>
      </c>
      <c r="H8983" s="110" t="s">
        <v>6100</v>
      </c>
      <c r="I8983" s="110"/>
    </row>
    <row r="8984" spans="1:9" ht="11.25" customHeight="1" x14ac:dyDescent="0.2">
      <c r="A8984" s="181">
        <v>105609</v>
      </c>
      <c r="B8984" s="182" t="s">
        <v>10536</v>
      </c>
      <c r="C8984" s="182" t="s">
        <v>178</v>
      </c>
      <c r="D8984" s="183"/>
      <c r="E8984" s="188" t="s">
        <v>15193</v>
      </c>
      <c r="F8984" s="186">
        <v>0</v>
      </c>
      <c r="G8984" s="185" t="s">
        <v>6096</v>
      </c>
      <c r="H8984" s="110" t="s">
        <v>6194</v>
      </c>
      <c r="I8984" s="110"/>
    </row>
    <row r="8985" spans="1:9" ht="11.25" customHeight="1" x14ac:dyDescent="0.2">
      <c r="A8985" s="181">
        <v>105610</v>
      </c>
      <c r="B8985" s="182" t="s">
        <v>10535</v>
      </c>
      <c r="C8985" s="182" t="s">
        <v>178</v>
      </c>
      <c r="D8985" s="183"/>
      <c r="E8985" s="188" t="s">
        <v>15193</v>
      </c>
      <c r="F8985" s="186">
        <v>0</v>
      </c>
      <c r="G8985" s="185" t="s">
        <v>6096</v>
      </c>
      <c r="H8985" s="110" t="s">
        <v>6194</v>
      </c>
      <c r="I8985" s="110"/>
    </row>
    <row r="8986" spans="1:9" ht="11.25" customHeight="1" x14ac:dyDescent="0.2">
      <c r="A8986" s="181">
        <v>105611</v>
      </c>
      <c r="B8986" s="182" t="s">
        <v>6292</v>
      </c>
      <c r="C8986" s="182" t="s">
        <v>178</v>
      </c>
      <c r="D8986" s="183">
        <v>44719</v>
      </c>
      <c r="E8986" s="188" t="s">
        <v>7328</v>
      </c>
      <c r="F8986" s="186">
        <v>23097535</v>
      </c>
      <c r="G8986" s="185" t="s">
        <v>11601</v>
      </c>
      <c r="H8986" s="110" t="s">
        <v>6321</v>
      </c>
      <c r="I8986" s="110"/>
    </row>
    <row r="8987" spans="1:9" ht="11.25" customHeight="1" x14ac:dyDescent="0.2">
      <c r="A8987" s="181">
        <v>105614</v>
      </c>
      <c r="B8987" s="182" t="s">
        <v>1827</v>
      </c>
      <c r="C8987" s="182" t="s">
        <v>178</v>
      </c>
      <c r="D8987" s="183"/>
      <c r="E8987" s="188" t="s">
        <v>15193</v>
      </c>
      <c r="F8987" s="186">
        <v>0</v>
      </c>
      <c r="G8987" s="185" t="s">
        <v>7563</v>
      </c>
      <c r="H8987" s="110" t="s">
        <v>6194</v>
      </c>
      <c r="I8987" s="110"/>
    </row>
    <row r="8988" spans="1:9" ht="11.25" customHeight="1" x14ac:dyDescent="0.2">
      <c r="A8988" s="181">
        <v>105616</v>
      </c>
      <c r="B8988" s="182" t="s">
        <v>10534</v>
      </c>
      <c r="C8988" s="182" t="s">
        <v>178</v>
      </c>
      <c r="D8988" s="184"/>
      <c r="E8988" s="188" t="s">
        <v>15193</v>
      </c>
      <c r="F8988" s="186">
        <v>0</v>
      </c>
      <c r="G8988" s="185" t="s">
        <v>6096</v>
      </c>
      <c r="H8988" s="110" t="s">
        <v>6573</v>
      </c>
      <c r="I8988" s="110"/>
    </row>
    <row r="8989" spans="1:9" ht="11.25" customHeight="1" x14ac:dyDescent="0.2">
      <c r="A8989" s="181">
        <v>105617</v>
      </c>
      <c r="B8989" s="182" t="s">
        <v>6291</v>
      </c>
      <c r="C8989" s="182" t="s">
        <v>178</v>
      </c>
      <c r="D8989" s="183"/>
      <c r="E8989" s="188" t="s">
        <v>15193</v>
      </c>
      <c r="F8989" s="186">
        <v>166853.01</v>
      </c>
      <c r="G8989" s="185" t="s">
        <v>6138</v>
      </c>
      <c r="H8989" s="110" t="s">
        <v>6116</v>
      </c>
      <c r="I8989" s="110"/>
    </row>
    <row r="8990" spans="1:9" ht="11.25" customHeight="1" x14ac:dyDescent="0.2">
      <c r="A8990" s="181">
        <v>105618</v>
      </c>
      <c r="B8990" s="182" t="s">
        <v>10533</v>
      </c>
      <c r="C8990" s="182" t="s">
        <v>178</v>
      </c>
      <c r="D8990" s="184"/>
      <c r="E8990" s="188" t="s">
        <v>15193</v>
      </c>
      <c r="F8990" s="186">
        <v>0</v>
      </c>
      <c r="G8990" s="185" t="s">
        <v>11603</v>
      </c>
      <c r="H8990" s="110" t="s">
        <v>6230</v>
      </c>
      <c r="I8990" s="110"/>
    </row>
    <row r="8991" spans="1:9" ht="11.25" customHeight="1" x14ac:dyDescent="0.2">
      <c r="A8991" s="181">
        <v>105619</v>
      </c>
      <c r="B8991" s="182" t="s">
        <v>1536</v>
      </c>
      <c r="C8991" s="182" t="s">
        <v>168</v>
      </c>
      <c r="D8991" s="183">
        <v>44721</v>
      </c>
      <c r="E8991" s="188" t="s">
        <v>7328</v>
      </c>
      <c r="F8991" s="186">
        <v>0</v>
      </c>
      <c r="G8991" s="185" t="s">
        <v>11603</v>
      </c>
      <c r="H8991" s="110" t="s">
        <v>6230</v>
      </c>
      <c r="I8991" s="110"/>
    </row>
    <row r="8992" spans="1:9" ht="11.25" customHeight="1" x14ac:dyDescent="0.2">
      <c r="A8992" s="181">
        <v>105620</v>
      </c>
      <c r="B8992" s="182" t="s">
        <v>1909</v>
      </c>
      <c r="C8992" s="182" t="s">
        <v>171</v>
      </c>
      <c r="D8992" s="183">
        <v>44721</v>
      </c>
      <c r="E8992" s="188" t="s">
        <v>7328</v>
      </c>
      <c r="F8992" s="186">
        <v>3435.01</v>
      </c>
      <c r="G8992" s="185" t="s">
        <v>11299</v>
      </c>
      <c r="H8992" s="110" t="s">
        <v>9778</v>
      </c>
      <c r="I8992" s="110"/>
    </row>
    <row r="8993" spans="1:9" ht="11.25" customHeight="1" x14ac:dyDescent="0.2">
      <c r="A8993" s="181">
        <v>105621</v>
      </c>
      <c r="B8993" s="182" t="s">
        <v>1777</v>
      </c>
      <c r="C8993" s="182" t="s">
        <v>171</v>
      </c>
      <c r="D8993" s="183">
        <v>44721</v>
      </c>
      <c r="E8993" s="188" t="s">
        <v>7328</v>
      </c>
      <c r="F8993" s="186">
        <v>4612</v>
      </c>
      <c r="G8993" s="185" t="s">
        <v>11299</v>
      </c>
      <c r="H8993" s="110" t="s">
        <v>9778</v>
      </c>
      <c r="I8993" s="110"/>
    </row>
    <row r="8994" spans="1:9" ht="11.25" customHeight="1" x14ac:dyDescent="0.2">
      <c r="A8994" s="181">
        <v>105622</v>
      </c>
      <c r="B8994" s="182" t="s">
        <v>2316</v>
      </c>
      <c r="C8994" s="182" t="s">
        <v>178</v>
      </c>
      <c r="D8994" s="184"/>
      <c r="E8994" s="188" t="s">
        <v>15193</v>
      </c>
      <c r="F8994" s="186">
        <v>4055</v>
      </c>
      <c r="G8994" s="185" t="s">
        <v>11299</v>
      </c>
      <c r="H8994" s="110" t="s">
        <v>9778</v>
      </c>
      <c r="I8994" s="110"/>
    </row>
    <row r="8995" spans="1:9" ht="11.25" customHeight="1" x14ac:dyDescent="0.2">
      <c r="A8995" s="181">
        <v>105623</v>
      </c>
      <c r="B8995" s="182" t="s">
        <v>1758</v>
      </c>
      <c r="C8995" s="182" t="s">
        <v>171</v>
      </c>
      <c r="D8995" s="184"/>
      <c r="E8995" s="188" t="s">
        <v>15193</v>
      </c>
      <c r="F8995" s="186">
        <v>0</v>
      </c>
      <c r="G8995" s="185" t="s">
        <v>11296</v>
      </c>
      <c r="H8995" s="110" t="s">
        <v>9778</v>
      </c>
      <c r="I8995" s="110"/>
    </row>
    <row r="8996" spans="1:9" ht="11.25" customHeight="1" x14ac:dyDescent="0.2">
      <c r="A8996" s="181">
        <v>105624</v>
      </c>
      <c r="B8996" s="182" t="s">
        <v>10532</v>
      </c>
      <c r="C8996" s="182" t="s">
        <v>178</v>
      </c>
      <c r="D8996" s="183">
        <v>44591</v>
      </c>
      <c r="E8996" s="188" t="s">
        <v>7328</v>
      </c>
      <c r="F8996" s="186">
        <v>0</v>
      </c>
      <c r="G8996" s="185" t="s">
        <v>6096</v>
      </c>
      <c r="H8996" s="110" t="s">
        <v>10767</v>
      </c>
      <c r="I8996" s="110"/>
    </row>
    <row r="8997" spans="1:9" ht="11.25" customHeight="1" x14ac:dyDescent="0.2">
      <c r="A8997" s="181">
        <v>105625</v>
      </c>
      <c r="B8997" s="182" t="s">
        <v>14504</v>
      </c>
      <c r="C8997" s="182" t="s">
        <v>168</v>
      </c>
      <c r="D8997" s="183">
        <v>43843</v>
      </c>
      <c r="E8997" s="188" t="s">
        <v>15196</v>
      </c>
      <c r="F8997" s="186">
        <v>1080</v>
      </c>
      <c r="G8997" s="185" t="s">
        <v>11603</v>
      </c>
      <c r="H8997" s="110" t="s">
        <v>6230</v>
      </c>
      <c r="I8997" s="110"/>
    </row>
    <row r="8998" spans="1:9" ht="11.25" customHeight="1" x14ac:dyDescent="0.2">
      <c r="A8998" s="181">
        <v>105626</v>
      </c>
      <c r="B8998" s="182" t="s">
        <v>1426</v>
      </c>
      <c r="C8998" s="182" t="s">
        <v>178</v>
      </c>
      <c r="D8998" s="183"/>
      <c r="E8998" s="188" t="s">
        <v>15193</v>
      </c>
      <c r="F8998" s="186">
        <v>35845</v>
      </c>
      <c r="G8998" s="185" t="s">
        <v>11603</v>
      </c>
      <c r="H8998" s="110" t="s">
        <v>6230</v>
      </c>
      <c r="I8998" s="110"/>
    </row>
    <row r="8999" spans="1:9" ht="11.25" customHeight="1" x14ac:dyDescent="0.2">
      <c r="A8999" s="181">
        <v>105627</v>
      </c>
      <c r="B8999" s="182" t="s">
        <v>1855</v>
      </c>
      <c r="C8999" s="182" t="s">
        <v>178</v>
      </c>
      <c r="D8999" s="184">
        <v>45013</v>
      </c>
      <c r="E8999" s="188" t="s">
        <v>15194</v>
      </c>
      <c r="F8999" s="186">
        <v>0</v>
      </c>
      <c r="G8999" s="185" t="s">
        <v>6739</v>
      </c>
      <c r="H8999" s="110" t="s">
        <v>6280</v>
      </c>
      <c r="I8999" s="110"/>
    </row>
    <row r="9000" spans="1:9" ht="11.25" customHeight="1" x14ac:dyDescent="0.2">
      <c r="A9000" s="181">
        <v>105628</v>
      </c>
      <c r="B9000" s="182" t="s">
        <v>6290</v>
      </c>
      <c r="C9000" s="182" t="s">
        <v>178</v>
      </c>
      <c r="D9000" s="184"/>
      <c r="E9000" s="188" t="s">
        <v>15193</v>
      </c>
      <c r="F9000" s="186">
        <v>4121952</v>
      </c>
      <c r="G9000" s="185" t="s">
        <v>6096</v>
      </c>
      <c r="H9000" s="110" t="s">
        <v>6130</v>
      </c>
      <c r="I9000" s="110"/>
    </row>
    <row r="9001" spans="1:9" ht="11.25" customHeight="1" x14ac:dyDescent="0.2">
      <c r="A9001" s="181">
        <v>105629</v>
      </c>
      <c r="B9001" s="182" t="s">
        <v>10531</v>
      </c>
      <c r="C9001" s="182" t="s">
        <v>178</v>
      </c>
      <c r="D9001" s="184"/>
      <c r="E9001" s="188" t="s">
        <v>15193</v>
      </c>
      <c r="F9001" s="186">
        <v>0</v>
      </c>
      <c r="G9001" s="185" t="s">
        <v>6096</v>
      </c>
      <c r="H9001" s="110" t="s">
        <v>6356</v>
      </c>
      <c r="I9001" s="110"/>
    </row>
    <row r="9002" spans="1:9" ht="11.25" customHeight="1" x14ac:dyDescent="0.2">
      <c r="A9002" s="181">
        <v>105630</v>
      </c>
      <c r="B9002" s="182" t="s">
        <v>10530</v>
      </c>
      <c r="C9002" s="182" t="s">
        <v>178</v>
      </c>
      <c r="D9002" s="183"/>
      <c r="E9002" s="188" t="s">
        <v>15193</v>
      </c>
      <c r="F9002" s="186">
        <v>0</v>
      </c>
      <c r="G9002" s="185" t="s">
        <v>6559</v>
      </c>
      <c r="H9002" s="110" t="s">
        <v>6560</v>
      </c>
      <c r="I9002" s="110"/>
    </row>
    <row r="9003" spans="1:9" ht="11.25" customHeight="1" x14ac:dyDescent="0.2">
      <c r="A9003" s="181">
        <v>105631</v>
      </c>
      <c r="B9003" s="182" t="s">
        <v>10529</v>
      </c>
      <c r="C9003" s="182" t="s">
        <v>168</v>
      </c>
      <c r="D9003" s="184"/>
      <c r="E9003" s="188" t="s">
        <v>15193</v>
      </c>
      <c r="F9003" s="186">
        <v>0</v>
      </c>
      <c r="G9003" s="185" t="s">
        <v>6096</v>
      </c>
      <c r="H9003" s="110" t="s">
        <v>6119</v>
      </c>
      <c r="I9003" s="110"/>
    </row>
    <row r="9004" spans="1:9" ht="11.25" customHeight="1" x14ac:dyDescent="0.2">
      <c r="A9004" s="181">
        <v>105632</v>
      </c>
      <c r="B9004" s="182" t="s">
        <v>10528</v>
      </c>
      <c r="C9004" s="182" t="s">
        <v>178</v>
      </c>
      <c r="D9004" s="183"/>
      <c r="E9004" s="188" t="s">
        <v>15193</v>
      </c>
      <c r="F9004" s="186">
        <v>0</v>
      </c>
      <c r="G9004" s="185" t="s">
        <v>6096</v>
      </c>
      <c r="H9004" s="110" t="s">
        <v>6194</v>
      </c>
      <c r="I9004" s="110"/>
    </row>
    <row r="9005" spans="1:9" ht="11.25" customHeight="1" x14ac:dyDescent="0.2">
      <c r="A9005" s="181">
        <v>105633</v>
      </c>
      <c r="B9005" s="182" t="s">
        <v>10527</v>
      </c>
      <c r="C9005" s="182" t="s">
        <v>178</v>
      </c>
      <c r="D9005" s="183">
        <v>43528</v>
      </c>
      <c r="E9005" s="188" t="s">
        <v>15195</v>
      </c>
      <c r="F9005" s="186">
        <v>0</v>
      </c>
      <c r="G9005" s="185" t="s">
        <v>6135</v>
      </c>
      <c r="H9005" s="110" t="s">
        <v>6130</v>
      </c>
      <c r="I9005" s="110"/>
    </row>
    <row r="9006" spans="1:9" ht="11.25" customHeight="1" x14ac:dyDescent="0.2">
      <c r="A9006" s="181">
        <v>105634</v>
      </c>
      <c r="B9006" s="182" t="s">
        <v>2423</v>
      </c>
      <c r="C9006" s="182" t="s">
        <v>178</v>
      </c>
      <c r="D9006" s="183"/>
      <c r="E9006" s="188" t="s">
        <v>15193</v>
      </c>
      <c r="F9006" s="186">
        <v>83300</v>
      </c>
      <c r="G9006" s="185" t="s">
        <v>6096</v>
      </c>
      <c r="H9006" s="110" t="s">
        <v>6130</v>
      </c>
      <c r="I9006" s="110"/>
    </row>
    <row r="9007" spans="1:9" ht="11.25" customHeight="1" x14ac:dyDescent="0.2">
      <c r="A9007" s="181">
        <v>105635</v>
      </c>
      <c r="B9007" s="182" t="s">
        <v>3202</v>
      </c>
      <c r="C9007" s="182" t="s">
        <v>183</v>
      </c>
      <c r="D9007" s="183"/>
      <c r="E9007" s="188" t="s">
        <v>15193</v>
      </c>
      <c r="F9007" s="186">
        <v>0</v>
      </c>
      <c r="G9007" s="185" t="s">
        <v>7610</v>
      </c>
      <c r="H9007" s="110" t="s">
        <v>6280</v>
      </c>
      <c r="I9007" s="110"/>
    </row>
    <row r="9008" spans="1:9" ht="11.25" customHeight="1" x14ac:dyDescent="0.2">
      <c r="A9008" s="181">
        <v>105636</v>
      </c>
      <c r="B9008" s="182" t="s">
        <v>10526</v>
      </c>
      <c r="C9008" s="182" t="s">
        <v>178</v>
      </c>
      <c r="D9008" s="183"/>
      <c r="E9008" s="188" t="s">
        <v>15193</v>
      </c>
      <c r="F9008" s="186">
        <v>0</v>
      </c>
      <c r="G9008" s="185" t="s">
        <v>6096</v>
      </c>
      <c r="H9008" s="110" t="s">
        <v>6240</v>
      </c>
      <c r="I9008" s="110"/>
    </row>
    <row r="9009" spans="1:9" ht="11.25" customHeight="1" x14ac:dyDescent="0.2">
      <c r="A9009" s="181">
        <v>105637</v>
      </c>
      <c r="B9009" s="182" t="s">
        <v>10525</v>
      </c>
      <c r="C9009" s="182" t="s">
        <v>168</v>
      </c>
      <c r="D9009" s="183"/>
      <c r="E9009" s="188" t="s">
        <v>15193</v>
      </c>
      <c r="F9009" s="186">
        <v>0</v>
      </c>
      <c r="G9009" s="185" t="s">
        <v>6096</v>
      </c>
      <c r="H9009" s="110" t="s">
        <v>6240</v>
      </c>
      <c r="I9009" s="110"/>
    </row>
    <row r="9010" spans="1:9" ht="11.25" customHeight="1" x14ac:dyDescent="0.2">
      <c r="A9010" s="181">
        <v>105638</v>
      </c>
      <c r="B9010" s="182" t="s">
        <v>1367</v>
      </c>
      <c r="C9010" s="182" t="s">
        <v>168</v>
      </c>
      <c r="D9010" s="183"/>
      <c r="E9010" s="188" t="s">
        <v>15193</v>
      </c>
      <c r="F9010" s="186">
        <v>0</v>
      </c>
      <c r="G9010" s="185" t="s">
        <v>6096</v>
      </c>
      <c r="H9010" s="110" t="s">
        <v>6240</v>
      </c>
      <c r="I9010" s="110"/>
    </row>
    <row r="9011" spans="1:9" ht="11.25" customHeight="1" x14ac:dyDescent="0.2">
      <c r="A9011" s="181">
        <v>105639</v>
      </c>
      <c r="B9011" s="182" t="s">
        <v>3972</v>
      </c>
      <c r="C9011" s="182" t="s">
        <v>178</v>
      </c>
      <c r="D9011" s="183"/>
      <c r="E9011" s="188" t="s">
        <v>15193</v>
      </c>
      <c r="F9011" s="186">
        <v>0</v>
      </c>
      <c r="G9011" s="185" t="s">
        <v>6096</v>
      </c>
      <c r="H9011" s="110" t="s">
        <v>6240</v>
      </c>
      <c r="I9011" s="110"/>
    </row>
    <row r="9012" spans="1:9" ht="11.25" customHeight="1" x14ac:dyDescent="0.2">
      <c r="A9012" s="181">
        <v>105640</v>
      </c>
      <c r="B9012" s="182" t="s">
        <v>10524</v>
      </c>
      <c r="C9012" s="182" t="s">
        <v>178</v>
      </c>
      <c r="D9012" s="183"/>
      <c r="E9012" s="188" t="s">
        <v>15193</v>
      </c>
      <c r="F9012" s="186">
        <v>0</v>
      </c>
      <c r="G9012" s="185" t="s">
        <v>6096</v>
      </c>
      <c r="H9012" s="110" t="s">
        <v>6240</v>
      </c>
      <c r="I9012" s="110"/>
    </row>
    <row r="9013" spans="1:9" ht="11.25" customHeight="1" x14ac:dyDescent="0.2">
      <c r="A9013" s="181">
        <v>105641</v>
      </c>
      <c r="B9013" s="182" t="s">
        <v>10523</v>
      </c>
      <c r="C9013" s="182" t="s">
        <v>171</v>
      </c>
      <c r="D9013" s="183"/>
      <c r="E9013" s="188" t="s">
        <v>15193</v>
      </c>
      <c r="F9013" s="186">
        <v>0</v>
      </c>
      <c r="G9013" s="185" t="s">
        <v>6096</v>
      </c>
      <c r="H9013" s="110" t="s">
        <v>6240</v>
      </c>
      <c r="I9013" s="110"/>
    </row>
    <row r="9014" spans="1:9" ht="11.25" customHeight="1" x14ac:dyDescent="0.2">
      <c r="A9014" s="110">
        <v>105642</v>
      </c>
      <c r="B9014" s="110" t="s">
        <v>10522</v>
      </c>
      <c r="C9014" s="110" t="s">
        <v>183</v>
      </c>
      <c r="D9014" s="183"/>
      <c r="E9014" s="110" t="s">
        <v>15193</v>
      </c>
      <c r="F9014" s="110">
        <v>0</v>
      </c>
      <c r="G9014" s="185" t="s">
        <v>6096</v>
      </c>
      <c r="H9014" s="110" t="s">
        <v>6240</v>
      </c>
      <c r="I9014" s="110"/>
    </row>
    <row r="9015" spans="1:9" ht="11.25" customHeight="1" x14ac:dyDescent="0.2">
      <c r="A9015" s="181">
        <v>105643</v>
      </c>
      <c r="B9015" s="182" t="s">
        <v>10521</v>
      </c>
      <c r="C9015" s="182" t="s">
        <v>178</v>
      </c>
      <c r="D9015" s="183"/>
      <c r="E9015" s="188" t="s">
        <v>15193</v>
      </c>
      <c r="F9015" s="186">
        <v>0</v>
      </c>
      <c r="G9015" s="185" t="s">
        <v>6096</v>
      </c>
      <c r="H9015" s="110" t="s">
        <v>6240</v>
      </c>
      <c r="I9015" s="110"/>
    </row>
    <row r="9016" spans="1:9" ht="11.25" customHeight="1" x14ac:dyDescent="0.2">
      <c r="A9016" s="181">
        <v>105644</v>
      </c>
      <c r="B9016" s="182" t="s">
        <v>10520</v>
      </c>
      <c r="C9016" s="182" t="s">
        <v>178</v>
      </c>
      <c r="D9016" s="184"/>
      <c r="E9016" s="188" t="s">
        <v>15193</v>
      </c>
      <c r="F9016" s="186">
        <v>0</v>
      </c>
      <c r="G9016" s="185" t="s">
        <v>6096</v>
      </c>
      <c r="H9016" s="110" t="s">
        <v>6240</v>
      </c>
      <c r="I9016" s="110"/>
    </row>
    <row r="9017" spans="1:9" ht="11.25" customHeight="1" x14ac:dyDescent="0.2">
      <c r="A9017" s="181">
        <v>105645</v>
      </c>
      <c r="B9017" s="182" t="s">
        <v>10519</v>
      </c>
      <c r="C9017" s="182" t="s">
        <v>178</v>
      </c>
      <c r="D9017" s="184"/>
      <c r="E9017" s="188" t="s">
        <v>15193</v>
      </c>
      <c r="F9017" s="186">
        <v>0</v>
      </c>
      <c r="G9017" s="185" t="s">
        <v>6096</v>
      </c>
      <c r="H9017" s="110" t="s">
        <v>6240</v>
      </c>
      <c r="I9017" s="110"/>
    </row>
    <row r="9018" spans="1:9" ht="11.25" customHeight="1" x14ac:dyDescent="0.2">
      <c r="A9018" s="181">
        <v>105646</v>
      </c>
      <c r="B9018" s="182" t="s">
        <v>10518</v>
      </c>
      <c r="C9018" s="182" t="s">
        <v>178</v>
      </c>
      <c r="D9018" s="183"/>
      <c r="E9018" s="188" t="s">
        <v>15193</v>
      </c>
      <c r="F9018" s="186">
        <v>0</v>
      </c>
      <c r="G9018" s="185" t="s">
        <v>6096</v>
      </c>
      <c r="H9018" s="110" t="s">
        <v>6240</v>
      </c>
      <c r="I9018" s="110"/>
    </row>
    <row r="9019" spans="1:9" ht="11.25" customHeight="1" x14ac:dyDescent="0.2">
      <c r="A9019" s="181">
        <v>105647</v>
      </c>
      <c r="B9019" s="182" t="s">
        <v>1049</v>
      </c>
      <c r="C9019" s="182" t="s">
        <v>178</v>
      </c>
      <c r="D9019" s="183"/>
      <c r="E9019" s="188" t="s">
        <v>15193</v>
      </c>
      <c r="F9019" s="186">
        <v>0</v>
      </c>
      <c r="G9019" s="185" t="s">
        <v>7161</v>
      </c>
      <c r="H9019" s="110" t="s">
        <v>6312</v>
      </c>
      <c r="I9019" s="110"/>
    </row>
    <row r="9020" spans="1:9" ht="11.25" customHeight="1" x14ac:dyDescent="0.2">
      <c r="A9020" s="181">
        <v>105648</v>
      </c>
      <c r="B9020" s="182" t="s">
        <v>3763</v>
      </c>
      <c r="C9020" s="182" t="s">
        <v>168</v>
      </c>
      <c r="D9020" s="183"/>
      <c r="E9020" s="188" t="s">
        <v>15193</v>
      </c>
      <c r="F9020" s="186">
        <v>0</v>
      </c>
      <c r="G9020" s="185" t="s">
        <v>7161</v>
      </c>
      <c r="H9020" s="110" t="s">
        <v>6312</v>
      </c>
      <c r="I9020" s="110"/>
    </row>
    <row r="9021" spans="1:9" ht="11.25" customHeight="1" x14ac:dyDescent="0.2">
      <c r="A9021" s="181">
        <v>105649</v>
      </c>
      <c r="B9021" s="182" t="s">
        <v>3762</v>
      </c>
      <c r="C9021" s="182" t="s">
        <v>751</v>
      </c>
      <c r="D9021" s="183">
        <v>43738</v>
      </c>
      <c r="E9021" s="188" t="s">
        <v>15195</v>
      </c>
      <c r="F9021" s="186">
        <v>0</v>
      </c>
      <c r="G9021" s="185" t="s">
        <v>7161</v>
      </c>
      <c r="H9021" s="110" t="s">
        <v>6312</v>
      </c>
      <c r="I9021" s="110"/>
    </row>
    <row r="9022" spans="1:9" ht="11.25" customHeight="1" x14ac:dyDescent="0.2">
      <c r="A9022" s="181">
        <v>105650</v>
      </c>
      <c r="B9022" s="182" t="s">
        <v>3761</v>
      </c>
      <c r="C9022" s="182" t="s">
        <v>168</v>
      </c>
      <c r="D9022" s="184"/>
      <c r="E9022" s="188" t="s">
        <v>15193</v>
      </c>
      <c r="F9022" s="186">
        <v>1822</v>
      </c>
      <c r="G9022" s="185" t="s">
        <v>7161</v>
      </c>
      <c r="H9022" s="110" t="s">
        <v>6312</v>
      </c>
      <c r="I9022" s="110"/>
    </row>
    <row r="9023" spans="1:9" ht="11.25" customHeight="1" x14ac:dyDescent="0.2">
      <c r="A9023" s="181">
        <v>105651</v>
      </c>
      <c r="B9023" s="182" t="s">
        <v>1137</v>
      </c>
      <c r="C9023" s="182" t="s">
        <v>183</v>
      </c>
      <c r="D9023" s="183"/>
      <c r="E9023" s="188" t="s">
        <v>15193</v>
      </c>
      <c r="F9023" s="186">
        <v>0</v>
      </c>
      <c r="G9023" s="185" t="s">
        <v>7161</v>
      </c>
      <c r="H9023" s="110" t="s">
        <v>6312</v>
      </c>
      <c r="I9023" s="110"/>
    </row>
    <row r="9024" spans="1:9" ht="11.25" customHeight="1" x14ac:dyDescent="0.2">
      <c r="A9024" s="181">
        <v>105652</v>
      </c>
      <c r="B9024" s="182" t="s">
        <v>10517</v>
      </c>
      <c r="C9024" s="182" t="s">
        <v>183</v>
      </c>
      <c r="D9024" s="183"/>
      <c r="E9024" s="188" t="s">
        <v>15193</v>
      </c>
      <c r="F9024" s="186">
        <v>0</v>
      </c>
      <c r="G9024" s="185" t="s">
        <v>7161</v>
      </c>
      <c r="H9024" s="110" t="s">
        <v>6312</v>
      </c>
      <c r="I9024" s="110"/>
    </row>
    <row r="9025" spans="1:9" ht="11.25" customHeight="1" x14ac:dyDescent="0.2">
      <c r="A9025" s="181">
        <v>105653</v>
      </c>
      <c r="B9025" s="182" t="s">
        <v>10516</v>
      </c>
      <c r="C9025" s="182" t="s">
        <v>4532</v>
      </c>
      <c r="D9025" s="183"/>
      <c r="E9025" s="188" t="s">
        <v>15193</v>
      </c>
      <c r="F9025" s="186">
        <v>0</v>
      </c>
      <c r="G9025" s="185" t="s">
        <v>7161</v>
      </c>
      <c r="H9025" s="110" t="s">
        <v>6312</v>
      </c>
      <c r="I9025" s="110"/>
    </row>
    <row r="9026" spans="1:9" ht="11.25" customHeight="1" x14ac:dyDescent="0.2">
      <c r="A9026" s="181">
        <v>105654</v>
      </c>
      <c r="B9026" s="182" t="s">
        <v>5921</v>
      </c>
      <c r="C9026" s="182" t="s">
        <v>178</v>
      </c>
      <c r="D9026" s="183">
        <v>43661</v>
      </c>
      <c r="E9026" s="188" t="s">
        <v>15195</v>
      </c>
      <c r="F9026" s="186">
        <v>0</v>
      </c>
      <c r="G9026" s="185" t="s">
        <v>7161</v>
      </c>
      <c r="H9026" s="110" t="s">
        <v>6312</v>
      </c>
      <c r="I9026" s="110"/>
    </row>
    <row r="9027" spans="1:9" ht="11.25" customHeight="1" x14ac:dyDescent="0.2">
      <c r="A9027" s="181">
        <v>105655</v>
      </c>
      <c r="B9027" s="182" t="s">
        <v>14626</v>
      </c>
      <c r="C9027" s="182" t="s">
        <v>178</v>
      </c>
      <c r="D9027" s="183">
        <v>45006</v>
      </c>
      <c r="E9027" s="188" t="s">
        <v>15194</v>
      </c>
      <c r="F9027" s="186">
        <v>383623</v>
      </c>
      <c r="G9027" s="185" t="s">
        <v>7161</v>
      </c>
      <c r="H9027" s="110" t="s">
        <v>6312</v>
      </c>
      <c r="I9027" s="110"/>
    </row>
    <row r="9028" spans="1:9" ht="11.25" customHeight="1" x14ac:dyDescent="0.2">
      <c r="A9028" s="181">
        <v>105656</v>
      </c>
      <c r="B9028" s="182" t="s">
        <v>6289</v>
      </c>
      <c r="C9028" s="182" t="s">
        <v>178</v>
      </c>
      <c r="D9028" s="183"/>
      <c r="E9028" s="188" t="s">
        <v>15193</v>
      </c>
      <c r="F9028" s="186">
        <v>220429</v>
      </c>
      <c r="G9028" s="185" t="s">
        <v>7161</v>
      </c>
      <c r="H9028" s="110" t="s">
        <v>6312</v>
      </c>
      <c r="I9028" s="110"/>
    </row>
    <row r="9029" spans="1:9" ht="11.25" customHeight="1" x14ac:dyDescent="0.2">
      <c r="A9029" s="181">
        <v>105657</v>
      </c>
      <c r="B9029" s="182" t="s">
        <v>10515</v>
      </c>
      <c r="C9029" s="182" t="s">
        <v>178</v>
      </c>
      <c r="D9029" s="183"/>
      <c r="E9029" s="188" t="s">
        <v>15193</v>
      </c>
      <c r="F9029" s="186">
        <v>0</v>
      </c>
      <c r="G9029" s="185" t="s">
        <v>11603</v>
      </c>
      <c r="H9029" s="110" t="s">
        <v>6230</v>
      </c>
      <c r="I9029" s="110"/>
    </row>
    <row r="9030" spans="1:9" ht="11.25" customHeight="1" x14ac:dyDescent="0.2">
      <c r="A9030" s="181">
        <v>105658</v>
      </c>
      <c r="B9030" s="182" t="s">
        <v>2972</v>
      </c>
      <c r="C9030" s="182" t="s">
        <v>178</v>
      </c>
      <c r="D9030" s="183"/>
      <c r="E9030" s="188" t="s">
        <v>15193</v>
      </c>
      <c r="F9030" s="186">
        <v>0</v>
      </c>
      <c r="G9030" s="185" t="s">
        <v>7161</v>
      </c>
      <c r="H9030" s="110" t="s">
        <v>6312</v>
      </c>
      <c r="I9030" s="110"/>
    </row>
    <row r="9031" spans="1:9" ht="11.25" customHeight="1" x14ac:dyDescent="0.2">
      <c r="A9031" s="181">
        <v>105659</v>
      </c>
      <c r="B9031" s="182" t="s">
        <v>10514</v>
      </c>
      <c r="C9031" s="182" t="s">
        <v>178</v>
      </c>
      <c r="D9031" s="183"/>
      <c r="E9031" s="188" t="s">
        <v>15193</v>
      </c>
      <c r="F9031" s="186">
        <v>0</v>
      </c>
      <c r="G9031" s="185" t="s">
        <v>11603</v>
      </c>
      <c r="H9031" s="110" t="s">
        <v>6230</v>
      </c>
      <c r="I9031" s="110"/>
    </row>
    <row r="9032" spans="1:9" ht="11.25" customHeight="1" x14ac:dyDescent="0.2">
      <c r="A9032" s="181">
        <v>105660</v>
      </c>
      <c r="B9032" s="182" t="s">
        <v>10513</v>
      </c>
      <c r="C9032" s="182" t="s">
        <v>178</v>
      </c>
      <c r="D9032" s="183"/>
      <c r="E9032" s="188" t="s">
        <v>15193</v>
      </c>
      <c r="F9032" s="186">
        <v>0</v>
      </c>
      <c r="G9032" s="185" t="s">
        <v>6468</v>
      </c>
      <c r="H9032" s="110" t="s">
        <v>6362</v>
      </c>
      <c r="I9032" s="110"/>
    </row>
    <row r="9033" spans="1:9" ht="11.25" customHeight="1" x14ac:dyDescent="0.2">
      <c r="A9033" s="181">
        <v>105661</v>
      </c>
      <c r="B9033" s="182" t="s">
        <v>10512</v>
      </c>
      <c r="C9033" s="182" t="s">
        <v>178</v>
      </c>
      <c r="D9033" s="183"/>
      <c r="E9033" s="188" t="s">
        <v>15193</v>
      </c>
      <c r="F9033" s="186">
        <v>0</v>
      </c>
      <c r="G9033" s="185" t="s">
        <v>11296</v>
      </c>
      <c r="H9033" s="110" t="s">
        <v>9778</v>
      </c>
      <c r="I9033" s="110"/>
    </row>
    <row r="9034" spans="1:9" ht="11.25" customHeight="1" x14ac:dyDescent="0.2">
      <c r="A9034" s="181">
        <v>105662</v>
      </c>
      <c r="B9034" s="182" t="s">
        <v>3747</v>
      </c>
      <c r="C9034" s="182" t="s">
        <v>168</v>
      </c>
      <c r="D9034" s="183">
        <v>45007</v>
      </c>
      <c r="E9034" s="188" t="s">
        <v>15194</v>
      </c>
      <c r="F9034" s="186">
        <v>0</v>
      </c>
      <c r="G9034" s="185" t="s">
        <v>6096</v>
      </c>
      <c r="H9034" s="110" t="s">
        <v>6303</v>
      </c>
      <c r="I9034" s="110"/>
    </row>
    <row r="9035" spans="1:9" ht="11.25" customHeight="1" x14ac:dyDescent="0.2">
      <c r="A9035" s="181">
        <v>105663</v>
      </c>
      <c r="B9035" s="182" t="s">
        <v>6288</v>
      </c>
      <c r="C9035" s="182" t="s">
        <v>178</v>
      </c>
      <c r="D9035" s="183">
        <v>45007</v>
      </c>
      <c r="E9035" s="188" t="s">
        <v>15194</v>
      </c>
      <c r="F9035" s="186">
        <v>37400</v>
      </c>
      <c r="G9035" s="185" t="s">
        <v>6557</v>
      </c>
      <c r="H9035" s="110" t="s">
        <v>6345</v>
      </c>
      <c r="I9035" s="110"/>
    </row>
    <row r="9036" spans="1:9" ht="11.25" customHeight="1" x14ac:dyDescent="0.2">
      <c r="A9036" s="181">
        <v>105664</v>
      </c>
      <c r="B9036" s="182" t="s">
        <v>15037</v>
      </c>
      <c r="C9036" s="182" t="s">
        <v>178</v>
      </c>
      <c r="D9036" s="183">
        <v>44589</v>
      </c>
      <c r="E9036" s="188" t="s">
        <v>7328</v>
      </c>
      <c r="F9036" s="186">
        <v>17382</v>
      </c>
      <c r="G9036" s="185" t="s">
        <v>11296</v>
      </c>
      <c r="H9036" s="110" t="s">
        <v>9778</v>
      </c>
      <c r="I9036" s="110"/>
    </row>
    <row r="9037" spans="1:9" ht="11.25" customHeight="1" x14ac:dyDescent="0.2">
      <c r="A9037" s="181">
        <v>105666</v>
      </c>
      <c r="B9037" s="182" t="s">
        <v>9020</v>
      </c>
      <c r="C9037" s="182" t="s">
        <v>178</v>
      </c>
      <c r="D9037" s="183">
        <v>43544</v>
      </c>
      <c r="E9037" s="188" t="s">
        <v>15195</v>
      </c>
      <c r="F9037" s="186">
        <v>581752</v>
      </c>
      <c r="G9037" s="185" t="s">
        <v>11296</v>
      </c>
      <c r="H9037" s="110" t="s">
        <v>9778</v>
      </c>
      <c r="I9037" s="110"/>
    </row>
    <row r="9038" spans="1:9" ht="11.25" customHeight="1" x14ac:dyDescent="0.2">
      <c r="A9038" s="181">
        <v>105668</v>
      </c>
      <c r="B9038" s="182" t="s">
        <v>8905</v>
      </c>
      <c r="C9038" s="182" t="s">
        <v>178</v>
      </c>
      <c r="D9038" s="183">
        <v>44591</v>
      </c>
      <c r="E9038" s="188" t="s">
        <v>7328</v>
      </c>
      <c r="F9038" s="186">
        <v>3153500</v>
      </c>
      <c r="G9038" s="185" t="s">
        <v>6096</v>
      </c>
      <c r="H9038" s="110" t="s">
        <v>6356</v>
      </c>
      <c r="I9038" s="110"/>
    </row>
    <row r="9039" spans="1:9" ht="11.25" customHeight="1" x14ac:dyDescent="0.2">
      <c r="A9039" s="181">
        <v>105669</v>
      </c>
      <c r="B9039" s="182" t="s">
        <v>3505</v>
      </c>
      <c r="C9039" s="182" t="s">
        <v>178</v>
      </c>
      <c r="D9039" s="183">
        <v>43796</v>
      </c>
      <c r="E9039" s="188" t="s">
        <v>15195</v>
      </c>
      <c r="F9039" s="186">
        <v>1018072</v>
      </c>
      <c r="G9039" s="185" t="s">
        <v>11296</v>
      </c>
      <c r="H9039" s="110" t="s">
        <v>9778</v>
      </c>
      <c r="I9039" s="110"/>
    </row>
    <row r="9040" spans="1:9" ht="11.25" customHeight="1" x14ac:dyDescent="0.2">
      <c r="A9040" s="181">
        <v>105670</v>
      </c>
      <c r="B9040" s="182" t="s">
        <v>8059</v>
      </c>
      <c r="C9040" s="182" t="s">
        <v>178</v>
      </c>
      <c r="D9040" s="183"/>
      <c r="E9040" s="188" t="s">
        <v>15193</v>
      </c>
      <c r="F9040" s="186">
        <v>4905639.99</v>
      </c>
      <c r="G9040" s="185" t="s">
        <v>11296</v>
      </c>
      <c r="H9040" s="110" t="s">
        <v>9778</v>
      </c>
      <c r="I9040" s="110"/>
    </row>
    <row r="9041" spans="1:9" ht="11.25" customHeight="1" x14ac:dyDescent="0.2">
      <c r="A9041" s="181">
        <v>105671</v>
      </c>
      <c r="B9041" s="182" t="s">
        <v>10511</v>
      </c>
      <c r="C9041" s="182" t="s">
        <v>178</v>
      </c>
      <c r="D9041" s="183">
        <v>43544</v>
      </c>
      <c r="E9041" s="188" t="s">
        <v>15195</v>
      </c>
      <c r="F9041" s="186">
        <v>0</v>
      </c>
      <c r="G9041" s="185" t="s">
        <v>11296</v>
      </c>
      <c r="H9041" s="110" t="s">
        <v>9778</v>
      </c>
      <c r="I9041" s="110"/>
    </row>
    <row r="9042" spans="1:9" ht="11.25" customHeight="1" x14ac:dyDescent="0.2">
      <c r="A9042" s="181">
        <v>105672</v>
      </c>
      <c r="B9042" s="182" t="s">
        <v>1979</v>
      </c>
      <c r="C9042" s="182" t="s">
        <v>178</v>
      </c>
      <c r="D9042" s="183">
        <v>44589</v>
      </c>
      <c r="E9042" s="188" t="s">
        <v>7328</v>
      </c>
      <c r="F9042" s="186">
        <v>1876</v>
      </c>
      <c r="G9042" s="185" t="s">
        <v>6096</v>
      </c>
      <c r="H9042" s="110" t="s">
        <v>6746</v>
      </c>
      <c r="I9042" s="110"/>
    </row>
    <row r="9043" spans="1:9" ht="11.25" customHeight="1" x14ac:dyDescent="0.2">
      <c r="A9043" s="181">
        <v>105673</v>
      </c>
      <c r="B9043" s="182" t="s">
        <v>2062</v>
      </c>
      <c r="C9043" s="182" t="s">
        <v>178</v>
      </c>
      <c r="D9043" s="183">
        <v>45009</v>
      </c>
      <c r="E9043" s="188" t="s">
        <v>15194</v>
      </c>
      <c r="F9043" s="186">
        <v>1225</v>
      </c>
      <c r="G9043" s="185" t="s">
        <v>11226</v>
      </c>
      <c r="H9043" s="110" t="s">
        <v>6221</v>
      </c>
      <c r="I9043" s="110"/>
    </row>
    <row r="9044" spans="1:9" ht="11.25" customHeight="1" x14ac:dyDescent="0.2">
      <c r="A9044" s="181">
        <v>105674</v>
      </c>
      <c r="B9044" s="182" t="s">
        <v>3977</v>
      </c>
      <c r="C9044" s="182" t="s">
        <v>178</v>
      </c>
      <c r="D9044" s="183">
        <v>45009</v>
      </c>
      <c r="E9044" s="188" t="s">
        <v>15194</v>
      </c>
      <c r="F9044" s="186">
        <v>14069</v>
      </c>
      <c r="G9044" s="185" t="s">
        <v>6096</v>
      </c>
      <c r="H9044" s="110" t="s">
        <v>6240</v>
      </c>
      <c r="I9044" s="110"/>
    </row>
    <row r="9045" spans="1:9" ht="11.25" customHeight="1" x14ac:dyDescent="0.2">
      <c r="A9045" s="181">
        <v>105675</v>
      </c>
      <c r="B9045" s="182" t="s">
        <v>9178</v>
      </c>
      <c r="C9045" s="182" t="s">
        <v>4532</v>
      </c>
      <c r="D9045" s="183">
        <v>45009</v>
      </c>
      <c r="E9045" s="188" t="s">
        <v>15194</v>
      </c>
      <c r="F9045" s="186">
        <v>4680061</v>
      </c>
      <c r="G9045" s="185" t="s">
        <v>6096</v>
      </c>
      <c r="H9045" s="110" t="s">
        <v>6312</v>
      </c>
      <c r="I9045" s="110"/>
    </row>
    <row r="9046" spans="1:9" ht="11.25" customHeight="1" x14ac:dyDescent="0.2">
      <c r="A9046" s="181">
        <v>105676</v>
      </c>
      <c r="B9046" s="182" t="s">
        <v>9234</v>
      </c>
      <c r="C9046" s="182" t="s">
        <v>4532</v>
      </c>
      <c r="D9046" s="183"/>
      <c r="E9046" s="188" t="s">
        <v>15193</v>
      </c>
      <c r="F9046" s="186">
        <v>2295714</v>
      </c>
      <c r="G9046" s="185" t="s">
        <v>6096</v>
      </c>
      <c r="H9046" s="110" t="s">
        <v>6312</v>
      </c>
      <c r="I9046" s="110"/>
    </row>
    <row r="9047" spans="1:9" ht="11.25" customHeight="1" x14ac:dyDescent="0.2">
      <c r="A9047" s="181">
        <v>105677</v>
      </c>
      <c r="B9047" s="182" t="s">
        <v>4197</v>
      </c>
      <c r="C9047" s="182" t="s">
        <v>178</v>
      </c>
      <c r="D9047" s="183">
        <v>43802</v>
      </c>
      <c r="E9047" s="188" t="s">
        <v>15195</v>
      </c>
      <c r="F9047" s="186">
        <v>0</v>
      </c>
      <c r="G9047" s="185" t="s">
        <v>6096</v>
      </c>
      <c r="H9047" s="110" t="s">
        <v>6312</v>
      </c>
      <c r="I9047" s="110"/>
    </row>
    <row r="9048" spans="1:9" ht="11.25" customHeight="1" x14ac:dyDescent="0.2">
      <c r="A9048" s="181">
        <v>105678</v>
      </c>
      <c r="B9048" s="182" t="s">
        <v>4199</v>
      </c>
      <c r="C9048" s="182" t="s">
        <v>178</v>
      </c>
      <c r="D9048" s="183"/>
      <c r="E9048" s="188" t="s">
        <v>15193</v>
      </c>
      <c r="F9048" s="186">
        <v>3945800</v>
      </c>
      <c r="G9048" s="185" t="s">
        <v>6096</v>
      </c>
      <c r="H9048" s="110" t="s">
        <v>6312</v>
      </c>
      <c r="I9048" s="110"/>
    </row>
    <row r="9049" spans="1:9" ht="11.25" customHeight="1" x14ac:dyDescent="0.2">
      <c r="A9049" s="181">
        <v>105679</v>
      </c>
      <c r="B9049" s="182" t="s">
        <v>10510</v>
      </c>
      <c r="C9049" s="182" t="s">
        <v>178</v>
      </c>
      <c r="D9049" s="183"/>
      <c r="E9049" s="188" t="s">
        <v>15193</v>
      </c>
      <c r="F9049" s="186">
        <v>0</v>
      </c>
      <c r="G9049" s="185" t="s">
        <v>6096</v>
      </c>
      <c r="H9049" s="110" t="s">
        <v>6312</v>
      </c>
      <c r="I9049" s="110"/>
    </row>
    <row r="9050" spans="1:9" ht="11.25" customHeight="1" x14ac:dyDescent="0.2">
      <c r="A9050" s="181">
        <v>105680</v>
      </c>
      <c r="B9050" s="182" t="s">
        <v>10509</v>
      </c>
      <c r="C9050" s="182" t="s">
        <v>178</v>
      </c>
      <c r="D9050" s="183"/>
      <c r="E9050" s="188" t="s">
        <v>15193</v>
      </c>
      <c r="F9050" s="186">
        <v>0</v>
      </c>
      <c r="G9050" s="185" t="s">
        <v>6096</v>
      </c>
      <c r="H9050" s="110" t="s">
        <v>6312</v>
      </c>
      <c r="I9050" s="110"/>
    </row>
    <row r="9051" spans="1:9" ht="11.25" customHeight="1" x14ac:dyDescent="0.2">
      <c r="A9051" s="181">
        <v>105681</v>
      </c>
      <c r="B9051" s="182" t="s">
        <v>10508</v>
      </c>
      <c r="C9051" s="182" t="s">
        <v>178</v>
      </c>
      <c r="D9051" s="183"/>
      <c r="E9051" s="188" t="s">
        <v>15193</v>
      </c>
      <c r="F9051" s="186">
        <v>0</v>
      </c>
      <c r="G9051" s="185" t="s">
        <v>6096</v>
      </c>
      <c r="H9051" s="110" t="s">
        <v>6240</v>
      </c>
      <c r="I9051" s="110"/>
    </row>
    <row r="9052" spans="1:9" ht="11.25" customHeight="1" x14ac:dyDescent="0.2">
      <c r="A9052" s="181">
        <v>105682</v>
      </c>
      <c r="B9052" s="182" t="s">
        <v>2347</v>
      </c>
      <c r="C9052" s="182" t="s">
        <v>178</v>
      </c>
      <c r="D9052" s="183"/>
      <c r="E9052" s="188" t="s">
        <v>15193</v>
      </c>
      <c r="F9052" s="186">
        <v>0</v>
      </c>
      <c r="G9052" s="185" t="s">
        <v>6096</v>
      </c>
      <c r="H9052" s="110" t="s">
        <v>6312</v>
      </c>
      <c r="I9052" s="110"/>
    </row>
    <row r="9053" spans="1:9" ht="11.25" customHeight="1" x14ac:dyDescent="0.2">
      <c r="A9053" s="181">
        <v>105683</v>
      </c>
      <c r="B9053" s="182" t="s">
        <v>2352</v>
      </c>
      <c r="C9053" s="182" t="s">
        <v>178</v>
      </c>
      <c r="D9053" s="183"/>
      <c r="E9053" s="188" t="s">
        <v>15193</v>
      </c>
      <c r="F9053" s="186">
        <v>0</v>
      </c>
      <c r="G9053" s="185" t="s">
        <v>7161</v>
      </c>
      <c r="H9053" s="110" t="s">
        <v>6312</v>
      </c>
      <c r="I9053" s="110"/>
    </row>
    <row r="9054" spans="1:9" ht="11.25" customHeight="1" x14ac:dyDescent="0.2">
      <c r="A9054" s="181">
        <v>105684</v>
      </c>
      <c r="B9054" s="182" t="s">
        <v>2348</v>
      </c>
      <c r="C9054" s="182" t="s">
        <v>178</v>
      </c>
      <c r="D9054" s="183"/>
      <c r="E9054" s="188" t="s">
        <v>15193</v>
      </c>
      <c r="F9054" s="186">
        <v>0</v>
      </c>
      <c r="G9054" s="185" t="s">
        <v>6968</v>
      </c>
      <c r="H9054" s="110" t="s">
        <v>6178</v>
      </c>
      <c r="I9054" s="110"/>
    </row>
    <row r="9055" spans="1:9" ht="11.25" customHeight="1" x14ac:dyDescent="0.2">
      <c r="A9055" s="181">
        <v>105685</v>
      </c>
      <c r="B9055" s="182" t="s">
        <v>10507</v>
      </c>
      <c r="C9055" s="182" t="s">
        <v>178</v>
      </c>
      <c r="D9055" s="183"/>
      <c r="E9055" s="188" t="s">
        <v>15193</v>
      </c>
      <c r="F9055" s="186">
        <v>0</v>
      </c>
      <c r="G9055" s="185" t="s">
        <v>9112</v>
      </c>
      <c r="H9055" s="110" t="s">
        <v>6177</v>
      </c>
      <c r="I9055" s="110"/>
    </row>
    <row r="9056" spans="1:9" ht="11.25" customHeight="1" x14ac:dyDescent="0.2">
      <c r="A9056" s="181">
        <v>105686</v>
      </c>
      <c r="B9056" s="182" t="s">
        <v>10506</v>
      </c>
      <c r="C9056" s="182" t="s">
        <v>178</v>
      </c>
      <c r="D9056" s="183"/>
      <c r="E9056" s="188" t="s">
        <v>15193</v>
      </c>
      <c r="F9056" s="186">
        <v>0</v>
      </c>
      <c r="G9056" s="185" t="s">
        <v>6096</v>
      </c>
      <c r="H9056" s="110" t="s">
        <v>6221</v>
      </c>
      <c r="I9056" s="110"/>
    </row>
    <row r="9057" spans="1:9" ht="11.25" customHeight="1" x14ac:dyDescent="0.2">
      <c r="A9057" s="181">
        <v>105687</v>
      </c>
      <c r="B9057" s="182" t="s">
        <v>10505</v>
      </c>
      <c r="C9057" s="182" t="s">
        <v>178</v>
      </c>
      <c r="D9057" s="183"/>
      <c r="E9057" s="188" t="s">
        <v>15193</v>
      </c>
      <c r="F9057" s="186">
        <v>0</v>
      </c>
      <c r="G9057" s="185" t="s">
        <v>6096</v>
      </c>
      <c r="H9057" s="110" t="s">
        <v>6221</v>
      </c>
      <c r="I9057" s="110"/>
    </row>
    <row r="9058" spans="1:9" ht="11.25" customHeight="1" x14ac:dyDescent="0.2">
      <c r="A9058" s="181">
        <v>105688</v>
      </c>
      <c r="B9058" s="182" t="s">
        <v>10504</v>
      </c>
      <c r="C9058" s="182" t="s">
        <v>178</v>
      </c>
      <c r="D9058" s="183"/>
      <c r="E9058" s="188" t="s">
        <v>15193</v>
      </c>
      <c r="F9058" s="186">
        <v>0</v>
      </c>
      <c r="G9058" s="185" t="s">
        <v>7719</v>
      </c>
      <c r="H9058" s="110" t="s">
        <v>6362</v>
      </c>
      <c r="I9058" s="110"/>
    </row>
    <row r="9059" spans="1:9" ht="11.25" customHeight="1" x14ac:dyDescent="0.2">
      <c r="A9059" s="181">
        <v>105689</v>
      </c>
      <c r="B9059" s="182" t="s">
        <v>2430</v>
      </c>
      <c r="C9059" s="182" t="s">
        <v>178</v>
      </c>
      <c r="D9059" s="183"/>
      <c r="E9059" s="188" t="s">
        <v>15193</v>
      </c>
      <c r="F9059" s="186">
        <v>0</v>
      </c>
      <c r="G9059" s="185" t="s">
        <v>11275</v>
      </c>
      <c r="H9059" s="110" t="s">
        <v>6362</v>
      </c>
      <c r="I9059" s="110"/>
    </row>
    <row r="9060" spans="1:9" ht="11.25" customHeight="1" x14ac:dyDescent="0.2">
      <c r="A9060" s="181">
        <v>105690</v>
      </c>
      <c r="B9060" s="182" t="s">
        <v>10503</v>
      </c>
      <c r="C9060" s="182" t="s">
        <v>178</v>
      </c>
      <c r="D9060" s="183"/>
      <c r="E9060" s="188" t="s">
        <v>15193</v>
      </c>
      <c r="F9060" s="186">
        <v>0</v>
      </c>
      <c r="G9060" s="185" t="s">
        <v>11275</v>
      </c>
      <c r="H9060" s="110" t="s">
        <v>6362</v>
      </c>
      <c r="I9060" s="110"/>
    </row>
    <row r="9061" spans="1:9" ht="11.25" customHeight="1" x14ac:dyDescent="0.2">
      <c r="A9061" s="181">
        <v>105691</v>
      </c>
      <c r="B9061" s="182" t="s">
        <v>10502</v>
      </c>
      <c r="C9061" s="182" t="s">
        <v>178</v>
      </c>
      <c r="D9061" s="183"/>
      <c r="E9061" s="188" t="s">
        <v>15193</v>
      </c>
      <c r="F9061" s="186">
        <v>0</v>
      </c>
      <c r="G9061" s="185" t="s">
        <v>6096</v>
      </c>
      <c r="H9061" s="110" t="s">
        <v>6194</v>
      </c>
      <c r="I9061" s="110"/>
    </row>
    <row r="9062" spans="1:9" ht="11.25" customHeight="1" x14ac:dyDescent="0.2">
      <c r="A9062" s="181">
        <v>105692</v>
      </c>
      <c r="B9062" s="182" t="s">
        <v>10501</v>
      </c>
      <c r="C9062" s="182" t="s">
        <v>178</v>
      </c>
      <c r="D9062" s="183"/>
      <c r="E9062" s="188" t="s">
        <v>15193</v>
      </c>
      <c r="F9062" s="186">
        <v>0</v>
      </c>
      <c r="G9062" s="185" t="s">
        <v>6096</v>
      </c>
      <c r="H9062" s="110" t="s">
        <v>6406</v>
      </c>
      <c r="I9062" s="110"/>
    </row>
    <row r="9063" spans="1:9" ht="11.25" customHeight="1" x14ac:dyDescent="0.2">
      <c r="A9063" s="181">
        <v>105693</v>
      </c>
      <c r="B9063" s="182" t="s">
        <v>10500</v>
      </c>
      <c r="C9063" s="182" t="s">
        <v>178</v>
      </c>
      <c r="D9063" s="183"/>
      <c r="E9063" s="188" t="s">
        <v>15193</v>
      </c>
      <c r="F9063" s="186">
        <v>0</v>
      </c>
      <c r="G9063" s="185" t="s">
        <v>6096</v>
      </c>
      <c r="H9063" s="110" t="s">
        <v>6746</v>
      </c>
      <c r="I9063" s="110"/>
    </row>
    <row r="9064" spans="1:9" ht="11.25" customHeight="1" x14ac:dyDescent="0.2">
      <c r="A9064" s="181">
        <v>105694</v>
      </c>
      <c r="B9064" s="182" t="s">
        <v>10499</v>
      </c>
      <c r="C9064" s="182" t="s">
        <v>178</v>
      </c>
      <c r="D9064" s="183"/>
      <c r="E9064" s="188" t="s">
        <v>15193</v>
      </c>
      <c r="F9064" s="186">
        <v>0</v>
      </c>
      <c r="G9064" s="185" t="s">
        <v>7548</v>
      </c>
      <c r="H9064" s="110" t="s">
        <v>6280</v>
      </c>
      <c r="I9064" s="110"/>
    </row>
    <row r="9065" spans="1:9" ht="11.25" customHeight="1" x14ac:dyDescent="0.2">
      <c r="A9065" s="181">
        <v>105695</v>
      </c>
      <c r="B9065" s="182" t="s">
        <v>10498</v>
      </c>
      <c r="C9065" s="182" t="s">
        <v>171</v>
      </c>
      <c r="D9065" s="183"/>
      <c r="E9065" s="188" t="s">
        <v>15193</v>
      </c>
      <c r="F9065" s="186">
        <v>0</v>
      </c>
      <c r="G9065" s="185" t="s">
        <v>6096</v>
      </c>
      <c r="H9065" s="110" t="s">
        <v>6730</v>
      </c>
      <c r="I9065" s="110"/>
    </row>
    <row r="9066" spans="1:9" ht="11.25" customHeight="1" x14ac:dyDescent="0.2">
      <c r="A9066" s="181">
        <v>105696</v>
      </c>
      <c r="B9066" s="182" t="s">
        <v>10497</v>
      </c>
      <c r="C9066" s="182" t="s">
        <v>183</v>
      </c>
      <c r="D9066" s="183"/>
      <c r="E9066" s="188" t="s">
        <v>15193</v>
      </c>
      <c r="F9066" s="186">
        <v>0</v>
      </c>
      <c r="G9066" s="185" t="s">
        <v>6096</v>
      </c>
      <c r="H9066" s="110" t="s">
        <v>6194</v>
      </c>
      <c r="I9066" s="110"/>
    </row>
    <row r="9067" spans="1:9" ht="11.25" customHeight="1" x14ac:dyDescent="0.2">
      <c r="A9067" s="181">
        <v>105697</v>
      </c>
      <c r="B9067" s="182" t="s">
        <v>175</v>
      </c>
      <c r="C9067" s="182" t="s">
        <v>168</v>
      </c>
      <c r="D9067" s="184"/>
      <c r="E9067" s="188" t="s">
        <v>15193</v>
      </c>
      <c r="F9067" s="186">
        <v>0</v>
      </c>
      <c r="G9067" s="185" t="s">
        <v>6096</v>
      </c>
      <c r="H9067" s="110" t="s">
        <v>6194</v>
      </c>
      <c r="I9067" s="110"/>
    </row>
    <row r="9068" spans="1:9" ht="11.25" customHeight="1" x14ac:dyDescent="0.2">
      <c r="A9068" s="181">
        <v>105698</v>
      </c>
      <c r="B9068" s="182" t="s">
        <v>10496</v>
      </c>
      <c r="C9068" s="182" t="s">
        <v>178</v>
      </c>
      <c r="D9068" s="183"/>
      <c r="E9068" s="188" t="s">
        <v>15193</v>
      </c>
      <c r="F9068" s="186">
        <v>0</v>
      </c>
      <c r="G9068" s="185" t="s">
        <v>6096</v>
      </c>
      <c r="H9068" s="110" t="s">
        <v>6141</v>
      </c>
      <c r="I9068" s="110"/>
    </row>
    <row r="9069" spans="1:9" ht="11.25" customHeight="1" x14ac:dyDescent="0.2">
      <c r="A9069" s="181">
        <v>105699</v>
      </c>
      <c r="B9069" s="182" t="s">
        <v>246</v>
      </c>
      <c r="C9069" s="182" t="s">
        <v>178</v>
      </c>
      <c r="D9069" s="183">
        <v>44592</v>
      </c>
      <c r="E9069" s="188" t="s">
        <v>7328</v>
      </c>
      <c r="F9069" s="186">
        <v>0</v>
      </c>
      <c r="G9069" s="185" t="s">
        <v>6096</v>
      </c>
      <c r="H9069" s="110" t="s">
        <v>6194</v>
      </c>
      <c r="I9069" s="110"/>
    </row>
    <row r="9070" spans="1:9" ht="11.25" customHeight="1" x14ac:dyDescent="0.2">
      <c r="A9070" s="181">
        <v>105701</v>
      </c>
      <c r="B9070" s="182" t="s">
        <v>2509</v>
      </c>
      <c r="C9070" s="182" t="s">
        <v>178</v>
      </c>
      <c r="D9070" s="183">
        <v>44592</v>
      </c>
      <c r="E9070" s="188" t="s">
        <v>7328</v>
      </c>
      <c r="F9070" s="186">
        <v>216937</v>
      </c>
      <c r="G9070" s="185" t="s">
        <v>6096</v>
      </c>
      <c r="H9070" s="110" t="s">
        <v>7296</v>
      </c>
      <c r="I9070" s="110"/>
    </row>
    <row r="9071" spans="1:9" ht="11.25" customHeight="1" x14ac:dyDescent="0.2">
      <c r="A9071" s="181">
        <v>105702</v>
      </c>
      <c r="B9071" s="182" t="s">
        <v>9261</v>
      </c>
      <c r="C9071" s="182" t="s">
        <v>171</v>
      </c>
      <c r="D9071" s="183"/>
      <c r="E9071" s="188" t="s">
        <v>15193</v>
      </c>
      <c r="F9071" s="186">
        <v>150820.01</v>
      </c>
      <c r="G9071" s="185" t="s">
        <v>11633</v>
      </c>
      <c r="H9071" s="110" t="s">
        <v>9778</v>
      </c>
      <c r="I9071" s="110"/>
    </row>
    <row r="9072" spans="1:9" ht="11.25" customHeight="1" x14ac:dyDescent="0.2">
      <c r="A9072" s="181">
        <v>105703</v>
      </c>
      <c r="B9072" s="182" t="s">
        <v>10495</v>
      </c>
      <c r="C9072" s="182" t="s">
        <v>171</v>
      </c>
      <c r="D9072" s="183">
        <v>44585</v>
      </c>
      <c r="E9072" s="188" t="s">
        <v>7328</v>
      </c>
      <c r="F9072" s="186">
        <v>0</v>
      </c>
      <c r="G9072" s="185" t="s">
        <v>6096</v>
      </c>
      <c r="H9072" s="110" t="s">
        <v>6195</v>
      </c>
      <c r="I9072" s="110"/>
    </row>
    <row r="9073" spans="1:9" ht="11.25" customHeight="1" x14ac:dyDescent="0.2">
      <c r="A9073" s="181">
        <v>105704</v>
      </c>
      <c r="B9073" s="182" t="s">
        <v>10494</v>
      </c>
      <c r="C9073" s="182" t="s">
        <v>178</v>
      </c>
      <c r="D9073" s="183">
        <v>43556</v>
      </c>
      <c r="E9073" s="188" t="s">
        <v>15195</v>
      </c>
      <c r="F9073" s="186">
        <v>1290849.6200000001</v>
      </c>
      <c r="G9073" s="185" t="s">
        <v>6096</v>
      </c>
      <c r="H9073" s="110" t="s">
        <v>6573</v>
      </c>
      <c r="I9073" s="110"/>
    </row>
    <row r="9074" spans="1:9" ht="11.25" customHeight="1" x14ac:dyDescent="0.2">
      <c r="A9074" s="181">
        <v>105705</v>
      </c>
      <c r="B9074" s="182" t="s">
        <v>2382</v>
      </c>
      <c r="C9074" s="182" t="s">
        <v>178</v>
      </c>
      <c r="D9074" s="183">
        <v>43556</v>
      </c>
      <c r="E9074" s="188" t="s">
        <v>15195</v>
      </c>
      <c r="F9074" s="186">
        <v>93686</v>
      </c>
      <c r="G9074" s="185" t="s">
        <v>6669</v>
      </c>
      <c r="H9074" s="110" t="s">
        <v>6323</v>
      </c>
      <c r="I9074" s="110"/>
    </row>
    <row r="9075" spans="1:9" ht="11.25" customHeight="1" x14ac:dyDescent="0.2">
      <c r="A9075" s="181">
        <v>105707</v>
      </c>
      <c r="B9075" s="182" t="s">
        <v>8802</v>
      </c>
      <c r="C9075" s="182" t="s">
        <v>178</v>
      </c>
      <c r="D9075" s="183">
        <v>43843</v>
      </c>
      <c r="E9075" s="188" t="s">
        <v>15196</v>
      </c>
      <c r="F9075" s="186">
        <v>57483</v>
      </c>
      <c r="G9075" s="185" t="s">
        <v>6500</v>
      </c>
      <c r="H9075" s="110" t="s">
        <v>6440</v>
      </c>
      <c r="I9075" s="110"/>
    </row>
    <row r="9076" spans="1:9" ht="11.25" customHeight="1" x14ac:dyDescent="0.2">
      <c r="A9076" s="181">
        <v>105708</v>
      </c>
      <c r="B9076" s="182" t="s">
        <v>7451</v>
      </c>
      <c r="C9076" s="182" t="s">
        <v>178</v>
      </c>
      <c r="D9076" s="183">
        <v>43801</v>
      </c>
      <c r="E9076" s="188" t="s">
        <v>15195</v>
      </c>
      <c r="F9076" s="186">
        <v>15119</v>
      </c>
      <c r="G9076" s="185" t="s">
        <v>6096</v>
      </c>
      <c r="H9076" s="110" t="s">
        <v>6240</v>
      </c>
      <c r="I9076" s="110"/>
    </row>
    <row r="9077" spans="1:9" ht="11.25" customHeight="1" x14ac:dyDescent="0.2">
      <c r="A9077" s="181">
        <v>105709</v>
      </c>
      <c r="B9077" s="182" t="s">
        <v>8053</v>
      </c>
      <c r="C9077" s="182" t="s">
        <v>178</v>
      </c>
      <c r="D9077" s="183">
        <v>44592</v>
      </c>
      <c r="E9077" s="188" t="s">
        <v>7328</v>
      </c>
      <c r="F9077" s="186">
        <v>154450</v>
      </c>
      <c r="G9077" s="185" t="s">
        <v>6096</v>
      </c>
      <c r="H9077" s="110" t="s">
        <v>6258</v>
      </c>
      <c r="I9077" s="110"/>
    </row>
    <row r="9078" spans="1:9" ht="11.25" customHeight="1" x14ac:dyDescent="0.2">
      <c r="A9078" s="181">
        <v>10571</v>
      </c>
      <c r="B9078" s="182" t="s">
        <v>15077</v>
      </c>
      <c r="C9078" s="182" t="s">
        <v>171</v>
      </c>
      <c r="D9078" s="184"/>
      <c r="E9078" s="188" t="s">
        <v>15193</v>
      </c>
      <c r="F9078" s="186">
        <v>71668</v>
      </c>
      <c r="G9078" s="185" t="s">
        <v>6096</v>
      </c>
      <c r="H9078" s="110" t="s">
        <v>6258</v>
      </c>
      <c r="I9078" s="110"/>
    </row>
    <row r="9079" spans="1:9" ht="11.25" customHeight="1" x14ac:dyDescent="0.2">
      <c r="A9079" s="181">
        <v>105710</v>
      </c>
      <c r="B9079" s="182" t="s">
        <v>10493</v>
      </c>
      <c r="C9079" s="182" t="s">
        <v>178</v>
      </c>
      <c r="D9079" s="183"/>
      <c r="E9079" s="188" t="s">
        <v>15193</v>
      </c>
      <c r="F9079" s="186">
        <v>0</v>
      </c>
      <c r="G9079" s="185" t="s">
        <v>6096</v>
      </c>
      <c r="H9079" s="110" t="s">
        <v>6272</v>
      </c>
      <c r="I9079" s="110"/>
    </row>
    <row r="9080" spans="1:9" ht="11.25" customHeight="1" x14ac:dyDescent="0.2">
      <c r="A9080" s="181">
        <v>105711</v>
      </c>
      <c r="B9080" s="182" t="s">
        <v>10492</v>
      </c>
      <c r="C9080" s="182" t="s">
        <v>178</v>
      </c>
      <c r="D9080" s="183"/>
      <c r="E9080" s="188" t="s">
        <v>15193</v>
      </c>
      <c r="F9080" s="186">
        <v>0</v>
      </c>
      <c r="G9080" s="185" t="s">
        <v>11226</v>
      </c>
      <c r="H9080" s="110" t="s">
        <v>6221</v>
      </c>
      <c r="I9080" s="110"/>
    </row>
    <row r="9081" spans="1:9" ht="11.25" customHeight="1" x14ac:dyDescent="0.2">
      <c r="A9081" s="181">
        <v>105712</v>
      </c>
      <c r="B9081" s="182" t="s">
        <v>10491</v>
      </c>
      <c r="C9081" s="182" t="s">
        <v>178</v>
      </c>
      <c r="D9081" s="183"/>
      <c r="E9081" s="188" t="s">
        <v>15193</v>
      </c>
      <c r="F9081" s="186">
        <v>0</v>
      </c>
      <c r="G9081" s="185" t="s">
        <v>6445</v>
      </c>
      <c r="H9081" s="110" t="s">
        <v>6221</v>
      </c>
      <c r="I9081" s="110"/>
    </row>
    <row r="9082" spans="1:9" ht="11.25" customHeight="1" x14ac:dyDescent="0.2">
      <c r="A9082" s="181">
        <v>105713</v>
      </c>
      <c r="B9082" s="182" t="s">
        <v>10490</v>
      </c>
      <c r="C9082" s="182" t="s">
        <v>178</v>
      </c>
      <c r="D9082" s="184"/>
      <c r="E9082" s="188" t="s">
        <v>15193</v>
      </c>
      <c r="F9082" s="186">
        <v>0</v>
      </c>
      <c r="G9082" s="185" t="s">
        <v>6445</v>
      </c>
      <c r="H9082" s="110" t="s">
        <v>6221</v>
      </c>
      <c r="I9082" s="110"/>
    </row>
    <row r="9083" spans="1:9" ht="11.25" customHeight="1" x14ac:dyDescent="0.2">
      <c r="A9083" s="181">
        <v>105714</v>
      </c>
      <c r="B9083" s="182" t="s">
        <v>10489</v>
      </c>
      <c r="C9083" s="182" t="s">
        <v>178</v>
      </c>
      <c r="D9083" s="183"/>
      <c r="E9083" s="188" t="s">
        <v>15193</v>
      </c>
      <c r="F9083" s="186">
        <v>0</v>
      </c>
      <c r="G9083" s="185" t="s">
        <v>6488</v>
      </c>
      <c r="H9083" s="110" t="s">
        <v>6221</v>
      </c>
      <c r="I9083" s="110"/>
    </row>
    <row r="9084" spans="1:9" ht="11.25" customHeight="1" x14ac:dyDescent="0.2">
      <c r="A9084" s="181">
        <v>105715</v>
      </c>
      <c r="B9084" s="182" t="s">
        <v>10488</v>
      </c>
      <c r="C9084" s="182" t="s">
        <v>178</v>
      </c>
      <c r="D9084" s="183">
        <v>43801</v>
      </c>
      <c r="E9084" s="188" t="s">
        <v>15195</v>
      </c>
      <c r="F9084" s="186">
        <v>0</v>
      </c>
      <c r="G9084" s="185" t="s">
        <v>6488</v>
      </c>
      <c r="H9084" s="110" t="s">
        <v>6221</v>
      </c>
      <c r="I9084" s="110"/>
    </row>
    <row r="9085" spans="1:9" ht="11.25" customHeight="1" x14ac:dyDescent="0.2">
      <c r="A9085" s="181">
        <v>105716</v>
      </c>
      <c r="B9085" s="182" t="s">
        <v>8051</v>
      </c>
      <c r="C9085" s="182" t="s">
        <v>178</v>
      </c>
      <c r="D9085" s="183">
        <v>43801</v>
      </c>
      <c r="E9085" s="188" t="s">
        <v>15195</v>
      </c>
      <c r="F9085" s="186">
        <v>29000</v>
      </c>
      <c r="G9085" s="185" t="s">
        <v>9249</v>
      </c>
      <c r="H9085" s="110" t="s">
        <v>6451</v>
      </c>
      <c r="I9085" s="110"/>
    </row>
    <row r="9086" spans="1:9" ht="11.25" customHeight="1" x14ac:dyDescent="0.2">
      <c r="A9086" s="181">
        <v>105717</v>
      </c>
      <c r="B9086" s="182" t="s">
        <v>8050</v>
      </c>
      <c r="C9086" s="182" t="s">
        <v>178</v>
      </c>
      <c r="D9086" s="184">
        <v>43801</v>
      </c>
      <c r="E9086" s="188" t="s">
        <v>15195</v>
      </c>
      <c r="F9086" s="186">
        <v>41600</v>
      </c>
      <c r="G9086" s="185" t="s">
        <v>7369</v>
      </c>
      <c r="H9086" s="110" t="s">
        <v>6130</v>
      </c>
      <c r="I9086" s="110"/>
    </row>
    <row r="9087" spans="1:9" ht="11.25" customHeight="1" x14ac:dyDescent="0.2">
      <c r="A9087" s="181">
        <v>105718</v>
      </c>
      <c r="B9087" s="182" t="s">
        <v>8049</v>
      </c>
      <c r="C9087" s="182" t="s">
        <v>178</v>
      </c>
      <c r="D9087" s="184">
        <v>43801</v>
      </c>
      <c r="E9087" s="188" t="s">
        <v>15195</v>
      </c>
      <c r="F9087" s="186">
        <v>52500</v>
      </c>
      <c r="G9087" s="185" t="s">
        <v>11431</v>
      </c>
      <c r="H9087" s="110" t="s">
        <v>6362</v>
      </c>
      <c r="I9087" s="110"/>
    </row>
    <row r="9088" spans="1:9" ht="11.25" customHeight="1" x14ac:dyDescent="0.2">
      <c r="A9088" s="181">
        <v>105719</v>
      </c>
      <c r="B9088" s="182" t="s">
        <v>8048</v>
      </c>
      <c r="C9088" s="182" t="s">
        <v>178</v>
      </c>
      <c r="D9088" s="184"/>
      <c r="E9088" s="188" t="s">
        <v>15193</v>
      </c>
      <c r="F9088" s="186">
        <v>65750</v>
      </c>
      <c r="G9088" s="185" t="s">
        <v>6096</v>
      </c>
      <c r="H9088" s="110" t="s">
        <v>6100</v>
      </c>
      <c r="I9088" s="110"/>
    </row>
    <row r="9089" spans="1:9" ht="11.25" customHeight="1" x14ac:dyDescent="0.2">
      <c r="A9089" s="181">
        <v>105720</v>
      </c>
      <c r="B9089" s="182" t="s">
        <v>10487</v>
      </c>
      <c r="C9089" s="182" t="s">
        <v>178</v>
      </c>
      <c r="D9089" s="183"/>
      <c r="E9089" s="188" t="s">
        <v>15193</v>
      </c>
      <c r="F9089" s="186">
        <v>0</v>
      </c>
      <c r="G9089" s="185" t="s">
        <v>6096</v>
      </c>
      <c r="H9089" s="110" t="s">
        <v>6130</v>
      </c>
      <c r="I9089" s="110"/>
    </row>
    <row r="9090" spans="1:9" ht="11.25" customHeight="1" x14ac:dyDescent="0.2">
      <c r="A9090" s="181">
        <v>105721</v>
      </c>
      <c r="B9090" s="182" t="s">
        <v>10486</v>
      </c>
      <c r="C9090" s="182" t="s">
        <v>178</v>
      </c>
      <c r="D9090" s="183"/>
      <c r="E9090" s="188" t="s">
        <v>15193</v>
      </c>
      <c r="F9090" s="186">
        <v>0</v>
      </c>
      <c r="G9090" s="185" t="s">
        <v>6096</v>
      </c>
      <c r="H9090" s="110" t="s">
        <v>6130</v>
      </c>
      <c r="I9090" s="110"/>
    </row>
    <row r="9091" spans="1:9" ht="11.25" customHeight="1" x14ac:dyDescent="0.2">
      <c r="A9091" s="181">
        <v>105722</v>
      </c>
      <c r="B9091" s="182" t="s">
        <v>10485</v>
      </c>
      <c r="C9091" s="182" t="s">
        <v>178</v>
      </c>
      <c r="D9091" s="183"/>
      <c r="E9091" s="188" t="s">
        <v>15193</v>
      </c>
      <c r="F9091" s="186">
        <v>0</v>
      </c>
      <c r="G9091" s="185" t="s">
        <v>6096</v>
      </c>
      <c r="H9091" s="110" t="s">
        <v>6130</v>
      </c>
      <c r="I9091" s="110"/>
    </row>
    <row r="9092" spans="1:9" ht="11.25" customHeight="1" x14ac:dyDescent="0.2">
      <c r="A9092" s="181">
        <v>105723</v>
      </c>
      <c r="B9092" s="182" t="s">
        <v>10484</v>
      </c>
      <c r="C9092" s="182" t="s">
        <v>178</v>
      </c>
      <c r="D9092" s="183"/>
      <c r="E9092" s="188" t="s">
        <v>15193</v>
      </c>
      <c r="F9092" s="186">
        <v>0</v>
      </c>
      <c r="G9092" s="185" t="s">
        <v>6963</v>
      </c>
      <c r="H9092" s="110" t="s">
        <v>6152</v>
      </c>
      <c r="I9092" s="110"/>
    </row>
    <row r="9093" spans="1:9" ht="11.25" customHeight="1" x14ac:dyDescent="0.2">
      <c r="A9093" s="181">
        <v>105724</v>
      </c>
      <c r="B9093" s="182" t="s">
        <v>10483</v>
      </c>
      <c r="C9093" s="182" t="s">
        <v>178</v>
      </c>
      <c r="D9093" s="183"/>
      <c r="E9093" s="188" t="s">
        <v>15193</v>
      </c>
      <c r="F9093" s="186">
        <v>0</v>
      </c>
      <c r="G9093" s="185" t="s">
        <v>6096</v>
      </c>
      <c r="H9093" s="110" t="s">
        <v>6203</v>
      </c>
      <c r="I9093" s="110"/>
    </row>
    <row r="9094" spans="1:9" ht="11.25" customHeight="1" x14ac:dyDescent="0.2">
      <c r="A9094" s="181">
        <v>105725</v>
      </c>
      <c r="B9094" s="182" t="s">
        <v>10482</v>
      </c>
      <c r="C9094" s="182" t="s">
        <v>178</v>
      </c>
      <c r="D9094" s="183"/>
      <c r="E9094" s="188" t="s">
        <v>15193</v>
      </c>
      <c r="F9094" s="186">
        <v>0</v>
      </c>
      <c r="G9094" s="185" t="s">
        <v>7413</v>
      </c>
      <c r="H9094" s="110" t="s">
        <v>7414</v>
      </c>
      <c r="I9094" s="110"/>
    </row>
    <row r="9095" spans="1:9" ht="11.25" customHeight="1" x14ac:dyDescent="0.2">
      <c r="A9095" s="181">
        <v>105726</v>
      </c>
      <c r="B9095" s="182" t="s">
        <v>10481</v>
      </c>
      <c r="C9095" s="182" t="s">
        <v>178</v>
      </c>
      <c r="D9095" s="183"/>
      <c r="E9095" s="188" t="s">
        <v>15193</v>
      </c>
      <c r="F9095" s="186">
        <v>0</v>
      </c>
      <c r="G9095" s="185" t="s">
        <v>6096</v>
      </c>
      <c r="H9095" s="110" t="s">
        <v>6342</v>
      </c>
      <c r="I9095" s="110"/>
    </row>
    <row r="9096" spans="1:9" ht="11.25" customHeight="1" x14ac:dyDescent="0.2">
      <c r="A9096" s="181">
        <v>105727</v>
      </c>
      <c r="B9096" s="182" t="s">
        <v>10480</v>
      </c>
      <c r="C9096" s="182" t="s">
        <v>178</v>
      </c>
      <c r="D9096" s="183"/>
      <c r="E9096" s="188" t="s">
        <v>15193</v>
      </c>
      <c r="F9096" s="186">
        <v>0</v>
      </c>
      <c r="G9096" s="185" t="s">
        <v>11641</v>
      </c>
      <c r="H9096" s="110" t="s">
        <v>6342</v>
      </c>
      <c r="I9096" s="110"/>
    </row>
    <row r="9097" spans="1:9" ht="11.25" customHeight="1" x14ac:dyDescent="0.2">
      <c r="A9097" s="181">
        <v>105728</v>
      </c>
      <c r="B9097" s="182" t="s">
        <v>3337</v>
      </c>
      <c r="C9097" s="182" t="s">
        <v>178</v>
      </c>
      <c r="D9097" s="183"/>
      <c r="E9097" s="188" t="s">
        <v>15193</v>
      </c>
      <c r="F9097" s="186">
        <v>0</v>
      </c>
      <c r="G9097" s="185" t="s">
        <v>6096</v>
      </c>
      <c r="H9097" s="110" t="s">
        <v>6573</v>
      </c>
      <c r="I9097" s="110"/>
    </row>
    <row r="9098" spans="1:9" ht="11.25" customHeight="1" x14ac:dyDescent="0.2">
      <c r="A9098" s="181">
        <v>105729</v>
      </c>
      <c r="B9098" s="182" t="s">
        <v>10479</v>
      </c>
      <c r="C9098" s="182" t="s">
        <v>178</v>
      </c>
      <c r="D9098" s="183"/>
      <c r="E9098" s="188" t="s">
        <v>15193</v>
      </c>
      <c r="F9098" s="186">
        <v>0</v>
      </c>
      <c r="G9098" s="185" t="s">
        <v>6096</v>
      </c>
      <c r="H9098" s="110" t="s">
        <v>6344</v>
      </c>
      <c r="I9098" s="110"/>
    </row>
    <row r="9099" spans="1:9" ht="11.25" customHeight="1" x14ac:dyDescent="0.2">
      <c r="A9099" s="181">
        <v>105730</v>
      </c>
      <c r="B9099" s="182" t="s">
        <v>10478</v>
      </c>
      <c r="C9099" s="182" t="s">
        <v>178</v>
      </c>
      <c r="D9099" s="183">
        <v>43553</v>
      </c>
      <c r="E9099" s="188" t="s">
        <v>15195</v>
      </c>
      <c r="F9099" s="186">
        <v>0</v>
      </c>
      <c r="G9099" s="185" t="s">
        <v>7150</v>
      </c>
      <c r="H9099" s="110" t="s">
        <v>6319</v>
      </c>
      <c r="I9099" s="110"/>
    </row>
    <row r="9100" spans="1:9" ht="11.25" customHeight="1" x14ac:dyDescent="0.2">
      <c r="A9100" s="181">
        <v>105731</v>
      </c>
      <c r="B9100" s="182" t="s">
        <v>2546</v>
      </c>
      <c r="C9100" s="182" t="s">
        <v>171</v>
      </c>
      <c r="D9100" s="183"/>
      <c r="E9100" s="188" t="s">
        <v>15193</v>
      </c>
      <c r="F9100" s="186">
        <v>6360</v>
      </c>
      <c r="G9100" s="185" t="s">
        <v>11185</v>
      </c>
      <c r="H9100" s="110" t="s">
        <v>6312</v>
      </c>
      <c r="I9100" s="110"/>
    </row>
    <row r="9101" spans="1:9" ht="11.25" customHeight="1" x14ac:dyDescent="0.2">
      <c r="A9101" s="181">
        <v>105732</v>
      </c>
      <c r="B9101" s="182" t="s">
        <v>10477</v>
      </c>
      <c r="C9101" s="182" t="s">
        <v>178</v>
      </c>
      <c r="D9101" s="183"/>
      <c r="E9101" s="188" t="s">
        <v>15193</v>
      </c>
      <c r="F9101" s="186">
        <v>0</v>
      </c>
      <c r="G9101" s="185" t="s">
        <v>11644</v>
      </c>
      <c r="H9101" s="110" t="s">
        <v>6152</v>
      </c>
      <c r="I9101" s="110"/>
    </row>
    <row r="9102" spans="1:9" ht="11.25" customHeight="1" x14ac:dyDescent="0.2">
      <c r="A9102" s="181">
        <v>105733</v>
      </c>
      <c r="B9102" s="182" t="s">
        <v>3966</v>
      </c>
      <c r="C9102" s="182" t="s">
        <v>751</v>
      </c>
      <c r="D9102" s="183"/>
      <c r="E9102" s="188" t="s">
        <v>15193</v>
      </c>
      <c r="F9102" s="186">
        <v>0</v>
      </c>
      <c r="G9102" s="185" t="s">
        <v>6711</v>
      </c>
      <c r="H9102" s="110" t="s">
        <v>6152</v>
      </c>
      <c r="I9102" s="110"/>
    </row>
    <row r="9103" spans="1:9" ht="11.25" customHeight="1" x14ac:dyDescent="0.2">
      <c r="A9103" s="181">
        <v>105734</v>
      </c>
      <c r="B9103" s="182" t="s">
        <v>10476</v>
      </c>
      <c r="C9103" s="182" t="s">
        <v>178</v>
      </c>
      <c r="D9103" s="183"/>
      <c r="E9103" s="188" t="s">
        <v>15193</v>
      </c>
      <c r="F9103" s="186">
        <v>0</v>
      </c>
      <c r="G9103" s="185" t="s">
        <v>6096</v>
      </c>
      <c r="H9103" s="110" t="s">
        <v>6203</v>
      </c>
      <c r="I9103" s="110"/>
    </row>
    <row r="9104" spans="1:9" ht="11.25" customHeight="1" x14ac:dyDescent="0.2">
      <c r="A9104" s="181">
        <v>105735</v>
      </c>
      <c r="B9104" s="182" t="s">
        <v>10475</v>
      </c>
      <c r="C9104" s="182" t="s">
        <v>178</v>
      </c>
      <c r="D9104" s="183"/>
      <c r="E9104" s="188" t="s">
        <v>15193</v>
      </c>
      <c r="F9104" s="186">
        <v>0</v>
      </c>
      <c r="G9104" s="185" t="s">
        <v>6096</v>
      </c>
      <c r="H9104" s="110" t="s">
        <v>6272</v>
      </c>
      <c r="I9104" s="110"/>
    </row>
    <row r="9105" spans="1:9" ht="11.25" customHeight="1" x14ac:dyDescent="0.2">
      <c r="A9105" s="181">
        <v>105736</v>
      </c>
      <c r="B9105" s="182" t="s">
        <v>10474</v>
      </c>
      <c r="C9105" s="182" t="s">
        <v>178</v>
      </c>
      <c r="D9105" s="183"/>
      <c r="E9105" s="188" t="s">
        <v>15193</v>
      </c>
      <c r="F9105" s="186">
        <v>0</v>
      </c>
      <c r="G9105" s="185" t="s">
        <v>6096</v>
      </c>
      <c r="H9105" s="110" t="s">
        <v>6272</v>
      </c>
      <c r="I9105" s="110"/>
    </row>
    <row r="9106" spans="1:9" ht="11.25" customHeight="1" x14ac:dyDescent="0.2">
      <c r="A9106" s="181">
        <v>105737</v>
      </c>
      <c r="B9106" s="182" t="s">
        <v>10473</v>
      </c>
      <c r="C9106" s="182" t="s">
        <v>178</v>
      </c>
      <c r="D9106" s="183"/>
      <c r="E9106" s="188" t="s">
        <v>15193</v>
      </c>
      <c r="F9106" s="186">
        <v>0</v>
      </c>
      <c r="G9106" s="185" t="s">
        <v>6096</v>
      </c>
      <c r="H9106" s="110" t="s">
        <v>6272</v>
      </c>
      <c r="I9106" s="110"/>
    </row>
    <row r="9107" spans="1:9" ht="11.25" customHeight="1" x14ac:dyDescent="0.2">
      <c r="A9107" s="181">
        <v>105738</v>
      </c>
      <c r="B9107" s="182" t="s">
        <v>4157</v>
      </c>
      <c r="C9107" s="182" t="s">
        <v>178</v>
      </c>
      <c r="D9107" s="183"/>
      <c r="E9107" s="188" t="s">
        <v>15193</v>
      </c>
      <c r="F9107" s="186">
        <v>0</v>
      </c>
      <c r="G9107" s="185" t="s">
        <v>6096</v>
      </c>
      <c r="H9107" s="110" t="s">
        <v>6272</v>
      </c>
      <c r="I9107" s="110"/>
    </row>
    <row r="9108" spans="1:9" ht="11.25" customHeight="1" x14ac:dyDescent="0.2">
      <c r="A9108" s="181">
        <v>105739</v>
      </c>
      <c r="B9108" s="182" t="s">
        <v>3915</v>
      </c>
      <c r="C9108" s="182" t="s">
        <v>178</v>
      </c>
      <c r="D9108" s="183">
        <v>44601</v>
      </c>
      <c r="E9108" s="188" t="s">
        <v>7328</v>
      </c>
      <c r="F9108" s="186">
        <v>0</v>
      </c>
      <c r="G9108" s="185" t="s">
        <v>6096</v>
      </c>
      <c r="H9108" s="110" t="s">
        <v>6272</v>
      </c>
      <c r="I9108" s="110"/>
    </row>
    <row r="9109" spans="1:9" ht="11.25" customHeight="1" x14ac:dyDescent="0.2">
      <c r="A9109" s="181">
        <v>105740</v>
      </c>
      <c r="B9109" s="182" t="s">
        <v>14857</v>
      </c>
      <c r="C9109" s="182" t="s">
        <v>178</v>
      </c>
      <c r="D9109" s="183"/>
      <c r="E9109" s="188" t="s">
        <v>15193</v>
      </c>
      <c r="F9109" s="186">
        <v>192001</v>
      </c>
      <c r="G9109" s="185" t="s">
        <v>11650</v>
      </c>
      <c r="H9109" s="110" t="s">
        <v>6723</v>
      </c>
      <c r="I9109" s="110"/>
    </row>
    <row r="9110" spans="1:9" ht="11.25" customHeight="1" x14ac:dyDescent="0.2">
      <c r="A9110" s="181">
        <v>105741</v>
      </c>
      <c r="B9110" s="182" t="s">
        <v>4170</v>
      </c>
      <c r="C9110" s="182" t="s">
        <v>178</v>
      </c>
      <c r="D9110" s="183">
        <v>45007</v>
      </c>
      <c r="E9110" s="188" t="s">
        <v>15194</v>
      </c>
      <c r="F9110" s="186">
        <v>0</v>
      </c>
      <c r="G9110" s="185" t="s">
        <v>6096</v>
      </c>
      <c r="H9110" s="110" t="s">
        <v>6240</v>
      </c>
      <c r="I9110" s="110"/>
    </row>
    <row r="9111" spans="1:9" ht="11.25" customHeight="1" x14ac:dyDescent="0.2">
      <c r="A9111" s="181">
        <v>105743</v>
      </c>
      <c r="B9111" s="182" t="s">
        <v>7107</v>
      </c>
      <c r="C9111" s="182" t="s">
        <v>171</v>
      </c>
      <c r="D9111" s="183"/>
      <c r="E9111" s="188" t="s">
        <v>15193</v>
      </c>
      <c r="F9111" s="186">
        <v>59835</v>
      </c>
      <c r="G9111" s="185" t="s">
        <v>6096</v>
      </c>
      <c r="H9111" s="110" t="s">
        <v>6191</v>
      </c>
      <c r="I9111" s="110"/>
    </row>
    <row r="9112" spans="1:9" ht="11.25" customHeight="1" x14ac:dyDescent="0.2">
      <c r="A9112" s="181">
        <v>105744</v>
      </c>
      <c r="B9112" s="182" t="s">
        <v>10472</v>
      </c>
      <c r="C9112" s="182" t="s">
        <v>178</v>
      </c>
      <c r="D9112" s="183"/>
      <c r="E9112" s="188" t="s">
        <v>15193</v>
      </c>
      <c r="F9112" s="186">
        <v>0</v>
      </c>
      <c r="G9112" s="185" t="s">
        <v>6096</v>
      </c>
      <c r="H9112" s="110" t="s">
        <v>6097</v>
      </c>
      <c r="I9112" s="110"/>
    </row>
    <row r="9113" spans="1:9" ht="11.25" customHeight="1" x14ac:dyDescent="0.2">
      <c r="A9113" s="181">
        <v>105745</v>
      </c>
      <c r="B9113" s="182" t="s">
        <v>10471</v>
      </c>
      <c r="C9113" s="182" t="s">
        <v>178</v>
      </c>
      <c r="D9113" s="183"/>
      <c r="E9113" s="188" t="s">
        <v>15193</v>
      </c>
      <c r="F9113" s="186">
        <v>0</v>
      </c>
      <c r="G9113" s="185" t="s">
        <v>11652</v>
      </c>
      <c r="H9113" s="110" t="s">
        <v>6210</v>
      </c>
      <c r="I9113" s="110"/>
    </row>
    <row r="9114" spans="1:9" ht="11.25" customHeight="1" x14ac:dyDescent="0.2">
      <c r="A9114" s="181">
        <v>105746</v>
      </c>
      <c r="B9114" s="182" t="s">
        <v>10470</v>
      </c>
      <c r="C9114" s="182" t="s">
        <v>178</v>
      </c>
      <c r="D9114" s="183"/>
      <c r="E9114" s="188" t="s">
        <v>15193</v>
      </c>
      <c r="F9114" s="186">
        <v>0</v>
      </c>
      <c r="G9114" s="185" t="s">
        <v>6096</v>
      </c>
      <c r="H9114" s="110" t="s">
        <v>6210</v>
      </c>
      <c r="I9114" s="110"/>
    </row>
    <row r="9115" spans="1:9" ht="11.25" customHeight="1" x14ac:dyDescent="0.2">
      <c r="A9115" s="181">
        <v>105747</v>
      </c>
      <c r="B9115" s="182" t="s">
        <v>10469</v>
      </c>
      <c r="C9115" s="182" t="s">
        <v>178</v>
      </c>
      <c r="D9115" s="183"/>
      <c r="E9115" s="188" t="s">
        <v>15193</v>
      </c>
      <c r="F9115" s="186">
        <v>0</v>
      </c>
      <c r="G9115" s="185" t="s">
        <v>6096</v>
      </c>
      <c r="H9115" s="110" t="s">
        <v>6272</v>
      </c>
      <c r="I9115" s="110"/>
    </row>
    <row r="9116" spans="1:9" ht="11.25" customHeight="1" x14ac:dyDescent="0.2">
      <c r="A9116" s="181">
        <v>105748</v>
      </c>
      <c r="B9116" s="182" t="s">
        <v>10468</v>
      </c>
      <c r="C9116" s="182" t="s">
        <v>178</v>
      </c>
      <c r="D9116" s="183"/>
      <c r="E9116" s="188" t="s">
        <v>15193</v>
      </c>
      <c r="F9116" s="186">
        <v>0</v>
      </c>
      <c r="G9116" s="185" t="s">
        <v>6096</v>
      </c>
      <c r="H9116" s="110" t="s">
        <v>6272</v>
      </c>
      <c r="I9116" s="110"/>
    </row>
    <row r="9117" spans="1:9" ht="11.25" customHeight="1" x14ac:dyDescent="0.2">
      <c r="A9117" s="181">
        <v>105749</v>
      </c>
      <c r="B9117" s="182" t="s">
        <v>10467</v>
      </c>
      <c r="C9117" s="182" t="s">
        <v>178</v>
      </c>
      <c r="D9117" s="183"/>
      <c r="E9117" s="188" t="s">
        <v>15193</v>
      </c>
      <c r="F9117" s="186">
        <v>0</v>
      </c>
      <c r="G9117" s="185" t="s">
        <v>6096</v>
      </c>
      <c r="H9117" s="110" t="s">
        <v>6272</v>
      </c>
      <c r="I9117" s="110"/>
    </row>
    <row r="9118" spans="1:9" ht="11.25" customHeight="1" x14ac:dyDescent="0.2">
      <c r="A9118" s="181">
        <v>105750</v>
      </c>
      <c r="B9118" s="182" t="s">
        <v>10466</v>
      </c>
      <c r="C9118" s="182" t="s">
        <v>178</v>
      </c>
      <c r="D9118" s="183"/>
      <c r="E9118" s="188" t="s">
        <v>15193</v>
      </c>
      <c r="F9118" s="186">
        <v>0</v>
      </c>
      <c r="G9118" s="185" t="s">
        <v>6096</v>
      </c>
      <c r="H9118" s="110" t="s">
        <v>6272</v>
      </c>
      <c r="I9118" s="110"/>
    </row>
    <row r="9119" spans="1:9" ht="11.25" customHeight="1" x14ac:dyDescent="0.2">
      <c r="A9119" s="181">
        <v>105751</v>
      </c>
      <c r="B9119" s="182" t="s">
        <v>10465</v>
      </c>
      <c r="C9119" s="182" t="s">
        <v>178</v>
      </c>
      <c r="D9119" s="183"/>
      <c r="E9119" s="188" t="s">
        <v>15193</v>
      </c>
      <c r="F9119" s="186">
        <v>0</v>
      </c>
      <c r="G9119" s="185" t="s">
        <v>6096</v>
      </c>
      <c r="H9119" s="110" t="s">
        <v>6272</v>
      </c>
      <c r="I9119" s="110"/>
    </row>
    <row r="9120" spans="1:9" ht="11.25" customHeight="1" x14ac:dyDescent="0.2">
      <c r="A9120" s="181">
        <v>105752</v>
      </c>
      <c r="B9120" s="182" t="s">
        <v>10464</v>
      </c>
      <c r="C9120" s="182" t="s">
        <v>178</v>
      </c>
      <c r="D9120" s="183"/>
      <c r="E9120" s="188" t="s">
        <v>15193</v>
      </c>
      <c r="F9120" s="186">
        <v>0</v>
      </c>
      <c r="G9120" s="185" t="s">
        <v>6096</v>
      </c>
      <c r="H9120" s="110" t="s">
        <v>6272</v>
      </c>
      <c r="I9120" s="110"/>
    </row>
    <row r="9121" spans="1:9" ht="11.25" customHeight="1" x14ac:dyDescent="0.2">
      <c r="A9121" s="181">
        <v>105753</v>
      </c>
      <c r="B9121" s="182" t="s">
        <v>5133</v>
      </c>
      <c r="C9121" s="182" t="s">
        <v>171</v>
      </c>
      <c r="D9121" s="183"/>
      <c r="E9121" s="188" t="s">
        <v>15193</v>
      </c>
      <c r="F9121" s="186">
        <v>0</v>
      </c>
      <c r="G9121" s="185" t="s">
        <v>6096</v>
      </c>
      <c r="H9121" s="110" t="s">
        <v>6272</v>
      </c>
      <c r="I9121" s="110"/>
    </row>
    <row r="9122" spans="1:9" ht="11.25" customHeight="1" x14ac:dyDescent="0.2">
      <c r="A9122" s="181">
        <v>105754</v>
      </c>
      <c r="B9122" s="182" t="s">
        <v>10463</v>
      </c>
      <c r="C9122" s="182" t="s">
        <v>178</v>
      </c>
      <c r="D9122" s="183"/>
      <c r="E9122" s="188" t="s">
        <v>15193</v>
      </c>
      <c r="F9122" s="186">
        <v>0</v>
      </c>
      <c r="G9122" s="185" t="s">
        <v>6096</v>
      </c>
      <c r="H9122" s="110" t="s">
        <v>6272</v>
      </c>
      <c r="I9122" s="110"/>
    </row>
    <row r="9123" spans="1:9" ht="11.25" customHeight="1" x14ac:dyDescent="0.2">
      <c r="A9123" s="181">
        <v>105755</v>
      </c>
      <c r="B9123" s="182" t="s">
        <v>10462</v>
      </c>
      <c r="C9123" s="182" t="s">
        <v>178</v>
      </c>
      <c r="D9123" s="183">
        <v>45002</v>
      </c>
      <c r="E9123" s="188" t="s">
        <v>15194</v>
      </c>
      <c r="F9123" s="186">
        <v>0</v>
      </c>
      <c r="G9123" s="185" t="s">
        <v>6096</v>
      </c>
      <c r="H9123" s="110" t="s">
        <v>6272</v>
      </c>
      <c r="I9123" s="110"/>
    </row>
    <row r="9124" spans="1:9" ht="11.25" customHeight="1" x14ac:dyDescent="0.2">
      <c r="A9124" s="181">
        <v>105757</v>
      </c>
      <c r="B9124" s="182" t="s">
        <v>3955</v>
      </c>
      <c r="C9124" s="182" t="s">
        <v>183</v>
      </c>
      <c r="D9124" s="183">
        <v>45065</v>
      </c>
      <c r="E9124" s="188" t="s">
        <v>15194</v>
      </c>
      <c r="F9124" s="186">
        <v>6257</v>
      </c>
      <c r="G9124" s="185" t="s">
        <v>6096</v>
      </c>
      <c r="H9124" s="110" t="s">
        <v>6272</v>
      </c>
      <c r="I9124" s="110"/>
    </row>
    <row r="9125" spans="1:9" ht="11.25" customHeight="1" x14ac:dyDescent="0.2">
      <c r="A9125" s="181">
        <v>105758</v>
      </c>
      <c r="B9125" s="182" t="s">
        <v>7450</v>
      </c>
      <c r="C9125" s="182" t="s">
        <v>178</v>
      </c>
      <c r="D9125" s="183">
        <v>45016</v>
      </c>
      <c r="E9125" s="188" t="s">
        <v>15194</v>
      </c>
      <c r="F9125" s="186">
        <v>11696</v>
      </c>
      <c r="G9125" s="185" t="s">
        <v>6096</v>
      </c>
      <c r="H9125" s="110" t="s">
        <v>6272</v>
      </c>
      <c r="I9125" s="110"/>
    </row>
    <row r="9126" spans="1:9" ht="11.25" customHeight="1" x14ac:dyDescent="0.2">
      <c r="A9126" s="181">
        <v>105759</v>
      </c>
      <c r="B9126" s="182" t="s">
        <v>7106</v>
      </c>
      <c r="C9126" s="182" t="s">
        <v>183</v>
      </c>
      <c r="D9126" s="183">
        <v>45016</v>
      </c>
      <c r="E9126" s="188" t="s">
        <v>15194</v>
      </c>
      <c r="F9126" s="186">
        <v>4796</v>
      </c>
      <c r="G9126" s="185" t="s">
        <v>6096</v>
      </c>
      <c r="H9126" s="110" t="s">
        <v>6272</v>
      </c>
      <c r="I9126" s="110"/>
    </row>
    <row r="9127" spans="1:9" ht="11.25" customHeight="1" x14ac:dyDescent="0.2">
      <c r="A9127" s="181">
        <v>105760</v>
      </c>
      <c r="B9127" s="182" t="s">
        <v>3827</v>
      </c>
      <c r="C9127" s="182" t="s">
        <v>183</v>
      </c>
      <c r="D9127" s="183">
        <v>45009</v>
      </c>
      <c r="E9127" s="188" t="s">
        <v>15194</v>
      </c>
      <c r="F9127" s="186">
        <v>2144</v>
      </c>
      <c r="G9127" s="185" t="s">
        <v>6096</v>
      </c>
      <c r="H9127" s="110" t="s">
        <v>6272</v>
      </c>
      <c r="I9127" s="110"/>
    </row>
    <row r="9128" spans="1:9" ht="11.25" customHeight="1" x14ac:dyDescent="0.2">
      <c r="A9128" s="181">
        <v>105761</v>
      </c>
      <c r="B9128" s="182" t="s">
        <v>3518</v>
      </c>
      <c r="C9128" s="182" t="s">
        <v>178</v>
      </c>
      <c r="D9128" s="183">
        <v>45009</v>
      </c>
      <c r="E9128" s="188" t="s">
        <v>15194</v>
      </c>
      <c r="F9128" s="186">
        <v>4830801</v>
      </c>
      <c r="G9128" s="185" t="s">
        <v>6096</v>
      </c>
      <c r="H9128" s="110" t="s">
        <v>6272</v>
      </c>
      <c r="I9128" s="110"/>
    </row>
    <row r="9129" spans="1:9" ht="11.25" customHeight="1" x14ac:dyDescent="0.2">
      <c r="A9129" s="181">
        <v>105762</v>
      </c>
      <c r="B9129" s="182" t="s">
        <v>3524</v>
      </c>
      <c r="C9129" s="182" t="s">
        <v>178</v>
      </c>
      <c r="D9129" s="183">
        <v>45009</v>
      </c>
      <c r="E9129" s="188" t="s">
        <v>15194</v>
      </c>
      <c r="F9129" s="186">
        <v>5723938</v>
      </c>
      <c r="G9129" s="185" t="s">
        <v>6096</v>
      </c>
      <c r="H9129" s="110" t="s">
        <v>6272</v>
      </c>
      <c r="I9129" s="110"/>
    </row>
    <row r="9130" spans="1:9" ht="11.25" customHeight="1" x14ac:dyDescent="0.2">
      <c r="A9130" s="181">
        <v>105763</v>
      </c>
      <c r="B9130" s="182" t="s">
        <v>3508</v>
      </c>
      <c r="C9130" s="182" t="s">
        <v>178</v>
      </c>
      <c r="D9130" s="183">
        <v>45009</v>
      </c>
      <c r="E9130" s="188" t="s">
        <v>15194</v>
      </c>
      <c r="F9130" s="186">
        <v>2907152.99</v>
      </c>
      <c r="G9130" s="185" t="s">
        <v>6096</v>
      </c>
      <c r="H9130" s="110" t="s">
        <v>6272</v>
      </c>
      <c r="I9130" s="110"/>
    </row>
    <row r="9131" spans="1:9" ht="11.25" customHeight="1" x14ac:dyDescent="0.2">
      <c r="A9131" s="181">
        <v>105764</v>
      </c>
      <c r="B9131" s="182" t="s">
        <v>3517</v>
      </c>
      <c r="C9131" s="182" t="s">
        <v>178</v>
      </c>
      <c r="D9131" s="183">
        <v>45009</v>
      </c>
      <c r="E9131" s="188" t="s">
        <v>15194</v>
      </c>
      <c r="F9131" s="186">
        <v>1788520</v>
      </c>
      <c r="G9131" s="185" t="s">
        <v>6096</v>
      </c>
      <c r="H9131" s="110" t="s">
        <v>6272</v>
      </c>
      <c r="I9131" s="110"/>
    </row>
    <row r="9132" spans="1:9" ht="11.25" customHeight="1" x14ac:dyDescent="0.2">
      <c r="A9132" s="181">
        <v>105765</v>
      </c>
      <c r="B9132" s="182" t="s">
        <v>3514</v>
      </c>
      <c r="C9132" s="182" t="s">
        <v>178</v>
      </c>
      <c r="D9132" s="183">
        <v>45009</v>
      </c>
      <c r="E9132" s="188" t="s">
        <v>15194</v>
      </c>
      <c r="F9132" s="186">
        <v>1331278</v>
      </c>
      <c r="G9132" s="185" t="s">
        <v>6096</v>
      </c>
      <c r="H9132" s="110" t="s">
        <v>6272</v>
      </c>
      <c r="I9132" s="110"/>
    </row>
    <row r="9133" spans="1:9" ht="11.25" customHeight="1" x14ac:dyDescent="0.2">
      <c r="A9133" s="181">
        <v>105766</v>
      </c>
      <c r="B9133" s="182" t="s">
        <v>3521</v>
      </c>
      <c r="C9133" s="182" t="s">
        <v>178</v>
      </c>
      <c r="D9133" s="183">
        <v>45009</v>
      </c>
      <c r="E9133" s="188" t="s">
        <v>15194</v>
      </c>
      <c r="F9133" s="186">
        <v>17862730</v>
      </c>
      <c r="G9133" s="185" t="s">
        <v>6096</v>
      </c>
      <c r="H9133" s="110" t="s">
        <v>6272</v>
      </c>
      <c r="I9133" s="110"/>
    </row>
    <row r="9134" spans="1:9" ht="11.25" customHeight="1" x14ac:dyDescent="0.2">
      <c r="A9134" s="181">
        <v>105767</v>
      </c>
      <c r="B9134" s="182" t="s">
        <v>3513</v>
      </c>
      <c r="C9134" s="182" t="s">
        <v>178</v>
      </c>
      <c r="D9134" s="183">
        <v>45009</v>
      </c>
      <c r="E9134" s="188" t="s">
        <v>15194</v>
      </c>
      <c r="F9134" s="186">
        <v>5723938</v>
      </c>
      <c r="G9134" s="185" t="s">
        <v>11674</v>
      </c>
      <c r="H9134" s="110" t="s">
        <v>6194</v>
      </c>
      <c r="I9134" s="110"/>
    </row>
    <row r="9135" spans="1:9" ht="11.25" customHeight="1" x14ac:dyDescent="0.2">
      <c r="A9135" s="181">
        <v>105768</v>
      </c>
      <c r="B9135" s="182" t="s">
        <v>3522</v>
      </c>
      <c r="C9135" s="182" t="s">
        <v>178</v>
      </c>
      <c r="D9135" s="183">
        <v>45009</v>
      </c>
      <c r="E9135" s="188" t="s">
        <v>15194</v>
      </c>
      <c r="F9135" s="186">
        <v>5723938</v>
      </c>
      <c r="G9135" s="185" t="s">
        <v>7035</v>
      </c>
      <c r="H9135" s="110" t="s">
        <v>6362</v>
      </c>
      <c r="I9135" s="110"/>
    </row>
    <row r="9136" spans="1:9" ht="11.25" customHeight="1" x14ac:dyDescent="0.2">
      <c r="A9136" s="181">
        <v>105769</v>
      </c>
      <c r="B9136" s="182" t="s">
        <v>3516</v>
      </c>
      <c r="C9136" s="182" t="s">
        <v>178</v>
      </c>
      <c r="D9136" s="183">
        <v>45009</v>
      </c>
      <c r="E9136" s="188" t="s">
        <v>15194</v>
      </c>
      <c r="F9136" s="186">
        <v>6836146</v>
      </c>
      <c r="G9136" s="185" t="s">
        <v>6428</v>
      </c>
      <c r="H9136" s="110" t="s">
        <v>6429</v>
      </c>
      <c r="I9136" s="110"/>
    </row>
    <row r="9137" spans="1:9" ht="11.25" customHeight="1" x14ac:dyDescent="0.2">
      <c r="A9137" s="181">
        <v>105770</v>
      </c>
      <c r="B9137" s="182" t="s">
        <v>3525</v>
      </c>
      <c r="C9137" s="182" t="s">
        <v>178</v>
      </c>
      <c r="D9137" s="183">
        <v>45009</v>
      </c>
      <c r="E9137" s="188" t="s">
        <v>15194</v>
      </c>
      <c r="F9137" s="186">
        <v>11065905</v>
      </c>
      <c r="G9137" s="185" t="s">
        <v>11676</v>
      </c>
      <c r="H9137" s="110" t="s">
        <v>9796</v>
      </c>
      <c r="I9137" s="110"/>
    </row>
    <row r="9138" spans="1:9" ht="11.25" customHeight="1" x14ac:dyDescent="0.2">
      <c r="A9138" s="181">
        <v>105771</v>
      </c>
      <c r="B9138" s="182" t="s">
        <v>3526</v>
      </c>
      <c r="C9138" s="182" t="s">
        <v>178</v>
      </c>
      <c r="D9138" s="183">
        <v>45009</v>
      </c>
      <c r="E9138" s="188" t="s">
        <v>15194</v>
      </c>
      <c r="F9138" s="186">
        <v>11065905</v>
      </c>
      <c r="G9138" s="185" t="s">
        <v>6740</v>
      </c>
      <c r="H9138" s="110" t="s">
        <v>6280</v>
      </c>
      <c r="I9138" s="110"/>
    </row>
    <row r="9139" spans="1:9" ht="11.25" customHeight="1" x14ac:dyDescent="0.2">
      <c r="A9139" s="181">
        <v>105772</v>
      </c>
      <c r="B9139" s="182" t="s">
        <v>3510</v>
      </c>
      <c r="C9139" s="182" t="s">
        <v>178</v>
      </c>
      <c r="D9139" s="183">
        <v>45009</v>
      </c>
      <c r="E9139" s="188" t="s">
        <v>15194</v>
      </c>
      <c r="F9139" s="186">
        <v>3763543</v>
      </c>
      <c r="G9139" s="185" t="s">
        <v>11678</v>
      </c>
      <c r="H9139" s="110" t="s">
        <v>7184</v>
      </c>
      <c r="I9139" s="110"/>
    </row>
    <row r="9140" spans="1:9" ht="11.25" customHeight="1" x14ac:dyDescent="0.2">
      <c r="A9140" s="181">
        <v>105773</v>
      </c>
      <c r="B9140" s="182" t="s">
        <v>3507</v>
      </c>
      <c r="C9140" s="182" t="s">
        <v>178</v>
      </c>
      <c r="D9140" s="183">
        <v>45008</v>
      </c>
      <c r="E9140" s="188" t="s">
        <v>15194</v>
      </c>
      <c r="F9140" s="186">
        <v>3763531</v>
      </c>
      <c r="G9140" s="185" t="s">
        <v>11680</v>
      </c>
      <c r="H9140" s="110" t="s">
        <v>6451</v>
      </c>
      <c r="I9140" s="110"/>
    </row>
    <row r="9141" spans="1:9" ht="11.25" customHeight="1" x14ac:dyDescent="0.2">
      <c r="A9141" s="181">
        <v>105775</v>
      </c>
      <c r="B9141" s="182" t="s">
        <v>7449</v>
      </c>
      <c r="C9141" s="182" t="s">
        <v>887</v>
      </c>
      <c r="D9141" s="183">
        <v>44596</v>
      </c>
      <c r="E9141" s="188" t="s">
        <v>7328</v>
      </c>
      <c r="F9141" s="186">
        <v>428361</v>
      </c>
      <c r="G9141" s="185" t="s">
        <v>6963</v>
      </c>
      <c r="H9141" s="110" t="s">
        <v>6152</v>
      </c>
      <c r="I9141" s="110"/>
    </row>
    <row r="9142" spans="1:9" ht="11.25" customHeight="1" x14ac:dyDescent="0.2">
      <c r="A9142" s="181">
        <v>105776</v>
      </c>
      <c r="B9142" s="182" t="s">
        <v>2534</v>
      </c>
      <c r="C9142" s="182" t="s">
        <v>171</v>
      </c>
      <c r="D9142" s="183">
        <v>45002</v>
      </c>
      <c r="E9142" s="188" t="s">
        <v>15194</v>
      </c>
      <c r="F9142" s="186">
        <v>23598</v>
      </c>
      <c r="G9142" s="185" t="s">
        <v>8755</v>
      </c>
      <c r="H9142" s="110" t="s">
        <v>6319</v>
      </c>
      <c r="I9142" s="110"/>
    </row>
    <row r="9143" spans="1:9" ht="11.25" customHeight="1" x14ac:dyDescent="0.2">
      <c r="A9143" s="181">
        <v>105777</v>
      </c>
      <c r="B9143" s="182" t="s">
        <v>7448</v>
      </c>
      <c r="C9143" s="182" t="s">
        <v>171</v>
      </c>
      <c r="D9143" s="184"/>
      <c r="E9143" s="188" t="s">
        <v>15193</v>
      </c>
      <c r="F9143" s="186">
        <v>27075</v>
      </c>
      <c r="G9143" s="185" t="s">
        <v>7365</v>
      </c>
      <c r="H9143" s="110" t="s">
        <v>6152</v>
      </c>
      <c r="I9143" s="110"/>
    </row>
    <row r="9144" spans="1:9" ht="11.25" customHeight="1" x14ac:dyDescent="0.2">
      <c r="A9144" s="181">
        <v>105778</v>
      </c>
      <c r="B9144" s="182" t="s">
        <v>10461</v>
      </c>
      <c r="C9144" s="182" t="s">
        <v>178</v>
      </c>
      <c r="D9144" s="183">
        <v>45008</v>
      </c>
      <c r="E9144" s="188" t="s">
        <v>15194</v>
      </c>
      <c r="F9144" s="186">
        <v>0</v>
      </c>
      <c r="G9144" s="185" t="s">
        <v>11683</v>
      </c>
      <c r="H9144" s="110" t="s">
        <v>6152</v>
      </c>
      <c r="I9144" s="110"/>
    </row>
    <row r="9145" spans="1:9" ht="11.25" customHeight="1" x14ac:dyDescent="0.2">
      <c r="A9145" s="181">
        <v>105779</v>
      </c>
      <c r="B9145" s="182" t="s">
        <v>1595</v>
      </c>
      <c r="C9145" s="182" t="s">
        <v>168</v>
      </c>
      <c r="D9145" s="183">
        <v>45062</v>
      </c>
      <c r="E9145" s="188" t="s">
        <v>15194</v>
      </c>
      <c r="F9145" s="186">
        <v>3853</v>
      </c>
      <c r="G9145" s="185" t="s">
        <v>6171</v>
      </c>
      <c r="H9145" s="110" t="s">
        <v>6149</v>
      </c>
      <c r="I9145" s="110"/>
    </row>
    <row r="9146" spans="1:9" ht="11.25" customHeight="1" x14ac:dyDescent="0.2">
      <c r="A9146" s="181">
        <v>105781</v>
      </c>
      <c r="B9146" s="182" t="s">
        <v>15019</v>
      </c>
      <c r="C9146" s="182" t="s">
        <v>168</v>
      </c>
      <c r="D9146" s="183">
        <v>45006</v>
      </c>
      <c r="E9146" s="188" t="s">
        <v>15194</v>
      </c>
      <c r="F9146" s="186">
        <v>273</v>
      </c>
      <c r="G9146" s="185" t="s">
        <v>6096</v>
      </c>
      <c r="H9146" s="110" t="s">
        <v>6359</v>
      </c>
      <c r="I9146" s="110"/>
    </row>
    <row r="9147" spans="1:9" ht="11.25" customHeight="1" x14ac:dyDescent="0.2">
      <c r="A9147" s="181">
        <v>105782</v>
      </c>
      <c r="B9147" s="182" t="s">
        <v>6286</v>
      </c>
      <c r="C9147" s="182" t="s">
        <v>868</v>
      </c>
      <c r="D9147" s="183"/>
      <c r="E9147" s="188" t="s">
        <v>15193</v>
      </c>
      <c r="F9147" s="186">
        <v>338099</v>
      </c>
      <c r="G9147" s="185" t="s">
        <v>11686</v>
      </c>
      <c r="H9147" s="110" t="s">
        <v>6158</v>
      </c>
      <c r="I9147" s="110"/>
    </row>
    <row r="9148" spans="1:9" ht="11.25" customHeight="1" x14ac:dyDescent="0.2">
      <c r="A9148" s="181">
        <v>105783</v>
      </c>
      <c r="B9148" s="182" t="s">
        <v>10460</v>
      </c>
      <c r="C9148" s="182" t="s">
        <v>178</v>
      </c>
      <c r="D9148" s="183"/>
      <c r="E9148" s="188" t="s">
        <v>15193</v>
      </c>
      <c r="F9148" s="186">
        <v>0</v>
      </c>
      <c r="G9148" s="185" t="s">
        <v>7592</v>
      </c>
      <c r="H9148" s="110" t="s">
        <v>6168</v>
      </c>
      <c r="I9148" s="110"/>
    </row>
    <row r="9149" spans="1:9" ht="11.25" customHeight="1" x14ac:dyDescent="0.2">
      <c r="A9149" s="181">
        <v>105784</v>
      </c>
      <c r="B9149" s="182" t="s">
        <v>4273</v>
      </c>
      <c r="C9149" s="182" t="s">
        <v>4484</v>
      </c>
      <c r="D9149" s="183">
        <v>43537</v>
      </c>
      <c r="E9149" s="188" t="s">
        <v>15195</v>
      </c>
      <c r="F9149" s="186">
        <v>0</v>
      </c>
      <c r="G9149" s="185" t="s">
        <v>6096</v>
      </c>
      <c r="H9149" s="110" t="s">
        <v>6195</v>
      </c>
      <c r="I9149" s="110"/>
    </row>
    <row r="9150" spans="1:9" ht="11.25" customHeight="1" x14ac:dyDescent="0.2">
      <c r="A9150" s="181">
        <v>105785</v>
      </c>
      <c r="B9150" s="182" t="s">
        <v>4274</v>
      </c>
      <c r="C9150" s="182" t="s">
        <v>4484</v>
      </c>
      <c r="D9150" s="183"/>
      <c r="E9150" s="188" t="s">
        <v>15193</v>
      </c>
      <c r="F9150" s="186">
        <v>834730</v>
      </c>
      <c r="G9150" s="185" t="s">
        <v>11688</v>
      </c>
      <c r="H9150" s="110" t="s">
        <v>6451</v>
      </c>
      <c r="I9150" s="110"/>
    </row>
    <row r="9151" spans="1:9" ht="11.25" customHeight="1" x14ac:dyDescent="0.2">
      <c r="A9151" s="181">
        <v>105786</v>
      </c>
      <c r="B9151" s="182" t="s">
        <v>10459</v>
      </c>
      <c r="C9151" s="182" t="s">
        <v>178</v>
      </c>
      <c r="D9151" s="183">
        <v>44923</v>
      </c>
      <c r="E9151" s="188" t="s">
        <v>7328</v>
      </c>
      <c r="F9151" s="186">
        <v>0</v>
      </c>
      <c r="G9151" s="185" t="s">
        <v>6096</v>
      </c>
      <c r="H9151" s="110" t="s">
        <v>6359</v>
      </c>
      <c r="I9151" s="110"/>
    </row>
    <row r="9152" spans="1:9" ht="11.25" customHeight="1" x14ac:dyDescent="0.2">
      <c r="A9152" s="181">
        <v>105787</v>
      </c>
      <c r="B9152" s="182" t="s">
        <v>10458</v>
      </c>
      <c r="C9152" s="182" t="s">
        <v>178</v>
      </c>
      <c r="D9152" s="183">
        <v>44923</v>
      </c>
      <c r="E9152" s="188" t="s">
        <v>7328</v>
      </c>
      <c r="F9152" s="186">
        <v>1761725</v>
      </c>
      <c r="G9152" s="185" t="s">
        <v>6636</v>
      </c>
      <c r="H9152" s="110" t="s">
        <v>6664</v>
      </c>
      <c r="I9152" s="110"/>
    </row>
    <row r="9153" spans="1:9" ht="11.25" customHeight="1" x14ac:dyDescent="0.2">
      <c r="A9153" s="181">
        <v>105789</v>
      </c>
      <c r="B9153" s="182" t="s">
        <v>10457</v>
      </c>
      <c r="C9153" s="182" t="s">
        <v>178</v>
      </c>
      <c r="D9153" s="183">
        <v>44591</v>
      </c>
      <c r="E9153" s="188" t="s">
        <v>7328</v>
      </c>
      <c r="F9153" s="186">
        <v>336329</v>
      </c>
      <c r="G9153" s="185" t="s">
        <v>6096</v>
      </c>
      <c r="H9153" s="110" t="s">
        <v>6201</v>
      </c>
      <c r="I9153" s="110"/>
    </row>
    <row r="9154" spans="1:9" ht="11.25" customHeight="1" x14ac:dyDescent="0.2">
      <c r="A9154" s="181">
        <v>105790</v>
      </c>
      <c r="B9154" s="182" t="s">
        <v>3528</v>
      </c>
      <c r="C9154" s="182" t="s">
        <v>171</v>
      </c>
      <c r="D9154" s="183">
        <v>44592</v>
      </c>
      <c r="E9154" s="188" t="s">
        <v>7328</v>
      </c>
      <c r="F9154" s="186">
        <v>94024.01</v>
      </c>
      <c r="G9154" s="185" t="s">
        <v>6096</v>
      </c>
      <c r="H9154" s="110" t="s">
        <v>6201</v>
      </c>
      <c r="I9154" s="110"/>
    </row>
    <row r="9155" spans="1:9" ht="11.25" customHeight="1" x14ac:dyDescent="0.2">
      <c r="A9155" s="181">
        <v>105791</v>
      </c>
      <c r="B9155" s="182" t="s">
        <v>8366</v>
      </c>
      <c r="C9155" s="182" t="s">
        <v>178</v>
      </c>
      <c r="D9155" s="183">
        <v>44591</v>
      </c>
      <c r="E9155" s="188" t="s">
        <v>7328</v>
      </c>
      <c r="F9155" s="186">
        <v>856746</v>
      </c>
      <c r="G9155" s="185" t="s">
        <v>9116</v>
      </c>
      <c r="H9155" s="110" t="s">
        <v>6280</v>
      </c>
      <c r="I9155" s="110"/>
    </row>
    <row r="9156" spans="1:9" ht="11.25" customHeight="1" x14ac:dyDescent="0.2">
      <c r="A9156" s="181">
        <v>105792</v>
      </c>
      <c r="B9156" s="182" t="s">
        <v>3371</v>
      </c>
      <c r="C9156" s="182" t="s">
        <v>178</v>
      </c>
      <c r="D9156" s="183">
        <v>44591</v>
      </c>
      <c r="E9156" s="188" t="s">
        <v>7328</v>
      </c>
      <c r="F9156" s="186">
        <v>10769</v>
      </c>
      <c r="G9156" s="185" t="s">
        <v>6096</v>
      </c>
      <c r="H9156" s="110" t="s">
        <v>6233</v>
      </c>
      <c r="I9156" s="110"/>
    </row>
    <row r="9157" spans="1:9" ht="11.25" customHeight="1" x14ac:dyDescent="0.2">
      <c r="A9157" s="181">
        <v>105793</v>
      </c>
      <c r="B9157" s="182" t="s">
        <v>9103</v>
      </c>
      <c r="C9157" s="182" t="s">
        <v>171</v>
      </c>
      <c r="D9157" s="183"/>
      <c r="E9157" s="188" t="s">
        <v>15193</v>
      </c>
      <c r="F9157" s="186">
        <v>63198</v>
      </c>
      <c r="G9157" s="185" t="s">
        <v>6096</v>
      </c>
      <c r="H9157" s="110" t="s">
        <v>7119</v>
      </c>
      <c r="I9157" s="110"/>
    </row>
    <row r="9158" spans="1:9" ht="11.25" customHeight="1" x14ac:dyDescent="0.2">
      <c r="A9158" s="181">
        <v>105794</v>
      </c>
      <c r="B9158" s="182" t="s">
        <v>10456</v>
      </c>
      <c r="C9158" s="182" t="s">
        <v>178</v>
      </c>
      <c r="D9158" s="183">
        <v>44680</v>
      </c>
      <c r="E9158" s="188" t="s">
        <v>7328</v>
      </c>
      <c r="F9158" s="186">
        <v>0</v>
      </c>
      <c r="G9158" s="185" t="s">
        <v>6096</v>
      </c>
      <c r="H9158" s="110" t="s">
        <v>7119</v>
      </c>
      <c r="I9158" s="110"/>
    </row>
    <row r="9159" spans="1:9" ht="11.25" customHeight="1" x14ac:dyDescent="0.2">
      <c r="A9159" s="181">
        <v>105795</v>
      </c>
      <c r="B9159" s="182" t="s">
        <v>208</v>
      </c>
      <c r="C9159" s="182" t="s">
        <v>178</v>
      </c>
      <c r="D9159" s="183">
        <v>44658</v>
      </c>
      <c r="E9159" s="188" t="s">
        <v>7328</v>
      </c>
      <c r="F9159" s="186">
        <v>1189280</v>
      </c>
      <c r="G9159" s="185" t="s">
        <v>11218</v>
      </c>
      <c r="H9159" s="110" t="s">
        <v>6342</v>
      </c>
      <c r="I9159" s="110"/>
    </row>
    <row r="9160" spans="1:9" ht="11.25" customHeight="1" x14ac:dyDescent="0.2">
      <c r="A9160" s="181">
        <v>105796</v>
      </c>
      <c r="B9160" s="182" t="s">
        <v>9251</v>
      </c>
      <c r="C9160" s="182" t="s">
        <v>183</v>
      </c>
      <c r="D9160" s="183">
        <v>45015</v>
      </c>
      <c r="E9160" s="188" t="s">
        <v>15194</v>
      </c>
      <c r="F9160" s="186">
        <v>37485</v>
      </c>
      <c r="G9160" s="185" t="s">
        <v>11694</v>
      </c>
      <c r="H9160" s="110" t="s">
        <v>6312</v>
      </c>
      <c r="I9160" s="110"/>
    </row>
    <row r="9161" spans="1:9" ht="11.25" customHeight="1" x14ac:dyDescent="0.2">
      <c r="A9161" s="181">
        <v>105798</v>
      </c>
      <c r="B9161" s="182" t="s">
        <v>7105</v>
      </c>
      <c r="C9161" s="182" t="s">
        <v>4532</v>
      </c>
      <c r="D9161" s="183">
        <v>45015</v>
      </c>
      <c r="E9161" s="188" t="s">
        <v>15194</v>
      </c>
      <c r="F9161" s="186">
        <v>2976772.01</v>
      </c>
      <c r="G9161" s="185" t="s">
        <v>6096</v>
      </c>
      <c r="H9161" s="110" t="s">
        <v>6194</v>
      </c>
      <c r="I9161" s="110"/>
    </row>
    <row r="9162" spans="1:9" ht="11.25" customHeight="1" x14ac:dyDescent="0.2">
      <c r="A9162" s="181">
        <v>105799</v>
      </c>
      <c r="B9162" s="182" t="s">
        <v>3379</v>
      </c>
      <c r="C9162" s="182" t="s">
        <v>4532</v>
      </c>
      <c r="D9162" s="183"/>
      <c r="E9162" s="188" t="s">
        <v>15193</v>
      </c>
      <c r="F9162" s="186">
        <v>5472355</v>
      </c>
      <c r="G9162" s="185" t="s">
        <v>6501</v>
      </c>
      <c r="H9162" s="110" t="s">
        <v>6406</v>
      </c>
      <c r="I9162" s="110"/>
    </row>
    <row r="9163" spans="1:9" ht="11.25" customHeight="1" x14ac:dyDescent="0.2">
      <c r="A9163" s="181">
        <v>105800</v>
      </c>
      <c r="B9163" s="182" t="s">
        <v>2421</v>
      </c>
      <c r="C9163" s="182" t="s">
        <v>178</v>
      </c>
      <c r="D9163" s="183"/>
      <c r="E9163" s="188" t="s">
        <v>15193</v>
      </c>
      <c r="F9163" s="186">
        <v>0</v>
      </c>
      <c r="G9163" s="185" t="s">
        <v>6096</v>
      </c>
      <c r="H9163" s="110" t="s">
        <v>6194</v>
      </c>
      <c r="I9163" s="110"/>
    </row>
    <row r="9164" spans="1:9" ht="11.25" customHeight="1" x14ac:dyDescent="0.2">
      <c r="A9164" s="181">
        <v>105801</v>
      </c>
      <c r="B9164" s="182" t="s">
        <v>10455</v>
      </c>
      <c r="C9164" s="182" t="s">
        <v>178</v>
      </c>
      <c r="D9164" s="183"/>
      <c r="E9164" s="188" t="s">
        <v>15193</v>
      </c>
      <c r="F9164" s="186">
        <v>0</v>
      </c>
      <c r="G9164" s="185" t="s">
        <v>6096</v>
      </c>
      <c r="H9164" s="110" t="s">
        <v>6194</v>
      </c>
      <c r="I9164" s="110"/>
    </row>
    <row r="9165" spans="1:9" ht="11.25" customHeight="1" x14ac:dyDescent="0.2">
      <c r="A9165" s="181">
        <v>105802</v>
      </c>
      <c r="B9165" s="182" t="s">
        <v>10454</v>
      </c>
      <c r="C9165" s="182" t="s">
        <v>178</v>
      </c>
      <c r="D9165" s="183">
        <v>45433</v>
      </c>
      <c r="E9165" s="188" t="s">
        <v>10909</v>
      </c>
      <c r="F9165" s="186">
        <v>0</v>
      </c>
      <c r="G9165" s="185" t="s">
        <v>6096</v>
      </c>
      <c r="H9165" s="110" t="s">
        <v>6573</v>
      </c>
      <c r="I9165" s="110"/>
    </row>
    <row r="9166" spans="1:9" ht="11.25" customHeight="1" x14ac:dyDescent="0.2">
      <c r="A9166" s="181">
        <v>105804</v>
      </c>
      <c r="B9166" s="182" t="s">
        <v>6103</v>
      </c>
      <c r="C9166" s="182" t="s">
        <v>178</v>
      </c>
      <c r="D9166" s="183">
        <v>45433</v>
      </c>
      <c r="E9166" s="188" t="s">
        <v>10909</v>
      </c>
      <c r="F9166" s="186">
        <v>111829900</v>
      </c>
      <c r="G9166" s="185" t="s">
        <v>6096</v>
      </c>
      <c r="H9166" s="110" t="s">
        <v>6207</v>
      </c>
      <c r="I9166" s="110"/>
    </row>
    <row r="9167" spans="1:9" ht="11.25" customHeight="1" x14ac:dyDescent="0.2">
      <c r="A9167" s="181">
        <v>105805</v>
      </c>
      <c r="B9167" s="182" t="s">
        <v>9062</v>
      </c>
      <c r="C9167" s="182" t="s">
        <v>178</v>
      </c>
      <c r="D9167" s="183">
        <v>45433</v>
      </c>
      <c r="E9167" s="188" t="s">
        <v>10909</v>
      </c>
      <c r="F9167" s="186">
        <v>15113877.01</v>
      </c>
      <c r="G9167" s="185" t="s">
        <v>6096</v>
      </c>
      <c r="H9167" s="110" t="s">
        <v>6207</v>
      </c>
      <c r="I9167" s="110"/>
    </row>
    <row r="9168" spans="1:9" ht="11.25" customHeight="1" x14ac:dyDescent="0.2">
      <c r="A9168" s="181">
        <v>105806</v>
      </c>
      <c r="B9168" s="182" t="s">
        <v>9061</v>
      </c>
      <c r="C9168" s="182" t="s">
        <v>178</v>
      </c>
      <c r="D9168" s="184">
        <v>43532</v>
      </c>
      <c r="E9168" s="188" t="s">
        <v>15195</v>
      </c>
      <c r="F9168" s="186">
        <v>15135194</v>
      </c>
      <c r="G9168" s="185" t="s">
        <v>6096</v>
      </c>
      <c r="H9168" s="110" t="s">
        <v>6207</v>
      </c>
      <c r="I9168" s="110"/>
    </row>
    <row r="9169" spans="1:9" ht="11.25" customHeight="1" x14ac:dyDescent="0.2">
      <c r="A9169" s="181">
        <v>105807</v>
      </c>
      <c r="B9169" s="182" t="s">
        <v>14926</v>
      </c>
      <c r="C9169" s="182" t="s">
        <v>178</v>
      </c>
      <c r="D9169" s="184">
        <v>45015</v>
      </c>
      <c r="E9169" s="188" t="s">
        <v>15194</v>
      </c>
      <c r="F9169" s="186">
        <v>0</v>
      </c>
      <c r="G9169" s="185" t="s">
        <v>6096</v>
      </c>
      <c r="H9169" s="110" t="s">
        <v>6207</v>
      </c>
      <c r="I9169" s="110"/>
    </row>
    <row r="9170" spans="1:9" ht="11.25" customHeight="1" x14ac:dyDescent="0.2">
      <c r="A9170" s="181">
        <v>105814</v>
      </c>
      <c r="B9170" s="182" t="s">
        <v>9080</v>
      </c>
      <c r="C9170" s="182" t="s">
        <v>178</v>
      </c>
      <c r="D9170" s="184">
        <v>45433</v>
      </c>
      <c r="E9170" s="188" t="s">
        <v>10909</v>
      </c>
      <c r="F9170" s="186">
        <v>66755107</v>
      </c>
      <c r="G9170" s="185" t="s">
        <v>6096</v>
      </c>
      <c r="H9170" s="110" t="s">
        <v>6207</v>
      </c>
      <c r="I9170" s="110"/>
    </row>
    <row r="9171" spans="1:9" ht="11.25" customHeight="1" x14ac:dyDescent="0.2">
      <c r="A9171" s="181">
        <v>105815</v>
      </c>
      <c r="B9171" s="182" t="s">
        <v>9079</v>
      </c>
      <c r="C9171" s="182" t="s">
        <v>178</v>
      </c>
      <c r="D9171" s="183">
        <v>43538</v>
      </c>
      <c r="E9171" s="188" t="s">
        <v>15195</v>
      </c>
      <c r="F9171" s="186">
        <v>12939525</v>
      </c>
      <c r="G9171" s="185" t="s">
        <v>6096</v>
      </c>
      <c r="H9171" s="110" t="s">
        <v>6207</v>
      </c>
      <c r="I9171" s="110"/>
    </row>
    <row r="9172" spans="1:9" ht="11.25" customHeight="1" x14ac:dyDescent="0.2">
      <c r="A9172" s="181">
        <v>105816</v>
      </c>
      <c r="B9172" s="182" t="s">
        <v>14925</v>
      </c>
      <c r="C9172" s="182" t="s">
        <v>178</v>
      </c>
      <c r="D9172" s="183">
        <v>45009</v>
      </c>
      <c r="E9172" s="188" t="s">
        <v>15194</v>
      </c>
      <c r="F9172" s="186">
        <v>0</v>
      </c>
      <c r="G9172" s="185" t="s">
        <v>6096</v>
      </c>
      <c r="H9172" s="110" t="s">
        <v>6207</v>
      </c>
      <c r="I9172" s="110"/>
    </row>
    <row r="9173" spans="1:9" ht="11.25" customHeight="1" x14ac:dyDescent="0.2">
      <c r="A9173" s="181">
        <v>105817</v>
      </c>
      <c r="B9173" s="182" t="s">
        <v>9230</v>
      </c>
      <c r="C9173" s="182" t="s">
        <v>171</v>
      </c>
      <c r="D9173" s="183">
        <v>44591</v>
      </c>
      <c r="E9173" s="188" t="s">
        <v>7328</v>
      </c>
      <c r="F9173" s="186">
        <v>6519</v>
      </c>
      <c r="G9173" s="185" t="s">
        <v>6096</v>
      </c>
      <c r="H9173" s="110" t="s">
        <v>6207</v>
      </c>
      <c r="I9173" s="110"/>
    </row>
    <row r="9174" spans="1:9" ht="11.25" customHeight="1" x14ac:dyDescent="0.2">
      <c r="A9174" s="181">
        <v>105818</v>
      </c>
      <c r="B9174" s="182" t="s">
        <v>8865</v>
      </c>
      <c r="C9174" s="182" t="s">
        <v>4532</v>
      </c>
      <c r="D9174" s="183">
        <v>44591</v>
      </c>
      <c r="E9174" s="188" t="s">
        <v>7328</v>
      </c>
      <c r="F9174" s="186">
        <v>4725381</v>
      </c>
      <c r="G9174" s="185" t="s">
        <v>6096</v>
      </c>
      <c r="H9174" s="110" t="s">
        <v>6406</v>
      </c>
      <c r="I9174" s="110"/>
    </row>
    <row r="9175" spans="1:9" ht="11.25" customHeight="1" x14ac:dyDescent="0.2">
      <c r="A9175" s="181">
        <v>105819</v>
      </c>
      <c r="B9175" s="182" t="s">
        <v>8904</v>
      </c>
      <c r="C9175" s="182" t="s">
        <v>178</v>
      </c>
      <c r="D9175" s="183">
        <v>45434</v>
      </c>
      <c r="E9175" s="188" t="s">
        <v>10909</v>
      </c>
      <c r="F9175" s="186">
        <v>648049</v>
      </c>
      <c r="G9175" s="185" t="s">
        <v>6096</v>
      </c>
      <c r="H9175" s="110" t="s">
        <v>6207</v>
      </c>
      <c r="I9175" s="110"/>
    </row>
    <row r="9176" spans="1:9" ht="11.25" customHeight="1" x14ac:dyDescent="0.2">
      <c r="A9176" s="181">
        <v>105820</v>
      </c>
      <c r="B9176" s="182" t="s">
        <v>7447</v>
      </c>
      <c r="C9176" s="182" t="s">
        <v>183</v>
      </c>
      <c r="D9176" s="183">
        <v>44591</v>
      </c>
      <c r="E9176" s="188" t="s">
        <v>7328</v>
      </c>
      <c r="F9176" s="186">
        <v>232309</v>
      </c>
      <c r="G9176" s="185" t="s">
        <v>6096</v>
      </c>
      <c r="H9176" s="110" t="s">
        <v>6207</v>
      </c>
      <c r="I9176" s="110"/>
    </row>
    <row r="9177" spans="1:9" ht="11.25" customHeight="1" x14ac:dyDescent="0.2">
      <c r="A9177" s="181">
        <v>105821</v>
      </c>
      <c r="B9177" s="182" t="s">
        <v>8903</v>
      </c>
      <c r="C9177" s="182" t="s">
        <v>178</v>
      </c>
      <c r="D9177" s="183">
        <v>44589</v>
      </c>
      <c r="E9177" s="188" t="s">
        <v>7328</v>
      </c>
      <c r="F9177" s="186">
        <v>71761</v>
      </c>
      <c r="G9177" s="185" t="s">
        <v>6096</v>
      </c>
      <c r="H9177" s="110" t="s">
        <v>6207</v>
      </c>
      <c r="I9177" s="110"/>
    </row>
    <row r="9178" spans="1:9" ht="11.25" customHeight="1" x14ac:dyDescent="0.2">
      <c r="A9178" s="181">
        <v>105822</v>
      </c>
      <c r="B9178" s="182" t="s">
        <v>10453</v>
      </c>
      <c r="C9178" s="182" t="s">
        <v>178</v>
      </c>
      <c r="D9178" s="183"/>
      <c r="E9178" s="188" t="s">
        <v>15193</v>
      </c>
      <c r="F9178" s="186">
        <v>1181465</v>
      </c>
      <c r="G9178" s="185" t="s">
        <v>6096</v>
      </c>
      <c r="H9178" s="110" t="s">
        <v>6207</v>
      </c>
      <c r="I9178" s="110"/>
    </row>
    <row r="9179" spans="1:9" ht="11.25" customHeight="1" x14ac:dyDescent="0.2">
      <c r="A9179" s="181">
        <v>105823</v>
      </c>
      <c r="B9179" s="182" t="s">
        <v>10452</v>
      </c>
      <c r="C9179" s="182" t="s">
        <v>178</v>
      </c>
      <c r="D9179" s="183">
        <v>43545</v>
      </c>
      <c r="E9179" s="188" t="s">
        <v>15195</v>
      </c>
      <c r="F9179" s="186">
        <v>0</v>
      </c>
      <c r="G9179" s="185" t="s">
        <v>6096</v>
      </c>
      <c r="H9179" s="110" t="s">
        <v>6207</v>
      </c>
      <c r="I9179" s="110"/>
    </row>
    <row r="9180" spans="1:9" ht="11.25" customHeight="1" x14ac:dyDescent="0.2">
      <c r="A9180" s="181">
        <v>105824</v>
      </c>
      <c r="B9180" s="182" t="s">
        <v>3519</v>
      </c>
      <c r="C9180" s="182" t="s">
        <v>178</v>
      </c>
      <c r="D9180" s="183">
        <v>44591</v>
      </c>
      <c r="E9180" s="188" t="s">
        <v>7328</v>
      </c>
      <c r="F9180" s="186">
        <v>176387465.99000001</v>
      </c>
      <c r="G9180" s="185" t="s">
        <v>6096</v>
      </c>
      <c r="H9180" s="110" t="s">
        <v>6207</v>
      </c>
      <c r="I9180" s="110"/>
    </row>
    <row r="9181" spans="1:9" ht="11.25" customHeight="1" x14ac:dyDescent="0.2">
      <c r="A9181" s="181">
        <v>105825</v>
      </c>
      <c r="B9181" s="182" t="s">
        <v>5317</v>
      </c>
      <c r="C9181" s="182" t="s">
        <v>178</v>
      </c>
      <c r="D9181" s="183"/>
      <c r="E9181" s="188" t="s">
        <v>15193</v>
      </c>
      <c r="F9181" s="186">
        <v>79376690</v>
      </c>
      <c r="G9181" s="185" t="s">
        <v>6096</v>
      </c>
      <c r="H9181" s="110" t="s">
        <v>6207</v>
      </c>
      <c r="I9181" s="110"/>
    </row>
    <row r="9182" spans="1:9" ht="11.25" customHeight="1" x14ac:dyDescent="0.2">
      <c r="A9182" s="181">
        <v>105828</v>
      </c>
      <c r="B9182" s="182" t="s">
        <v>3753</v>
      </c>
      <c r="C9182" s="182" t="s">
        <v>273</v>
      </c>
      <c r="D9182" s="183"/>
      <c r="E9182" s="188" t="s">
        <v>15193</v>
      </c>
      <c r="F9182" s="186">
        <v>0</v>
      </c>
      <c r="G9182" s="185" t="s">
        <v>6096</v>
      </c>
      <c r="H9182" s="110" t="s">
        <v>6207</v>
      </c>
      <c r="I9182" s="110"/>
    </row>
    <row r="9183" spans="1:9" ht="11.25" customHeight="1" x14ac:dyDescent="0.2">
      <c r="A9183" s="181">
        <v>105829</v>
      </c>
      <c r="B9183" s="182" t="s">
        <v>2520</v>
      </c>
      <c r="C9183" s="182" t="s">
        <v>171</v>
      </c>
      <c r="D9183" s="183"/>
      <c r="E9183" s="188" t="s">
        <v>15193</v>
      </c>
      <c r="F9183" s="186">
        <v>0</v>
      </c>
      <c r="G9183" s="185" t="s">
        <v>6096</v>
      </c>
      <c r="H9183" s="110" t="s">
        <v>6207</v>
      </c>
      <c r="I9183" s="110"/>
    </row>
    <row r="9184" spans="1:9" ht="11.25" customHeight="1" x14ac:dyDescent="0.2">
      <c r="A9184" s="181">
        <v>105830</v>
      </c>
      <c r="B9184" s="182" t="s">
        <v>2569</v>
      </c>
      <c r="C9184" s="182" t="s">
        <v>171</v>
      </c>
      <c r="D9184" s="183"/>
      <c r="E9184" s="188" t="s">
        <v>15193</v>
      </c>
      <c r="F9184" s="186">
        <v>0</v>
      </c>
      <c r="G9184" s="185" t="s">
        <v>6096</v>
      </c>
      <c r="H9184" s="110" t="s">
        <v>6207</v>
      </c>
      <c r="I9184" s="110"/>
    </row>
    <row r="9185" spans="1:9" ht="11.25" customHeight="1" x14ac:dyDescent="0.2">
      <c r="A9185" s="181">
        <v>105832</v>
      </c>
      <c r="B9185" s="182" t="s">
        <v>3760</v>
      </c>
      <c r="C9185" s="182" t="s">
        <v>178</v>
      </c>
      <c r="D9185" s="183"/>
      <c r="E9185" s="188" t="s">
        <v>15193</v>
      </c>
      <c r="F9185" s="186">
        <v>0</v>
      </c>
      <c r="G9185" s="185" t="s">
        <v>6096</v>
      </c>
      <c r="H9185" s="110" t="s">
        <v>6207</v>
      </c>
      <c r="I9185" s="110"/>
    </row>
    <row r="9186" spans="1:9" ht="11.25" customHeight="1" x14ac:dyDescent="0.2">
      <c r="A9186" s="181">
        <v>105833</v>
      </c>
      <c r="B9186" s="182" t="s">
        <v>3748</v>
      </c>
      <c r="C9186" s="182" t="s">
        <v>178</v>
      </c>
      <c r="D9186" s="184"/>
      <c r="E9186" s="188" t="s">
        <v>15193</v>
      </c>
      <c r="F9186" s="186">
        <v>0</v>
      </c>
      <c r="G9186" s="185" t="s">
        <v>6096</v>
      </c>
      <c r="H9186" s="110" t="s">
        <v>6207</v>
      </c>
      <c r="I9186" s="110"/>
    </row>
    <row r="9187" spans="1:9" ht="11.25" customHeight="1" x14ac:dyDescent="0.2">
      <c r="A9187" s="181">
        <v>105835</v>
      </c>
      <c r="B9187" s="182" t="s">
        <v>962</v>
      </c>
      <c r="C9187" s="182" t="s">
        <v>868</v>
      </c>
      <c r="D9187" s="184"/>
      <c r="E9187" s="188" t="s">
        <v>15193</v>
      </c>
      <c r="F9187" s="186">
        <v>0</v>
      </c>
      <c r="G9187" s="185" t="s">
        <v>6096</v>
      </c>
      <c r="H9187" s="110" t="s">
        <v>6207</v>
      </c>
      <c r="I9187" s="110"/>
    </row>
    <row r="9188" spans="1:9" ht="11.25" customHeight="1" x14ac:dyDescent="0.2">
      <c r="A9188" s="181">
        <v>105836</v>
      </c>
      <c r="B9188" s="182" t="s">
        <v>10451</v>
      </c>
      <c r="C9188" s="182" t="s">
        <v>4484</v>
      </c>
      <c r="D9188" s="183">
        <v>44683</v>
      </c>
      <c r="E9188" s="188" t="s">
        <v>7328</v>
      </c>
      <c r="F9188" s="186">
        <v>0</v>
      </c>
      <c r="G9188" s="185" t="s">
        <v>6096</v>
      </c>
      <c r="H9188" s="110" t="s">
        <v>6207</v>
      </c>
      <c r="I9188" s="110"/>
    </row>
    <row r="9189" spans="1:9" ht="11.25" customHeight="1" x14ac:dyDescent="0.2">
      <c r="A9189" s="181">
        <v>105837</v>
      </c>
      <c r="B9189" s="182" t="s">
        <v>3956</v>
      </c>
      <c r="C9189" s="182" t="s">
        <v>178</v>
      </c>
      <c r="D9189" s="183"/>
      <c r="E9189" s="188" t="s">
        <v>15193</v>
      </c>
      <c r="F9189" s="186">
        <v>21</v>
      </c>
      <c r="G9189" s="185" t="s">
        <v>6096</v>
      </c>
      <c r="H9189" s="110" t="s">
        <v>6378</v>
      </c>
      <c r="I9189" s="110"/>
    </row>
    <row r="9190" spans="1:9" ht="11.25" customHeight="1" x14ac:dyDescent="0.2">
      <c r="A9190" s="181">
        <v>105838</v>
      </c>
      <c r="B9190" s="182" t="s">
        <v>10450</v>
      </c>
      <c r="C9190" s="182" t="s">
        <v>178</v>
      </c>
      <c r="D9190" s="183"/>
      <c r="E9190" s="188" t="s">
        <v>15193</v>
      </c>
      <c r="F9190" s="186">
        <v>0</v>
      </c>
      <c r="G9190" s="185" t="s">
        <v>6096</v>
      </c>
      <c r="H9190" s="110" t="s">
        <v>6195</v>
      </c>
      <c r="I9190" s="110"/>
    </row>
    <row r="9191" spans="1:9" ht="11.25" customHeight="1" x14ac:dyDescent="0.2">
      <c r="A9191" s="181">
        <v>105839</v>
      </c>
      <c r="B9191" s="182" t="s">
        <v>10449</v>
      </c>
      <c r="C9191" s="182" t="s">
        <v>178</v>
      </c>
      <c r="D9191" s="183">
        <v>44685</v>
      </c>
      <c r="E9191" s="188" t="s">
        <v>7328</v>
      </c>
      <c r="F9191" s="186">
        <v>0</v>
      </c>
      <c r="G9191" s="185" t="s">
        <v>8948</v>
      </c>
      <c r="H9191" s="110" t="s">
        <v>7128</v>
      </c>
      <c r="I9191" s="110"/>
    </row>
    <row r="9192" spans="1:9" ht="11.25" customHeight="1" x14ac:dyDescent="0.2">
      <c r="A9192" s="181">
        <v>105840</v>
      </c>
      <c r="B9192" s="182" t="s">
        <v>925</v>
      </c>
      <c r="C9192" s="182" t="s">
        <v>4484</v>
      </c>
      <c r="D9192" s="184">
        <v>45062</v>
      </c>
      <c r="E9192" s="188" t="s">
        <v>15194</v>
      </c>
      <c r="F9192" s="186">
        <v>14989</v>
      </c>
      <c r="G9192" s="185" t="s">
        <v>6096</v>
      </c>
      <c r="H9192" s="110" t="s">
        <v>6194</v>
      </c>
      <c r="I9192" s="110"/>
    </row>
    <row r="9193" spans="1:9" ht="11.25" customHeight="1" x14ac:dyDescent="0.2">
      <c r="A9193" s="181">
        <v>105842</v>
      </c>
      <c r="B9193" s="182" t="s">
        <v>7446</v>
      </c>
      <c r="C9193" s="182" t="s">
        <v>178</v>
      </c>
      <c r="D9193" s="183"/>
      <c r="E9193" s="188" t="s">
        <v>15193</v>
      </c>
      <c r="F9193" s="186">
        <v>25972</v>
      </c>
      <c r="G9193" s="185" t="s">
        <v>6096</v>
      </c>
      <c r="H9193" s="110" t="s">
        <v>6194</v>
      </c>
      <c r="I9193" s="110"/>
    </row>
    <row r="9194" spans="1:9" ht="11.25" customHeight="1" x14ac:dyDescent="0.2">
      <c r="A9194" s="181">
        <v>105843</v>
      </c>
      <c r="B9194" s="182" t="s">
        <v>239</v>
      </c>
      <c r="C9194" s="182" t="s">
        <v>171</v>
      </c>
      <c r="D9194" s="183"/>
      <c r="E9194" s="188" t="s">
        <v>15193</v>
      </c>
      <c r="F9194" s="186">
        <v>0</v>
      </c>
      <c r="G9194" s="185" t="s">
        <v>6096</v>
      </c>
      <c r="H9194" s="110" t="s">
        <v>6194</v>
      </c>
      <c r="I9194" s="110"/>
    </row>
    <row r="9195" spans="1:9" ht="11.25" customHeight="1" x14ac:dyDescent="0.2">
      <c r="A9195" s="181">
        <v>105844</v>
      </c>
      <c r="B9195" s="182" t="s">
        <v>255</v>
      </c>
      <c r="C9195" s="182" t="s">
        <v>171</v>
      </c>
      <c r="D9195" s="183"/>
      <c r="E9195" s="188" t="s">
        <v>15193</v>
      </c>
      <c r="F9195" s="186">
        <v>0</v>
      </c>
      <c r="G9195" s="185" t="s">
        <v>6096</v>
      </c>
      <c r="H9195" s="110" t="s">
        <v>6194</v>
      </c>
      <c r="I9195" s="110"/>
    </row>
    <row r="9196" spans="1:9" ht="11.25" customHeight="1" x14ac:dyDescent="0.2">
      <c r="A9196" s="181">
        <v>105845</v>
      </c>
      <c r="B9196" s="182" t="s">
        <v>240</v>
      </c>
      <c r="C9196" s="182" t="s">
        <v>171</v>
      </c>
      <c r="D9196" s="183">
        <v>45007</v>
      </c>
      <c r="E9196" s="188" t="s">
        <v>15194</v>
      </c>
      <c r="F9196" s="186">
        <v>0</v>
      </c>
      <c r="G9196" s="185" t="s">
        <v>6096</v>
      </c>
      <c r="H9196" s="110" t="s">
        <v>6210</v>
      </c>
      <c r="I9196" s="110"/>
    </row>
    <row r="9197" spans="1:9" ht="11.25" customHeight="1" x14ac:dyDescent="0.2">
      <c r="A9197" s="181">
        <v>105846</v>
      </c>
      <c r="B9197" s="182" t="s">
        <v>1403</v>
      </c>
      <c r="C9197" s="182" t="s">
        <v>178</v>
      </c>
      <c r="D9197" s="184">
        <v>45009</v>
      </c>
      <c r="E9197" s="188" t="s">
        <v>15194</v>
      </c>
      <c r="F9197" s="186">
        <v>3090</v>
      </c>
      <c r="G9197" s="185" t="s">
        <v>6096</v>
      </c>
      <c r="H9197" s="110" t="s">
        <v>6137</v>
      </c>
      <c r="I9197" s="110"/>
    </row>
    <row r="9198" spans="1:9" ht="11.25" customHeight="1" x14ac:dyDescent="0.2">
      <c r="A9198" s="181">
        <v>105847</v>
      </c>
      <c r="B9198" s="182" t="s">
        <v>9177</v>
      </c>
      <c r="C9198" s="182" t="s">
        <v>171</v>
      </c>
      <c r="D9198" s="183"/>
      <c r="E9198" s="188" t="s">
        <v>15193</v>
      </c>
      <c r="F9198" s="186">
        <v>3974.01</v>
      </c>
      <c r="G9198" s="185" t="s">
        <v>6096</v>
      </c>
      <c r="H9198" s="110" t="s">
        <v>6194</v>
      </c>
      <c r="I9198" s="110"/>
    </row>
    <row r="9199" spans="1:9" ht="11.25" customHeight="1" x14ac:dyDescent="0.2">
      <c r="A9199" s="181">
        <v>105848</v>
      </c>
      <c r="B9199" s="182" t="s">
        <v>10448</v>
      </c>
      <c r="C9199" s="182" t="s">
        <v>171</v>
      </c>
      <c r="D9199" s="184"/>
      <c r="E9199" s="188" t="s">
        <v>15193</v>
      </c>
      <c r="F9199" s="186">
        <v>0</v>
      </c>
      <c r="G9199" s="185" t="s">
        <v>6096</v>
      </c>
      <c r="H9199" s="110" t="s">
        <v>6152</v>
      </c>
      <c r="I9199" s="110"/>
    </row>
    <row r="9200" spans="1:9" ht="11.25" customHeight="1" x14ac:dyDescent="0.2">
      <c r="A9200" s="181">
        <v>105849</v>
      </c>
      <c r="B9200" s="182" t="s">
        <v>222</v>
      </c>
      <c r="C9200" s="182" t="s">
        <v>171</v>
      </c>
      <c r="D9200" s="183">
        <v>45007</v>
      </c>
      <c r="E9200" s="188" t="s">
        <v>15194</v>
      </c>
      <c r="F9200" s="186">
        <v>0</v>
      </c>
      <c r="G9200" s="185" t="s">
        <v>6096</v>
      </c>
      <c r="H9200" s="110" t="s">
        <v>6573</v>
      </c>
      <c r="I9200" s="110"/>
    </row>
    <row r="9201" spans="1:9" ht="11.25" customHeight="1" x14ac:dyDescent="0.2">
      <c r="A9201" s="181">
        <v>105850</v>
      </c>
      <c r="B9201" s="182" t="s">
        <v>9233</v>
      </c>
      <c r="C9201" s="182" t="s">
        <v>168</v>
      </c>
      <c r="D9201" s="183">
        <v>45007</v>
      </c>
      <c r="E9201" s="188" t="s">
        <v>15194</v>
      </c>
      <c r="F9201" s="186">
        <v>24193</v>
      </c>
      <c r="G9201" s="185" t="s">
        <v>6096</v>
      </c>
      <c r="H9201" s="110" t="s">
        <v>6207</v>
      </c>
      <c r="I9201" s="110"/>
    </row>
    <row r="9202" spans="1:9" ht="11.25" customHeight="1" x14ac:dyDescent="0.2">
      <c r="A9202" s="181">
        <v>105851</v>
      </c>
      <c r="B9202" s="182" t="s">
        <v>1351</v>
      </c>
      <c r="C9202" s="182" t="s">
        <v>178</v>
      </c>
      <c r="D9202" s="183"/>
      <c r="E9202" s="188" t="s">
        <v>15193</v>
      </c>
      <c r="F9202" s="186">
        <v>71</v>
      </c>
      <c r="G9202" s="185" t="s">
        <v>6096</v>
      </c>
      <c r="H9202" s="110" t="s">
        <v>6207</v>
      </c>
      <c r="I9202" s="110"/>
    </row>
    <row r="9203" spans="1:9" ht="11.25" customHeight="1" x14ac:dyDescent="0.2">
      <c r="A9203" s="181">
        <v>105852</v>
      </c>
      <c r="B9203" s="182" t="s">
        <v>1415</v>
      </c>
      <c r="C9203" s="182" t="s">
        <v>171</v>
      </c>
      <c r="D9203" s="183">
        <v>45009</v>
      </c>
      <c r="E9203" s="188" t="s">
        <v>15194</v>
      </c>
      <c r="F9203" s="186">
        <v>0</v>
      </c>
      <c r="G9203" s="185" t="s">
        <v>6096</v>
      </c>
      <c r="H9203" s="110" t="s">
        <v>6573</v>
      </c>
      <c r="I9203" s="110"/>
    </row>
    <row r="9204" spans="1:9" ht="11.25" customHeight="1" x14ac:dyDescent="0.2">
      <c r="A9204" s="181">
        <v>105853</v>
      </c>
      <c r="B9204" s="182" t="s">
        <v>9202</v>
      </c>
      <c r="C9204" s="182" t="s">
        <v>178</v>
      </c>
      <c r="D9204" s="184">
        <v>44590</v>
      </c>
      <c r="E9204" s="188" t="s">
        <v>7328</v>
      </c>
      <c r="F9204" s="186">
        <v>28119</v>
      </c>
      <c r="G9204" s="185" t="s">
        <v>6096</v>
      </c>
      <c r="H9204" s="110" t="s">
        <v>6100</v>
      </c>
      <c r="I9204" s="110"/>
    </row>
    <row r="9205" spans="1:9" ht="11.25" customHeight="1" x14ac:dyDescent="0.2">
      <c r="A9205" s="181">
        <v>105854</v>
      </c>
      <c r="B9205" s="182" t="s">
        <v>1280</v>
      </c>
      <c r="C9205" s="182" t="s">
        <v>178</v>
      </c>
      <c r="D9205" s="183"/>
      <c r="E9205" s="188" t="s">
        <v>15193</v>
      </c>
      <c r="F9205" s="186">
        <v>249</v>
      </c>
      <c r="G9205" s="185" t="s">
        <v>6096</v>
      </c>
      <c r="H9205" s="110" t="s">
        <v>6100</v>
      </c>
      <c r="I9205" s="110"/>
    </row>
    <row r="9206" spans="1:9" ht="11.25" customHeight="1" x14ac:dyDescent="0.2">
      <c r="A9206" s="181">
        <v>105855</v>
      </c>
      <c r="B9206" s="182" t="s">
        <v>3392</v>
      </c>
      <c r="C9206" s="182" t="s">
        <v>178</v>
      </c>
      <c r="D9206" s="183"/>
      <c r="E9206" s="188" t="s">
        <v>15193</v>
      </c>
      <c r="F9206" s="186">
        <v>0</v>
      </c>
      <c r="G9206" s="185" t="s">
        <v>6096</v>
      </c>
      <c r="H9206" s="110" t="s">
        <v>6272</v>
      </c>
      <c r="I9206" s="110"/>
    </row>
    <row r="9207" spans="1:9" ht="11.25" customHeight="1" x14ac:dyDescent="0.2">
      <c r="A9207" s="181">
        <v>105856</v>
      </c>
      <c r="B9207" s="182" t="s">
        <v>10447</v>
      </c>
      <c r="C9207" s="182" t="s">
        <v>178</v>
      </c>
      <c r="D9207" s="184">
        <v>45009</v>
      </c>
      <c r="E9207" s="188" t="s">
        <v>15194</v>
      </c>
      <c r="F9207" s="186">
        <v>0</v>
      </c>
      <c r="G9207" s="185" t="s">
        <v>7127</v>
      </c>
      <c r="H9207" s="110" t="s">
        <v>7128</v>
      </c>
      <c r="I9207" s="110"/>
    </row>
    <row r="9208" spans="1:9" ht="11.25" customHeight="1" x14ac:dyDescent="0.2">
      <c r="A9208" s="181">
        <v>105857</v>
      </c>
      <c r="B9208" s="182" t="s">
        <v>9176</v>
      </c>
      <c r="C9208" s="182" t="s">
        <v>178</v>
      </c>
      <c r="D9208" s="183">
        <v>45009</v>
      </c>
      <c r="E9208" s="188" t="s">
        <v>15194</v>
      </c>
      <c r="F9208" s="186">
        <v>49544</v>
      </c>
      <c r="G9208" s="185" t="s">
        <v>7127</v>
      </c>
      <c r="H9208" s="110" t="s">
        <v>7128</v>
      </c>
      <c r="I9208" s="110"/>
    </row>
    <row r="9209" spans="1:9" ht="11.25" customHeight="1" x14ac:dyDescent="0.2">
      <c r="A9209" s="181">
        <v>105858</v>
      </c>
      <c r="B9209" s="182" t="s">
        <v>9175</v>
      </c>
      <c r="C9209" s="182" t="s">
        <v>178</v>
      </c>
      <c r="D9209" s="183"/>
      <c r="E9209" s="188" t="s">
        <v>15193</v>
      </c>
      <c r="F9209" s="186">
        <v>529551</v>
      </c>
      <c r="G9209" s="185" t="s">
        <v>6096</v>
      </c>
      <c r="H9209" s="110" t="s">
        <v>6195</v>
      </c>
      <c r="I9209" s="110"/>
    </row>
    <row r="9210" spans="1:9" ht="11.25" customHeight="1" x14ac:dyDescent="0.2">
      <c r="A9210" s="181">
        <v>105859</v>
      </c>
      <c r="B9210" s="182" t="s">
        <v>10446</v>
      </c>
      <c r="C9210" s="182" t="s">
        <v>171</v>
      </c>
      <c r="D9210" s="183"/>
      <c r="E9210" s="188" t="s">
        <v>15193</v>
      </c>
      <c r="F9210" s="186">
        <v>0</v>
      </c>
      <c r="G9210" s="185" t="s">
        <v>6096</v>
      </c>
      <c r="H9210" s="110" t="s">
        <v>6195</v>
      </c>
      <c r="I9210" s="110"/>
    </row>
    <row r="9211" spans="1:9" ht="11.25" customHeight="1" x14ac:dyDescent="0.2">
      <c r="A9211" s="181">
        <v>105860</v>
      </c>
      <c r="B9211" s="182" t="s">
        <v>10445</v>
      </c>
      <c r="C9211" s="182" t="s">
        <v>171</v>
      </c>
      <c r="D9211" s="183">
        <v>45009</v>
      </c>
      <c r="E9211" s="188" t="s">
        <v>15194</v>
      </c>
      <c r="F9211" s="186">
        <v>0</v>
      </c>
      <c r="G9211" s="185" t="s">
        <v>6096</v>
      </c>
      <c r="H9211" s="110" t="s">
        <v>6195</v>
      </c>
      <c r="I9211" s="110"/>
    </row>
    <row r="9212" spans="1:9" ht="11.25" customHeight="1" x14ac:dyDescent="0.2">
      <c r="A9212" s="181">
        <v>105861</v>
      </c>
      <c r="B9212" s="182" t="s">
        <v>9174</v>
      </c>
      <c r="C9212" s="182" t="s">
        <v>178</v>
      </c>
      <c r="D9212" s="183"/>
      <c r="E9212" s="188" t="s">
        <v>15193</v>
      </c>
      <c r="F9212" s="186">
        <v>794335</v>
      </c>
      <c r="G9212" s="185" t="s">
        <v>6096</v>
      </c>
      <c r="H9212" s="110" t="s">
        <v>6195</v>
      </c>
      <c r="I9212" s="110"/>
    </row>
    <row r="9213" spans="1:9" ht="11.25" customHeight="1" x14ac:dyDescent="0.2">
      <c r="A9213" s="181">
        <v>105862</v>
      </c>
      <c r="B9213" s="182" t="s">
        <v>10444</v>
      </c>
      <c r="C9213" s="182" t="s">
        <v>178</v>
      </c>
      <c r="D9213" s="183"/>
      <c r="E9213" s="188" t="s">
        <v>15193</v>
      </c>
      <c r="F9213" s="186">
        <v>0</v>
      </c>
      <c r="G9213" s="185" t="s">
        <v>6096</v>
      </c>
      <c r="H9213" s="110" t="s">
        <v>6195</v>
      </c>
      <c r="I9213" s="110"/>
    </row>
    <row r="9214" spans="1:9" ht="11.25" customHeight="1" x14ac:dyDescent="0.2">
      <c r="A9214" s="181">
        <v>105863</v>
      </c>
      <c r="B9214" s="182" t="s">
        <v>10443</v>
      </c>
      <c r="C9214" s="182" t="s">
        <v>178</v>
      </c>
      <c r="D9214" s="183"/>
      <c r="E9214" s="188" t="s">
        <v>15193</v>
      </c>
      <c r="F9214" s="186">
        <v>0</v>
      </c>
      <c r="G9214" s="185" t="s">
        <v>6096</v>
      </c>
      <c r="H9214" s="110" t="s">
        <v>6195</v>
      </c>
      <c r="I9214" s="110"/>
    </row>
    <row r="9215" spans="1:9" ht="11.25" customHeight="1" x14ac:dyDescent="0.2">
      <c r="A9215" s="181">
        <v>105864</v>
      </c>
      <c r="B9215" s="182" t="s">
        <v>10442</v>
      </c>
      <c r="C9215" s="182" t="s">
        <v>178</v>
      </c>
      <c r="D9215" s="183"/>
      <c r="E9215" s="188" t="s">
        <v>15193</v>
      </c>
      <c r="F9215" s="186">
        <v>0</v>
      </c>
      <c r="G9215" s="185" t="s">
        <v>6096</v>
      </c>
      <c r="H9215" s="110" t="s">
        <v>6195</v>
      </c>
      <c r="I9215" s="110"/>
    </row>
    <row r="9216" spans="1:9" ht="11.25" customHeight="1" x14ac:dyDescent="0.2">
      <c r="A9216" s="181">
        <v>105865</v>
      </c>
      <c r="B9216" s="182" t="s">
        <v>10441</v>
      </c>
      <c r="C9216" s="182" t="s">
        <v>178</v>
      </c>
      <c r="D9216" s="183"/>
      <c r="E9216" s="188" t="s">
        <v>15193</v>
      </c>
      <c r="F9216" s="186">
        <v>0</v>
      </c>
      <c r="G9216" s="185" t="s">
        <v>6096</v>
      </c>
      <c r="H9216" s="110" t="s">
        <v>6195</v>
      </c>
      <c r="I9216" s="110"/>
    </row>
    <row r="9217" spans="1:9" ht="11.25" customHeight="1" x14ac:dyDescent="0.2">
      <c r="A9217" s="181">
        <v>105866</v>
      </c>
      <c r="B9217" s="182" t="s">
        <v>10440</v>
      </c>
      <c r="C9217" s="182" t="s">
        <v>178</v>
      </c>
      <c r="D9217" s="184"/>
      <c r="E9217" s="188" t="s">
        <v>15193</v>
      </c>
      <c r="F9217" s="186">
        <v>0</v>
      </c>
      <c r="G9217" s="185" t="s">
        <v>6096</v>
      </c>
      <c r="H9217" s="110" t="s">
        <v>6195</v>
      </c>
      <c r="I9217" s="110"/>
    </row>
    <row r="9218" spans="1:9" ht="11.25" customHeight="1" x14ac:dyDescent="0.2">
      <c r="A9218" s="181">
        <v>105867</v>
      </c>
      <c r="B9218" s="182" t="s">
        <v>3629</v>
      </c>
      <c r="C9218" s="182" t="s">
        <v>178</v>
      </c>
      <c r="D9218" s="183"/>
      <c r="E9218" s="188" t="s">
        <v>15193</v>
      </c>
      <c r="F9218" s="186">
        <v>0</v>
      </c>
      <c r="G9218" s="185" t="s">
        <v>6096</v>
      </c>
      <c r="H9218" s="110" t="s">
        <v>6195</v>
      </c>
      <c r="I9218" s="110"/>
    </row>
    <row r="9219" spans="1:9" ht="11.25" customHeight="1" x14ac:dyDescent="0.2">
      <c r="A9219" s="181">
        <v>105868</v>
      </c>
      <c r="B9219" s="182" t="s">
        <v>3376</v>
      </c>
      <c r="C9219" s="182" t="s">
        <v>178</v>
      </c>
      <c r="D9219" s="183"/>
      <c r="E9219" s="188" t="s">
        <v>15193</v>
      </c>
      <c r="F9219" s="186">
        <v>0</v>
      </c>
      <c r="G9219" s="185" t="s">
        <v>6096</v>
      </c>
      <c r="H9219" s="110" t="s">
        <v>6195</v>
      </c>
      <c r="I9219" s="110"/>
    </row>
    <row r="9220" spans="1:9" ht="11.25" customHeight="1" x14ac:dyDescent="0.2">
      <c r="A9220" s="181">
        <v>105869</v>
      </c>
      <c r="B9220" s="182" t="s">
        <v>10439</v>
      </c>
      <c r="C9220" s="182" t="s">
        <v>178</v>
      </c>
      <c r="D9220" s="183"/>
      <c r="E9220" s="188" t="s">
        <v>15193</v>
      </c>
      <c r="F9220" s="186">
        <v>0</v>
      </c>
      <c r="G9220" s="185" t="s">
        <v>6096</v>
      </c>
      <c r="H9220" s="110" t="s">
        <v>6195</v>
      </c>
      <c r="I9220" s="110"/>
    </row>
    <row r="9221" spans="1:9" ht="11.25" customHeight="1" x14ac:dyDescent="0.2">
      <c r="A9221" s="181">
        <v>105871</v>
      </c>
      <c r="B9221" s="182" t="s">
        <v>1015</v>
      </c>
      <c r="C9221" s="182" t="s">
        <v>178</v>
      </c>
      <c r="D9221" s="183"/>
      <c r="E9221" s="188" t="s">
        <v>15193</v>
      </c>
      <c r="F9221" s="186">
        <v>0</v>
      </c>
      <c r="G9221" s="185" t="s">
        <v>6096</v>
      </c>
      <c r="H9221" s="110" t="s">
        <v>6195</v>
      </c>
      <c r="I9221" s="110"/>
    </row>
    <row r="9222" spans="1:9" ht="11.25" customHeight="1" x14ac:dyDescent="0.2">
      <c r="A9222" s="181">
        <v>105872</v>
      </c>
      <c r="B9222" s="182" t="s">
        <v>10438</v>
      </c>
      <c r="C9222" s="182" t="s">
        <v>178</v>
      </c>
      <c r="D9222" s="183">
        <v>45434</v>
      </c>
      <c r="E9222" s="188" t="s">
        <v>10909</v>
      </c>
      <c r="F9222" s="186">
        <v>0</v>
      </c>
      <c r="G9222" s="185" t="s">
        <v>6096</v>
      </c>
      <c r="H9222" s="110" t="s">
        <v>6195</v>
      </c>
      <c r="I9222" s="110"/>
    </row>
    <row r="9223" spans="1:9" ht="11.25" customHeight="1" x14ac:dyDescent="0.2">
      <c r="A9223" s="181">
        <v>105873</v>
      </c>
      <c r="B9223" s="182" t="s">
        <v>10437</v>
      </c>
      <c r="C9223" s="182" t="s">
        <v>273</v>
      </c>
      <c r="D9223" s="184">
        <v>45271</v>
      </c>
      <c r="E9223" s="188" t="s">
        <v>15194</v>
      </c>
      <c r="F9223" s="186">
        <v>543533</v>
      </c>
      <c r="G9223" s="185" t="s">
        <v>6096</v>
      </c>
      <c r="H9223" s="110" t="s">
        <v>6195</v>
      </c>
      <c r="I9223" s="110"/>
    </row>
    <row r="9224" spans="1:9" ht="11.25" customHeight="1" x14ac:dyDescent="0.2">
      <c r="A9224" s="181">
        <v>105874</v>
      </c>
      <c r="B9224" s="182" t="s">
        <v>3817</v>
      </c>
      <c r="C9224" s="182" t="s">
        <v>178</v>
      </c>
      <c r="D9224" s="183">
        <v>44686</v>
      </c>
      <c r="E9224" s="188" t="s">
        <v>7328</v>
      </c>
      <c r="F9224" s="186">
        <v>29032</v>
      </c>
      <c r="G9224" s="185" t="s">
        <v>11718</v>
      </c>
      <c r="H9224" s="110" t="s">
        <v>9796</v>
      </c>
      <c r="I9224" s="110"/>
    </row>
    <row r="9225" spans="1:9" ht="11.25" customHeight="1" x14ac:dyDescent="0.2">
      <c r="A9225" s="181">
        <v>105875</v>
      </c>
      <c r="B9225" s="182" t="s">
        <v>10436</v>
      </c>
      <c r="C9225" s="182" t="s">
        <v>178</v>
      </c>
      <c r="D9225" s="183">
        <v>44686</v>
      </c>
      <c r="E9225" s="188" t="s">
        <v>7328</v>
      </c>
      <c r="F9225" s="186">
        <v>831</v>
      </c>
      <c r="G9225" s="185" t="s">
        <v>6096</v>
      </c>
      <c r="H9225" s="110" t="s">
        <v>6760</v>
      </c>
      <c r="I9225" s="110"/>
    </row>
    <row r="9226" spans="1:9" ht="11.25" customHeight="1" x14ac:dyDescent="0.2">
      <c r="A9226" s="181">
        <v>105876</v>
      </c>
      <c r="B9226" s="182" t="s">
        <v>10435</v>
      </c>
      <c r="C9226" s="182" t="s">
        <v>178</v>
      </c>
      <c r="D9226" s="183"/>
      <c r="E9226" s="188" t="s">
        <v>15193</v>
      </c>
      <c r="F9226" s="186">
        <v>870</v>
      </c>
      <c r="G9226" s="185" t="s">
        <v>6096</v>
      </c>
      <c r="H9226" s="110" t="s">
        <v>6760</v>
      </c>
      <c r="I9226" s="110"/>
    </row>
    <row r="9227" spans="1:9" ht="11.25" customHeight="1" x14ac:dyDescent="0.2">
      <c r="A9227" s="181">
        <v>105877</v>
      </c>
      <c r="B9227" s="182" t="s">
        <v>10434</v>
      </c>
      <c r="C9227" s="182" t="s">
        <v>887</v>
      </c>
      <c r="D9227" s="183"/>
      <c r="E9227" s="188" t="s">
        <v>15193</v>
      </c>
      <c r="F9227" s="186">
        <v>0</v>
      </c>
      <c r="G9227" s="185" t="s">
        <v>6096</v>
      </c>
      <c r="H9227" s="110" t="s">
        <v>6760</v>
      </c>
      <c r="I9227" s="110"/>
    </row>
    <row r="9228" spans="1:9" ht="11.25" customHeight="1" x14ac:dyDescent="0.2">
      <c r="A9228" s="181">
        <v>105878</v>
      </c>
      <c r="B9228" s="182" t="s">
        <v>2554</v>
      </c>
      <c r="C9228" s="182" t="s">
        <v>171</v>
      </c>
      <c r="D9228" s="183"/>
      <c r="E9228" s="188" t="s">
        <v>15193</v>
      </c>
      <c r="F9228" s="186">
        <v>0</v>
      </c>
      <c r="G9228" s="185" t="s">
        <v>6096</v>
      </c>
      <c r="H9228" s="110" t="s">
        <v>6760</v>
      </c>
      <c r="I9228" s="110"/>
    </row>
    <row r="9229" spans="1:9" ht="11.25" customHeight="1" x14ac:dyDescent="0.2">
      <c r="A9229" s="181">
        <v>105879</v>
      </c>
      <c r="B9229" s="182" t="s">
        <v>2344</v>
      </c>
      <c r="C9229" s="182" t="s">
        <v>178</v>
      </c>
      <c r="D9229" s="183"/>
      <c r="E9229" s="188" t="s">
        <v>15193</v>
      </c>
      <c r="F9229" s="186">
        <v>0</v>
      </c>
      <c r="G9229" s="185" t="s">
        <v>6096</v>
      </c>
      <c r="H9229" s="110" t="s">
        <v>6949</v>
      </c>
      <c r="I9229" s="110"/>
    </row>
    <row r="9230" spans="1:9" ht="11.25" customHeight="1" x14ac:dyDescent="0.2">
      <c r="A9230" s="181">
        <v>105880</v>
      </c>
      <c r="B9230" s="182" t="s">
        <v>2597</v>
      </c>
      <c r="C9230" s="182" t="s">
        <v>178</v>
      </c>
      <c r="D9230" s="184">
        <v>43528</v>
      </c>
      <c r="E9230" s="188" t="s">
        <v>15195</v>
      </c>
      <c r="F9230" s="186">
        <v>0</v>
      </c>
      <c r="G9230" s="185" t="s">
        <v>6096</v>
      </c>
      <c r="H9230" s="110" t="s">
        <v>6221</v>
      </c>
      <c r="I9230" s="110"/>
    </row>
    <row r="9231" spans="1:9" ht="11.25" customHeight="1" x14ac:dyDescent="0.2">
      <c r="A9231" s="181">
        <v>105882</v>
      </c>
      <c r="B9231" s="182" t="s">
        <v>9123</v>
      </c>
      <c r="C9231" s="182" t="s">
        <v>178</v>
      </c>
      <c r="D9231" s="183">
        <v>44588</v>
      </c>
      <c r="E9231" s="188" t="s">
        <v>7328</v>
      </c>
      <c r="F9231" s="186">
        <v>890611.01</v>
      </c>
      <c r="G9231" s="185" t="s">
        <v>6096</v>
      </c>
      <c r="H9231" s="110" t="s">
        <v>6221</v>
      </c>
      <c r="I9231" s="110"/>
    </row>
    <row r="9232" spans="1:9" ht="11.25" customHeight="1" x14ac:dyDescent="0.2">
      <c r="A9232" s="181">
        <v>105883</v>
      </c>
      <c r="B9232" s="182" t="s">
        <v>8983</v>
      </c>
      <c r="C9232" s="182" t="s">
        <v>178</v>
      </c>
      <c r="D9232" s="184"/>
      <c r="E9232" s="188" t="s">
        <v>15193</v>
      </c>
      <c r="F9232" s="186">
        <v>205910</v>
      </c>
      <c r="G9232" s="185" t="s">
        <v>6096</v>
      </c>
      <c r="H9232" s="110" t="s">
        <v>6356</v>
      </c>
      <c r="I9232" s="110"/>
    </row>
    <row r="9233" spans="1:9" ht="11.25" customHeight="1" x14ac:dyDescent="0.2">
      <c r="A9233" s="181">
        <v>105884</v>
      </c>
      <c r="B9233" s="182" t="s">
        <v>4205</v>
      </c>
      <c r="C9233" s="182" t="s">
        <v>178</v>
      </c>
      <c r="D9233" s="184">
        <v>43591</v>
      </c>
      <c r="E9233" s="188" t="s">
        <v>15195</v>
      </c>
      <c r="F9233" s="186">
        <v>0</v>
      </c>
      <c r="G9233" s="185" t="s">
        <v>6459</v>
      </c>
      <c r="H9233" s="110" t="s">
        <v>6130</v>
      </c>
      <c r="I9233" s="110"/>
    </row>
    <row r="9234" spans="1:9" ht="11.25" customHeight="1" x14ac:dyDescent="0.2">
      <c r="A9234" s="181">
        <v>105885</v>
      </c>
      <c r="B9234" s="182" t="s">
        <v>8698</v>
      </c>
      <c r="C9234" s="182" t="s">
        <v>178</v>
      </c>
      <c r="D9234" s="183"/>
      <c r="E9234" s="188" t="s">
        <v>15193</v>
      </c>
      <c r="F9234" s="186">
        <v>31000</v>
      </c>
      <c r="G9234" s="185" t="s">
        <v>6096</v>
      </c>
      <c r="H9234" s="110" t="s">
        <v>6194</v>
      </c>
      <c r="I9234" s="110"/>
    </row>
    <row r="9235" spans="1:9" ht="11.25" customHeight="1" x14ac:dyDescent="0.2">
      <c r="A9235" s="181">
        <v>105886</v>
      </c>
      <c r="B9235" s="182" t="s">
        <v>10433</v>
      </c>
      <c r="C9235" s="182" t="s">
        <v>178</v>
      </c>
      <c r="D9235" s="183">
        <v>45013</v>
      </c>
      <c r="E9235" s="188" t="s">
        <v>15194</v>
      </c>
      <c r="F9235" s="186">
        <v>0</v>
      </c>
      <c r="G9235" s="185" t="s">
        <v>6096</v>
      </c>
      <c r="H9235" s="110" t="s">
        <v>6152</v>
      </c>
      <c r="I9235" s="110"/>
    </row>
    <row r="9236" spans="1:9" ht="11.25" customHeight="1" x14ac:dyDescent="0.2">
      <c r="A9236" s="181">
        <v>105887</v>
      </c>
      <c r="B9236" s="182" t="s">
        <v>3407</v>
      </c>
      <c r="C9236" s="182" t="s">
        <v>178</v>
      </c>
      <c r="D9236" s="183"/>
      <c r="E9236" s="188" t="s">
        <v>15193</v>
      </c>
      <c r="F9236" s="186">
        <v>2863345</v>
      </c>
      <c r="G9236" s="185" t="s">
        <v>11380</v>
      </c>
      <c r="H9236" s="110" t="s">
        <v>6345</v>
      </c>
      <c r="I9236" s="110"/>
    </row>
    <row r="9237" spans="1:9" ht="11.25" customHeight="1" x14ac:dyDescent="0.2">
      <c r="A9237" s="181">
        <v>105888</v>
      </c>
      <c r="B9237" s="182" t="s">
        <v>1815</v>
      </c>
      <c r="C9237" s="182" t="s">
        <v>178</v>
      </c>
      <c r="D9237" s="183">
        <v>44589</v>
      </c>
      <c r="E9237" s="188" t="s">
        <v>7328</v>
      </c>
      <c r="F9237" s="186">
        <v>0</v>
      </c>
      <c r="G9237" s="185" t="s">
        <v>11727</v>
      </c>
      <c r="H9237" s="110" t="s">
        <v>6130</v>
      </c>
      <c r="I9237" s="110"/>
    </row>
    <row r="9238" spans="1:9" ht="11.25" customHeight="1" x14ac:dyDescent="0.2">
      <c r="A9238" s="181">
        <v>105889</v>
      </c>
      <c r="B9238" s="182" t="s">
        <v>6939</v>
      </c>
      <c r="C9238" s="182" t="s">
        <v>178</v>
      </c>
      <c r="D9238" s="183">
        <v>44589</v>
      </c>
      <c r="E9238" s="188" t="s">
        <v>7328</v>
      </c>
      <c r="F9238" s="186">
        <v>21496.01</v>
      </c>
      <c r="G9238" s="185" t="s">
        <v>6096</v>
      </c>
      <c r="H9238" s="110" t="s">
        <v>6152</v>
      </c>
      <c r="I9238" s="110"/>
    </row>
    <row r="9239" spans="1:9" ht="11.25" customHeight="1" x14ac:dyDescent="0.2">
      <c r="A9239" s="181">
        <v>105890</v>
      </c>
      <c r="B9239" s="182" t="s">
        <v>6938</v>
      </c>
      <c r="C9239" s="182" t="s">
        <v>178</v>
      </c>
      <c r="D9239" s="183">
        <v>44601</v>
      </c>
      <c r="E9239" s="188" t="s">
        <v>7328</v>
      </c>
      <c r="F9239" s="186">
        <v>18619</v>
      </c>
      <c r="G9239" s="185" t="s">
        <v>6096</v>
      </c>
      <c r="H9239" s="110" t="s">
        <v>6272</v>
      </c>
      <c r="I9239" s="110"/>
    </row>
    <row r="9240" spans="1:9" ht="11.25" customHeight="1" x14ac:dyDescent="0.2">
      <c r="A9240" s="181">
        <v>105891</v>
      </c>
      <c r="B9240" s="182" t="s">
        <v>7019</v>
      </c>
      <c r="C9240" s="182" t="s">
        <v>178</v>
      </c>
      <c r="D9240" s="183">
        <v>44601</v>
      </c>
      <c r="E9240" s="188" t="s">
        <v>7328</v>
      </c>
      <c r="F9240" s="186">
        <v>17110</v>
      </c>
      <c r="G9240" s="185" t="s">
        <v>7365</v>
      </c>
      <c r="H9240" s="110" t="s">
        <v>6152</v>
      </c>
      <c r="I9240" s="110"/>
    </row>
    <row r="9241" spans="1:9" ht="11.25" customHeight="1" x14ac:dyDescent="0.2">
      <c r="A9241" s="181">
        <v>105892</v>
      </c>
      <c r="B9241" s="182" t="s">
        <v>2144</v>
      </c>
      <c r="C9241" s="182" t="s">
        <v>178</v>
      </c>
      <c r="D9241" s="183"/>
      <c r="E9241" s="188" t="s">
        <v>15193</v>
      </c>
      <c r="F9241" s="186">
        <v>11570</v>
      </c>
      <c r="G9241" s="185" t="s">
        <v>6096</v>
      </c>
      <c r="H9241" s="110" t="s">
        <v>6319</v>
      </c>
      <c r="I9241" s="110"/>
    </row>
    <row r="9242" spans="1:9" ht="11.25" customHeight="1" x14ac:dyDescent="0.2">
      <c r="A9242" s="181">
        <v>105893</v>
      </c>
      <c r="B9242" s="182" t="s">
        <v>2122</v>
      </c>
      <c r="C9242" s="182" t="s">
        <v>178</v>
      </c>
      <c r="D9242" s="183"/>
      <c r="E9242" s="188" t="s">
        <v>15193</v>
      </c>
      <c r="F9242" s="186">
        <v>0</v>
      </c>
      <c r="G9242" s="185" t="s">
        <v>6096</v>
      </c>
      <c r="H9242" s="110" t="s">
        <v>6203</v>
      </c>
      <c r="I9242" s="110"/>
    </row>
    <row r="9243" spans="1:9" ht="11.25" customHeight="1" x14ac:dyDescent="0.2">
      <c r="A9243" s="181">
        <v>105894</v>
      </c>
      <c r="B9243" s="182" t="s">
        <v>2307</v>
      </c>
      <c r="C9243" s="182" t="s">
        <v>178</v>
      </c>
      <c r="D9243" s="183"/>
      <c r="E9243" s="188" t="s">
        <v>15193</v>
      </c>
      <c r="F9243" s="186">
        <v>0</v>
      </c>
      <c r="G9243" s="185" t="s">
        <v>6096</v>
      </c>
      <c r="H9243" s="110" t="s">
        <v>6203</v>
      </c>
      <c r="I9243" s="110"/>
    </row>
    <row r="9244" spans="1:9" ht="11.25" customHeight="1" x14ac:dyDescent="0.2">
      <c r="A9244" s="181">
        <v>105895</v>
      </c>
      <c r="B9244" s="182" t="s">
        <v>3192</v>
      </c>
      <c r="C9244" s="182" t="s">
        <v>183</v>
      </c>
      <c r="D9244" s="183"/>
      <c r="E9244" s="188" t="s">
        <v>15193</v>
      </c>
      <c r="F9244" s="186">
        <v>0</v>
      </c>
      <c r="G9244" s="185" t="s">
        <v>6096</v>
      </c>
      <c r="H9244" s="110" t="s">
        <v>6203</v>
      </c>
      <c r="I9244" s="110"/>
    </row>
    <row r="9245" spans="1:9" ht="11.25" customHeight="1" x14ac:dyDescent="0.2">
      <c r="A9245" s="181">
        <v>105896</v>
      </c>
      <c r="B9245" s="182" t="s">
        <v>1410</v>
      </c>
      <c r="C9245" s="182" t="s">
        <v>171</v>
      </c>
      <c r="D9245" s="183"/>
      <c r="E9245" s="188" t="s">
        <v>15193</v>
      </c>
      <c r="F9245" s="186">
        <v>0</v>
      </c>
      <c r="G9245" s="185" t="s">
        <v>6096</v>
      </c>
      <c r="H9245" s="110" t="s">
        <v>6203</v>
      </c>
      <c r="I9245" s="110"/>
    </row>
    <row r="9246" spans="1:9" ht="11.25" customHeight="1" x14ac:dyDescent="0.2">
      <c r="A9246" s="181">
        <v>105897</v>
      </c>
      <c r="B9246" s="182" t="s">
        <v>1407</v>
      </c>
      <c r="C9246" s="182" t="s">
        <v>171</v>
      </c>
      <c r="D9246" s="183"/>
      <c r="E9246" s="188" t="s">
        <v>15193</v>
      </c>
      <c r="F9246" s="186">
        <v>0</v>
      </c>
      <c r="G9246" s="185" t="s">
        <v>6096</v>
      </c>
      <c r="H9246" s="110" t="s">
        <v>6203</v>
      </c>
      <c r="I9246" s="110"/>
    </row>
    <row r="9247" spans="1:9" ht="11.25" customHeight="1" x14ac:dyDescent="0.2">
      <c r="A9247" s="181">
        <v>105898</v>
      </c>
      <c r="B9247" s="182" t="s">
        <v>10432</v>
      </c>
      <c r="C9247" s="182" t="s">
        <v>178</v>
      </c>
      <c r="D9247" s="183"/>
      <c r="E9247" s="188" t="s">
        <v>15193</v>
      </c>
      <c r="F9247" s="186">
        <v>0</v>
      </c>
      <c r="G9247" s="185" t="s">
        <v>6096</v>
      </c>
      <c r="H9247" s="110" t="s">
        <v>6203</v>
      </c>
      <c r="I9247" s="110"/>
    </row>
    <row r="9248" spans="1:9" ht="11.25" customHeight="1" x14ac:dyDescent="0.2">
      <c r="A9248" s="181">
        <v>105899</v>
      </c>
      <c r="B9248" s="182" t="s">
        <v>3985</v>
      </c>
      <c r="C9248" s="182" t="s">
        <v>178</v>
      </c>
      <c r="D9248" s="183"/>
      <c r="E9248" s="188" t="s">
        <v>15193</v>
      </c>
      <c r="F9248" s="186">
        <v>0</v>
      </c>
      <c r="G9248" s="185" t="s">
        <v>6096</v>
      </c>
      <c r="H9248" s="110" t="s">
        <v>6203</v>
      </c>
      <c r="I9248" s="110"/>
    </row>
    <row r="9249" spans="1:9" ht="11.25" customHeight="1" x14ac:dyDescent="0.2">
      <c r="A9249" s="181">
        <v>105900</v>
      </c>
      <c r="B9249" s="182" t="s">
        <v>3981</v>
      </c>
      <c r="C9249" s="182" t="s">
        <v>178</v>
      </c>
      <c r="D9249" s="183"/>
      <c r="E9249" s="188" t="s">
        <v>15193</v>
      </c>
      <c r="F9249" s="186">
        <v>0</v>
      </c>
      <c r="G9249" s="185" t="s">
        <v>6096</v>
      </c>
      <c r="H9249" s="110" t="s">
        <v>6203</v>
      </c>
      <c r="I9249" s="110"/>
    </row>
    <row r="9250" spans="1:9" ht="11.25" customHeight="1" x14ac:dyDescent="0.2">
      <c r="A9250" s="181">
        <v>105901</v>
      </c>
      <c r="B9250" s="182" t="s">
        <v>10431</v>
      </c>
      <c r="C9250" s="182" t="s">
        <v>178</v>
      </c>
      <c r="D9250" s="184"/>
      <c r="E9250" s="188" t="s">
        <v>15193</v>
      </c>
      <c r="F9250" s="186">
        <v>0</v>
      </c>
      <c r="G9250" s="185" t="s">
        <v>11740</v>
      </c>
      <c r="H9250" s="110" t="s">
        <v>6451</v>
      </c>
      <c r="I9250" s="110"/>
    </row>
    <row r="9251" spans="1:9" ht="11.25" customHeight="1" x14ac:dyDescent="0.2">
      <c r="A9251" s="181">
        <v>105902</v>
      </c>
      <c r="B9251" s="182" t="s">
        <v>3825</v>
      </c>
      <c r="C9251" s="182" t="s">
        <v>183</v>
      </c>
      <c r="D9251" s="184"/>
      <c r="E9251" s="188" t="s">
        <v>15193</v>
      </c>
      <c r="F9251" s="186">
        <v>0</v>
      </c>
      <c r="G9251" s="185" t="s">
        <v>11741</v>
      </c>
      <c r="H9251" s="110" t="s">
        <v>6451</v>
      </c>
      <c r="I9251" s="110"/>
    </row>
    <row r="9252" spans="1:9" ht="11.25" customHeight="1" x14ac:dyDescent="0.2">
      <c r="A9252" s="181">
        <v>105903</v>
      </c>
      <c r="B9252" s="182" t="s">
        <v>10430</v>
      </c>
      <c r="C9252" s="182" t="s">
        <v>178</v>
      </c>
      <c r="D9252" s="183"/>
      <c r="E9252" s="188" t="s">
        <v>15193</v>
      </c>
      <c r="F9252" s="186">
        <v>0</v>
      </c>
      <c r="G9252" s="185" t="s">
        <v>11743</v>
      </c>
      <c r="H9252" s="110" t="s">
        <v>6152</v>
      </c>
      <c r="I9252" s="110"/>
    </row>
    <row r="9253" spans="1:9" ht="11.25" customHeight="1" x14ac:dyDescent="0.2">
      <c r="A9253" s="181">
        <v>105904</v>
      </c>
      <c r="B9253" s="182" t="s">
        <v>10429</v>
      </c>
      <c r="C9253" s="182" t="s">
        <v>178</v>
      </c>
      <c r="D9253" s="183">
        <v>43801</v>
      </c>
      <c r="E9253" s="188" t="s">
        <v>15195</v>
      </c>
      <c r="F9253" s="186">
        <v>0</v>
      </c>
      <c r="G9253" s="185" t="s">
        <v>11237</v>
      </c>
      <c r="H9253" s="110" t="s">
        <v>6451</v>
      </c>
      <c r="I9253" s="110"/>
    </row>
    <row r="9254" spans="1:9" ht="11.25" customHeight="1" x14ac:dyDescent="0.2">
      <c r="A9254" s="181">
        <v>105907</v>
      </c>
      <c r="B9254" s="182" t="s">
        <v>4230</v>
      </c>
      <c r="C9254" s="182" t="s">
        <v>178</v>
      </c>
      <c r="D9254" s="183"/>
      <c r="E9254" s="188" t="s">
        <v>15193</v>
      </c>
      <c r="F9254" s="186">
        <v>31320.799999999999</v>
      </c>
      <c r="G9254" s="185" t="s">
        <v>11745</v>
      </c>
      <c r="H9254" s="110" t="s">
        <v>6451</v>
      </c>
      <c r="I9254" s="110"/>
    </row>
    <row r="9255" spans="1:9" ht="11.25" customHeight="1" x14ac:dyDescent="0.2">
      <c r="A9255" s="181">
        <v>105909</v>
      </c>
      <c r="B9255" s="182" t="s">
        <v>4121</v>
      </c>
      <c r="C9255" s="182" t="s">
        <v>178</v>
      </c>
      <c r="D9255" s="184">
        <v>43801</v>
      </c>
      <c r="E9255" s="188" t="s">
        <v>15195</v>
      </c>
      <c r="F9255" s="186">
        <v>0</v>
      </c>
      <c r="G9255" s="185" t="s">
        <v>6450</v>
      </c>
      <c r="H9255" s="110" t="s">
        <v>6451</v>
      </c>
      <c r="I9255" s="110"/>
    </row>
    <row r="9256" spans="1:9" ht="11.25" customHeight="1" x14ac:dyDescent="0.2">
      <c r="A9256" s="181">
        <v>105910</v>
      </c>
      <c r="B9256" s="182" t="s">
        <v>4271</v>
      </c>
      <c r="C9256" s="182" t="s">
        <v>178</v>
      </c>
      <c r="D9256" s="183"/>
      <c r="E9256" s="188" t="s">
        <v>15193</v>
      </c>
      <c r="F9256" s="186">
        <v>1739.99</v>
      </c>
      <c r="G9256" s="185" t="s">
        <v>11746</v>
      </c>
      <c r="H9256" s="110" t="s">
        <v>6451</v>
      </c>
      <c r="I9256" s="110"/>
    </row>
    <row r="9257" spans="1:9" ht="11.25" customHeight="1" x14ac:dyDescent="0.2">
      <c r="A9257" s="110">
        <v>105913</v>
      </c>
      <c r="B9257" s="110" t="s">
        <v>4363</v>
      </c>
      <c r="C9257" s="110" t="s">
        <v>178</v>
      </c>
      <c r="D9257" s="183"/>
      <c r="E9257" s="110" t="s">
        <v>15193</v>
      </c>
      <c r="F9257" s="110">
        <v>0</v>
      </c>
      <c r="G9257" s="185" t="s">
        <v>6450</v>
      </c>
      <c r="H9257" s="110" t="s">
        <v>6451</v>
      </c>
      <c r="I9257" s="110"/>
    </row>
    <row r="9258" spans="1:9" ht="11.25" customHeight="1" x14ac:dyDescent="0.2">
      <c r="A9258" s="181">
        <v>105914</v>
      </c>
      <c r="B9258" s="182" t="s">
        <v>1899</v>
      </c>
      <c r="C9258" s="182" t="s">
        <v>171</v>
      </c>
      <c r="D9258" s="183">
        <v>44589</v>
      </c>
      <c r="E9258" s="188" t="s">
        <v>7328</v>
      </c>
      <c r="F9258" s="186">
        <v>0</v>
      </c>
      <c r="G9258" s="185" t="s">
        <v>6096</v>
      </c>
      <c r="H9258" s="110" t="s">
        <v>6119</v>
      </c>
      <c r="I9258" s="110"/>
    </row>
    <row r="9259" spans="1:9" ht="11.25" customHeight="1" x14ac:dyDescent="0.2">
      <c r="A9259" s="181">
        <v>105915</v>
      </c>
      <c r="B9259" s="182" t="s">
        <v>8697</v>
      </c>
      <c r="C9259" s="182" t="s">
        <v>171</v>
      </c>
      <c r="D9259" s="183"/>
      <c r="E9259" s="188" t="s">
        <v>15193</v>
      </c>
      <c r="F9259" s="186">
        <v>33756</v>
      </c>
      <c r="G9259" s="185" t="s">
        <v>7174</v>
      </c>
      <c r="H9259" s="110" t="s">
        <v>7136</v>
      </c>
      <c r="I9259" s="110"/>
    </row>
    <row r="9260" spans="1:9" ht="11.25" customHeight="1" x14ac:dyDescent="0.2">
      <c r="A9260" s="181">
        <v>105916</v>
      </c>
      <c r="B9260" s="182" t="s">
        <v>2690</v>
      </c>
      <c r="C9260" s="182" t="s">
        <v>178</v>
      </c>
      <c r="D9260" s="184"/>
      <c r="E9260" s="188" t="s">
        <v>15193</v>
      </c>
      <c r="F9260" s="186">
        <v>0</v>
      </c>
      <c r="G9260" s="185" t="s">
        <v>6096</v>
      </c>
      <c r="H9260" s="110" t="s">
        <v>6195</v>
      </c>
      <c r="I9260" s="110"/>
    </row>
    <row r="9261" spans="1:9" ht="11.25" customHeight="1" x14ac:dyDescent="0.2">
      <c r="A9261" s="181">
        <v>105917</v>
      </c>
      <c r="B9261" s="182" t="s">
        <v>10428</v>
      </c>
      <c r="C9261" s="182" t="s">
        <v>178</v>
      </c>
      <c r="D9261" s="183"/>
      <c r="E9261" s="188" t="s">
        <v>15193</v>
      </c>
      <c r="F9261" s="186">
        <v>0</v>
      </c>
      <c r="G9261" s="185" t="s">
        <v>6096</v>
      </c>
      <c r="H9261" s="110" t="s">
        <v>6195</v>
      </c>
      <c r="I9261" s="110"/>
    </row>
    <row r="9262" spans="1:9" ht="11.25" customHeight="1" x14ac:dyDescent="0.2">
      <c r="A9262" s="181">
        <v>105919</v>
      </c>
      <c r="B9262" s="182" t="s">
        <v>4192</v>
      </c>
      <c r="C9262" s="182" t="s">
        <v>178</v>
      </c>
      <c r="D9262" s="184"/>
      <c r="E9262" s="188" t="s">
        <v>15193</v>
      </c>
      <c r="F9262" s="186">
        <v>0</v>
      </c>
      <c r="G9262" s="185" t="s">
        <v>6096</v>
      </c>
      <c r="H9262" s="110" t="s">
        <v>6560</v>
      </c>
      <c r="I9262" s="110"/>
    </row>
    <row r="9263" spans="1:9" ht="11.25" customHeight="1" x14ac:dyDescent="0.2">
      <c r="A9263" s="181">
        <v>105920</v>
      </c>
      <c r="B9263" s="182" t="s">
        <v>4156</v>
      </c>
      <c r="C9263" s="182" t="s">
        <v>178</v>
      </c>
      <c r="D9263" s="183">
        <v>43528</v>
      </c>
      <c r="E9263" s="188" t="s">
        <v>15195</v>
      </c>
      <c r="F9263" s="186">
        <v>0</v>
      </c>
      <c r="G9263" s="185" t="s">
        <v>6548</v>
      </c>
      <c r="H9263" s="110" t="s">
        <v>6266</v>
      </c>
      <c r="I9263" s="110"/>
    </row>
    <row r="9264" spans="1:9" ht="11.25" customHeight="1" x14ac:dyDescent="0.2">
      <c r="A9264" s="181">
        <v>105921</v>
      </c>
      <c r="B9264" s="182" t="s">
        <v>9122</v>
      </c>
      <c r="C9264" s="182" t="s">
        <v>171</v>
      </c>
      <c r="D9264" s="183">
        <v>45433</v>
      </c>
      <c r="E9264" s="188" t="s">
        <v>10909</v>
      </c>
      <c r="F9264" s="186">
        <v>205996</v>
      </c>
      <c r="G9264" s="185" t="s">
        <v>6548</v>
      </c>
      <c r="H9264" s="110" t="s">
        <v>6266</v>
      </c>
      <c r="I9264" s="110"/>
    </row>
    <row r="9265" spans="1:9" ht="11.25" customHeight="1" x14ac:dyDescent="0.2">
      <c r="A9265" s="181">
        <v>105922</v>
      </c>
      <c r="B9265" s="182" t="s">
        <v>6102</v>
      </c>
      <c r="C9265" s="182" t="s">
        <v>178</v>
      </c>
      <c r="D9265" s="184"/>
      <c r="E9265" s="188" t="s">
        <v>15193</v>
      </c>
      <c r="F9265" s="186">
        <v>130354525</v>
      </c>
      <c r="G9265" s="185" t="s">
        <v>6096</v>
      </c>
      <c r="H9265" s="110" t="s">
        <v>6195</v>
      </c>
      <c r="I9265" s="110"/>
    </row>
    <row r="9266" spans="1:9" ht="11.25" customHeight="1" x14ac:dyDescent="0.2">
      <c r="A9266" s="181">
        <v>105923</v>
      </c>
      <c r="B9266" s="182" t="s">
        <v>4461</v>
      </c>
      <c r="C9266" s="182" t="s">
        <v>273</v>
      </c>
      <c r="D9266" s="183">
        <v>45329</v>
      </c>
      <c r="E9266" s="188" t="s">
        <v>10909</v>
      </c>
      <c r="F9266" s="186">
        <v>0</v>
      </c>
      <c r="G9266" s="185" t="s">
        <v>6096</v>
      </c>
      <c r="H9266" s="110" t="s">
        <v>6195</v>
      </c>
      <c r="I9266" s="110"/>
    </row>
    <row r="9267" spans="1:9" ht="11.25" customHeight="1" x14ac:dyDescent="0.2">
      <c r="A9267" s="181">
        <v>105924</v>
      </c>
      <c r="B9267" s="182" t="s">
        <v>7929</v>
      </c>
      <c r="C9267" s="182" t="s">
        <v>5199</v>
      </c>
      <c r="D9267" s="183">
        <v>45329</v>
      </c>
      <c r="E9267" s="188" t="s">
        <v>10909</v>
      </c>
      <c r="F9267" s="186">
        <v>76402</v>
      </c>
      <c r="G9267" s="185" t="s">
        <v>11747</v>
      </c>
      <c r="H9267" s="110" t="s">
        <v>6451</v>
      </c>
      <c r="I9267" s="110"/>
    </row>
    <row r="9268" spans="1:9" ht="11.25" customHeight="1" x14ac:dyDescent="0.2">
      <c r="A9268" s="181">
        <v>105925</v>
      </c>
      <c r="B9268" s="182" t="s">
        <v>5203</v>
      </c>
      <c r="C9268" s="182" t="s">
        <v>5199</v>
      </c>
      <c r="D9268" s="183"/>
      <c r="E9268" s="188" t="s">
        <v>15193</v>
      </c>
      <c r="F9268" s="186">
        <v>133302</v>
      </c>
      <c r="G9268" s="185" t="s">
        <v>11748</v>
      </c>
      <c r="H9268" s="110" t="s">
        <v>6451</v>
      </c>
      <c r="I9268" s="110"/>
    </row>
    <row r="9269" spans="1:9" ht="11.25" customHeight="1" x14ac:dyDescent="0.2">
      <c r="A9269" s="181">
        <v>105926</v>
      </c>
      <c r="B9269" s="182" t="s">
        <v>10427</v>
      </c>
      <c r="C9269" s="182" t="s">
        <v>178</v>
      </c>
      <c r="D9269" s="183"/>
      <c r="E9269" s="188" t="s">
        <v>15193</v>
      </c>
      <c r="F9269" s="186">
        <v>0</v>
      </c>
      <c r="G9269" s="185" t="s">
        <v>6096</v>
      </c>
      <c r="H9269" s="110" t="s">
        <v>6723</v>
      </c>
      <c r="I9269" s="110"/>
    </row>
    <row r="9270" spans="1:9" ht="11.25" customHeight="1" x14ac:dyDescent="0.2">
      <c r="A9270" s="181">
        <v>105927</v>
      </c>
      <c r="B9270" s="182" t="s">
        <v>4375</v>
      </c>
      <c r="C9270" s="182" t="s">
        <v>178</v>
      </c>
      <c r="D9270" s="184"/>
      <c r="E9270" s="188" t="s">
        <v>15193</v>
      </c>
      <c r="F9270" s="186">
        <v>0</v>
      </c>
      <c r="G9270" s="185" t="s">
        <v>6096</v>
      </c>
      <c r="H9270" s="110" t="s">
        <v>6723</v>
      </c>
      <c r="I9270" s="110"/>
    </row>
    <row r="9271" spans="1:9" ht="11.25" customHeight="1" x14ac:dyDescent="0.2">
      <c r="A9271" s="181">
        <v>105928</v>
      </c>
      <c r="B9271" s="182" t="s">
        <v>4032</v>
      </c>
      <c r="C9271" s="182" t="s">
        <v>178</v>
      </c>
      <c r="D9271" s="183">
        <v>43679</v>
      </c>
      <c r="E9271" s="188" t="s">
        <v>15195</v>
      </c>
      <c r="F9271" s="186">
        <v>0</v>
      </c>
      <c r="G9271" s="185" t="s">
        <v>6604</v>
      </c>
      <c r="H9271" s="110" t="s">
        <v>6451</v>
      </c>
      <c r="I9271" s="110"/>
    </row>
    <row r="9272" spans="1:9" ht="11.25" customHeight="1" x14ac:dyDescent="0.2">
      <c r="A9272" s="181">
        <v>105931</v>
      </c>
      <c r="B9272" s="182" t="s">
        <v>8340</v>
      </c>
      <c r="C9272" s="182" t="s">
        <v>178</v>
      </c>
      <c r="D9272" s="183">
        <v>45015</v>
      </c>
      <c r="E9272" s="188" t="s">
        <v>15194</v>
      </c>
      <c r="F9272" s="186">
        <v>803456</v>
      </c>
      <c r="G9272" s="185" t="s">
        <v>7367</v>
      </c>
      <c r="H9272" s="110" t="s">
        <v>6605</v>
      </c>
      <c r="I9272" s="110"/>
    </row>
    <row r="9273" spans="1:9" ht="11.25" customHeight="1" x14ac:dyDescent="0.2">
      <c r="A9273" s="181">
        <v>105935</v>
      </c>
      <c r="B9273" s="182" t="s">
        <v>6937</v>
      </c>
      <c r="C9273" s="182" t="s">
        <v>178</v>
      </c>
      <c r="D9273" s="183"/>
      <c r="E9273" s="188" t="s">
        <v>15193</v>
      </c>
      <c r="F9273" s="186">
        <v>100758</v>
      </c>
      <c r="G9273" s="185" t="s">
        <v>7799</v>
      </c>
      <c r="H9273" s="110" t="s">
        <v>6194</v>
      </c>
      <c r="I9273" s="110"/>
    </row>
    <row r="9274" spans="1:9" ht="11.25" customHeight="1" x14ac:dyDescent="0.2">
      <c r="A9274" s="181">
        <v>105937</v>
      </c>
      <c r="B9274" s="182" t="s">
        <v>1096</v>
      </c>
      <c r="C9274" s="182" t="s">
        <v>178</v>
      </c>
      <c r="D9274" s="183"/>
      <c r="E9274" s="188" t="s">
        <v>15193</v>
      </c>
      <c r="F9274" s="186">
        <v>0</v>
      </c>
      <c r="G9274" s="185" t="s">
        <v>6096</v>
      </c>
      <c r="H9274" s="110" t="s">
        <v>7583</v>
      </c>
      <c r="I9274" s="110"/>
    </row>
    <row r="9275" spans="1:9" ht="11.25" customHeight="1" x14ac:dyDescent="0.2">
      <c r="A9275" s="181">
        <v>105938</v>
      </c>
      <c r="B9275" s="182" t="s">
        <v>1006</v>
      </c>
      <c r="C9275" s="182" t="s">
        <v>178</v>
      </c>
      <c r="D9275" s="184"/>
      <c r="E9275" s="188" t="s">
        <v>15193</v>
      </c>
      <c r="F9275" s="186">
        <v>0</v>
      </c>
      <c r="G9275" s="185" t="s">
        <v>6096</v>
      </c>
      <c r="H9275" s="110" t="s">
        <v>7583</v>
      </c>
      <c r="I9275" s="110"/>
    </row>
    <row r="9276" spans="1:9" ht="11.25" customHeight="1" x14ac:dyDescent="0.2">
      <c r="A9276" s="181">
        <v>105939</v>
      </c>
      <c r="B9276" s="182" t="s">
        <v>1039</v>
      </c>
      <c r="C9276" s="182" t="s">
        <v>4481</v>
      </c>
      <c r="D9276" s="183"/>
      <c r="E9276" s="188" t="s">
        <v>15193</v>
      </c>
      <c r="F9276" s="186">
        <v>0</v>
      </c>
      <c r="G9276" s="185" t="s">
        <v>6096</v>
      </c>
      <c r="H9276" s="110" t="s">
        <v>6573</v>
      </c>
      <c r="I9276" s="110"/>
    </row>
    <row r="9277" spans="1:9" ht="11.25" customHeight="1" x14ac:dyDescent="0.2">
      <c r="A9277" s="181">
        <v>105940</v>
      </c>
      <c r="B9277" s="182" t="s">
        <v>1038</v>
      </c>
      <c r="C9277" s="182" t="s">
        <v>4481</v>
      </c>
      <c r="D9277" s="183"/>
      <c r="E9277" s="188" t="s">
        <v>15193</v>
      </c>
      <c r="F9277" s="186">
        <v>0</v>
      </c>
      <c r="G9277" s="185" t="s">
        <v>6096</v>
      </c>
      <c r="H9277" s="110" t="s">
        <v>6573</v>
      </c>
      <c r="I9277" s="110"/>
    </row>
    <row r="9278" spans="1:9" ht="11.25" customHeight="1" x14ac:dyDescent="0.2">
      <c r="A9278" s="181">
        <v>105941</v>
      </c>
      <c r="B9278" s="182" t="s">
        <v>1059</v>
      </c>
      <c r="C9278" s="182" t="s">
        <v>178</v>
      </c>
      <c r="D9278" s="183"/>
      <c r="E9278" s="188" t="s">
        <v>15193</v>
      </c>
      <c r="F9278" s="186">
        <v>0</v>
      </c>
      <c r="G9278" s="185" t="s">
        <v>6096</v>
      </c>
      <c r="H9278" s="110" t="s">
        <v>6573</v>
      </c>
      <c r="I9278" s="110"/>
    </row>
    <row r="9279" spans="1:9" ht="11.25" customHeight="1" x14ac:dyDescent="0.2">
      <c r="A9279" s="181">
        <v>105942</v>
      </c>
      <c r="B9279" s="182" t="s">
        <v>1111</v>
      </c>
      <c r="C9279" s="182" t="s">
        <v>4532</v>
      </c>
      <c r="D9279" s="184"/>
      <c r="E9279" s="188" t="s">
        <v>15193</v>
      </c>
      <c r="F9279" s="186">
        <v>0</v>
      </c>
      <c r="G9279" s="185" t="s">
        <v>6096</v>
      </c>
      <c r="H9279" s="110" t="s">
        <v>6203</v>
      </c>
      <c r="I9279" s="110"/>
    </row>
    <row r="9280" spans="1:9" ht="11.25" customHeight="1" x14ac:dyDescent="0.2">
      <c r="A9280" s="181">
        <v>105943</v>
      </c>
      <c r="B9280" s="182" t="s">
        <v>10426</v>
      </c>
      <c r="C9280" s="182" t="s">
        <v>178</v>
      </c>
      <c r="D9280" s="183"/>
      <c r="E9280" s="188" t="s">
        <v>15193</v>
      </c>
      <c r="F9280" s="186">
        <v>0</v>
      </c>
      <c r="G9280" s="185" t="s">
        <v>6096</v>
      </c>
      <c r="H9280" s="110" t="s">
        <v>6203</v>
      </c>
      <c r="I9280" s="110"/>
    </row>
    <row r="9281" spans="1:9" ht="11.25" customHeight="1" x14ac:dyDescent="0.2">
      <c r="A9281" s="181">
        <v>105944</v>
      </c>
      <c r="B9281" s="182" t="s">
        <v>10425</v>
      </c>
      <c r="C9281" s="182" t="s">
        <v>178</v>
      </c>
      <c r="D9281" s="183"/>
      <c r="E9281" s="188" t="s">
        <v>15193</v>
      </c>
      <c r="F9281" s="186">
        <v>0</v>
      </c>
      <c r="G9281" s="185" t="s">
        <v>6096</v>
      </c>
      <c r="H9281" s="110" t="s">
        <v>6203</v>
      </c>
      <c r="I9281" s="110"/>
    </row>
    <row r="9282" spans="1:9" ht="11.25" customHeight="1" x14ac:dyDescent="0.2">
      <c r="A9282" s="181">
        <v>105945</v>
      </c>
      <c r="B9282" s="182" t="s">
        <v>10424</v>
      </c>
      <c r="C9282" s="182" t="s">
        <v>178</v>
      </c>
      <c r="D9282" s="183"/>
      <c r="E9282" s="188" t="s">
        <v>15193</v>
      </c>
      <c r="F9282" s="186">
        <v>0</v>
      </c>
      <c r="G9282" s="185" t="s">
        <v>6096</v>
      </c>
      <c r="H9282" s="110" t="s">
        <v>6203</v>
      </c>
      <c r="I9282" s="110"/>
    </row>
    <row r="9283" spans="1:9" ht="11.25" customHeight="1" x14ac:dyDescent="0.2">
      <c r="A9283" s="181">
        <v>105946</v>
      </c>
      <c r="B9283" s="182" t="s">
        <v>1118</v>
      </c>
      <c r="C9283" s="182" t="s">
        <v>178</v>
      </c>
      <c r="D9283" s="184"/>
      <c r="E9283" s="188" t="s">
        <v>15193</v>
      </c>
      <c r="F9283" s="186">
        <v>0</v>
      </c>
      <c r="G9283" s="185" t="s">
        <v>6096</v>
      </c>
      <c r="H9283" s="110" t="s">
        <v>6203</v>
      </c>
      <c r="I9283" s="110"/>
    </row>
    <row r="9284" spans="1:9" ht="11.25" customHeight="1" x14ac:dyDescent="0.2">
      <c r="A9284" s="181">
        <v>105947</v>
      </c>
      <c r="B9284" s="182" t="s">
        <v>2361</v>
      </c>
      <c r="C9284" s="182" t="s">
        <v>178</v>
      </c>
      <c r="D9284" s="183"/>
      <c r="E9284" s="188" t="s">
        <v>15193</v>
      </c>
      <c r="F9284" s="186">
        <v>0</v>
      </c>
      <c r="G9284" s="185" t="s">
        <v>6096</v>
      </c>
      <c r="H9284" s="110" t="s">
        <v>6366</v>
      </c>
      <c r="I9284" s="110"/>
    </row>
    <row r="9285" spans="1:9" ht="11.25" customHeight="1" x14ac:dyDescent="0.2">
      <c r="A9285" s="181">
        <v>105948</v>
      </c>
      <c r="B9285" s="182" t="s">
        <v>1011</v>
      </c>
      <c r="C9285" s="182" t="s">
        <v>178</v>
      </c>
      <c r="D9285" s="184"/>
      <c r="E9285" s="188" t="s">
        <v>15193</v>
      </c>
      <c r="F9285" s="186">
        <v>0</v>
      </c>
      <c r="G9285" s="185" t="s">
        <v>6096</v>
      </c>
      <c r="H9285" s="110" t="s">
        <v>6344</v>
      </c>
      <c r="I9285" s="110"/>
    </row>
    <row r="9286" spans="1:9" ht="11.25" customHeight="1" x14ac:dyDescent="0.2">
      <c r="A9286" s="181">
        <v>105949</v>
      </c>
      <c r="B9286" s="182" t="s">
        <v>10423</v>
      </c>
      <c r="C9286" s="182" t="s">
        <v>178</v>
      </c>
      <c r="D9286" s="184"/>
      <c r="E9286" s="188" t="s">
        <v>15193</v>
      </c>
      <c r="F9286" s="186">
        <v>0</v>
      </c>
      <c r="G9286" s="185" t="s">
        <v>6585</v>
      </c>
      <c r="H9286" s="110" t="s">
        <v>6152</v>
      </c>
      <c r="I9286" s="110"/>
    </row>
    <row r="9287" spans="1:9" ht="11.25" customHeight="1" x14ac:dyDescent="0.2">
      <c r="A9287" s="181">
        <v>105950</v>
      </c>
      <c r="B9287" s="182" t="s">
        <v>2415</v>
      </c>
      <c r="C9287" s="182" t="s">
        <v>178</v>
      </c>
      <c r="D9287" s="183"/>
      <c r="E9287" s="188" t="s">
        <v>15193</v>
      </c>
      <c r="F9287" s="186">
        <v>0</v>
      </c>
      <c r="G9287" s="185" t="s">
        <v>11650</v>
      </c>
      <c r="H9287" s="110" t="s">
        <v>6723</v>
      </c>
      <c r="I9287" s="110"/>
    </row>
    <row r="9288" spans="1:9" ht="11.25" customHeight="1" x14ac:dyDescent="0.2">
      <c r="A9288" s="181">
        <v>105951</v>
      </c>
      <c r="B9288" s="182" t="s">
        <v>1117</v>
      </c>
      <c r="C9288" s="182" t="s">
        <v>178</v>
      </c>
      <c r="D9288" s="183"/>
      <c r="E9288" s="188" t="s">
        <v>15193</v>
      </c>
      <c r="F9288" s="186">
        <v>0</v>
      </c>
      <c r="G9288" s="185" t="s">
        <v>6514</v>
      </c>
      <c r="H9288" s="110" t="s">
        <v>6236</v>
      </c>
      <c r="I9288" s="110"/>
    </row>
    <row r="9289" spans="1:9" ht="11.25" customHeight="1" x14ac:dyDescent="0.2">
      <c r="A9289" s="181">
        <v>105952</v>
      </c>
      <c r="B9289" s="182" t="s">
        <v>3129</v>
      </c>
      <c r="C9289" s="182" t="s">
        <v>171</v>
      </c>
      <c r="D9289" s="183"/>
      <c r="E9289" s="188" t="s">
        <v>15193</v>
      </c>
      <c r="F9289" s="186">
        <v>0</v>
      </c>
      <c r="G9289" s="185" t="s">
        <v>6514</v>
      </c>
      <c r="H9289" s="110" t="s">
        <v>6236</v>
      </c>
      <c r="I9289" s="110"/>
    </row>
    <row r="9290" spans="1:9" ht="11.25" customHeight="1" x14ac:dyDescent="0.2">
      <c r="A9290" s="181">
        <v>105953</v>
      </c>
      <c r="B9290" s="182" t="s">
        <v>10422</v>
      </c>
      <c r="C9290" s="182" t="s">
        <v>4481</v>
      </c>
      <c r="D9290" s="183"/>
      <c r="E9290" s="188" t="s">
        <v>15193</v>
      </c>
      <c r="F9290" s="186">
        <v>0</v>
      </c>
      <c r="G9290" s="185" t="s">
        <v>6514</v>
      </c>
      <c r="H9290" s="110" t="s">
        <v>6236</v>
      </c>
      <c r="I9290" s="110"/>
    </row>
    <row r="9291" spans="1:9" ht="11.25" customHeight="1" x14ac:dyDescent="0.2">
      <c r="A9291" s="181">
        <v>105954</v>
      </c>
      <c r="B9291" s="182" t="s">
        <v>2007</v>
      </c>
      <c r="C9291" s="182" t="s">
        <v>4481</v>
      </c>
      <c r="D9291" s="183"/>
      <c r="E9291" s="188" t="s">
        <v>15193</v>
      </c>
      <c r="F9291" s="186">
        <v>0</v>
      </c>
      <c r="G9291" s="185" t="s">
        <v>6514</v>
      </c>
      <c r="H9291" s="110" t="s">
        <v>6236</v>
      </c>
      <c r="I9291" s="110"/>
    </row>
    <row r="9292" spans="1:9" ht="11.25" customHeight="1" x14ac:dyDescent="0.2">
      <c r="A9292" s="181">
        <v>105956</v>
      </c>
      <c r="B9292" s="182" t="s">
        <v>1058</v>
      </c>
      <c r="C9292" s="182" t="s">
        <v>178</v>
      </c>
      <c r="D9292" s="183"/>
      <c r="E9292" s="188" t="s">
        <v>15193</v>
      </c>
      <c r="F9292" s="186">
        <v>0</v>
      </c>
      <c r="G9292" s="185" t="s">
        <v>6514</v>
      </c>
      <c r="H9292" s="110" t="s">
        <v>6236</v>
      </c>
      <c r="I9292" s="110"/>
    </row>
    <row r="9293" spans="1:9" ht="11.25" customHeight="1" x14ac:dyDescent="0.2">
      <c r="A9293" s="181">
        <v>105957</v>
      </c>
      <c r="B9293" s="182" t="s">
        <v>10421</v>
      </c>
      <c r="C9293" s="182" t="s">
        <v>178</v>
      </c>
      <c r="D9293" s="183"/>
      <c r="E9293" s="188" t="s">
        <v>15193</v>
      </c>
      <c r="F9293" s="186">
        <v>0</v>
      </c>
      <c r="G9293" s="185" t="s">
        <v>7161</v>
      </c>
      <c r="H9293" s="110" t="s">
        <v>6312</v>
      </c>
      <c r="I9293" s="110"/>
    </row>
    <row r="9294" spans="1:9" ht="11.25" customHeight="1" x14ac:dyDescent="0.2">
      <c r="A9294" s="181">
        <v>105958</v>
      </c>
      <c r="B9294" s="182" t="s">
        <v>2053</v>
      </c>
      <c r="C9294" s="182" t="s">
        <v>178</v>
      </c>
      <c r="D9294" s="183"/>
      <c r="E9294" s="188" t="s">
        <v>15193</v>
      </c>
      <c r="F9294" s="186">
        <v>0</v>
      </c>
      <c r="G9294" s="185" t="s">
        <v>7161</v>
      </c>
      <c r="H9294" s="110" t="s">
        <v>6312</v>
      </c>
      <c r="I9294" s="110"/>
    </row>
    <row r="9295" spans="1:9" ht="11.25" customHeight="1" x14ac:dyDescent="0.2">
      <c r="A9295" s="181">
        <v>105959</v>
      </c>
      <c r="B9295" s="182" t="s">
        <v>10420</v>
      </c>
      <c r="C9295" s="182" t="s">
        <v>178</v>
      </c>
      <c r="D9295" s="184"/>
      <c r="E9295" s="188" t="s">
        <v>15193</v>
      </c>
      <c r="F9295" s="186">
        <v>0</v>
      </c>
      <c r="G9295" s="185" t="s">
        <v>7161</v>
      </c>
      <c r="H9295" s="110" t="s">
        <v>6312</v>
      </c>
      <c r="I9295" s="110"/>
    </row>
    <row r="9296" spans="1:9" ht="11.25" customHeight="1" x14ac:dyDescent="0.2">
      <c r="A9296" s="181">
        <v>105960</v>
      </c>
      <c r="B9296" s="182" t="s">
        <v>3765</v>
      </c>
      <c r="C9296" s="182" t="s">
        <v>168</v>
      </c>
      <c r="D9296" s="184"/>
      <c r="E9296" s="188" t="s">
        <v>15193</v>
      </c>
      <c r="F9296" s="186">
        <v>0</v>
      </c>
      <c r="G9296" s="185" t="s">
        <v>7161</v>
      </c>
      <c r="H9296" s="110" t="s">
        <v>6312</v>
      </c>
      <c r="I9296" s="110"/>
    </row>
    <row r="9297" spans="1:9" ht="11.25" customHeight="1" x14ac:dyDescent="0.2">
      <c r="A9297" s="181">
        <v>105961</v>
      </c>
      <c r="B9297" s="182" t="s">
        <v>3758</v>
      </c>
      <c r="C9297" s="182" t="s">
        <v>751</v>
      </c>
      <c r="D9297" s="183"/>
      <c r="E9297" s="188" t="s">
        <v>15193</v>
      </c>
      <c r="F9297" s="186">
        <v>0</v>
      </c>
      <c r="G9297" s="185" t="s">
        <v>6636</v>
      </c>
      <c r="H9297" s="110" t="s">
        <v>6664</v>
      </c>
      <c r="I9297" s="110"/>
    </row>
    <row r="9298" spans="1:9" ht="11.25" customHeight="1" x14ac:dyDescent="0.2">
      <c r="A9298" s="181">
        <v>105962</v>
      </c>
      <c r="B9298" s="182" t="s">
        <v>10419</v>
      </c>
      <c r="C9298" s="182" t="s">
        <v>751</v>
      </c>
      <c r="D9298" s="183"/>
      <c r="E9298" s="188" t="s">
        <v>15193</v>
      </c>
      <c r="F9298" s="186">
        <v>0</v>
      </c>
      <c r="G9298" s="185" t="s">
        <v>6636</v>
      </c>
      <c r="H9298" s="110" t="s">
        <v>6664</v>
      </c>
      <c r="I9298" s="110"/>
    </row>
    <row r="9299" spans="1:9" ht="11.25" customHeight="1" x14ac:dyDescent="0.2">
      <c r="A9299" s="181">
        <v>105963</v>
      </c>
      <c r="B9299" s="182" t="s">
        <v>10418</v>
      </c>
      <c r="C9299" s="182" t="s">
        <v>183</v>
      </c>
      <c r="D9299" s="184"/>
      <c r="E9299" s="188" t="s">
        <v>15193</v>
      </c>
      <c r="F9299" s="186">
        <v>0</v>
      </c>
      <c r="G9299" s="185" t="s">
        <v>6636</v>
      </c>
      <c r="H9299" s="110" t="s">
        <v>6664</v>
      </c>
      <c r="I9299" s="110"/>
    </row>
    <row r="9300" spans="1:9" ht="11.25" customHeight="1" x14ac:dyDescent="0.2">
      <c r="A9300" s="181">
        <v>105964</v>
      </c>
      <c r="B9300" s="182" t="s">
        <v>3960</v>
      </c>
      <c r="C9300" s="182" t="s">
        <v>168</v>
      </c>
      <c r="D9300" s="184"/>
      <c r="E9300" s="188" t="s">
        <v>15193</v>
      </c>
      <c r="F9300" s="186">
        <v>0</v>
      </c>
      <c r="G9300" s="185" t="s">
        <v>6636</v>
      </c>
      <c r="H9300" s="110" t="s">
        <v>6664</v>
      </c>
      <c r="I9300" s="110"/>
    </row>
    <row r="9301" spans="1:9" ht="11.25" customHeight="1" x14ac:dyDescent="0.2">
      <c r="A9301" s="181">
        <v>105965</v>
      </c>
      <c r="B9301" s="182" t="s">
        <v>10417</v>
      </c>
      <c r="C9301" s="182" t="s">
        <v>178</v>
      </c>
      <c r="D9301" s="184"/>
      <c r="E9301" s="188" t="s">
        <v>15193</v>
      </c>
      <c r="F9301" s="186">
        <v>0</v>
      </c>
      <c r="G9301" s="185" t="s">
        <v>6636</v>
      </c>
      <c r="H9301" s="110" t="s">
        <v>6664</v>
      </c>
      <c r="I9301" s="110"/>
    </row>
    <row r="9302" spans="1:9" ht="11.25" customHeight="1" x14ac:dyDescent="0.2">
      <c r="A9302" s="181">
        <v>105966</v>
      </c>
      <c r="B9302" s="182" t="s">
        <v>10416</v>
      </c>
      <c r="C9302" s="182" t="s">
        <v>178</v>
      </c>
      <c r="D9302" s="184">
        <v>45086</v>
      </c>
      <c r="E9302" s="188" t="s">
        <v>15194</v>
      </c>
      <c r="F9302" s="186">
        <v>0</v>
      </c>
      <c r="G9302" s="185" t="s">
        <v>6636</v>
      </c>
      <c r="H9302" s="110" t="s">
        <v>6664</v>
      </c>
      <c r="I9302" s="110"/>
    </row>
    <row r="9303" spans="1:9" ht="11.25" customHeight="1" x14ac:dyDescent="0.2">
      <c r="A9303" s="181">
        <v>105967</v>
      </c>
      <c r="B9303" s="182" t="s">
        <v>6285</v>
      </c>
      <c r="C9303" s="182" t="s">
        <v>178</v>
      </c>
      <c r="D9303" s="184">
        <v>45086</v>
      </c>
      <c r="E9303" s="188" t="s">
        <v>15194</v>
      </c>
      <c r="F9303" s="186">
        <v>2299023</v>
      </c>
      <c r="G9303" s="185" t="s">
        <v>6096</v>
      </c>
      <c r="H9303" s="110" t="s">
        <v>6356</v>
      </c>
      <c r="I9303" s="110"/>
    </row>
    <row r="9304" spans="1:9" ht="11.25" customHeight="1" x14ac:dyDescent="0.2">
      <c r="A9304" s="181">
        <v>105968</v>
      </c>
      <c r="B9304" s="182" t="s">
        <v>3617</v>
      </c>
      <c r="C9304" s="182" t="s">
        <v>178</v>
      </c>
      <c r="D9304" s="184">
        <v>43630</v>
      </c>
      <c r="E9304" s="188" t="s">
        <v>15195</v>
      </c>
      <c r="F9304" s="186">
        <v>98063</v>
      </c>
      <c r="G9304" s="185" t="s">
        <v>6584</v>
      </c>
      <c r="H9304" s="110" t="s">
        <v>6141</v>
      </c>
      <c r="I9304" s="110"/>
    </row>
    <row r="9305" spans="1:9" ht="11.25" customHeight="1" x14ac:dyDescent="0.2">
      <c r="A9305" s="181">
        <v>105969</v>
      </c>
      <c r="B9305" s="182" t="s">
        <v>8555</v>
      </c>
      <c r="C9305" s="182" t="s">
        <v>751</v>
      </c>
      <c r="D9305" s="183"/>
      <c r="E9305" s="188" t="s">
        <v>15193</v>
      </c>
      <c r="F9305" s="186">
        <v>115146.99</v>
      </c>
      <c r="G9305" s="185" t="s">
        <v>7901</v>
      </c>
      <c r="H9305" s="110" t="s">
        <v>7462</v>
      </c>
      <c r="I9305" s="110"/>
    </row>
    <row r="9306" spans="1:9" ht="11.25" customHeight="1" x14ac:dyDescent="0.2">
      <c r="A9306" s="181">
        <v>105970</v>
      </c>
      <c r="B9306" s="182" t="s">
        <v>10415</v>
      </c>
      <c r="C9306" s="182" t="s">
        <v>751</v>
      </c>
      <c r="D9306" s="183"/>
      <c r="E9306" s="188" t="s">
        <v>15193</v>
      </c>
      <c r="F9306" s="186">
        <v>0</v>
      </c>
      <c r="G9306" s="185" t="s">
        <v>6963</v>
      </c>
      <c r="H9306" s="110" t="s">
        <v>6152</v>
      </c>
      <c r="I9306" s="110"/>
    </row>
    <row r="9307" spans="1:9" ht="11.25" customHeight="1" x14ac:dyDescent="0.2">
      <c r="A9307" s="181">
        <v>105971</v>
      </c>
      <c r="B9307" s="182" t="s">
        <v>10414</v>
      </c>
      <c r="C9307" s="182" t="s">
        <v>751</v>
      </c>
      <c r="D9307" s="183"/>
      <c r="E9307" s="188" t="s">
        <v>15193</v>
      </c>
      <c r="F9307" s="186">
        <v>0</v>
      </c>
      <c r="G9307" s="185" t="s">
        <v>6096</v>
      </c>
      <c r="H9307" s="110" t="s">
        <v>6258</v>
      </c>
      <c r="I9307" s="110"/>
    </row>
    <row r="9308" spans="1:9" ht="11.25" customHeight="1" x14ac:dyDescent="0.2">
      <c r="A9308" s="181">
        <v>105972</v>
      </c>
      <c r="B9308" s="182" t="s">
        <v>3618</v>
      </c>
      <c r="C9308" s="182" t="s">
        <v>178</v>
      </c>
      <c r="D9308" s="183"/>
      <c r="E9308" s="188" t="s">
        <v>15193</v>
      </c>
      <c r="F9308" s="186">
        <v>0</v>
      </c>
      <c r="G9308" s="185" t="s">
        <v>6096</v>
      </c>
      <c r="H9308" s="110" t="s">
        <v>6119</v>
      </c>
      <c r="I9308" s="110"/>
    </row>
    <row r="9309" spans="1:9" ht="11.25" customHeight="1" x14ac:dyDescent="0.2">
      <c r="A9309" s="181">
        <v>105973</v>
      </c>
      <c r="B9309" s="182" t="s">
        <v>10413</v>
      </c>
      <c r="C9309" s="182" t="s">
        <v>183</v>
      </c>
      <c r="D9309" s="183"/>
      <c r="E9309" s="188" t="s">
        <v>15193</v>
      </c>
      <c r="F9309" s="186">
        <v>0</v>
      </c>
      <c r="G9309" s="185" t="s">
        <v>6559</v>
      </c>
      <c r="H9309" s="110" t="s">
        <v>6560</v>
      </c>
      <c r="I9309" s="110"/>
    </row>
    <row r="9310" spans="1:9" ht="11.25" customHeight="1" x14ac:dyDescent="0.2">
      <c r="A9310" s="181">
        <v>105974</v>
      </c>
      <c r="B9310" s="182" t="s">
        <v>10412</v>
      </c>
      <c r="C9310" s="182" t="s">
        <v>171</v>
      </c>
      <c r="D9310" s="183"/>
      <c r="E9310" s="188" t="s">
        <v>15193</v>
      </c>
      <c r="F9310" s="186">
        <v>0</v>
      </c>
      <c r="G9310" s="185" t="s">
        <v>6096</v>
      </c>
      <c r="H9310" s="110" t="s">
        <v>6201</v>
      </c>
      <c r="I9310" s="110"/>
    </row>
    <row r="9311" spans="1:9" ht="11.25" customHeight="1" x14ac:dyDescent="0.2">
      <c r="A9311" s="181">
        <v>105975</v>
      </c>
      <c r="B9311" s="182" t="s">
        <v>10411</v>
      </c>
      <c r="C9311" s="182" t="s">
        <v>178</v>
      </c>
      <c r="D9311" s="183"/>
      <c r="E9311" s="188" t="s">
        <v>15193</v>
      </c>
      <c r="F9311" s="186">
        <v>0</v>
      </c>
      <c r="G9311" s="185" t="s">
        <v>6096</v>
      </c>
      <c r="H9311" s="110" t="s">
        <v>6356</v>
      </c>
      <c r="I9311" s="110"/>
    </row>
    <row r="9312" spans="1:9" ht="11.25" customHeight="1" x14ac:dyDescent="0.2">
      <c r="A9312" s="181">
        <v>105976</v>
      </c>
      <c r="B9312" s="182" t="s">
        <v>831</v>
      </c>
      <c r="C9312" s="182" t="s">
        <v>178</v>
      </c>
      <c r="D9312" s="183"/>
      <c r="E9312" s="188" t="s">
        <v>15193</v>
      </c>
      <c r="F9312" s="186">
        <v>0</v>
      </c>
      <c r="G9312" s="185" t="s">
        <v>6096</v>
      </c>
      <c r="H9312" s="110" t="s">
        <v>6177</v>
      </c>
      <c r="I9312" s="110"/>
    </row>
    <row r="9313" spans="1:9" ht="11.25" customHeight="1" x14ac:dyDescent="0.2">
      <c r="A9313" s="181">
        <v>105977</v>
      </c>
      <c r="B9313" s="182" t="s">
        <v>10410</v>
      </c>
      <c r="C9313" s="182" t="s">
        <v>178</v>
      </c>
      <c r="D9313" s="183"/>
      <c r="E9313" s="188" t="s">
        <v>15193</v>
      </c>
      <c r="F9313" s="186">
        <v>0</v>
      </c>
      <c r="G9313" s="185" t="s">
        <v>6096</v>
      </c>
      <c r="H9313" s="110" t="s">
        <v>6370</v>
      </c>
      <c r="I9313" s="110"/>
    </row>
    <row r="9314" spans="1:9" ht="11.25" customHeight="1" x14ac:dyDescent="0.2">
      <c r="A9314" s="181">
        <v>105978</v>
      </c>
      <c r="B9314" s="182" t="s">
        <v>10409</v>
      </c>
      <c r="C9314" s="182" t="s">
        <v>178</v>
      </c>
      <c r="D9314" s="183"/>
      <c r="E9314" s="188" t="s">
        <v>15193</v>
      </c>
      <c r="F9314" s="186">
        <v>0</v>
      </c>
      <c r="G9314" s="185" t="s">
        <v>6096</v>
      </c>
      <c r="H9314" s="110" t="s">
        <v>6370</v>
      </c>
      <c r="I9314" s="110"/>
    </row>
    <row r="9315" spans="1:9" ht="11.25" customHeight="1" x14ac:dyDescent="0.2">
      <c r="A9315" s="181">
        <v>105979</v>
      </c>
      <c r="B9315" s="182" t="s">
        <v>10408</v>
      </c>
      <c r="C9315" s="182" t="s">
        <v>171</v>
      </c>
      <c r="D9315" s="183"/>
      <c r="E9315" s="188" t="s">
        <v>15193</v>
      </c>
      <c r="F9315" s="186">
        <v>0</v>
      </c>
      <c r="G9315" s="185" t="s">
        <v>6096</v>
      </c>
      <c r="H9315" s="110" t="s">
        <v>6370</v>
      </c>
      <c r="I9315" s="110"/>
    </row>
    <row r="9316" spans="1:9" ht="11.25" customHeight="1" x14ac:dyDescent="0.2">
      <c r="A9316" s="181">
        <v>105980</v>
      </c>
      <c r="B9316" s="182" t="s">
        <v>10407</v>
      </c>
      <c r="C9316" s="182" t="s">
        <v>178</v>
      </c>
      <c r="D9316" s="183"/>
      <c r="E9316" s="188" t="s">
        <v>15193</v>
      </c>
      <c r="F9316" s="186">
        <v>0</v>
      </c>
      <c r="G9316" s="185" t="s">
        <v>6096</v>
      </c>
      <c r="H9316" s="110" t="s">
        <v>6370</v>
      </c>
      <c r="I9316" s="110"/>
    </row>
    <row r="9317" spans="1:9" ht="11.25" customHeight="1" x14ac:dyDescent="0.2">
      <c r="A9317" s="181">
        <v>105981</v>
      </c>
      <c r="B9317" s="182" t="s">
        <v>10406</v>
      </c>
      <c r="C9317" s="182" t="s">
        <v>171</v>
      </c>
      <c r="D9317" s="184"/>
      <c r="E9317" s="188" t="s">
        <v>15193</v>
      </c>
      <c r="F9317" s="186">
        <v>0</v>
      </c>
      <c r="G9317" s="185" t="s">
        <v>6096</v>
      </c>
      <c r="H9317" s="110" t="s">
        <v>6370</v>
      </c>
      <c r="I9317" s="110"/>
    </row>
    <row r="9318" spans="1:9" ht="11.25" customHeight="1" x14ac:dyDescent="0.2">
      <c r="A9318" s="181">
        <v>105982</v>
      </c>
      <c r="B9318" s="182" t="s">
        <v>10405</v>
      </c>
      <c r="C9318" s="182" t="s">
        <v>178</v>
      </c>
      <c r="D9318" s="183"/>
      <c r="E9318" s="188" t="s">
        <v>15193</v>
      </c>
      <c r="F9318" s="186">
        <v>0</v>
      </c>
      <c r="G9318" s="185" t="s">
        <v>6096</v>
      </c>
      <c r="H9318" s="110" t="s">
        <v>6370</v>
      </c>
      <c r="I9318" s="110"/>
    </row>
    <row r="9319" spans="1:9" ht="11.25" customHeight="1" x14ac:dyDescent="0.2">
      <c r="A9319" s="181">
        <v>105983</v>
      </c>
      <c r="B9319" s="182" t="s">
        <v>10404</v>
      </c>
      <c r="C9319" s="182" t="s">
        <v>178</v>
      </c>
      <c r="D9319" s="183"/>
      <c r="E9319" s="188" t="s">
        <v>15193</v>
      </c>
      <c r="F9319" s="186">
        <v>0</v>
      </c>
      <c r="G9319" s="185" t="s">
        <v>6096</v>
      </c>
      <c r="H9319" s="110" t="s">
        <v>6130</v>
      </c>
      <c r="I9319" s="110"/>
    </row>
    <row r="9320" spans="1:9" ht="11.25" customHeight="1" x14ac:dyDescent="0.2">
      <c r="A9320" s="181">
        <v>105984</v>
      </c>
      <c r="B9320" s="182" t="s">
        <v>10403</v>
      </c>
      <c r="C9320" s="182" t="s">
        <v>178</v>
      </c>
      <c r="D9320" s="183"/>
      <c r="E9320" s="188" t="s">
        <v>15193</v>
      </c>
      <c r="F9320" s="186">
        <v>0</v>
      </c>
      <c r="G9320" s="185" t="s">
        <v>7155</v>
      </c>
      <c r="H9320" s="110" t="s">
        <v>6236</v>
      </c>
      <c r="I9320" s="110"/>
    </row>
    <row r="9321" spans="1:9" ht="11.25" customHeight="1" x14ac:dyDescent="0.2">
      <c r="A9321" s="181">
        <v>105985</v>
      </c>
      <c r="B9321" s="182" t="s">
        <v>10402</v>
      </c>
      <c r="C9321" s="182" t="s">
        <v>4532</v>
      </c>
      <c r="D9321" s="183"/>
      <c r="E9321" s="188" t="s">
        <v>15193</v>
      </c>
      <c r="F9321" s="186">
        <v>0</v>
      </c>
      <c r="G9321" s="185" t="s">
        <v>11422</v>
      </c>
      <c r="H9321" s="110" t="s">
        <v>6236</v>
      </c>
      <c r="I9321" s="110"/>
    </row>
    <row r="9322" spans="1:9" ht="11.25" customHeight="1" x14ac:dyDescent="0.2">
      <c r="A9322" s="181">
        <v>105986</v>
      </c>
      <c r="B9322" s="182" t="s">
        <v>10401</v>
      </c>
      <c r="C9322" s="182" t="s">
        <v>4532</v>
      </c>
      <c r="D9322" s="183"/>
      <c r="E9322" s="188" t="s">
        <v>15193</v>
      </c>
      <c r="F9322" s="186">
        <v>0</v>
      </c>
      <c r="G9322" s="185" t="s">
        <v>7172</v>
      </c>
      <c r="H9322" s="110" t="s">
        <v>6303</v>
      </c>
      <c r="I9322" s="110"/>
    </row>
    <row r="9323" spans="1:9" ht="11.25" customHeight="1" x14ac:dyDescent="0.2">
      <c r="A9323" s="181">
        <v>105987</v>
      </c>
      <c r="B9323" s="182" t="s">
        <v>10400</v>
      </c>
      <c r="C9323" s="182" t="s">
        <v>178</v>
      </c>
      <c r="D9323" s="183"/>
      <c r="E9323" s="188" t="s">
        <v>15193</v>
      </c>
      <c r="F9323" s="186">
        <v>0</v>
      </c>
      <c r="G9323" s="185" t="s">
        <v>6096</v>
      </c>
      <c r="H9323" s="110" t="s">
        <v>6573</v>
      </c>
      <c r="I9323" s="110"/>
    </row>
    <row r="9324" spans="1:9" ht="11.25" customHeight="1" x14ac:dyDescent="0.2">
      <c r="A9324" s="181">
        <v>105988</v>
      </c>
      <c r="B9324" s="182" t="s">
        <v>3621</v>
      </c>
      <c r="C9324" s="182" t="s">
        <v>4532</v>
      </c>
      <c r="D9324" s="183"/>
      <c r="E9324" s="188" t="s">
        <v>15193</v>
      </c>
      <c r="F9324" s="186">
        <v>0</v>
      </c>
      <c r="G9324" s="185" t="s">
        <v>8988</v>
      </c>
      <c r="H9324" s="110" t="s">
        <v>6164</v>
      </c>
      <c r="I9324" s="110"/>
    </row>
    <row r="9325" spans="1:9" ht="11.25" customHeight="1" x14ac:dyDescent="0.2">
      <c r="A9325" s="181">
        <v>105989</v>
      </c>
      <c r="B9325" s="182" t="s">
        <v>10399</v>
      </c>
      <c r="C9325" s="182" t="s">
        <v>178</v>
      </c>
      <c r="D9325" s="183"/>
      <c r="E9325" s="188" t="s">
        <v>15193</v>
      </c>
      <c r="F9325" s="186">
        <v>0</v>
      </c>
      <c r="G9325" s="185" t="s">
        <v>7172</v>
      </c>
      <c r="H9325" s="110" t="s">
        <v>6303</v>
      </c>
      <c r="I9325" s="110"/>
    </row>
    <row r="9326" spans="1:9" ht="11.25" customHeight="1" x14ac:dyDescent="0.2">
      <c r="A9326" s="181">
        <v>105990</v>
      </c>
      <c r="B9326" s="182" t="s">
        <v>3620</v>
      </c>
      <c r="C9326" s="182" t="s">
        <v>4532</v>
      </c>
      <c r="D9326" s="183"/>
      <c r="E9326" s="188" t="s">
        <v>15193</v>
      </c>
      <c r="F9326" s="186">
        <v>0</v>
      </c>
      <c r="G9326" s="185" t="s">
        <v>10290</v>
      </c>
      <c r="H9326" s="110" t="s">
        <v>6203</v>
      </c>
      <c r="I9326" s="110"/>
    </row>
    <row r="9327" spans="1:9" ht="11.25" customHeight="1" x14ac:dyDescent="0.2">
      <c r="A9327" s="181">
        <v>105991</v>
      </c>
      <c r="B9327" s="182" t="s">
        <v>3426</v>
      </c>
      <c r="C9327" s="182" t="s">
        <v>178</v>
      </c>
      <c r="D9327" s="183"/>
      <c r="E9327" s="188" t="s">
        <v>15193</v>
      </c>
      <c r="F9327" s="186">
        <v>0</v>
      </c>
      <c r="G9327" s="185" t="s">
        <v>6096</v>
      </c>
      <c r="H9327" s="110" t="s">
        <v>6119</v>
      </c>
      <c r="I9327" s="110"/>
    </row>
    <row r="9328" spans="1:9" ht="11.25" customHeight="1" x14ac:dyDescent="0.2">
      <c r="A9328" s="181">
        <v>105992</v>
      </c>
      <c r="B9328" s="182" t="s">
        <v>3428</v>
      </c>
      <c r="C9328" s="182" t="s">
        <v>178</v>
      </c>
      <c r="D9328" s="183"/>
      <c r="E9328" s="188" t="s">
        <v>15193</v>
      </c>
      <c r="F9328" s="186">
        <v>0</v>
      </c>
      <c r="G9328" s="185" t="s">
        <v>6096</v>
      </c>
      <c r="H9328" s="110" t="s">
        <v>6746</v>
      </c>
      <c r="I9328" s="110"/>
    </row>
    <row r="9329" spans="1:9" ht="11.25" customHeight="1" x14ac:dyDescent="0.2">
      <c r="A9329" s="181">
        <v>105993</v>
      </c>
      <c r="B9329" s="182" t="s">
        <v>10398</v>
      </c>
      <c r="C9329" s="182" t="s">
        <v>178</v>
      </c>
      <c r="D9329" s="183"/>
      <c r="E9329" s="188" t="s">
        <v>15193</v>
      </c>
      <c r="F9329" s="186">
        <v>0</v>
      </c>
      <c r="G9329" s="185" t="s">
        <v>11474</v>
      </c>
      <c r="H9329" s="110" t="s">
        <v>6152</v>
      </c>
      <c r="I9329" s="110"/>
    </row>
    <row r="9330" spans="1:9" ht="11.25" customHeight="1" x14ac:dyDescent="0.2">
      <c r="A9330" s="181">
        <v>105994</v>
      </c>
      <c r="B9330" s="182" t="s">
        <v>3422</v>
      </c>
      <c r="C9330" s="182" t="s">
        <v>178</v>
      </c>
      <c r="D9330" s="183"/>
      <c r="E9330" s="188" t="s">
        <v>15193</v>
      </c>
      <c r="F9330" s="186">
        <v>0</v>
      </c>
      <c r="G9330" s="185" t="s">
        <v>11779</v>
      </c>
      <c r="H9330" s="110" t="s">
        <v>6177</v>
      </c>
      <c r="I9330" s="110"/>
    </row>
    <row r="9331" spans="1:9" ht="11.25" customHeight="1" x14ac:dyDescent="0.2">
      <c r="A9331" s="181">
        <v>105995</v>
      </c>
      <c r="B9331" s="182" t="s">
        <v>10397</v>
      </c>
      <c r="C9331" s="182" t="s">
        <v>178</v>
      </c>
      <c r="D9331" s="183"/>
      <c r="E9331" s="188" t="s">
        <v>15193</v>
      </c>
      <c r="F9331" s="186">
        <v>0</v>
      </c>
      <c r="G9331" s="185" t="s">
        <v>11779</v>
      </c>
      <c r="H9331" s="110" t="s">
        <v>6168</v>
      </c>
      <c r="I9331" s="110"/>
    </row>
    <row r="9332" spans="1:9" ht="11.25" customHeight="1" x14ac:dyDescent="0.2">
      <c r="A9332" s="181">
        <v>105996</v>
      </c>
      <c r="B9332" s="182" t="s">
        <v>10396</v>
      </c>
      <c r="C9332" s="182" t="s">
        <v>4532</v>
      </c>
      <c r="D9332" s="183"/>
      <c r="E9332" s="188" t="s">
        <v>15193</v>
      </c>
      <c r="F9332" s="186">
        <v>0</v>
      </c>
      <c r="G9332" s="185" t="s">
        <v>6096</v>
      </c>
      <c r="H9332" s="110" t="s">
        <v>6168</v>
      </c>
      <c r="I9332" s="110"/>
    </row>
    <row r="9333" spans="1:9" ht="11.25" customHeight="1" x14ac:dyDescent="0.2">
      <c r="A9333" s="181">
        <v>105997</v>
      </c>
      <c r="B9333" s="182" t="s">
        <v>3538</v>
      </c>
      <c r="C9333" s="182" t="s">
        <v>183</v>
      </c>
      <c r="D9333" s="183"/>
      <c r="E9333" s="188" t="s">
        <v>15193</v>
      </c>
      <c r="F9333" s="186">
        <v>0</v>
      </c>
      <c r="G9333" s="185" t="s">
        <v>6096</v>
      </c>
      <c r="H9333" s="110" t="s">
        <v>6168</v>
      </c>
      <c r="I9333" s="110"/>
    </row>
    <row r="9334" spans="1:9" ht="11.25" customHeight="1" x14ac:dyDescent="0.2">
      <c r="A9334" s="181">
        <v>105998</v>
      </c>
      <c r="B9334" s="182" t="s">
        <v>10395</v>
      </c>
      <c r="C9334" s="182" t="s">
        <v>4532</v>
      </c>
      <c r="D9334" s="183"/>
      <c r="E9334" s="188" t="s">
        <v>15193</v>
      </c>
      <c r="F9334" s="186">
        <v>0</v>
      </c>
      <c r="G9334" s="185" t="s">
        <v>6096</v>
      </c>
      <c r="H9334" s="110" t="s">
        <v>6168</v>
      </c>
      <c r="I9334" s="110"/>
    </row>
    <row r="9335" spans="1:9" ht="11.25" customHeight="1" x14ac:dyDescent="0.2">
      <c r="A9335" s="181">
        <v>105999</v>
      </c>
      <c r="B9335" s="182" t="s">
        <v>10394</v>
      </c>
      <c r="C9335" s="182" t="s">
        <v>4532</v>
      </c>
      <c r="D9335" s="183"/>
      <c r="E9335" s="188" t="s">
        <v>15193</v>
      </c>
      <c r="F9335" s="186">
        <v>0</v>
      </c>
      <c r="G9335" s="185" t="s">
        <v>6096</v>
      </c>
      <c r="H9335" s="110" t="s">
        <v>6168</v>
      </c>
      <c r="I9335" s="110"/>
    </row>
    <row r="9336" spans="1:9" ht="11.25" customHeight="1" x14ac:dyDescent="0.2">
      <c r="A9336" s="181">
        <v>106000</v>
      </c>
      <c r="B9336" s="182" t="s">
        <v>4074</v>
      </c>
      <c r="C9336" s="182" t="s">
        <v>178</v>
      </c>
      <c r="D9336" s="183"/>
      <c r="E9336" s="188" t="s">
        <v>15193</v>
      </c>
      <c r="F9336" s="186">
        <v>0</v>
      </c>
      <c r="G9336" s="185" t="s">
        <v>6096</v>
      </c>
      <c r="H9336" s="110" t="s">
        <v>6168</v>
      </c>
      <c r="I9336" s="110"/>
    </row>
    <row r="9337" spans="1:9" ht="11.25" customHeight="1" x14ac:dyDescent="0.2">
      <c r="A9337" s="181">
        <v>106001</v>
      </c>
      <c r="B9337" s="182" t="s">
        <v>10393</v>
      </c>
      <c r="C9337" s="182" t="s">
        <v>178</v>
      </c>
      <c r="D9337" s="184"/>
      <c r="E9337" s="188" t="s">
        <v>15193</v>
      </c>
      <c r="F9337" s="186">
        <v>0</v>
      </c>
      <c r="G9337" s="185" t="s">
        <v>6096</v>
      </c>
      <c r="H9337" s="110" t="s">
        <v>6168</v>
      </c>
      <c r="I9337" s="110"/>
    </row>
    <row r="9338" spans="1:9" ht="11.25" customHeight="1" x14ac:dyDescent="0.2">
      <c r="A9338" s="181">
        <v>106002</v>
      </c>
      <c r="B9338" s="182" t="s">
        <v>10392</v>
      </c>
      <c r="C9338" s="182" t="s">
        <v>178</v>
      </c>
      <c r="D9338" s="184">
        <v>45442</v>
      </c>
      <c r="E9338" s="188" t="s">
        <v>10909</v>
      </c>
      <c r="F9338" s="186">
        <v>0</v>
      </c>
      <c r="G9338" s="185" t="s">
        <v>6096</v>
      </c>
      <c r="H9338" s="110" t="s">
        <v>6168</v>
      </c>
      <c r="I9338" s="110"/>
    </row>
    <row r="9339" spans="1:9" ht="11.25" customHeight="1" x14ac:dyDescent="0.2">
      <c r="A9339" s="181">
        <v>106003</v>
      </c>
      <c r="B9339" s="182" t="s">
        <v>9060</v>
      </c>
      <c r="C9339" s="182" t="s">
        <v>178</v>
      </c>
      <c r="D9339" s="183">
        <v>45442</v>
      </c>
      <c r="E9339" s="188" t="s">
        <v>10909</v>
      </c>
      <c r="F9339" s="186">
        <v>57917342.990000002</v>
      </c>
      <c r="G9339" s="185" t="s">
        <v>6096</v>
      </c>
      <c r="H9339" s="110" t="s">
        <v>6168</v>
      </c>
      <c r="I9339" s="110"/>
    </row>
    <row r="9340" spans="1:9" ht="11.25" customHeight="1" x14ac:dyDescent="0.2">
      <c r="A9340" s="181">
        <v>106004</v>
      </c>
      <c r="B9340" s="182" t="s">
        <v>9059</v>
      </c>
      <c r="C9340" s="182" t="s">
        <v>178</v>
      </c>
      <c r="D9340" s="184">
        <v>45015</v>
      </c>
      <c r="E9340" s="188" t="s">
        <v>15194</v>
      </c>
      <c r="F9340" s="186">
        <v>36138614</v>
      </c>
      <c r="G9340" s="185" t="s">
        <v>6096</v>
      </c>
      <c r="H9340" s="110" t="s">
        <v>6168</v>
      </c>
      <c r="I9340" s="110"/>
    </row>
    <row r="9341" spans="1:9" ht="11.25" customHeight="1" x14ac:dyDescent="0.2">
      <c r="A9341" s="181">
        <v>106005</v>
      </c>
      <c r="B9341" s="182" t="s">
        <v>5282</v>
      </c>
      <c r="C9341" s="182" t="s">
        <v>178</v>
      </c>
      <c r="D9341" s="183">
        <v>45433</v>
      </c>
      <c r="E9341" s="188" t="s">
        <v>10909</v>
      </c>
      <c r="F9341" s="186">
        <v>63868302</v>
      </c>
      <c r="G9341" s="185" t="s">
        <v>6096</v>
      </c>
      <c r="H9341" s="110" t="s">
        <v>6168</v>
      </c>
      <c r="I9341" s="110"/>
    </row>
    <row r="9342" spans="1:9" ht="11.25" customHeight="1" x14ac:dyDescent="0.2">
      <c r="A9342" s="181">
        <v>106006</v>
      </c>
      <c r="B9342" s="182" t="s">
        <v>6111</v>
      </c>
      <c r="C9342" s="182" t="s">
        <v>178</v>
      </c>
      <c r="D9342" s="183">
        <v>45442</v>
      </c>
      <c r="E9342" s="188" t="s">
        <v>10909</v>
      </c>
      <c r="F9342" s="186">
        <v>63866256</v>
      </c>
      <c r="G9342" s="185" t="s">
        <v>6096</v>
      </c>
      <c r="H9342" s="110" t="s">
        <v>6168</v>
      </c>
      <c r="I9342" s="110"/>
    </row>
    <row r="9343" spans="1:9" ht="11.25" customHeight="1" x14ac:dyDescent="0.2">
      <c r="A9343" s="181">
        <v>106007</v>
      </c>
      <c r="B9343" s="182" t="s">
        <v>9058</v>
      </c>
      <c r="C9343" s="182" t="s">
        <v>178</v>
      </c>
      <c r="D9343" s="183">
        <v>45442</v>
      </c>
      <c r="E9343" s="188" t="s">
        <v>10909</v>
      </c>
      <c r="F9343" s="186">
        <v>46417754</v>
      </c>
      <c r="G9343" s="185" t="s">
        <v>6096</v>
      </c>
      <c r="H9343" s="110" t="s">
        <v>6177</v>
      </c>
      <c r="I9343" s="110"/>
    </row>
    <row r="9344" spans="1:9" ht="11.25" customHeight="1" x14ac:dyDescent="0.2">
      <c r="A9344" s="181">
        <v>106008</v>
      </c>
      <c r="B9344" s="182" t="s">
        <v>3464</v>
      </c>
      <c r="C9344" s="182" t="s">
        <v>178</v>
      </c>
      <c r="D9344" s="183">
        <v>45433</v>
      </c>
      <c r="E9344" s="188" t="s">
        <v>10909</v>
      </c>
      <c r="F9344" s="186">
        <v>30324679</v>
      </c>
      <c r="G9344" s="185" t="s">
        <v>6096</v>
      </c>
      <c r="H9344" s="110" t="s">
        <v>6097</v>
      </c>
      <c r="I9344" s="110"/>
    </row>
    <row r="9345" spans="1:9" ht="11.25" customHeight="1" x14ac:dyDescent="0.2">
      <c r="A9345" s="181">
        <v>106009</v>
      </c>
      <c r="B9345" s="182" t="s">
        <v>5310</v>
      </c>
      <c r="C9345" s="182" t="s">
        <v>178</v>
      </c>
      <c r="D9345" s="183">
        <v>44679</v>
      </c>
      <c r="E9345" s="188" t="s">
        <v>7328</v>
      </c>
      <c r="F9345" s="186">
        <v>7461011</v>
      </c>
      <c r="G9345" s="185" t="s">
        <v>6096</v>
      </c>
      <c r="H9345" s="110" t="s">
        <v>6097</v>
      </c>
      <c r="I9345" s="110"/>
    </row>
    <row r="9346" spans="1:9" ht="11.25" customHeight="1" x14ac:dyDescent="0.2">
      <c r="A9346" s="181">
        <v>106010</v>
      </c>
      <c r="B9346" s="182" t="s">
        <v>3479</v>
      </c>
      <c r="C9346" s="182" t="s">
        <v>178</v>
      </c>
      <c r="D9346" s="184">
        <v>45442</v>
      </c>
      <c r="E9346" s="188" t="s">
        <v>10909</v>
      </c>
      <c r="F9346" s="186">
        <v>30314242</v>
      </c>
      <c r="G9346" s="185" t="s">
        <v>11793</v>
      </c>
      <c r="H9346" s="110" t="s">
        <v>6664</v>
      </c>
      <c r="I9346" s="110"/>
    </row>
    <row r="9347" spans="1:9" ht="11.25" customHeight="1" x14ac:dyDescent="0.2">
      <c r="A9347" s="181">
        <v>106012</v>
      </c>
      <c r="B9347" s="182" t="s">
        <v>9057</v>
      </c>
      <c r="C9347" s="182" t="s">
        <v>178</v>
      </c>
      <c r="D9347" s="183">
        <v>45442</v>
      </c>
      <c r="E9347" s="188" t="s">
        <v>10909</v>
      </c>
      <c r="F9347" s="186">
        <v>67711761.010000005</v>
      </c>
      <c r="G9347" s="185" t="s">
        <v>11793</v>
      </c>
      <c r="H9347" s="110" t="s">
        <v>6664</v>
      </c>
      <c r="I9347" s="110"/>
    </row>
    <row r="9348" spans="1:9" ht="11.25" customHeight="1" x14ac:dyDescent="0.2">
      <c r="A9348" s="181">
        <v>106013</v>
      </c>
      <c r="B9348" s="182" t="s">
        <v>9056</v>
      </c>
      <c r="C9348" s="182" t="s">
        <v>178</v>
      </c>
      <c r="D9348" s="183">
        <v>45442</v>
      </c>
      <c r="E9348" s="188" t="s">
        <v>10909</v>
      </c>
      <c r="F9348" s="186">
        <v>79567882</v>
      </c>
      <c r="G9348" s="185" t="s">
        <v>11793</v>
      </c>
      <c r="H9348" s="110" t="s">
        <v>6664</v>
      </c>
      <c r="I9348" s="110"/>
    </row>
    <row r="9349" spans="1:9" ht="11.25" customHeight="1" x14ac:dyDescent="0.2">
      <c r="A9349" s="181">
        <v>106014</v>
      </c>
      <c r="B9349" s="182" t="s">
        <v>9078</v>
      </c>
      <c r="C9349" s="182" t="s">
        <v>178</v>
      </c>
      <c r="D9349" s="184">
        <v>45447</v>
      </c>
      <c r="E9349" s="188" t="s">
        <v>10909</v>
      </c>
      <c r="F9349" s="186">
        <v>14921765</v>
      </c>
      <c r="G9349" s="185" t="s">
        <v>11796</v>
      </c>
      <c r="H9349" s="110" t="s">
        <v>6451</v>
      </c>
      <c r="I9349" s="110"/>
    </row>
    <row r="9350" spans="1:9" ht="11.25" customHeight="1" x14ac:dyDescent="0.2">
      <c r="A9350" s="181">
        <v>106015</v>
      </c>
      <c r="B9350" s="182" t="s">
        <v>9055</v>
      </c>
      <c r="C9350" s="182" t="s">
        <v>178</v>
      </c>
      <c r="D9350" s="183">
        <v>45433</v>
      </c>
      <c r="E9350" s="188" t="s">
        <v>10909</v>
      </c>
      <c r="F9350" s="186">
        <v>69899006</v>
      </c>
      <c r="G9350" s="185" t="s">
        <v>11797</v>
      </c>
      <c r="H9350" s="110" t="s">
        <v>6451</v>
      </c>
      <c r="I9350" s="110"/>
    </row>
    <row r="9351" spans="1:9" ht="11.25" customHeight="1" x14ac:dyDescent="0.2">
      <c r="A9351" s="181">
        <v>106016</v>
      </c>
      <c r="B9351" s="182" t="s">
        <v>9054</v>
      </c>
      <c r="C9351" s="182" t="s">
        <v>178</v>
      </c>
      <c r="D9351" s="184">
        <v>45442</v>
      </c>
      <c r="E9351" s="188" t="s">
        <v>10909</v>
      </c>
      <c r="F9351" s="186">
        <v>11020979</v>
      </c>
      <c r="G9351" s="185" t="s">
        <v>6096</v>
      </c>
      <c r="H9351" s="110" t="s">
        <v>6451</v>
      </c>
      <c r="I9351" s="110"/>
    </row>
    <row r="9352" spans="1:9" ht="11.25" customHeight="1" x14ac:dyDescent="0.2">
      <c r="A9352" s="181">
        <v>106017</v>
      </c>
      <c r="B9352" s="182" t="s">
        <v>9053</v>
      </c>
      <c r="C9352" s="182" t="s">
        <v>178</v>
      </c>
      <c r="D9352" s="184">
        <v>45442</v>
      </c>
      <c r="E9352" s="188" t="s">
        <v>10909</v>
      </c>
      <c r="F9352" s="186">
        <v>62457658</v>
      </c>
      <c r="G9352" s="185" t="s">
        <v>6096</v>
      </c>
      <c r="H9352" s="110" t="s">
        <v>6210</v>
      </c>
      <c r="I9352" s="110"/>
    </row>
    <row r="9353" spans="1:9" ht="11.25" customHeight="1" x14ac:dyDescent="0.2">
      <c r="A9353" s="181">
        <v>106018</v>
      </c>
      <c r="B9353" s="182" t="s">
        <v>9052</v>
      </c>
      <c r="C9353" s="182" t="s">
        <v>178</v>
      </c>
      <c r="D9353" s="183">
        <v>45442</v>
      </c>
      <c r="E9353" s="188" t="s">
        <v>10909</v>
      </c>
      <c r="F9353" s="186">
        <v>41985113</v>
      </c>
      <c r="G9353" s="185" t="s">
        <v>9194</v>
      </c>
      <c r="H9353" s="110" t="s">
        <v>6560</v>
      </c>
      <c r="I9353" s="110"/>
    </row>
    <row r="9354" spans="1:9" ht="11.25" customHeight="1" x14ac:dyDescent="0.2">
      <c r="A9354" s="181">
        <v>106019</v>
      </c>
      <c r="B9354" s="182" t="s">
        <v>9051</v>
      </c>
      <c r="C9354" s="182" t="s">
        <v>178</v>
      </c>
      <c r="D9354" s="183">
        <v>45442</v>
      </c>
      <c r="E9354" s="188" t="s">
        <v>10909</v>
      </c>
      <c r="F9354" s="186">
        <v>47289480</v>
      </c>
      <c r="G9354" s="185" t="s">
        <v>9194</v>
      </c>
      <c r="H9354" s="110" t="s">
        <v>6560</v>
      </c>
      <c r="I9354" s="110"/>
    </row>
    <row r="9355" spans="1:9" ht="11.25" customHeight="1" x14ac:dyDescent="0.2">
      <c r="A9355" s="181">
        <v>106020</v>
      </c>
      <c r="B9355" s="182" t="s">
        <v>9050</v>
      </c>
      <c r="C9355" s="182" t="s">
        <v>178</v>
      </c>
      <c r="D9355" s="183"/>
      <c r="E9355" s="188" t="s">
        <v>15193</v>
      </c>
      <c r="F9355" s="186">
        <v>116814391</v>
      </c>
      <c r="G9355" s="185" t="s">
        <v>6096</v>
      </c>
      <c r="H9355" s="110" t="s">
        <v>6221</v>
      </c>
      <c r="I9355" s="110"/>
    </row>
    <row r="9356" spans="1:9" ht="11.25" customHeight="1" x14ac:dyDescent="0.2">
      <c r="A9356" s="181">
        <v>106021</v>
      </c>
      <c r="B9356" s="182" t="s">
        <v>10391</v>
      </c>
      <c r="C9356" s="182" t="s">
        <v>178</v>
      </c>
      <c r="D9356" s="183"/>
      <c r="E9356" s="188" t="s">
        <v>15193</v>
      </c>
      <c r="F9356" s="186">
        <v>0</v>
      </c>
      <c r="G9356" s="185" t="s">
        <v>6096</v>
      </c>
      <c r="H9356" s="110" t="s">
        <v>6221</v>
      </c>
      <c r="I9356" s="110"/>
    </row>
    <row r="9357" spans="1:9" ht="11.25" customHeight="1" x14ac:dyDescent="0.2">
      <c r="A9357" s="181">
        <v>106022</v>
      </c>
      <c r="B9357" s="182" t="s">
        <v>10390</v>
      </c>
      <c r="C9357" s="182" t="s">
        <v>178</v>
      </c>
      <c r="D9357" s="183">
        <v>43738</v>
      </c>
      <c r="E9357" s="188" t="s">
        <v>15195</v>
      </c>
      <c r="F9357" s="186">
        <v>0</v>
      </c>
      <c r="G9357" s="185" t="s">
        <v>7597</v>
      </c>
      <c r="H9357" s="110" t="s">
        <v>6130</v>
      </c>
      <c r="I9357" s="110"/>
    </row>
    <row r="9358" spans="1:9" ht="11.25" customHeight="1" x14ac:dyDescent="0.2">
      <c r="A9358" s="181">
        <v>106023</v>
      </c>
      <c r="B9358" s="182" t="s">
        <v>8224</v>
      </c>
      <c r="C9358" s="182" t="s">
        <v>4484</v>
      </c>
      <c r="D9358" s="183"/>
      <c r="E9358" s="188" t="s">
        <v>15193</v>
      </c>
      <c r="F9358" s="186">
        <v>2892226</v>
      </c>
      <c r="G9358" s="185" t="s">
        <v>7597</v>
      </c>
      <c r="H9358" s="110" t="s">
        <v>6130</v>
      </c>
      <c r="I9358" s="110"/>
    </row>
    <row r="9359" spans="1:9" ht="11.25" customHeight="1" x14ac:dyDescent="0.2">
      <c r="A9359" s="181">
        <v>106024</v>
      </c>
      <c r="B9359" s="182" t="s">
        <v>10389</v>
      </c>
      <c r="C9359" s="182" t="s">
        <v>887</v>
      </c>
      <c r="D9359" s="183"/>
      <c r="E9359" s="188" t="s">
        <v>15193</v>
      </c>
      <c r="F9359" s="186">
        <v>0</v>
      </c>
      <c r="G9359" s="185" t="s">
        <v>6096</v>
      </c>
      <c r="H9359" s="110" t="s">
        <v>6560</v>
      </c>
      <c r="I9359" s="110"/>
    </row>
    <row r="9360" spans="1:9" ht="11.25" customHeight="1" x14ac:dyDescent="0.2">
      <c r="A9360" s="181">
        <v>106025</v>
      </c>
      <c r="B9360" s="182" t="s">
        <v>10388</v>
      </c>
      <c r="C9360" s="182" t="s">
        <v>178</v>
      </c>
      <c r="D9360" s="183"/>
      <c r="E9360" s="188" t="s">
        <v>15193</v>
      </c>
      <c r="F9360" s="186">
        <v>0</v>
      </c>
      <c r="G9360" s="185" t="s">
        <v>11803</v>
      </c>
      <c r="H9360" s="110" t="s">
        <v>6406</v>
      </c>
      <c r="I9360" s="110"/>
    </row>
    <row r="9361" spans="1:9" ht="11.25" customHeight="1" x14ac:dyDescent="0.2">
      <c r="A9361" s="181">
        <v>106026</v>
      </c>
      <c r="B9361" s="182" t="s">
        <v>10386</v>
      </c>
      <c r="C9361" s="182" t="s">
        <v>4532</v>
      </c>
      <c r="D9361" s="183"/>
      <c r="E9361" s="188" t="s">
        <v>15193</v>
      </c>
      <c r="F9361" s="186">
        <v>0</v>
      </c>
      <c r="G9361" s="185" t="s">
        <v>6096</v>
      </c>
      <c r="H9361" s="110" t="s">
        <v>6664</v>
      </c>
      <c r="I9361" s="110"/>
    </row>
    <row r="9362" spans="1:9" ht="11.25" customHeight="1" x14ac:dyDescent="0.2">
      <c r="A9362" s="181">
        <v>106027</v>
      </c>
      <c r="B9362" s="182" t="s">
        <v>10385</v>
      </c>
      <c r="C9362" s="182" t="s">
        <v>178</v>
      </c>
      <c r="D9362" s="183"/>
      <c r="E9362" s="188" t="s">
        <v>15193</v>
      </c>
      <c r="F9362" s="186">
        <v>0</v>
      </c>
      <c r="G9362" s="185" t="s">
        <v>6500</v>
      </c>
      <c r="H9362" s="110" t="s">
        <v>6440</v>
      </c>
      <c r="I9362" s="110"/>
    </row>
    <row r="9363" spans="1:9" ht="11.25" customHeight="1" x14ac:dyDescent="0.2">
      <c r="A9363" s="181">
        <v>106028</v>
      </c>
      <c r="B9363" s="182" t="s">
        <v>10384</v>
      </c>
      <c r="C9363" s="182" t="s">
        <v>183</v>
      </c>
      <c r="D9363" s="183"/>
      <c r="E9363" s="188" t="s">
        <v>15193</v>
      </c>
      <c r="F9363" s="186">
        <v>0</v>
      </c>
      <c r="G9363" s="185" t="s">
        <v>6963</v>
      </c>
      <c r="H9363" s="110" t="s">
        <v>6152</v>
      </c>
      <c r="I9363" s="110"/>
    </row>
    <row r="9364" spans="1:9" ht="11.25" customHeight="1" x14ac:dyDescent="0.2">
      <c r="A9364" s="181">
        <v>106029</v>
      </c>
      <c r="B9364" s="182" t="s">
        <v>10383</v>
      </c>
      <c r="C9364" s="182" t="s">
        <v>178</v>
      </c>
      <c r="D9364" s="183"/>
      <c r="E9364" s="188" t="s">
        <v>15193</v>
      </c>
      <c r="F9364" s="186">
        <v>0</v>
      </c>
      <c r="G9364" s="185" t="s">
        <v>11806</v>
      </c>
      <c r="H9364" s="110" t="s">
        <v>6130</v>
      </c>
      <c r="I9364" s="110"/>
    </row>
    <row r="9365" spans="1:9" ht="11.25" customHeight="1" x14ac:dyDescent="0.2">
      <c r="A9365" s="181">
        <v>106030</v>
      </c>
      <c r="B9365" s="182" t="s">
        <v>1655</v>
      </c>
      <c r="C9365" s="182" t="s">
        <v>183</v>
      </c>
      <c r="D9365" s="183"/>
      <c r="E9365" s="188" t="s">
        <v>15193</v>
      </c>
      <c r="F9365" s="186">
        <v>0</v>
      </c>
      <c r="G9365" s="185" t="s">
        <v>8080</v>
      </c>
      <c r="H9365" s="110" t="s">
        <v>6152</v>
      </c>
      <c r="I9365" s="110"/>
    </row>
    <row r="9366" spans="1:9" ht="11.25" customHeight="1" x14ac:dyDescent="0.2">
      <c r="A9366" s="181">
        <v>106031</v>
      </c>
      <c r="B9366" s="182" t="s">
        <v>4376</v>
      </c>
      <c r="C9366" s="182" t="s">
        <v>273</v>
      </c>
      <c r="D9366" s="183"/>
      <c r="E9366" s="188" t="s">
        <v>15193</v>
      </c>
      <c r="F9366" s="186">
        <v>0</v>
      </c>
      <c r="G9366" s="185" t="s">
        <v>8080</v>
      </c>
      <c r="H9366" s="110" t="s">
        <v>6152</v>
      </c>
      <c r="I9366" s="110"/>
    </row>
    <row r="9367" spans="1:9" ht="11.25" customHeight="1" x14ac:dyDescent="0.2">
      <c r="A9367" s="181">
        <v>106032</v>
      </c>
      <c r="B9367" s="182" t="s">
        <v>10382</v>
      </c>
      <c r="C9367" s="182" t="s">
        <v>171</v>
      </c>
      <c r="D9367" s="184"/>
      <c r="E9367" s="188" t="s">
        <v>15193</v>
      </c>
      <c r="F9367" s="186">
        <v>0</v>
      </c>
      <c r="G9367" s="185" t="s">
        <v>8080</v>
      </c>
      <c r="H9367" s="110" t="s">
        <v>6152</v>
      </c>
      <c r="I9367" s="110"/>
    </row>
    <row r="9368" spans="1:9" ht="11.25" customHeight="1" x14ac:dyDescent="0.2">
      <c r="A9368" s="181">
        <v>106033</v>
      </c>
      <c r="B9368" s="182" t="s">
        <v>10381</v>
      </c>
      <c r="C9368" s="182" t="s">
        <v>171</v>
      </c>
      <c r="D9368" s="183"/>
      <c r="E9368" s="188" t="s">
        <v>15193</v>
      </c>
      <c r="F9368" s="186">
        <v>0</v>
      </c>
      <c r="G9368" s="185" t="s">
        <v>6455</v>
      </c>
      <c r="H9368" s="110" t="s">
        <v>6152</v>
      </c>
      <c r="I9368" s="110"/>
    </row>
    <row r="9369" spans="1:9" ht="11.25" customHeight="1" x14ac:dyDescent="0.2">
      <c r="A9369" s="181">
        <v>106034</v>
      </c>
      <c r="B9369" s="182" t="s">
        <v>10380</v>
      </c>
      <c r="C9369" s="182" t="s">
        <v>171</v>
      </c>
      <c r="D9369" s="183">
        <v>43544</v>
      </c>
      <c r="E9369" s="188" t="s">
        <v>15195</v>
      </c>
      <c r="F9369" s="186">
        <v>0</v>
      </c>
      <c r="G9369" s="185" t="s">
        <v>6455</v>
      </c>
      <c r="H9369" s="110" t="s">
        <v>6152</v>
      </c>
      <c r="I9369" s="110"/>
    </row>
    <row r="9370" spans="1:9" ht="11.25" customHeight="1" x14ac:dyDescent="0.2">
      <c r="A9370" s="181">
        <v>106035</v>
      </c>
      <c r="B9370" s="182" t="s">
        <v>8902</v>
      </c>
      <c r="C9370" s="182" t="s">
        <v>178</v>
      </c>
      <c r="D9370" s="183">
        <v>43544</v>
      </c>
      <c r="E9370" s="188" t="s">
        <v>15195</v>
      </c>
      <c r="F9370" s="186">
        <v>53947.97</v>
      </c>
      <c r="G9370" s="185" t="s">
        <v>6455</v>
      </c>
      <c r="H9370" s="110" t="s">
        <v>6152</v>
      </c>
      <c r="I9370" s="110"/>
    </row>
    <row r="9371" spans="1:9" ht="11.25" customHeight="1" x14ac:dyDescent="0.2">
      <c r="A9371" s="181">
        <v>106036</v>
      </c>
      <c r="B9371" s="182" t="s">
        <v>8901</v>
      </c>
      <c r="C9371" s="182" t="s">
        <v>178</v>
      </c>
      <c r="D9371" s="183"/>
      <c r="E9371" s="188" t="s">
        <v>15193</v>
      </c>
      <c r="F9371" s="186">
        <v>20768</v>
      </c>
      <c r="G9371" s="185" t="s">
        <v>6455</v>
      </c>
      <c r="H9371" s="110" t="s">
        <v>6152</v>
      </c>
      <c r="I9371" s="110"/>
    </row>
    <row r="9372" spans="1:9" ht="11.25" customHeight="1" x14ac:dyDescent="0.2">
      <c r="A9372" s="181">
        <v>106037</v>
      </c>
      <c r="B9372" s="182" t="s">
        <v>4404</v>
      </c>
      <c r="C9372" s="182" t="s">
        <v>178</v>
      </c>
      <c r="D9372" s="183"/>
      <c r="E9372" s="188" t="s">
        <v>15193</v>
      </c>
      <c r="F9372" s="186">
        <v>0</v>
      </c>
      <c r="G9372" s="185" t="s">
        <v>6455</v>
      </c>
      <c r="H9372" s="110" t="s">
        <v>6152</v>
      </c>
      <c r="I9372" s="110"/>
    </row>
    <row r="9373" spans="1:9" ht="11.25" customHeight="1" x14ac:dyDescent="0.2">
      <c r="A9373" s="181">
        <v>106038</v>
      </c>
      <c r="B9373" s="182" t="s">
        <v>4405</v>
      </c>
      <c r="C9373" s="182" t="s">
        <v>178</v>
      </c>
      <c r="D9373" s="184"/>
      <c r="E9373" s="188" t="s">
        <v>15193</v>
      </c>
      <c r="F9373" s="186">
        <v>0</v>
      </c>
      <c r="G9373" s="185" t="s">
        <v>6455</v>
      </c>
      <c r="H9373" s="110" t="s">
        <v>6152</v>
      </c>
      <c r="I9373" s="110"/>
    </row>
    <row r="9374" spans="1:9" ht="11.25" customHeight="1" x14ac:dyDescent="0.2">
      <c r="A9374" s="181">
        <v>106039</v>
      </c>
      <c r="B9374" s="182" t="s">
        <v>4403</v>
      </c>
      <c r="C9374" s="182" t="s">
        <v>178</v>
      </c>
      <c r="D9374" s="183">
        <v>43543</v>
      </c>
      <c r="E9374" s="188" t="s">
        <v>15195</v>
      </c>
      <c r="F9374" s="186">
        <v>0</v>
      </c>
      <c r="G9374" s="185" t="s">
        <v>6455</v>
      </c>
      <c r="H9374" s="110" t="s">
        <v>6152</v>
      </c>
      <c r="I9374" s="110"/>
    </row>
    <row r="9375" spans="1:9" ht="11.25" customHeight="1" x14ac:dyDescent="0.2">
      <c r="A9375" s="181">
        <v>106040</v>
      </c>
      <c r="B9375" s="182" t="s">
        <v>8933</v>
      </c>
      <c r="C9375" s="182" t="s">
        <v>178</v>
      </c>
      <c r="D9375" s="183">
        <v>43536</v>
      </c>
      <c r="E9375" s="188" t="s">
        <v>15195</v>
      </c>
      <c r="F9375" s="186">
        <v>109989</v>
      </c>
      <c r="G9375" s="185" t="s">
        <v>6963</v>
      </c>
      <c r="H9375" s="110" t="s">
        <v>6152</v>
      </c>
      <c r="I9375" s="110"/>
    </row>
    <row r="9376" spans="1:9" ht="11.25" customHeight="1" x14ac:dyDescent="0.2">
      <c r="A9376" s="181">
        <v>106041</v>
      </c>
      <c r="B9376" s="182" t="s">
        <v>9011</v>
      </c>
      <c r="C9376" s="182" t="s">
        <v>171</v>
      </c>
      <c r="D9376" s="183">
        <v>43606</v>
      </c>
      <c r="E9376" s="188" t="s">
        <v>15195</v>
      </c>
      <c r="F9376" s="186">
        <v>38023</v>
      </c>
      <c r="G9376" s="185" t="s">
        <v>6455</v>
      </c>
      <c r="H9376" s="110" t="s">
        <v>6152</v>
      </c>
      <c r="I9376" s="110"/>
    </row>
    <row r="9377" spans="1:9" ht="11.25" customHeight="1" x14ac:dyDescent="0.2">
      <c r="A9377" s="181">
        <v>106043</v>
      </c>
      <c r="B9377" s="182" t="s">
        <v>4419</v>
      </c>
      <c r="C9377" s="182" t="s">
        <v>178</v>
      </c>
      <c r="D9377" s="184"/>
      <c r="E9377" s="188" t="s">
        <v>15193</v>
      </c>
      <c r="F9377" s="186">
        <v>66487</v>
      </c>
      <c r="G9377" s="185" t="s">
        <v>6455</v>
      </c>
      <c r="H9377" s="110" t="s">
        <v>6152</v>
      </c>
      <c r="I9377" s="110"/>
    </row>
    <row r="9378" spans="1:9" ht="11.25" customHeight="1" x14ac:dyDescent="0.2">
      <c r="A9378" s="181">
        <v>106044</v>
      </c>
      <c r="B9378" s="182" t="s">
        <v>4418</v>
      </c>
      <c r="C9378" s="182" t="s">
        <v>178</v>
      </c>
      <c r="D9378" s="184"/>
      <c r="E9378" s="188" t="s">
        <v>15193</v>
      </c>
      <c r="F9378" s="186">
        <v>0</v>
      </c>
      <c r="G9378" s="185" t="s">
        <v>7812</v>
      </c>
      <c r="H9378" s="110" t="s">
        <v>6152</v>
      </c>
      <c r="I9378" s="110"/>
    </row>
    <row r="9379" spans="1:9" ht="11.25" customHeight="1" x14ac:dyDescent="0.2">
      <c r="A9379" s="181">
        <v>106045</v>
      </c>
      <c r="B9379" s="182" t="s">
        <v>10379</v>
      </c>
      <c r="C9379" s="182" t="s">
        <v>178</v>
      </c>
      <c r="D9379" s="183"/>
      <c r="E9379" s="188" t="s">
        <v>15193</v>
      </c>
      <c r="F9379" s="186">
        <v>0</v>
      </c>
      <c r="G9379" s="185" t="s">
        <v>6455</v>
      </c>
      <c r="H9379" s="110" t="s">
        <v>6152</v>
      </c>
      <c r="I9379" s="110"/>
    </row>
    <row r="9380" spans="1:9" ht="11.25" customHeight="1" x14ac:dyDescent="0.2">
      <c r="A9380" s="181">
        <v>106046</v>
      </c>
      <c r="B9380" s="182" t="s">
        <v>10378</v>
      </c>
      <c r="C9380" s="182" t="s">
        <v>178</v>
      </c>
      <c r="D9380" s="183">
        <v>45442</v>
      </c>
      <c r="E9380" s="188" t="s">
        <v>10909</v>
      </c>
      <c r="F9380" s="186">
        <v>0</v>
      </c>
      <c r="G9380" s="185" t="s">
        <v>6455</v>
      </c>
      <c r="H9380" s="110" t="s">
        <v>6152</v>
      </c>
      <c r="I9380" s="110"/>
    </row>
    <row r="9381" spans="1:9" ht="11.25" customHeight="1" x14ac:dyDescent="0.2">
      <c r="A9381" s="181">
        <v>106048</v>
      </c>
      <c r="B9381" s="182" t="s">
        <v>9077</v>
      </c>
      <c r="C9381" s="182" t="s">
        <v>178</v>
      </c>
      <c r="D9381" s="184">
        <v>45433</v>
      </c>
      <c r="E9381" s="188" t="s">
        <v>10909</v>
      </c>
      <c r="F9381" s="186">
        <v>223220989.00999999</v>
      </c>
      <c r="G9381" s="185" t="s">
        <v>6455</v>
      </c>
      <c r="H9381" s="110" t="s">
        <v>6152</v>
      </c>
      <c r="I9381" s="110"/>
    </row>
    <row r="9382" spans="1:9" ht="11.25" customHeight="1" x14ac:dyDescent="0.2">
      <c r="A9382" s="181">
        <v>106050</v>
      </c>
      <c r="B9382" s="182" t="s">
        <v>6101</v>
      </c>
      <c r="C9382" s="182" t="s">
        <v>178</v>
      </c>
      <c r="D9382" s="183">
        <v>45433</v>
      </c>
      <c r="E9382" s="188" t="s">
        <v>10909</v>
      </c>
      <c r="F9382" s="186">
        <v>202534480</v>
      </c>
      <c r="G9382" s="185" t="s">
        <v>6096</v>
      </c>
      <c r="H9382" s="110" t="s">
        <v>6203</v>
      </c>
      <c r="I9382" s="110"/>
    </row>
    <row r="9383" spans="1:9" ht="11.25" customHeight="1" x14ac:dyDescent="0.2">
      <c r="A9383" s="181">
        <v>106051</v>
      </c>
      <c r="B9383" s="182" t="s">
        <v>8982</v>
      </c>
      <c r="C9383" s="182" t="s">
        <v>178</v>
      </c>
      <c r="D9383" s="183">
        <v>45433</v>
      </c>
      <c r="E9383" s="188" t="s">
        <v>10909</v>
      </c>
      <c r="F9383" s="186">
        <v>28715682</v>
      </c>
      <c r="G9383" s="185" t="s">
        <v>6096</v>
      </c>
      <c r="H9383" s="110" t="s">
        <v>6203</v>
      </c>
      <c r="I9383" s="110"/>
    </row>
    <row r="9384" spans="1:9" ht="11.25" customHeight="1" x14ac:dyDescent="0.2">
      <c r="A9384" s="181">
        <v>106052</v>
      </c>
      <c r="B9384" s="182" t="s">
        <v>6099</v>
      </c>
      <c r="C9384" s="182" t="s">
        <v>178</v>
      </c>
      <c r="D9384" s="183">
        <v>45015</v>
      </c>
      <c r="E9384" s="188" t="s">
        <v>15194</v>
      </c>
      <c r="F9384" s="186">
        <v>133797644</v>
      </c>
      <c r="G9384" s="185" t="s">
        <v>6096</v>
      </c>
      <c r="H9384" s="110" t="s">
        <v>6097</v>
      </c>
      <c r="I9384" s="110"/>
    </row>
    <row r="9385" spans="1:9" ht="11.25" customHeight="1" x14ac:dyDescent="0.2">
      <c r="A9385" s="181">
        <v>106054</v>
      </c>
      <c r="B9385" s="182" t="s">
        <v>5291</v>
      </c>
      <c r="C9385" s="182" t="s">
        <v>178</v>
      </c>
      <c r="D9385" s="184">
        <v>45433</v>
      </c>
      <c r="E9385" s="188" t="s">
        <v>10909</v>
      </c>
      <c r="F9385" s="186">
        <v>39359180</v>
      </c>
      <c r="G9385" s="185" t="s">
        <v>11825</v>
      </c>
      <c r="H9385" s="110" t="s">
        <v>6560</v>
      </c>
      <c r="I9385" s="110"/>
    </row>
    <row r="9386" spans="1:9" ht="11.25" customHeight="1" x14ac:dyDescent="0.2">
      <c r="A9386" s="181">
        <v>106056</v>
      </c>
      <c r="B9386" s="182" t="s">
        <v>6095</v>
      </c>
      <c r="C9386" s="182" t="s">
        <v>178</v>
      </c>
      <c r="D9386" s="183"/>
      <c r="E9386" s="188" t="s">
        <v>15193</v>
      </c>
      <c r="F9386" s="186">
        <v>62203517.009999998</v>
      </c>
      <c r="G9386" s="185" t="s">
        <v>11826</v>
      </c>
      <c r="H9386" s="110" t="s">
        <v>6560</v>
      </c>
      <c r="I9386" s="110"/>
    </row>
    <row r="9387" spans="1:9" ht="11.25" customHeight="1" x14ac:dyDescent="0.2">
      <c r="A9387" s="181">
        <v>106057</v>
      </c>
      <c r="B9387" s="182" t="s">
        <v>10377</v>
      </c>
      <c r="C9387" s="182" t="s">
        <v>178</v>
      </c>
      <c r="D9387" s="183"/>
      <c r="E9387" s="188" t="s">
        <v>15193</v>
      </c>
      <c r="F9387" s="186">
        <v>0</v>
      </c>
      <c r="G9387" s="185" t="s">
        <v>11827</v>
      </c>
      <c r="H9387" s="110" t="s">
        <v>6560</v>
      </c>
      <c r="I9387" s="110"/>
    </row>
    <row r="9388" spans="1:9" ht="11.25" customHeight="1" x14ac:dyDescent="0.2">
      <c r="A9388" s="181">
        <v>106058</v>
      </c>
      <c r="B9388" s="182" t="s">
        <v>10376</v>
      </c>
      <c r="C9388" s="182" t="s">
        <v>178</v>
      </c>
      <c r="D9388" s="184"/>
      <c r="E9388" s="188" t="s">
        <v>15193</v>
      </c>
      <c r="F9388" s="186">
        <v>0</v>
      </c>
      <c r="G9388" s="185" t="s">
        <v>9194</v>
      </c>
      <c r="H9388" s="110" t="s">
        <v>6560</v>
      </c>
      <c r="I9388" s="110"/>
    </row>
    <row r="9389" spans="1:9" ht="11.25" customHeight="1" x14ac:dyDescent="0.2">
      <c r="A9389" s="181">
        <v>106059</v>
      </c>
      <c r="B9389" s="182" t="s">
        <v>3458</v>
      </c>
      <c r="C9389" s="182" t="s">
        <v>178</v>
      </c>
      <c r="D9389" s="184"/>
      <c r="E9389" s="188" t="s">
        <v>15193</v>
      </c>
      <c r="F9389" s="186">
        <v>0</v>
      </c>
      <c r="G9389" s="185" t="s">
        <v>6559</v>
      </c>
      <c r="H9389" s="110" t="s">
        <v>6560</v>
      </c>
      <c r="I9389" s="110"/>
    </row>
    <row r="9390" spans="1:9" ht="11.25" customHeight="1" x14ac:dyDescent="0.2">
      <c r="A9390" s="181">
        <v>106060</v>
      </c>
      <c r="B9390" s="182" t="s">
        <v>3457</v>
      </c>
      <c r="C9390" s="182" t="s">
        <v>178</v>
      </c>
      <c r="D9390" s="183"/>
      <c r="E9390" s="188" t="s">
        <v>15193</v>
      </c>
      <c r="F9390" s="186">
        <v>0</v>
      </c>
      <c r="G9390" s="185" t="s">
        <v>6157</v>
      </c>
      <c r="H9390" s="110" t="s">
        <v>6158</v>
      </c>
      <c r="I9390" s="110"/>
    </row>
    <row r="9391" spans="1:9" ht="11.25" customHeight="1" x14ac:dyDescent="0.2">
      <c r="A9391" s="181">
        <v>106061</v>
      </c>
      <c r="B9391" s="182" t="s">
        <v>10375</v>
      </c>
      <c r="C9391" s="182" t="s">
        <v>178</v>
      </c>
      <c r="D9391" s="183"/>
      <c r="E9391" s="188" t="s">
        <v>15193</v>
      </c>
      <c r="F9391" s="186">
        <v>0</v>
      </c>
      <c r="G9391" s="185" t="s">
        <v>6096</v>
      </c>
      <c r="H9391" s="110" t="s">
        <v>6605</v>
      </c>
      <c r="I9391" s="110"/>
    </row>
    <row r="9392" spans="1:9" ht="11.25" customHeight="1" x14ac:dyDescent="0.2">
      <c r="A9392" s="181">
        <v>106062</v>
      </c>
      <c r="B9392" s="182" t="s">
        <v>10374</v>
      </c>
      <c r="C9392" s="182" t="s">
        <v>178</v>
      </c>
      <c r="D9392" s="183"/>
      <c r="E9392" s="188" t="s">
        <v>15193</v>
      </c>
      <c r="F9392" s="186">
        <v>0</v>
      </c>
      <c r="G9392" s="185" t="s">
        <v>6096</v>
      </c>
      <c r="H9392" s="110" t="s">
        <v>6406</v>
      </c>
      <c r="I9392" s="110"/>
    </row>
    <row r="9393" spans="1:9" ht="11.25" customHeight="1" x14ac:dyDescent="0.2">
      <c r="A9393" s="181">
        <v>106063</v>
      </c>
      <c r="B9393" s="182" t="s">
        <v>10373</v>
      </c>
      <c r="C9393" s="182" t="s">
        <v>178</v>
      </c>
      <c r="D9393" s="183">
        <v>43839</v>
      </c>
      <c r="E9393" s="188" t="s">
        <v>15196</v>
      </c>
      <c r="F9393" s="186">
        <v>0</v>
      </c>
      <c r="G9393" s="185" t="s">
        <v>6096</v>
      </c>
      <c r="H9393" s="110" t="s">
        <v>6406</v>
      </c>
      <c r="I9393" s="110"/>
    </row>
    <row r="9394" spans="1:9" ht="11.25" customHeight="1" x14ac:dyDescent="0.2">
      <c r="A9394" s="181">
        <v>106064</v>
      </c>
      <c r="B9394" s="182" t="s">
        <v>2346</v>
      </c>
      <c r="C9394" s="182" t="s">
        <v>178</v>
      </c>
      <c r="D9394" s="183">
        <v>43839</v>
      </c>
      <c r="E9394" s="188" t="s">
        <v>15196</v>
      </c>
      <c r="F9394" s="186">
        <v>93316</v>
      </c>
      <c r="G9394" s="185" t="s">
        <v>8988</v>
      </c>
      <c r="H9394" s="110" t="s">
        <v>6164</v>
      </c>
      <c r="I9394" s="110"/>
    </row>
    <row r="9395" spans="1:9" ht="11.25" customHeight="1" x14ac:dyDescent="0.2">
      <c r="A9395" s="181">
        <v>106065</v>
      </c>
      <c r="B9395" s="182" t="s">
        <v>2558</v>
      </c>
      <c r="C9395" s="182" t="s">
        <v>171</v>
      </c>
      <c r="D9395" s="183">
        <v>43580</v>
      </c>
      <c r="E9395" s="188" t="s">
        <v>15195</v>
      </c>
      <c r="F9395" s="186">
        <v>3706.01</v>
      </c>
      <c r="G9395" s="185" t="s">
        <v>8988</v>
      </c>
      <c r="H9395" s="110" t="s">
        <v>6164</v>
      </c>
      <c r="I9395" s="110"/>
    </row>
    <row r="9396" spans="1:9" ht="11.25" customHeight="1" x14ac:dyDescent="0.2">
      <c r="A9396" s="181">
        <v>106066</v>
      </c>
      <c r="B9396" s="182" t="s">
        <v>8709</v>
      </c>
      <c r="C9396" s="182" t="s">
        <v>178</v>
      </c>
      <c r="D9396" s="183">
        <v>43839</v>
      </c>
      <c r="E9396" s="188" t="s">
        <v>15196</v>
      </c>
      <c r="F9396" s="186">
        <v>6549</v>
      </c>
      <c r="G9396" s="185" t="s">
        <v>9194</v>
      </c>
      <c r="H9396" s="110" t="s">
        <v>6560</v>
      </c>
      <c r="I9396" s="110"/>
    </row>
    <row r="9397" spans="1:9" ht="11.25" customHeight="1" x14ac:dyDescent="0.2">
      <c r="A9397" s="181">
        <v>106067</v>
      </c>
      <c r="B9397" s="182" t="s">
        <v>2563</v>
      </c>
      <c r="C9397" s="182" t="s">
        <v>171</v>
      </c>
      <c r="D9397" s="183"/>
      <c r="E9397" s="188" t="s">
        <v>15193</v>
      </c>
      <c r="F9397" s="186">
        <v>15810.01</v>
      </c>
      <c r="G9397" s="185" t="s">
        <v>9194</v>
      </c>
      <c r="H9397" s="110" t="s">
        <v>6560</v>
      </c>
      <c r="I9397" s="110"/>
    </row>
    <row r="9398" spans="1:9" ht="11.25" customHeight="1" x14ac:dyDescent="0.2">
      <c r="A9398" s="181">
        <v>106068</v>
      </c>
      <c r="B9398" s="182" t="s">
        <v>10372</v>
      </c>
      <c r="C9398" s="182" t="s">
        <v>178</v>
      </c>
      <c r="D9398" s="183">
        <v>43839</v>
      </c>
      <c r="E9398" s="188" t="s">
        <v>15196</v>
      </c>
      <c r="F9398" s="186">
        <v>0</v>
      </c>
      <c r="G9398" s="185" t="s">
        <v>9194</v>
      </c>
      <c r="H9398" s="110" t="s">
        <v>6560</v>
      </c>
      <c r="I9398" s="110"/>
    </row>
    <row r="9399" spans="1:9" ht="11.25" customHeight="1" x14ac:dyDescent="0.2">
      <c r="A9399" s="181">
        <v>106069</v>
      </c>
      <c r="B9399" s="182" t="s">
        <v>2560</v>
      </c>
      <c r="C9399" s="182" t="s">
        <v>171</v>
      </c>
      <c r="D9399" s="183">
        <v>43839</v>
      </c>
      <c r="E9399" s="188" t="s">
        <v>15196</v>
      </c>
      <c r="F9399" s="186">
        <v>9758</v>
      </c>
      <c r="G9399" s="185" t="s">
        <v>9194</v>
      </c>
      <c r="H9399" s="110" t="s">
        <v>6560</v>
      </c>
      <c r="I9399" s="110"/>
    </row>
    <row r="9400" spans="1:9" ht="11.25" customHeight="1" x14ac:dyDescent="0.2">
      <c r="A9400" s="181">
        <v>106070</v>
      </c>
      <c r="B9400" s="182" t="s">
        <v>7870</v>
      </c>
      <c r="C9400" s="182" t="s">
        <v>178</v>
      </c>
      <c r="D9400" s="183">
        <v>43839</v>
      </c>
      <c r="E9400" s="188" t="s">
        <v>15196</v>
      </c>
      <c r="F9400" s="186">
        <v>2038.01</v>
      </c>
      <c r="G9400" s="185" t="s">
        <v>6096</v>
      </c>
      <c r="H9400" s="110" t="s">
        <v>6210</v>
      </c>
      <c r="I9400" s="110"/>
    </row>
    <row r="9401" spans="1:9" ht="11.25" customHeight="1" x14ac:dyDescent="0.2">
      <c r="A9401" s="181">
        <v>106071</v>
      </c>
      <c r="B9401" s="182" t="s">
        <v>2565</v>
      </c>
      <c r="C9401" s="182" t="s">
        <v>171</v>
      </c>
      <c r="D9401" s="183">
        <v>43839</v>
      </c>
      <c r="E9401" s="188" t="s">
        <v>15196</v>
      </c>
      <c r="F9401" s="186">
        <v>6424</v>
      </c>
      <c r="G9401" s="185" t="s">
        <v>6096</v>
      </c>
      <c r="H9401" s="110" t="s">
        <v>6210</v>
      </c>
      <c r="I9401" s="110"/>
    </row>
    <row r="9402" spans="1:9" ht="11.25" customHeight="1" x14ac:dyDescent="0.2">
      <c r="A9402" s="181">
        <v>106072</v>
      </c>
      <c r="B9402" s="182" t="s">
        <v>7869</v>
      </c>
      <c r="C9402" s="182" t="s">
        <v>178</v>
      </c>
      <c r="D9402" s="183"/>
      <c r="E9402" s="188" t="s">
        <v>15193</v>
      </c>
      <c r="F9402" s="186">
        <v>2286</v>
      </c>
      <c r="G9402" s="185" t="s">
        <v>6096</v>
      </c>
      <c r="H9402" s="110" t="s">
        <v>6560</v>
      </c>
      <c r="I9402" s="110"/>
    </row>
    <row r="9403" spans="1:9" ht="11.25" customHeight="1" x14ac:dyDescent="0.2">
      <c r="A9403" s="181">
        <v>106073</v>
      </c>
      <c r="B9403" s="182" t="s">
        <v>2555</v>
      </c>
      <c r="C9403" s="182" t="s">
        <v>171</v>
      </c>
      <c r="D9403" s="183"/>
      <c r="E9403" s="188" t="s">
        <v>15193</v>
      </c>
      <c r="F9403" s="186">
        <v>0</v>
      </c>
      <c r="G9403" s="185" t="s">
        <v>8988</v>
      </c>
      <c r="H9403" s="110" t="s">
        <v>6164</v>
      </c>
      <c r="I9403" s="110"/>
    </row>
    <row r="9404" spans="1:9" ht="11.25" customHeight="1" x14ac:dyDescent="0.2">
      <c r="A9404" s="181">
        <v>106074</v>
      </c>
      <c r="B9404" s="182" t="s">
        <v>2556</v>
      </c>
      <c r="C9404" s="182" t="s">
        <v>171</v>
      </c>
      <c r="D9404" s="183">
        <v>43839</v>
      </c>
      <c r="E9404" s="188" t="s">
        <v>15196</v>
      </c>
      <c r="F9404" s="186">
        <v>0</v>
      </c>
      <c r="G9404" s="185" t="s">
        <v>8988</v>
      </c>
      <c r="H9404" s="110" t="s">
        <v>6164</v>
      </c>
      <c r="I9404" s="110"/>
    </row>
    <row r="9405" spans="1:9" ht="11.25" customHeight="1" x14ac:dyDescent="0.2">
      <c r="A9405" s="181">
        <v>106075</v>
      </c>
      <c r="B9405" s="182" t="s">
        <v>7868</v>
      </c>
      <c r="C9405" s="182" t="s">
        <v>178</v>
      </c>
      <c r="D9405" s="184">
        <v>43839</v>
      </c>
      <c r="E9405" s="188" t="s">
        <v>15196</v>
      </c>
      <c r="F9405" s="186">
        <v>1100</v>
      </c>
      <c r="G9405" s="185" t="s">
        <v>8988</v>
      </c>
      <c r="H9405" s="110" t="s">
        <v>6164</v>
      </c>
      <c r="I9405" s="110"/>
    </row>
    <row r="9406" spans="1:9" ht="11.25" customHeight="1" x14ac:dyDescent="0.2">
      <c r="A9406" s="181">
        <v>106076</v>
      </c>
      <c r="B9406" s="182" t="s">
        <v>2557</v>
      </c>
      <c r="C9406" s="182" t="s">
        <v>171</v>
      </c>
      <c r="D9406" s="184">
        <v>43870</v>
      </c>
      <c r="E9406" s="188" t="s">
        <v>15196</v>
      </c>
      <c r="F9406" s="186">
        <v>3706.01</v>
      </c>
      <c r="G9406" s="185" t="s">
        <v>8988</v>
      </c>
      <c r="H9406" s="110" t="s">
        <v>6164</v>
      </c>
      <c r="I9406" s="110"/>
    </row>
    <row r="9407" spans="1:9" ht="11.25" customHeight="1" x14ac:dyDescent="0.2">
      <c r="A9407" s="181">
        <v>106077</v>
      </c>
      <c r="B9407" s="182" t="s">
        <v>7867</v>
      </c>
      <c r="C9407" s="182" t="s">
        <v>178</v>
      </c>
      <c r="D9407" s="184"/>
      <c r="E9407" s="188" t="s">
        <v>15193</v>
      </c>
      <c r="F9407" s="186">
        <v>680</v>
      </c>
      <c r="G9407" s="185" t="s">
        <v>8988</v>
      </c>
      <c r="H9407" s="110" t="s">
        <v>6164</v>
      </c>
      <c r="I9407" s="110"/>
    </row>
    <row r="9408" spans="1:9" ht="11.25" customHeight="1" x14ac:dyDescent="0.2">
      <c r="A9408" s="181">
        <v>106078</v>
      </c>
      <c r="B9408" s="182" t="s">
        <v>2411</v>
      </c>
      <c r="C9408" s="182" t="s">
        <v>178</v>
      </c>
      <c r="D9408" s="183">
        <v>43843</v>
      </c>
      <c r="E9408" s="188" t="s">
        <v>15196</v>
      </c>
      <c r="F9408" s="186">
        <v>0</v>
      </c>
      <c r="G9408" s="185" t="s">
        <v>6096</v>
      </c>
      <c r="H9408" s="110" t="s">
        <v>6210</v>
      </c>
      <c r="I9408" s="110"/>
    </row>
    <row r="9409" spans="1:9" ht="11.25" customHeight="1" x14ac:dyDescent="0.2">
      <c r="A9409" s="181">
        <v>106079</v>
      </c>
      <c r="B9409" s="182" t="s">
        <v>2478</v>
      </c>
      <c r="C9409" s="182" t="s">
        <v>178</v>
      </c>
      <c r="D9409" s="184"/>
      <c r="E9409" s="188" t="s">
        <v>15193</v>
      </c>
      <c r="F9409" s="186">
        <v>679</v>
      </c>
      <c r="G9409" s="185" t="s">
        <v>6096</v>
      </c>
      <c r="H9409" s="110" t="s">
        <v>6210</v>
      </c>
      <c r="I9409" s="110"/>
    </row>
    <row r="9410" spans="1:9" ht="11.25" customHeight="1" x14ac:dyDescent="0.2">
      <c r="A9410" s="181">
        <v>106080</v>
      </c>
      <c r="B9410" s="182" t="s">
        <v>2506</v>
      </c>
      <c r="C9410" s="182" t="s">
        <v>178</v>
      </c>
      <c r="D9410" s="184"/>
      <c r="E9410" s="188" t="s">
        <v>15193</v>
      </c>
      <c r="F9410" s="186">
        <v>0</v>
      </c>
      <c r="G9410" s="185" t="s">
        <v>6096</v>
      </c>
      <c r="H9410" s="110" t="s">
        <v>6210</v>
      </c>
      <c r="I9410" s="110"/>
    </row>
    <row r="9411" spans="1:9" ht="11.25" customHeight="1" x14ac:dyDescent="0.2">
      <c r="A9411" s="181">
        <v>106081</v>
      </c>
      <c r="B9411" s="182" t="s">
        <v>2345</v>
      </c>
      <c r="C9411" s="182" t="s">
        <v>178</v>
      </c>
      <c r="D9411" s="184">
        <v>43843</v>
      </c>
      <c r="E9411" s="188" t="s">
        <v>15196</v>
      </c>
      <c r="F9411" s="186">
        <v>0</v>
      </c>
      <c r="G9411" s="185" t="s">
        <v>6096</v>
      </c>
      <c r="H9411" s="110" t="s">
        <v>6210</v>
      </c>
      <c r="I9411" s="110"/>
    </row>
    <row r="9412" spans="1:9" ht="11.25" customHeight="1" x14ac:dyDescent="0.2">
      <c r="A9412" s="181">
        <v>106082</v>
      </c>
      <c r="B9412" s="182" t="s">
        <v>2561</v>
      </c>
      <c r="C9412" s="182" t="s">
        <v>171</v>
      </c>
      <c r="D9412" s="184"/>
      <c r="E9412" s="188" t="s">
        <v>15193</v>
      </c>
      <c r="F9412" s="186">
        <v>24366</v>
      </c>
      <c r="G9412" s="185" t="s">
        <v>6096</v>
      </c>
      <c r="H9412" s="110" t="s">
        <v>6097</v>
      </c>
      <c r="I9412" s="110"/>
    </row>
    <row r="9413" spans="1:9" ht="11.25" customHeight="1" x14ac:dyDescent="0.2">
      <c r="A9413" s="181">
        <v>106083</v>
      </c>
      <c r="B9413" s="182" t="s">
        <v>10371</v>
      </c>
      <c r="C9413" s="182" t="s">
        <v>178</v>
      </c>
      <c r="D9413" s="183">
        <v>45009</v>
      </c>
      <c r="E9413" s="188" t="s">
        <v>15194</v>
      </c>
      <c r="F9413" s="186">
        <v>0</v>
      </c>
      <c r="G9413" s="185" t="s">
        <v>6096</v>
      </c>
      <c r="H9413" s="110" t="s">
        <v>6097</v>
      </c>
      <c r="I9413" s="110"/>
    </row>
    <row r="9414" spans="1:9" ht="11.25" customHeight="1" x14ac:dyDescent="0.2">
      <c r="A9414" s="181">
        <v>106084</v>
      </c>
      <c r="B9414" s="182" t="s">
        <v>7444</v>
      </c>
      <c r="C9414" s="182" t="s">
        <v>273</v>
      </c>
      <c r="D9414" s="183">
        <v>44624</v>
      </c>
      <c r="E9414" s="188" t="s">
        <v>7328</v>
      </c>
      <c r="F9414" s="186">
        <v>4164</v>
      </c>
      <c r="G9414" s="185" t="s">
        <v>6096</v>
      </c>
      <c r="H9414" s="110" t="s">
        <v>6210</v>
      </c>
      <c r="I9414" s="110"/>
    </row>
    <row r="9415" spans="1:9" ht="11.25" customHeight="1" x14ac:dyDescent="0.2">
      <c r="A9415" s="181">
        <v>106085</v>
      </c>
      <c r="B9415" s="182" t="s">
        <v>7376</v>
      </c>
      <c r="C9415" s="182" t="s">
        <v>273</v>
      </c>
      <c r="D9415" s="183">
        <v>45008</v>
      </c>
      <c r="E9415" s="188" t="s">
        <v>15194</v>
      </c>
      <c r="F9415" s="186">
        <v>2313</v>
      </c>
      <c r="G9415" s="185" t="s">
        <v>6096</v>
      </c>
      <c r="H9415" s="110" t="s">
        <v>6210</v>
      </c>
      <c r="I9415" s="110"/>
    </row>
    <row r="9416" spans="1:9" ht="11.25" customHeight="1" x14ac:dyDescent="0.2">
      <c r="A9416" s="181">
        <v>106086</v>
      </c>
      <c r="B9416" s="182" t="s">
        <v>7375</v>
      </c>
      <c r="C9416" s="182" t="s">
        <v>273</v>
      </c>
      <c r="D9416" s="183">
        <v>45008</v>
      </c>
      <c r="E9416" s="188" t="s">
        <v>15194</v>
      </c>
      <c r="F9416" s="186">
        <v>2722.01</v>
      </c>
      <c r="G9416" s="185" t="s">
        <v>6096</v>
      </c>
      <c r="H9416" s="110" t="s">
        <v>6210</v>
      </c>
      <c r="I9416" s="110"/>
    </row>
    <row r="9417" spans="1:9" ht="11.25" customHeight="1" x14ac:dyDescent="0.2">
      <c r="A9417" s="181">
        <v>106087</v>
      </c>
      <c r="B9417" s="182" t="s">
        <v>7374</v>
      </c>
      <c r="C9417" s="182" t="s">
        <v>273</v>
      </c>
      <c r="D9417" s="183">
        <v>45008</v>
      </c>
      <c r="E9417" s="188" t="s">
        <v>15194</v>
      </c>
      <c r="F9417" s="186">
        <v>6413.01</v>
      </c>
      <c r="G9417" s="185" t="s">
        <v>6096</v>
      </c>
      <c r="H9417" s="110" t="s">
        <v>6210</v>
      </c>
      <c r="I9417" s="110"/>
    </row>
    <row r="9418" spans="1:9" ht="11.25" customHeight="1" x14ac:dyDescent="0.2">
      <c r="A9418" s="181">
        <v>106088</v>
      </c>
      <c r="B9418" s="182" t="s">
        <v>7373</v>
      </c>
      <c r="C9418" s="182" t="s">
        <v>273</v>
      </c>
      <c r="D9418" s="183">
        <v>45008</v>
      </c>
      <c r="E9418" s="188" t="s">
        <v>15194</v>
      </c>
      <c r="F9418" s="186">
        <v>2403</v>
      </c>
      <c r="G9418" s="185" t="s">
        <v>6096</v>
      </c>
      <c r="H9418" s="110" t="s">
        <v>6210</v>
      </c>
      <c r="I9418" s="110"/>
    </row>
    <row r="9419" spans="1:9" ht="11.25" customHeight="1" x14ac:dyDescent="0.2">
      <c r="A9419" s="181">
        <v>106089</v>
      </c>
      <c r="B9419" s="182" t="s">
        <v>7372</v>
      </c>
      <c r="C9419" s="182" t="s">
        <v>273</v>
      </c>
      <c r="D9419" s="183">
        <v>44588</v>
      </c>
      <c r="E9419" s="188" t="s">
        <v>7328</v>
      </c>
      <c r="F9419" s="186">
        <v>5175</v>
      </c>
      <c r="G9419" s="185" t="s">
        <v>6096</v>
      </c>
      <c r="H9419" s="110" t="s">
        <v>6573</v>
      </c>
      <c r="I9419" s="110"/>
    </row>
    <row r="9420" spans="1:9" ht="11.25" customHeight="1" x14ac:dyDescent="0.2">
      <c r="A9420" s="181">
        <v>106090</v>
      </c>
      <c r="B9420" s="182" t="s">
        <v>9019</v>
      </c>
      <c r="C9420" s="182" t="s">
        <v>868</v>
      </c>
      <c r="D9420" s="184">
        <v>44624</v>
      </c>
      <c r="E9420" s="188" t="s">
        <v>7328</v>
      </c>
      <c r="F9420" s="186">
        <v>162940</v>
      </c>
      <c r="G9420" s="185" t="s">
        <v>6096</v>
      </c>
      <c r="H9420" s="110" t="s">
        <v>6344</v>
      </c>
      <c r="I9420" s="110"/>
    </row>
    <row r="9421" spans="1:9" ht="11.25" customHeight="1" x14ac:dyDescent="0.2">
      <c r="A9421" s="181">
        <v>106091</v>
      </c>
      <c r="B9421" s="182" t="s">
        <v>3315</v>
      </c>
      <c r="C9421" s="182" t="s">
        <v>273</v>
      </c>
      <c r="D9421" s="183">
        <v>45009</v>
      </c>
      <c r="E9421" s="188" t="s">
        <v>15194</v>
      </c>
      <c r="F9421" s="186">
        <v>2514.0100000000002</v>
      </c>
      <c r="G9421" s="185" t="s">
        <v>6514</v>
      </c>
      <c r="H9421" s="110" t="s">
        <v>6236</v>
      </c>
      <c r="I9421" s="110"/>
    </row>
    <row r="9422" spans="1:9" ht="11.25" customHeight="1" x14ac:dyDescent="0.2">
      <c r="A9422" s="181">
        <v>106092</v>
      </c>
      <c r="B9422" s="182" t="s">
        <v>3316</v>
      </c>
      <c r="C9422" s="182" t="s">
        <v>273</v>
      </c>
      <c r="D9422" s="183">
        <v>44624</v>
      </c>
      <c r="E9422" s="188" t="s">
        <v>7328</v>
      </c>
      <c r="F9422" s="186">
        <v>5934.99</v>
      </c>
      <c r="G9422" s="185" t="s">
        <v>6096</v>
      </c>
      <c r="H9422" s="110" t="s">
        <v>7414</v>
      </c>
      <c r="I9422" s="110"/>
    </row>
    <row r="9423" spans="1:9" ht="11.25" customHeight="1" x14ac:dyDescent="0.2">
      <c r="A9423" s="181">
        <v>106093</v>
      </c>
      <c r="B9423" s="182" t="s">
        <v>15100</v>
      </c>
      <c r="C9423" s="182" t="s">
        <v>273</v>
      </c>
      <c r="D9423" s="183">
        <v>44624</v>
      </c>
      <c r="E9423" s="188" t="s">
        <v>7328</v>
      </c>
      <c r="F9423" s="186">
        <v>2682</v>
      </c>
      <c r="G9423" s="185" t="s">
        <v>11574</v>
      </c>
      <c r="H9423" s="110" t="s">
        <v>6210</v>
      </c>
      <c r="I9423" s="110"/>
    </row>
    <row r="9424" spans="1:9" ht="11.25" customHeight="1" x14ac:dyDescent="0.2">
      <c r="A9424" s="181">
        <v>106094</v>
      </c>
      <c r="B9424" s="182" t="s">
        <v>3317</v>
      </c>
      <c r="C9424" s="182" t="s">
        <v>273</v>
      </c>
      <c r="D9424" s="183">
        <v>44602</v>
      </c>
      <c r="E9424" s="188" t="s">
        <v>7328</v>
      </c>
      <c r="F9424" s="186">
        <v>6808</v>
      </c>
      <c r="G9424" s="185" t="s">
        <v>6096</v>
      </c>
      <c r="H9424" s="110" t="s">
        <v>6210</v>
      </c>
      <c r="I9424" s="110"/>
    </row>
    <row r="9425" spans="1:9" ht="11.25" customHeight="1" x14ac:dyDescent="0.2">
      <c r="A9425" s="181">
        <v>106095</v>
      </c>
      <c r="B9425" s="182" t="s">
        <v>2704</v>
      </c>
      <c r="C9425" s="182" t="s">
        <v>183</v>
      </c>
      <c r="D9425" s="183">
        <v>45002</v>
      </c>
      <c r="E9425" s="188" t="s">
        <v>15194</v>
      </c>
      <c r="F9425" s="186">
        <v>25349</v>
      </c>
      <c r="G9425" s="185" t="s">
        <v>6096</v>
      </c>
      <c r="H9425" s="110" t="s">
        <v>6210</v>
      </c>
      <c r="I9425" s="110"/>
    </row>
    <row r="9426" spans="1:9" ht="11.25" customHeight="1" x14ac:dyDescent="0.2">
      <c r="A9426" s="181">
        <v>106096</v>
      </c>
      <c r="B9426" s="182" t="s">
        <v>7104</v>
      </c>
      <c r="C9426" s="182" t="s">
        <v>178</v>
      </c>
      <c r="D9426" s="183">
        <v>45007</v>
      </c>
      <c r="E9426" s="188" t="s">
        <v>15194</v>
      </c>
      <c r="F9426" s="186">
        <v>454217</v>
      </c>
      <c r="G9426" s="185" t="s">
        <v>6096</v>
      </c>
      <c r="H9426" s="110" t="s">
        <v>6210</v>
      </c>
      <c r="I9426" s="110"/>
    </row>
    <row r="9427" spans="1:9" ht="11.25" customHeight="1" x14ac:dyDescent="0.2">
      <c r="A9427" s="181">
        <v>106097</v>
      </c>
      <c r="B9427" s="182" t="s">
        <v>7103</v>
      </c>
      <c r="C9427" s="182" t="s">
        <v>178</v>
      </c>
      <c r="D9427" s="183">
        <v>43843</v>
      </c>
      <c r="E9427" s="188" t="s">
        <v>15196</v>
      </c>
      <c r="F9427" s="186">
        <v>69924</v>
      </c>
      <c r="G9427" s="185" t="s">
        <v>6096</v>
      </c>
      <c r="H9427" s="110" t="s">
        <v>6210</v>
      </c>
      <c r="I9427" s="110"/>
    </row>
    <row r="9428" spans="1:9" ht="11.25" customHeight="1" x14ac:dyDescent="0.2">
      <c r="A9428" s="181">
        <v>106098</v>
      </c>
      <c r="B9428" s="182" t="s">
        <v>1929</v>
      </c>
      <c r="C9428" s="182" t="s">
        <v>171</v>
      </c>
      <c r="D9428" s="184">
        <v>43850</v>
      </c>
      <c r="E9428" s="188" t="s">
        <v>15196</v>
      </c>
      <c r="F9428" s="186">
        <v>2050.62</v>
      </c>
      <c r="G9428" s="185" t="s">
        <v>11845</v>
      </c>
      <c r="H9428" s="110" t="s">
        <v>6221</v>
      </c>
      <c r="I9428" s="110"/>
    </row>
    <row r="9429" spans="1:9" ht="11.25" customHeight="1" x14ac:dyDescent="0.2">
      <c r="A9429" s="181">
        <v>106099</v>
      </c>
      <c r="B9429" s="182" t="s">
        <v>7360</v>
      </c>
      <c r="C9429" s="182" t="s">
        <v>171</v>
      </c>
      <c r="D9429" s="184">
        <v>43839</v>
      </c>
      <c r="E9429" s="188" t="s">
        <v>15196</v>
      </c>
      <c r="F9429" s="186">
        <v>15839.99</v>
      </c>
      <c r="G9429" s="185" t="s">
        <v>6096</v>
      </c>
      <c r="H9429" s="110" t="s">
        <v>6164</v>
      </c>
      <c r="I9429" s="110"/>
    </row>
    <row r="9430" spans="1:9" ht="11.25" customHeight="1" x14ac:dyDescent="0.2">
      <c r="A9430" s="181">
        <v>106100</v>
      </c>
      <c r="B9430" s="182" t="s">
        <v>7866</v>
      </c>
      <c r="C9430" s="182" t="s">
        <v>178</v>
      </c>
      <c r="D9430" s="184">
        <v>43839</v>
      </c>
      <c r="E9430" s="188" t="s">
        <v>15196</v>
      </c>
      <c r="F9430" s="186">
        <v>358214</v>
      </c>
      <c r="G9430" s="185" t="s">
        <v>6096</v>
      </c>
      <c r="H9430" s="110" t="s">
        <v>6194</v>
      </c>
      <c r="I9430" s="110"/>
    </row>
    <row r="9431" spans="1:9" ht="11.25" customHeight="1" x14ac:dyDescent="0.2">
      <c r="A9431" s="181">
        <v>106101</v>
      </c>
      <c r="B9431" s="182" t="s">
        <v>7865</v>
      </c>
      <c r="C9431" s="182" t="s">
        <v>178</v>
      </c>
      <c r="D9431" s="183"/>
      <c r="E9431" s="188" t="s">
        <v>15193</v>
      </c>
      <c r="F9431" s="186">
        <v>1359483</v>
      </c>
      <c r="G9431" s="185" t="s">
        <v>6096</v>
      </c>
      <c r="H9431" s="110" t="s">
        <v>6164</v>
      </c>
      <c r="I9431" s="110"/>
    </row>
    <row r="9432" spans="1:9" ht="11.25" customHeight="1" x14ac:dyDescent="0.2">
      <c r="A9432" s="181">
        <v>106102</v>
      </c>
      <c r="B9432" s="182" t="s">
        <v>2311</v>
      </c>
      <c r="C9432" s="182" t="s">
        <v>178</v>
      </c>
      <c r="D9432" s="184"/>
      <c r="E9432" s="188" t="s">
        <v>15193</v>
      </c>
      <c r="F9432" s="186">
        <v>0</v>
      </c>
      <c r="G9432" s="185" t="s">
        <v>6604</v>
      </c>
      <c r="H9432" s="110" t="s">
        <v>6451</v>
      </c>
      <c r="I9432" s="110"/>
    </row>
    <row r="9433" spans="1:9" ht="11.25" customHeight="1" x14ac:dyDescent="0.2">
      <c r="A9433" s="181">
        <v>106103</v>
      </c>
      <c r="B9433" s="182" t="s">
        <v>2312</v>
      </c>
      <c r="C9433" s="182" t="s">
        <v>178</v>
      </c>
      <c r="D9433" s="183"/>
      <c r="E9433" s="188" t="s">
        <v>15193</v>
      </c>
      <c r="F9433" s="186">
        <v>0</v>
      </c>
      <c r="G9433" s="185" t="s">
        <v>6604</v>
      </c>
      <c r="H9433" s="110" t="s">
        <v>6451</v>
      </c>
      <c r="I9433" s="110"/>
    </row>
    <row r="9434" spans="1:9" ht="11.25" customHeight="1" x14ac:dyDescent="0.2">
      <c r="A9434" s="181">
        <v>106104</v>
      </c>
      <c r="B9434" s="182" t="s">
        <v>10370</v>
      </c>
      <c r="C9434" s="182" t="s">
        <v>178</v>
      </c>
      <c r="D9434" s="183"/>
      <c r="E9434" s="188" t="s">
        <v>15193</v>
      </c>
      <c r="F9434" s="186">
        <v>0</v>
      </c>
      <c r="G9434" s="185" t="s">
        <v>6604</v>
      </c>
      <c r="H9434" s="110" t="s">
        <v>6451</v>
      </c>
      <c r="I9434" s="110"/>
    </row>
    <row r="9435" spans="1:9" ht="11.25" customHeight="1" x14ac:dyDescent="0.2">
      <c r="A9435" s="181">
        <v>106105</v>
      </c>
      <c r="B9435" s="182" t="s">
        <v>2227</v>
      </c>
      <c r="C9435" s="182" t="s">
        <v>178</v>
      </c>
      <c r="D9435" s="183"/>
      <c r="E9435" s="188" t="s">
        <v>15193</v>
      </c>
      <c r="F9435" s="186">
        <v>0</v>
      </c>
      <c r="G9435" s="185" t="s">
        <v>6604</v>
      </c>
      <c r="H9435" s="110" t="s">
        <v>6451</v>
      </c>
      <c r="I9435" s="110"/>
    </row>
    <row r="9436" spans="1:9" ht="11.25" customHeight="1" x14ac:dyDescent="0.2">
      <c r="A9436" s="181">
        <v>106106</v>
      </c>
      <c r="B9436" s="182" t="s">
        <v>2199</v>
      </c>
      <c r="C9436" s="182" t="s">
        <v>178</v>
      </c>
      <c r="D9436" s="183">
        <v>43598</v>
      </c>
      <c r="E9436" s="188" t="s">
        <v>15195</v>
      </c>
      <c r="F9436" s="186">
        <v>0</v>
      </c>
      <c r="G9436" s="185" t="s">
        <v>6604</v>
      </c>
      <c r="H9436" s="110" t="s">
        <v>6451</v>
      </c>
      <c r="I9436" s="110"/>
    </row>
    <row r="9437" spans="1:9" ht="11.25" customHeight="1" x14ac:dyDescent="0.2">
      <c r="A9437" s="181">
        <v>106107</v>
      </c>
      <c r="B9437" s="182" t="s">
        <v>8688</v>
      </c>
      <c r="C9437" s="182" t="s">
        <v>178</v>
      </c>
      <c r="D9437" s="183">
        <v>45013</v>
      </c>
      <c r="E9437" s="188" t="s">
        <v>15194</v>
      </c>
      <c r="F9437" s="186">
        <v>422046</v>
      </c>
      <c r="G9437" s="185" t="s">
        <v>6604</v>
      </c>
      <c r="H9437" s="110" t="s">
        <v>6451</v>
      </c>
      <c r="I9437" s="110"/>
    </row>
    <row r="9438" spans="1:9" ht="11.25" customHeight="1" x14ac:dyDescent="0.2">
      <c r="A9438" s="181">
        <v>106108</v>
      </c>
      <c r="B9438" s="182" t="s">
        <v>6284</v>
      </c>
      <c r="C9438" s="182" t="s">
        <v>178</v>
      </c>
      <c r="D9438" s="183">
        <v>45013</v>
      </c>
      <c r="E9438" s="188" t="s">
        <v>15194</v>
      </c>
      <c r="F9438" s="186">
        <v>7447104</v>
      </c>
      <c r="G9438" s="185" t="s">
        <v>6604</v>
      </c>
      <c r="H9438" s="110" t="s">
        <v>6451</v>
      </c>
      <c r="I9438" s="110"/>
    </row>
    <row r="9439" spans="1:9" ht="11.25" customHeight="1" x14ac:dyDescent="0.2">
      <c r="A9439" s="181">
        <v>106109</v>
      </c>
      <c r="B9439" s="182" t="s">
        <v>929</v>
      </c>
      <c r="C9439" s="182" t="s">
        <v>4484</v>
      </c>
      <c r="D9439" s="183"/>
      <c r="E9439" s="188" t="s">
        <v>15193</v>
      </c>
      <c r="F9439" s="186">
        <v>2163959</v>
      </c>
      <c r="G9439" s="185" t="s">
        <v>6604</v>
      </c>
      <c r="H9439" s="110" t="s">
        <v>6451</v>
      </c>
      <c r="I9439" s="110"/>
    </row>
    <row r="9440" spans="1:9" ht="11.25" customHeight="1" x14ac:dyDescent="0.2">
      <c r="A9440" s="181">
        <v>106111</v>
      </c>
      <c r="B9440" s="182" t="s">
        <v>2964</v>
      </c>
      <c r="C9440" s="182" t="s">
        <v>171</v>
      </c>
      <c r="D9440" s="183"/>
      <c r="E9440" s="188" t="s">
        <v>15193</v>
      </c>
      <c r="F9440" s="186">
        <v>0</v>
      </c>
      <c r="G9440" s="185" t="s">
        <v>6604</v>
      </c>
      <c r="H9440" s="110" t="s">
        <v>6451</v>
      </c>
      <c r="I9440" s="110"/>
    </row>
    <row r="9441" spans="1:9" ht="11.25" customHeight="1" x14ac:dyDescent="0.2">
      <c r="A9441" s="181">
        <v>106112</v>
      </c>
      <c r="B9441" s="182" t="s">
        <v>2001</v>
      </c>
      <c r="C9441" s="182" t="s">
        <v>178</v>
      </c>
      <c r="D9441" s="183"/>
      <c r="E9441" s="188" t="s">
        <v>15193</v>
      </c>
      <c r="F9441" s="186">
        <v>0</v>
      </c>
      <c r="G9441" s="185" t="s">
        <v>6157</v>
      </c>
      <c r="H9441" s="110" t="s">
        <v>6158</v>
      </c>
      <c r="I9441" s="110"/>
    </row>
    <row r="9442" spans="1:9" ht="11.25" customHeight="1" x14ac:dyDescent="0.2">
      <c r="A9442" s="181">
        <v>106113</v>
      </c>
      <c r="B9442" s="182" t="s">
        <v>10369</v>
      </c>
      <c r="C9442" s="182" t="s">
        <v>178</v>
      </c>
      <c r="D9442" s="184">
        <v>44591</v>
      </c>
      <c r="E9442" s="188" t="s">
        <v>7328</v>
      </c>
      <c r="F9442" s="186">
        <v>0</v>
      </c>
      <c r="G9442" s="185" t="s">
        <v>6157</v>
      </c>
      <c r="H9442" s="110" t="s">
        <v>6158</v>
      </c>
      <c r="I9442" s="110"/>
    </row>
    <row r="9443" spans="1:9" ht="11.25" customHeight="1" x14ac:dyDescent="0.2">
      <c r="A9443" s="181">
        <v>106114</v>
      </c>
      <c r="B9443" s="182" t="s">
        <v>9272</v>
      </c>
      <c r="C9443" s="182" t="s">
        <v>178</v>
      </c>
      <c r="D9443" s="184">
        <v>45013</v>
      </c>
      <c r="E9443" s="188" t="s">
        <v>15194</v>
      </c>
      <c r="F9443" s="186">
        <v>6225467</v>
      </c>
      <c r="G9443" s="185" t="s">
        <v>6157</v>
      </c>
      <c r="H9443" s="110" t="s">
        <v>6158</v>
      </c>
      <c r="I9443" s="110"/>
    </row>
    <row r="9444" spans="1:9" ht="11.25" customHeight="1" x14ac:dyDescent="0.2">
      <c r="A9444" s="181">
        <v>106115</v>
      </c>
      <c r="B9444" s="182" t="s">
        <v>6283</v>
      </c>
      <c r="C9444" s="182" t="s">
        <v>178</v>
      </c>
      <c r="D9444" s="184">
        <v>45062</v>
      </c>
      <c r="E9444" s="188" t="s">
        <v>15194</v>
      </c>
      <c r="F9444" s="186">
        <v>1355431</v>
      </c>
      <c r="G9444" s="185" t="s">
        <v>11686</v>
      </c>
      <c r="H9444" s="110" t="s">
        <v>6158</v>
      </c>
      <c r="I9444" s="110"/>
    </row>
    <row r="9445" spans="1:9" ht="11.25" customHeight="1" x14ac:dyDescent="0.2">
      <c r="A9445" s="181">
        <v>106116</v>
      </c>
      <c r="B9445" s="182" t="s">
        <v>9049</v>
      </c>
      <c r="C9445" s="182" t="s">
        <v>178</v>
      </c>
      <c r="D9445" s="184">
        <v>45013</v>
      </c>
      <c r="E9445" s="188" t="s">
        <v>15194</v>
      </c>
      <c r="F9445" s="186">
        <v>3217033.01</v>
      </c>
      <c r="G9445" s="185" t="s">
        <v>11686</v>
      </c>
      <c r="H9445" s="110" t="s">
        <v>6158</v>
      </c>
      <c r="I9445" s="110"/>
    </row>
    <row r="9446" spans="1:9" ht="11.25" customHeight="1" x14ac:dyDescent="0.2">
      <c r="A9446" s="181">
        <v>106117</v>
      </c>
      <c r="B9446" s="182" t="s">
        <v>6281</v>
      </c>
      <c r="C9446" s="182" t="s">
        <v>178</v>
      </c>
      <c r="D9446" s="183"/>
      <c r="E9446" s="188" t="s">
        <v>15193</v>
      </c>
      <c r="F9446" s="186">
        <v>19168003</v>
      </c>
      <c r="G9446" s="185" t="s">
        <v>11686</v>
      </c>
      <c r="H9446" s="110" t="s">
        <v>6158</v>
      </c>
      <c r="I9446" s="110"/>
    </row>
    <row r="9447" spans="1:9" ht="11.25" customHeight="1" x14ac:dyDescent="0.2">
      <c r="A9447" s="181">
        <v>106118</v>
      </c>
      <c r="B9447" s="182" t="s">
        <v>10368</v>
      </c>
      <c r="C9447" s="182" t="s">
        <v>183</v>
      </c>
      <c r="D9447" s="184">
        <v>45015</v>
      </c>
      <c r="E9447" s="188" t="s">
        <v>15194</v>
      </c>
      <c r="F9447" s="186">
        <v>0</v>
      </c>
      <c r="G9447" s="185" t="s">
        <v>11686</v>
      </c>
      <c r="H9447" s="110" t="s">
        <v>6158</v>
      </c>
      <c r="I9447" s="110"/>
    </row>
    <row r="9448" spans="1:9" ht="11.25" customHeight="1" x14ac:dyDescent="0.2">
      <c r="A9448" s="181">
        <v>106119</v>
      </c>
      <c r="B9448" s="182" t="s">
        <v>14640</v>
      </c>
      <c r="C9448" s="182" t="s">
        <v>178</v>
      </c>
      <c r="D9448" s="184"/>
      <c r="E9448" s="188" t="s">
        <v>15193</v>
      </c>
      <c r="F9448" s="186">
        <v>19442575</v>
      </c>
      <c r="G9448" s="185" t="s">
        <v>6096</v>
      </c>
      <c r="H9448" s="110" t="s">
        <v>6406</v>
      </c>
      <c r="I9448" s="110"/>
    </row>
    <row r="9449" spans="1:9" ht="11.25" customHeight="1" x14ac:dyDescent="0.2">
      <c r="A9449" s="181">
        <v>106120</v>
      </c>
      <c r="B9449" s="182" t="s">
        <v>10367</v>
      </c>
      <c r="C9449" s="182" t="s">
        <v>183</v>
      </c>
      <c r="D9449" s="183"/>
      <c r="E9449" s="188" t="s">
        <v>15193</v>
      </c>
      <c r="F9449" s="186">
        <v>0</v>
      </c>
      <c r="G9449" s="185" t="s">
        <v>6604</v>
      </c>
      <c r="H9449" s="110" t="s">
        <v>6451</v>
      </c>
      <c r="I9449" s="110"/>
    </row>
    <row r="9450" spans="1:9" ht="11.25" customHeight="1" x14ac:dyDescent="0.2">
      <c r="A9450" s="181">
        <v>106121</v>
      </c>
      <c r="B9450" s="182" t="s">
        <v>10366</v>
      </c>
      <c r="C9450" s="182" t="s">
        <v>178</v>
      </c>
      <c r="D9450" s="183">
        <v>44592</v>
      </c>
      <c r="E9450" s="188" t="s">
        <v>7328</v>
      </c>
      <c r="F9450" s="186">
        <v>0</v>
      </c>
      <c r="G9450" s="185" t="s">
        <v>6096</v>
      </c>
      <c r="H9450" s="110" t="s">
        <v>6573</v>
      </c>
      <c r="I9450" s="110"/>
    </row>
    <row r="9451" spans="1:9" ht="11.25" customHeight="1" x14ac:dyDescent="0.2">
      <c r="A9451" s="181">
        <v>106122</v>
      </c>
      <c r="B9451" s="182" t="s">
        <v>10365</v>
      </c>
      <c r="C9451" s="182" t="s">
        <v>183</v>
      </c>
      <c r="D9451" s="183">
        <v>45009</v>
      </c>
      <c r="E9451" s="188" t="s">
        <v>15194</v>
      </c>
      <c r="F9451" s="186">
        <v>362857</v>
      </c>
      <c r="G9451" s="185" t="s">
        <v>6096</v>
      </c>
      <c r="H9451" s="110" t="s">
        <v>6485</v>
      </c>
      <c r="I9451" s="110"/>
    </row>
    <row r="9452" spans="1:9" ht="11.25" customHeight="1" x14ac:dyDescent="0.2">
      <c r="A9452" s="181">
        <v>106123</v>
      </c>
      <c r="B9452" s="182" t="s">
        <v>9173</v>
      </c>
      <c r="C9452" s="182" t="s">
        <v>178</v>
      </c>
      <c r="D9452" s="183"/>
      <c r="E9452" s="188" t="s">
        <v>15193</v>
      </c>
      <c r="F9452" s="186">
        <v>18661712.010000002</v>
      </c>
      <c r="G9452" s="185" t="s">
        <v>11848</v>
      </c>
      <c r="H9452" s="110" t="s">
        <v>6451</v>
      </c>
      <c r="I9452" s="110"/>
    </row>
    <row r="9453" spans="1:9" ht="11.25" customHeight="1" x14ac:dyDescent="0.2">
      <c r="A9453" s="181">
        <v>106124</v>
      </c>
      <c r="B9453" s="182" t="s">
        <v>1077</v>
      </c>
      <c r="C9453" s="182" t="s">
        <v>178</v>
      </c>
      <c r="D9453" s="183"/>
      <c r="E9453" s="188" t="s">
        <v>15193</v>
      </c>
      <c r="F9453" s="186">
        <v>0</v>
      </c>
      <c r="G9453" s="185" t="s">
        <v>11849</v>
      </c>
      <c r="H9453" s="110" t="s">
        <v>6451</v>
      </c>
      <c r="I9453" s="110"/>
    </row>
    <row r="9454" spans="1:9" ht="11.25" customHeight="1" x14ac:dyDescent="0.2">
      <c r="A9454" s="181">
        <v>106125</v>
      </c>
      <c r="B9454" s="182" t="s">
        <v>1076</v>
      </c>
      <c r="C9454" s="182" t="s">
        <v>178</v>
      </c>
      <c r="D9454" s="183"/>
      <c r="E9454" s="188" t="s">
        <v>15193</v>
      </c>
      <c r="F9454" s="186">
        <v>0</v>
      </c>
      <c r="G9454" s="185" t="s">
        <v>6096</v>
      </c>
      <c r="H9454" s="110" t="s">
        <v>6760</v>
      </c>
      <c r="I9454" s="110"/>
    </row>
    <row r="9455" spans="1:9" ht="11.25" customHeight="1" x14ac:dyDescent="0.2">
      <c r="A9455" s="181">
        <v>106126</v>
      </c>
      <c r="B9455" s="182" t="s">
        <v>1075</v>
      </c>
      <c r="C9455" s="182" t="s">
        <v>178</v>
      </c>
      <c r="D9455" s="183"/>
      <c r="E9455" s="188" t="s">
        <v>15193</v>
      </c>
      <c r="F9455" s="186">
        <v>0</v>
      </c>
      <c r="G9455" s="185" t="s">
        <v>11850</v>
      </c>
      <c r="H9455" s="110" t="s">
        <v>11851</v>
      </c>
      <c r="I9455" s="110"/>
    </row>
    <row r="9456" spans="1:9" ht="11.25" customHeight="1" x14ac:dyDescent="0.2">
      <c r="A9456" s="181">
        <v>106127</v>
      </c>
      <c r="B9456" s="182" t="s">
        <v>1074</v>
      </c>
      <c r="C9456" s="182" t="s">
        <v>178</v>
      </c>
      <c r="D9456" s="184"/>
      <c r="E9456" s="188" t="s">
        <v>15193</v>
      </c>
      <c r="F9456" s="186">
        <v>0</v>
      </c>
      <c r="G9456" s="185" t="s">
        <v>6096</v>
      </c>
      <c r="H9456" s="110" t="s">
        <v>6356</v>
      </c>
      <c r="I9456" s="110"/>
    </row>
    <row r="9457" spans="1:9" ht="11.25" customHeight="1" x14ac:dyDescent="0.2">
      <c r="A9457" s="181">
        <v>106128</v>
      </c>
      <c r="B9457" s="182" t="s">
        <v>10364</v>
      </c>
      <c r="C9457" s="182" t="s">
        <v>178</v>
      </c>
      <c r="D9457" s="183"/>
      <c r="E9457" s="188" t="s">
        <v>15193</v>
      </c>
      <c r="F9457" s="186">
        <v>0</v>
      </c>
      <c r="G9457" s="185" t="s">
        <v>6096</v>
      </c>
      <c r="H9457" s="110" t="s">
        <v>6315</v>
      </c>
      <c r="I9457" s="110"/>
    </row>
    <row r="9458" spans="1:9" ht="11.25" customHeight="1" x14ac:dyDescent="0.2">
      <c r="A9458" s="181">
        <v>106132</v>
      </c>
      <c r="B9458" s="182" t="s">
        <v>2567</v>
      </c>
      <c r="C9458" s="182" t="s">
        <v>171</v>
      </c>
      <c r="D9458" s="183"/>
      <c r="E9458" s="188" t="s">
        <v>15193</v>
      </c>
      <c r="F9458" s="186">
        <v>0</v>
      </c>
      <c r="G9458" s="185" t="s">
        <v>6096</v>
      </c>
      <c r="H9458" s="110" t="s">
        <v>6141</v>
      </c>
      <c r="I9458" s="110"/>
    </row>
    <row r="9459" spans="1:9" ht="11.25" customHeight="1" x14ac:dyDescent="0.2">
      <c r="A9459" s="181">
        <v>106133</v>
      </c>
      <c r="B9459" s="182" t="s">
        <v>2568</v>
      </c>
      <c r="C9459" s="182" t="s">
        <v>171</v>
      </c>
      <c r="D9459" s="184">
        <v>44592</v>
      </c>
      <c r="E9459" s="188" t="s">
        <v>7328</v>
      </c>
      <c r="F9459" s="186">
        <v>0</v>
      </c>
      <c r="G9459" s="185" t="s">
        <v>6455</v>
      </c>
      <c r="H9459" s="110" t="s">
        <v>6152</v>
      </c>
      <c r="I9459" s="110"/>
    </row>
    <row r="9460" spans="1:9" ht="11.25" customHeight="1" x14ac:dyDescent="0.2">
      <c r="A9460" s="181">
        <v>106134</v>
      </c>
      <c r="B9460" s="182" t="s">
        <v>2559</v>
      </c>
      <c r="C9460" s="182" t="s">
        <v>171</v>
      </c>
      <c r="D9460" s="183"/>
      <c r="E9460" s="188" t="s">
        <v>15193</v>
      </c>
      <c r="F9460" s="186">
        <v>13421</v>
      </c>
      <c r="G9460" s="185" t="s">
        <v>6455</v>
      </c>
      <c r="H9460" s="110" t="s">
        <v>6152</v>
      </c>
      <c r="I9460" s="110"/>
    </row>
    <row r="9461" spans="1:9" ht="11.25" customHeight="1" x14ac:dyDescent="0.2">
      <c r="A9461" s="181">
        <v>106135</v>
      </c>
      <c r="B9461" s="182" t="s">
        <v>2562</v>
      </c>
      <c r="C9461" s="182" t="s">
        <v>171</v>
      </c>
      <c r="D9461" s="183">
        <v>44592</v>
      </c>
      <c r="E9461" s="188" t="s">
        <v>7328</v>
      </c>
      <c r="F9461" s="186">
        <v>0</v>
      </c>
      <c r="G9461" s="185" t="s">
        <v>6455</v>
      </c>
      <c r="H9461" s="110" t="s">
        <v>6152</v>
      </c>
      <c r="I9461" s="110"/>
    </row>
    <row r="9462" spans="1:9" ht="11.25" customHeight="1" x14ac:dyDescent="0.2">
      <c r="A9462" s="181">
        <v>106136</v>
      </c>
      <c r="B9462" s="182" t="s">
        <v>2564</v>
      </c>
      <c r="C9462" s="182" t="s">
        <v>171</v>
      </c>
      <c r="D9462" s="183">
        <v>43839</v>
      </c>
      <c r="E9462" s="188" t="s">
        <v>15196</v>
      </c>
      <c r="F9462" s="186">
        <v>62688</v>
      </c>
      <c r="G9462" s="185" t="s">
        <v>6455</v>
      </c>
      <c r="H9462" s="110" t="s">
        <v>6152</v>
      </c>
      <c r="I9462" s="110"/>
    </row>
    <row r="9463" spans="1:9" ht="11.25" customHeight="1" x14ac:dyDescent="0.2">
      <c r="A9463" s="181">
        <v>106137</v>
      </c>
      <c r="B9463" s="182" t="s">
        <v>7864</v>
      </c>
      <c r="C9463" s="182" t="s">
        <v>178</v>
      </c>
      <c r="D9463" s="183">
        <v>43544</v>
      </c>
      <c r="E9463" s="188" t="s">
        <v>15195</v>
      </c>
      <c r="F9463" s="186">
        <v>1223</v>
      </c>
      <c r="G9463" s="185" t="s">
        <v>6455</v>
      </c>
      <c r="H9463" s="110" t="s">
        <v>6152</v>
      </c>
      <c r="I9463" s="110"/>
    </row>
    <row r="9464" spans="1:9" ht="11.25" customHeight="1" x14ac:dyDescent="0.2">
      <c r="A9464" s="181">
        <v>106138</v>
      </c>
      <c r="B9464" s="182" t="s">
        <v>5278</v>
      </c>
      <c r="C9464" s="182" t="s">
        <v>178</v>
      </c>
      <c r="D9464" s="183">
        <v>43839</v>
      </c>
      <c r="E9464" s="188" t="s">
        <v>15196</v>
      </c>
      <c r="F9464" s="186">
        <v>25500000</v>
      </c>
      <c r="G9464" s="185" t="s">
        <v>6455</v>
      </c>
      <c r="H9464" s="110" t="s">
        <v>6152</v>
      </c>
      <c r="I9464" s="110"/>
    </row>
    <row r="9465" spans="1:9" ht="11.25" customHeight="1" x14ac:dyDescent="0.2">
      <c r="A9465" s="181">
        <v>106139</v>
      </c>
      <c r="B9465" s="182" t="s">
        <v>7863</v>
      </c>
      <c r="C9465" s="182" t="s">
        <v>178</v>
      </c>
      <c r="D9465" s="183">
        <v>44592</v>
      </c>
      <c r="E9465" s="188" t="s">
        <v>7328</v>
      </c>
      <c r="F9465" s="186">
        <v>4447.03</v>
      </c>
      <c r="G9465" s="185" t="s">
        <v>6455</v>
      </c>
      <c r="H9465" s="110" t="s">
        <v>6152</v>
      </c>
      <c r="I9465" s="110"/>
    </row>
    <row r="9466" spans="1:9" ht="11.25" customHeight="1" x14ac:dyDescent="0.2">
      <c r="A9466" s="181">
        <v>106140</v>
      </c>
      <c r="B9466" s="182" t="s">
        <v>7862</v>
      </c>
      <c r="C9466" s="182" t="s">
        <v>178</v>
      </c>
      <c r="D9466" s="184">
        <v>44592</v>
      </c>
      <c r="E9466" s="188" t="s">
        <v>7328</v>
      </c>
      <c r="F9466" s="186">
        <v>9741.01</v>
      </c>
      <c r="G9466" s="185" t="s">
        <v>6455</v>
      </c>
      <c r="H9466" s="110" t="s">
        <v>6152</v>
      </c>
      <c r="I9466" s="110"/>
    </row>
    <row r="9467" spans="1:9" ht="11.25" customHeight="1" x14ac:dyDescent="0.2">
      <c r="A9467" s="181">
        <v>106141</v>
      </c>
      <c r="B9467" s="182" t="s">
        <v>7861</v>
      </c>
      <c r="C9467" s="182" t="s">
        <v>178</v>
      </c>
      <c r="D9467" s="184">
        <v>44592</v>
      </c>
      <c r="E9467" s="188" t="s">
        <v>7328</v>
      </c>
      <c r="F9467" s="186">
        <v>15468</v>
      </c>
      <c r="G9467" s="185" t="s">
        <v>6455</v>
      </c>
      <c r="H9467" s="110" t="s">
        <v>6152</v>
      </c>
      <c r="I9467" s="110"/>
    </row>
    <row r="9468" spans="1:9" ht="11.25" customHeight="1" x14ac:dyDescent="0.2">
      <c r="A9468" s="181">
        <v>106142</v>
      </c>
      <c r="B9468" s="182" t="s">
        <v>7860</v>
      </c>
      <c r="C9468" s="182" t="s">
        <v>178</v>
      </c>
      <c r="D9468" s="183">
        <v>44592</v>
      </c>
      <c r="E9468" s="188" t="s">
        <v>7328</v>
      </c>
      <c r="F9468" s="186">
        <v>29260.01</v>
      </c>
      <c r="G9468" s="185" t="s">
        <v>6455</v>
      </c>
      <c r="H9468" s="110" t="s">
        <v>6152</v>
      </c>
      <c r="I9468" s="110"/>
    </row>
    <row r="9469" spans="1:9" ht="11.25" customHeight="1" x14ac:dyDescent="0.2">
      <c r="A9469" s="181">
        <v>106143</v>
      </c>
      <c r="B9469" s="182" t="s">
        <v>7831</v>
      </c>
      <c r="C9469" s="182" t="s">
        <v>178</v>
      </c>
      <c r="D9469" s="184">
        <v>44592</v>
      </c>
      <c r="E9469" s="188" t="s">
        <v>7328</v>
      </c>
      <c r="F9469" s="186">
        <v>1247</v>
      </c>
      <c r="G9469" s="185" t="s">
        <v>6455</v>
      </c>
      <c r="H9469" s="110" t="s">
        <v>6152</v>
      </c>
      <c r="I9469" s="110"/>
    </row>
    <row r="9470" spans="1:9" ht="11.25" customHeight="1" x14ac:dyDescent="0.2">
      <c r="A9470" s="181">
        <v>106144</v>
      </c>
      <c r="B9470" s="182" t="s">
        <v>7830</v>
      </c>
      <c r="C9470" s="182" t="s">
        <v>178</v>
      </c>
      <c r="D9470" s="184">
        <v>44592</v>
      </c>
      <c r="E9470" s="188" t="s">
        <v>7328</v>
      </c>
      <c r="F9470" s="186">
        <v>2252</v>
      </c>
      <c r="G9470" s="185" t="s">
        <v>6455</v>
      </c>
      <c r="H9470" s="110" t="s">
        <v>6152</v>
      </c>
      <c r="I9470" s="110"/>
    </row>
    <row r="9471" spans="1:9" ht="11.25" customHeight="1" x14ac:dyDescent="0.2">
      <c r="A9471" s="181">
        <v>106145</v>
      </c>
      <c r="B9471" s="182" t="s">
        <v>7829</v>
      </c>
      <c r="C9471" s="182" t="s">
        <v>178</v>
      </c>
      <c r="D9471" s="184">
        <v>44592</v>
      </c>
      <c r="E9471" s="188" t="s">
        <v>7328</v>
      </c>
      <c r="F9471" s="186">
        <v>4100</v>
      </c>
      <c r="G9471" s="185" t="s">
        <v>6455</v>
      </c>
      <c r="H9471" s="110" t="s">
        <v>6152</v>
      </c>
      <c r="I9471" s="110"/>
    </row>
    <row r="9472" spans="1:9" ht="11.25" customHeight="1" x14ac:dyDescent="0.2">
      <c r="A9472" s="181">
        <v>106146</v>
      </c>
      <c r="B9472" s="182" t="s">
        <v>7828</v>
      </c>
      <c r="C9472" s="182" t="s">
        <v>178</v>
      </c>
      <c r="D9472" s="184">
        <v>44592</v>
      </c>
      <c r="E9472" s="188" t="s">
        <v>7328</v>
      </c>
      <c r="F9472" s="186">
        <v>7309</v>
      </c>
      <c r="G9472" s="185" t="s">
        <v>6455</v>
      </c>
      <c r="H9472" s="110" t="s">
        <v>6152</v>
      </c>
      <c r="I9472" s="110"/>
    </row>
    <row r="9473" spans="1:9" ht="11.25" customHeight="1" x14ac:dyDescent="0.2">
      <c r="A9473" s="181">
        <v>106147</v>
      </c>
      <c r="B9473" s="182" t="s">
        <v>7443</v>
      </c>
      <c r="C9473" s="182" t="s">
        <v>178</v>
      </c>
      <c r="D9473" s="183">
        <v>44592</v>
      </c>
      <c r="E9473" s="188" t="s">
        <v>7328</v>
      </c>
      <c r="F9473" s="186">
        <v>13316</v>
      </c>
      <c r="G9473" s="185" t="s">
        <v>6455</v>
      </c>
      <c r="H9473" s="110" t="s">
        <v>6152</v>
      </c>
      <c r="I9473" s="110"/>
    </row>
    <row r="9474" spans="1:9" ht="11.25" customHeight="1" x14ac:dyDescent="0.2">
      <c r="A9474" s="181">
        <v>106148</v>
      </c>
      <c r="B9474" s="182" t="s">
        <v>7827</v>
      </c>
      <c r="C9474" s="182" t="s">
        <v>178</v>
      </c>
      <c r="D9474" s="183"/>
      <c r="E9474" s="188" t="s">
        <v>15193</v>
      </c>
      <c r="F9474" s="186">
        <v>23637.01</v>
      </c>
      <c r="G9474" s="185" t="s">
        <v>6455</v>
      </c>
      <c r="H9474" s="110" t="s">
        <v>6152</v>
      </c>
      <c r="I9474" s="110"/>
    </row>
    <row r="9475" spans="1:9" ht="11.25" customHeight="1" x14ac:dyDescent="0.2">
      <c r="A9475" s="181">
        <v>106149</v>
      </c>
      <c r="B9475" s="182" t="s">
        <v>2450</v>
      </c>
      <c r="C9475" s="182" t="s">
        <v>178</v>
      </c>
      <c r="D9475" s="184"/>
      <c r="E9475" s="188" t="s">
        <v>15193</v>
      </c>
      <c r="F9475" s="186">
        <v>0</v>
      </c>
      <c r="G9475" s="185" t="s">
        <v>6455</v>
      </c>
      <c r="H9475" s="110" t="s">
        <v>6152</v>
      </c>
      <c r="I9475" s="110"/>
    </row>
    <row r="9476" spans="1:9" ht="11.25" customHeight="1" x14ac:dyDescent="0.2">
      <c r="A9476" s="181">
        <v>106150</v>
      </c>
      <c r="B9476" s="182" t="s">
        <v>2451</v>
      </c>
      <c r="C9476" s="182" t="s">
        <v>178</v>
      </c>
      <c r="D9476" s="183">
        <v>43850</v>
      </c>
      <c r="E9476" s="188" t="s">
        <v>15196</v>
      </c>
      <c r="F9476" s="186">
        <v>0</v>
      </c>
      <c r="G9476" s="185" t="s">
        <v>6455</v>
      </c>
      <c r="H9476" s="110" t="s">
        <v>6152</v>
      </c>
      <c r="I9476" s="110"/>
    </row>
    <row r="9477" spans="1:9" ht="11.25" customHeight="1" x14ac:dyDescent="0.2">
      <c r="A9477" s="181">
        <v>106151</v>
      </c>
      <c r="B9477" s="182" t="s">
        <v>2498</v>
      </c>
      <c r="C9477" s="182" t="s">
        <v>178</v>
      </c>
      <c r="D9477" s="183">
        <v>43851</v>
      </c>
      <c r="E9477" s="188" t="s">
        <v>15196</v>
      </c>
      <c r="F9477" s="186">
        <v>2100</v>
      </c>
      <c r="G9477" s="185" t="s">
        <v>6455</v>
      </c>
      <c r="H9477" s="110" t="s">
        <v>6152</v>
      </c>
      <c r="I9477" s="110"/>
    </row>
    <row r="9478" spans="1:9" ht="11.25" customHeight="1" x14ac:dyDescent="0.2">
      <c r="A9478" s="181">
        <v>106152</v>
      </c>
      <c r="B9478" s="182" t="s">
        <v>7354</v>
      </c>
      <c r="C9478" s="182" t="s">
        <v>178</v>
      </c>
      <c r="D9478" s="183">
        <v>43851</v>
      </c>
      <c r="E9478" s="188" t="s">
        <v>15196</v>
      </c>
      <c r="F9478" s="186">
        <v>7361679</v>
      </c>
      <c r="G9478" s="185" t="s">
        <v>6455</v>
      </c>
      <c r="H9478" s="110" t="s">
        <v>6152</v>
      </c>
      <c r="I9478" s="110"/>
    </row>
    <row r="9479" spans="1:9" ht="11.25" customHeight="1" x14ac:dyDescent="0.2">
      <c r="A9479" s="181">
        <v>106153</v>
      </c>
      <c r="B9479" s="182" t="s">
        <v>7353</v>
      </c>
      <c r="C9479" s="182" t="s">
        <v>178</v>
      </c>
      <c r="D9479" s="183"/>
      <c r="E9479" s="188" t="s">
        <v>15193</v>
      </c>
      <c r="F9479" s="186">
        <v>5605166</v>
      </c>
      <c r="G9479" s="185" t="s">
        <v>6455</v>
      </c>
      <c r="H9479" s="110" t="s">
        <v>6152</v>
      </c>
      <c r="I9479" s="110"/>
    </row>
    <row r="9480" spans="1:9" ht="11.25" customHeight="1" x14ac:dyDescent="0.2">
      <c r="A9480" s="181">
        <v>106154</v>
      </c>
      <c r="B9480" s="182" t="s">
        <v>10363</v>
      </c>
      <c r="C9480" s="182" t="s">
        <v>178</v>
      </c>
      <c r="D9480" s="183"/>
      <c r="E9480" s="188" t="s">
        <v>15193</v>
      </c>
      <c r="F9480" s="186">
        <v>0</v>
      </c>
      <c r="G9480" s="185" t="s">
        <v>6455</v>
      </c>
      <c r="H9480" s="110" t="s">
        <v>6152</v>
      </c>
      <c r="I9480" s="110"/>
    </row>
    <row r="9481" spans="1:9" ht="11.25" customHeight="1" x14ac:dyDescent="0.2">
      <c r="A9481" s="181">
        <v>106155</v>
      </c>
      <c r="B9481" s="182" t="s">
        <v>1800</v>
      </c>
      <c r="C9481" s="182" t="s">
        <v>178</v>
      </c>
      <c r="D9481" s="183">
        <v>43840</v>
      </c>
      <c r="E9481" s="188" t="s">
        <v>15196</v>
      </c>
      <c r="F9481" s="186">
        <v>0</v>
      </c>
      <c r="G9481" s="185" t="s">
        <v>6455</v>
      </c>
      <c r="H9481" s="110" t="s">
        <v>6152</v>
      </c>
      <c r="I9481" s="110"/>
    </row>
    <row r="9482" spans="1:9" ht="11.25" customHeight="1" x14ac:dyDescent="0.2">
      <c r="A9482" s="181">
        <v>106156</v>
      </c>
      <c r="B9482" s="182" t="s">
        <v>1937</v>
      </c>
      <c r="C9482" s="182" t="s">
        <v>171</v>
      </c>
      <c r="D9482" s="183">
        <v>43840</v>
      </c>
      <c r="E9482" s="188" t="s">
        <v>15196</v>
      </c>
      <c r="F9482" s="186">
        <v>9575</v>
      </c>
      <c r="G9482" s="185" t="s">
        <v>6455</v>
      </c>
      <c r="H9482" s="110" t="s">
        <v>6152</v>
      </c>
      <c r="I9482" s="110"/>
    </row>
    <row r="9483" spans="1:9" ht="11.25" customHeight="1" x14ac:dyDescent="0.2">
      <c r="A9483" s="181">
        <v>106157</v>
      </c>
      <c r="B9483" s="182" t="s">
        <v>7826</v>
      </c>
      <c r="C9483" s="182" t="s">
        <v>171</v>
      </c>
      <c r="D9483" s="183">
        <v>43843</v>
      </c>
      <c r="E9483" s="188" t="s">
        <v>15196</v>
      </c>
      <c r="F9483" s="186">
        <v>9589</v>
      </c>
      <c r="G9483" s="185" t="s">
        <v>6455</v>
      </c>
      <c r="H9483" s="110" t="s">
        <v>6152</v>
      </c>
      <c r="I9483" s="110"/>
    </row>
    <row r="9484" spans="1:9" ht="11.25" customHeight="1" x14ac:dyDescent="0.2">
      <c r="A9484" s="181">
        <v>106160</v>
      </c>
      <c r="B9484" s="182" t="s">
        <v>7442</v>
      </c>
      <c r="C9484" s="182" t="s">
        <v>171</v>
      </c>
      <c r="D9484" s="183">
        <v>43840</v>
      </c>
      <c r="E9484" s="188" t="s">
        <v>15196</v>
      </c>
      <c r="F9484" s="186">
        <v>48193.81</v>
      </c>
      <c r="G9484" s="185" t="s">
        <v>6455</v>
      </c>
      <c r="H9484" s="110" t="s">
        <v>6152</v>
      </c>
      <c r="I9484" s="110"/>
    </row>
    <row r="9485" spans="1:9" ht="11.25" customHeight="1" x14ac:dyDescent="0.2">
      <c r="A9485" s="181">
        <v>106161</v>
      </c>
      <c r="B9485" s="182" t="s">
        <v>1932</v>
      </c>
      <c r="C9485" s="182" t="s">
        <v>171</v>
      </c>
      <c r="D9485" s="183">
        <v>45002</v>
      </c>
      <c r="E9485" s="188" t="s">
        <v>15194</v>
      </c>
      <c r="F9485" s="186">
        <v>5558</v>
      </c>
      <c r="G9485" s="185" t="s">
        <v>6455</v>
      </c>
      <c r="H9485" s="110" t="s">
        <v>6152</v>
      </c>
      <c r="I9485" s="110"/>
    </row>
    <row r="9486" spans="1:9" ht="11.25" customHeight="1" x14ac:dyDescent="0.2">
      <c r="A9486" s="181">
        <v>106162</v>
      </c>
      <c r="B9486" s="182" t="s">
        <v>2340</v>
      </c>
      <c r="C9486" s="182" t="s">
        <v>178</v>
      </c>
      <c r="D9486" s="183">
        <v>45002</v>
      </c>
      <c r="E9486" s="188" t="s">
        <v>15194</v>
      </c>
      <c r="F9486" s="186">
        <v>25036.01</v>
      </c>
      <c r="G9486" s="185" t="s">
        <v>6455</v>
      </c>
      <c r="H9486" s="110" t="s">
        <v>6152</v>
      </c>
      <c r="I9486" s="110"/>
    </row>
    <row r="9487" spans="1:9" ht="11.25" customHeight="1" x14ac:dyDescent="0.2">
      <c r="A9487" s="181">
        <v>106163</v>
      </c>
      <c r="B9487" s="182" t="s">
        <v>2611</v>
      </c>
      <c r="C9487" s="182" t="s">
        <v>178</v>
      </c>
      <c r="D9487" s="183"/>
      <c r="E9487" s="188" t="s">
        <v>15193</v>
      </c>
      <c r="F9487" s="186">
        <v>208538</v>
      </c>
      <c r="G9487" s="185" t="s">
        <v>6455</v>
      </c>
      <c r="H9487" s="110" t="s">
        <v>6152</v>
      </c>
      <c r="I9487" s="110"/>
    </row>
    <row r="9488" spans="1:9" ht="11.25" customHeight="1" x14ac:dyDescent="0.2">
      <c r="A9488" s="181">
        <v>106164</v>
      </c>
      <c r="B9488" s="182" t="s">
        <v>10362</v>
      </c>
      <c r="C9488" s="182" t="s">
        <v>178</v>
      </c>
      <c r="D9488" s="183">
        <v>44588</v>
      </c>
      <c r="E9488" s="188" t="s">
        <v>7328</v>
      </c>
      <c r="F9488" s="186">
        <v>0</v>
      </c>
      <c r="G9488" s="185" t="s">
        <v>6455</v>
      </c>
      <c r="H9488" s="110" t="s">
        <v>6152</v>
      </c>
      <c r="I9488" s="110"/>
    </row>
    <row r="9489" spans="1:9" ht="11.25" customHeight="1" x14ac:dyDescent="0.2">
      <c r="A9489" s="181">
        <v>106165</v>
      </c>
      <c r="B9489" s="182" t="s">
        <v>1165</v>
      </c>
      <c r="C9489" s="182" t="s">
        <v>178</v>
      </c>
      <c r="D9489" s="183"/>
      <c r="E9489" s="188" t="s">
        <v>15193</v>
      </c>
      <c r="F9489" s="186">
        <v>856</v>
      </c>
      <c r="G9489" s="185" t="s">
        <v>6455</v>
      </c>
      <c r="H9489" s="110" t="s">
        <v>6152</v>
      </c>
      <c r="I9489" s="110"/>
    </row>
    <row r="9490" spans="1:9" ht="11.25" customHeight="1" x14ac:dyDescent="0.2">
      <c r="A9490" s="181">
        <v>106166</v>
      </c>
      <c r="B9490" s="182" t="s">
        <v>10361</v>
      </c>
      <c r="C9490" s="182" t="s">
        <v>178</v>
      </c>
      <c r="D9490" s="183"/>
      <c r="E9490" s="188" t="s">
        <v>15193</v>
      </c>
      <c r="F9490" s="186">
        <v>0</v>
      </c>
      <c r="G9490" s="185" t="s">
        <v>6455</v>
      </c>
      <c r="H9490" s="110" t="s">
        <v>6152</v>
      </c>
      <c r="I9490" s="110"/>
    </row>
    <row r="9491" spans="1:9" ht="11.25" customHeight="1" x14ac:dyDescent="0.2">
      <c r="A9491" s="181">
        <v>106167</v>
      </c>
      <c r="B9491" s="182" t="s">
        <v>10360</v>
      </c>
      <c r="C9491" s="182" t="s">
        <v>178</v>
      </c>
      <c r="D9491" s="183"/>
      <c r="E9491" s="188" t="s">
        <v>15193</v>
      </c>
      <c r="F9491" s="186">
        <v>0</v>
      </c>
      <c r="G9491" s="185" t="s">
        <v>6455</v>
      </c>
      <c r="H9491" s="110" t="s">
        <v>6152</v>
      </c>
      <c r="I9491" s="110"/>
    </row>
    <row r="9492" spans="1:9" ht="11.25" customHeight="1" x14ac:dyDescent="0.2">
      <c r="A9492" s="181">
        <v>106168</v>
      </c>
      <c r="B9492" s="182" t="s">
        <v>1166</v>
      </c>
      <c r="C9492" s="182" t="s">
        <v>178</v>
      </c>
      <c r="D9492" s="183"/>
      <c r="E9492" s="188" t="s">
        <v>15193</v>
      </c>
      <c r="F9492" s="186">
        <v>0</v>
      </c>
      <c r="G9492" s="185" t="s">
        <v>6455</v>
      </c>
      <c r="H9492" s="110" t="s">
        <v>6152</v>
      </c>
      <c r="I9492" s="110"/>
    </row>
    <row r="9493" spans="1:9" ht="11.25" customHeight="1" x14ac:dyDescent="0.2">
      <c r="A9493" s="181">
        <v>106169</v>
      </c>
      <c r="B9493" s="182" t="s">
        <v>1167</v>
      </c>
      <c r="C9493" s="182" t="s">
        <v>178</v>
      </c>
      <c r="D9493" s="183"/>
      <c r="E9493" s="188" t="s">
        <v>15193</v>
      </c>
      <c r="F9493" s="186">
        <v>0</v>
      </c>
      <c r="G9493" s="185" t="s">
        <v>6455</v>
      </c>
      <c r="H9493" s="110" t="s">
        <v>6152</v>
      </c>
      <c r="I9493" s="110"/>
    </row>
    <row r="9494" spans="1:9" ht="11.25" customHeight="1" x14ac:dyDescent="0.2">
      <c r="A9494" s="181">
        <v>106170</v>
      </c>
      <c r="B9494" s="182" t="s">
        <v>4167</v>
      </c>
      <c r="C9494" s="182" t="s">
        <v>178</v>
      </c>
      <c r="D9494" s="183"/>
      <c r="E9494" s="188" t="s">
        <v>15193</v>
      </c>
      <c r="F9494" s="186">
        <v>0</v>
      </c>
      <c r="G9494" s="185" t="s">
        <v>6455</v>
      </c>
      <c r="H9494" s="110" t="s">
        <v>6152</v>
      </c>
      <c r="I9494" s="110"/>
    </row>
    <row r="9495" spans="1:9" ht="11.25" customHeight="1" x14ac:dyDescent="0.2">
      <c r="A9495" s="181">
        <v>106171</v>
      </c>
      <c r="B9495" s="182" t="s">
        <v>2547</v>
      </c>
      <c r="C9495" s="182" t="s">
        <v>171</v>
      </c>
      <c r="D9495" s="183">
        <v>45013</v>
      </c>
      <c r="E9495" s="188" t="s">
        <v>15194</v>
      </c>
      <c r="F9495" s="186">
        <v>0</v>
      </c>
      <c r="G9495" s="185" t="s">
        <v>6455</v>
      </c>
      <c r="H9495" s="110" t="s">
        <v>6152</v>
      </c>
      <c r="I9495" s="110"/>
    </row>
    <row r="9496" spans="1:9" ht="11.25" customHeight="1" x14ac:dyDescent="0.2">
      <c r="A9496" s="181">
        <v>106172</v>
      </c>
      <c r="B9496" s="182" t="s">
        <v>2124</v>
      </c>
      <c r="C9496" s="182" t="s">
        <v>178</v>
      </c>
      <c r="D9496" s="183">
        <v>43686</v>
      </c>
      <c r="E9496" s="188" t="s">
        <v>15195</v>
      </c>
      <c r="F9496" s="186">
        <v>2082009.01</v>
      </c>
      <c r="G9496" s="185" t="s">
        <v>6455</v>
      </c>
      <c r="H9496" s="110" t="s">
        <v>6152</v>
      </c>
      <c r="I9496" s="110"/>
    </row>
    <row r="9497" spans="1:9" ht="11.25" customHeight="1" x14ac:dyDescent="0.2">
      <c r="A9497" s="181">
        <v>106173</v>
      </c>
      <c r="B9497" s="182" t="s">
        <v>8335</v>
      </c>
      <c r="C9497" s="182" t="s">
        <v>178</v>
      </c>
      <c r="D9497" s="183"/>
      <c r="E9497" s="188" t="s">
        <v>15193</v>
      </c>
      <c r="F9497" s="186">
        <v>3922327</v>
      </c>
      <c r="G9497" s="185" t="s">
        <v>6455</v>
      </c>
      <c r="H9497" s="110" t="s">
        <v>6152</v>
      </c>
      <c r="I9497" s="110"/>
    </row>
    <row r="9498" spans="1:9" ht="11.25" customHeight="1" x14ac:dyDescent="0.2">
      <c r="A9498" s="181">
        <v>106174</v>
      </c>
      <c r="B9498" s="182" t="s">
        <v>10359</v>
      </c>
      <c r="C9498" s="182" t="s">
        <v>178</v>
      </c>
      <c r="D9498" s="183"/>
      <c r="E9498" s="188" t="s">
        <v>15193</v>
      </c>
      <c r="F9498" s="186">
        <v>0</v>
      </c>
      <c r="G9498" s="185" t="s">
        <v>6455</v>
      </c>
      <c r="H9498" s="110" t="s">
        <v>6152</v>
      </c>
      <c r="I9498" s="110"/>
    </row>
    <row r="9499" spans="1:9" ht="11.25" customHeight="1" x14ac:dyDescent="0.2">
      <c r="A9499" s="181">
        <v>106175</v>
      </c>
      <c r="B9499" s="182" t="s">
        <v>10358</v>
      </c>
      <c r="C9499" s="182" t="s">
        <v>178</v>
      </c>
      <c r="D9499" s="183">
        <v>43553</v>
      </c>
      <c r="E9499" s="188" t="s">
        <v>15195</v>
      </c>
      <c r="F9499" s="186">
        <v>0</v>
      </c>
      <c r="G9499" s="185" t="s">
        <v>6455</v>
      </c>
      <c r="H9499" s="110" t="s">
        <v>6152</v>
      </c>
      <c r="I9499" s="110"/>
    </row>
    <row r="9500" spans="1:9" ht="11.25" customHeight="1" x14ac:dyDescent="0.2">
      <c r="A9500" s="181">
        <v>106176</v>
      </c>
      <c r="B9500" s="182" t="s">
        <v>2414</v>
      </c>
      <c r="C9500" s="182" t="s">
        <v>178</v>
      </c>
      <c r="D9500" s="183"/>
      <c r="E9500" s="188" t="s">
        <v>15193</v>
      </c>
      <c r="F9500" s="186">
        <v>25377</v>
      </c>
      <c r="G9500" s="185" t="s">
        <v>6455</v>
      </c>
      <c r="H9500" s="110" t="s">
        <v>6152</v>
      </c>
      <c r="I9500" s="110"/>
    </row>
    <row r="9501" spans="1:9" ht="11.25" customHeight="1" x14ac:dyDescent="0.2">
      <c r="A9501" s="181">
        <v>106177</v>
      </c>
      <c r="B9501" s="182" t="s">
        <v>2545</v>
      </c>
      <c r="C9501" s="182" t="s">
        <v>171</v>
      </c>
      <c r="D9501" s="184">
        <v>43844</v>
      </c>
      <c r="E9501" s="188" t="s">
        <v>15196</v>
      </c>
      <c r="F9501" s="186">
        <v>0</v>
      </c>
      <c r="G9501" s="185" t="s">
        <v>6455</v>
      </c>
      <c r="H9501" s="110" t="s">
        <v>6152</v>
      </c>
      <c r="I9501" s="110"/>
    </row>
    <row r="9502" spans="1:9" ht="11.25" customHeight="1" x14ac:dyDescent="0.2">
      <c r="A9502" s="181">
        <v>106178</v>
      </c>
      <c r="B9502" s="182" t="s">
        <v>2413</v>
      </c>
      <c r="C9502" s="182" t="s">
        <v>178</v>
      </c>
      <c r="D9502" s="183"/>
      <c r="E9502" s="188" t="s">
        <v>15193</v>
      </c>
      <c r="F9502" s="186">
        <v>14500.15</v>
      </c>
      <c r="G9502" s="185" t="s">
        <v>6455</v>
      </c>
      <c r="H9502" s="110" t="s">
        <v>6152</v>
      </c>
      <c r="I9502" s="110"/>
    </row>
    <row r="9503" spans="1:9" ht="11.25" customHeight="1" x14ac:dyDescent="0.2">
      <c r="A9503" s="181">
        <v>106179</v>
      </c>
      <c r="B9503" s="182" t="s">
        <v>10357</v>
      </c>
      <c r="C9503" s="182" t="s">
        <v>171</v>
      </c>
      <c r="D9503" s="183">
        <v>43553</v>
      </c>
      <c r="E9503" s="188" t="s">
        <v>15195</v>
      </c>
      <c r="F9503" s="186">
        <v>0</v>
      </c>
      <c r="G9503" s="185" t="s">
        <v>6455</v>
      </c>
      <c r="H9503" s="110" t="s">
        <v>6152</v>
      </c>
      <c r="I9503" s="110"/>
    </row>
    <row r="9504" spans="1:9" ht="11.25" customHeight="1" x14ac:dyDescent="0.2">
      <c r="A9504" s="181">
        <v>106180</v>
      </c>
      <c r="B9504" s="182" t="s">
        <v>2412</v>
      </c>
      <c r="C9504" s="182" t="s">
        <v>178</v>
      </c>
      <c r="D9504" s="184"/>
      <c r="E9504" s="188" t="s">
        <v>15193</v>
      </c>
      <c r="F9504" s="186">
        <v>12054</v>
      </c>
      <c r="G9504" s="185" t="s">
        <v>6455</v>
      </c>
      <c r="H9504" s="110" t="s">
        <v>6152</v>
      </c>
      <c r="I9504" s="110"/>
    </row>
    <row r="9505" spans="1:9" ht="11.25" customHeight="1" x14ac:dyDescent="0.2">
      <c r="A9505" s="181">
        <v>106181</v>
      </c>
      <c r="B9505" s="182" t="s">
        <v>10356</v>
      </c>
      <c r="C9505" s="182" t="s">
        <v>178</v>
      </c>
      <c r="D9505" s="184">
        <v>43871</v>
      </c>
      <c r="E9505" s="188" t="s">
        <v>15196</v>
      </c>
      <c r="F9505" s="186">
        <v>0</v>
      </c>
      <c r="G9505" s="185" t="s">
        <v>6455</v>
      </c>
      <c r="H9505" s="110" t="s">
        <v>6152</v>
      </c>
      <c r="I9505" s="110"/>
    </row>
    <row r="9506" spans="1:9" ht="11.25" customHeight="1" x14ac:dyDescent="0.2">
      <c r="A9506" s="181">
        <v>106182</v>
      </c>
      <c r="B9506" s="182" t="s">
        <v>2000</v>
      </c>
      <c r="C9506" s="182" t="s">
        <v>178</v>
      </c>
      <c r="D9506" s="183">
        <v>43840</v>
      </c>
      <c r="E9506" s="188" t="s">
        <v>15196</v>
      </c>
      <c r="F9506" s="186">
        <v>8875</v>
      </c>
      <c r="G9506" s="185" t="s">
        <v>6455</v>
      </c>
      <c r="H9506" s="110" t="s">
        <v>6152</v>
      </c>
      <c r="I9506" s="110"/>
    </row>
    <row r="9507" spans="1:9" ht="11.25" customHeight="1" x14ac:dyDescent="0.2">
      <c r="A9507" s="181">
        <v>106183</v>
      </c>
      <c r="B9507" s="182" t="s">
        <v>7825</v>
      </c>
      <c r="C9507" s="182" t="s">
        <v>178</v>
      </c>
      <c r="D9507" s="183"/>
      <c r="E9507" s="188" t="s">
        <v>15193</v>
      </c>
      <c r="F9507" s="186">
        <v>918651</v>
      </c>
      <c r="G9507" s="185" t="s">
        <v>6455</v>
      </c>
      <c r="H9507" s="110" t="s">
        <v>6152</v>
      </c>
      <c r="I9507" s="110"/>
    </row>
    <row r="9508" spans="1:9" ht="11.25" customHeight="1" x14ac:dyDescent="0.2">
      <c r="A9508" s="181">
        <v>106184</v>
      </c>
      <c r="B9508" s="182" t="s">
        <v>10355</v>
      </c>
      <c r="C9508" s="182" t="s">
        <v>178</v>
      </c>
      <c r="D9508" s="183">
        <v>43735</v>
      </c>
      <c r="E9508" s="188" t="s">
        <v>15195</v>
      </c>
      <c r="F9508" s="186">
        <v>0</v>
      </c>
      <c r="G9508" s="185" t="s">
        <v>6455</v>
      </c>
      <c r="H9508" s="110" t="s">
        <v>6152</v>
      </c>
      <c r="I9508" s="110"/>
    </row>
    <row r="9509" spans="1:9" ht="11.25" customHeight="1" x14ac:dyDescent="0.2">
      <c r="A9509" s="181">
        <v>106185</v>
      </c>
      <c r="B9509" s="182" t="s">
        <v>8241</v>
      </c>
      <c r="C9509" s="182" t="s">
        <v>178</v>
      </c>
      <c r="D9509" s="183">
        <v>43843</v>
      </c>
      <c r="E9509" s="188" t="s">
        <v>15196</v>
      </c>
      <c r="F9509" s="186">
        <v>6383.01</v>
      </c>
      <c r="G9509" s="185" t="s">
        <v>6455</v>
      </c>
      <c r="H9509" s="110" t="s">
        <v>6152</v>
      </c>
      <c r="I9509" s="110"/>
    </row>
    <row r="9510" spans="1:9" ht="11.25" customHeight="1" x14ac:dyDescent="0.2">
      <c r="A9510" s="181">
        <v>106186</v>
      </c>
      <c r="B9510" s="182" t="s">
        <v>7441</v>
      </c>
      <c r="C9510" s="182" t="s">
        <v>178</v>
      </c>
      <c r="D9510" s="183">
        <v>43839</v>
      </c>
      <c r="E9510" s="188" t="s">
        <v>15196</v>
      </c>
      <c r="F9510" s="186">
        <v>3741</v>
      </c>
      <c r="G9510" s="185" t="s">
        <v>6455</v>
      </c>
      <c r="H9510" s="110" t="s">
        <v>6152</v>
      </c>
      <c r="I9510" s="110"/>
    </row>
    <row r="9511" spans="1:9" ht="11.25" customHeight="1" x14ac:dyDescent="0.2">
      <c r="A9511" s="181">
        <v>106187</v>
      </c>
      <c r="B9511" s="182" t="s">
        <v>2109</v>
      </c>
      <c r="C9511" s="182" t="s">
        <v>178</v>
      </c>
      <c r="D9511" s="183"/>
      <c r="E9511" s="188" t="s">
        <v>15193</v>
      </c>
      <c r="F9511" s="186">
        <v>129750</v>
      </c>
      <c r="G9511" s="185" t="s">
        <v>6455</v>
      </c>
      <c r="H9511" s="110" t="s">
        <v>6152</v>
      </c>
      <c r="I9511" s="110"/>
    </row>
    <row r="9512" spans="1:9" ht="11.25" customHeight="1" x14ac:dyDescent="0.2">
      <c r="A9512" s="181">
        <v>106188</v>
      </c>
      <c r="B9512" s="182" t="s">
        <v>2110</v>
      </c>
      <c r="C9512" s="182" t="s">
        <v>178</v>
      </c>
      <c r="D9512" s="183"/>
      <c r="E9512" s="188" t="s">
        <v>15193</v>
      </c>
      <c r="F9512" s="186">
        <v>0</v>
      </c>
      <c r="G9512" s="185" t="s">
        <v>6455</v>
      </c>
      <c r="H9512" s="110" t="s">
        <v>6152</v>
      </c>
      <c r="I9512" s="110"/>
    </row>
    <row r="9513" spans="1:9" ht="11.25" customHeight="1" x14ac:dyDescent="0.2">
      <c r="A9513" s="181">
        <v>106189</v>
      </c>
      <c r="B9513" s="182" t="s">
        <v>1168</v>
      </c>
      <c r="C9513" s="182" t="s">
        <v>178</v>
      </c>
      <c r="D9513" s="183">
        <v>45015</v>
      </c>
      <c r="E9513" s="188" t="s">
        <v>15194</v>
      </c>
      <c r="F9513" s="186">
        <v>0</v>
      </c>
      <c r="G9513" s="185" t="s">
        <v>6455</v>
      </c>
      <c r="H9513" s="110" t="s">
        <v>6152</v>
      </c>
      <c r="I9513" s="110"/>
    </row>
    <row r="9514" spans="1:9" ht="11.25" customHeight="1" x14ac:dyDescent="0.2">
      <c r="A9514" s="181">
        <v>106190</v>
      </c>
      <c r="B9514" s="182" t="s">
        <v>9172</v>
      </c>
      <c r="C9514" s="182" t="s">
        <v>178</v>
      </c>
      <c r="D9514" s="184">
        <v>44601</v>
      </c>
      <c r="E9514" s="188" t="s">
        <v>7328</v>
      </c>
      <c r="F9514" s="186">
        <v>67607.009999999995</v>
      </c>
      <c r="G9514" s="185" t="s">
        <v>6455</v>
      </c>
      <c r="H9514" s="110" t="s">
        <v>6152</v>
      </c>
      <c r="I9514" s="110"/>
    </row>
    <row r="9515" spans="1:9" ht="11.25" customHeight="1" x14ac:dyDescent="0.2">
      <c r="A9515" s="181">
        <v>106191</v>
      </c>
      <c r="B9515" s="182" t="s">
        <v>7859</v>
      </c>
      <c r="C9515" s="182" t="s">
        <v>178</v>
      </c>
      <c r="D9515" s="183"/>
      <c r="E9515" s="188" t="s">
        <v>15193</v>
      </c>
      <c r="F9515" s="186">
        <v>121398</v>
      </c>
      <c r="G9515" s="185" t="s">
        <v>6455</v>
      </c>
      <c r="H9515" s="110" t="s">
        <v>6152</v>
      </c>
      <c r="I9515" s="110"/>
    </row>
    <row r="9516" spans="1:9" ht="11.25" customHeight="1" x14ac:dyDescent="0.2">
      <c r="A9516" s="181">
        <v>106192</v>
      </c>
      <c r="B9516" s="182" t="s">
        <v>10354</v>
      </c>
      <c r="C9516" s="182" t="s">
        <v>178</v>
      </c>
      <c r="D9516" s="183">
        <v>43839</v>
      </c>
      <c r="E9516" s="188" t="s">
        <v>15196</v>
      </c>
      <c r="F9516" s="186">
        <v>0</v>
      </c>
      <c r="G9516" s="185" t="s">
        <v>6455</v>
      </c>
      <c r="H9516" s="110" t="s">
        <v>6152</v>
      </c>
      <c r="I9516" s="110"/>
    </row>
    <row r="9517" spans="1:9" ht="11.25" customHeight="1" x14ac:dyDescent="0.2">
      <c r="A9517" s="181">
        <v>106193</v>
      </c>
      <c r="B9517" s="182" t="s">
        <v>7858</v>
      </c>
      <c r="C9517" s="182" t="s">
        <v>178</v>
      </c>
      <c r="D9517" s="183"/>
      <c r="E9517" s="188" t="s">
        <v>15193</v>
      </c>
      <c r="F9517" s="186">
        <v>115677</v>
      </c>
      <c r="G9517" s="185" t="s">
        <v>6455</v>
      </c>
      <c r="H9517" s="110" t="s">
        <v>6152</v>
      </c>
      <c r="I9517" s="110"/>
    </row>
    <row r="9518" spans="1:9" ht="11.25" customHeight="1" x14ac:dyDescent="0.2">
      <c r="A9518" s="181">
        <v>106194</v>
      </c>
      <c r="B9518" s="182" t="s">
        <v>10353</v>
      </c>
      <c r="C9518" s="182" t="s">
        <v>178</v>
      </c>
      <c r="D9518" s="183"/>
      <c r="E9518" s="188" t="s">
        <v>15193</v>
      </c>
      <c r="F9518" s="186">
        <v>0</v>
      </c>
      <c r="G9518" s="185" t="s">
        <v>6455</v>
      </c>
      <c r="H9518" s="110" t="s">
        <v>6152</v>
      </c>
      <c r="I9518" s="110"/>
    </row>
    <row r="9519" spans="1:9" ht="11.25" customHeight="1" x14ac:dyDescent="0.2">
      <c r="A9519" s="181">
        <v>106195</v>
      </c>
      <c r="B9519" s="182" t="s">
        <v>10352</v>
      </c>
      <c r="C9519" s="182" t="s">
        <v>178</v>
      </c>
      <c r="D9519" s="183"/>
      <c r="E9519" s="188" t="s">
        <v>15193</v>
      </c>
      <c r="F9519" s="186">
        <v>0</v>
      </c>
      <c r="G9519" s="185" t="s">
        <v>6455</v>
      </c>
      <c r="H9519" s="110" t="s">
        <v>6152</v>
      </c>
      <c r="I9519" s="110"/>
    </row>
    <row r="9520" spans="1:9" ht="11.25" customHeight="1" x14ac:dyDescent="0.2">
      <c r="A9520" s="181">
        <v>106196</v>
      </c>
      <c r="B9520" s="182" t="s">
        <v>10351</v>
      </c>
      <c r="C9520" s="182" t="s">
        <v>178</v>
      </c>
      <c r="D9520" s="183">
        <v>43840</v>
      </c>
      <c r="E9520" s="188" t="s">
        <v>15196</v>
      </c>
      <c r="F9520" s="186">
        <v>0</v>
      </c>
      <c r="G9520" s="185" t="s">
        <v>6455</v>
      </c>
      <c r="H9520" s="110" t="s">
        <v>6152</v>
      </c>
      <c r="I9520" s="110"/>
    </row>
    <row r="9521" spans="1:9" ht="11.25" customHeight="1" x14ac:dyDescent="0.2">
      <c r="A9521" s="181">
        <v>106197</v>
      </c>
      <c r="B9521" s="182" t="s">
        <v>7824</v>
      </c>
      <c r="C9521" s="182" t="s">
        <v>178</v>
      </c>
      <c r="D9521" s="183"/>
      <c r="E9521" s="188" t="s">
        <v>15193</v>
      </c>
      <c r="F9521" s="186">
        <v>9651</v>
      </c>
      <c r="G9521" s="185" t="s">
        <v>6455</v>
      </c>
      <c r="H9521" s="110" t="s">
        <v>6152</v>
      </c>
      <c r="I9521" s="110"/>
    </row>
    <row r="9522" spans="1:9" ht="11.25" customHeight="1" x14ac:dyDescent="0.2">
      <c r="A9522" s="181">
        <v>106198</v>
      </c>
      <c r="B9522" s="182" t="s">
        <v>10350</v>
      </c>
      <c r="C9522" s="182" t="s">
        <v>178</v>
      </c>
      <c r="D9522" s="183"/>
      <c r="E9522" s="188" t="s">
        <v>15193</v>
      </c>
      <c r="F9522" s="186">
        <v>0</v>
      </c>
      <c r="G9522" s="185" t="s">
        <v>6455</v>
      </c>
      <c r="H9522" s="110" t="s">
        <v>6152</v>
      </c>
      <c r="I9522" s="110"/>
    </row>
    <row r="9523" spans="1:9" ht="11.25" customHeight="1" x14ac:dyDescent="0.2">
      <c r="A9523" s="181">
        <v>106199</v>
      </c>
      <c r="B9523" s="182" t="s">
        <v>10349</v>
      </c>
      <c r="C9523" s="182" t="s">
        <v>171</v>
      </c>
      <c r="D9523" s="183">
        <v>43552</v>
      </c>
      <c r="E9523" s="188" t="s">
        <v>15195</v>
      </c>
      <c r="F9523" s="186">
        <v>0</v>
      </c>
      <c r="G9523" s="185" t="s">
        <v>6455</v>
      </c>
      <c r="H9523" s="110" t="s">
        <v>6152</v>
      </c>
      <c r="I9523" s="110"/>
    </row>
    <row r="9524" spans="1:9" ht="11.25" customHeight="1" x14ac:dyDescent="0.2">
      <c r="A9524" s="181">
        <v>106200</v>
      </c>
      <c r="B9524" s="182" t="s">
        <v>8843</v>
      </c>
      <c r="C9524" s="182" t="s">
        <v>171</v>
      </c>
      <c r="D9524" s="183">
        <v>43552</v>
      </c>
      <c r="E9524" s="188" t="s">
        <v>15195</v>
      </c>
      <c r="F9524" s="186">
        <v>11393</v>
      </c>
      <c r="G9524" s="185" t="s">
        <v>6455</v>
      </c>
      <c r="H9524" s="110" t="s">
        <v>6152</v>
      </c>
      <c r="I9524" s="110"/>
    </row>
    <row r="9525" spans="1:9" ht="11.25" customHeight="1" x14ac:dyDescent="0.2">
      <c r="A9525" s="181">
        <v>106201</v>
      </c>
      <c r="B9525" s="182" t="s">
        <v>8842</v>
      </c>
      <c r="C9525" s="182" t="s">
        <v>171</v>
      </c>
      <c r="D9525" s="183">
        <v>43843</v>
      </c>
      <c r="E9525" s="188" t="s">
        <v>15196</v>
      </c>
      <c r="F9525" s="186">
        <v>15312</v>
      </c>
      <c r="G9525" s="185" t="s">
        <v>6510</v>
      </c>
      <c r="H9525" s="110" t="s">
        <v>6113</v>
      </c>
      <c r="I9525" s="110"/>
    </row>
    <row r="9526" spans="1:9" ht="11.25" customHeight="1" x14ac:dyDescent="0.2">
      <c r="A9526" s="181">
        <v>106202</v>
      </c>
      <c r="B9526" s="182" t="s">
        <v>7440</v>
      </c>
      <c r="C9526" s="182" t="s">
        <v>171</v>
      </c>
      <c r="D9526" s="183">
        <v>43843</v>
      </c>
      <c r="E9526" s="188" t="s">
        <v>15196</v>
      </c>
      <c r="F9526" s="186">
        <v>18937.009999999998</v>
      </c>
      <c r="G9526" s="185" t="s">
        <v>11921</v>
      </c>
      <c r="H9526" s="110" t="s">
        <v>6451</v>
      </c>
      <c r="I9526" s="110"/>
    </row>
    <row r="9527" spans="1:9" ht="11.25" customHeight="1" x14ac:dyDescent="0.2">
      <c r="A9527" s="181">
        <v>106203</v>
      </c>
      <c r="B9527" s="182" t="s">
        <v>7439</v>
      </c>
      <c r="C9527" s="182" t="s">
        <v>171</v>
      </c>
      <c r="D9527" s="184">
        <v>43843</v>
      </c>
      <c r="E9527" s="188" t="s">
        <v>15196</v>
      </c>
      <c r="F9527" s="186">
        <v>25172</v>
      </c>
      <c r="G9527" s="185" t="s">
        <v>11185</v>
      </c>
      <c r="H9527" s="110" t="s">
        <v>6312</v>
      </c>
      <c r="I9527" s="110"/>
    </row>
    <row r="9528" spans="1:9" ht="11.25" customHeight="1" x14ac:dyDescent="0.2">
      <c r="A9528" s="181">
        <v>106204</v>
      </c>
      <c r="B9528" s="182" t="s">
        <v>7438</v>
      </c>
      <c r="C9528" s="182" t="s">
        <v>171</v>
      </c>
      <c r="D9528" s="183">
        <v>43843</v>
      </c>
      <c r="E9528" s="188" t="s">
        <v>15196</v>
      </c>
      <c r="F9528" s="186">
        <v>38603.01</v>
      </c>
      <c r="G9528" s="185" t="s">
        <v>11185</v>
      </c>
      <c r="H9528" s="110" t="s">
        <v>6312</v>
      </c>
      <c r="I9528" s="110"/>
    </row>
    <row r="9529" spans="1:9" ht="11.25" customHeight="1" x14ac:dyDescent="0.2">
      <c r="A9529" s="181">
        <v>106205</v>
      </c>
      <c r="B9529" s="182" t="s">
        <v>7437</v>
      </c>
      <c r="C9529" s="182" t="s">
        <v>171</v>
      </c>
      <c r="D9529" s="184">
        <v>43843</v>
      </c>
      <c r="E9529" s="188" t="s">
        <v>15196</v>
      </c>
      <c r="F9529" s="186">
        <v>49255</v>
      </c>
      <c r="G9529" s="185" t="s">
        <v>11185</v>
      </c>
      <c r="H9529" s="110" t="s">
        <v>6312</v>
      </c>
      <c r="I9529" s="110"/>
    </row>
    <row r="9530" spans="1:9" ht="11.25" customHeight="1" x14ac:dyDescent="0.2">
      <c r="A9530" s="181">
        <v>106206</v>
      </c>
      <c r="B9530" s="182" t="s">
        <v>7436</v>
      </c>
      <c r="C9530" s="182" t="s">
        <v>171</v>
      </c>
      <c r="D9530" s="184">
        <v>43738</v>
      </c>
      <c r="E9530" s="188" t="s">
        <v>15195</v>
      </c>
      <c r="F9530" s="186">
        <v>69652</v>
      </c>
      <c r="G9530" s="185" t="s">
        <v>11185</v>
      </c>
      <c r="H9530" s="110" t="s">
        <v>6312</v>
      </c>
      <c r="I9530" s="110"/>
    </row>
    <row r="9531" spans="1:9" ht="11.25" customHeight="1" x14ac:dyDescent="0.2">
      <c r="A9531" s="181">
        <v>106207</v>
      </c>
      <c r="B9531" s="182" t="s">
        <v>8223</v>
      </c>
      <c r="C9531" s="182" t="s">
        <v>171</v>
      </c>
      <c r="D9531" s="183"/>
      <c r="E9531" s="188" t="s">
        <v>15193</v>
      </c>
      <c r="F9531" s="186">
        <v>78514</v>
      </c>
      <c r="G9531" s="185" t="s">
        <v>11185</v>
      </c>
      <c r="H9531" s="110" t="s">
        <v>6312</v>
      </c>
      <c r="I9531" s="110"/>
    </row>
    <row r="9532" spans="1:9" ht="11.25" customHeight="1" x14ac:dyDescent="0.2">
      <c r="A9532" s="181">
        <v>106208</v>
      </c>
      <c r="B9532" s="182" t="s">
        <v>10348</v>
      </c>
      <c r="C9532" s="182" t="s">
        <v>178</v>
      </c>
      <c r="D9532" s="183"/>
      <c r="E9532" s="188" t="s">
        <v>15193</v>
      </c>
      <c r="F9532" s="186">
        <v>0</v>
      </c>
      <c r="G9532" s="185" t="s">
        <v>11185</v>
      </c>
      <c r="H9532" s="110" t="s">
        <v>6312</v>
      </c>
      <c r="I9532" s="110"/>
    </row>
    <row r="9533" spans="1:9" ht="11.25" customHeight="1" x14ac:dyDescent="0.2">
      <c r="A9533" s="181">
        <v>106209</v>
      </c>
      <c r="B9533" s="182" t="s">
        <v>10347</v>
      </c>
      <c r="C9533" s="182" t="s">
        <v>171</v>
      </c>
      <c r="D9533" s="183"/>
      <c r="E9533" s="188" t="s">
        <v>15193</v>
      </c>
      <c r="F9533" s="186">
        <v>0</v>
      </c>
      <c r="G9533" s="185" t="s">
        <v>11924</v>
      </c>
      <c r="H9533" s="110" t="s">
        <v>6451</v>
      </c>
      <c r="I9533" s="110"/>
    </row>
    <row r="9534" spans="1:9" ht="11.25" customHeight="1" x14ac:dyDescent="0.2">
      <c r="A9534" s="181">
        <v>106210</v>
      </c>
      <c r="B9534" s="182" t="s">
        <v>10346</v>
      </c>
      <c r="C9534" s="182" t="s">
        <v>178</v>
      </c>
      <c r="D9534" s="183">
        <v>43563</v>
      </c>
      <c r="E9534" s="188" t="s">
        <v>15195</v>
      </c>
      <c r="F9534" s="186">
        <v>0</v>
      </c>
      <c r="G9534" s="185" t="s">
        <v>11926</v>
      </c>
      <c r="H9534" s="110" t="s">
        <v>6451</v>
      </c>
      <c r="I9534" s="110"/>
    </row>
    <row r="9535" spans="1:9" ht="11.25" customHeight="1" x14ac:dyDescent="0.2">
      <c r="A9535" s="181">
        <v>106211</v>
      </c>
      <c r="B9535" s="182" t="s">
        <v>8760</v>
      </c>
      <c r="C9535" s="182" t="s">
        <v>178</v>
      </c>
      <c r="D9535" s="183"/>
      <c r="E9535" s="188" t="s">
        <v>15193</v>
      </c>
      <c r="F9535" s="186">
        <v>780919</v>
      </c>
      <c r="G9535" s="185" t="s">
        <v>6450</v>
      </c>
      <c r="H9535" s="110" t="s">
        <v>6451</v>
      </c>
      <c r="I9535" s="110"/>
    </row>
    <row r="9536" spans="1:9" ht="11.25" customHeight="1" x14ac:dyDescent="0.2">
      <c r="A9536" s="181">
        <v>106212</v>
      </c>
      <c r="B9536" s="182" t="s">
        <v>10345</v>
      </c>
      <c r="C9536" s="182" t="s">
        <v>178</v>
      </c>
      <c r="D9536" s="183"/>
      <c r="E9536" s="188" t="s">
        <v>15193</v>
      </c>
      <c r="F9536" s="186">
        <v>0</v>
      </c>
      <c r="G9536" s="185" t="s">
        <v>6585</v>
      </c>
      <c r="H9536" s="110" t="s">
        <v>6152</v>
      </c>
      <c r="I9536" s="110"/>
    </row>
    <row r="9537" spans="1:9" ht="11.25" customHeight="1" x14ac:dyDescent="0.2">
      <c r="A9537" s="181">
        <v>106213</v>
      </c>
      <c r="B9537" s="182" t="s">
        <v>4002</v>
      </c>
      <c r="C9537" s="182" t="s">
        <v>178</v>
      </c>
      <c r="D9537" s="183"/>
      <c r="E9537" s="188" t="s">
        <v>15193</v>
      </c>
      <c r="F9537" s="186">
        <v>0</v>
      </c>
      <c r="G9537" s="185" t="s">
        <v>11929</v>
      </c>
      <c r="H9537" s="110" t="s">
        <v>6451</v>
      </c>
      <c r="I9537" s="110"/>
    </row>
    <row r="9538" spans="1:9" ht="11.25" customHeight="1" x14ac:dyDescent="0.2">
      <c r="A9538" s="181">
        <v>106214</v>
      </c>
      <c r="B9538" s="182" t="s">
        <v>4004</v>
      </c>
      <c r="C9538" s="182" t="s">
        <v>178</v>
      </c>
      <c r="D9538" s="183"/>
      <c r="E9538" s="188" t="s">
        <v>15193</v>
      </c>
      <c r="F9538" s="186">
        <v>0</v>
      </c>
      <c r="G9538" s="185" t="s">
        <v>11931</v>
      </c>
      <c r="H9538" s="110" t="s">
        <v>6451</v>
      </c>
      <c r="I9538" s="110"/>
    </row>
    <row r="9539" spans="1:9" ht="11.25" customHeight="1" x14ac:dyDescent="0.2">
      <c r="A9539" s="181">
        <v>106215</v>
      </c>
      <c r="B9539" s="182" t="s">
        <v>10344</v>
      </c>
      <c r="C9539" s="182" t="s">
        <v>178</v>
      </c>
      <c r="D9539" s="184"/>
      <c r="E9539" s="188" t="s">
        <v>15193</v>
      </c>
      <c r="F9539" s="186">
        <v>0</v>
      </c>
      <c r="G9539" s="185" t="s">
        <v>11249</v>
      </c>
      <c r="H9539" s="110" t="s">
        <v>6451</v>
      </c>
      <c r="I9539" s="110"/>
    </row>
    <row r="9540" spans="1:9" ht="11.25" customHeight="1" x14ac:dyDescent="0.2">
      <c r="A9540" s="181">
        <v>106216</v>
      </c>
      <c r="B9540" s="182" t="s">
        <v>4005</v>
      </c>
      <c r="C9540" s="182" t="s">
        <v>178</v>
      </c>
      <c r="D9540" s="183">
        <v>43839</v>
      </c>
      <c r="E9540" s="188" t="s">
        <v>15196</v>
      </c>
      <c r="F9540" s="186">
        <v>0</v>
      </c>
      <c r="G9540" s="185" t="s">
        <v>11933</v>
      </c>
      <c r="H9540" s="110" t="s">
        <v>6451</v>
      </c>
      <c r="I9540" s="110"/>
    </row>
    <row r="9541" spans="1:9" ht="11.25" customHeight="1" x14ac:dyDescent="0.2">
      <c r="A9541" s="181">
        <v>106217</v>
      </c>
      <c r="B9541" s="182" t="s">
        <v>7857</v>
      </c>
      <c r="C9541" s="182" t="s">
        <v>178</v>
      </c>
      <c r="D9541" s="183">
        <v>43839</v>
      </c>
      <c r="E9541" s="188" t="s">
        <v>15196</v>
      </c>
      <c r="F9541" s="186">
        <v>7304.01</v>
      </c>
      <c r="G9541" s="185" t="s">
        <v>6500</v>
      </c>
      <c r="H9541" s="110" t="s">
        <v>6440</v>
      </c>
      <c r="I9541" s="110"/>
    </row>
    <row r="9542" spans="1:9" ht="11.25" customHeight="1" x14ac:dyDescent="0.2">
      <c r="A9542" s="181">
        <v>106218</v>
      </c>
      <c r="B9542" s="182" t="s">
        <v>7856</v>
      </c>
      <c r="C9542" s="182" t="s">
        <v>178</v>
      </c>
      <c r="D9542" s="183">
        <v>43839</v>
      </c>
      <c r="E9542" s="188" t="s">
        <v>15196</v>
      </c>
      <c r="F9542" s="186">
        <v>12766</v>
      </c>
      <c r="G9542" s="185" t="s">
        <v>6500</v>
      </c>
      <c r="H9542" s="110" t="s">
        <v>6440</v>
      </c>
      <c r="I9542" s="110"/>
    </row>
    <row r="9543" spans="1:9" ht="11.25" customHeight="1" x14ac:dyDescent="0.2">
      <c r="A9543" s="181">
        <v>106219</v>
      </c>
      <c r="B9543" s="182" t="s">
        <v>4006</v>
      </c>
      <c r="C9543" s="182" t="s">
        <v>178</v>
      </c>
      <c r="D9543" s="183">
        <v>43839</v>
      </c>
      <c r="E9543" s="188" t="s">
        <v>15196</v>
      </c>
      <c r="F9543" s="186">
        <v>17422</v>
      </c>
      <c r="G9543" s="185" t="s">
        <v>6963</v>
      </c>
      <c r="H9543" s="110" t="s">
        <v>6152</v>
      </c>
      <c r="I9543" s="110"/>
    </row>
    <row r="9544" spans="1:9" ht="11.25" customHeight="1" x14ac:dyDescent="0.2">
      <c r="A9544" s="181">
        <v>106220</v>
      </c>
      <c r="B9544" s="182" t="s">
        <v>4007</v>
      </c>
      <c r="C9544" s="182" t="s">
        <v>178</v>
      </c>
      <c r="D9544" s="183">
        <v>43839</v>
      </c>
      <c r="E9544" s="188" t="s">
        <v>15196</v>
      </c>
      <c r="F9544" s="186">
        <v>23219.01</v>
      </c>
      <c r="G9544" s="185" t="s">
        <v>6510</v>
      </c>
      <c r="H9544" s="110" t="s">
        <v>6113</v>
      </c>
      <c r="I9544" s="110"/>
    </row>
    <row r="9545" spans="1:9" ht="11.25" customHeight="1" x14ac:dyDescent="0.2">
      <c r="A9545" s="181">
        <v>106221</v>
      </c>
      <c r="B9545" s="182" t="s">
        <v>7855</v>
      </c>
      <c r="C9545" s="182" t="s">
        <v>178</v>
      </c>
      <c r="D9545" s="183"/>
      <c r="E9545" s="188" t="s">
        <v>15193</v>
      </c>
      <c r="F9545" s="186">
        <v>38509.99</v>
      </c>
      <c r="G9545" s="185" t="s">
        <v>6510</v>
      </c>
      <c r="H9545" s="110" t="s">
        <v>6113</v>
      </c>
      <c r="I9545" s="110"/>
    </row>
    <row r="9546" spans="1:9" ht="11.25" customHeight="1" x14ac:dyDescent="0.2">
      <c r="A9546" s="181">
        <v>106222</v>
      </c>
      <c r="B9546" s="182" t="s">
        <v>4008</v>
      </c>
      <c r="C9546" s="182" t="s">
        <v>178</v>
      </c>
      <c r="D9546" s="183">
        <v>43840</v>
      </c>
      <c r="E9546" s="188" t="s">
        <v>15196</v>
      </c>
      <c r="F9546" s="186">
        <v>0</v>
      </c>
      <c r="G9546" s="185" t="s">
        <v>6510</v>
      </c>
      <c r="H9546" s="110" t="s">
        <v>6113</v>
      </c>
      <c r="I9546" s="110"/>
    </row>
    <row r="9547" spans="1:9" ht="11.25" customHeight="1" x14ac:dyDescent="0.2">
      <c r="A9547" s="181">
        <v>106223</v>
      </c>
      <c r="B9547" s="182" t="s">
        <v>7823</v>
      </c>
      <c r="C9547" s="182" t="s">
        <v>178</v>
      </c>
      <c r="D9547" s="183">
        <v>44592</v>
      </c>
      <c r="E9547" s="188" t="s">
        <v>7328</v>
      </c>
      <c r="F9547" s="186">
        <v>7797</v>
      </c>
      <c r="G9547" s="185" t="s">
        <v>11937</v>
      </c>
      <c r="H9547" s="110" t="s">
        <v>6113</v>
      </c>
      <c r="I9547" s="110"/>
    </row>
    <row r="9548" spans="1:9" ht="11.25" customHeight="1" x14ac:dyDescent="0.2">
      <c r="A9548" s="181">
        <v>106224</v>
      </c>
      <c r="B9548" s="182" t="s">
        <v>7822</v>
      </c>
      <c r="C9548" s="182" t="s">
        <v>178</v>
      </c>
      <c r="D9548" s="183">
        <v>44622</v>
      </c>
      <c r="E9548" s="188" t="s">
        <v>7328</v>
      </c>
      <c r="F9548" s="186">
        <v>8579</v>
      </c>
      <c r="G9548" s="185" t="s">
        <v>6510</v>
      </c>
      <c r="H9548" s="110" t="s">
        <v>6113</v>
      </c>
      <c r="I9548" s="110"/>
    </row>
    <row r="9549" spans="1:9" ht="11.25" customHeight="1" x14ac:dyDescent="0.2">
      <c r="A9549" s="181">
        <v>106225</v>
      </c>
      <c r="B9549" s="182" t="s">
        <v>7821</v>
      </c>
      <c r="C9549" s="182" t="s">
        <v>178</v>
      </c>
      <c r="D9549" s="183">
        <v>44622</v>
      </c>
      <c r="E9549" s="188" t="s">
        <v>7328</v>
      </c>
      <c r="F9549" s="186">
        <v>9854</v>
      </c>
      <c r="G9549" s="185" t="s">
        <v>6096</v>
      </c>
      <c r="H9549" s="110" t="s">
        <v>6168</v>
      </c>
      <c r="I9549" s="110"/>
    </row>
    <row r="9550" spans="1:9" ht="11.25" customHeight="1" x14ac:dyDescent="0.2">
      <c r="A9550" s="181">
        <v>106226</v>
      </c>
      <c r="B9550" s="182" t="s">
        <v>7820</v>
      </c>
      <c r="C9550" s="182" t="s">
        <v>178</v>
      </c>
      <c r="D9550" s="183">
        <v>43840</v>
      </c>
      <c r="E9550" s="188" t="s">
        <v>15196</v>
      </c>
      <c r="F9550" s="186">
        <v>12468</v>
      </c>
      <c r="G9550" s="185" t="s">
        <v>7597</v>
      </c>
      <c r="H9550" s="110" t="s">
        <v>6130</v>
      </c>
      <c r="I9550" s="110"/>
    </row>
    <row r="9551" spans="1:9" ht="11.25" customHeight="1" x14ac:dyDescent="0.2">
      <c r="A9551" s="181">
        <v>106227</v>
      </c>
      <c r="B9551" s="182" t="s">
        <v>7819</v>
      </c>
      <c r="C9551" s="182" t="s">
        <v>178</v>
      </c>
      <c r="D9551" s="183"/>
      <c r="E9551" s="188" t="s">
        <v>15193</v>
      </c>
      <c r="F9551" s="186">
        <v>14392</v>
      </c>
      <c r="G9551" s="185" t="s">
        <v>7597</v>
      </c>
      <c r="H9551" s="110" t="s">
        <v>6130</v>
      </c>
      <c r="I9551" s="110"/>
    </row>
    <row r="9552" spans="1:9" ht="11.25" customHeight="1" x14ac:dyDescent="0.2">
      <c r="A9552" s="181">
        <v>106228</v>
      </c>
      <c r="B9552" s="182" t="s">
        <v>10343</v>
      </c>
      <c r="C9552" s="182" t="s">
        <v>178</v>
      </c>
      <c r="D9552" s="183">
        <v>43850</v>
      </c>
      <c r="E9552" s="188" t="s">
        <v>15196</v>
      </c>
      <c r="F9552" s="186">
        <v>0</v>
      </c>
      <c r="G9552" s="185" t="s">
        <v>7597</v>
      </c>
      <c r="H9552" s="110" t="s">
        <v>6130</v>
      </c>
      <c r="I9552" s="110"/>
    </row>
    <row r="9553" spans="1:9" ht="11.25" customHeight="1" x14ac:dyDescent="0.2">
      <c r="A9553" s="181">
        <v>106229</v>
      </c>
      <c r="B9553" s="182" t="s">
        <v>3990</v>
      </c>
      <c r="C9553" s="182" t="s">
        <v>178</v>
      </c>
      <c r="D9553" s="183">
        <v>43850</v>
      </c>
      <c r="E9553" s="188" t="s">
        <v>15196</v>
      </c>
      <c r="F9553" s="186">
        <v>7658</v>
      </c>
      <c r="G9553" s="185" t="s">
        <v>7597</v>
      </c>
      <c r="H9553" s="110" t="s">
        <v>6130</v>
      </c>
      <c r="I9553" s="110"/>
    </row>
    <row r="9554" spans="1:9" ht="11.25" customHeight="1" x14ac:dyDescent="0.2">
      <c r="A9554" s="181">
        <v>106230</v>
      </c>
      <c r="B9554" s="182" t="s">
        <v>3992</v>
      </c>
      <c r="C9554" s="182" t="s">
        <v>178</v>
      </c>
      <c r="D9554" s="183">
        <v>43850</v>
      </c>
      <c r="E9554" s="188" t="s">
        <v>15196</v>
      </c>
      <c r="F9554" s="186">
        <v>11956</v>
      </c>
      <c r="G9554" s="185" t="s">
        <v>7597</v>
      </c>
      <c r="H9554" s="110" t="s">
        <v>6130</v>
      </c>
      <c r="I9554" s="110"/>
    </row>
    <row r="9555" spans="1:9" ht="11.25" customHeight="1" x14ac:dyDescent="0.2">
      <c r="A9555" s="181">
        <v>106231</v>
      </c>
      <c r="B9555" s="182" t="s">
        <v>3991</v>
      </c>
      <c r="C9555" s="182" t="s">
        <v>178</v>
      </c>
      <c r="D9555" s="183">
        <v>43850</v>
      </c>
      <c r="E9555" s="188" t="s">
        <v>15196</v>
      </c>
      <c r="F9555" s="186">
        <v>17850</v>
      </c>
      <c r="G9555" s="185" t="s">
        <v>7597</v>
      </c>
      <c r="H9555" s="110" t="s">
        <v>6130</v>
      </c>
      <c r="I9555" s="110"/>
    </row>
    <row r="9556" spans="1:9" ht="11.25" customHeight="1" x14ac:dyDescent="0.2">
      <c r="A9556" s="110">
        <v>106232</v>
      </c>
      <c r="B9556" s="110" t="s">
        <v>3993</v>
      </c>
      <c r="C9556" s="110" t="s">
        <v>178</v>
      </c>
      <c r="D9556" s="183">
        <v>43850</v>
      </c>
      <c r="E9556" s="110" t="s">
        <v>15196</v>
      </c>
      <c r="F9556" s="110">
        <v>22602</v>
      </c>
      <c r="G9556" s="185" t="s">
        <v>7597</v>
      </c>
      <c r="H9556" s="110" t="s">
        <v>6130</v>
      </c>
      <c r="I9556" s="110"/>
    </row>
    <row r="9557" spans="1:9" ht="11.25" customHeight="1" x14ac:dyDescent="0.2">
      <c r="A9557" s="181">
        <v>106233</v>
      </c>
      <c r="B9557" s="182" t="s">
        <v>3994</v>
      </c>
      <c r="C9557" s="182" t="s">
        <v>178</v>
      </c>
      <c r="D9557" s="183"/>
      <c r="E9557" s="188" t="s">
        <v>15193</v>
      </c>
      <c r="F9557" s="186">
        <v>30583</v>
      </c>
      <c r="G9557" s="185" t="s">
        <v>7597</v>
      </c>
      <c r="H9557" s="110" t="s">
        <v>6130</v>
      </c>
      <c r="I9557" s="110"/>
    </row>
    <row r="9558" spans="1:9" ht="11.25" customHeight="1" x14ac:dyDescent="0.2">
      <c r="A9558" s="181">
        <v>106234</v>
      </c>
      <c r="B9558" s="182" t="s">
        <v>3995</v>
      </c>
      <c r="C9558" s="182" t="s">
        <v>178</v>
      </c>
      <c r="D9558" s="183">
        <v>43738</v>
      </c>
      <c r="E9558" s="188" t="s">
        <v>15195</v>
      </c>
      <c r="F9558" s="186">
        <v>0</v>
      </c>
      <c r="G9558" s="185" t="s">
        <v>7597</v>
      </c>
      <c r="H9558" s="110" t="s">
        <v>6130</v>
      </c>
      <c r="I9558" s="110"/>
    </row>
    <row r="9559" spans="1:9" ht="11.25" customHeight="1" x14ac:dyDescent="0.2">
      <c r="A9559" s="181">
        <v>106235</v>
      </c>
      <c r="B9559" s="182" t="s">
        <v>8222</v>
      </c>
      <c r="C9559" s="182" t="s">
        <v>178</v>
      </c>
      <c r="D9559" s="184"/>
      <c r="E9559" s="188" t="s">
        <v>15193</v>
      </c>
      <c r="F9559" s="186">
        <v>3499</v>
      </c>
      <c r="G9559" s="185" t="s">
        <v>7597</v>
      </c>
      <c r="H9559" s="110" t="s">
        <v>6130</v>
      </c>
      <c r="I9559" s="110"/>
    </row>
    <row r="9560" spans="1:9" ht="11.25" customHeight="1" x14ac:dyDescent="0.2">
      <c r="A9560" s="181">
        <v>106236</v>
      </c>
      <c r="B9560" s="182" t="s">
        <v>10342</v>
      </c>
      <c r="C9560" s="182" t="s">
        <v>178</v>
      </c>
      <c r="D9560" s="183">
        <v>43738</v>
      </c>
      <c r="E9560" s="188" t="s">
        <v>15195</v>
      </c>
      <c r="F9560" s="186">
        <v>0</v>
      </c>
      <c r="G9560" s="185" t="s">
        <v>7597</v>
      </c>
      <c r="H9560" s="110" t="s">
        <v>6130</v>
      </c>
      <c r="I9560" s="110"/>
    </row>
    <row r="9561" spans="1:9" ht="11.25" customHeight="1" x14ac:dyDescent="0.2">
      <c r="A9561" s="181">
        <v>106237</v>
      </c>
      <c r="B9561" s="182" t="s">
        <v>4010</v>
      </c>
      <c r="C9561" s="182" t="s">
        <v>178</v>
      </c>
      <c r="D9561" s="183"/>
      <c r="E9561" s="188" t="s">
        <v>15193</v>
      </c>
      <c r="F9561" s="186">
        <v>2202</v>
      </c>
      <c r="G9561" s="185" t="s">
        <v>11644</v>
      </c>
      <c r="H9561" s="110" t="s">
        <v>6152</v>
      </c>
      <c r="I9561" s="110"/>
    </row>
    <row r="9562" spans="1:9" ht="11.25" customHeight="1" x14ac:dyDescent="0.2">
      <c r="A9562" s="181">
        <v>106238</v>
      </c>
      <c r="B9562" s="182" t="s">
        <v>4009</v>
      </c>
      <c r="C9562" s="182" t="s">
        <v>178</v>
      </c>
      <c r="D9562" s="183"/>
      <c r="E9562" s="188" t="s">
        <v>15193</v>
      </c>
      <c r="F9562" s="186">
        <v>0</v>
      </c>
      <c r="G9562" s="185" t="s">
        <v>11644</v>
      </c>
      <c r="H9562" s="110" t="s">
        <v>6152</v>
      </c>
      <c r="I9562" s="110"/>
    </row>
    <row r="9563" spans="1:9" ht="11.25" customHeight="1" x14ac:dyDescent="0.2">
      <c r="A9563" s="181">
        <v>106239</v>
      </c>
      <c r="B9563" s="182" t="s">
        <v>4011</v>
      </c>
      <c r="C9563" s="182" t="s">
        <v>178</v>
      </c>
      <c r="D9563" s="183">
        <v>43580</v>
      </c>
      <c r="E9563" s="188" t="s">
        <v>15195</v>
      </c>
      <c r="F9563" s="186">
        <v>0</v>
      </c>
      <c r="G9563" s="185" t="s">
        <v>11644</v>
      </c>
      <c r="H9563" s="110" t="s">
        <v>6152</v>
      </c>
      <c r="I9563" s="110"/>
    </row>
    <row r="9564" spans="1:9" ht="11.25" customHeight="1" x14ac:dyDescent="0.2">
      <c r="A9564" s="181">
        <v>106240</v>
      </c>
      <c r="B9564" s="182" t="s">
        <v>4003</v>
      </c>
      <c r="C9564" s="182" t="s">
        <v>178</v>
      </c>
      <c r="D9564" s="183"/>
      <c r="E9564" s="188" t="s">
        <v>15193</v>
      </c>
      <c r="F9564" s="186">
        <v>1118.01</v>
      </c>
      <c r="G9564" s="185" t="s">
        <v>11644</v>
      </c>
      <c r="H9564" s="110" t="s">
        <v>6152</v>
      </c>
      <c r="I9564" s="110"/>
    </row>
    <row r="9565" spans="1:9" ht="11.25" customHeight="1" x14ac:dyDescent="0.2">
      <c r="A9565" s="181">
        <v>106241</v>
      </c>
      <c r="B9565" s="182" t="s">
        <v>10341</v>
      </c>
      <c r="C9565" s="182" t="s">
        <v>178</v>
      </c>
      <c r="D9565" s="183"/>
      <c r="E9565" s="188" t="s">
        <v>15193</v>
      </c>
      <c r="F9565" s="186">
        <v>0</v>
      </c>
      <c r="G9565" s="185" t="s">
        <v>11644</v>
      </c>
      <c r="H9565" s="110" t="s">
        <v>6152</v>
      </c>
      <c r="I9565" s="110"/>
    </row>
    <row r="9566" spans="1:9" ht="11.25" customHeight="1" x14ac:dyDescent="0.2">
      <c r="A9566" s="181">
        <v>106242</v>
      </c>
      <c r="B9566" s="182" t="s">
        <v>10340</v>
      </c>
      <c r="C9566" s="182" t="s">
        <v>178</v>
      </c>
      <c r="D9566" s="183"/>
      <c r="E9566" s="188" t="s">
        <v>15193</v>
      </c>
      <c r="F9566" s="186">
        <v>0</v>
      </c>
      <c r="G9566" s="185" t="s">
        <v>6096</v>
      </c>
      <c r="H9566" s="110" t="s">
        <v>6342</v>
      </c>
      <c r="I9566" s="110"/>
    </row>
    <row r="9567" spans="1:9" ht="11.25" customHeight="1" x14ac:dyDescent="0.2">
      <c r="A9567" s="181">
        <v>106243</v>
      </c>
      <c r="B9567" s="182" t="s">
        <v>10339</v>
      </c>
      <c r="C9567" s="182" t="s">
        <v>178</v>
      </c>
      <c r="D9567" s="183"/>
      <c r="E9567" s="188" t="s">
        <v>15193</v>
      </c>
      <c r="F9567" s="186">
        <v>0</v>
      </c>
      <c r="G9567" s="185" t="s">
        <v>6096</v>
      </c>
      <c r="H9567" s="110" t="s">
        <v>6342</v>
      </c>
      <c r="I9567" s="110"/>
    </row>
    <row r="9568" spans="1:9" ht="11.25" customHeight="1" x14ac:dyDescent="0.2">
      <c r="A9568" s="181">
        <v>106244</v>
      </c>
      <c r="B9568" s="182" t="s">
        <v>4001</v>
      </c>
      <c r="C9568" s="182" t="s">
        <v>178</v>
      </c>
      <c r="D9568" s="183">
        <v>43556</v>
      </c>
      <c r="E9568" s="188" t="s">
        <v>15195</v>
      </c>
      <c r="F9568" s="186">
        <v>0</v>
      </c>
      <c r="G9568" s="185" t="s">
        <v>6096</v>
      </c>
      <c r="H9568" s="110" t="s">
        <v>6342</v>
      </c>
      <c r="I9568" s="110"/>
    </row>
    <row r="9569" spans="1:9" ht="11.25" customHeight="1" x14ac:dyDescent="0.2">
      <c r="A9569" s="181">
        <v>106245</v>
      </c>
      <c r="B9569" s="182" t="s">
        <v>8801</v>
      </c>
      <c r="C9569" s="182" t="s">
        <v>178</v>
      </c>
      <c r="D9569" s="183">
        <v>43556</v>
      </c>
      <c r="E9569" s="188" t="s">
        <v>15195</v>
      </c>
      <c r="F9569" s="186">
        <v>4165</v>
      </c>
      <c r="G9569" s="185" t="s">
        <v>6096</v>
      </c>
      <c r="H9569" s="110" t="s">
        <v>6342</v>
      </c>
      <c r="I9569" s="110"/>
    </row>
    <row r="9570" spans="1:9" ht="11.25" customHeight="1" x14ac:dyDescent="0.2">
      <c r="A9570" s="181">
        <v>106246</v>
      </c>
      <c r="B9570" s="182" t="s">
        <v>8800</v>
      </c>
      <c r="C9570" s="182" t="s">
        <v>178</v>
      </c>
      <c r="D9570" s="183">
        <v>43556</v>
      </c>
      <c r="E9570" s="188" t="s">
        <v>15195</v>
      </c>
      <c r="F9570" s="186">
        <v>21870</v>
      </c>
      <c r="G9570" s="185" t="s">
        <v>6096</v>
      </c>
      <c r="H9570" s="110" t="s">
        <v>6342</v>
      </c>
      <c r="I9570" s="110"/>
    </row>
    <row r="9571" spans="1:9" ht="11.25" customHeight="1" x14ac:dyDescent="0.2">
      <c r="A9571" s="181">
        <v>106247</v>
      </c>
      <c r="B9571" s="182" t="s">
        <v>8799</v>
      </c>
      <c r="C9571" s="182" t="s">
        <v>178</v>
      </c>
      <c r="D9571" s="183"/>
      <c r="E9571" s="188" t="s">
        <v>15193</v>
      </c>
      <c r="F9571" s="186">
        <v>21714</v>
      </c>
      <c r="G9571" s="185" t="s">
        <v>6096</v>
      </c>
      <c r="H9571" s="110" t="s">
        <v>6342</v>
      </c>
      <c r="I9571" s="110"/>
    </row>
    <row r="9572" spans="1:9" ht="11.25" customHeight="1" x14ac:dyDescent="0.2">
      <c r="A9572" s="181">
        <v>106248</v>
      </c>
      <c r="B9572" s="182" t="s">
        <v>3988</v>
      </c>
      <c r="C9572" s="182" t="s">
        <v>178</v>
      </c>
      <c r="D9572" s="183"/>
      <c r="E9572" s="188" t="s">
        <v>15193</v>
      </c>
      <c r="F9572" s="186">
        <v>0</v>
      </c>
      <c r="G9572" s="185" t="s">
        <v>7597</v>
      </c>
      <c r="H9572" s="110" t="s">
        <v>6130</v>
      </c>
      <c r="I9572" s="110"/>
    </row>
    <row r="9573" spans="1:9" ht="11.25" customHeight="1" x14ac:dyDescent="0.2">
      <c r="A9573" s="181">
        <v>106249</v>
      </c>
      <c r="B9573" s="182" t="s">
        <v>3989</v>
      </c>
      <c r="C9573" s="182" t="s">
        <v>178</v>
      </c>
      <c r="D9573" s="183"/>
      <c r="E9573" s="188" t="s">
        <v>15193</v>
      </c>
      <c r="F9573" s="186">
        <v>0</v>
      </c>
      <c r="G9573" s="185" t="s">
        <v>7597</v>
      </c>
      <c r="H9573" s="110" t="s">
        <v>6130</v>
      </c>
      <c r="I9573" s="110"/>
    </row>
    <row r="9574" spans="1:9" ht="11.25" customHeight="1" x14ac:dyDescent="0.2">
      <c r="A9574" s="181">
        <v>106250</v>
      </c>
      <c r="B9574" s="182" t="s">
        <v>4012</v>
      </c>
      <c r="C9574" s="182" t="s">
        <v>178</v>
      </c>
      <c r="D9574" s="184">
        <v>43850</v>
      </c>
      <c r="E9574" s="188" t="s">
        <v>15196</v>
      </c>
      <c r="F9574" s="186">
        <v>0</v>
      </c>
      <c r="G9574" s="185" t="s">
        <v>7597</v>
      </c>
      <c r="H9574" s="110" t="s">
        <v>6130</v>
      </c>
      <c r="I9574" s="110"/>
    </row>
    <row r="9575" spans="1:9" ht="11.25" customHeight="1" x14ac:dyDescent="0.2">
      <c r="A9575" s="181">
        <v>106251</v>
      </c>
      <c r="B9575" s="182" t="s">
        <v>3996</v>
      </c>
      <c r="C9575" s="182" t="s">
        <v>178</v>
      </c>
      <c r="D9575" s="183"/>
      <c r="E9575" s="188" t="s">
        <v>15193</v>
      </c>
      <c r="F9575" s="186">
        <v>7700</v>
      </c>
      <c r="G9575" s="185" t="s">
        <v>7597</v>
      </c>
      <c r="H9575" s="110" t="s">
        <v>6130</v>
      </c>
      <c r="I9575" s="110"/>
    </row>
    <row r="9576" spans="1:9" ht="11.25" customHeight="1" x14ac:dyDescent="0.2">
      <c r="A9576" s="181">
        <v>106252</v>
      </c>
      <c r="B9576" s="182" t="s">
        <v>3997</v>
      </c>
      <c r="C9576" s="182" t="s">
        <v>178</v>
      </c>
      <c r="D9576" s="184">
        <v>43850</v>
      </c>
      <c r="E9576" s="188" t="s">
        <v>15196</v>
      </c>
      <c r="F9576" s="186">
        <v>0</v>
      </c>
      <c r="G9576" s="185" t="s">
        <v>7597</v>
      </c>
      <c r="H9576" s="110" t="s">
        <v>6130</v>
      </c>
      <c r="I9576" s="110"/>
    </row>
    <row r="9577" spans="1:9" ht="11.25" customHeight="1" x14ac:dyDescent="0.2">
      <c r="A9577" s="181">
        <v>106253</v>
      </c>
      <c r="B9577" s="182" t="s">
        <v>3998</v>
      </c>
      <c r="C9577" s="182" t="s">
        <v>178</v>
      </c>
      <c r="D9577" s="184">
        <v>43844</v>
      </c>
      <c r="E9577" s="188" t="s">
        <v>15196</v>
      </c>
      <c r="F9577" s="186">
        <v>9044</v>
      </c>
      <c r="G9577" s="185" t="s">
        <v>7597</v>
      </c>
      <c r="H9577" s="110" t="s">
        <v>6130</v>
      </c>
      <c r="I9577" s="110"/>
    </row>
    <row r="9578" spans="1:9" ht="11.25" customHeight="1" x14ac:dyDescent="0.2">
      <c r="A9578" s="181">
        <v>106254</v>
      </c>
      <c r="B9578" s="182" t="s">
        <v>3999</v>
      </c>
      <c r="C9578" s="182" t="s">
        <v>178</v>
      </c>
      <c r="D9578" s="184">
        <v>43844</v>
      </c>
      <c r="E9578" s="188" t="s">
        <v>15196</v>
      </c>
      <c r="F9578" s="186">
        <v>8314.5300000000007</v>
      </c>
      <c r="G9578" s="185" t="s">
        <v>7597</v>
      </c>
      <c r="H9578" s="110" t="s">
        <v>6130</v>
      </c>
      <c r="I9578" s="110"/>
    </row>
    <row r="9579" spans="1:9" ht="11.25" customHeight="1" x14ac:dyDescent="0.2">
      <c r="A9579" s="181">
        <v>106255</v>
      </c>
      <c r="B9579" s="182" t="s">
        <v>4000</v>
      </c>
      <c r="C9579" s="182" t="s">
        <v>178</v>
      </c>
      <c r="D9579" s="184"/>
      <c r="E9579" s="188" t="s">
        <v>15193</v>
      </c>
      <c r="F9579" s="186">
        <v>9685.41</v>
      </c>
      <c r="G9579" s="185" t="s">
        <v>7597</v>
      </c>
      <c r="H9579" s="110" t="s">
        <v>6130</v>
      </c>
      <c r="I9579" s="110"/>
    </row>
    <row r="9580" spans="1:9" ht="11.25" customHeight="1" x14ac:dyDescent="0.2">
      <c r="A9580" s="181">
        <v>106256</v>
      </c>
      <c r="B9580" s="182" t="s">
        <v>2471</v>
      </c>
      <c r="C9580" s="182" t="s">
        <v>178</v>
      </c>
      <c r="D9580" s="183"/>
      <c r="E9580" s="188" t="s">
        <v>15193</v>
      </c>
      <c r="F9580" s="186">
        <v>0</v>
      </c>
      <c r="G9580" s="185" t="s">
        <v>7597</v>
      </c>
      <c r="H9580" s="110" t="s">
        <v>6130</v>
      </c>
      <c r="I9580" s="110"/>
    </row>
    <row r="9581" spans="1:9" ht="11.25" customHeight="1" x14ac:dyDescent="0.2">
      <c r="A9581" s="181">
        <v>106257</v>
      </c>
      <c r="B9581" s="182" t="s">
        <v>2470</v>
      </c>
      <c r="C9581" s="182" t="s">
        <v>178</v>
      </c>
      <c r="D9581" s="183">
        <v>43556</v>
      </c>
      <c r="E9581" s="188" t="s">
        <v>15195</v>
      </c>
      <c r="F9581" s="186">
        <v>0</v>
      </c>
      <c r="G9581" s="185" t="s">
        <v>7597</v>
      </c>
      <c r="H9581" s="110" t="s">
        <v>6130</v>
      </c>
      <c r="I9581" s="110"/>
    </row>
    <row r="9582" spans="1:9" ht="11.25" customHeight="1" x14ac:dyDescent="0.2">
      <c r="A9582" s="181">
        <v>106258</v>
      </c>
      <c r="B9582" s="182" t="s">
        <v>8798</v>
      </c>
      <c r="C9582" s="182" t="s">
        <v>178</v>
      </c>
      <c r="D9582" s="184">
        <v>43556</v>
      </c>
      <c r="E9582" s="188" t="s">
        <v>15195</v>
      </c>
      <c r="F9582" s="186">
        <v>1495</v>
      </c>
      <c r="G9582" s="185" t="s">
        <v>7597</v>
      </c>
      <c r="H9582" s="110" t="s">
        <v>6130</v>
      </c>
      <c r="I9582" s="110"/>
    </row>
    <row r="9583" spans="1:9" ht="11.25" customHeight="1" x14ac:dyDescent="0.2">
      <c r="A9583" s="181">
        <v>106259</v>
      </c>
      <c r="B9583" s="182" t="s">
        <v>8797</v>
      </c>
      <c r="C9583" s="182" t="s">
        <v>178</v>
      </c>
      <c r="D9583" s="183">
        <v>43843</v>
      </c>
      <c r="E9583" s="188" t="s">
        <v>15196</v>
      </c>
      <c r="F9583" s="186">
        <v>1360</v>
      </c>
      <c r="G9583" s="185" t="s">
        <v>7597</v>
      </c>
      <c r="H9583" s="110" t="s">
        <v>6130</v>
      </c>
      <c r="I9583" s="110"/>
    </row>
    <row r="9584" spans="1:9" ht="11.25" customHeight="1" x14ac:dyDescent="0.2">
      <c r="A9584" s="181">
        <v>106260</v>
      </c>
      <c r="B9584" s="182" t="s">
        <v>7435</v>
      </c>
      <c r="C9584" s="182" t="s">
        <v>178</v>
      </c>
      <c r="D9584" s="183">
        <v>43843</v>
      </c>
      <c r="E9584" s="188" t="s">
        <v>15196</v>
      </c>
      <c r="F9584" s="186">
        <v>1577</v>
      </c>
      <c r="G9584" s="185" t="s">
        <v>7597</v>
      </c>
      <c r="H9584" s="110" t="s">
        <v>6130</v>
      </c>
      <c r="I9584" s="110"/>
    </row>
    <row r="9585" spans="1:9" ht="11.25" customHeight="1" x14ac:dyDescent="0.2">
      <c r="A9585" s="181">
        <v>106261</v>
      </c>
      <c r="B9585" s="182" t="s">
        <v>7434</v>
      </c>
      <c r="C9585" s="182" t="s">
        <v>178</v>
      </c>
      <c r="D9585" s="183">
        <v>43843</v>
      </c>
      <c r="E9585" s="188" t="s">
        <v>15196</v>
      </c>
      <c r="F9585" s="186">
        <v>1612</v>
      </c>
      <c r="G9585" s="185" t="s">
        <v>7597</v>
      </c>
      <c r="H9585" s="110" t="s">
        <v>6130</v>
      </c>
      <c r="I9585" s="110"/>
    </row>
    <row r="9586" spans="1:9" ht="11.25" customHeight="1" x14ac:dyDescent="0.2">
      <c r="A9586" s="181">
        <v>106262</v>
      </c>
      <c r="B9586" s="182" t="s">
        <v>7433</v>
      </c>
      <c r="C9586" s="182" t="s">
        <v>178</v>
      </c>
      <c r="D9586" s="183">
        <v>43843</v>
      </c>
      <c r="E9586" s="188" t="s">
        <v>15196</v>
      </c>
      <c r="F9586" s="186">
        <v>2279</v>
      </c>
      <c r="G9586" s="185" t="s">
        <v>7597</v>
      </c>
      <c r="H9586" s="110" t="s">
        <v>6130</v>
      </c>
      <c r="I9586" s="110"/>
    </row>
    <row r="9587" spans="1:9" ht="11.25" customHeight="1" x14ac:dyDescent="0.2">
      <c r="A9587" s="181">
        <v>106263</v>
      </c>
      <c r="B9587" s="182" t="s">
        <v>7432</v>
      </c>
      <c r="C9587" s="182" t="s">
        <v>178</v>
      </c>
      <c r="D9587" s="183">
        <v>43843</v>
      </c>
      <c r="E9587" s="188" t="s">
        <v>15196</v>
      </c>
      <c r="F9587" s="186">
        <v>3741</v>
      </c>
      <c r="G9587" s="185" t="s">
        <v>7597</v>
      </c>
      <c r="H9587" s="110" t="s">
        <v>6130</v>
      </c>
      <c r="I9587" s="110"/>
    </row>
    <row r="9588" spans="1:9" ht="11.25" customHeight="1" x14ac:dyDescent="0.2">
      <c r="A9588" s="181">
        <v>106264</v>
      </c>
      <c r="B9588" s="182" t="s">
        <v>7431</v>
      </c>
      <c r="C9588" s="182" t="s">
        <v>178</v>
      </c>
      <c r="D9588" s="184"/>
      <c r="E9588" s="188" t="s">
        <v>15193</v>
      </c>
      <c r="F9588" s="186">
        <v>6601</v>
      </c>
      <c r="G9588" s="185" t="s">
        <v>7597</v>
      </c>
      <c r="H9588" s="110" t="s">
        <v>6130</v>
      </c>
      <c r="I9588" s="110"/>
    </row>
    <row r="9589" spans="1:9" ht="11.25" customHeight="1" x14ac:dyDescent="0.2">
      <c r="A9589" s="181">
        <v>106265</v>
      </c>
      <c r="B9589" s="182" t="s">
        <v>10338</v>
      </c>
      <c r="C9589" s="182" t="s">
        <v>178</v>
      </c>
      <c r="D9589" s="183"/>
      <c r="E9589" s="188" t="s">
        <v>15193</v>
      </c>
      <c r="F9589" s="186">
        <v>0</v>
      </c>
      <c r="G9589" s="185" t="s">
        <v>7597</v>
      </c>
      <c r="H9589" s="110" t="s">
        <v>6130</v>
      </c>
      <c r="I9589" s="110"/>
    </row>
    <row r="9590" spans="1:9" ht="11.25" customHeight="1" x14ac:dyDescent="0.2">
      <c r="A9590" s="181">
        <v>106266</v>
      </c>
      <c r="B9590" s="182" t="s">
        <v>10337</v>
      </c>
      <c r="C9590" s="182" t="s">
        <v>178</v>
      </c>
      <c r="D9590" s="184">
        <v>43839</v>
      </c>
      <c r="E9590" s="188" t="s">
        <v>15196</v>
      </c>
      <c r="F9590" s="186">
        <v>0</v>
      </c>
      <c r="G9590" s="185" t="s">
        <v>7597</v>
      </c>
      <c r="H9590" s="110" t="s">
        <v>6130</v>
      </c>
      <c r="I9590" s="110"/>
    </row>
    <row r="9591" spans="1:9" ht="11.25" customHeight="1" x14ac:dyDescent="0.2">
      <c r="A9591" s="181">
        <v>106267</v>
      </c>
      <c r="B9591" s="182" t="s">
        <v>7854</v>
      </c>
      <c r="C9591" s="182" t="s">
        <v>178</v>
      </c>
      <c r="D9591" s="183"/>
      <c r="E9591" s="188" t="s">
        <v>15193</v>
      </c>
      <c r="F9591" s="186">
        <v>1462264</v>
      </c>
      <c r="G9591" s="185" t="s">
        <v>7597</v>
      </c>
      <c r="H9591" s="110" t="s">
        <v>6130</v>
      </c>
      <c r="I9591" s="110"/>
    </row>
    <row r="9592" spans="1:9" ht="11.25" customHeight="1" x14ac:dyDescent="0.2">
      <c r="A9592" s="181">
        <v>106268</v>
      </c>
      <c r="B9592" s="182" t="s">
        <v>2634</v>
      </c>
      <c r="C9592" s="182" t="s">
        <v>178</v>
      </c>
      <c r="D9592" s="183"/>
      <c r="E9592" s="188" t="s">
        <v>15193</v>
      </c>
      <c r="F9592" s="186">
        <v>0</v>
      </c>
      <c r="G9592" s="185" t="s">
        <v>6963</v>
      </c>
      <c r="H9592" s="110" t="s">
        <v>6152</v>
      </c>
      <c r="I9592" s="110"/>
    </row>
    <row r="9593" spans="1:9" ht="11.25" customHeight="1" x14ac:dyDescent="0.2">
      <c r="A9593" s="181">
        <v>106269</v>
      </c>
      <c r="B9593" s="182" t="s">
        <v>10336</v>
      </c>
      <c r="C9593" s="182" t="s">
        <v>178</v>
      </c>
      <c r="D9593" s="183">
        <v>43784</v>
      </c>
      <c r="E9593" s="188" t="s">
        <v>15195</v>
      </c>
      <c r="F9593" s="186">
        <v>0</v>
      </c>
      <c r="G9593" s="185" t="s">
        <v>6963</v>
      </c>
      <c r="H9593" s="110" t="s">
        <v>6152</v>
      </c>
      <c r="I9593" s="110"/>
    </row>
    <row r="9594" spans="1:9" ht="11.25" customHeight="1" x14ac:dyDescent="0.2">
      <c r="A9594" s="181">
        <v>106270</v>
      </c>
      <c r="B9594" s="182" t="s">
        <v>8066</v>
      </c>
      <c r="C9594" s="182" t="s">
        <v>178</v>
      </c>
      <c r="D9594" s="183"/>
      <c r="E9594" s="188" t="s">
        <v>15193</v>
      </c>
      <c r="F9594" s="186">
        <v>754793</v>
      </c>
      <c r="G9594" s="185" t="s">
        <v>6963</v>
      </c>
      <c r="H9594" s="110" t="s">
        <v>6152</v>
      </c>
      <c r="I9594" s="110"/>
    </row>
    <row r="9595" spans="1:9" ht="11.25" customHeight="1" x14ac:dyDescent="0.2">
      <c r="A9595" s="181">
        <v>106271</v>
      </c>
      <c r="B9595" s="182" t="s">
        <v>2624</v>
      </c>
      <c r="C9595" s="182" t="s">
        <v>178</v>
      </c>
      <c r="D9595" s="183"/>
      <c r="E9595" s="188" t="s">
        <v>15193</v>
      </c>
      <c r="F9595" s="186">
        <v>0</v>
      </c>
      <c r="G9595" s="185" t="s">
        <v>6963</v>
      </c>
      <c r="H9595" s="110" t="s">
        <v>6152</v>
      </c>
      <c r="I9595" s="110"/>
    </row>
    <row r="9596" spans="1:9" ht="11.25" customHeight="1" x14ac:dyDescent="0.2">
      <c r="A9596" s="181">
        <v>106272</v>
      </c>
      <c r="B9596" s="182" t="s">
        <v>10335</v>
      </c>
      <c r="C9596" s="182" t="s">
        <v>178</v>
      </c>
      <c r="D9596" s="183"/>
      <c r="E9596" s="188" t="s">
        <v>15193</v>
      </c>
      <c r="F9596" s="186">
        <v>0</v>
      </c>
      <c r="G9596" s="185" t="s">
        <v>6963</v>
      </c>
      <c r="H9596" s="110" t="s">
        <v>6152</v>
      </c>
      <c r="I9596" s="110"/>
    </row>
    <row r="9597" spans="1:9" ht="11.25" customHeight="1" x14ac:dyDescent="0.2">
      <c r="A9597" s="181">
        <v>106273</v>
      </c>
      <c r="B9597" s="182" t="s">
        <v>10334</v>
      </c>
      <c r="C9597" s="182" t="s">
        <v>178</v>
      </c>
      <c r="D9597" s="183">
        <v>43850</v>
      </c>
      <c r="E9597" s="188" t="s">
        <v>15196</v>
      </c>
      <c r="F9597" s="186">
        <v>0</v>
      </c>
      <c r="G9597" s="185" t="s">
        <v>6500</v>
      </c>
      <c r="H9597" s="110" t="s">
        <v>6440</v>
      </c>
      <c r="I9597" s="110"/>
    </row>
    <row r="9598" spans="1:9" ht="11.25" customHeight="1" x14ac:dyDescent="0.2">
      <c r="A9598" s="181">
        <v>106274</v>
      </c>
      <c r="B9598" s="182" t="s">
        <v>7359</v>
      </c>
      <c r="C9598" s="182" t="s">
        <v>178</v>
      </c>
      <c r="D9598" s="183">
        <v>43819</v>
      </c>
      <c r="E9598" s="188" t="s">
        <v>15195</v>
      </c>
      <c r="F9598" s="186">
        <v>363814</v>
      </c>
      <c r="G9598" s="185" t="s">
        <v>6500</v>
      </c>
      <c r="H9598" s="110" t="s">
        <v>6440</v>
      </c>
      <c r="I9598" s="110"/>
    </row>
    <row r="9599" spans="1:9" ht="11.25" customHeight="1" x14ac:dyDescent="0.2">
      <c r="A9599" s="181">
        <v>106275</v>
      </c>
      <c r="B9599" s="182" t="s">
        <v>7996</v>
      </c>
      <c r="C9599" s="182" t="s">
        <v>178</v>
      </c>
      <c r="D9599" s="183">
        <v>43783</v>
      </c>
      <c r="E9599" s="188" t="s">
        <v>15195</v>
      </c>
      <c r="F9599" s="186">
        <v>600902.40000000002</v>
      </c>
      <c r="G9599" s="185" t="s">
        <v>6500</v>
      </c>
      <c r="H9599" s="110" t="s">
        <v>6440</v>
      </c>
      <c r="I9599" s="110"/>
    </row>
    <row r="9600" spans="1:9" ht="11.25" customHeight="1" x14ac:dyDescent="0.2">
      <c r="A9600" s="181">
        <v>106276</v>
      </c>
      <c r="B9600" s="182" t="s">
        <v>2465</v>
      </c>
      <c r="C9600" s="182" t="s">
        <v>178</v>
      </c>
      <c r="D9600" s="183">
        <v>43783</v>
      </c>
      <c r="E9600" s="188" t="s">
        <v>15195</v>
      </c>
      <c r="F9600" s="186">
        <v>359351</v>
      </c>
      <c r="G9600" s="185" t="s">
        <v>6500</v>
      </c>
      <c r="H9600" s="110" t="s">
        <v>6440</v>
      </c>
      <c r="I9600" s="110"/>
    </row>
    <row r="9601" spans="1:9" ht="11.25" customHeight="1" x14ac:dyDescent="0.2">
      <c r="A9601" s="181">
        <v>106277</v>
      </c>
      <c r="B9601" s="182" t="s">
        <v>2464</v>
      </c>
      <c r="C9601" s="182" t="s">
        <v>178</v>
      </c>
      <c r="D9601" s="183"/>
      <c r="E9601" s="188" t="s">
        <v>15193</v>
      </c>
      <c r="F9601" s="186">
        <v>299989</v>
      </c>
      <c r="G9601" s="185" t="s">
        <v>6500</v>
      </c>
      <c r="H9601" s="110" t="s">
        <v>6440</v>
      </c>
      <c r="I9601" s="110"/>
    </row>
    <row r="9602" spans="1:9" ht="11.25" customHeight="1" x14ac:dyDescent="0.2">
      <c r="A9602" s="181">
        <v>106278</v>
      </c>
      <c r="B9602" s="182" t="s">
        <v>10333</v>
      </c>
      <c r="C9602" s="182" t="s">
        <v>178</v>
      </c>
      <c r="D9602" s="183">
        <v>43840</v>
      </c>
      <c r="E9602" s="188" t="s">
        <v>15196</v>
      </c>
      <c r="F9602" s="186">
        <v>0</v>
      </c>
      <c r="G9602" s="185" t="s">
        <v>6500</v>
      </c>
      <c r="H9602" s="110" t="s">
        <v>6440</v>
      </c>
      <c r="I9602" s="110"/>
    </row>
    <row r="9603" spans="1:9" ht="11.25" customHeight="1" x14ac:dyDescent="0.2">
      <c r="A9603" s="181">
        <v>106279</v>
      </c>
      <c r="B9603" s="182" t="s">
        <v>7818</v>
      </c>
      <c r="C9603" s="182" t="s">
        <v>178</v>
      </c>
      <c r="D9603" s="183">
        <v>43844</v>
      </c>
      <c r="E9603" s="188" t="s">
        <v>15196</v>
      </c>
      <c r="F9603" s="186">
        <v>1119872</v>
      </c>
      <c r="G9603" s="185" t="s">
        <v>6500</v>
      </c>
      <c r="H9603" s="110" t="s">
        <v>6440</v>
      </c>
      <c r="I9603" s="110"/>
    </row>
    <row r="9604" spans="1:9" ht="11.25" customHeight="1" x14ac:dyDescent="0.2">
      <c r="A9604" s="181">
        <v>106280</v>
      </c>
      <c r="B9604" s="182" t="s">
        <v>7371</v>
      </c>
      <c r="C9604" s="182" t="s">
        <v>178</v>
      </c>
      <c r="D9604" s="183">
        <v>45007</v>
      </c>
      <c r="E9604" s="188" t="s">
        <v>15194</v>
      </c>
      <c r="F9604" s="186">
        <v>698224.17</v>
      </c>
      <c r="G9604" s="185" t="s">
        <v>6500</v>
      </c>
      <c r="H9604" s="110" t="s">
        <v>6440</v>
      </c>
      <c r="I9604" s="110"/>
    </row>
    <row r="9605" spans="1:9" ht="11.25" customHeight="1" x14ac:dyDescent="0.2">
      <c r="A9605" s="181">
        <v>106281</v>
      </c>
      <c r="B9605" s="182" t="s">
        <v>1364</v>
      </c>
      <c r="C9605" s="182" t="s">
        <v>247</v>
      </c>
      <c r="D9605" s="183">
        <v>44592</v>
      </c>
      <c r="E9605" s="188" t="s">
        <v>7328</v>
      </c>
      <c r="F9605" s="186">
        <v>88312.01</v>
      </c>
      <c r="G9605" s="185" t="s">
        <v>6096</v>
      </c>
      <c r="H9605" s="110" t="s">
        <v>6258</v>
      </c>
      <c r="I9605" s="110"/>
    </row>
    <row r="9606" spans="1:9" ht="11.25" customHeight="1" x14ac:dyDescent="0.2">
      <c r="A9606" s="181">
        <v>106282</v>
      </c>
      <c r="B9606" s="182" t="s">
        <v>2524</v>
      </c>
      <c r="C9606" s="182" t="s">
        <v>171</v>
      </c>
      <c r="D9606" s="183"/>
      <c r="E9606" s="188" t="s">
        <v>15193</v>
      </c>
      <c r="F9606" s="186">
        <v>59852</v>
      </c>
      <c r="G9606" s="185" t="s">
        <v>11218</v>
      </c>
      <c r="H9606" s="110" t="s">
        <v>6342</v>
      </c>
      <c r="I9606" s="110"/>
    </row>
    <row r="9607" spans="1:9" ht="11.25" customHeight="1" x14ac:dyDescent="0.2">
      <c r="A9607" s="181">
        <v>106283</v>
      </c>
      <c r="B9607" s="182" t="s">
        <v>2525</v>
      </c>
      <c r="C9607" s="182" t="s">
        <v>171</v>
      </c>
      <c r="D9607" s="183"/>
      <c r="E9607" s="188" t="s">
        <v>15193</v>
      </c>
      <c r="F9607" s="186">
        <v>0</v>
      </c>
      <c r="G9607" s="185" t="s">
        <v>6096</v>
      </c>
      <c r="H9607" s="110" t="s">
        <v>6344</v>
      </c>
      <c r="I9607" s="110"/>
    </row>
    <row r="9608" spans="1:9" ht="11.25" customHeight="1" x14ac:dyDescent="0.2">
      <c r="A9608" s="181">
        <v>106284</v>
      </c>
      <c r="B9608" s="182" t="s">
        <v>2526</v>
      </c>
      <c r="C9608" s="182" t="s">
        <v>171</v>
      </c>
      <c r="D9608" s="183">
        <v>44592</v>
      </c>
      <c r="E9608" s="188" t="s">
        <v>7328</v>
      </c>
      <c r="F9608" s="186">
        <v>0</v>
      </c>
      <c r="G9608" s="185" t="s">
        <v>6096</v>
      </c>
      <c r="H9608" s="110" t="s">
        <v>6344</v>
      </c>
      <c r="I9608" s="110"/>
    </row>
    <row r="9609" spans="1:9" ht="11.25" customHeight="1" x14ac:dyDescent="0.2">
      <c r="A9609" s="181">
        <v>106285</v>
      </c>
      <c r="B9609" s="182" t="s">
        <v>2407</v>
      </c>
      <c r="C9609" s="182" t="s">
        <v>178</v>
      </c>
      <c r="D9609" s="183"/>
      <c r="E9609" s="188" t="s">
        <v>15193</v>
      </c>
      <c r="F9609" s="186">
        <v>39517</v>
      </c>
      <c r="G9609" s="185" t="s">
        <v>6096</v>
      </c>
      <c r="H9609" s="110" t="s">
        <v>6344</v>
      </c>
      <c r="I9609" s="110"/>
    </row>
    <row r="9610" spans="1:9" ht="11.25" customHeight="1" x14ac:dyDescent="0.2">
      <c r="A9610" s="181">
        <v>106286</v>
      </c>
      <c r="B9610" s="182" t="s">
        <v>2404</v>
      </c>
      <c r="C9610" s="182" t="s">
        <v>178</v>
      </c>
      <c r="D9610" s="183">
        <v>44592</v>
      </c>
      <c r="E9610" s="188" t="s">
        <v>7328</v>
      </c>
      <c r="F9610" s="186">
        <v>0</v>
      </c>
      <c r="G9610" s="185" t="s">
        <v>6096</v>
      </c>
      <c r="H9610" s="110" t="s">
        <v>6344</v>
      </c>
      <c r="I9610" s="110"/>
    </row>
    <row r="9611" spans="1:9" ht="11.25" customHeight="1" x14ac:dyDescent="0.2">
      <c r="A9611" s="181">
        <v>106287</v>
      </c>
      <c r="B9611" s="182" t="s">
        <v>8817</v>
      </c>
      <c r="C9611" s="182" t="s">
        <v>178</v>
      </c>
      <c r="D9611" s="183">
        <v>44592</v>
      </c>
      <c r="E9611" s="188" t="s">
        <v>7328</v>
      </c>
      <c r="F9611" s="186">
        <v>60184</v>
      </c>
      <c r="G9611" s="185" t="s">
        <v>6096</v>
      </c>
      <c r="H9611" s="110" t="s">
        <v>6344</v>
      </c>
      <c r="I9611" s="110"/>
    </row>
    <row r="9612" spans="1:9" ht="11.25" customHeight="1" x14ac:dyDescent="0.2">
      <c r="A9612" s="181">
        <v>106288</v>
      </c>
      <c r="B9612" s="182" t="s">
        <v>8816</v>
      </c>
      <c r="C9612" s="182" t="s">
        <v>178</v>
      </c>
      <c r="D9612" s="184">
        <v>43552</v>
      </c>
      <c r="E9612" s="188" t="s">
        <v>15195</v>
      </c>
      <c r="F9612" s="186">
        <v>84005</v>
      </c>
      <c r="G9612" s="185" t="s">
        <v>6096</v>
      </c>
      <c r="H9612" s="110" t="s">
        <v>6344</v>
      </c>
      <c r="I9612" s="110"/>
    </row>
    <row r="9613" spans="1:9" ht="11.25" customHeight="1" x14ac:dyDescent="0.2">
      <c r="A9613" s="181">
        <v>106289</v>
      </c>
      <c r="B9613" s="182" t="s">
        <v>2486</v>
      </c>
      <c r="C9613" s="182" t="s">
        <v>178</v>
      </c>
      <c r="D9613" s="183">
        <v>43552</v>
      </c>
      <c r="E9613" s="188" t="s">
        <v>15195</v>
      </c>
      <c r="F9613" s="186">
        <v>3746</v>
      </c>
      <c r="G9613" s="185" t="s">
        <v>6096</v>
      </c>
      <c r="H9613" s="110" t="s">
        <v>6344</v>
      </c>
      <c r="I9613" s="110"/>
    </row>
    <row r="9614" spans="1:9" ht="11.25" customHeight="1" x14ac:dyDescent="0.2">
      <c r="A9614" s="181">
        <v>106290</v>
      </c>
      <c r="B9614" s="182" t="s">
        <v>2487</v>
      </c>
      <c r="C9614" s="182" t="s">
        <v>178</v>
      </c>
      <c r="D9614" s="183">
        <v>43552</v>
      </c>
      <c r="E9614" s="188" t="s">
        <v>15195</v>
      </c>
      <c r="F9614" s="186">
        <v>8330</v>
      </c>
      <c r="G9614" s="185" t="s">
        <v>6096</v>
      </c>
      <c r="H9614" s="110" t="s">
        <v>6344</v>
      </c>
      <c r="I9614" s="110"/>
    </row>
    <row r="9615" spans="1:9" ht="11.25" customHeight="1" x14ac:dyDescent="0.2">
      <c r="A9615" s="181">
        <v>106291</v>
      </c>
      <c r="B9615" s="182" t="s">
        <v>2488</v>
      </c>
      <c r="C9615" s="182" t="s">
        <v>178</v>
      </c>
      <c r="D9615" s="183">
        <v>43552</v>
      </c>
      <c r="E9615" s="188" t="s">
        <v>15195</v>
      </c>
      <c r="F9615" s="186">
        <v>12273.01</v>
      </c>
      <c r="G9615" s="185" t="s">
        <v>6096</v>
      </c>
      <c r="H9615" s="110" t="s">
        <v>6344</v>
      </c>
      <c r="I9615" s="110"/>
    </row>
    <row r="9616" spans="1:9" ht="11.25" customHeight="1" x14ac:dyDescent="0.2">
      <c r="A9616" s="181">
        <v>106292</v>
      </c>
      <c r="B9616" s="182" t="s">
        <v>2489</v>
      </c>
      <c r="C9616" s="182" t="s">
        <v>178</v>
      </c>
      <c r="D9616" s="183">
        <v>43552</v>
      </c>
      <c r="E9616" s="188" t="s">
        <v>15195</v>
      </c>
      <c r="F9616" s="186">
        <v>34372</v>
      </c>
      <c r="G9616" s="185" t="s">
        <v>6096</v>
      </c>
      <c r="H9616" s="110" t="s">
        <v>6344</v>
      </c>
      <c r="I9616" s="110"/>
    </row>
    <row r="9617" spans="1:9" ht="11.25" customHeight="1" x14ac:dyDescent="0.2">
      <c r="A9617" s="181">
        <v>106293</v>
      </c>
      <c r="B9617" s="182" t="s">
        <v>2490</v>
      </c>
      <c r="C9617" s="182" t="s">
        <v>178</v>
      </c>
      <c r="D9617" s="183"/>
      <c r="E9617" s="188" t="s">
        <v>15193</v>
      </c>
      <c r="F9617" s="186">
        <v>60580</v>
      </c>
      <c r="G9617" s="185" t="s">
        <v>6096</v>
      </c>
      <c r="H9617" s="110" t="s">
        <v>6344</v>
      </c>
      <c r="I9617" s="110"/>
    </row>
    <row r="9618" spans="1:9" ht="11.25" customHeight="1" x14ac:dyDescent="0.2">
      <c r="A9618" s="181">
        <v>106294</v>
      </c>
      <c r="B9618" s="182" t="s">
        <v>10332</v>
      </c>
      <c r="C9618" s="182" t="s">
        <v>171</v>
      </c>
      <c r="D9618" s="183"/>
      <c r="E9618" s="188" t="s">
        <v>15193</v>
      </c>
      <c r="F9618" s="186">
        <v>0</v>
      </c>
      <c r="G9618" s="185" t="s">
        <v>6096</v>
      </c>
      <c r="H9618" s="110" t="s">
        <v>6344</v>
      </c>
      <c r="I9618" s="110"/>
    </row>
    <row r="9619" spans="1:9" ht="11.25" customHeight="1" x14ac:dyDescent="0.2">
      <c r="A9619" s="181">
        <v>106295</v>
      </c>
      <c r="B9619" s="182" t="s">
        <v>10331</v>
      </c>
      <c r="C9619" s="182" t="s">
        <v>171</v>
      </c>
      <c r="D9619" s="184">
        <v>43839</v>
      </c>
      <c r="E9619" s="188" t="s">
        <v>15196</v>
      </c>
      <c r="F9619" s="186">
        <v>0</v>
      </c>
      <c r="G9619" s="185" t="s">
        <v>6096</v>
      </c>
      <c r="H9619" s="110" t="s">
        <v>6344</v>
      </c>
      <c r="I9619" s="110"/>
    </row>
    <row r="9620" spans="1:9" ht="11.25" customHeight="1" x14ac:dyDescent="0.2">
      <c r="A9620" s="181">
        <v>106296</v>
      </c>
      <c r="B9620" s="182" t="s">
        <v>2615</v>
      </c>
      <c r="C9620" s="182" t="s">
        <v>178</v>
      </c>
      <c r="D9620" s="183">
        <v>43839</v>
      </c>
      <c r="E9620" s="188" t="s">
        <v>15196</v>
      </c>
      <c r="F9620" s="186">
        <v>427623</v>
      </c>
      <c r="G9620" s="185" t="s">
        <v>6096</v>
      </c>
      <c r="H9620" s="110" t="s">
        <v>6100</v>
      </c>
      <c r="I9620" s="110"/>
    </row>
    <row r="9621" spans="1:9" ht="11.25" customHeight="1" x14ac:dyDescent="0.2">
      <c r="A9621" s="181">
        <v>106297</v>
      </c>
      <c r="B9621" s="182" t="s">
        <v>7853</v>
      </c>
      <c r="C9621" s="182" t="s">
        <v>178</v>
      </c>
      <c r="D9621" s="183">
        <v>43495</v>
      </c>
      <c r="E9621" s="188" t="s">
        <v>15195</v>
      </c>
      <c r="F9621" s="186">
        <v>682048</v>
      </c>
      <c r="G9621" s="185" t="s">
        <v>6096</v>
      </c>
      <c r="H9621" s="110" t="s">
        <v>6344</v>
      </c>
      <c r="I9621" s="110"/>
    </row>
    <row r="9622" spans="1:9" ht="11.25" customHeight="1" x14ac:dyDescent="0.2">
      <c r="A9622" s="181">
        <v>106298</v>
      </c>
      <c r="B9622" s="182" t="s">
        <v>8221</v>
      </c>
      <c r="C9622" s="182" t="s">
        <v>178</v>
      </c>
      <c r="D9622" s="183">
        <v>43538</v>
      </c>
      <c r="E9622" s="188" t="s">
        <v>15195</v>
      </c>
      <c r="F9622" s="186">
        <v>9805.01</v>
      </c>
      <c r="G9622" s="185" t="s">
        <v>6096</v>
      </c>
      <c r="H9622" s="110" t="s">
        <v>6344</v>
      </c>
      <c r="I9622" s="110"/>
    </row>
    <row r="9623" spans="1:9" ht="11.25" customHeight="1" x14ac:dyDescent="0.2">
      <c r="A9623" s="181">
        <v>106299</v>
      </c>
      <c r="B9623" s="182" t="s">
        <v>2364</v>
      </c>
      <c r="C9623" s="182" t="s">
        <v>178</v>
      </c>
      <c r="D9623" s="183"/>
      <c r="E9623" s="188" t="s">
        <v>15193</v>
      </c>
      <c r="F9623" s="186">
        <v>293216</v>
      </c>
      <c r="G9623" s="185" t="s">
        <v>6096</v>
      </c>
      <c r="H9623" s="110" t="s">
        <v>6344</v>
      </c>
      <c r="I9623" s="110"/>
    </row>
    <row r="9624" spans="1:9" ht="11.25" customHeight="1" x14ac:dyDescent="0.2">
      <c r="A9624" s="181">
        <v>106300</v>
      </c>
      <c r="B9624" s="182" t="s">
        <v>2363</v>
      </c>
      <c r="C9624" s="182" t="s">
        <v>178</v>
      </c>
      <c r="D9624" s="184"/>
      <c r="E9624" s="188" t="s">
        <v>15193</v>
      </c>
      <c r="F9624" s="186">
        <v>0</v>
      </c>
      <c r="G9624" s="185" t="s">
        <v>6096</v>
      </c>
      <c r="H9624" s="110" t="s">
        <v>6100</v>
      </c>
      <c r="I9624" s="110"/>
    </row>
    <row r="9625" spans="1:9" ht="11.25" customHeight="1" x14ac:dyDescent="0.2">
      <c r="A9625" s="181">
        <v>106301</v>
      </c>
      <c r="B9625" s="182" t="s">
        <v>2432</v>
      </c>
      <c r="C9625" s="182" t="s">
        <v>178</v>
      </c>
      <c r="D9625" s="183"/>
      <c r="E9625" s="188" t="s">
        <v>15193</v>
      </c>
      <c r="F9625" s="186">
        <v>0</v>
      </c>
      <c r="G9625" s="185" t="s">
        <v>6096</v>
      </c>
      <c r="H9625" s="110" t="s">
        <v>6344</v>
      </c>
      <c r="I9625" s="110"/>
    </row>
    <row r="9626" spans="1:9" ht="11.25" customHeight="1" x14ac:dyDescent="0.2">
      <c r="A9626" s="181">
        <v>106302</v>
      </c>
      <c r="B9626" s="182" t="s">
        <v>2433</v>
      </c>
      <c r="C9626" s="182" t="s">
        <v>178</v>
      </c>
      <c r="D9626" s="183"/>
      <c r="E9626" s="188" t="s">
        <v>15193</v>
      </c>
      <c r="F9626" s="186">
        <v>0</v>
      </c>
      <c r="G9626" s="185" t="s">
        <v>6096</v>
      </c>
      <c r="H9626" s="110" t="s">
        <v>6344</v>
      </c>
      <c r="I9626" s="110"/>
    </row>
    <row r="9627" spans="1:9" ht="11.25" customHeight="1" x14ac:dyDescent="0.2">
      <c r="A9627" s="181">
        <v>106303</v>
      </c>
      <c r="B9627" s="182" t="s">
        <v>2358</v>
      </c>
      <c r="C9627" s="182" t="s">
        <v>178</v>
      </c>
      <c r="D9627" s="183"/>
      <c r="E9627" s="188" t="s">
        <v>15193</v>
      </c>
      <c r="F9627" s="186">
        <v>0</v>
      </c>
      <c r="G9627" s="185" t="s">
        <v>6096</v>
      </c>
      <c r="H9627" s="110" t="s">
        <v>6344</v>
      </c>
      <c r="I9627" s="110"/>
    </row>
    <row r="9628" spans="1:9" ht="11.25" customHeight="1" x14ac:dyDescent="0.2">
      <c r="A9628" s="181">
        <v>106304</v>
      </c>
      <c r="B9628" s="182" t="s">
        <v>2359</v>
      </c>
      <c r="C9628" s="182" t="s">
        <v>178</v>
      </c>
      <c r="D9628" s="184"/>
      <c r="E9628" s="188" t="s">
        <v>15193</v>
      </c>
      <c r="F9628" s="186">
        <v>0</v>
      </c>
      <c r="G9628" s="185" t="s">
        <v>6096</v>
      </c>
      <c r="H9628" s="110" t="s">
        <v>6100</v>
      </c>
      <c r="I9628" s="110"/>
    </row>
    <row r="9629" spans="1:9" ht="11.25" customHeight="1" x14ac:dyDescent="0.2">
      <c r="A9629" s="181">
        <v>106305</v>
      </c>
      <c r="B9629" s="182" t="s">
        <v>2360</v>
      </c>
      <c r="C9629" s="182" t="s">
        <v>178</v>
      </c>
      <c r="D9629" s="184"/>
      <c r="E9629" s="188" t="s">
        <v>15193</v>
      </c>
      <c r="F9629" s="186">
        <v>0</v>
      </c>
      <c r="G9629" s="185" t="s">
        <v>6096</v>
      </c>
      <c r="H9629" s="110" t="s">
        <v>6344</v>
      </c>
      <c r="I9629" s="110"/>
    </row>
    <row r="9630" spans="1:9" ht="11.25" customHeight="1" x14ac:dyDescent="0.2">
      <c r="A9630" s="181">
        <v>106306</v>
      </c>
      <c r="B9630" s="182" t="s">
        <v>2635</v>
      </c>
      <c r="C9630" s="182" t="s">
        <v>178</v>
      </c>
      <c r="D9630" s="184"/>
      <c r="E9630" s="188" t="s">
        <v>15193</v>
      </c>
      <c r="F9630" s="186">
        <v>0</v>
      </c>
      <c r="G9630" s="185" t="s">
        <v>6096</v>
      </c>
      <c r="H9630" s="110" t="s">
        <v>6344</v>
      </c>
      <c r="I9630" s="110"/>
    </row>
    <row r="9631" spans="1:9" ht="11.25" customHeight="1" x14ac:dyDescent="0.2">
      <c r="A9631" s="181">
        <v>106307</v>
      </c>
      <c r="B9631" s="182" t="s">
        <v>10330</v>
      </c>
      <c r="C9631" s="182" t="s">
        <v>178</v>
      </c>
      <c r="D9631" s="183">
        <v>44592</v>
      </c>
      <c r="E9631" s="188" t="s">
        <v>7328</v>
      </c>
      <c r="F9631" s="186">
        <v>0</v>
      </c>
      <c r="G9631" s="185" t="s">
        <v>6096</v>
      </c>
      <c r="H9631" s="110" t="s">
        <v>6344</v>
      </c>
      <c r="I9631" s="110"/>
    </row>
    <row r="9632" spans="1:9" ht="11.25" customHeight="1" x14ac:dyDescent="0.2">
      <c r="A9632" s="181">
        <v>106308</v>
      </c>
      <c r="B9632" s="182" t="s">
        <v>2339</v>
      </c>
      <c r="C9632" s="182" t="s">
        <v>178</v>
      </c>
      <c r="D9632" s="183">
        <v>45006</v>
      </c>
      <c r="E9632" s="188" t="s">
        <v>15194</v>
      </c>
      <c r="F9632" s="186">
        <v>36952</v>
      </c>
      <c r="G9632" s="185" t="s">
        <v>6096</v>
      </c>
      <c r="H9632" s="110" t="s">
        <v>6344</v>
      </c>
      <c r="I9632" s="110"/>
    </row>
    <row r="9633" spans="1:9" ht="11.25" customHeight="1" x14ac:dyDescent="0.2">
      <c r="A9633" s="181">
        <v>106309</v>
      </c>
      <c r="B9633" s="182" t="s">
        <v>2566</v>
      </c>
      <c r="C9633" s="182" t="s">
        <v>171</v>
      </c>
      <c r="D9633" s="184"/>
      <c r="E9633" s="188" t="s">
        <v>15193</v>
      </c>
      <c r="F9633" s="186">
        <v>279965</v>
      </c>
      <c r="G9633" s="185" t="s">
        <v>6096</v>
      </c>
      <c r="H9633" s="110" t="s">
        <v>6344</v>
      </c>
      <c r="I9633" s="110"/>
    </row>
    <row r="9634" spans="1:9" ht="11.25" customHeight="1" x14ac:dyDescent="0.2">
      <c r="A9634" s="181">
        <v>106310</v>
      </c>
      <c r="B9634" s="182" t="s">
        <v>10329</v>
      </c>
      <c r="C9634" s="182" t="s">
        <v>178</v>
      </c>
      <c r="D9634" s="183"/>
      <c r="E9634" s="188" t="s">
        <v>15193</v>
      </c>
      <c r="F9634" s="186">
        <v>0</v>
      </c>
      <c r="G9634" s="185" t="s">
        <v>6510</v>
      </c>
      <c r="H9634" s="110" t="s">
        <v>6113</v>
      </c>
      <c r="I9634" s="110"/>
    </row>
    <row r="9635" spans="1:9" ht="11.25" customHeight="1" x14ac:dyDescent="0.2">
      <c r="A9635" s="181">
        <v>106311</v>
      </c>
      <c r="B9635" s="182" t="s">
        <v>10328</v>
      </c>
      <c r="C9635" s="182" t="s">
        <v>178</v>
      </c>
      <c r="D9635" s="183">
        <v>44592</v>
      </c>
      <c r="E9635" s="188" t="s">
        <v>7328</v>
      </c>
      <c r="F9635" s="186">
        <v>0</v>
      </c>
      <c r="G9635" s="185" t="s">
        <v>6510</v>
      </c>
      <c r="H9635" s="110" t="s">
        <v>6113</v>
      </c>
      <c r="I9635" s="110"/>
    </row>
    <row r="9636" spans="1:9" ht="11.25" customHeight="1" x14ac:dyDescent="0.2">
      <c r="A9636" s="181">
        <v>106312</v>
      </c>
      <c r="B9636" s="182" t="s">
        <v>7852</v>
      </c>
      <c r="C9636" s="182" t="s">
        <v>178</v>
      </c>
      <c r="D9636" s="183">
        <v>43852</v>
      </c>
      <c r="E9636" s="188" t="s">
        <v>15196</v>
      </c>
      <c r="F9636" s="186">
        <v>1659</v>
      </c>
      <c r="G9636" s="185" t="s">
        <v>6510</v>
      </c>
      <c r="H9636" s="110" t="s">
        <v>6113</v>
      </c>
      <c r="I9636" s="110"/>
    </row>
    <row r="9637" spans="1:9" ht="11.25" customHeight="1" x14ac:dyDescent="0.2">
      <c r="A9637" s="181">
        <v>106313</v>
      </c>
      <c r="B9637" s="182" t="s">
        <v>7351</v>
      </c>
      <c r="C9637" s="182" t="s">
        <v>178</v>
      </c>
      <c r="D9637" s="184"/>
      <c r="E9637" s="188" t="s">
        <v>15193</v>
      </c>
      <c r="F9637" s="186">
        <v>1429</v>
      </c>
      <c r="G9637" s="185" t="s">
        <v>6510</v>
      </c>
      <c r="H9637" s="110" t="s">
        <v>6113</v>
      </c>
      <c r="I9637" s="110"/>
    </row>
    <row r="9638" spans="1:9" ht="11.25" customHeight="1" x14ac:dyDescent="0.2">
      <c r="A9638" s="181">
        <v>106314</v>
      </c>
      <c r="B9638" s="182" t="s">
        <v>10327</v>
      </c>
      <c r="C9638" s="182" t="s">
        <v>178</v>
      </c>
      <c r="D9638" s="184">
        <v>43843</v>
      </c>
      <c r="E9638" s="188" t="s">
        <v>15196</v>
      </c>
      <c r="F9638" s="186">
        <v>0</v>
      </c>
      <c r="G9638" s="185" t="s">
        <v>6510</v>
      </c>
      <c r="H9638" s="110" t="s">
        <v>6113</v>
      </c>
      <c r="I9638" s="110"/>
    </row>
    <row r="9639" spans="1:9" ht="11.25" customHeight="1" x14ac:dyDescent="0.2">
      <c r="A9639" s="181">
        <v>106315</v>
      </c>
      <c r="B9639" s="182" t="s">
        <v>7430</v>
      </c>
      <c r="C9639" s="182" t="s">
        <v>178</v>
      </c>
      <c r="D9639" s="183"/>
      <c r="E9639" s="188" t="s">
        <v>15193</v>
      </c>
      <c r="F9639" s="186">
        <v>1422.05</v>
      </c>
      <c r="G9639" s="185" t="s">
        <v>6510</v>
      </c>
      <c r="H9639" s="110" t="s">
        <v>6113</v>
      </c>
      <c r="I9639" s="110"/>
    </row>
    <row r="9640" spans="1:9" ht="11.25" customHeight="1" x14ac:dyDescent="0.2">
      <c r="A9640" s="181">
        <v>106316</v>
      </c>
      <c r="B9640" s="182" t="s">
        <v>10326</v>
      </c>
      <c r="C9640" s="182" t="s">
        <v>171</v>
      </c>
      <c r="D9640" s="184"/>
      <c r="E9640" s="188" t="s">
        <v>15193</v>
      </c>
      <c r="F9640" s="186">
        <v>0</v>
      </c>
      <c r="G9640" s="185" t="s">
        <v>6510</v>
      </c>
      <c r="H9640" s="110" t="s">
        <v>6113</v>
      </c>
      <c r="I9640" s="110"/>
    </row>
    <row r="9641" spans="1:9" ht="11.25" customHeight="1" x14ac:dyDescent="0.2">
      <c r="A9641" s="181">
        <v>106317</v>
      </c>
      <c r="B9641" s="182" t="s">
        <v>2371</v>
      </c>
      <c r="C9641" s="182" t="s">
        <v>178</v>
      </c>
      <c r="D9641" s="183"/>
      <c r="E9641" s="188" t="s">
        <v>15193</v>
      </c>
      <c r="F9641" s="186">
        <v>0</v>
      </c>
      <c r="G9641" s="185" t="s">
        <v>6510</v>
      </c>
      <c r="H9641" s="110" t="s">
        <v>6113</v>
      </c>
      <c r="I9641" s="110"/>
    </row>
    <row r="9642" spans="1:9" ht="11.25" customHeight="1" x14ac:dyDescent="0.2">
      <c r="A9642" s="181">
        <v>106318</v>
      </c>
      <c r="B9642" s="182" t="s">
        <v>2370</v>
      </c>
      <c r="C9642" s="182" t="s">
        <v>178</v>
      </c>
      <c r="D9642" s="183"/>
      <c r="E9642" s="188" t="s">
        <v>15193</v>
      </c>
      <c r="F9642" s="186">
        <v>0</v>
      </c>
      <c r="G9642" s="185" t="s">
        <v>6510</v>
      </c>
      <c r="H9642" s="110" t="s">
        <v>6113</v>
      </c>
      <c r="I9642" s="110"/>
    </row>
    <row r="9643" spans="1:9" ht="11.25" customHeight="1" x14ac:dyDescent="0.2">
      <c r="A9643" s="181">
        <v>106319</v>
      </c>
      <c r="B9643" s="182" t="s">
        <v>2369</v>
      </c>
      <c r="C9643" s="182" t="s">
        <v>178</v>
      </c>
      <c r="D9643" s="184">
        <v>44585</v>
      </c>
      <c r="E9643" s="188" t="s">
        <v>7328</v>
      </c>
      <c r="F9643" s="186">
        <v>0</v>
      </c>
      <c r="G9643" s="185" t="s">
        <v>6510</v>
      </c>
      <c r="H9643" s="110" t="s">
        <v>6113</v>
      </c>
      <c r="I9643" s="110"/>
    </row>
    <row r="9644" spans="1:9" ht="11.25" customHeight="1" x14ac:dyDescent="0.2">
      <c r="A9644" s="181">
        <v>106320</v>
      </c>
      <c r="B9644" s="182" t="s">
        <v>8220</v>
      </c>
      <c r="C9644" s="182" t="s">
        <v>178</v>
      </c>
      <c r="D9644" s="184"/>
      <c r="E9644" s="188" t="s">
        <v>15193</v>
      </c>
      <c r="F9644" s="186">
        <v>1508253.6</v>
      </c>
      <c r="G9644" s="185" t="s">
        <v>6510</v>
      </c>
      <c r="H9644" s="110" t="s">
        <v>6113</v>
      </c>
      <c r="I9644" s="110"/>
    </row>
    <row r="9645" spans="1:9" ht="11.25" customHeight="1" x14ac:dyDescent="0.2">
      <c r="A9645" s="181">
        <v>106322</v>
      </c>
      <c r="B9645" s="182" t="s">
        <v>10325</v>
      </c>
      <c r="C9645" s="182" t="s">
        <v>178</v>
      </c>
      <c r="D9645" s="184">
        <v>44585</v>
      </c>
      <c r="E9645" s="188" t="s">
        <v>7328</v>
      </c>
      <c r="F9645" s="186">
        <v>0</v>
      </c>
      <c r="G9645" s="185" t="s">
        <v>6510</v>
      </c>
      <c r="H9645" s="110" t="s">
        <v>6113</v>
      </c>
      <c r="I9645" s="110"/>
    </row>
    <row r="9646" spans="1:9" ht="11.25" customHeight="1" x14ac:dyDescent="0.2">
      <c r="A9646" s="181">
        <v>106323</v>
      </c>
      <c r="B9646" s="182" t="s">
        <v>2636</v>
      </c>
      <c r="C9646" s="182" t="s">
        <v>178</v>
      </c>
      <c r="D9646" s="183">
        <v>43839</v>
      </c>
      <c r="E9646" s="188" t="s">
        <v>15196</v>
      </c>
      <c r="F9646" s="186">
        <v>592062.41</v>
      </c>
      <c r="G9646" s="185" t="s">
        <v>6510</v>
      </c>
      <c r="H9646" s="110" t="s">
        <v>6113</v>
      </c>
      <c r="I9646" s="110"/>
    </row>
    <row r="9647" spans="1:9" ht="11.25" customHeight="1" x14ac:dyDescent="0.2">
      <c r="A9647" s="181">
        <v>106324</v>
      </c>
      <c r="B9647" s="182" t="s">
        <v>7851</v>
      </c>
      <c r="C9647" s="182" t="s">
        <v>178</v>
      </c>
      <c r="D9647" s="183">
        <v>44585</v>
      </c>
      <c r="E9647" s="188" t="s">
        <v>7328</v>
      </c>
      <c r="F9647" s="186">
        <v>25279</v>
      </c>
      <c r="G9647" s="185" t="s">
        <v>6510</v>
      </c>
      <c r="H9647" s="110" t="s">
        <v>6113</v>
      </c>
      <c r="I9647" s="110"/>
    </row>
    <row r="9648" spans="1:9" ht="11.25" customHeight="1" x14ac:dyDescent="0.2">
      <c r="A9648" s="181">
        <v>106325</v>
      </c>
      <c r="B9648" s="182" t="s">
        <v>7850</v>
      </c>
      <c r="C9648" s="182" t="s">
        <v>178</v>
      </c>
      <c r="D9648" s="183">
        <v>43850</v>
      </c>
      <c r="E9648" s="188" t="s">
        <v>15196</v>
      </c>
      <c r="F9648" s="186">
        <v>65452.71</v>
      </c>
      <c r="G9648" s="185" t="s">
        <v>12014</v>
      </c>
      <c r="H9648" s="110" t="s">
        <v>6451</v>
      </c>
      <c r="I9648" s="110"/>
    </row>
    <row r="9649" spans="1:9" ht="11.25" customHeight="1" x14ac:dyDescent="0.2">
      <c r="A9649" s="181">
        <v>106326</v>
      </c>
      <c r="B9649" s="182" t="s">
        <v>2355</v>
      </c>
      <c r="C9649" s="182" t="s">
        <v>178</v>
      </c>
      <c r="D9649" s="183">
        <v>43850</v>
      </c>
      <c r="E9649" s="188" t="s">
        <v>15196</v>
      </c>
      <c r="F9649" s="186">
        <v>4999</v>
      </c>
      <c r="G9649" s="185" t="s">
        <v>12016</v>
      </c>
      <c r="H9649" s="110" t="s">
        <v>6451</v>
      </c>
      <c r="I9649" s="110"/>
    </row>
    <row r="9650" spans="1:9" ht="11.25" customHeight="1" x14ac:dyDescent="0.2">
      <c r="A9650" s="181">
        <v>106327</v>
      </c>
      <c r="B9650" s="182" t="s">
        <v>2356</v>
      </c>
      <c r="C9650" s="182" t="s">
        <v>178</v>
      </c>
      <c r="D9650" s="183">
        <v>44585</v>
      </c>
      <c r="E9650" s="188" t="s">
        <v>7328</v>
      </c>
      <c r="F9650" s="186">
        <v>8632</v>
      </c>
      <c r="G9650" s="185" t="s">
        <v>12017</v>
      </c>
      <c r="H9650" s="110" t="s">
        <v>6451</v>
      </c>
      <c r="I9650" s="110"/>
    </row>
    <row r="9651" spans="1:9" ht="11.25" customHeight="1" x14ac:dyDescent="0.2">
      <c r="A9651" s="181">
        <v>106328</v>
      </c>
      <c r="B9651" s="182" t="s">
        <v>7429</v>
      </c>
      <c r="C9651" s="182" t="s">
        <v>178</v>
      </c>
      <c r="D9651" s="183">
        <v>44585</v>
      </c>
      <c r="E9651" s="188" t="s">
        <v>7328</v>
      </c>
      <c r="F9651" s="186">
        <v>83405.990000000005</v>
      </c>
      <c r="G9651" s="185" t="s">
        <v>12018</v>
      </c>
      <c r="H9651" s="110" t="s">
        <v>6451</v>
      </c>
      <c r="I9651" s="110"/>
    </row>
    <row r="9652" spans="1:9" ht="11.25" customHeight="1" x14ac:dyDescent="0.2">
      <c r="A9652" s="181">
        <v>106329</v>
      </c>
      <c r="B9652" s="182" t="s">
        <v>7370</v>
      </c>
      <c r="C9652" s="182" t="s">
        <v>178</v>
      </c>
      <c r="D9652" s="183">
        <v>43839</v>
      </c>
      <c r="E9652" s="188" t="s">
        <v>15196</v>
      </c>
      <c r="F9652" s="186">
        <v>67984.429999999993</v>
      </c>
      <c r="G9652" s="185" t="s">
        <v>6096</v>
      </c>
      <c r="H9652" s="110" t="s">
        <v>6152</v>
      </c>
      <c r="I9652" s="110"/>
    </row>
    <row r="9653" spans="1:9" ht="11.25" customHeight="1" x14ac:dyDescent="0.2">
      <c r="A9653" s="181">
        <v>106330</v>
      </c>
      <c r="B9653" s="182" t="s">
        <v>7849</v>
      </c>
      <c r="C9653" s="182" t="s">
        <v>178</v>
      </c>
      <c r="D9653" s="183">
        <v>43580</v>
      </c>
      <c r="E9653" s="188" t="s">
        <v>15195</v>
      </c>
      <c r="F9653" s="186">
        <v>97151.01</v>
      </c>
      <c r="G9653" s="185" t="s">
        <v>6500</v>
      </c>
      <c r="H9653" s="110" t="s">
        <v>6440</v>
      </c>
      <c r="I9653" s="110"/>
    </row>
    <row r="9654" spans="1:9" ht="11.25" customHeight="1" x14ac:dyDescent="0.2">
      <c r="A9654" s="181">
        <v>106331</v>
      </c>
      <c r="B9654" s="182" t="s">
        <v>8708</v>
      </c>
      <c r="C9654" s="182" t="s">
        <v>178</v>
      </c>
      <c r="D9654" s="183"/>
      <c r="E9654" s="188" t="s">
        <v>15193</v>
      </c>
      <c r="F9654" s="186">
        <v>85703</v>
      </c>
      <c r="G9654" s="185" t="s">
        <v>6500</v>
      </c>
      <c r="H9654" s="110" t="s">
        <v>6440</v>
      </c>
      <c r="I9654" s="110"/>
    </row>
    <row r="9655" spans="1:9" ht="11.25" customHeight="1" x14ac:dyDescent="0.2">
      <c r="A9655" s="181">
        <v>106332</v>
      </c>
      <c r="B9655" s="182" t="s">
        <v>2372</v>
      </c>
      <c r="C9655" s="182" t="s">
        <v>178</v>
      </c>
      <c r="D9655" s="183"/>
      <c r="E9655" s="188" t="s">
        <v>15193</v>
      </c>
      <c r="F9655" s="186">
        <v>0</v>
      </c>
      <c r="G9655" s="185" t="s">
        <v>6500</v>
      </c>
      <c r="H9655" s="110" t="s">
        <v>6440</v>
      </c>
      <c r="I9655" s="110"/>
    </row>
    <row r="9656" spans="1:9" ht="11.25" customHeight="1" x14ac:dyDescent="0.2">
      <c r="A9656" s="181">
        <v>106333</v>
      </c>
      <c r="B9656" s="182" t="s">
        <v>10324</v>
      </c>
      <c r="C9656" s="182" t="s">
        <v>178</v>
      </c>
      <c r="D9656" s="183"/>
      <c r="E9656" s="188" t="s">
        <v>15193</v>
      </c>
      <c r="F9656" s="186">
        <v>0</v>
      </c>
      <c r="G9656" s="185" t="s">
        <v>6500</v>
      </c>
      <c r="H9656" s="110" t="s">
        <v>6440</v>
      </c>
      <c r="I9656" s="110"/>
    </row>
    <row r="9657" spans="1:9" ht="11.25" customHeight="1" x14ac:dyDescent="0.2">
      <c r="A9657" s="181">
        <v>106334</v>
      </c>
      <c r="B9657" s="182" t="s">
        <v>2623</v>
      </c>
      <c r="C9657" s="182" t="s">
        <v>178</v>
      </c>
      <c r="D9657" s="183">
        <v>44585</v>
      </c>
      <c r="E9657" s="188" t="s">
        <v>7328</v>
      </c>
      <c r="F9657" s="186">
        <v>0</v>
      </c>
      <c r="G9657" s="185" t="s">
        <v>7618</v>
      </c>
      <c r="H9657" s="110" t="s">
        <v>6280</v>
      </c>
      <c r="I9657" s="110"/>
    </row>
    <row r="9658" spans="1:9" ht="11.25" customHeight="1" x14ac:dyDescent="0.2">
      <c r="A9658" s="181">
        <v>106335</v>
      </c>
      <c r="B9658" s="182" t="s">
        <v>9093</v>
      </c>
      <c r="C9658" s="182" t="s">
        <v>178</v>
      </c>
      <c r="D9658" s="183"/>
      <c r="E9658" s="188" t="s">
        <v>15193</v>
      </c>
      <c r="F9658" s="186">
        <v>170597.42</v>
      </c>
      <c r="G9658" s="185" t="s">
        <v>6963</v>
      </c>
      <c r="H9658" s="110" t="s">
        <v>6152</v>
      </c>
      <c r="I9658" s="110"/>
    </row>
    <row r="9659" spans="1:9" ht="11.25" customHeight="1" x14ac:dyDescent="0.2">
      <c r="A9659" s="181">
        <v>106336</v>
      </c>
      <c r="B9659" s="182" t="s">
        <v>10323</v>
      </c>
      <c r="C9659" s="182" t="s">
        <v>178</v>
      </c>
      <c r="D9659" s="183"/>
      <c r="E9659" s="188" t="s">
        <v>15193</v>
      </c>
      <c r="F9659" s="186">
        <v>0</v>
      </c>
      <c r="G9659" s="185" t="s">
        <v>6500</v>
      </c>
      <c r="H9659" s="110" t="s">
        <v>6440</v>
      </c>
      <c r="I9659" s="110"/>
    </row>
    <row r="9660" spans="1:9" ht="11.25" customHeight="1" x14ac:dyDescent="0.2">
      <c r="A9660" s="181">
        <v>106337</v>
      </c>
      <c r="B9660" s="182" t="s">
        <v>10322</v>
      </c>
      <c r="C9660" s="182" t="s">
        <v>171</v>
      </c>
      <c r="D9660" s="183"/>
      <c r="E9660" s="188" t="s">
        <v>15193</v>
      </c>
      <c r="F9660" s="186">
        <v>0</v>
      </c>
      <c r="G9660" s="185" t="s">
        <v>6500</v>
      </c>
      <c r="H9660" s="110" t="s">
        <v>6440</v>
      </c>
      <c r="I9660" s="110"/>
    </row>
    <row r="9661" spans="1:9" ht="11.25" customHeight="1" x14ac:dyDescent="0.2">
      <c r="A9661" s="181">
        <v>106338</v>
      </c>
      <c r="B9661" s="182" t="s">
        <v>10321</v>
      </c>
      <c r="C9661" s="182" t="s">
        <v>171</v>
      </c>
      <c r="D9661" s="183"/>
      <c r="E9661" s="188" t="s">
        <v>15193</v>
      </c>
      <c r="F9661" s="186">
        <v>0</v>
      </c>
      <c r="G9661" s="185" t="s">
        <v>6096</v>
      </c>
      <c r="H9661" s="110" t="s">
        <v>7414</v>
      </c>
      <c r="I9661" s="110"/>
    </row>
    <row r="9662" spans="1:9" ht="11.25" customHeight="1" x14ac:dyDescent="0.2">
      <c r="A9662" s="181">
        <v>106339</v>
      </c>
      <c r="B9662" s="182" t="s">
        <v>10320</v>
      </c>
      <c r="C9662" s="182" t="s">
        <v>171</v>
      </c>
      <c r="D9662" s="183"/>
      <c r="E9662" s="188" t="s">
        <v>15193</v>
      </c>
      <c r="F9662" s="186">
        <v>0</v>
      </c>
      <c r="G9662" s="185" t="s">
        <v>6096</v>
      </c>
      <c r="H9662" s="110" t="s">
        <v>7414</v>
      </c>
      <c r="I9662" s="110"/>
    </row>
    <row r="9663" spans="1:9" ht="11.25" customHeight="1" x14ac:dyDescent="0.2">
      <c r="A9663" s="181">
        <v>106340</v>
      </c>
      <c r="B9663" s="182" t="s">
        <v>10319</v>
      </c>
      <c r="C9663" s="182" t="s">
        <v>171</v>
      </c>
      <c r="D9663" s="184"/>
      <c r="E9663" s="188" t="s">
        <v>15193</v>
      </c>
      <c r="F9663" s="186">
        <v>0</v>
      </c>
      <c r="G9663" s="185" t="s">
        <v>12026</v>
      </c>
      <c r="H9663" s="110" t="s">
        <v>6152</v>
      </c>
      <c r="I9663" s="110"/>
    </row>
    <row r="9664" spans="1:9" ht="11.25" customHeight="1" x14ac:dyDescent="0.2">
      <c r="A9664" s="181">
        <v>106341</v>
      </c>
      <c r="B9664" s="182" t="s">
        <v>10318</v>
      </c>
      <c r="C9664" s="182" t="s">
        <v>171</v>
      </c>
      <c r="D9664" s="184"/>
      <c r="E9664" s="188" t="s">
        <v>15193</v>
      </c>
      <c r="F9664" s="186">
        <v>0</v>
      </c>
      <c r="G9664" s="185" t="s">
        <v>6500</v>
      </c>
      <c r="H9664" s="110" t="s">
        <v>6440</v>
      </c>
      <c r="I9664" s="110"/>
    </row>
    <row r="9665" spans="1:9" ht="11.25" customHeight="1" x14ac:dyDescent="0.2">
      <c r="A9665" s="181">
        <v>106342</v>
      </c>
      <c r="B9665" s="182" t="s">
        <v>10317</v>
      </c>
      <c r="C9665" s="182" t="s">
        <v>171</v>
      </c>
      <c r="D9665" s="183"/>
      <c r="E9665" s="188" t="s">
        <v>15193</v>
      </c>
      <c r="F9665" s="186">
        <v>0</v>
      </c>
      <c r="G9665" s="185" t="s">
        <v>6500</v>
      </c>
      <c r="H9665" s="110" t="s">
        <v>6440</v>
      </c>
      <c r="I9665" s="110"/>
    </row>
    <row r="9666" spans="1:9" ht="11.25" customHeight="1" x14ac:dyDescent="0.2">
      <c r="A9666" s="181">
        <v>106343</v>
      </c>
      <c r="B9666" s="182" t="s">
        <v>10316</v>
      </c>
      <c r="C9666" s="182" t="s">
        <v>171</v>
      </c>
      <c r="D9666" s="183"/>
      <c r="E9666" s="188" t="s">
        <v>15193</v>
      </c>
      <c r="F9666" s="186">
        <v>0</v>
      </c>
      <c r="G9666" s="185" t="s">
        <v>6500</v>
      </c>
      <c r="H9666" s="110" t="s">
        <v>6440</v>
      </c>
      <c r="I9666" s="110"/>
    </row>
    <row r="9667" spans="1:9" ht="11.25" customHeight="1" x14ac:dyDescent="0.2">
      <c r="A9667" s="181">
        <v>106344</v>
      </c>
      <c r="B9667" s="182" t="s">
        <v>10315</v>
      </c>
      <c r="C9667" s="182" t="s">
        <v>171</v>
      </c>
      <c r="D9667" s="183"/>
      <c r="E9667" s="188" t="s">
        <v>15193</v>
      </c>
      <c r="F9667" s="186">
        <v>0</v>
      </c>
      <c r="G9667" s="185" t="s">
        <v>6500</v>
      </c>
      <c r="H9667" s="110" t="s">
        <v>6440</v>
      </c>
      <c r="I9667" s="110"/>
    </row>
    <row r="9668" spans="1:9" ht="11.25" customHeight="1" x14ac:dyDescent="0.2">
      <c r="A9668" s="181">
        <v>106345</v>
      </c>
      <c r="B9668" s="182" t="s">
        <v>10314</v>
      </c>
      <c r="C9668" s="182" t="s">
        <v>171</v>
      </c>
      <c r="D9668" s="184"/>
      <c r="E9668" s="188" t="s">
        <v>15193</v>
      </c>
      <c r="F9668" s="186">
        <v>0</v>
      </c>
      <c r="G9668" s="185" t="s">
        <v>6500</v>
      </c>
      <c r="H9668" s="110" t="s">
        <v>6440</v>
      </c>
      <c r="I9668" s="110"/>
    </row>
    <row r="9669" spans="1:9" ht="11.25" customHeight="1" x14ac:dyDescent="0.2">
      <c r="A9669" s="181">
        <v>106346</v>
      </c>
      <c r="B9669" s="182" t="s">
        <v>10313</v>
      </c>
      <c r="C9669" s="182" t="s">
        <v>171</v>
      </c>
      <c r="D9669" s="184"/>
      <c r="E9669" s="188" t="s">
        <v>15193</v>
      </c>
      <c r="F9669" s="186">
        <v>0</v>
      </c>
      <c r="G9669" s="185" t="s">
        <v>6500</v>
      </c>
      <c r="H9669" s="110" t="s">
        <v>6440</v>
      </c>
      <c r="I9669" s="110"/>
    </row>
    <row r="9670" spans="1:9" ht="11.25" customHeight="1" x14ac:dyDescent="0.2">
      <c r="A9670" s="181">
        <v>106347</v>
      </c>
      <c r="B9670" s="182" t="s">
        <v>10312</v>
      </c>
      <c r="C9670" s="182" t="s">
        <v>171</v>
      </c>
      <c r="D9670" s="184"/>
      <c r="E9670" s="188" t="s">
        <v>15193</v>
      </c>
      <c r="F9670" s="186">
        <v>0</v>
      </c>
      <c r="G9670" s="185" t="s">
        <v>6963</v>
      </c>
      <c r="H9670" s="110" t="s">
        <v>6152</v>
      </c>
      <c r="I9670" s="110"/>
    </row>
    <row r="9671" spans="1:9" ht="11.25" customHeight="1" x14ac:dyDescent="0.2">
      <c r="A9671" s="181">
        <v>106348</v>
      </c>
      <c r="B9671" s="182" t="s">
        <v>10311</v>
      </c>
      <c r="C9671" s="182" t="s">
        <v>178</v>
      </c>
      <c r="D9671" s="183">
        <v>43838</v>
      </c>
      <c r="E9671" s="188" t="s">
        <v>15196</v>
      </c>
      <c r="F9671" s="186">
        <v>0</v>
      </c>
      <c r="G9671" s="185" t="s">
        <v>6963</v>
      </c>
      <c r="H9671" s="110" t="s">
        <v>6152</v>
      </c>
      <c r="I9671" s="110"/>
    </row>
    <row r="9672" spans="1:9" ht="11.25" customHeight="1" x14ac:dyDescent="0.2">
      <c r="A9672" s="181">
        <v>106349</v>
      </c>
      <c r="B9672" s="182" t="s">
        <v>7928</v>
      </c>
      <c r="C9672" s="182" t="s">
        <v>178</v>
      </c>
      <c r="D9672" s="183">
        <v>44591</v>
      </c>
      <c r="E9672" s="188" t="s">
        <v>7328</v>
      </c>
      <c r="F9672" s="186">
        <v>41147</v>
      </c>
      <c r="G9672" s="185" t="s">
        <v>6963</v>
      </c>
      <c r="H9672" s="110" t="s">
        <v>6152</v>
      </c>
      <c r="I9672" s="110"/>
    </row>
    <row r="9673" spans="1:9" ht="11.25" customHeight="1" x14ac:dyDescent="0.2">
      <c r="A9673" s="181">
        <v>106350</v>
      </c>
      <c r="B9673" s="182" t="s">
        <v>8363</v>
      </c>
      <c r="C9673" s="182" t="s">
        <v>178</v>
      </c>
      <c r="D9673" s="184">
        <v>43746</v>
      </c>
      <c r="E9673" s="188" t="s">
        <v>15195</v>
      </c>
      <c r="F9673" s="186">
        <v>13144</v>
      </c>
      <c r="G9673" s="185" t="s">
        <v>6963</v>
      </c>
      <c r="H9673" s="110" t="s">
        <v>6152</v>
      </c>
      <c r="I9673" s="110"/>
    </row>
    <row r="9674" spans="1:9" ht="11.25" customHeight="1" x14ac:dyDescent="0.2">
      <c r="A9674" s="181">
        <v>106351</v>
      </c>
      <c r="B9674" s="182" t="s">
        <v>5132</v>
      </c>
      <c r="C9674" s="182" t="s">
        <v>171</v>
      </c>
      <c r="D9674" s="183">
        <v>44591</v>
      </c>
      <c r="E9674" s="188" t="s">
        <v>7328</v>
      </c>
      <c r="F9674" s="186">
        <v>9134.25</v>
      </c>
      <c r="G9674" s="185" t="s">
        <v>6963</v>
      </c>
      <c r="H9674" s="110" t="s">
        <v>6152</v>
      </c>
      <c r="I9674" s="110"/>
    </row>
    <row r="9675" spans="1:9" ht="11.25" customHeight="1" x14ac:dyDescent="0.2">
      <c r="A9675" s="181">
        <v>106352</v>
      </c>
      <c r="B9675" s="182" t="s">
        <v>3527</v>
      </c>
      <c r="C9675" s="182" t="s">
        <v>178</v>
      </c>
      <c r="D9675" s="183">
        <v>44591</v>
      </c>
      <c r="E9675" s="188" t="s">
        <v>7328</v>
      </c>
      <c r="F9675" s="186">
        <v>382856</v>
      </c>
      <c r="G9675" s="185" t="s">
        <v>8171</v>
      </c>
      <c r="H9675" s="110" t="s">
        <v>6344</v>
      </c>
      <c r="I9675" s="110"/>
    </row>
    <row r="9676" spans="1:9" ht="11.25" customHeight="1" x14ac:dyDescent="0.2">
      <c r="A9676" s="181">
        <v>106353</v>
      </c>
      <c r="B9676" s="182" t="s">
        <v>8361</v>
      </c>
      <c r="C9676" s="182" t="s">
        <v>178</v>
      </c>
      <c r="D9676" s="184"/>
      <c r="E9676" s="188" t="s">
        <v>15193</v>
      </c>
      <c r="F9676" s="186">
        <v>202604</v>
      </c>
      <c r="G9676" s="185" t="s">
        <v>6963</v>
      </c>
      <c r="H9676" s="110" t="s">
        <v>6152</v>
      </c>
      <c r="I9676" s="110"/>
    </row>
    <row r="9677" spans="1:9" ht="11.25" customHeight="1" x14ac:dyDescent="0.2">
      <c r="A9677" s="181">
        <v>106354</v>
      </c>
      <c r="B9677" s="182" t="s">
        <v>10310</v>
      </c>
      <c r="C9677" s="182" t="s">
        <v>178</v>
      </c>
      <c r="D9677" s="183">
        <v>45013</v>
      </c>
      <c r="E9677" s="188" t="s">
        <v>15194</v>
      </c>
      <c r="F9677" s="186">
        <v>0</v>
      </c>
      <c r="G9677" s="185" t="s">
        <v>8171</v>
      </c>
      <c r="H9677" s="110" t="s">
        <v>6344</v>
      </c>
      <c r="I9677" s="110"/>
    </row>
    <row r="9678" spans="1:9" ht="11.25" customHeight="1" x14ac:dyDescent="0.2">
      <c r="A9678" s="110">
        <v>106356</v>
      </c>
      <c r="B9678" s="110" t="s">
        <v>1882</v>
      </c>
      <c r="C9678" s="110" t="s">
        <v>171</v>
      </c>
      <c r="D9678" s="183"/>
      <c r="E9678" s="110" t="s">
        <v>15193</v>
      </c>
      <c r="F9678" s="110">
        <v>19830.009999999998</v>
      </c>
      <c r="G9678" s="185" t="s">
        <v>6096</v>
      </c>
      <c r="H9678" s="110" t="s">
        <v>6166</v>
      </c>
      <c r="I9678" s="110"/>
    </row>
    <row r="9679" spans="1:9" ht="11.25" customHeight="1" x14ac:dyDescent="0.2">
      <c r="A9679" s="181">
        <v>106357</v>
      </c>
      <c r="B9679" s="182" t="s">
        <v>10309</v>
      </c>
      <c r="C9679" s="182" t="s">
        <v>178</v>
      </c>
      <c r="D9679" s="183">
        <v>44588</v>
      </c>
      <c r="E9679" s="188" t="s">
        <v>7328</v>
      </c>
      <c r="F9679" s="186">
        <v>0</v>
      </c>
      <c r="G9679" s="185" t="s">
        <v>6963</v>
      </c>
      <c r="H9679" s="110" t="s">
        <v>6152</v>
      </c>
      <c r="I9679" s="110"/>
    </row>
    <row r="9680" spans="1:9" ht="11.25" customHeight="1" x14ac:dyDescent="0.2">
      <c r="A9680" s="181">
        <v>106358</v>
      </c>
      <c r="B9680" s="182" t="s">
        <v>14670</v>
      </c>
      <c r="C9680" s="182" t="s">
        <v>178</v>
      </c>
      <c r="D9680" s="184"/>
      <c r="E9680" s="188" t="s">
        <v>15193</v>
      </c>
      <c r="F9680" s="186">
        <v>1415613</v>
      </c>
      <c r="G9680" s="185" t="s">
        <v>6500</v>
      </c>
      <c r="H9680" s="110" t="s">
        <v>6440</v>
      </c>
      <c r="I9680" s="110"/>
    </row>
    <row r="9681" spans="1:9" ht="11.25" customHeight="1" x14ac:dyDescent="0.2">
      <c r="A9681" s="181">
        <v>106359</v>
      </c>
      <c r="B9681" s="182" t="s">
        <v>3757</v>
      </c>
      <c r="C9681" s="182" t="s">
        <v>178</v>
      </c>
      <c r="D9681" s="183">
        <v>44591</v>
      </c>
      <c r="E9681" s="188" t="s">
        <v>7328</v>
      </c>
      <c r="F9681" s="186">
        <v>0</v>
      </c>
      <c r="G9681" s="185" t="s">
        <v>12026</v>
      </c>
      <c r="H9681" s="110" t="s">
        <v>6152</v>
      </c>
      <c r="I9681" s="110"/>
    </row>
    <row r="9682" spans="1:9" ht="11.25" customHeight="1" x14ac:dyDescent="0.2">
      <c r="A9682" s="181">
        <v>106360</v>
      </c>
      <c r="B9682" s="182" t="s">
        <v>1411</v>
      </c>
      <c r="C9682" s="182" t="s">
        <v>178</v>
      </c>
      <c r="D9682" s="184">
        <v>45013</v>
      </c>
      <c r="E9682" s="188" t="s">
        <v>15194</v>
      </c>
      <c r="F9682" s="186">
        <v>377</v>
      </c>
      <c r="G9682" s="185" t="s">
        <v>12026</v>
      </c>
      <c r="H9682" s="110" t="s">
        <v>6152</v>
      </c>
      <c r="I9682" s="110"/>
    </row>
    <row r="9683" spans="1:9" ht="11.25" customHeight="1" x14ac:dyDescent="0.2">
      <c r="A9683" s="181">
        <v>106361</v>
      </c>
      <c r="B9683" s="182" t="s">
        <v>6279</v>
      </c>
      <c r="C9683" s="182" t="s">
        <v>178</v>
      </c>
      <c r="D9683" s="184"/>
      <c r="E9683" s="188" t="s">
        <v>15193</v>
      </c>
      <c r="F9683" s="186">
        <v>395429</v>
      </c>
      <c r="G9683" s="185" t="s">
        <v>6500</v>
      </c>
      <c r="H9683" s="110" t="s">
        <v>6440</v>
      </c>
      <c r="I9683" s="110"/>
    </row>
    <row r="9684" spans="1:9" ht="11.25" customHeight="1" x14ac:dyDescent="0.2">
      <c r="A9684" s="181">
        <v>106362</v>
      </c>
      <c r="B9684" s="182" t="s">
        <v>1170</v>
      </c>
      <c r="C9684" s="182" t="s">
        <v>178</v>
      </c>
      <c r="D9684" s="183"/>
      <c r="E9684" s="188" t="s">
        <v>15193</v>
      </c>
      <c r="F9684" s="186">
        <v>0</v>
      </c>
      <c r="G9684" s="185" t="s">
        <v>6500</v>
      </c>
      <c r="H9684" s="110" t="s">
        <v>6440</v>
      </c>
      <c r="I9684" s="110"/>
    </row>
    <row r="9685" spans="1:9" ht="11.25" customHeight="1" x14ac:dyDescent="0.2">
      <c r="A9685" s="181">
        <v>106363</v>
      </c>
      <c r="B9685" s="182" t="s">
        <v>2537</v>
      </c>
      <c r="C9685" s="182" t="s">
        <v>171</v>
      </c>
      <c r="D9685" s="183"/>
      <c r="E9685" s="188" t="s">
        <v>15193</v>
      </c>
      <c r="F9685" s="186">
        <v>0</v>
      </c>
      <c r="G9685" s="185" t="s">
        <v>6500</v>
      </c>
      <c r="H9685" s="110" t="s">
        <v>6440</v>
      </c>
      <c r="I9685" s="110"/>
    </row>
    <row r="9686" spans="1:9" ht="11.25" customHeight="1" x14ac:dyDescent="0.2">
      <c r="A9686" s="181">
        <v>106364</v>
      </c>
      <c r="B9686" s="182" t="s">
        <v>10308</v>
      </c>
      <c r="C9686" s="182" t="s">
        <v>171</v>
      </c>
      <c r="D9686" s="183"/>
      <c r="E9686" s="188" t="s">
        <v>15193</v>
      </c>
      <c r="F9686" s="186">
        <v>0</v>
      </c>
      <c r="G9686" s="185" t="s">
        <v>6500</v>
      </c>
      <c r="H9686" s="110" t="s">
        <v>6440</v>
      </c>
      <c r="I9686" s="110"/>
    </row>
    <row r="9687" spans="1:9" ht="11.25" customHeight="1" x14ac:dyDescent="0.2">
      <c r="A9687" s="181">
        <v>106365</v>
      </c>
      <c r="B9687" s="182" t="s">
        <v>10307</v>
      </c>
      <c r="C9687" s="182" t="s">
        <v>171</v>
      </c>
      <c r="D9687" s="183">
        <v>43539</v>
      </c>
      <c r="E9687" s="188" t="s">
        <v>15195</v>
      </c>
      <c r="F9687" s="186">
        <v>0</v>
      </c>
      <c r="G9687" s="185" t="s">
        <v>6500</v>
      </c>
      <c r="H9687" s="110" t="s">
        <v>6440</v>
      </c>
      <c r="I9687" s="110"/>
    </row>
    <row r="9688" spans="1:9" ht="11.25" customHeight="1" x14ac:dyDescent="0.2">
      <c r="A9688" s="181">
        <v>106366</v>
      </c>
      <c r="B9688" s="182" t="s">
        <v>8953</v>
      </c>
      <c r="C9688" s="182" t="s">
        <v>171</v>
      </c>
      <c r="D9688" s="183">
        <v>43551</v>
      </c>
      <c r="E9688" s="188" t="s">
        <v>15195</v>
      </c>
      <c r="F9688" s="186">
        <v>19657</v>
      </c>
      <c r="G9688" s="185" t="s">
        <v>6963</v>
      </c>
      <c r="H9688" s="110" t="s">
        <v>6152</v>
      </c>
      <c r="I9688" s="110"/>
    </row>
    <row r="9689" spans="1:9" ht="11.25" customHeight="1" x14ac:dyDescent="0.2">
      <c r="A9689" s="181">
        <v>106367</v>
      </c>
      <c r="B9689" s="182" t="s">
        <v>8861</v>
      </c>
      <c r="C9689" s="182" t="s">
        <v>171</v>
      </c>
      <c r="D9689" s="184">
        <v>43553</v>
      </c>
      <c r="E9689" s="188" t="s">
        <v>15195</v>
      </c>
      <c r="F9689" s="186">
        <v>11942</v>
      </c>
      <c r="G9689" s="185" t="s">
        <v>6963</v>
      </c>
      <c r="H9689" s="110" t="s">
        <v>6152</v>
      </c>
      <c r="I9689" s="110"/>
    </row>
    <row r="9690" spans="1:9" ht="11.25" customHeight="1" x14ac:dyDescent="0.2">
      <c r="A9690" s="181">
        <v>106368</v>
      </c>
      <c r="B9690" s="182" t="s">
        <v>2491</v>
      </c>
      <c r="C9690" s="182" t="s">
        <v>178</v>
      </c>
      <c r="D9690" s="183">
        <v>43553</v>
      </c>
      <c r="E9690" s="188" t="s">
        <v>15195</v>
      </c>
      <c r="F9690" s="186">
        <v>21517</v>
      </c>
      <c r="G9690" s="185" t="s">
        <v>7597</v>
      </c>
      <c r="H9690" s="110" t="s">
        <v>6130</v>
      </c>
      <c r="I9690" s="110"/>
    </row>
    <row r="9691" spans="1:9" ht="11.25" customHeight="1" x14ac:dyDescent="0.2">
      <c r="A9691" s="181">
        <v>106369</v>
      </c>
      <c r="B9691" s="182" t="s">
        <v>2492</v>
      </c>
      <c r="C9691" s="182" t="s">
        <v>178</v>
      </c>
      <c r="D9691" s="183">
        <v>43551</v>
      </c>
      <c r="E9691" s="188" t="s">
        <v>15195</v>
      </c>
      <c r="F9691" s="186">
        <v>13373.01</v>
      </c>
      <c r="G9691" s="185" t="s">
        <v>7597</v>
      </c>
      <c r="H9691" s="110" t="s">
        <v>6130</v>
      </c>
      <c r="I9691" s="110"/>
    </row>
    <row r="9692" spans="1:9" ht="11.25" customHeight="1" x14ac:dyDescent="0.2">
      <c r="A9692" s="181">
        <v>106370</v>
      </c>
      <c r="B9692" s="182" t="s">
        <v>2494</v>
      </c>
      <c r="C9692" s="182" t="s">
        <v>178</v>
      </c>
      <c r="D9692" s="183">
        <v>43735</v>
      </c>
      <c r="E9692" s="188" t="s">
        <v>15195</v>
      </c>
      <c r="F9692" s="186">
        <v>3400</v>
      </c>
      <c r="G9692" s="185" t="s">
        <v>6500</v>
      </c>
      <c r="H9692" s="110" t="s">
        <v>6440</v>
      </c>
      <c r="I9692" s="110"/>
    </row>
    <row r="9693" spans="1:9" ht="11.25" customHeight="1" x14ac:dyDescent="0.2">
      <c r="A9693" s="181">
        <v>106371</v>
      </c>
      <c r="B9693" s="182" t="s">
        <v>2493</v>
      </c>
      <c r="C9693" s="182" t="s">
        <v>178</v>
      </c>
      <c r="D9693" s="183">
        <v>43553</v>
      </c>
      <c r="E9693" s="188" t="s">
        <v>15195</v>
      </c>
      <c r="F9693" s="186">
        <v>1645</v>
      </c>
      <c r="G9693" s="185" t="s">
        <v>6500</v>
      </c>
      <c r="H9693" s="110" t="s">
        <v>6440</v>
      </c>
      <c r="I9693" s="110"/>
    </row>
    <row r="9694" spans="1:9" ht="11.25" customHeight="1" x14ac:dyDescent="0.2">
      <c r="A9694" s="181">
        <v>106372</v>
      </c>
      <c r="B9694" s="182" t="s">
        <v>2384</v>
      </c>
      <c r="C9694" s="182" t="s">
        <v>178</v>
      </c>
      <c r="D9694" s="183">
        <v>43553</v>
      </c>
      <c r="E9694" s="188" t="s">
        <v>15195</v>
      </c>
      <c r="F9694" s="186">
        <v>12165</v>
      </c>
      <c r="G9694" s="185" t="s">
        <v>6500</v>
      </c>
      <c r="H9694" s="110" t="s">
        <v>6440</v>
      </c>
      <c r="I9694" s="110"/>
    </row>
    <row r="9695" spans="1:9" ht="11.25" customHeight="1" x14ac:dyDescent="0.2">
      <c r="A9695" s="181">
        <v>106373</v>
      </c>
      <c r="B9695" s="182" t="s">
        <v>2385</v>
      </c>
      <c r="C9695" s="182" t="s">
        <v>178</v>
      </c>
      <c r="D9695" s="183">
        <v>43551</v>
      </c>
      <c r="E9695" s="188" t="s">
        <v>15195</v>
      </c>
      <c r="F9695" s="186">
        <v>7910</v>
      </c>
      <c r="G9695" s="185" t="s">
        <v>7597</v>
      </c>
      <c r="H9695" s="110" t="s">
        <v>6130</v>
      </c>
      <c r="I9695" s="110"/>
    </row>
    <row r="9696" spans="1:9" ht="11.25" customHeight="1" x14ac:dyDescent="0.2">
      <c r="A9696" s="181">
        <v>106374</v>
      </c>
      <c r="B9696" s="182" t="s">
        <v>2387</v>
      </c>
      <c r="C9696" s="182" t="s">
        <v>178</v>
      </c>
      <c r="D9696" s="183">
        <v>43735</v>
      </c>
      <c r="E9696" s="188" t="s">
        <v>15195</v>
      </c>
      <c r="F9696" s="186">
        <v>2400</v>
      </c>
      <c r="G9696" s="185" t="s">
        <v>7597</v>
      </c>
      <c r="H9696" s="110" t="s">
        <v>6130</v>
      </c>
      <c r="I9696" s="110"/>
    </row>
    <row r="9697" spans="1:9" ht="11.25" customHeight="1" x14ac:dyDescent="0.2">
      <c r="A9697" s="181">
        <v>106375</v>
      </c>
      <c r="B9697" s="182" t="s">
        <v>2386</v>
      </c>
      <c r="C9697" s="182" t="s">
        <v>178</v>
      </c>
      <c r="D9697" s="183"/>
      <c r="E9697" s="188" t="s">
        <v>15193</v>
      </c>
      <c r="F9697" s="186">
        <v>900</v>
      </c>
      <c r="G9697" s="185" t="s">
        <v>7602</v>
      </c>
      <c r="H9697" s="110" t="s">
        <v>6280</v>
      </c>
      <c r="I9697" s="110"/>
    </row>
    <row r="9698" spans="1:9" ht="11.25" customHeight="1" x14ac:dyDescent="0.2">
      <c r="A9698" s="181">
        <v>106376</v>
      </c>
      <c r="B9698" s="182" t="s">
        <v>10306</v>
      </c>
      <c r="C9698" s="182" t="s">
        <v>171</v>
      </c>
      <c r="D9698" s="183"/>
      <c r="E9698" s="188" t="s">
        <v>15193</v>
      </c>
      <c r="F9698" s="186">
        <v>0</v>
      </c>
      <c r="G9698" s="185" t="s">
        <v>7174</v>
      </c>
      <c r="H9698" s="110" t="s">
        <v>6378</v>
      </c>
      <c r="I9698" s="110"/>
    </row>
    <row r="9699" spans="1:9" ht="11.25" customHeight="1" x14ac:dyDescent="0.2">
      <c r="A9699" s="181">
        <v>106377</v>
      </c>
      <c r="B9699" s="182" t="s">
        <v>2409</v>
      </c>
      <c r="C9699" s="182" t="s">
        <v>178</v>
      </c>
      <c r="D9699" s="183"/>
      <c r="E9699" s="188" t="s">
        <v>15193</v>
      </c>
      <c r="F9699" s="186">
        <v>0</v>
      </c>
      <c r="G9699" s="185" t="s">
        <v>6450</v>
      </c>
      <c r="H9699" s="110" t="s">
        <v>6451</v>
      </c>
      <c r="I9699" s="110"/>
    </row>
    <row r="9700" spans="1:9" ht="11.25" customHeight="1" x14ac:dyDescent="0.2">
      <c r="A9700" s="181">
        <v>106378</v>
      </c>
      <c r="B9700" s="182" t="s">
        <v>10305</v>
      </c>
      <c r="C9700" s="182" t="s">
        <v>178</v>
      </c>
      <c r="D9700" s="183"/>
      <c r="E9700" s="188" t="s">
        <v>15193</v>
      </c>
      <c r="F9700" s="186">
        <v>0</v>
      </c>
      <c r="G9700" s="185" t="s">
        <v>7172</v>
      </c>
      <c r="H9700" s="110" t="s">
        <v>6303</v>
      </c>
      <c r="I9700" s="110"/>
    </row>
    <row r="9701" spans="1:9" ht="11.25" customHeight="1" x14ac:dyDescent="0.2">
      <c r="A9701" s="181">
        <v>106379</v>
      </c>
      <c r="B9701" s="182" t="s">
        <v>2576</v>
      </c>
      <c r="C9701" s="182" t="s">
        <v>178</v>
      </c>
      <c r="D9701" s="183">
        <v>43552</v>
      </c>
      <c r="E9701" s="188" t="s">
        <v>15195</v>
      </c>
      <c r="F9701" s="186">
        <v>0</v>
      </c>
      <c r="G9701" s="185" t="s">
        <v>6096</v>
      </c>
      <c r="H9701" s="110" t="s">
        <v>6178</v>
      </c>
      <c r="I9701" s="110"/>
    </row>
    <row r="9702" spans="1:9" ht="11.25" customHeight="1" x14ac:dyDescent="0.2">
      <c r="A9702" s="181">
        <v>106380</v>
      </c>
      <c r="B9702" s="182" t="s">
        <v>1551</v>
      </c>
      <c r="C9702" s="182" t="s">
        <v>178</v>
      </c>
      <c r="D9702" s="183"/>
      <c r="E9702" s="188" t="s">
        <v>15193</v>
      </c>
      <c r="F9702" s="186">
        <v>232414</v>
      </c>
      <c r="G9702" s="185" t="s">
        <v>6096</v>
      </c>
      <c r="H9702" s="110" t="s">
        <v>6356</v>
      </c>
      <c r="I9702" s="110"/>
    </row>
    <row r="9703" spans="1:9" ht="11.25" customHeight="1" x14ac:dyDescent="0.2">
      <c r="A9703" s="181">
        <v>106381</v>
      </c>
      <c r="B9703" s="182" t="s">
        <v>2575</v>
      </c>
      <c r="C9703" s="182" t="s">
        <v>178</v>
      </c>
      <c r="D9703" s="183"/>
      <c r="E9703" s="188" t="s">
        <v>15193</v>
      </c>
      <c r="F9703" s="186">
        <v>0</v>
      </c>
      <c r="G9703" s="185" t="s">
        <v>6096</v>
      </c>
      <c r="H9703" s="110" t="s">
        <v>6356</v>
      </c>
      <c r="I9703" s="110"/>
    </row>
    <row r="9704" spans="1:9" ht="11.25" customHeight="1" x14ac:dyDescent="0.2">
      <c r="A9704" s="181">
        <v>106382</v>
      </c>
      <c r="B9704" s="182" t="s">
        <v>5222</v>
      </c>
      <c r="C9704" s="182" t="s">
        <v>178</v>
      </c>
      <c r="D9704" s="183"/>
      <c r="E9704" s="188" t="s">
        <v>15193</v>
      </c>
      <c r="F9704" s="186">
        <v>0</v>
      </c>
      <c r="G9704" s="185" t="s">
        <v>6604</v>
      </c>
      <c r="H9704" s="110" t="s">
        <v>6262</v>
      </c>
      <c r="I9704" s="110"/>
    </row>
    <row r="9705" spans="1:9" ht="11.25" customHeight="1" x14ac:dyDescent="0.2">
      <c r="A9705" s="181">
        <v>106383</v>
      </c>
      <c r="B9705" s="182" t="s">
        <v>2497</v>
      </c>
      <c r="C9705" s="182" t="s">
        <v>178</v>
      </c>
      <c r="D9705" s="183"/>
      <c r="E9705" s="188" t="s">
        <v>15193</v>
      </c>
      <c r="F9705" s="186">
        <v>0</v>
      </c>
      <c r="G9705" s="185" t="s">
        <v>6604</v>
      </c>
      <c r="H9705" s="110" t="s">
        <v>6605</v>
      </c>
      <c r="I9705" s="110"/>
    </row>
    <row r="9706" spans="1:9" ht="11.25" customHeight="1" x14ac:dyDescent="0.2">
      <c r="A9706" s="181">
        <v>106384</v>
      </c>
      <c r="B9706" s="182" t="s">
        <v>10304</v>
      </c>
      <c r="C9706" s="182" t="s">
        <v>178</v>
      </c>
      <c r="D9706" s="183">
        <v>44592</v>
      </c>
      <c r="E9706" s="188" t="s">
        <v>7328</v>
      </c>
      <c r="F9706" s="186">
        <v>0</v>
      </c>
      <c r="G9706" s="185" t="s">
        <v>6604</v>
      </c>
      <c r="H9706" s="110" t="s">
        <v>6262</v>
      </c>
      <c r="I9706" s="110"/>
    </row>
    <row r="9707" spans="1:9" ht="11.25" customHeight="1" x14ac:dyDescent="0.2">
      <c r="A9707" s="181">
        <v>106385</v>
      </c>
      <c r="B9707" s="182" t="s">
        <v>1507</v>
      </c>
      <c r="C9707" s="182" t="s">
        <v>178</v>
      </c>
      <c r="D9707" s="183"/>
      <c r="E9707" s="188" t="s">
        <v>15193</v>
      </c>
      <c r="F9707" s="186">
        <v>257185</v>
      </c>
      <c r="G9707" s="185" t="s">
        <v>6604</v>
      </c>
      <c r="H9707" s="110" t="s">
        <v>6262</v>
      </c>
      <c r="I9707" s="110"/>
    </row>
    <row r="9708" spans="1:9" ht="11.25" customHeight="1" x14ac:dyDescent="0.2">
      <c r="A9708" s="181">
        <v>106387</v>
      </c>
      <c r="B9708" s="182" t="s">
        <v>1525</v>
      </c>
      <c r="C9708" s="182" t="s">
        <v>178</v>
      </c>
      <c r="D9708" s="183"/>
      <c r="E9708" s="188" t="s">
        <v>15193</v>
      </c>
      <c r="F9708" s="186">
        <v>0</v>
      </c>
      <c r="G9708" s="185" t="s">
        <v>6604</v>
      </c>
      <c r="H9708" s="110" t="s">
        <v>6262</v>
      </c>
      <c r="I9708" s="110"/>
    </row>
    <row r="9709" spans="1:9" ht="11.25" customHeight="1" x14ac:dyDescent="0.2">
      <c r="A9709" s="181">
        <v>106388</v>
      </c>
      <c r="B9709" s="182" t="s">
        <v>10303</v>
      </c>
      <c r="C9709" s="182" t="s">
        <v>178</v>
      </c>
      <c r="D9709" s="183"/>
      <c r="E9709" s="188" t="s">
        <v>15193</v>
      </c>
      <c r="F9709" s="186">
        <v>0</v>
      </c>
      <c r="G9709" s="185" t="s">
        <v>6501</v>
      </c>
      <c r="H9709" s="110" t="s">
        <v>6406</v>
      </c>
      <c r="I9709" s="110"/>
    </row>
    <row r="9710" spans="1:9" ht="11.25" customHeight="1" x14ac:dyDescent="0.2">
      <c r="A9710" s="181">
        <v>106389</v>
      </c>
      <c r="B9710" s="182" t="s">
        <v>1356</v>
      </c>
      <c r="C9710" s="182" t="s">
        <v>178</v>
      </c>
      <c r="D9710" s="183"/>
      <c r="E9710" s="188" t="s">
        <v>15193</v>
      </c>
      <c r="F9710" s="186">
        <v>0</v>
      </c>
      <c r="G9710" s="185" t="s">
        <v>6096</v>
      </c>
      <c r="H9710" s="110" t="s">
        <v>6195</v>
      </c>
      <c r="I9710" s="110"/>
    </row>
    <row r="9711" spans="1:9" ht="11.25" customHeight="1" x14ac:dyDescent="0.2">
      <c r="A9711" s="181">
        <v>106390</v>
      </c>
      <c r="B9711" s="182" t="s">
        <v>1522</v>
      </c>
      <c r="C9711" s="182" t="s">
        <v>178</v>
      </c>
      <c r="D9711" s="183"/>
      <c r="E9711" s="188" t="s">
        <v>15193</v>
      </c>
      <c r="F9711" s="186">
        <v>0</v>
      </c>
      <c r="G9711" s="185" t="s">
        <v>7554</v>
      </c>
      <c r="H9711" s="110" t="s">
        <v>6521</v>
      </c>
      <c r="I9711" s="110"/>
    </row>
    <row r="9712" spans="1:9" ht="11.25" customHeight="1" x14ac:dyDescent="0.2">
      <c r="A9712" s="181">
        <v>106391</v>
      </c>
      <c r="B9712" s="182" t="s">
        <v>10302</v>
      </c>
      <c r="C9712" s="182" t="s">
        <v>9190</v>
      </c>
      <c r="D9712" s="183"/>
      <c r="E9712" s="188" t="s">
        <v>15193</v>
      </c>
      <c r="F9712" s="186">
        <v>0</v>
      </c>
      <c r="G9712" s="185" t="s">
        <v>9106</v>
      </c>
      <c r="H9712" s="110" t="s">
        <v>6406</v>
      </c>
      <c r="I9712" s="110"/>
    </row>
    <row r="9713" spans="1:9" ht="11.25" customHeight="1" x14ac:dyDescent="0.2">
      <c r="A9713" s="181">
        <v>106392</v>
      </c>
      <c r="B9713" s="182" t="s">
        <v>4287</v>
      </c>
      <c r="C9713" s="182" t="s">
        <v>178</v>
      </c>
      <c r="D9713" s="183"/>
      <c r="E9713" s="188" t="s">
        <v>15193</v>
      </c>
      <c r="F9713" s="186">
        <v>0</v>
      </c>
      <c r="G9713" s="185" t="s">
        <v>6096</v>
      </c>
      <c r="H9713" s="110" t="s">
        <v>6116</v>
      </c>
      <c r="I9713" s="110"/>
    </row>
    <row r="9714" spans="1:9" ht="11.25" customHeight="1" x14ac:dyDescent="0.2">
      <c r="A9714" s="181">
        <v>106393</v>
      </c>
      <c r="B9714" s="182" t="s">
        <v>10301</v>
      </c>
      <c r="C9714" s="182" t="s">
        <v>178</v>
      </c>
      <c r="D9714" s="183"/>
      <c r="E9714" s="188" t="s">
        <v>15193</v>
      </c>
      <c r="F9714" s="186">
        <v>0</v>
      </c>
      <c r="G9714" s="185" t="s">
        <v>12051</v>
      </c>
      <c r="H9714" s="110" t="s">
        <v>6236</v>
      </c>
      <c r="I9714" s="110"/>
    </row>
    <row r="9715" spans="1:9" ht="11.25" customHeight="1" x14ac:dyDescent="0.2">
      <c r="A9715" s="181">
        <v>106394</v>
      </c>
      <c r="B9715" s="182" t="s">
        <v>10300</v>
      </c>
      <c r="C9715" s="182" t="s">
        <v>178</v>
      </c>
      <c r="D9715" s="183"/>
      <c r="E9715" s="188" t="s">
        <v>15193</v>
      </c>
      <c r="F9715" s="186">
        <v>0</v>
      </c>
      <c r="G9715" s="185" t="s">
        <v>12052</v>
      </c>
      <c r="H9715" s="110" t="s">
        <v>6485</v>
      </c>
      <c r="I9715" s="110"/>
    </row>
    <row r="9716" spans="1:9" ht="11.25" customHeight="1" x14ac:dyDescent="0.2">
      <c r="A9716" s="181">
        <v>106395</v>
      </c>
      <c r="B9716" s="182" t="s">
        <v>10299</v>
      </c>
      <c r="C9716" s="182" t="s">
        <v>178</v>
      </c>
      <c r="D9716" s="183"/>
      <c r="E9716" s="188" t="s">
        <v>15193</v>
      </c>
      <c r="F9716" s="186">
        <v>0</v>
      </c>
      <c r="G9716" s="185" t="s">
        <v>12052</v>
      </c>
      <c r="H9716" s="110" t="s">
        <v>6485</v>
      </c>
      <c r="I9716" s="110"/>
    </row>
    <row r="9717" spans="1:9" ht="11.25" customHeight="1" x14ac:dyDescent="0.2">
      <c r="A9717" s="181">
        <v>106396</v>
      </c>
      <c r="B9717" s="182" t="s">
        <v>1422</v>
      </c>
      <c r="C9717" s="182" t="s">
        <v>178</v>
      </c>
      <c r="D9717" s="184"/>
      <c r="E9717" s="188" t="s">
        <v>15193</v>
      </c>
      <c r="F9717" s="186">
        <v>0</v>
      </c>
      <c r="G9717" s="185" t="s">
        <v>12052</v>
      </c>
      <c r="H9717" s="110" t="s">
        <v>6485</v>
      </c>
      <c r="I9717" s="110"/>
    </row>
    <row r="9718" spans="1:9" ht="11.25" customHeight="1" x14ac:dyDescent="0.2">
      <c r="A9718" s="181">
        <v>106397</v>
      </c>
      <c r="B9718" s="182" t="s">
        <v>1488</v>
      </c>
      <c r="C9718" s="182" t="s">
        <v>178</v>
      </c>
      <c r="D9718" s="183">
        <v>45013</v>
      </c>
      <c r="E9718" s="188" t="s">
        <v>15194</v>
      </c>
      <c r="F9718" s="186">
        <v>0</v>
      </c>
      <c r="G9718" s="185" t="s">
        <v>6663</v>
      </c>
      <c r="H9718" s="110" t="s">
        <v>6664</v>
      </c>
      <c r="I9718" s="110"/>
    </row>
    <row r="9719" spans="1:9" ht="11.25" customHeight="1" x14ac:dyDescent="0.2">
      <c r="A9719" s="181">
        <v>106398</v>
      </c>
      <c r="B9719" s="182" t="s">
        <v>1898</v>
      </c>
      <c r="C9719" s="182" t="s">
        <v>171</v>
      </c>
      <c r="D9719" s="183"/>
      <c r="E9719" s="188" t="s">
        <v>15193</v>
      </c>
      <c r="F9719" s="186">
        <v>3766</v>
      </c>
      <c r="G9719" s="185" t="s">
        <v>6663</v>
      </c>
      <c r="H9719" s="110" t="s">
        <v>6664</v>
      </c>
      <c r="I9719" s="110"/>
    </row>
    <row r="9720" spans="1:9" ht="11.25" customHeight="1" x14ac:dyDescent="0.2">
      <c r="A9720" s="181">
        <v>106399</v>
      </c>
      <c r="B9720" s="182" t="s">
        <v>10298</v>
      </c>
      <c r="C9720" s="182" t="s">
        <v>178</v>
      </c>
      <c r="D9720" s="183">
        <v>45013</v>
      </c>
      <c r="E9720" s="188" t="s">
        <v>15194</v>
      </c>
      <c r="F9720" s="186">
        <v>0</v>
      </c>
      <c r="G9720" s="185" t="s">
        <v>6663</v>
      </c>
      <c r="H9720" s="110" t="s">
        <v>6664</v>
      </c>
      <c r="I9720" s="110"/>
    </row>
    <row r="9721" spans="1:9" ht="11.25" customHeight="1" x14ac:dyDescent="0.2">
      <c r="A9721" s="181">
        <v>106400</v>
      </c>
      <c r="B9721" s="182" t="s">
        <v>6278</v>
      </c>
      <c r="C9721" s="182" t="s">
        <v>178</v>
      </c>
      <c r="D9721" s="183"/>
      <c r="E9721" s="188" t="s">
        <v>15193</v>
      </c>
      <c r="F9721" s="186">
        <v>60957</v>
      </c>
      <c r="G9721" s="185" t="s">
        <v>6096</v>
      </c>
      <c r="H9721" s="110" t="s">
        <v>6340</v>
      </c>
      <c r="I9721" s="110"/>
    </row>
    <row r="9722" spans="1:9" ht="11.25" customHeight="1" x14ac:dyDescent="0.2">
      <c r="A9722" s="181">
        <v>106401</v>
      </c>
      <c r="B9722" s="182" t="s">
        <v>2127</v>
      </c>
      <c r="C9722" s="182" t="s">
        <v>178</v>
      </c>
      <c r="D9722" s="183"/>
      <c r="E9722" s="188" t="s">
        <v>15193</v>
      </c>
      <c r="F9722" s="186">
        <v>0</v>
      </c>
      <c r="G9722" s="185" t="s">
        <v>6096</v>
      </c>
      <c r="H9722" s="110" t="s">
        <v>6340</v>
      </c>
      <c r="I9722" s="110"/>
    </row>
    <row r="9723" spans="1:9" ht="11.25" customHeight="1" x14ac:dyDescent="0.2">
      <c r="A9723" s="181">
        <v>106402</v>
      </c>
      <c r="B9723" s="182" t="s">
        <v>1982</v>
      </c>
      <c r="C9723" s="182" t="s">
        <v>178</v>
      </c>
      <c r="D9723" s="183">
        <v>45015</v>
      </c>
      <c r="E9723" s="188" t="s">
        <v>15194</v>
      </c>
      <c r="F9723" s="186">
        <v>0</v>
      </c>
      <c r="G9723" s="185" t="s">
        <v>6096</v>
      </c>
      <c r="H9723" s="110" t="s">
        <v>6340</v>
      </c>
      <c r="I9723" s="110"/>
    </row>
    <row r="9724" spans="1:9" ht="11.25" customHeight="1" x14ac:dyDescent="0.2">
      <c r="A9724" s="181">
        <v>106403</v>
      </c>
      <c r="B9724" s="182" t="s">
        <v>10297</v>
      </c>
      <c r="C9724" s="182" t="s">
        <v>178</v>
      </c>
      <c r="D9724" s="183">
        <v>44593</v>
      </c>
      <c r="E9724" s="188" t="s">
        <v>7328</v>
      </c>
      <c r="F9724" s="186">
        <v>81932</v>
      </c>
      <c r="G9724" s="185" t="s">
        <v>12058</v>
      </c>
      <c r="H9724" s="110" t="s">
        <v>6152</v>
      </c>
      <c r="I9724" s="110"/>
    </row>
    <row r="9725" spans="1:9" ht="11.25" customHeight="1" x14ac:dyDescent="0.2">
      <c r="A9725" s="181">
        <v>106404</v>
      </c>
      <c r="B9725" s="182" t="s">
        <v>3852</v>
      </c>
      <c r="C9725" s="182" t="s">
        <v>171</v>
      </c>
      <c r="D9725" s="183"/>
      <c r="E9725" s="188" t="s">
        <v>15193</v>
      </c>
      <c r="F9725" s="186">
        <v>632</v>
      </c>
      <c r="G9725" s="185" t="s">
        <v>6096</v>
      </c>
      <c r="H9725" s="110" t="s">
        <v>7414</v>
      </c>
      <c r="I9725" s="110"/>
    </row>
    <row r="9726" spans="1:9" ht="11.25" customHeight="1" x14ac:dyDescent="0.2">
      <c r="A9726" s="181">
        <v>106405</v>
      </c>
      <c r="B9726" s="182" t="s">
        <v>3987</v>
      </c>
      <c r="C9726" s="182" t="s">
        <v>183</v>
      </c>
      <c r="D9726" s="183"/>
      <c r="E9726" s="188" t="s">
        <v>15193</v>
      </c>
      <c r="F9726" s="186">
        <v>0</v>
      </c>
      <c r="G9726" s="185" t="s">
        <v>6096</v>
      </c>
      <c r="H9726" s="110" t="s">
        <v>7414</v>
      </c>
      <c r="I9726" s="110"/>
    </row>
    <row r="9727" spans="1:9" ht="11.25" customHeight="1" x14ac:dyDescent="0.2">
      <c r="A9727" s="181">
        <v>106406</v>
      </c>
      <c r="B9727" s="182" t="s">
        <v>210</v>
      </c>
      <c r="C9727" s="182" t="s">
        <v>168</v>
      </c>
      <c r="D9727" s="183"/>
      <c r="E9727" s="188" t="s">
        <v>15193</v>
      </c>
      <c r="F9727" s="186">
        <v>0</v>
      </c>
      <c r="G9727" s="185" t="s">
        <v>6096</v>
      </c>
      <c r="H9727" s="110" t="s">
        <v>7414</v>
      </c>
      <c r="I9727" s="110"/>
    </row>
    <row r="9728" spans="1:9" ht="11.25" customHeight="1" x14ac:dyDescent="0.2">
      <c r="A9728" s="181">
        <v>106407</v>
      </c>
      <c r="B9728" s="182" t="s">
        <v>3986</v>
      </c>
      <c r="C9728" s="182" t="s">
        <v>178</v>
      </c>
      <c r="D9728" s="183"/>
      <c r="E9728" s="188" t="s">
        <v>15193</v>
      </c>
      <c r="F9728" s="186">
        <v>0</v>
      </c>
      <c r="G9728" s="185" t="s">
        <v>6096</v>
      </c>
      <c r="H9728" s="110" t="s">
        <v>7414</v>
      </c>
      <c r="I9728" s="110"/>
    </row>
    <row r="9729" spans="1:9" ht="11.25" customHeight="1" x14ac:dyDescent="0.2">
      <c r="A9729" s="181">
        <v>106408</v>
      </c>
      <c r="B9729" s="182" t="s">
        <v>10296</v>
      </c>
      <c r="C9729" s="182" t="s">
        <v>183</v>
      </c>
      <c r="D9729" s="183"/>
      <c r="E9729" s="188" t="s">
        <v>15193</v>
      </c>
      <c r="F9729" s="186">
        <v>0</v>
      </c>
      <c r="G9729" s="185" t="s">
        <v>6096</v>
      </c>
      <c r="H9729" s="110" t="s">
        <v>7414</v>
      </c>
      <c r="I9729" s="110"/>
    </row>
    <row r="9730" spans="1:9" ht="11.25" customHeight="1" x14ac:dyDescent="0.2">
      <c r="A9730" s="110">
        <v>106409</v>
      </c>
      <c r="B9730" s="110" t="s">
        <v>3196</v>
      </c>
      <c r="C9730" s="110" t="s">
        <v>171</v>
      </c>
      <c r="D9730" s="183"/>
      <c r="E9730" s="110" t="s">
        <v>15193</v>
      </c>
      <c r="F9730" s="110">
        <v>0</v>
      </c>
      <c r="G9730" s="185" t="s">
        <v>6096</v>
      </c>
      <c r="H9730" s="110" t="s">
        <v>7414</v>
      </c>
      <c r="I9730" s="110"/>
    </row>
    <row r="9731" spans="1:9" ht="11.25" customHeight="1" x14ac:dyDescent="0.2">
      <c r="A9731" s="181">
        <v>106410</v>
      </c>
      <c r="B9731" s="182" t="s">
        <v>10295</v>
      </c>
      <c r="C9731" s="182" t="s">
        <v>171</v>
      </c>
      <c r="D9731" s="183">
        <v>43556</v>
      </c>
      <c r="E9731" s="188" t="s">
        <v>15195</v>
      </c>
      <c r="F9731" s="186">
        <v>0</v>
      </c>
      <c r="G9731" s="185" t="s">
        <v>6096</v>
      </c>
      <c r="H9731" s="110" t="s">
        <v>7414</v>
      </c>
      <c r="I9731" s="110"/>
    </row>
    <row r="9732" spans="1:9" ht="11.25" customHeight="1" x14ac:dyDescent="0.2">
      <c r="A9732" s="181">
        <v>106411</v>
      </c>
      <c r="B9732" s="182" t="s">
        <v>785</v>
      </c>
      <c r="C9732" s="182" t="s">
        <v>183</v>
      </c>
      <c r="D9732" s="183"/>
      <c r="E9732" s="188" t="s">
        <v>15193</v>
      </c>
      <c r="F9732" s="186">
        <v>108500</v>
      </c>
      <c r="G9732" s="185" t="s">
        <v>6096</v>
      </c>
      <c r="H9732" s="110" t="s">
        <v>7414</v>
      </c>
      <c r="I9732" s="110"/>
    </row>
    <row r="9733" spans="1:9" ht="11.25" customHeight="1" x14ac:dyDescent="0.2">
      <c r="A9733" s="181">
        <v>106412</v>
      </c>
      <c r="B9733" s="182" t="s">
        <v>685</v>
      </c>
      <c r="C9733" s="182" t="s">
        <v>178</v>
      </c>
      <c r="D9733" s="183"/>
      <c r="E9733" s="188" t="s">
        <v>15193</v>
      </c>
      <c r="F9733" s="186">
        <v>0</v>
      </c>
      <c r="G9733" s="185" t="s">
        <v>6096</v>
      </c>
      <c r="H9733" s="110" t="s">
        <v>7414</v>
      </c>
      <c r="I9733" s="110"/>
    </row>
    <row r="9734" spans="1:9" ht="11.25" customHeight="1" x14ac:dyDescent="0.2">
      <c r="A9734" s="181">
        <v>106413</v>
      </c>
      <c r="B9734" s="182" t="s">
        <v>827</v>
      </c>
      <c r="C9734" s="182" t="s">
        <v>178</v>
      </c>
      <c r="D9734" s="183"/>
      <c r="E9734" s="188" t="s">
        <v>15193</v>
      </c>
      <c r="F9734" s="186">
        <v>0</v>
      </c>
      <c r="G9734" s="185" t="s">
        <v>6096</v>
      </c>
      <c r="H9734" s="110" t="s">
        <v>7414</v>
      </c>
      <c r="I9734" s="110"/>
    </row>
    <row r="9735" spans="1:9" ht="11.25" customHeight="1" x14ac:dyDescent="0.2">
      <c r="A9735" s="181">
        <v>106414</v>
      </c>
      <c r="B9735" s="182" t="s">
        <v>10294</v>
      </c>
      <c r="C9735" s="182" t="s">
        <v>183</v>
      </c>
      <c r="D9735" s="183"/>
      <c r="E9735" s="188" t="s">
        <v>15193</v>
      </c>
      <c r="F9735" s="186">
        <v>0</v>
      </c>
      <c r="G9735" s="185" t="s">
        <v>6096</v>
      </c>
      <c r="H9735" s="110" t="s">
        <v>7414</v>
      </c>
      <c r="I9735" s="110"/>
    </row>
    <row r="9736" spans="1:9" ht="11.25" customHeight="1" x14ac:dyDescent="0.2">
      <c r="A9736" s="181">
        <v>106415</v>
      </c>
      <c r="B9736" s="182" t="s">
        <v>10293</v>
      </c>
      <c r="C9736" s="182" t="s">
        <v>183</v>
      </c>
      <c r="D9736" s="183"/>
      <c r="E9736" s="188" t="s">
        <v>15193</v>
      </c>
      <c r="F9736" s="186">
        <v>0</v>
      </c>
      <c r="G9736" s="185" t="s">
        <v>6096</v>
      </c>
      <c r="H9736" s="110" t="s">
        <v>7414</v>
      </c>
      <c r="I9736" s="110"/>
    </row>
    <row r="9737" spans="1:9" ht="11.25" customHeight="1" x14ac:dyDescent="0.2">
      <c r="A9737" s="181">
        <v>106416</v>
      </c>
      <c r="B9737" s="182" t="s">
        <v>832</v>
      </c>
      <c r="C9737" s="182" t="s">
        <v>171</v>
      </c>
      <c r="D9737" s="183"/>
      <c r="E9737" s="188" t="s">
        <v>15193</v>
      </c>
      <c r="F9737" s="186">
        <v>0</v>
      </c>
      <c r="G9737" s="185" t="s">
        <v>6096</v>
      </c>
      <c r="H9737" s="110" t="s">
        <v>7414</v>
      </c>
      <c r="I9737" s="110"/>
    </row>
    <row r="9738" spans="1:9" ht="11.25" customHeight="1" x14ac:dyDescent="0.2">
      <c r="A9738" s="181">
        <v>106417</v>
      </c>
      <c r="B9738" s="182" t="s">
        <v>746</v>
      </c>
      <c r="C9738" s="182" t="s">
        <v>171</v>
      </c>
      <c r="D9738" s="183"/>
      <c r="E9738" s="188" t="s">
        <v>15193</v>
      </c>
      <c r="F9738" s="186">
        <v>0</v>
      </c>
      <c r="G9738" s="185" t="s">
        <v>6096</v>
      </c>
      <c r="H9738" s="110" t="s">
        <v>7414</v>
      </c>
      <c r="I9738" s="110"/>
    </row>
    <row r="9739" spans="1:9" ht="11.25" customHeight="1" x14ac:dyDescent="0.2">
      <c r="A9739" s="181">
        <v>106418</v>
      </c>
      <c r="B9739" s="182" t="s">
        <v>3983</v>
      </c>
      <c r="C9739" s="182" t="s">
        <v>178</v>
      </c>
      <c r="D9739" s="183"/>
      <c r="E9739" s="188" t="s">
        <v>15193</v>
      </c>
      <c r="F9739" s="186">
        <v>0</v>
      </c>
      <c r="G9739" s="185" t="s">
        <v>6096</v>
      </c>
      <c r="H9739" s="110" t="s">
        <v>7414</v>
      </c>
      <c r="I9739" s="110"/>
    </row>
    <row r="9740" spans="1:9" ht="11.25" customHeight="1" x14ac:dyDescent="0.2">
      <c r="A9740" s="181">
        <v>106419</v>
      </c>
      <c r="B9740" s="182" t="s">
        <v>10292</v>
      </c>
      <c r="C9740" s="182" t="s">
        <v>183</v>
      </c>
      <c r="D9740" s="183"/>
      <c r="E9740" s="188" t="s">
        <v>15193</v>
      </c>
      <c r="F9740" s="186">
        <v>0</v>
      </c>
      <c r="G9740" s="185" t="s">
        <v>6096</v>
      </c>
      <c r="H9740" s="110" t="s">
        <v>7414</v>
      </c>
      <c r="I9740" s="110"/>
    </row>
    <row r="9741" spans="1:9" ht="11.25" customHeight="1" x14ac:dyDescent="0.2">
      <c r="A9741" s="181">
        <v>106420</v>
      </c>
      <c r="B9741" s="182" t="s">
        <v>3631</v>
      </c>
      <c r="C9741" s="182" t="s">
        <v>178</v>
      </c>
      <c r="D9741" s="183"/>
      <c r="E9741" s="188" t="s">
        <v>15193</v>
      </c>
      <c r="F9741" s="186">
        <v>0</v>
      </c>
      <c r="G9741" s="185" t="s">
        <v>6096</v>
      </c>
      <c r="H9741" s="110" t="s">
        <v>7414</v>
      </c>
      <c r="I9741" s="110"/>
    </row>
    <row r="9742" spans="1:9" ht="11.25" customHeight="1" x14ac:dyDescent="0.2">
      <c r="A9742" s="181">
        <v>106421</v>
      </c>
      <c r="B9742" s="182" t="s">
        <v>1384</v>
      </c>
      <c r="C9742" s="182" t="s">
        <v>178</v>
      </c>
      <c r="D9742" s="183"/>
      <c r="E9742" s="188" t="s">
        <v>15193</v>
      </c>
      <c r="F9742" s="186">
        <v>0</v>
      </c>
      <c r="G9742" s="185" t="s">
        <v>6096</v>
      </c>
      <c r="H9742" s="110" t="s">
        <v>7414</v>
      </c>
      <c r="I9742" s="110"/>
    </row>
    <row r="9743" spans="1:9" ht="11.25" customHeight="1" x14ac:dyDescent="0.2">
      <c r="A9743" s="181">
        <v>106422</v>
      </c>
      <c r="B9743" s="182" t="s">
        <v>10291</v>
      </c>
      <c r="C9743" s="182" t="s">
        <v>178</v>
      </c>
      <c r="D9743" s="183"/>
      <c r="E9743" s="188" t="s">
        <v>15193</v>
      </c>
      <c r="F9743" s="186">
        <v>0</v>
      </c>
      <c r="G9743" s="185" t="s">
        <v>6096</v>
      </c>
      <c r="H9743" s="110" t="s">
        <v>7414</v>
      </c>
      <c r="I9743" s="110"/>
    </row>
    <row r="9744" spans="1:9" ht="11.25" customHeight="1" x14ac:dyDescent="0.2">
      <c r="A9744" s="181">
        <v>106423</v>
      </c>
      <c r="B9744" s="182" t="s">
        <v>1184</v>
      </c>
      <c r="C9744" s="182" t="s">
        <v>178</v>
      </c>
      <c r="D9744" s="183"/>
      <c r="E9744" s="188" t="s">
        <v>15193</v>
      </c>
      <c r="F9744" s="186">
        <v>0</v>
      </c>
      <c r="G9744" s="185" t="s">
        <v>6096</v>
      </c>
      <c r="H9744" s="110" t="s">
        <v>7414</v>
      </c>
      <c r="I9744" s="110"/>
    </row>
    <row r="9745" spans="1:9" ht="11.25" customHeight="1" x14ac:dyDescent="0.2">
      <c r="A9745" s="181">
        <v>106424</v>
      </c>
      <c r="B9745" s="182" t="s">
        <v>2996</v>
      </c>
      <c r="C9745" s="182" t="s">
        <v>171</v>
      </c>
      <c r="D9745" s="183"/>
      <c r="E9745" s="188" t="s">
        <v>15193</v>
      </c>
      <c r="F9745" s="186">
        <v>0</v>
      </c>
      <c r="G9745" s="185" t="s">
        <v>6096</v>
      </c>
      <c r="H9745" s="110" t="s">
        <v>7414</v>
      </c>
      <c r="I9745" s="110"/>
    </row>
    <row r="9746" spans="1:9" ht="11.25" customHeight="1" x14ac:dyDescent="0.2">
      <c r="A9746" s="181">
        <v>106425</v>
      </c>
      <c r="B9746" s="182" t="s">
        <v>1233</v>
      </c>
      <c r="C9746" s="182" t="s">
        <v>178</v>
      </c>
      <c r="D9746" s="184"/>
      <c r="E9746" s="188" t="s">
        <v>15193</v>
      </c>
      <c r="F9746" s="186">
        <v>0</v>
      </c>
      <c r="G9746" s="185" t="s">
        <v>6096</v>
      </c>
      <c r="H9746" s="110" t="s">
        <v>7414</v>
      </c>
      <c r="I9746" s="110"/>
    </row>
    <row r="9747" spans="1:9" ht="11.25" customHeight="1" x14ac:dyDescent="0.2">
      <c r="A9747" s="181">
        <v>106426</v>
      </c>
      <c r="B9747" s="182" t="s">
        <v>228</v>
      </c>
      <c r="C9747" s="182" t="s">
        <v>171</v>
      </c>
      <c r="D9747" s="184"/>
      <c r="E9747" s="188" t="s">
        <v>15193</v>
      </c>
      <c r="F9747" s="186">
        <v>0</v>
      </c>
      <c r="G9747" s="185" t="s">
        <v>6096</v>
      </c>
      <c r="H9747" s="110" t="s">
        <v>7414</v>
      </c>
      <c r="I9747" s="110"/>
    </row>
    <row r="9748" spans="1:9" ht="11.25" customHeight="1" x14ac:dyDescent="0.2">
      <c r="A9748" s="181">
        <v>106427</v>
      </c>
      <c r="B9748" s="182" t="s">
        <v>3984</v>
      </c>
      <c r="C9748" s="182" t="s">
        <v>178</v>
      </c>
      <c r="D9748" s="183">
        <v>43528</v>
      </c>
      <c r="E9748" s="188" t="s">
        <v>15195</v>
      </c>
      <c r="F9748" s="186">
        <v>0</v>
      </c>
      <c r="G9748" s="185" t="s">
        <v>6096</v>
      </c>
      <c r="H9748" s="110" t="s">
        <v>7414</v>
      </c>
      <c r="I9748" s="110"/>
    </row>
    <row r="9749" spans="1:9" ht="11.25" customHeight="1" x14ac:dyDescent="0.2">
      <c r="A9749" s="181">
        <v>106428</v>
      </c>
      <c r="B9749" s="182" t="s">
        <v>9121</v>
      </c>
      <c r="C9749" s="182" t="s">
        <v>183</v>
      </c>
      <c r="D9749" s="183">
        <v>43528</v>
      </c>
      <c r="E9749" s="188" t="s">
        <v>15195</v>
      </c>
      <c r="F9749" s="186">
        <v>59872.01</v>
      </c>
      <c r="G9749" s="185" t="s">
        <v>6096</v>
      </c>
      <c r="H9749" s="110" t="s">
        <v>7414</v>
      </c>
      <c r="I9749" s="110"/>
    </row>
    <row r="9750" spans="1:9" ht="11.25" customHeight="1" x14ac:dyDescent="0.2">
      <c r="A9750" s="181">
        <v>106429</v>
      </c>
      <c r="B9750" s="182" t="s">
        <v>9120</v>
      </c>
      <c r="C9750" s="182" t="s">
        <v>171</v>
      </c>
      <c r="D9750" s="183">
        <v>43530</v>
      </c>
      <c r="E9750" s="188" t="s">
        <v>15195</v>
      </c>
      <c r="F9750" s="186">
        <v>5804</v>
      </c>
      <c r="G9750" s="185" t="s">
        <v>6096</v>
      </c>
      <c r="H9750" s="110" t="s">
        <v>7414</v>
      </c>
      <c r="I9750" s="110"/>
    </row>
    <row r="9751" spans="1:9" ht="11.25" customHeight="1" x14ac:dyDescent="0.2">
      <c r="A9751" s="181">
        <v>106430</v>
      </c>
      <c r="B9751" s="182" t="s">
        <v>9092</v>
      </c>
      <c r="C9751" s="182" t="s">
        <v>171</v>
      </c>
      <c r="D9751" s="183"/>
      <c r="E9751" s="188" t="s">
        <v>15193</v>
      </c>
      <c r="F9751" s="186">
        <v>6807</v>
      </c>
      <c r="G9751" s="185" t="s">
        <v>6096</v>
      </c>
      <c r="H9751" s="110" t="s">
        <v>6194</v>
      </c>
      <c r="I9751" s="110"/>
    </row>
    <row r="9752" spans="1:9" ht="11.25" customHeight="1" x14ac:dyDescent="0.2">
      <c r="A9752" s="181">
        <v>106431</v>
      </c>
      <c r="B9752" s="182" t="s">
        <v>10289</v>
      </c>
      <c r="C9752" s="182" t="s">
        <v>178</v>
      </c>
      <c r="D9752" s="183"/>
      <c r="E9752" s="188" t="s">
        <v>15193</v>
      </c>
      <c r="F9752" s="186">
        <v>0</v>
      </c>
      <c r="G9752" s="185" t="s">
        <v>6096</v>
      </c>
      <c r="H9752" s="110" t="s">
        <v>6164</v>
      </c>
      <c r="I9752" s="110"/>
    </row>
    <row r="9753" spans="1:9" ht="11.25" customHeight="1" x14ac:dyDescent="0.2">
      <c r="A9753" s="181">
        <v>106432</v>
      </c>
      <c r="B9753" s="182" t="s">
        <v>10288</v>
      </c>
      <c r="C9753" s="182" t="s">
        <v>178</v>
      </c>
      <c r="D9753" s="183"/>
      <c r="E9753" s="188" t="s">
        <v>15193</v>
      </c>
      <c r="F9753" s="186">
        <v>0</v>
      </c>
      <c r="G9753" s="185" t="s">
        <v>6096</v>
      </c>
      <c r="H9753" s="110" t="s">
        <v>6340</v>
      </c>
      <c r="I9753" s="110"/>
    </row>
    <row r="9754" spans="1:9" ht="11.25" customHeight="1" x14ac:dyDescent="0.2">
      <c r="A9754" s="181">
        <v>106433</v>
      </c>
      <c r="B9754" s="182" t="s">
        <v>10287</v>
      </c>
      <c r="C9754" s="182" t="s">
        <v>178</v>
      </c>
      <c r="D9754" s="183"/>
      <c r="E9754" s="188" t="s">
        <v>15193</v>
      </c>
      <c r="F9754" s="186">
        <v>0</v>
      </c>
      <c r="G9754" s="185" t="s">
        <v>6096</v>
      </c>
      <c r="H9754" s="110" t="s">
        <v>6164</v>
      </c>
      <c r="I9754" s="110"/>
    </row>
    <row r="9755" spans="1:9" ht="11.25" customHeight="1" x14ac:dyDescent="0.2">
      <c r="A9755" s="181">
        <v>106434</v>
      </c>
      <c r="B9755" s="182" t="s">
        <v>10286</v>
      </c>
      <c r="C9755" s="182" t="s">
        <v>178</v>
      </c>
      <c r="D9755" s="183"/>
      <c r="E9755" s="188" t="s">
        <v>15193</v>
      </c>
      <c r="F9755" s="186">
        <v>0</v>
      </c>
      <c r="G9755" s="185" t="s">
        <v>6096</v>
      </c>
      <c r="H9755" s="110" t="s">
        <v>6164</v>
      </c>
      <c r="I9755" s="110"/>
    </row>
    <row r="9756" spans="1:9" ht="11.25" customHeight="1" x14ac:dyDescent="0.2">
      <c r="A9756" s="181">
        <v>106435</v>
      </c>
      <c r="B9756" s="182" t="s">
        <v>10285</v>
      </c>
      <c r="C9756" s="182" t="s">
        <v>178</v>
      </c>
      <c r="D9756" s="183"/>
      <c r="E9756" s="188" t="s">
        <v>15193</v>
      </c>
      <c r="F9756" s="186">
        <v>0</v>
      </c>
      <c r="G9756" s="185" t="s">
        <v>6096</v>
      </c>
      <c r="H9756" s="110" t="s">
        <v>6164</v>
      </c>
      <c r="I9756" s="110"/>
    </row>
    <row r="9757" spans="1:9" ht="11.25" customHeight="1" x14ac:dyDescent="0.2">
      <c r="A9757" s="181">
        <v>106436</v>
      </c>
      <c r="B9757" s="182" t="s">
        <v>10284</v>
      </c>
      <c r="C9757" s="182" t="s">
        <v>178</v>
      </c>
      <c r="D9757" s="183"/>
      <c r="E9757" s="188" t="s">
        <v>15193</v>
      </c>
      <c r="F9757" s="186">
        <v>0</v>
      </c>
      <c r="G9757" s="185" t="s">
        <v>6096</v>
      </c>
      <c r="H9757" s="110" t="s">
        <v>6164</v>
      </c>
      <c r="I9757" s="110"/>
    </row>
    <row r="9758" spans="1:9" ht="11.25" customHeight="1" x14ac:dyDescent="0.2">
      <c r="A9758" s="181">
        <v>106437</v>
      </c>
      <c r="B9758" s="182" t="s">
        <v>10283</v>
      </c>
      <c r="C9758" s="182" t="s">
        <v>178</v>
      </c>
      <c r="D9758" s="183">
        <v>44591</v>
      </c>
      <c r="E9758" s="188" t="s">
        <v>7328</v>
      </c>
      <c r="F9758" s="186">
        <v>0</v>
      </c>
      <c r="G9758" s="185" t="s">
        <v>6096</v>
      </c>
      <c r="H9758" s="110" t="s">
        <v>6194</v>
      </c>
      <c r="I9758" s="110"/>
    </row>
    <row r="9759" spans="1:9" ht="11.25" customHeight="1" x14ac:dyDescent="0.2">
      <c r="A9759" s="181">
        <v>106438</v>
      </c>
      <c r="B9759" s="182" t="s">
        <v>9327</v>
      </c>
      <c r="C9759" s="182" t="s">
        <v>178</v>
      </c>
      <c r="D9759" s="183">
        <v>44591</v>
      </c>
      <c r="E9759" s="188" t="s">
        <v>7328</v>
      </c>
      <c r="F9759" s="186">
        <v>10297950.01</v>
      </c>
      <c r="G9759" s="185" t="s">
        <v>6496</v>
      </c>
      <c r="H9759" s="110" t="s">
        <v>6240</v>
      </c>
      <c r="I9759" s="110"/>
    </row>
    <row r="9760" spans="1:9" ht="11.25" customHeight="1" x14ac:dyDescent="0.2">
      <c r="A9760" s="181">
        <v>106439</v>
      </c>
      <c r="B9760" s="182" t="s">
        <v>3512</v>
      </c>
      <c r="C9760" s="182" t="s">
        <v>178</v>
      </c>
      <c r="D9760" s="183"/>
      <c r="E9760" s="188" t="s">
        <v>15193</v>
      </c>
      <c r="F9760" s="186">
        <v>11037290</v>
      </c>
      <c r="G9760" s="185" t="s">
        <v>11243</v>
      </c>
      <c r="H9760" s="110" t="s">
        <v>6240</v>
      </c>
      <c r="I9760" s="110"/>
    </row>
    <row r="9761" spans="1:9" ht="11.25" customHeight="1" x14ac:dyDescent="0.2">
      <c r="A9761" s="181">
        <v>106440</v>
      </c>
      <c r="B9761" s="182" t="s">
        <v>10282</v>
      </c>
      <c r="C9761" s="182" t="s">
        <v>178</v>
      </c>
      <c r="D9761" s="184"/>
      <c r="E9761" s="188" t="s">
        <v>15193</v>
      </c>
      <c r="F9761" s="186">
        <v>0</v>
      </c>
      <c r="G9761" s="185" t="s">
        <v>6096</v>
      </c>
      <c r="H9761" s="110" t="s">
        <v>6207</v>
      </c>
      <c r="I9761" s="110"/>
    </row>
    <row r="9762" spans="1:9" ht="11.25" customHeight="1" x14ac:dyDescent="0.2">
      <c r="A9762" s="181">
        <v>106441</v>
      </c>
      <c r="B9762" s="182" t="s">
        <v>10281</v>
      </c>
      <c r="C9762" s="182" t="s">
        <v>178</v>
      </c>
      <c r="D9762" s="183">
        <v>45015</v>
      </c>
      <c r="E9762" s="188" t="s">
        <v>15194</v>
      </c>
      <c r="F9762" s="186">
        <v>0</v>
      </c>
      <c r="G9762" s="185" t="s">
        <v>6096</v>
      </c>
      <c r="H9762" s="110" t="s">
        <v>6207</v>
      </c>
      <c r="I9762" s="110"/>
    </row>
    <row r="9763" spans="1:9" ht="11.25" customHeight="1" x14ac:dyDescent="0.2">
      <c r="A9763" s="181">
        <v>106442</v>
      </c>
      <c r="B9763" s="182" t="s">
        <v>9201</v>
      </c>
      <c r="C9763" s="182" t="s">
        <v>178</v>
      </c>
      <c r="D9763" s="183"/>
      <c r="E9763" s="188" t="s">
        <v>15193</v>
      </c>
      <c r="F9763" s="186">
        <v>5096981</v>
      </c>
      <c r="G9763" s="185" t="s">
        <v>6096</v>
      </c>
      <c r="H9763" s="110" t="s">
        <v>6207</v>
      </c>
      <c r="I9763" s="110"/>
    </row>
    <row r="9764" spans="1:9" ht="11.25" customHeight="1" x14ac:dyDescent="0.2">
      <c r="A9764" s="181">
        <v>106444</v>
      </c>
      <c r="B9764" s="182" t="s">
        <v>10280</v>
      </c>
      <c r="C9764" s="182" t="s">
        <v>178</v>
      </c>
      <c r="D9764" s="184">
        <v>44591</v>
      </c>
      <c r="E9764" s="188" t="s">
        <v>7328</v>
      </c>
      <c r="F9764" s="186">
        <v>0</v>
      </c>
      <c r="G9764" s="185" t="s">
        <v>6096</v>
      </c>
      <c r="H9764" s="110" t="s">
        <v>6207</v>
      </c>
      <c r="I9764" s="110"/>
    </row>
    <row r="9765" spans="1:9" ht="11.25" customHeight="1" x14ac:dyDescent="0.2">
      <c r="A9765" s="181">
        <v>106446</v>
      </c>
      <c r="B9765" s="182" t="s">
        <v>14902</v>
      </c>
      <c r="C9765" s="182" t="s">
        <v>178</v>
      </c>
      <c r="D9765" s="183">
        <v>43544</v>
      </c>
      <c r="E9765" s="188" t="s">
        <v>15195</v>
      </c>
      <c r="F9765" s="186">
        <v>161680410</v>
      </c>
      <c r="G9765" s="185" t="s">
        <v>12076</v>
      </c>
      <c r="H9765" s="110" t="s">
        <v>6378</v>
      </c>
      <c r="I9765" s="110"/>
    </row>
    <row r="9766" spans="1:9" ht="11.25" customHeight="1" x14ac:dyDescent="0.2">
      <c r="A9766" s="181">
        <v>106447</v>
      </c>
      <c r="B9766" s="182" t="s">
        <v>8900</v>
      </c>
      <c r="C9766" s="182" t="s">
        <v>178</v>
      </c>
      <c r="D9766" s="183"/>
      <c r="E9766" s="188" t="s">
        <v>15193</v>
      </c>
      <c r="F9766" s="186">
        <v>109330</v>
      </c>
      <c r="G9766" s="185" t="s">
        <v>12078</v>
      </c>
      <c r="H9766" s="110" t="s">
        <v>6221</v>
      </c>
      <c r="I9766" s="110"/>
    </row>
    <row r="9767" spans="1:9" ht="11.25" customHeight="1" x14ac:dyDescent="0.2">
      <c r="A9767" s="181">
        <v>106448</v>
      </c>
      <c r="B9767" s="182" t="s">
        <v>10279</v>
      </c>
      <c r="C9767" s="182" t="s">
        <v>178</v>
      </c>
      <c r="D9767" s="183">
        <v>44596</v>
      </c>
      <c r="E9767" s="188" t="s">
        <v>7328</v>
      </c>
      <c r="F9767" s="186">
        <v>0</v>
      </c>
      <c r="G9767" s="185" t="s">
        <v>12080</v>
      </c>
      <c r="H9767" s="110" t="s">
        <v>6221</v>
      </c>
      <c r="I9767" s="110"/>
    </row>
    <row r="9768" spans="1:9" ht="11.25" customHeight="1" x14ac:dyDescent="0.2">
      <c r="A9768" s="181">
        <v>106449</v>
      </c>
      <c r="B9768" s="182" t="s">
        <v>9048</v>
      </c>
      <c r="C9768" s="182" t="s">
        <v>171</v>
      </c>
      <c r="D9768" s="183"/>
      <c r="E9768" s="188" t="s">
        <v>15193</v>
      </c>
      <c r="F9768" s="186">
        <v>64111</v>
      </c>
      <c r="G9768" s="185" t="s">
        <v>12082</v>
      </c>
      <c r="H9768" s="110" t="s">
        <v>6221</v>
      </c>
      <c r="I9768" s="110"/>
    </row>
    <row r="9769" spans="1:9" ht="11.25" customHeight="1" x14ac:dyDescent="0.2">
      <c r="A9769" s="181">
        <v>106450</v>
      </c>
      <c r="B9769" s="182" t="s">
        <v>10278</v>
      </c>
      <c r="C9769" s="182" t="s">
        <v>178</v>
      </c>
      <c r="D9769" s="183"/>
      <c r="E9769" s="188" t="s">
        <v>15193</v>
      </c>
      <c r="F9769" s="186">
        <v>0</v>
      </c>
      <c r="G9769" s="185" t="s">
        <v>12078</v>
      </c>
      <c r="H9769" s="110" t="s">
        <v>6221</v>
      </c>
      <c r="I9769" s="110"/>
    </row>
    <row r="9770" spans="1:9" ht="11.25" customHeight="1" x14ac:dyDescent="0.2">
      <c r="A9770" s="181">
        <v>106451</v>
      </c>
      <c r="B9770" s="182" t="s">
        <v>10277</v>
      </c>
      <c r="C9770" s="182" t="s">
        <v>178</v>
      </c>
      <c r="D9770" s="183"/>
      <c r="E9770" s="188" t="s">
        <v>15193</v>
      </c>
      <c r="F9770" s="186">
        <v>0</v>
      </c>
      <c r="G9770" s="185" t="s">
        <v>12080</v>
      </c>
      <c r="H9770" s="110" t="s">
        <v>6221</v>
      </c>
      <c r="I9770" s="110"/>
    </row>
    <row r="9771" spans="1:9" ht="11.25" customHeight="1" x14ac:dyDescent="0.2">
      <c r="A9771" s="181">
        <v>106452</v>
      </c>
      <c r="B9771" s="182" t="s">
        <v>10276</v>
      </c>
      <c r="C9771" s="182" t="s">
        <v>178</v>
      </c>
      <c r="D9771" s="183"/>
      <c r="E9771" s="188" t="s">
        <v>15193</v>
      </c>
      <c r="F9771" s="186">
        <v>0</v>
      </c>
      <c r="G9771" s="185" t="s">
        <v>12082</v>
      </c>
      <c r="H9771" s="110" t="s">
        <v>6221</v>
      </c>
      <c r="I9771" s="110"/>
    </row>
    <row r="9772" spans="1:9" ht="11.25" customHeight="1" x14ac:dyDescent="0.2">
      <c r="A9772" s="181">
        <v>106453</v>
      </c>
      <c r="B9772" s="182" t="s">
        <v>10275</v>
      </c>
      <c r="C9772" s="182" t="s">
        <v>178</v>
      </c>
      <c r="D9772" s="183"/>
      <c r="E9772" s="188" t="s">
        <v>15193</v>
      </c>
      <c r="F9772" s="186">
        <v>0</v>
      </c>
      <c r="G9772" s="185" t="s">
        <v>12087</v>
      </c>
      <c r="H9772" s="110" t="s">
        <v>6221</v>
      </c>
      <c r="I9772" s="110"/>
    </row>
    <row r="9773" spans="1:9" ht="11.25" customHeight="1" x14ac:dyDescent="0.2">
      <c r="A9773" s="181">
        <v>106454</v>
      </c>
      <c r="B9773" s="182" t="s">
        <v>10274</v>
      </c>
      <c r="C9773" s="182" t="s">
        <v>178</v>
      </c>
      <c r="D9773" s="183"/>
      <c r="E9773" s="188" t="s">
        <v>15193</v>
      </c>
      <c r="F9773" s="186">
        <v>0</v>
      </c>
      <c r="G9773" s="185" t="s">
        <v>12080</v>
      </c>
      <c r="H9773" s="110" t="s">
        <v>6221</v>
      </c>
      <c r="I9773" s="110"/>
    </row>
    <row r="9774" spans="1:9" ht="11.25" customHeight="1" x14ac:dyDescent="0.2">
      <c r="A9774" s="181">
        <v>106456</v>
      </c>
      <c r="B9774" s="182" t="s">
        <v>3478</v>
      </c>
      <c r="C9774" s="182" t="s">
        <v>178</v>
      </c>
      <c r="D9774" s="183"/>
      <c r="E9774" s="188" t="s">
        <v>15193</v>
      </c>
      <c r="F9774" s="186">
        <v>0</v>
      </c>
      <c r="G9774" s="185" t="s">
        <v>12082</v>
      </c>
      <c r="H9774" s="110" t="s">
        <v>6221</v>
      </c>
      <c r="I9774" s="110"/>
    </row>
    <row r="9775" spans="1:9" ht="11.25" customHeight="1" x14ac:dyDescent="0.2">
      <c r="A9775" s="181">
        <v>106457</v>
      </c>
      <c r="B9775" s="182" t="s">
        <v>3504</v>
      </c>
      <c r="C9775" s="182" t="s">
        <v>178</v>
      </c>
      <c r="D9775" s="183"/>
      <c r="E9775" s="188" t="s">
        <v>15193</v>
      </c>
      <c r="F9775" s="186">
        <v>0</v>
      </c>
      <c r="G9775" s="185" t="s">
        <v>12091</v>
      </c>
      <c r="H9775" s="110" t="s">
        <v>6221</v>
      </c>
      <c r="I9775" s="110"/>
    </row>
    <row r="9776" spans="1:9" ht="11.25" customHeight="1" x14ac:dyDescent="0.2">
      <c r="A9776" s="181">
        <v>106459</v>
      </c>
      <c r="B9776" s="182" t="s">
        <v>10273</v>
      </c>
      <c r="C9776" s="182" t="s">
        <v>178</v>
      </c>
      <c r="D9776" s="183"/>
      <c r="E9776" s="188" t="s">
        <v>15193</v>
      </c>
      <c r="F9776" s="186">
        <v>0</v>
      </c>
      <c r="G9776" s="185" t="s">
        <v>12080</v>
      </c>
      <c r="H9776" s="110" t="s">
        <v>6221</v>
      </c>
      <c r="I9776" s="110"/>
    </row>
    <row r="9777" spans="1:9" ht="11.25" customHeight="1" x14ac:dyDescent="0.2">
      <c r="A9777" s="181">
        <v>106460</v>
      </c>
      <c r="B9777" s="182" t="s">
        <v>10272</v>
      </c>
      <c r="C9777" s="182" t="s">
        <v>178</v>
      </c>
      <c r="D9777" s="183"/>
      <c r="E9777" s="188" t="s">
        <v>15193</v>
      </c>
      <c r="F9777" s="186">
        <v>0</v>
      </c>
      <c r="G9777" s="185" t="s">
        <v>12082</v>
      </c>
      <c r="H9777" s="110" t="s">
        <v>6221</v>
      </c>
      <c r="I9777" s="110"/>
    </row>
    <row r="9778" spans="1:9" ht="11.25" customHeight="1" x14ac:dyDescent="0.2">
      <c r="A9778" s="181">
        <v>106461</v>
      </c>
      <c r="B9778" s="182" t="s">
        <v>3619</v>
      </c>
      <c r="C9778" s="182" t="s">
        <v>178</v>
      </c>
      <c r="D9778" s="183"/>
      <c r="E9778" s="188" t="s">
        <v>15193</v>
      </c>
      <c r="F9778" s="186">
        <v>0</v>
      </c>
      <c r="G9778" s="185" t="s">
        <v>12095</v>
      </c>
      <c r="H9778" s="110" t="s">
        <v>6230</v>
      </c>
      <c r="I9778" s="110"/>
    </row>
    <row r="9779" spans="1:9" ht="11.25" customHeight="1" x14ac:dyDescent="0.2">
      <c r="A9779" s="181">
        <v>106462</v>
      </c>
      <c r="B9779" s="182" t="s">
        <v>10271</v>
      </c>
      <c r="C9779" s="182" t="s">
        <v>178</v>
      </c>
      <c r="D9779" s="183"/>
      <c r="E9779" s="188" t="s">
        <v>15193</v>
      </c>
      <c r="F9779" s="186">
        <v>0</v>
      </c>
      <c r="G9779" s="185" t="s">
        <v>12095</v>
      </c>
      <c r="H9779" s="110" t="s">
        <v>6230</v>
      </c>
      <c r="I9779" s="110"/>
    </row>
    <row r="9780" spans="1:9" ht="11.25" customHeight="1" x14ac:dyDescent="0.2">
      <c r="A9780" s="181">
        <v>106463</v>
      </c>
      <c r="B9780" s="182" t="s">
        <v>10270</v>
      </c>
      <c r="C9780" s="182" t="s">
        <v>178</v>
      </c>
      <c r="D9780" s="183"/>
      <c r="E9780" s="188" t="s">
        <v>15193</v>
      </c>
      <c r="F9780" s="186">
        <v>0</v>
      </c>
      <c r="G9780" s="185" t="s">
        <v>12095</v>
      </c>
      <c r="H9780" s="110" t="s">
        <v>6230</v>
      </c>
      <c r="I9780" s="110"/>
    </row>
    <row r="9781" spans="1:9" ht="11.25" customHeight="1" x14ac:dyDescent="0.2">
      <c r="A9781" s="181">
        <v>106464</v>
      </c>
      <c r="B9781" s="182" t="s">
        <v>3634</v>
      </c>
      <c r="C9781" s="182" t="s">
        <v>178</v>
      </c>
      <c r="D9781" s="183"/>
      <c r="E9781" s="188" t="s">
        <v>15193</v>
      </c>
      <c r="F9781" s="186">
        <v>0</v>
      </c>
      <c r="G9781" s="185" t="s">
        <v>12099</v>
      </c>
      <c r="H9781" s="110" t="s">
        <v>12100</v>
      </c>
      <c r="I9781" s="110"/>
    </row>
    <row r="9782" spans="1:9" ht="11.25" customHeight="1" x14ac:dyDescent="0.2">
      <c r="A9782" s="181">
        <v>106465</v>
      </c>
      <c r="B9782" s="182" t="s">
        <v>3566</v>
      </c>
      <c r="C9782" s="182" t="s">
        <v>178</v>
      </c>
      <c r="D9782" s="184"/>
      <c r="E9782" s="188" t="s">
        <v>15193</v>
      </c>
      <c r="F9782" s="186">
        <v>0</v>
      </c>
      <c r="G9782" s="185" t="s">
        <v>12102</v>
      </c>
      <c r="H9782" s="110" t="s">
        <v>6152</v>
      </c>
      <c r="I9782" s="110"/>
    </row>
    <row r="9783" spans="1:9" ht="11.25" customHeight="1" x14ac:dyDescent="0.2">
      <c r="A9783" s="181">
        <v>106466</v>
      </c>
      <c r="B9783" s="182" t="s">
        <v>3434</v>
      </c>
      <c r="C9783" s="182" t="s">
        <v>178</v>
      </c>
      <c r="D9783" s="183">
        <v>44622</v>
      </c>
      <c r="E9783" s="188" t="s">
        <v>7328</v>
      </c>
      <c r="F9783" s="186">
        <v>0</v>
      </c>
      <c r="G9783" s="185" t="s">
        <v>12104</v>
      </c>
      <c r="H9783" s="110" t="s">
        <v>6521</v>
      </c>
      <c r="I9783" s="110"/>
    </row>
    <row r="9784" spans="1:9" ht="11.25" customHeight="1" x14ac:dyDescent="0.2">
      <c r="A9784" s="181">
        <v>106467</v>
      </c>
      <c r="B9784" s="182" t="s">
        <v>2039</v>
      </c>
      <c r="C9784" s="182" t="s">
        <v>178</v>
      </c>
      <c r="D9784" s="183"/>
      <c r="E9784" s="188" t="s">
        <v>15193</v>
      </c>
      <c r="F9784" s="186">
        <v>125046</v>
      </c>
      <c r="G9784" s="185" t="s">
        <v>12106</v>
      </c>
      <c r="H9784" s="110" t="s">
        <v>6521</v>
      </c>
      <c r="I9784" s="110"/>
    </row>
    <row r="9785" spans="1:9" ht="11.25" customHeight="1" x14ac:dyDescent="0.2">
      <c r="A9785" s="181">
        <v>106468</v>
      </c>
      <c r="B9785" s="182" t="s">
        <v>768</v>
      </c>
      <c r="C9785" s="182" t="s">
        <v>183</v>
      </c>
      <c r="D9785" s="183"/>
      <c r="E9785" s="188" t="s">
        <v>15193</v>
      </c>
      <c r="F9785" s="186">
        <v>0</v>
      </c>
      <c r="G9785" s="185" t="s">
        <v>12108</v>
      </c>
      <c r="H9785" s="110" t="s">
        <v>6521</v>
      </c>
      <c r="I9785" s="110"/>
    </row>
    <row r="9786" spans="1:9" ht="11.25" customHeight="1" x14ac:dyDescent="0.2">
      <c r="A9786" s="181">
        <v>106469</v>
      </c>
      <c r="B9786" s="182" t="s">
        <v>764</v>
      </c>
      <c r="C9786" s="182" t="s">
        <v>183</v>
      </c>
      <c r="D9786" s="183"/>
      <c r="E9786" s="188" t="s">
        <v>15193</v>
      </c>
      <c r="F9786" s="186">
        <v>0</v>
      </c>
      <c r="G9786" s="185" t="s">
        <v>12110</v>
      </c>
      <c r="H9786" s="110" t="s">
        <v>6521</v>
      </c>
      <c r="I9786" s="110"/>
    </row>
    <row r="9787" spans="1:9" ht="11.25" customHeight="1" x14ac:dyDescent="0.2">
      <c r="A9787" s="181">
        <v>106470</v>
      </c>
      <c r="B9787" s="182" t="s">
        <v>10269</v>
      </c>
      <c r="C9787" s="182" t="s">
        <v>183</v>
      </c>
      <c r="D9787" s="183"/>
      <c r="E9787" s="188" t="s">
        <v>15193</v>
      </c>
      <c r="F9787" s="186">
        <v>0</v>
      </c>
      <c r="G9787" s="185" t="s">
        <v>12112</v>
      </c>
      <c r="H9787" s="110" t="s">
        <v>6521</v>
      </c>
      <c r="I9787" s="110"/>
    </row>
    <row r="9788" spans="1:9" ht="11.25" customHeight="1" x14ac:dyDescent="0.2">
      <c r="A9788" s="181">
        <v>106471</v>
      </c>
      <c r="B9788" s="182" t="s">
        <v>1931</v>
      </c>
      <c r="C9788" s="182" t="s">
        <v>171</v>
      </c>
      <c r="D9788" s="183"/>
      <c r="E9788" s="188" t="s">
        <v>15193</v>
      </c>
      <c r="F9788" s="186">
        <v>0</v>
      </c>
      <c r="G9788" s="185" t="s">
        <v>6507</v>
      </c>
      <c r="H9788" s="110" t="s">
        <v>6406</v>
      </c>
      <c r="I9788" s="110"/>
    </row>
    <row r="9789" spans="1:9" ht="11.25" customHeight="1" x14ac:dyDescent="0.2">
      <c r="A9789" s="181">
        <v>106472</v>
      </c>
      <c r="B9789" s="182" t="s">
        <v>10268</v>
      </c>
      <c r="C9789" s="182" t="s">
        <v>178</v>
      </c>
      <c r="D9789" s="183">
        <v>44602</v>
      </c>
      <c r="E9789" s="188" t="s">
        <v>7328</v>
      </c>
      <c r="F9789" s="186">
        <v>0</v>
      </c>
      <c r="G9789" s="185" t="s">
        <v>12114</v>
      </c>
      <c r="H9789" s="110" t="s">
        <v>8033</v>
      </c>
      <c r="I9789" s="110"/>
    </row>
    <row r="9790" spans="1:9" ht="11.25" customHeight="1" x14ac:dyDescent="0.2">
      <c r="A9790" s="181">
        <v>106473</v>
      </c>
      <c r="B9790" s="182" t="s">
        <v>2694</v>
      </c>
      <c r="C9790" s="182" t="s">
        <v>178</v>
      </c>
      <c r="D9790" s="183">
        <v>44602</v>
      </c>
      <c r="E9790" s="188" t="s">
        <v>7328</v>
      </c>
      <c r="F9790" s="186">
        <v>175824</v>
      </c>
      <c r="G9790" s="185" t="s">
        <v>12116</v>
      </c>
      <c r="H9790" s="110" t="s">
        <v>6236</v>
      </c>
      <c r="I9790" s="110"/>
    </row>
    <row r="9791" spans="1:9" ht="11.25" customHeight="1" x14ac:dyDescent="0.2">
      <c r="A9791" s="181">
        <v>106474</v>
      </c>
      <c r="B9791" s="182" t="s">
        <v>2692</v>
      </c>
      <c r="C9791" s="182" t="s">
        <v>178</v>
      </c>
      <c r="D9791" s="183">
        <v>44589</v>
      </c>
      <c r="E9791" s="188" t="s">
        <v>7328</v>
      </c>
      <c r="F9791" s="186">
        <v>104264</v>
      </c>
      <c r="G9791" s="185" t="s">
        <v>12118</v>
      </c>
      <c r="H9791" s="110" t="s">
        <v>6236</v>
      </c>
      <c r="I9791" s="110"/>
    </row>
    <row r="9792" spans="1:9" ht="11.25" customHeight="1" x14ac:dyDescent="0.2">
      <c r="A9792" s="181">
        <v>106475</v>
      </c>
      <c r="B9792" s="182" t="s">
        <v>1218</v>
      </c>
      <c r="C9792" s="182" t="s">
        <v>178</v>
      </c>
      <c r="D9792" s="183">
        <v>44589</v>
      </c>
      <c r="E9792" s="188" t="s">
        <v>7328</v>
      </c>
      <c r="F9792" s="186">
        <v>27703</v>
      </c>
      <c r="G9792" s="185" t="s">
        <v>12119</v>
      </c>
      <c r="H9792" s="110" t="s">
        <v>6312</v>
      </c>
      <c r="I9792" s="110"/>
    </row>
    <row r="9793" spans="1:9" ht="11.25" customHeight="1" x14ac:dyDescent="0.2">
      <c r="A9793" s="181">
        <v>106476</v>
      </c>
      <c r="B9793" s="182" t="s">
        <v>6936</v>
      </c>
      <c r="C9793" s="182" t="s">
        <v>178</v>
      </c>
      <c r="D9793" s="183">
        <v>44589</v>
      </c>
      <c r="E9793" s="188" t="s">
        <v>7328</v>
      </c>
      <c r="F9793" s="186">
        <v>14680.01</v>
      </c>
      <c r="G9793" s="185" t="s">
        <v>12120</v>
      </c>
      <c r="H9793" s="110" t="s">
        <v>6236</v>
      </c>
      <c r="I9793" s="110"/>
    </row>
    <row r="9794" spans="1:9" ht="11.25" customHeight="1" x14ac:dyDescent="0.2">
      <c r="A9794" s="181">
        <v>106477</v>
      </c>
      <c r="B9794" s="182" t="s">
        <v>6935</v>
      </c>
      <c r="C9794" s="182" t="s">
        <v>178</v>
      </c>
      <c r="D9794" s="184"/>
      <c r="E9794" s="188" t="s">
        <v>15193</v>
      </c>
      <c r="F9794" s="186">
        <v>25246</v>
      </c>
      <c r="G9794" s="185" t="s">
        <v>12121</v>
      </c>
      <c r="H9794" s="110" t="s">
        <v>6236</v>
      </c>
      <c r="I9794" s="110"/>
    </row>
    <row r="9795" spans="1:9" ht="11.25" customHeight="1" x14ac:dyDescent="0.2">
      <c r="A9795" s="181">
        <v>106478</v>
      </c>
      <c r="B9795" s="182" t="s">
        <v>3867</v>
      </c>
      <c r="C9795" s="182" t="s">
        <v>178</v>
      </c>
      <c r="D9795" s="183">
        <v>44591</v>
      </c>
      <c r="E9795" s="188" t="s">
        <v>7328</v>
      </c>
      <c r="F9795" s="186">
        <v>0</v>
      </c>
      <c r="G9795" s="185" t="s">
        <v>12122</v>
      </c>
      <c r="H9795" s="110" t="s">
        <v>6236</v>
      </c>
      <c r="I9795" s="110"/>
    </row>
    <row r="9796" spans="1:9" ht="11.25" customHeight="1" x14ac:dyDescent="0.2">
      <c r="A9796" s="181">
        <v>106479</v>
      </c>
      <c r="B9796" s="182" t="s">
        <v>6934</v>
      </c>
      <c r="C9796" s="182" t="s">
        <v>178</v>
      </c>
      <c r="D9796" s="183"/>
      <c r="E9796" s="188" t="s">
        <v>15193</v>
      </c>
      <c r="F9796" s="186">
        <v>35193</v>
      </c>
      <c r="G9796" s="185" t="s">
        <v>12123</v>
      </c>
      <c r="H9796" s="110" t="s">
        <v>6236</v>
      </c>
      <c r="I9796" s="110"/>
    </row>
    <row r="9797" spans="1:9" ht="11.25" customHeight="1" x14ac:dyDescent="0.2">
      <c r="A9797" s="181">
        <v>106480</v>
      </c>
      <c r="B9797" s="182" t="s">
        <v>10267</v>
      </c>
      <c r="C9797" s="182" t="s">
        <v>178</v>
      </c>
      <c r="D9797" s="183"/>
      <c r="E9797" s="188" t="s">
        <v>15193</v>
      </c>
      <c r="F9797" s="186">
        <v>0</v>
      </c>
      <c r="G9797" s="185" t="s">
        <v>6944</v>
      </c>
      <c r="H9797" s="110" t="s">
        <v>6152</v>
      </c>
      <c r="I9797" s="110"/>
    </row>
    <row r="9798" spans="1:9" ht="11.25" customHeight="1" x14ac:dyDescent="0.2">
      <c r="A9798" s="181">
        <v>106481</v>
      </c>
      <c r="B9798" s="182" t="s">
        <v>1214</v>
      </c>
      <c r="C9798" s="182" t="s">
        <v>178</v>
      </c>
      <c r="D9798" s="183">
        <v>44589</v>
      </c>
      <c r="E9798" s="188" t="s">
        <v>7328</v>
      </c>
      <c r="F9798" s="186">
        <v>0</v>
      </c>
      <c r="G9798" s="185" t="s">
        <v>12124</v>
      </c>
      <c r="H9798" s="110" t="s">
        <v>6236</v>
      </c>
      <c r="I9798" s="110"/>
    </row>
    <row r="9799" spans="1:9" ht="11.25" customHeight="1" x14ac:dyDescent="0.2">
      <c r="A9799" s="181">
        <v>106482</v>
      </c>
      <c r="B9799" s="182" t="s">
        <v>6933</v>
      </c>
      <c r="C9799" s="182" t="s">
        <v>178</v>
      </c>
      <c r="D9799" s="183"/>
      <c r="E9799" s="188" t="s">
        <v>15193</v>
      </c>
      <c r="F9799" s="186">
        <v>9506.01</v>
      </c>
      <c r="G9799" s="185" t="s">
        <v>6096</v>
      </c>
      <c r="H9799" s="110" t="s">
        <v>6168</v>
      </c>
      <c r="I9799" s="110"/>
    </row>
    <row r="9800" spans="1:9" ht="11.25" customHeight="1" x14ac:dyDescent="0.2">
      <c r="A9800" s="181">
        <v>106483</v>
      </c>
      <c r="B9800" s="182" t="s">
        <v>10266</v>
      </c>
      <c r="C9800" s="182" t="s">
        <v>178</v>
      </c>
      <c r="D9800" s="183">
        <v>44589</v>
      </c>
      <c r="E9800" s="188" t="s">
        <v>7328</v>
      </c>
      <c r="F9800" s="186">
        <v>0</v>
      </c>
      <c r="G9800" s="185" t="s">
        <v>6096</v>
      </c>
      <c r="H9800" s="110" t="s">
        <v>6168</v>
      </c>
      <c r="I9800" s="110"/>
    </row>
    <row r="9801" spans="1:9" ht="11.25" customHeight="1" x14ac:dyDescent="0.2">
      <c r="A9801" s="181">
        <v>106484</v>
      </c>
      <c r="B9801" s="182" t="s">
        <v>6932</v>
      </c>
      <c r="C9801" s="182" t="s">
        <v>178</v>
      </c>
      <c r="D9801" s="184">
        <v>44590</v>
      </c>
      <c r="E9801" s="188" t="s">
        <v>7328</v>
      </c>
      <c r="F9801" s="186">
        <v>59147</v>
      </c>
      <c r="G9801" s="185" t="s">
        <v>6096</v>
      </c>
      <c r="H9801" s="110" t="s">
        <v>6168</v>
      </c>
      <c r="I9801" s="110"/>
    </row>
    <row r="9802" spans="1:9" ht="11.25" customHeight="1" x14ac:dyDescent="0.2">
      <c r="A9802" s="181">
        <v>106485</v>
      </c>
      <c r="B9802" s="182" t="s">
        <v>1232</v>
      </c>
      <c r="C9802" s="182" t="s">
        <v>178</v>
      </c>
      <c r="D9802" s="184"/>
      <c r="E9802" s="188" t="s">
        <v>15193</v>
      </c>
      <c r="F9802" s="186">
        <v>31033</v>
      </c>
      <c r="G9802" s="185" t="s">
        <v>6096</v>
      </c>
      <c r="H9802" s="110" t="s">
        <v>6168</v>
      </c>
      <c r="I9802" s="110"/>
    </row>
    <row r="9803" spans="1:9" ht="11.25" customHeight="1" x14ac:dyDescent="0.2">
      <c r="A9803" s="181">
        <v>106486</v>
      </c>
      <c r="B9803" s="182" t="s">
        <v>1231</v>
      </c>
      <c r="C9803" s="182" t="s">
        <v>178</v>
      </c>
      <c r="D9803" s="184">
        <v>44590</v>
      </c>
      <c r="E9803" s="188" t="s">
        <v>7328</v>
      </c>
      <c r="F9803" s="186">
        <v>0</v>
      </c>
      <c r="G9803" s="185" t="s">
        <v>12130</v>
      </c>
      <c r="H9803" s="110" t="s">
        <v>6266</v>
      </c>
      <c r="I9803" s="110"/>
    </row>
    <row r="9804" spans="1:9" ht="11.25" customHeight="1" x14ac:dyDescent="0.2">
      <c r="A9804" s="181">
        <v>106487</v>
      </c>
      <c r="B9804" s="182" t="s">
        <v>1234</v>
      </c>
      <c r="C9804" s="182" t="s">
        <v>178</v>
      </c>
      <c r="D9804" s="183"/>
      <c r="E9804" s="188" t="s">
        <v>15193</v>
      </c>
      <c r="F9804" s="186">
        <v>11090</v>
      </c>
      <c r="G9804" s="185" t="s">
        <v>11069</v>
      </c>
      <c r="H9804" s="110" t="s">
        <v>6356</v>
      </c>
      <c r="I9804" s="110"/>
    </row>
    <row r="9805" spans="1:9" ht="11.25" customHeight="1" x14ac:dyDescent="0.2">
      <c r="A9805" s="181">
        <v>106488</v>
      </c>
      <c r="B9805" s="182" t="s">
        <v>10265</v>
      </c>
      <c r="C9805" s="182" t="s">
        <v>178</v>
      </c>
      <c r="D9805" s="183">
        <v>44590</v>
      </c>
      <c r="E9805" s="188" t="s">
        <v>7328</v>
      </c>
      <c r="F9805" s="186">
        <v>0</v>
      </c>
      <c r="G9805" s="185" t="s">
        <v>12133</v>
      </c>
      <c r="H9805" s="110" t="s">
        <v>6356</v>
      </c>
      <c r="I9805" s="110"/>
    </row>
    <row r="9806" spans="1:9" ht="11.25" customHeight="1" x14ac:dyDescent="0.2">
      <c r="A9806" s="181">
        <v>106489</v>
      </c>
      <c r="B9806" s="182" t="s">
        <v>7018</v>
      </c>
      <c r="C9806" s="182" t="s">
        <v>178</v>
      </c>
      <c r="D9806" s="183"/>
      <c r="E9806" s="188" t="s">
        <v>15193</v>
      </c>
      <c r="F9806" s="186">
        <v>30524</v>
      </c>
      <c r="G9806" s="185" t="s">
        <v>12135</v>
      </c>
      <c r="H9806" s="110" t="s">
        <v>6356</v>
      </c>
      <c r="I9806" s="110"/>
    </row>
    <row r="9807" spans="1:9" ht="11.25" customHeight="1" x14ac:dyDescent="0.2">
      <c r="A9807" s="181">
        <v>106490</v>
      </c>
      <c r="B9807" s="182" t="s">
        <v>2427</v>
      </c>
      <c r="C9807" s="182" t="s">
        <v>178</v>
      </c>
      <c r="D9807" s="183"/>
      <c r="E9807" s="188" t="s">
        <v>15193</v>
      </c>
      <c r="F9807" s="186">
        <v>0</v>
      </c>
      <c r="G9807" s="185" t="s">
        <v>12136</v>
      </c>
      <c r="H9807" s="110" t="s">
        <v>6342</v>
      </c>
      <c r="I9807" s="110"/>
    </row>
    <row r="9808" spans="1:9" ht="11.25" customHeight="1" x14ac:dyDescent="0.2">
      <c r="A9808" s="181">
        <v>106491</v>
      </c>
      <c r="B9808" s="182" t="s">
        <v>3866</v>
      </c>
      <c r="C9808" s="182" t="s">
        <v>178</v>
      </c>
      <c r="D9808" s="183">
        <v>44589</v>
      </c>
      <c r="E9808" s="188" t="s">
        <v>7328</v>
      </c>
      <c r="F9808" s="186">
        <v>0</v>
      </c>
      <c r="G9808" s="185" t="s">
        <v>12137</v>
      </c>
      <c r="H9808" s="110" t="s">
        <v>6342</v>
      </c>
      <c r="I9808" s="110"/>
    </row>
    <row r="9809" spans="1:9" ht="11.25" customHeight="1" x14ac:dyDescent="0.2">
      <c r="A9809" s="181">
        <v>106492</v>
      </c>
      <c r="B9809" s="182" t="s">
        <v>1230</v>
      </c>
      <c r="C9809" s="182" t="s">
        <v>178</v>
      </c>
      <c r="D9809" s="183">
        <v>44590</v>
      </c>
      <c r="E9809" s="188" t="s">
        <v>7328</v>
      </c>
      <c r="F9809" s="186">
        <v>27461</v>
      </c>
      <c r="G9809" s="185" t="s">
        <v>12138</v>
      </c>
      <c r="H9809" s="110" t="s">
        <v>6215</v>
      </c>
      <c r="I9809" s="110"/>
    </row>
    <row r="9810" spans="1:9" ht="11.25" customHeight="1" x14ac:dyDescent="0.2">
      <c r="A9810" s="181">
        <v>106493</v>
      </c>
      <c r="B9810" s="182" t="s">
        <v>1238</v>
      </c>
      <c r="C9810" s="182" t="s">
        <v>178</v>
      </c>
      <c r="D9810" s="183"/>
      <c r="E9810" s="188" t="s">
        <v>15193</v>
      </c>
      <c r="F9810" s="186">
        <v>123</v>
      </c>
      <c r="G9810" s="185" t="s">
        <v>12139</v>
      </c>
      <c r="H9810" s="110" t="s">
        <v>6215</v>
      </c>
      <c r="I9810" s="110"/>
    </row>
    <row r="9811" spans="1:9" ht="11.25" customHeight="1" x14ac:dyDescent="0.2">
      <c r="A9811" s="181">
        <v>106494</v>
      </c>
      <c r="B9811" s="182" t="s">
        <v>10264</v>
      </c>
      <c r="C9811" s="182" t="s">
        <v>178</v>
      </c>
      <c r="D9811" s="183">
        <v>44592</v>
      </c>
      <c r="E9811" s="188" t="s">
        <v>7328</v>
      </c>
      <c r="F9811" s="186">
        <v>0</v>
      </c>
      <c r="G9811" s="185" t="s">
        <v>12139</v>
      </c>
      <c r="H9811" s="110" t="s">
        <v>6215</v>
      </c>
      <c r="I9811" s="110"/>
    </row>
    <row r="9812" spans="1:9" ht="11.25" customHeight="1" x14ac:dyDescent="0.2">
      <c r="A9812" s="181">
        <v>106495</v>
      </c>
      <c r="B9812" s="182" t="s">
        <v>6931</v>
      </c>
      <c r="C9812" s="182" t="s">
        <v>178</v>
      </c>
      <c r="D9812" s="183">
        <v>44593</v>
      </c>
      <c r="E9812" s="188" t="s">
        <v>7328</v>
      </c>
      <c r="F9812" s="186">
        <v>16190</v>
      </c>
      <c r="G9812" s="185" t="s">
        <v>6096</v>
      </c>
      <c r="H9812" s="110" t="s">
        <v>6287</v>
      </c>
      <c r="I9812" s="110"/>
    </row>
    <row r="9813" spans="1:9" ht="11.25" customHeight="1" x14ac:dyDescent="0.2">
      <c r="A9813" s="181">
        <v>106496</v>
      </c>
      <c r="B9813" s="182" t="s">
        <v>6929</v>
      </c>
      <c r="C9813" s="182" t="s">
        <v>178</v>
      </c>
      <c r="D9813" s="183"/>
      <c r="E9813" s="188" t="s">
        <v>15193</v>
      </c>
      <c r="F9813" s="186">
        <v>4859</v>
      </c>
      <c r="G9813" s="185" t="s">
        <v>6096</v>
      </c>
      <c r="H9813" s="110" t="s">
        <v>6287</v>
      </c>
      <c r="I9813" s="110"/>
    </row>
    <row r="9814" spans="1:9" ht="11.25" customHeight="1" x14ac:dyDescent="0.2">
      <c r="A9814" s="181">
        <v>106497</v>
      </c>
      <c r="B9814" s="182" t="s">
        <v>10263</v>
      </c>
      <c r="C9814" s="182" t="s">
        <v>178</v>
      </c>
      <c r="D9814" s="183">
        <v>44590</v>
      </c>
      <c r="E9814" s="188" t="s">
        <v>7328</v>
      </c>
      <c r="F9814" s="186">
        <v>0</v>
      </c>
      <c r="G9814" s="185" t="s">
        <v>6096</v>
      </c>
      <c r="H9814" s="110" t="s">
        <v>6521</v>
      </c>
      <c r="I9814" s="110"/>
    </row>
    <row r="9815" spans="1:9" ht="11.25" customHeight="1" x14ac:dyDescent="0.2">
      <c r="A9815" s="181">
        <v>106498</v>
      </c>
      <c r="B9815" s="182" t="s">
        <v>1295</v>
      </c>
      <c r="C9815" s="182" t="s">
        <v>178</v>
      </c>
      <c r="D9815" s="183"/>
      <c r="E9815" s="188" t="s">
        <v>15193</v>
      </c>
      <c r="F9815" s="186">
        <v>12674</v>
      </c>
      <c r="G9815" s="185" t="s">
        <v>6096</v>
      </c>
      <c r="H9815" s="110" t="s">
        <v>6521</v>
      </c>
      <c r="I9815" s="110"/>
    </row>
    <row r="9816" spans="1:9" ht="11.25" customHeight="1" x14ac:dyDescent="0.2">
      <c r="A9816" s="181">
        <v>106499</v>
      </c>
      <c r="B9816" s="182" t="s">
        <v>10262</v>
      </c>
      <c r="C9816" s="182" t="s">
        <v>178</v>
      </c>
      <c r="D9816" s="183"/>
      <c r="E9816" s="188" t="s">
        <v>15193</v>
      </c>
      <c r="F9816" s="186">
        <v>0</v>
      </c>
      <c r="G9816" s="185" t="s">
        <v>6096</v>
      </c>
      <c r="H9816" s="110" t="s">
        <v>6521</v>
      </c>
      <c r="I9816" s="110"/>
    </row>
    <row r="9817" spans="1:9" ht="11.25" customHeight="1" x14ac:dyDescent="0.2">
      <c r="A9817" s="181">
        <v>106500</v>
      </c>
      <c r="B9817" s="182" t="s">
        <v>10261</v>
      </c>
      <c r="C9817" s="182" t="s">
        <v>178</v>
      </c>
      <c r="D9817" s="183"/>
      <c r="E9817" s="188" t="s">
        <v>15193</v>
      </c>
      <c r="F9817" s="186">
        <v>0</v>
      </c>
      <c r="G9817" s="185" t="s">
        <v>6096</v>
      </c>
      <c r="H9817" s="110" t="s">
        <v>6521</v>
      </c>
      <c r="I9817" s="110"/>
    </row>
    <row r="9818" spans="1:9" ht="11.25" customHeight="1" x14ac:dyDescent="0.2">
      <c r="A9818" s="181">
        <v>106501</v>
      </c>
      <c r="B9818" s="182" t="s">
        <v>1306</v>
      </c>
      <c r="C9818" s="182" t="s">
        <v>171</v>
      </c>
      <c r="D9818" s="183"/>
      <c r="E9818" s="188" t="s">
        <v>15193</v>
      </c>
      <c r="F9818" s="186">
        <v>0</v>
      </c>
      <c r="G9818" s="185" t="s">
        <v>6096</v>
      </c>
      <c r="H9818" s="110" t="s">
        <v>6521</v>
      </c>
      <c r="I9818" s="110"/>
    </row>
    <row r="9819" spans="1:9" ht="11.25" customHeight="1" x14ac:dyDescent="0.2">
      <c r="A9819" s="181">
        <v>106502</v>
      </c>
      <c r="B9819" s="182" t="s">
        <v>1314</v>
      </c>
      <c r="C9819" s="182" t="s">
        <v>178</v>
      </c>
      <c r="D9819" s="183"/>
      <c r="E9819" s="188" t="s">
        <v>15193</v>
      </c>
      <c r="F9819" s="186">
        <v>0</v>
      </c>
      <c r="G9819" s="185" t="s">
        <v>6096</v>
      </c>
      <c r="H9819" s="110" t="s">
        <v>6521</v>
      </c>
      <c r="I9819" s="110"/>
    </row>
    <row r="9820" spans="1:9" ht="11.25" customHeight="1" x14ac:dyDescent="0.2">
      <c r="A9820" s="181">
        <v>106503</v>
      </c>
      <c r="B9820" s="182" t="s">
        <v>1316</v>
      </c>
      <c r="C9820" s="182" t="s">
        <v>178</v>
      </c>
      <c r="D9820" s="183">
        <v>44590</v>
      </c>
      <c r="E9820" s="188" t="s">
        <v>7328</v>
      </c>
      <c r="F9820" s="186">
        <v>0</v>
      </c>
      <c r="G9820" s="185" t="s">
        <v>6096</v>
      </c>
      <c r="H9820" s="110" t="s">
        <v>6521</v>
      </c>
      <c r="I9820" s="110"/>
    </row>
    <row r="9821" spans="1:9" ht="11.25" customHeight="1" x14ac:dyDescent="0.2">
      <c r="A9821" s="181">
        <v>106504</v>
      </c>
      <c r="B9821" s="182" t="s">
        <v>1320</v>
      </c>
      <c r="C9821" s="182" t="s">
        <v>178</v>
      </c>
      <c r="D9821" s="183"/>
      <c r="E9821" s="188" t="s">
        <v>15193</v>
      </c>
      <c r="F9821" s="186">
        <v>8978</v>
      </c>
      <c r="G9821" s="185" t="s">
        <v>6375</v>
      </c>
      <c r="H9821" s="110" t="s">
        <v>6340</v>
      </c>
      <c r="I9821" s="110"/>
    </row>
    <row r="9822" spans="1:9" ht="11.25" customHeight="1" x14ac:dyDescent="0.2">
      <c r="A9822" s="181">
        <v>106505</v>
      </c>
      <c r="B9822" s="182" t="s">
        <v>10260</v>
      </c>
      <c r="C9822" s="182" t="s">
        <v>178</v>
      </c>
      <c r="D9822" s="183"/>
      <c r="E9822" s="188" t="s">
        <v>15193</v>
      </c>
      <c r="F9822" s="186">
        <v>0</v>
      </c>
      <c r="G9822" s="185" t="s">
        <v>6096</v>
      </c>
      <c r="H9822" s="110" t="s">
        <v>6141</v>
      </c>
      <c r="I9822" s="110"/>
    </row>
    <row r="9823" spans="1:9" ht="11.25" customHeight="1" x14ac:dyDescent="0.2">
      <c r="A9823" s="181">
        <v>106506</v>
      </c>
      <c r="B9823" s="182" t="s">
        <v>3057</v>
      </c>
      <c r="C9823" s="182" t="s">
        <v>178</v>
      </c>
      <c r="D9823" s="183">
        <v>44592</v>
      </c>
      <c r="E9823" s="188" t="s">
        <v>7328</v>
      </c>
      <c r="F9823" s="186">
        <v>0</v>
      </c>
      <c r="G9823" s="185" t="s">
        <v>6096</v>
      </c>
      <c r="H9823" s="110" t="s">
        <v>6168</v>
      </c>
      <c r="I9823" s="110"/>
    </row>
    <row r="9824" spans="1:9" ht="11.25" customHeight="1" x14ac:dyDescent="0.2">
      <c r="A9824" s="181">
        <v>106507</v>
      </c>
      <c r="B9824" s="182" t="s">
        <v>1350</v>
      </c>
      <c r="C9824" s="182" t="s">
        <v>178</v>
      </c>
      <c r="D9824" s="184">
        <v>44591</v>
      </c>
      <c r="E9824" s="188" t="s">
        <v>7328</v>
      </c>
      <c r="F9824" s="186">
        <v>24187</v>
      </c>
      <c r="G9824" s="185" t="s">
        <v>6364</v>
      </c>
      <c r="H9824" s="110" t="s">
        <v>6166</v>
      </c>
      <c r="I9824" s="110"/>
    </row>
    <row r="9825" spans="1:9" ht="11.25" customHeight="1" x14ac:dyDescent="0.2">
      <c r="A9825" s="181">
        <v>106508</v>
      </c>
      <c r="B9825" s="182" t="s">
        <v>1353</v>
      </c>
      <c r="C9825" s="182" t="s">
        <v>178</v>
      </c>
      <c r="D9825" s="183">
        <v>44591</v>
      </c>
      <c r="E9825" s="188" t="s">
        <v>7328</v>
      </c>
      <c r="F9825" s="186">
        <v>8838</v>
      </c>
      <c r="G9825" s="185" t="s">
        <v>6517</v>
      </c>
      <c r="H9825" s="110" t="s">
        <v>6344</v>
      </c>
      <c r="I9825" s="110"/>
    </row>
    <row r="9826" spans="1:9" ht="11.25" customHeight="1" x14ac:dyDescent="0.2">
      <c r="A9826" s="181">
        <v>106509</v>
      </c>
      <c r="B9826" s="182" t="s">
        <v>1354</v>
      </c>
      <c r="C9826" s="182" t="s">
        <v>178</v>
      </c>
      <c r="D9826" s="183"/>
      <c r="E9826" s="188" t="s">
        <v>15193</v>
      </c>
      <c r="F9826" s="186">
        <v>7393.01</v>
      </c>
      <c r="G9826" s="185" t="s">
        <v>12147</v>
      </c>
      <c r="H9826" s="110" t="s">
        <v>6116</v>
      </c>
      <c r="I9826" s="110"/>
    </row>
    <row r="9827" spans="1:9" ht="11.25" customHeight="1" x14ac:dyDescent="0.2">
      <c r="A9827" s="181">
        <v>106510</v>
      </c>
      <c r="B9827" s="182" t="s">
        <v>1355</v>
      </c>
      <c r="C9827" s="182" t="s">
        <v>178</v>
      </c>
      <c r="D9827" s="184"/>
      <c r="E9827" s="188" t="s">
        <v>15193</v>
      </c>
      <c r="F9827" s="186">
        <v>0</v>
      </c>
      <c r="G9827" s="185" t="s">
        <v>6096</v>
      </c>
      <c r="H9827" s="110" t="s">
        <v>6203</v>
      </c>
      <c r="I9827" s="110"/>
    </row>
    <row r="9828" spans="1:9" ht="11.25" customHeight="1" x14ac:dyDescent="0.2">
      <c r="A9828" s="181">
        <v>106511</v>
      </c>
      <c r="B9828" s="182" t="s">
        <v>10259</v>
      </c>
      <c r="C9828" s="182" t="s">
        <v>178</v>
      </c>
      <c r="D9828" s="183">
        <v>45033</v>
      </c>
      <c r="E9828" s="188" t="s">
        <v>15194</v>
      </c>
      <c r="F9828" s="186">
        <v>0</v>
      </c>
      <c r="G9828" s="185" t="s">
        <v>12150</v>
      </c>
      <c r="H9828" s="110" t="s">
        <v>6367</v>
      </c>
      <c r="I9828" s="110"/>
    </row>
    <row r="9829" spans="1:9" ht="11.25" customHeight="1" x14ac:dyDescent="0.2">
      <c r="A9829" s="181">
        <v>106512</v>
      </c>
      <c r="B9829" s="182" t="s">
        <v>3002</v>
      </c>
      <c r="C9829" s="182" t="s">
        <v>178</v>
      </c>
      <c r="D9829" s="183"/>
      <c r="E9829" s="188" t="s">
        <v>15193</v>
      </c>
      <c r="F9829" s="186">
        <v>1430380</v>
      </c>
      <c r="G9829" s="185" t="s">
        <v>12151</v>
      </c>
      <c r="H9829" s="110" t="s">
        <v>6367</v>
      </c>
      <c r="I9829" s="110"/>
    </row>
    <row r="9830" spans="1:9" ht="11.25" customHeight="1" x14ac:dyDescent="0.2">
      <c r="A9830" s="181">
        <v>106513</v>
      </c>
      <c r="B9830" s="182" t="s">
        <v>10258</v>
      </c>
      <c r="C9830" s="182" t="s">
        <v>178</v>
      </c>
      <c r="D9830" s="183"/>
      <c r="E9830" s="188" t="s">
        <v>15193</v>
      </c>
      <c r="F9830" s="186">
        <v>0</v>
      </c>
      <c r="G9830" s="185" t="s">
        <v>6096</v>
      </c>
      <c r="H9830" s="110" t="s">
        <v>6342</v>
      </c>
      <c r="I9830" s="110"/>
    </row>
    <row r="9831" spans="1:9" ht="11.25" customHeight="1" x14ac:dyDescent="0.2">
      <c r="A9831" s="181">
        <v>106514</v>
      </c>
      <c r="B9831" s="182" t="s">
        <v>10257</v>
      </c>
      <c r="C9831" s="182" t="s">
        <v>178</v>
      </c>
      <c r="D9831" s="183"/>
      <c r="E9831" s="188" t="s">
        <v>15193</v>
      </c>
      <c r="F9831" s="186">
        <v>0</v>
      </c>
      <c r="G9831" s="185" t="s">
        <v>12152</v>
      </c>
      <c r="H9831" s="110" t="s">
        <v>6121</v>
      </c>
      <c r="I9831" s="110"/>
    </row>
    <row r="9832" spans="1:9" ht="11.25" customHeight="1" x14ac:dyDescent="0.2">
      <c r="A9832" s="181">
        <v>106515</v>
      </c>
      <c r="B9832" s="182" t="s">
        <v>10256</v>
      </c>
      <c r="C9832" s="182" t="s">
        <v>178</v>
      </c>
      <c r="D9832" s="183"/>
      <c r="E9832" s="188" t="s">
        <v>15193</v>
      </c>
      <c r="F9832" s="186">
        <v>0</v>
      </c>
      <c r="G9832" s="185" t="s">
        <v>12153</v>
      </c>
      <c r="H9832" s="110" t="s">
        <v>6121</v>
      </c>
      <c r="I9832" s="110"/>
    </row>
    <row r="9833" spans="1:9" ht="11.25" customHeight="1" x14ac:dyDescent="0.2">
      <c r="A9833" s="181">
        <v>106516</v>
      </c>
      <c r="B9833" s="182" t="s">
        <v>10255</v>
      </c>
      <c r="C9833" s="182" t="s">
        <v>178</v>
      </c>
      <c r="D9833" s="183"/>
      <c r="E9833" s="188" t="s">
        <v>15193</v>
      </c>
      <c r="F9833" s="186">
        <v>0</v>
      </c>
      <c r="G9833" s="185" t="s">
        <v>12154</v>
      </c>
      <c r="H9833" s="110" t="s">
        <v>6121</v>
      </c>
      <c r="I9833" s="110"/>
    </row>
    <row r="9834" spans="1:9" ht="11.25" customHeight="1" x14ac:dyDescent="0.2">
      <c r="A9834" s="181">
        <v>106517</v>
      </c>
      <c r="B9834" s="182" t="s">
        <v>10254</v>
      </c>
      <c r="C9834" s="182" t="s">
        <v>178</v>
      </c>
      <c r="D9834" s="184"/>
      <c r="E9834" s="188" t="s">
        <v>15193</v>
      </c>
      <c r="F9834" s="186">
        <v>0</v>
      </c>
      <c r="G9834" s="185" t="s">
        <v>12155</v>
      </c>
      <c r="H9834" s="110" t="s">
        <v>6121</v>
      </c>
      <c r="I9834" s="110"/>
    </row>
    <row r="9835" spans="1:9" ht="11.25" customHeight="1" x14ac:dyDescent="0.2">
      <c r="A9835" s="181">
        <v>106518</v>
      </c>
      <c r="B9835" s="182" t="s">
        <v>10253</v>
      </c>
      <c r="C9835" s="182" t="s">
        <v>178</v>
      </c>
      <c r="D9835" s="184"/>
      <c r="E9835" s="188" t="s">
        <v>15193</v>
      </c>
      <c r="F9835" s="186">
        <v>0</v>
      </c>
      <c r="G9835" s="185" t="s">
        <v>12156</v>
      </c>
      <c r="H9835" s="110" t="s">
        <v>6121</v>
      </c>
      <c r="I9835" s="110"/>
    </row>
    <row r="9836" spans="1:9" ht="11.25" customHeight="1" x14ac:dyDescent="0.2">
      <c r="A9836" s="181">
        <v>106519</v>
      </c>
      <c r="B9836" s="182" t="s">
        <v>10252</v>
      </c>
      <c r="C9836" s="182" t="s">
        <v>178</v>
      </c>
      <c r="D9836" s="184">
        <v>44590</v>
      </c>
      <c r="E9836" s="188" t="s">
        <v>7328</v>
      </c>
      <c r="F9836" s="186">
        <v>0</v>
      </c>
      <c r="G9836" s="185" t="s">
        <v>12157</v>
      </c>
      <c r="H9836" s="110" t="s">
        <v>6121</v>
      </c>
      <c r="I9836" s="110"/>
    </row>
    <row r="9837" spans="1:9" ht="11.25" customHeight="1" x14ac:dyDescent="0.2">
      <c r="A9837" s="181">
        <v>106520</v>
      </c>
      <c r="B9837" s="182" t="s">
        <v>6928</v>
      </c>
      <c r="C9837" s="182" t="s">
        <v>247</v>
      </c>
      <c r="D9837" s="183">
        <v>44590</v>
      </c>
      <c r="E9837" s="188" t="s">
        <v>7328</v>
      </c>
      <c r="F9837" s="186">
        <v>7230</v>
      </c>
      <c r="G9837" s="185" t="s">
        <v>12158</v>
      </c>
      <c r="H9837" s="110" t="s">
        <v>6121</v>
      </c>
      <c r="I9837" s="110"/>
    </row>
    <row r="9838" spans="1:9" ht="11.25" customHeight="1" x14ac:dyDescent="0.2">
      <c r="A9838" s="181">
        <v>106521</v>
      </c>
      <c r="B9838" s="182" t="s">
        <v>6927</v>
      </c>
      <c r="C9838" s="182" t="s">
        <v>247</v>
      </c>
      <c r="D9838" s="184">
        <v>44590</v>
      </c>
      <c r="E9838" s="188" t="s">
        <v>7328</v>
      </c>
      <c r="F9838" s="186">
        <v>7230</v>
      </c>
      <c r="G9838" s="185" t="s">
        <v>12159</v>
      </c>
      <c r="H9838" s="110" t="s">
        <v>6121</v>
      </c>
      <c r="I9838" s="110"/>
    </row>
    <row r="9839" spans="1:9" ht="11.25" customHeight="1" x14ac:dyDescent="0.2">
      <c r="A9839" s="181">
        <v>106522</v>
      </c>
      <c r="B9839" s="182" t="s">
        <v>1249</v>
      </c>
      <c r="C9839" s="182" t="s">
        <v>247</v>
      </c>
      <c r="D9839" s="183">
        <v>45033</v>
      </c>
      <c r="E9839" s="188" t="s">
        <v>15194</v>
      </c>
      <c r="F9839" s="186">
        <v>8530</v>
      </c>
      <c r="G9839" s="185" t="s">
        <v>12160</v>
      </c>
      <c r="H9839" s="110" t="s">
        <v>6121</v>
      </c>
      <c r="I9839" s="110"/>
    </row>
    <row r="9840" spans="1:9" ht="11.25" customHeight="1" x14ac:dyDescent="0.2">
      <c r="A9840" s="181">
        <v>106523</v>
      </c>
      <c r="B9840" s="182" t="s">
        <v>9076</v>
      </c>
      <c r="C9840" s="182" t="s">
        <v>178</v>
      </c>
      <c r="D9840" s="183"/>
      <c r="E9840" s="188" t="s">
        <v>15193</v>
      </c>
      <c r="F9840" s="186">
        <v>2757230</v>
      </c>
      <c r="G9840" s="185" t="s">
        <v>12161</v>
      </c>
      <c r="H9840" s="110" t="s">
        <v>6121</v>
      </c>
      <c r="I9840" s="110"/>
    </row>
    <row r="9841" spans="1:9" ht="11.25" customHeight="1" x14ac:dyDescent="0.2">
      <c r="A9841" s="181">
        <v>106525</v>
      </c>
      <c r="B9841" s="182" t="s">
        <v>10251</v>
      </c>
      <c r="C9841" s="182" t="s">
        <v>178</v>
      </c>
      <c r="D9841" s="184"/>
      <c r="E9841" s="188" t="s">
        <v>15193</v>
      </c>
      <c r="F9841" s="186">
        <v>0</v>
      </c>
      <c r="G9841" s="185" t="s">
        <v>12162</v>
      </c>
      <c r="H9841" s="110" t="s">
        <v>6370</v>
      </c>
      <c r="I9841" s="110"/>
    </row>
    <row r="9842" spans="1:9" ht="11.25" customHeight="1" x14ac:dyDescent="0.2">
      <c r="A9842" s="181">
        <v>106526</v>
      </c>
      <c r="B9842" s="182" t="s">
        <v>10250</v>
      </c>
      <c r="C9842" s="182" t="s">
        <v>178</v>
      </c>
      <c r="D9842" s="183"/>
      <c r="E9842" s="188" t="s">
        <v>15193</v>
      </c>
      <c r="F9842" s="186">
        <v>0</v>
      </c>
      <c r="G9842" s="185" t="s">
        <v>12162</v>
      </c>
      <c r="H9842" s="110" t="s">
        <v>6370</v>
      </c>
      <c r="I9842" s="110"/>
    </row>
    <row r="9843" spans="1:9" ht="11.25" customHeight="1" x14ac:dyDescent="0.2">
      <c r="A9843" s="181">
        <v>106527</v>
      </c>
      <c r="B9843" s="182" t="s">
        <v>10249</v>
      </c>
      <c r="C9843" s="182" t="s">
        <v>178</v>
      </c>
      <c r="D9843" s="184">
        <v>44589</v>
      </c>
      <c r="E9843" s="188" t="s">
        <v>7328</v>
      </c>
      <c r="F9843" s="186">
        <v>0</v>
      </c>
      <c r="G9843" s="185" t="s">
        <v>6096</v>
      </c>
      <c r="H9843" s="110" t="s">
        <v>6194</v>
      </c>
      <c r="I9843" s="110"/>
    </row>
    <row r="9844" spans="1:9" ht="11.25" customHeight="1" x14ac:dyDescent="0.2">
      <c r="A9844" s="181">
        <v>106528</v>
      </c>
      <c r="B9844" s="182" t="s">
        <v>6926</v>
      </c>
      <c r="C9844" s="182" t="s">
        <v>178</v>
      </c>
      <c r="D9844" s="184"/>
      <c r="E9844" s="188" t="s">
        <v>15193</v>
      </c>
      <c r="F9844" s="186">
        <v>36885</v>
      </c>
      <c r="G9844" s="185" t="s">
        <v>6096</v>
      </c>
      <c r="H9844" s="110" t="s">
        <v>6194</v>
      </c>
      <c r="I9844" s="110"/>
    </row>
    <row r="9845" spans="1:9" ht="11.25" customHeight="1" x14ac:dyDescent="0.2">
      <c r="A9845" s="181">
        <v>106529</v>
      </c>
      <c r="B9845" s="182" t="s">
        <v>10248</v>
      </c>
      <c r="C9845" s="182" t="s">
        <v>178</v>
      </c>
      <c r="D9845" s="184">
        <v>44591</v>
      </c>
      <c r="E9845" s="188" t="s">
        <v>7328</v>
      </c>
      <c r="F9845" s="186">
        <v>0</v>
      </c>
      <c r="G9845" s="185" t="s">
        <v>6096</v>
      </c>
      <c r="H9845" s="110" t="s">
        <v>6194</v>
      </c>
      <c r="I9845" s="110"/>
    </row>
    <row r="9846" spans="1:9" ht="11.25" customHeight="1" x14ac:dyDescent="0.2">
      <c r="A9846" s="181">
        <v>106530</v>
      </c>
      <c r="B9846" s="182" t="s">
        <v>6925</v>
      </c>
      <c r="C9846" s="182" t="s">
        <v>178</v>
      </c>
      <c r="D9846" s="184">
        <v>44591</v>
      </c>
      <c r="E9846" s="188" t="s">
        <v>7328</v>
      </c>
      <c r="F9846" s="186">
        <v>441</v>
      </c>
      <c r="G9846" s="185" t="s">
        <v>6096</v>
      </c>
      <c r="H9846" s="110" t="s">
        <v>6194</v>
      </c>
      <c r="I9846" s="110"/>
    </row>
    <row r="9847" spans="1:9" ht="11.25" customHeight="1" x14ac:dyDescent="0.2">
      <c r="A9847" s="181">
        <v>106531</v>
      </c>
      <c r="B9847" s="182" t="s">
        <v>1333</v>
      </c>
      <c r="C9847" s="182" t="s">
        <v>178</v>
      </c>
      <c r="D9847" s="183"/>
      <c r="E9847" s="188" t="s">
        <v>15193</v>
      </c>
      <c r="F9847" s="186">
        <v>27356.01</v>
      </c>
      <c r="G9847" s="185" t="s">
        <v>6096</v>
      </c>
      <c r="H9847" s="110" t="s">
        <v>6194</v>
      </c>
      <c r="I9847" s="110"/>
    </row>
    <row r="9848" spans="1:9" ht="11.25" customHeight="1" x14ac:dyDescent="0.2">
      <c r="A9848" s="181">
        <v>106532</v>
      </c>
      <c r="B9848" s="182" t="s">
        <v>2480</v>
      </c>
      <c r="C9848" s="182" t="s">
        <v>178</v>
      </c>
      <c r="D9848" s="183"/>
      <c r="E9848" s="188" t="s">
        <v>15193</v>
      </c>
      <c r="F9848" s="186">
        <v>0</v>
      </c>
      <c r="G9848" s="185" t="s">
        <v>11633</v>
      </c>
      <c r="H9848" s="110" t="s">
        <v>9778</v>
      </c>
      <c r="I9848" s="110"/>
    </row>
    <row r="9849" spans="1:9" ht="11.25" customHeight="1" x14ac:dyDescent="0.2">
      <c r="A9849" s="181">
        <v>106533</v>
      </c>
      <c r="B9849" s="182" t="s">
        <v>10247</v>
      </c>
      <c r="C9849" s="182" t="s">
        <v>178</v>
      </c>
      <c r="D9849" s="183"/>
      <c r="E9849" s="188" t="s">
        <v>15193</v>
      </c>
      <c r="F9849" s="186">
        <v>0</v>
      </c>
      <c r="G9849" s="185" t="s">
        <v>12164</v>
      </c>
      <c r="H9849" s="110" t="s">
        <v>9778</v>
      </c>
      <c r="I9849" s="110"/>
    </row>
    <row r="9850" spans="1:9" ht="11.25" customHeight="1" x14ac:dyDescent="0.2">
      <c r="A9850" s="181">
        <v>106534</v>
      </c>
      <c r="B9850" s="182" t="s">
        <v>1782</v>
      </c>
      <c r="C9850" s="182" t="s">
        <v>178</v>
      </c>
      <c r="D9850" s="183"/>
      <c r="E9850" s="188" t="s">
        <v>15193</v>
      </c>
      <c r="F9850" s="186">
        <v>0</v>
      </c>
      <c r="G9850" s="185" t="s">
        <v>11397</v>
      </c>
      <c r="H9850" s="110" t="s">
        <v>9778</v>
      </c>
      <c r="I9850" s="110"/>
    </row>
    <row r="9851" spans="1:9" ht="11.25" customHeight="1" x14ac:dyDescent="0.2">
      <c r="A9851" s="181">
        <v>106535</v>
      </c>
      <c r="B9851" s="182" t="s">
        <v>1783</v>
      </c>
      <c r="C9851" s="182" t="s">
        <v>178</v>
      </c>
      <c r="D9851" s="183"/>
      <c r="E9851" s="188" t="s">
        <v>15193</v>
      </c>
      <c r="F9851" s="186">
        <v>0</v>
      </c>
      <c r="G9851" s="185" t="s">
        <v>12167</v>
      </c>
      <c r="H9851" s="110" t="s">
        <v>9778</v>
      </c>
      <c r="I9851" s="110"/>
    </row>
    <row r="9852" spans="1:9" ht="11.25" customHeight="1" x14ac:dyDescent="0.2">
      <c r="A9852" s="181">
        <v>106536</v>
      </c>
      <c r="B9852" s="182" t="s">
        <v>1785</v>
      </c>
      <c r="C9852" s="182" t="s">
        <v>178</v>
      </c>
      <c r="D9852" s="183"/>
      <c r="E9852" s="188" t="s">
        <v>15193</v>
      </c>
      <c r="F9852" s="186">
        <v>0</v>
      </c>
      <c r="G9852" s="185" t="s">
        <v>11299</v>
      </c>
      <c r="H9852" s="110" t="s">
        <v>9778</v>
      </c>
      <c r="I9852" s="110"/>
    </row>
    <row r="9853" spans="1:9" ht="11.25" customHeight="1" x14ac:dyDescent="0.2">
      <c r="A9853" s="181">
        <v>106537</v>
      </c>
      <c r="B9853" s="182" t="s">
        <v>1784</v>
      </c>
      <c r="C9853" s="182" t="s">
        <v>178</v>
      </c>
      <c r="D9853" s="184"/>
      <c r="E9853" s="188" t="s">
        <v>15193</v>
      </c>
      <c r="F9853" s="186">
        <v>0</v>
      </c>
      <c r="G9853" s="185" t="s">
        <v>12169</v>
      </c>
      <c r="H9853" s="110" t="s">
        <v>9778</v>
      </c>
      <c r="I9853" s="110"/>
    </row>
    <row r="9854" spans="1:9" ht="11.25" customHeight="1" x14ac:dyDescent="0.2">
      <c r="A9854" s="181">
        <v>106538</v>
      </c>
      <c r="B9854" s="182" t="s">
        <v>1786</v>
      </c>
      <c r="C9854" s="182" t="s">
        <v>178</v>
      </c>
      <c r="D9854" s="183"/>
      <c r="E9854" s="188" t="s">
        <v>15193</v>
      </c>
      <c r="F9854" s="186">
        <v>0</v>
      </c>
      <c r="G9854" s="185" t="s">
        <v>11296</v>
      </c>
      <c r="H9854" s="110" t="s">
        <v>9778</v>
      </c>
      <c r="I9854" s="110"/>
    </row>
    <row r="9855" spans="1:9" ht="11.25" customHeight="1" x14ac:dyDescent="0.2">
      <c r="A9855" s="181">
        <v>106539</v>
      </c>
      <c r="B9855" s="182" t="s">
        <v>10246</v>
      </c>
      <c r="C9855" s="182" t="s">
        <v>178</v>
      </c>
      <c r="D9855" s="184">
        <v>44599</v>
      </c>
      <c r="E9855" s="188" t="s">
        <v>7328</v>
      </c>
      <c r="F9855" s="186">
        <v>0</v>
      </c>
      <c r="G9855" s="185" t="s">
        <v>12170</v>
      </c>
      <c r="H9855" s="110" t="s">
        <v>9778</v>
      </c>
      <c r="I9855" s="110"/>
    </row>
    <row r="9856" spans="1:9" ht="11.25" customHeight="1" x14ac:dyDescent="0.2">
      <c r="A9856" s="181">
        <v>106540</v>
      </c>
      <c r="B9856" s="182" t="s">
        <v>6924</v>
      </c>
      <c r="C9856" s="182" t="s">
        <v>178</v>
      </c>
      <c r="D9856" s="183"/>
      <c r="E9856" s="188" t="s">
        <v>15193</v>
      </c>
      <c r="F9856" s="186">
        <v>5762</v>
      </c>
      <c r="G9856" s="185" t="s">
        <v>12171</v>
      </c>
      <c r="H9856" s="110" t="s">
        <v>9778</v>
      </c>
      <c r="I9856" s="110"/>
    </row>
    <row r="9857" spans="1:9" ht="11.25" customHeight="1" x14ac:dyDescent="0.2">
      <c r="A9857" s="181">
        <v>106541</v>
      </c>
      <c r="B9857" s="182" t="s">
        <v>1885</v>
      </c>
      <c r="C9857" s="182" t="s">
        <v>171</v>
      </c>
      <c r="D9857" s="184">
        <v>44592</v>
      </c>
      <c r="E9857" s="188" t="s">
        <v>7328</v>
      </c>
      <c r="F9857" s="186">
        <v>0</v>
      </c>
      <c r="G9857" s="185" t="s">
        <v>6096</v>
      </c>
      <c r="H9857" s="110" t="s">
        <v>6203</v>
      </c>
      <c r="I9857" s="110"/>
    </row>
    <row r="9858" spans="1:9" ht="11.25" customHeight="1" x14ac:dyDescent="0.2">
      <c r="A9858" s="181">
        <v>106542</v>
      </c>
      <c r="B9858" s="182" t="s">
        <v>1917</v>
      </c>
      <c r="C9858" s="182" t="s">
        <v>171</v>
      </c>
      <c r="D9858" s="183"/>
      <c r="E9858" s="188" t="s">
        <v>15193</v>
      </c>
      <c r="F9858" s="186">
        <v>4068</v>
      </c>
      <c r="G9858" s="185" t="s">
        <v>6096</v>
      </c>
      <c r="H9858" s="110" t="s">
        <v>6485</v>
      </c>
      <c r="I9858" s="110"/>
    </row>
    <row r="9859" spans="1:9" ht="11.25" customHeight="1" x14ac:dyDescent="0.2">
      <c r="A9859" s="181">
        <v>106543</v>
      </c>
      <c r="B9859" s="182" t="s">
        <v>1933</v>
      </c>
      <c r="C9859" s="182" t="s">
        <v>171</v>
      </c>
      <c r="D9859" s="183"/>
      <c r="E9859" s="188" t="s">
        <v>15193</v>
      </c>
      <c r="F9859" s="186">
        <v>0</v>
      </c>
      <c r="G9859" s="185" t="s">
        <v>6096</v>
      </c>
      <c r="H9859" s="110" t="s">
        <v>6485</v>
      </c>
      <c r="I9859" s="110"/>
    </row>
    <row r="9860" spans="1:9" ht="11.25" customHeight="1" x14ac:dyDescent="0.2">
      <c r="A9860" s="181">
        <v>106544</v>
      </c>
      <c r="B9860" s="182" t="s">
        <v>8796</v>
      </c>
      <c r="C9860" s="182" t="s">
        <v>178</v>
      </c>
      <c r="D9860" s="183"/>
      <c r="E9860" s="188" t="s">
        <v>15193</v>
      </c>
      <c r="F9860" s="186">
        <v>0</v>
      </c>
      <c r="G9860" s="185" t="s">
        <v>6096</v>
      </c>
      <c r="H9860" s="110" t="s">
        <v>6485</v>
      </c>
      <c r="I9860" s="110"/>
    </row>
    <row r="9861" spans="1:9" ht="11.25" customHeight="1" x14ac:dyDescent="0.2">
      <c r="A9861" s="181">
        <v>106545</v>
      </c>
      <c r="B9861" s="182" t="s">
        <v>2156</v>
      </c>
      <c r="C9861" s="182" t="s">
        <v>178</v>
      </c>
      <c r="D9861" s="183"/>
      <c r="E9861" s="188" t="s">
        <v>15193</v>
      </c>
      <c r="F9861" s="186">
        <v>0</v>
      </c>
      <c r="G9861" s="185" t="s">
        <v>6096</v>
      </c>
      <c r="H9861" s="110" t="s">
        <v>6485</v>
      </c>
      <c r="I9861" s="110"/>
    </row>
    <row r="9862" spans="1:9" ht="11.25" customHeight="1" x14ac:dyDescent="0.2">
      <c r="A9862" s="181">
        <v>106546</v>
      </c>
      <c r="B9862" s="182" t="s">
        <v>2157</v>
      </c>
      <c r="C9862" s="182" t="s">
        <v>178</v>
      </c>
      <c r="D9862" s="183"/>
      <c r="E9862" s="188" t="s">
        <v>15193</v>
      </c>
      <c r="F9862" s="186">
        <v>0</v>
      </c>
      <c r="G9862" s="185" t="s">
        <v>6096</v>
      </c>
      <c r="H9862" s="110" t="s">
        <v>6485</v>
      </c>
      <c r="I9862" s="110"/>
    </row>
    <row r="9863" spans="1:9" ht="11.25" customHeight="1" x14ac:dyDescent="0.2">
      <c r="A9863" s="181">
        <v>106547</v>
      </c>
      <c r="B9863" s="182" t="s">
        <v>10245</v>
      </c>
      <c r="C9863" s="182" t="s">
        <v>178</v>
      </c>
      <c r="D9863" s="183"/>
      <c r="E9863" s="188" t="s">
        <v>15193</v>
      </c>
      <c r="F9863" s="186">
        <v>0</v>
      </c>
      <c r="G9863" s="185" t="s">
        <v>6096</v>
      </c>
      <c r="H9863" s="110" t="s">
        <v>6485</v>
      </c>
      <c r="I9863" s="110"/>
    </row>
    <row r="9864" spans="1:9" ht="11.25" customHeight="1" x14ac:dyDescent="0.2">
      <c r="A9864" s="181">
        <v>106548</v>
      </c>
      <c r="B9864" s="182" t="s">
        <v>2210</v>
      </c>
      <c r="C9864" s="182" t="s">
        <v>178</v>
      </c>
      <c r="D9864" s="183"/>
      <c r="E9864" s="188" t="s">
        <v>15193</v>
      </c>
      <c r="F9864" s="186">
        <v>0</v>
      </c>
      <c r="G9864" s="185" t="s">
        <v>6096</v>
      </c>
      <c r="H9864" s="110" t="s">
        <v>6152</v>
      </c>
      <c r="I9864" s="110"/>
    </row>
    <row r="9865" spans="1:9" ht="11.25" customHeight="1" x14ac:dyDescent="0.2">
      <c r="A9865" s="181">
        <v>106549</v>
      </c>
      <c r="B9865" s="182" t="s">
        <v>2211</v>
      </c>
      <c r="C9865" s="182" t="s">
        <v>178</v>
      </c>
      <c r="D9865" s="183"/>
      <c r="E9865" s="188" t="s">
        <v>15193</v>
      </c>
      <c r="F9865" s="186">
        <v>0</v>
      </c>
      <c r="G9865" s="185" t="s">
        <v>6096</v>
      </c>
      <c r="H9865" s="110" t="s">
        <v>6359</v>
      </c>
      <c r="I9865" s="110"/>
    </row>
    <row r="9866" spans="1:9" ht="11.25" customHeight="1" x14ac:dyDescent="0.2">
      <c r="A9866" s="181">
        <v>106550</v>
      </c>
      <c r="B9866" s="182" t="s">
        <v>2212</v>
      </c>
      <c r="C9866" s="182" t="s">
        <v>178</v>
      </c>
      <c r="D9866" s="184">
        <v>44592</v>
      </c>
      <c r="E9866" s="188" t="s">
        <v>7328</v>
      </c>
      <c r="F9866" s="186">
        <v>0</v>
      </c>
      <c r="G9866" s="185" t="s">
        <v>6096</v>
      </c>
      <c r="H9866" s="110" t="s">
        <v>6201</v>
      </c>
      <c r="I9866" s="110"/>
    </row>
    <row r="9867" spans="1:9" ht="11.25" customHeight="1" x14ac:dyDescent="0.2">
      <c r="A9867" s="181">
        <v>106551</v>
      </c>
      <c r="B9867" s="182" t="s">
        <v>2317</v>
      </c>
      <c r="C9867" s="182" t="s">
        <v>178</v>
      </c>
      <c r="D9867" s="183">
        <v>44592</v>
      </c>
      <c r="E9867" s="188" t="s">
        <v>7328</v>
      </c>
      <c r="F9867" s="186">
        <v>802</v>
      </c>
      <c r="G9867" s="185" t="s">
        <v>6096</v>
      </c>
      <c r="H9867" s="110" t="s">
        <v>6359</v>
      </c>
      <c r="I9867" s="110"/>
    </row>
    <row r="9868" spans="1:9" ht="11.25" customHeight="1" x14ac:dyDescent="0.2">
      <c r="A9868" s="181">
        <v>106552</v>
      </c>
      <c r="B9868" s="182" t="s">
        <v>2318</v>
      </c>
      <c r="C9868" s="182" t="s">
        <v>178</v>
      </c>
      <c r="D9868" s="183"/>
      <c r="E9868" s="188" t="s">
        <v>15193</v>
      </c>
      <c r="F9868" s="186">
        <v>974</v>
      </c>
      <c r="G9868" s="185" t="s">
        <v>7549</v>
      </c>
      <c r="H9868" s="110" t="s">
        <v>6521</v>
      </c>
      <c r="I9868" s="110"/>
    </row>
    <row r="9869" spans="1:9" ht="11.25" customHeight="1" x14ac:dyDescent="0.2">
      <c r="A9869" s="181">
        <v>106553</v>
      </c>
      <c r="B9869" s="182" t="s">
        <v>2319</v>
      </c>
      <c r="C9869" s="182" t="s">
        <v>178</v>
      </c>
      <c r="D9869" s="183">
        <v>44592</v>
      </c>
      <c r="E9869" s="188" t="s">
        <v>7328</v>
      </c>
      <c r="F9869" s="186">
        <v>0</v>
      </c>
      <c r="G9869" s="185" t="s">
        <v>12179</v>
      </c>
      <c r="H9869" s="110" t="s">
        <v>6521</v>
      </c>
      <c r="I9869" s="110"/>
    </row>
    <row r="9870" spans="1:9" ht="11.25" customHeight="1" x14ac:dyDescent="0.2">
      <c r="A9870" s="181">
        <v>106554</v>
      </c>
      <c r="B9870" s="182" t="s">
        <v>6923</v>
      </c>
      <c r="C9870" s="182" t="s">
        <v>178</v>
      </c>
      <c r="D9870" s="183"/>
      <c r="E9870" s="188" t="s">
        <v>15193</v>
      </c>
      <c r="F9870" s="186">
        <v>9104</v>
      </c>
      <c r="G9870" s="185" t="s">
        <v>12180</v>
      </c>
      <c r="H9870" s="110" t="s">
        <v>6521</v>
      </c>
      <c r="I9870" s="110"/>
    </row>
    <row r="9871" spans="1:9" ht="11.25" customHeight="1" x14ac:dyDescent="0.2">
      <c r="A9871" s="181">
        <v>106555</v>
      </c>
      <c r="B9871" s="182" t="s">
        <v>10244</v>
      </c>
      <c r="C9871" s="182" t="s">
        <v>178</v>
      </c>
      <c r="D9871" s="183">
        <v>44601</v>
      </c>
      <c r="E9871" s="188" t="s">
        <v>7328</v>
      </c>
      <c r="F9871" s="186">
        <v>0</v>
      </c>
      <c r="G9871" s="185" t="s">
        <v>12181</v>
      </c>
      <c r="H9871" s="110" t="s">
        <v>6521</v>
      </c>
      <c r="I9871" s="110"/>
    </row>
    <row r="9872" spans="1:9" ht="11.25" customHeight="1" x14ac:dyDescent="0.2">
      <c r="A9872" s="181">
        <v>106556</v>
      </c>
      <c r="B9872" s="182" t="s">
        <v>2309</v>
      </c>
      <c r="C9872" s="182" t="s">
        <v>178</v>
      </c>
      <c r="D9872" s="183">
        <v>44601</v>
      </c>
      <c r="E9872" s="188" t="s">
        <v>7328</v>
      </c>
      <c r="F9872" s="186">
        <v>9450</v>
      </c>
      <c r="G9872" s="185" t="s">
        <v>12182</v>
      </c>
      <c r="H9872" s="110" t="s">
        <v>6521</v>
      </c>
      <c r="I9872" s="110"/>
    </row>
    <row r="9873" spans="1:9" ht="11.25" customHeight="1" x14ac:dyDescent="0.2">
      <c r="A9873" s="181">
        <v>106557</v>
      </c>
      <c r="B9873" s="182" t="s">
        <v>2308</v>
      </c>
      <c r="C9873" s="182" t="s">
        <v>178</v>
      </c>
      <c r="D9873" s="183"/>
      <c r="E9873" s="188" t="s">
        <v>15193</v>
      </c>
      <c r="F9873" s="186">
        <v>7496</v>
      </c>
      <c r="G9873" s="185" t="s">
        <v>12182</v>
      </c>
      <c r="H9873" s="110" t="s">
        <v>6521</v>
      </c>
      <c r="I9873" s="110"/>
    </row>
    <row r="9874" spans="1:9" ht="11.25" customHeight="1" x14ac:dyDescent="0.2">
      <c r="A9874" s="181">
        <v>106558</v>
      </c>
      <c r="B9874" s="182" t="s">
        <v>10243</v>
      </c>
      <c r="C9874" s="182" t="s">
        <v>178</v>
      </c>
      <c r="D9874" s="183"/>
      <c r="E9874" s="188" t="s">
        <v>15193</v>
      </c>
      <c r="F9874" s="186">
        <v>0</v>
      </c>
      <c r="G9874" s="185" t="s">
        <v>12185</v>
      </c>
      <c r="H9874" s="110" t="s">
        <v>6521</v>
      </c>
      <c r="I9874" s="110"/>
    </row>
    <row r="9875" spans="1:9" ht="11.25" customHeight="1" x14ac:dyDescent="0.2">
      <c r="A9875" s="181">
        <v>106559</v>
      </c>
      <c r="B9875" s="182" t="s">
        <v>1380</v>
      </c>
      <c r="C9875" s="182" t="s">
        <v>178</v>
      </c>
      <c r="D9875" s="183"/>
      <c r="E9875" s="188" t="s">
        <v>15193</v>
      </c>
      <c r="F9875" s="186">
        <v>0</v>
      </c>
      <c r="G9875" s="185" t="s">
        <v>12187</v>
      </c>
      <c r="H9875" s="110" t="s">
        <v>6521</v>
      </c>
      <c r="I9875" s="110"/>
    </row>
    <row r="9876" spans="1:9" ht="11.25" customHeight="1" x14ac:dyDescent="0.2">
      <c r="A9876" s="181">
        <v>106560</v>
      </c>
      <c r="B9876" s="182" t="s">
        <v>1379</v>
      </c>
      <c r="C9876" s="182" t="s">
        <v>178</v>
      </c>
      <c r="D9876" s="183"/>
      <c r="E9876" s="188" t="s">
        <v>15193</v>
      </c>
      <c r="F9876" s="186">
        <v>0</v>
      </c>
      <c r="G9876" s="185" t="s">
        <v>12188</v>
      </c>
      <c r="H9876" s="110" t="s">
        <v>6521</v>
      </c>
      <c r="I9876" s="110"/>
    </row>
    <row r="9877" spans="1:9" ht="11.25" customHeight="1" x14ac:dyDescent="0.2">
      <c r="A9877" s="181">
        <v>106561</v>
      </c>
      <c r="B9877" s="182" t="s">
        <v>1378</v>
      </c>
      <c r="C9877" s="182" t="s">
        <v>178</v>
      </c>
      <c r="D9877" s="183">
        <v>44591</v>
      </c>
      <c r="E9877" s="188" t="s">
        <v>7328</v>
      </c>
      <c r="F9877" s="186">
        <v>0</v>
      </c>
      <c r="G9877" s="185" t="s">
        <v>12189</v>
      </c>
      <c r="H9877" s="110" t="s">
        <v>6521</v>
      </c>
      <c r="I9877" s="110"/>
    </row>
    <row r="9878" spans="1:9" ht="11.25" customHeight="1" x14ac:dyDescent="0.2">
      <c r="A9878" s="181">
        <v>106562</v>
      </c>
      <c r="B9878" s="182" t="s">
        <v>1330</v>
      </c>
      <c r="C9878" s="182" t="s">
        <v>250</v>
      </c>
      <c r="D9878" s="183">
        <v>44591</v>
      </c>
      <c r="E9878" s="188" t="s">
        <v>7328</v>
      </c>
      <c r="F9878" s="186">
        <v>37342</v>
      </c>
      <c r="G9878" s="185" t="s">
        <v>6096</v>
      </c>
      <c r="H9878" s="110" t="s">
        <v>6370</v>
      </c>
      <c r="I9878" s="110"/>
    </row>
    <row r="9879" spans="1:9" ht="11.25" customHeight="1" x14ac:dyDescent="0.2">
      <c r="A9879" s="181">
        <v>106563</v>
      </c>
      <c r="B9879" s="182" t="s">
        <v>7017</v>
      </c>
      <c r="C9879" s="182" t="s">
        <v>250</v>
      </c>
      <c r="D9879" s="183"/>
      <c r="E9879" s="188" t="s">
        <v>15193</v>
      </c>
      <c r="F9879" s="186">
        <v>21053</v>
      </c>
      <c r="G9879" s="185" t="s">
        <v>12191</v>
      </c>
      <c r="H9879" s="110" t="s">
        <v>6166</v>
      </c>
      <c r="I9879" s="110"/>
    </row>
    <row r="9880" spans="1:9" ht="11.25" customHeight="1" x14ac:dyDescent="0.2">
      <c r="A9880" s="181">
        <v>106564</v>
      </c>
      <c r="B9880" s="182" t="s">
        <v>10242</v>
      </c>
      <c r="C9880" s="182" t="s">
        <v>178</v>
      </c>
      <c r="D9880" s="183">
        <v>44591</v>
      </c>
      <c r="E9880" s="188" t="s">
        <v>7328</v>
      </c>
      <c r="F9880" s="186">
        <v>0</v>
      </c>
      <c r="G9880" s="185" t="s">
        <v>12191</v>
      </c>
      <c r="H9880" s="110" t="s">
        <v>6166</v>
      </c>
      <c r="I9880" s="110"/>
    </row>
    <row r="9881" spans="1:9" ht="11.25" customHeight="1" x14ac:dyDescent="0.2">
      <c r="A9881" s="181">
        <v>106565</v>
      </c>
      <c r="B9881" s="182" t="s">
        <v>6922</v>
      </c>
      <c r="C9881" s="182" t="s">
        <v>250</v>
      </c>
      <c r="D9881" s="183">
        <v>44591</v>
      </c>
      <c r="E9881" s="188" t="s">
        <v>7328</v>
      </c>
      <c r="F9881" s="186">
        <v>36822</v>
      </c>
      <c r="G9881" s="185" t="s">
        <v>12194</v>
      </c>
      <c r="H9881" s="110" t="s">
        <v>6166</v>
      </c>
      <c r="I9881" s="110"/>
    </row>
    <row r="9882" spans="1:9" ht="11.25" customHeight="1" x14ac:dyDescent="0.2">
      <c r="A9882" s="181">
        <v>106566</v>
      </c>
      <c r="B9882" s="182" t="s">
        <v>6921</v>
      </c>
      <c r="C9882" s="182" t="s">
        <v>250</v>
      </c>
      <c r="D9882" s="183">
        <v>44591</v>
      </c>
      <c r="E9882" s="188" t="s">
        <v>7328</v>
      </c>
      <c r="F9882" s="186">
        <v>15515.01</v>
      </c>
      <c r="G9882" s="185" t="s">
        <v>6096</v>
      </c>
      <c r="H9882" s="110" t="s">
        <v>6166</v>
      </c>
      <c r="I9882" s="110"/>
    </row>
    <row r="9883" spans="1:9" ht="11.25" customHeight="1" x14ac:dyDescent="0.2">
      <c r="A9883" s="181">
        <v>106567</v>
      </c>
      <c r="B9883" s="182" t="s">
        <v>1329</v>
      </c>
      <c r="C9883" s="182" t="s">
        <v>250</v>
      </c>
      <c r="D9883" s="183">
        <v>44591</v>
      </c>
      <c r="E9883" s="188" t="s">
        <v>7328</v>
      </c>
      <c r="F9883" s="186">
        <v>6865</v>
      </c>
      <c r="G9883" s="185" t="s">
        <v>6096</v>
      </c>
      <c r="H9883" s="110" t="s">
        <v>6340</v>
      </c>
      <c r="I9883" s="110"/>
    </row>
    <row r="9884" spans="1:9" ht="11.25" customHeight="1" x14ac:dyDescent="0.2">
      <c r="A9884" s="181">
        <v>106568</v>
      </c>
      <c r="B9884" s="182" t="s">
        <v>1328</v>
      </c>
      <c r="C9884" s="182" t="s">
        <v>178</v>
      </c>
      <c r="D9884" s="183"/>
      <c r="E9884" s="188" t="s">
        <v>15193</v>
      </c>
      <c r="F9884" s="186">
        <v>3487</v>
      </c>
      <c r="G9884" s="185" t="s">
        <v>6096</v>
      </c>
      <c r="H9884" s="110" t="s">
        <v>6340</v>
      </c>
      <c r="I9884" s="110"/>
    </row>
    <row r="9885" spans="1:9" ht="11.25" customHeight="1" x14ac:dyDescent="0.2">
      <c r="A9885" s="181">
        <v>106569</v>
      </c>
      <c r="B9885" s="182" t="s">
        <v>10241</v>
      </c>
      <c r="C9885" s="182" t="s">
        <v>178</v>
      </c>
      <c r="D9885" s="183">
        <v>44590</v>
      </c>
      <c r="E9885" s="188" t="s">
        <v>7328</v>
      </c>
      <c r="F9885" s="186">
        <v>0</v>
      </c>
      <c r="G9885" s="185" t="s">
        <v>6096</v>
      </c>
      <c r="H9885" s="110" t="s">
        <v>6340</v>
      </c>
      <c r="I9885" s="110"/>
    </row>
    <row r="9886" spans="1:9" ht="11.25" customHeight="1" x14ac:dyDescent="0.2">
      <c r="A9886" s="181">
        <v>106570</v>
      </c>
      <c r="B9886" s="182" t="s">
        <v>7016</v>
      </c>
      <c r="C9886" s="182" t="s">
        <v>4448</v>
      </c>
      <c r="D9886" s="183"/>
      <c r="E9886" s="188" t="s">
        <v>15193</v>
      </c>
      <c r="F9886" s="186">
        <v>14359</v>
      </c>
      <c r="G9886" s="185" t="s">
        <v>6096</v>
      </c>
      <c r="H9886" s="110" t="s">
        <v>6340</v>
      </c>
      <c r="I9886" s="110"/>
    </row>
    <row r="9887" spans="1:9" ht="11.25" customHeight="1" x14ac:dyDescent="0.2">
      <c r="A9887" s="181">
        <v>106571</v>
      </c>
      <c r="B9887" s="182" t="s">
        <v>10240</v>
      </c>
      <c r="C9887" s="182" t="s">
        <v>178</v>
      </c>
      <c r="D9887" s="183">
        <v>44589</v>
      </c>
      <c r="E9887" s="188" t="s">
        <v>7328</v>
      </c>
      <c r="F9887" s="186">
        <v>0</v>
      </c>
      <c r="G9887" s="185" t="s">
        <v>7037</v>
      </c>
      <c r="H9887" s="110" t="s">
        <v>6340</v>
      </c>
      <c r="I9887" s="110"/>
    </row>
    <row r="9888" spans="1:9" ht="11.25" customHeight="1" x14ac:dyDescent="0.2">
      <c r="A9888" s="181">
        <v>106572</v>
      </c>
      <c r="B9888" s="182" t="s">
        <v>1228</v>
      </c>
      <c r="C9888" s="182" t="s">
        <v>178</v>
      </c>
      <c r="D9888" s="183">
        <v>44592</v>
      </c>
      <c r="E9888" s="188" t="s">
        <v>7328</v>
      </c>
      <c r="F9888" s="186">
        <v>21601</v>
      </c>
      <c r="G9888" s="185" t="s">
        <v>6375</v>
      </c>
      <c r="H9888" s="110" t="s">
        <v>6340</v>
      </c>
      <c r="I9888" s="110"/>
    </row>
    <row r="9889" spans="1:9" ht="11.25" customHeight="1" x14ac:dyDescent="0.2">
      <c r="A9889" s="181">
        <v>106573</v>
      </c>
      <c r="B9889" s="182" t="s">
        <v>6920</v>
      </c>
      <c r="C9889" s="182" t="s">
        <v>178</v>
      </c>
      <c r="D9889" s="183">
        <v>44592</v>
      </c>
      <c r="E9889" s="188" t="s">
        <v>7328</v>
      </c>
      <c r="F9889" s="186">
        <v>30612</v>
      </c>
      <c r="G9889" s="185" t="s">
        <v>7363</v>
      </c>
      <c r="H9889" s="110" t="s">
        <v>6340</v>
      </c>
      <c r="I9889" s="110"/>
    </row>
    <row r="9890" spans="1:9" ht="11.25" customHeight="1" x14ac:dyDescent="0.2">
      <c r="A9890" s="181">
        <v>106574</v>
      </c>
      <c r="B9890" s="182" t="s">
        <v>6919</v>
      </c>
      <c r="C9890" s="182" t="s">
        <v>178</v>
      </c>
      <c r="D9890" s="183">
        <v>44592</v>
      </c>
      <c r="E9890" s="188" t="s">
        <v>7328</v>
      </c>
      <c r="F9890" s="186">
        <v>11156</v>
      </c>
      <c r="G9890" s="185" t="s">
        <v>6096</v>
      </c>
      <c r="H9890" s="110" t="s">
        <v>6340</v>
      </c>
      <c r="I9890" s="110"/>
    </row>
    <row r="9891" spans="1:9" ht="11.25" customHeight="1" x14ac:dyDescent="0.2">
      <c r="A9891" s="181">
        <v>106575</v>
      </c>
      <c r="B9891" s="182" t="s">
        <v>6918</v>
      </c>
      <c r="C9891" s="182" t="s">
        <v>178</v>
      </c>
      <c r="D9891" s="183">
        <v>44589</v>
      </c>
      <c r="E9891" s="188" t="s">
        <v>7328</v>
      </c>
      <c r="F9891" s="186">
        <v>7363.01</v>
      </c>
      <c r="G9891" s="185" t="s">
        <v>12198</v>
      </c>
      <c r="H9891" s="110" t="s">
        <v>6340</v>
      </c>
      <c r="I9891" s="110"/>
    </row>
    <row r="9892" spans="1:9" ht="11.25" customHeight="1" x14ac:dyDescent="0.2">
      <c r="A9892" s="181">
        <v>106576</v>
      </c>
      <c r="B9892" s="182" t="s">
        <v>1221</v>
      </c>
      <c r="C9892" s="182" t="s">
        <v>178</v>
      </c>
      <c r="D9892" s="183">
        <v>44589</v>
      </c>
      <c r="E9892" s="188" t="s">
        <v>7328</v>
      </c>
      <c r="F9892" s="186">
        <v>41713</v>
      </c>
      <c r="G9892" s="185" t="s">
        <v>12200</v>
      </c>
      <c r="H9892" s="110" t="s">
        <v>6166</v>
      </c>
      <c r="I9892" s="110"/>
    </row>
    <row r="9893" spans="1:9" ht="11.25" customHeight="1" x14ac:dyDescent="0.2">
      <c r="A9893" s="181">
        <v>106577</v>
      </c>
      <c r="B9893" s="182" t="s">
        <v>1222</v>
      </c>
      <c r="C9893" s="182" t="s">
        <v>178</v>
      </c>
      <c r="D9893" s="183"/>
      <c r="E9893" s="188" t="s">
        <v>15193</v>
      </c>
      <c r="F9893" s="186">
        <v>69271.009999999995</v>
      </c>
      <c r="G9893" s="185" t="s">
        <v>12200</v>
      </c>
      <c r="H9893" s="110" t="s">
        <v>6166</v>
      </c>
      <c r="I9893" s="110"/>
    </row>
    <row r="9894" spans="1:9" ht="11.25" customHeight="1" x14ac:dyDescent="0.2">
      <c r="A9894" s="181">
        <v>106578</v>
      </c>
      <c r="B9894" s="182" t="s">
        <v>3868</v>
      </c>
      <c r="C9894" s="182" t="s">
        <v>178</v>
      </c>
      <c r="D9894" s="183"/>
      <c r="E9894" s="188" t="s">
        <v>15193</v>
      </c>
      <c r="F9894" s="186">
        <v>0</v>
      </c>
      <c r="G9894" s="185" t="s">
        <v>12200</v>
      </c>
      <c r="H9894" s="110" t="s">
        <v>6166</v>
      </c>
      <c r="I9894" s="110"/>
    </row>
    <row r="9895" spans="1:9" ht="11.25" customHeight="1" x14ac:dyDescent="0.2">
      <c r="A9895" s="181">
        <v>106579</v>
      </c>
      <c r="B9895" s="182" t="s">
        <v>10239</v>
      </c>
      <c r="C9895" s="182" t="s">
        <v>178</v>
      </c>
      <c r="D9895" s="183">
        <v>44590</v>
      </c>
      <c r="E9895" s="188" t="s">
        <v>7328</v>
      </c>
      <c r="F9895" s="186">
        <v>0</v>
      </c>
      <c r="G9895" s="185" t="s">
        <v>6096</v>
      </c>
      <c r="H9895" s="110" t="s">
        <v>6166</v>
      </c>
      <c r="I9895" s="110"/>
    </row>
    <row r="9896" spans="1:9" ht="11.25" customHeight="1" x14ac:dyDescent="0.2">
      <c r="A9896" s="181">
        <v>106580</v>
      </c>
      <c r="B9896" s="182" t="s">
        <v>1265</v>
      </c>
      <c r="C9896" s="182" t="s">
        <v>178</v>
      </c>
      <c r="D9896" s="183">
        <v>44590</v>
      </c>
      <c r="E9896" s="188" t="s">
        <v>7328</v>
      </c>
      <c r="F9896" s="186">
        <v>76122</v>
      </c>
      <c r="G9896" s="185" t="s">
        <v>6096</v>
      </c>
      <c r="H9896" s="110" t="s">
        <v>6166</v>
      </c>
      <c r="I9896" s="110"/>
    </row>
    <row r="9897" spans="1:9" ht="11.25" customHeight="1" x14ac:dyDescent="0.2">
      <c r="A9897" s="181">
        <v>106581</v>
      </c>
      <c r="B9897" s="182" t="s">
        <v>6917</v>
      </c>
      <c r="C9897" s="182" t="s">
        <v>178</v>
      </c>
      <c r="D9897" s="183"/>
      <c r="E9897" s="188" t="s">
        <v>15193</v>
      </c>
      <c r="F9897" s="186">
        <v>15843.01</v>
      </c>
      <c r="G9897" s="185" t="s">
        <v>12205</v>
      </c>
      <c r="H9897" s="110" t="s">
        <v>6166</v>
      </c>
      <c r="I9897" s="110"/>
    </row>
    <row r="9898" spans="1:9" ht="11.25" customHeight="1" x14ac:dyDescent="0.2">
      <c r="A9898" s="181">
        <v>106582</v>
      </c>
      <c r="B9898" s="182" t="s">
        <v>1255</v>
      </c>
      <c r="C9898" s="182" t="s">
        <v>178</v>
      </c>
      <c r="D9898" s="183">
        <v>44590</v>
      </c>
      <c r="E9898" s="188" t="s">
        <v>7328</v>
      </c>
      <c r="F9898" s="186">
        <v>0</v>
      </c>
      <c r="G9898" s="185" t="s">
        <v>12207</v>
      </c>
      <c r="H9898" s="110" t="s">
        <v>6166</v>
      </c>
      <c r="I9898" s="110"/>
    </row>
    <row r="9899" spans="1:9" ht="11.25" customHeight="1" x14ac:dyDescent="0.2">
      <c r="A9899" s="181">
        <v>106583</v>
      </c>
      <c r="B9899" s="182" t="s">
        <v>7015</v>
      </c>
      <c r="C9899" s="182" t="s">
        <v>4448</v>
      </c>
      <c r="D9899" s="183"/>
      <c r="E9899" s="188" t="s">
        <v>15193</v>
      </c>
      <c r="F9899" s="186">
        <v>5596</v>
      </c>
      <c r="G9899" s="185" t="s">
        <v>12209</v>
      </c>
      <c r="H9899" s="110" t="s">
        <v>6166</v>
      </c>
      <c r="I9899" s="110"/>
    </row>
    <row r="9900" spans="1:9" ht="11.25" customHeight="1" x14ac:dyDescent="0.2">
      <c r="A9900" s="181">
        <v>106584</v>
      </c>
      <c r="B9900" s="182" t="s">
        <v>10238</v>
      </c>
      <c r="C9900" s="182" t="s">
        <v>171</v>
      </c>
      <c r="D9900" s="183"/>
      <c r="E9900" s="188" t="s">
        <v>15193</v>
      </c>
      <c r="F9900" s="186">
        <v>0</v>
      </c>
      <c r="G9900" s="185" t="s">
        <v>12211</v>
      </c>
      <c r="H9900" s="110" t="s">
        <v>6166</v>
      </c>
      <c r="I9900" s="110"/>
    </row>
    <row r="9901" spans="1:9" ht="11.25" customHeight="1" x14ac:dyDescent="0.2">
      <c r="A9901" s="181">
        <v>106585</v>
      </c>
      <c r="B9901" s="182" t="s">
        <v>1781</v>
      </c>
      <c r="C9901" s="182" t="s">
        <v>178</v>
      </c>
      <c r="D9901" s="183"/>
      <c r="E9901" s="188" t="s">
        <v>15193</v>
      </c>
      <c r="F9901" s="186">
        <v>0</v>
      </c>
      <c r="G9901" s="185" t="s">
        <v>12211</v>
      </c>
      <c r="H9901" s="110" t="s">
        <v>6166</v>
      </c>
      <c r="I9901" s="110"/>
    </row>
    <row r="9902" spans="1:9" ht="11.25" customHeight="1" x14ac:dyDescent="0.2">
      <c r="A9902" s="181">
        <v>106586</v>
      </c>
      <c r="B9902" s="182" t="s">
        <v>1871</v>
      </c>
      <c r="C9902" s="182" t="s">
        <v>171</v>
      </c>
      <c r="D9902" s="183"/>
      <c r="E9902" s="188" t="s">
        <v>15193</v>
      </c>
      <c r="F9902" s="186">
        <v>0</v>
      </c>
      <c r="G9902" s="185" t="s">
        <v>12214</v>
      </c>
      <c r="H9902" s="110" t="s">
        <v>6168</v>
      </c>
      <c r="I9902" s="110"/>
    </row>
    <row r="9903" spans="1:9" ht="11.25" customHeight="1" x14ac:dyDescent="0.2">
      <c r="A9903" s="181">
        <v>106587</v>
      </c>
      <c r="B9903" s="182" t="s">
        <v>1876</v>
      </c>
      <c r="C9903" s="182" t="s">
        <v>171</v>
      </c>
      <c r="D9903" s="183"/>
      <c r="E9903" s="188" t="s">
        <v>15193</v>
      </c>
      <c r="F9903" s="186">
        <v>0</v>
      </c>
      <c r="G9903" s="185" t="s">
        <v>6096</v>
      </c>
      <c r="H9903" s="110" t="s">
        <v>6746</v>
      </c>
      <c r="I9903" s="110"/>
    </row>
    <row r="9904" spans="1:9" ht="11.25" customHeight="1" x14ac:dyDescent="0.2">
      <c r="A9904" s="181">
        <v>106588</v>
      </c>
      <c r="B9904" s="182" t="s">
        <v>1877</v>
      </c>
      <c r="C9904" s="182" t="s">
        <v>171</v>
      </c>
      <c r="D9904" s="183"/>
      <c r="E9904" s="188" t="s">
        <v>15193</v>
      </c>
      <c r="F9904" s="186">
        <v>0</v>
      </c>
      <c r="G9904" s="185" t="s">
        <v>6096</v>
      </c>
      <c r="H9904" s="110" t="s">
        <v>6746</v>
      </c>
      <c r="I9904" s="110"/>
    </row>
    <row r="9905" spans="1:9" ht="11.25" customHeight="1" x14ac:dyDescent="0.2">
      <c r="A9905" s="181">
        <v>106589</v>
      </c>
      <c r="B9905" s="182" t="s">
        <v>10237</v>
      </c>
      <c r="C9905" s="182" t="s">
        <v>178</v>
      </c>
      <c r="D9905" s="184"/>
      <c r="E9905" s="188" t="s">
        <v>15193</v>
      </c>
      <c r="F9905" s="186">
        <v>0</v>
      </c>
      <c r="G9905" s="185" t="s">
        <v>6096</v>
      </c>
      <c r="H9905" s="110" t="s">
        <v>6141</v>
      </c>
      <c r="I9905" s="110"/>
    </row>
    <row r="9906" spans="1:9" ht="11.25" customHeight="1" x14ac:dyDescent="0.2">
      <c r="A9906" s="181">
        <v>106590</v>
      </c>
      <c r="B9906" s="182" t="s">
        <v>2280</v>
      </c>
      <c r="C9906" s="182" t="s">
        <v>178</v>
      </c>
      <c r="D9906" s="183"/>
      <c r="E9906" s="188" t="s">
        <v>15193</v>
      </c>
      <c r="F9906" s="186">
        <v>0</v>
      </c>
      <c r="G9906" s="185" t="s">
        <v>6096</v>
      </c>
      <c r="H9906" s="110" t="s">
        <v>6141</v>
      </c>
      <c r="I9906" s="110"/>
    </row>
    <row r="9907" spans="1:9" ht="11.25" customHeight="1" x14ac:dyDescent="0.2">
      <c r="A9907" s="181">
        <v>106591</v>
      </c>
      <c r="B9907" s="182" t="s">
        <v>10236</v>
      </c>
      <c r="C9907" s="182" t="s">
        <v>178</v>
      </c>
      <c r="D9907" s="184"/>
      <c r="E9907" s="188" t="s">
        <v>15193</v>
      </c>
      <c r="F9907" s="186">
        <v>0</v>
      </c>
      <c r="G9907" s="185" t="s">
        <v>6096</v>
      </c>
      <c r="H9907" s="110" t="s">
        <v>6141</v>
      </c>
      <c r="I9907" s="110"/>
    </row>
    <row r="9908" spans="1:9" ht="11.25" customHeight="1" x14ac:dyDescent="0.2">
      <c r="A9908" s="181">
        <v>106592</v>
      </c>
      <c r="B9908" s="182" t="s">
        <v>10235</v>
      </c>
      <c r="C9908" s="182" t="s">
        <v>178</v>
      </c>
      <c r="D9908" s="183"/>
      <c r="E9908" s="188" t="s">
        <v>15193</v>
      </c>
      <c r="F9908" s="186">
        <v>0</v>
      </c>
      <c r="G9908" s="185" t="s">
        <v>6096</v>
      </c>
      <c r="H9908" s="110" t="s">
        <v>6141</v>
      </c>
      <c r="I9908" s="110"/>
    </row>
    <row r="9909" spans="1:9" ht="11.25" customHeight="1" x14ac:dyDescent="0.2">
      <c r="A9909" s="181">
        <v>106593</v>
      </c>
      <c r="B9909" s="182" t="s">
        <v>2161</v>
      </c>
      <c r="C9909" s="182" t="s">
        <v>178</v>
      </c>
      <c r="D9909" s="184"/>
      <c r="E9909" s="188" t="s">
        <v>15193</v>
      </c>
      <c r="F9909" s="186">
        <v>0</v>
      </c>
      <c r="G9909" s="185" t="s">
        <v>6096</v>
      </c>
      <c r="H9909" s="110" t="s">
        <v>6141</v>
      </c>
      <c r="I9909" s="110"/>
    </row>
    <row r="9910" spans="1:9" ht="11.25" customHeight="1" x14ac:dyDescent="0.2">
      <c r="A9910" s="181">
        <v>106594</v>
      </c>
      <c r="B9910" s="182" t="s">
        <v>14922</v>
      </c>
      <c r="C9910" s="182" t="s">
        <v>178</v>
      </c>
      <c r="D9910" s="184"/>
      <c r="E9910" s="188" t="s">
        <v>15193</v>
      </c>
      <c r="F9910" s="186">
        <v>0</v>
      </c>
      <c r="G9910" s="185" t="s">
        <v>6475</v>
      </c>
      <c r="H9910" s="110" t="s">
        <v>6141</v>
      </c>
      <c r="I9910" s="110"/>
    </row>
    <row r="9911" spans="1:9" ht="11.25" customHeight="1" x14ac:dyDescent="0.2">
      <c r="A9911" s="181">
        <v>106595</v>
      </c>
      <c r="B9911" s="182" t="s">
        <v>10234</v>
      </c>
      <c r="C9911" s="182" t="s">
        <v>171</v>
      </c>
      <c r="D9911" s="184"/>
      <c r="E9911" s="188" t="s">
        <v>15193</v>
      </c>
      <c r="F9911" s="186">
        <v>0</v>
      </c>
      <c r="G9911" s="185" t="s">
        <v>6096</v>
      </c>
      <c r="H9911" s="110" t="s">
        <v>6141</v>
      </c>
      <c r="I9911" s="110"/>
    </row>
    <row r="9912" spans="1:9" ht="11.25" customHeight="1" x14ac:dyDescent="0.2">
      <c r="A9912" s="181">
        <v>106598</v>
      </c>
      <c r="B9912" s="182" t="s">
        <v>14969</v>
      </c>
      <c r="C9912" s="182" t="s">
        <v>178</v>
      </c>
      <c r="D9912" s="184"/>
      <c r="E9912" s="188" t="s">
        <v>15193</v>
      </c>
      <c r="F9912" s="186">
        <v>0</v>
      </c>
      <c r="G9912" s="185" t="s">
        <v>12223</v>
      </c>
      <c r="H9912" s="110" t="s">
        <v>9796</v>
      </c>
      <c r="I9912" s="110"/>
    </row>
    <row r="9913" spans="1:9" ht="11.25" customHeight="1" x14ac:dyDescent="0.2">
      <c r="A9913" s="181">
        <v>106599</v>
      </c>
      <c r="B9913" s="182" t="s">
        <v>10233</v>
      </c>
      <c r="C9913" s="182" t="s">
        <v>178</v>
      </c>
      <c r="D9913" s="183"/>
      <c r="E9913" s="188" t="s">
        <v>15193</v>
      </c>
      <c r="F9913" s="186">
        <v>0</v>
      </c>
      <c r="G9913" s="185" t="s">
        <v>12225</v>
      </c>
      <c r="H9913" s="110" t="s">
        <v>9796</v>
      </c>
      <c r="I9913" s="110"/>
    </row>
    <row r="9914" spans="1:9" ht="11.25" customHeight="1" x14ac:dyDescent="0.2">
      <c r="A9914" s="181">
        <v>106600</v>
      </c>
      <c r="B9914" s="182" t="s">
        <v>10232</v>
      </c>
      <c r="C9914" s="182" t="s">
        <v>178</v>
      </c>
      <c r="D9914" s="183"/>
      <c r="E9914" s="188" t="s">
        <v>15193</v>
      </c>
      <c r="F9914" s="186">
        <v>0</v>
      </c>
      <c r="G9914" s="185" t="s">
        <v>12227</v>
      </c>
      <c r="H9914" s="110" t="s">
        <v>9796</v>
      </c>
      <c r="I9914" s="110"/>
    </row>
    <row r="9915" spans="1:9" ht="11.25" customHeight="1" x14ac:dyDescent="0.2">
      <c r="A9915" s="181">
        <v>106601</v>
      </c>
      <c r="B9915" s="182" t="s">
        <v>3943</v>
      </c>
      <c r="C9915" s="182" t="s">
        <v>178</v>
      </c>
      <c r="D9915" s="183"/>
      <c r="E9915" s="188" t="s">
        <v>15193</v>
      </c>
      <c r="F9915" s="186">
        <v>0</v>
      </c>
      <c r="G9915" s="185" t="s">
        <v>6096</v>
      </c>
      <c r="H9915" s="110" t="s">
        <v>9796</v>
      </c>
      <c r="I9915" s="110"/>
    </row>
    <row r="9916" spans="1:9" ht="11.25" customHeight="1" x14ac:dyDescent="0.2">
      <c r="A9916" s="181">
        <v>106602</v>
      </c>
      <c r="B9916" s="182" t="s">
        <v>3947</v>
      </c>
      <c r="C9916" s="182" t="s">
        <v>178</v>
      </c>
      <c r="D9916" s="183"/>
      <c r="E9916" s="188" t="s">
        <v>15193</v>
      </c>
      <c r="F9916" s="186">
        <v>0</v>
      </c>
      <c r="G9916" s="185" t="s">
        <v>11718</v>
      </c>
      <c r="H9916" s="110" t="s">
        <v>9796</v>
      </c>
      <c r="I9916" s="110"/>
    </row>
    <row r="9917" spans="1:9" ht="11.25" customHeight="1" x14ac:dyDescent="0.2">
      <c r="A9917" s="181">
        <v>106603</v>
      </c>
      <c r="B9917" s="182" t="s">
        <v>3941</v>
      </c>
      <c r="C9917" s="182" t="s">
        <v>178</v>
      </c>
      <c r="D9917" s="183"/>
      <c r="E9917" s="188" t="s">
        <v>15193</v>
      </c>
      <c r="F9917" s="186">
        <v>0</v>
      </c>
      <c r="G9917" s="185" t="s">
        <v>8787</v>
      </c>
      <c r="H9917" s="110" t="s">
        <v>6230</v>
      </c>
      <c r="I9917" s="110"/>
    </row>
    <row r="9918" spans="1:9" ht="11.25" customHeight="1" x14ac:dyDescent="0.2">
      <c r="A9918" s="181">
        <v>106604</v>
      </c>
      <c r="B9918" s="182" t="s">
        <v>3944</v>
      </c>
      <c r="C9918" s="182" t="s">
        <v>178</v>
      </c>
      <c r="D9918" s="184"/>
      <c r="E9918" s="188" t="s">
        <v>15193</v>
      </c>
      <c r="F9918" s="186">
        <v>0</v>
      </c>
      <c r="G9918" s="185" t="s">
        <v>12230</v>
      </c>
      <c r="H9918" s="110" t="s">
        <v>6230</v>
      </c>
      <c r="I9918" s="110"/>
    </row>
    <row r="9919" spans="1:9" ht="11.25" customHeight="1" x14ac:dyDescent="0.2">
      <c r="A9919" s="181">
        <v>106605</v>
      </c>
      <c r="B9919" s="182" t="s">
        <v>3945</v>
      </c>
      <c r="C9919" s="182" t="s">
        <v>178</v>
      </c>
      <c r="D9919" s="184"/>
      <c r="E9919" s="188" t="s">
        <v>15193</v>
      </c>
      <c r="F9919" s="186">
        <v>0</v>
      </c>
      <c r="G9919" s="185" t="s">
        <v>11652</v>
      </c>
      <c r="H9919" s="110" t="s">
        <v>6210</v>
      </c>
      <c r="I9919" s="110"/>
    </row>
    <row r="9920" spans="1:9" ht="11.25" customHeight="1" x14ac:dyDescent="0.2">
      <c r="A9920" s="181">
        <v>106606</v>
      </c>
      <c r="B9920" s="182" t="s">
        <v>10231</v>
      </c>
      <c r="C9920" s="182" t="s">
        <v>178</v>
      </c>
      <c r="D9920" s="183"/>
      <c r="E9920" s="188" t="s">
        <v>15193</v>
      </c>
      <c r="F9920" s="186">
        <v>0</v>
      </c>
      <c r="G9920" s="185" t="s">
        <v>7723</v>
      </c>
      <c r="H9920" s="110" t="s">
        <v>6485</v>
      </c>
      <c r="I9920" s="110"/>
    </row>
    <row r="9921" spans="1:9" ht="11.25" customHeight="1" x14ac:dyDescent="0.2">
      <c r="A9921" s="181">
        <v>106607</v>
      </c>
      <c r="B9921" s="182" t="s">
        <v>3942</v>
      </c>
      <c r="C9921" s="182" t="s">
        <v>178</v>
      </c>
      <c r="D9921" s="184"/>
      <c r="E9921" s="188" t="s">
        <v>15193</v>
      </c>
      <c r="F9921" s="186">
        <v>0</v>
      </c>
      <c r="G9921" s="185" t="s">
        <v>12233</v>
      </c>
      <c r="H9921" s="110" t="s">
        <v>6258</v>
      </c>
      <c r="I9921" s="110"/>
    </row>
    <row r="9922" spans="1:9" ht="11.25" customHeight="1" x14ac:dyDescent="0.2">
      <c r="A9922" s="181">
        <v>106608</v>
      </c>
      <c r="B9922" s="182" t="s">
        <v>3948</v>
      </c>
      <c r="C9922" s="182" t="s">
        <v>178</v>
      </c>
      <c r="D9922" s="184"/>
      <c r="E9922" s="188" t="s">
        <v>15193</v>
      </c>
      <c r="F9922" s="186">
        <v>0</v>
      </c>
      <c r="G9922" s="185" t="s">
        <v>12233</v>
      </c>
      <c r="H9922" s="110" t="s">
        <v>6258</v>
      </c>
      <c r="I9922" s="110"/>
    </row>
    <row r="9923" spans="1:9" ht="11.25" customHeight="1" x14ac:dyDescent="0.2">
      <c r="A9923" s="181">
        <v>106609</v>
      </c>
      <c r="B9923" s="182" t="s">
        <v>3946</v>
      </c>
      <c r="C9923" s="182" t="s">
        <v>178</v>
      </c>
      <c r="D9923" s="183"/>
      <c r="E9923" s="188" t="s">
        <v>15193</v>
      </c>
      <c r="F9923" s="186">
        <v>0</v>
      </c>
      <c r="G9923" s="185" t="s">
        <v>12233</v>
      </c>
      <c r="H9923" s="110" t="s">
        <v>6258</v>
      </c>
      <c r="I9923" s="110"/>
    </row>
    <row r="9924" spans="1:9" ht="11.25" customHeight="1" x14ac:dyDescent="0.2">
      <c r="A9924" s="181">
        <v>106610</v>
      </c>
      <c r="B9924" s="182" t="s">
        <v>10230</v>
      </c>
      <c r="C9924" s="182" t="s">
        <v>178</v>
      </c>
      <c r="D9924" s="183"/>
      <c r="E9924" s="188" t="s">
        <v>15193</v>
      </c>
      <c r="F9924" s="186">
        <v>0</v>
      </c>
      <c r="G9924" s="185" t="s">
        <v>6096</v>
      </c>
      <c r="H9924" s="110" t="s">
        <v>6258</v>
      </c>
      <c r="I9924" s="110"/>
    </row>
    <row r="9925" spans="1:9" ht="11.25" customHeight="1" x14ac:dyDescent="0.2">
      <c r="A9925" s="181">
        <v>106611</v>
      </c>
      <c r="B9925" s="182" t="s">
        <v>10229</v>
      </c>
      <c r="C9925" s="182" t="s">
        <v>178</v>
      </c>
      <c r="D9925" s="184"/>
      <c r="E9925" s="188" t="s">
        <v>15193</v>
      </c>
      <c r="F9925" s="186">
        <v>0</v>
      </c>
      <c r="G9925" s="185" t="s">
        <v>11350</v>
      </c>
      <c r="H9925" s="110" t="s">
        <v>6312</v>
      </c>
      <c r="I9925" s="110"/>
    </row>
    <row r="9926" spans="1:9" ht="11.25" customHeight="1" x14ac:dyDescent="0.2">
      <c r="A9926" s="181">
        <v>106612</v>
      </c>
      <c r="B9926" s="182" t="s">
        <v>10228</v>
      </c>
      <c r="C9926" s="182" t="s">
        <v>178</v>
      </c>
      <c r="D9926" s="184"/>
      <c r="E9926" s="188" t="s">
        <v>15193</v>
      </c>
      <c r="F9926" s="186">
        <v>0</v>
      </c>
      <c r="G9926" s="185" t="s">
        <v>7161</v>
      </c>
      <c r="H9926" s="110" t="s">
        <v>6312</v>
      </c>
      <c r="I9926" s="110"/>
    </row>
    <row r="9927" spans="1:9" ht="11.25" customHeight="1" x14ac:dyDescent="0.2">
      <c r="A9927" s="181">
        <v>106613</v>
      </c>
      <c r="B9927" s="182" t="s">
        <v>10227</v>
      </c>
      <c r="C9927" s="182" t="s">
        <v>178</v>
      </c>
      <c r="D9927" s="183">
        <v>44601</v>
      </c>
      <c r="E9927" s="188" t="s">
        <v>7328</v>
      </c>
      <c r="F9927" s="186">
        <v>0</v>
      </c>
      <c r="G9927" s="185" t="s">
        <v>12235</v>
      </c>
      <c r="H9927" s="110" t="s">
        <v>6141</v>
      </c>
      <c r="I9927" s="110"/>
    </row>
    <row r="9928" spans="1:9" ht="11.25" customHeight="1" x14ac:dyDescent="0.2">
      <c r="A9928" s="181">
        <v>106614</v>
      </c>
      <c r="B9928" s="182" t="s">
        <v>7014</v>
      </c>
      <c r="C9928" s="182" t="s">
        <v>178</v>
      </c>
      <c r="D9928" s="183">
        <v>44601</v>
      </c>
      <c r="E9928" s="188" t="s">
        <v>7328</v>
      </c>
      <c r="F9928" s="186">
        <v>11668</v>
      </c>
      <c r="G9928" s="185" t="s">
        <v>12237</v>
      </c>
      <c r="H9928" s="110" t="s">
        <v>6203</v>
      </c>
      <c r="I9928" s="110"/>
    </row>
    <row r="9929" spans="1:9" ht="11.25" customHeight="1" x14ac:dyDescent="0.2">
      <c r="A9929" s="181">
        <v>106615</v>
      </c>
      <c r="B9929" s="182" t="s">
        <v>7013</v>
      </c>
      <c r="C9929" s="182" t="s">
        <v>178</v>
      </c>
      <c r="D9929" s="183"/>
      <c r="E9929" s="188" t="s">
        <v>15193</v>
      </c>
      <c r="F9929" s="186">
        <v>23180</v>
      </c>
      <c r="G9929" s="185" t="s">
        <v>12238</v>
      </c>
      <c r="H9929" s="110" t="s">
        <v>6203</v>
      </c>
      <c r="I9929" s="110"/>
    </row>
    <row r="9930" spans="1:9" ht="11.25" customHeight="1" x14ac:dyDescent="0.2">
      <c r="A9930" s="181">
        <v>106616</v>
      </c>
      <c r="B9930" s="182" t="s">
        <v>3949</v>
      </c>
      <c r="C9930" s="182" t="s">
        <v>178</v>
      </c>
      <c r="D9930" s="183"/>
      <c r="E9930" s="188" t="s">
        <v>15193</v>
      </c>
      <c r="F9930" s="186">
        <v>0</v>
      </c>
      <c r="G9930" s="185" t="s">
        <v>12239</v>
      </c>
      <c r="H9930" s="110" t="s">
        <v>6203</v>
      </c>
      <c r="I9930" s="110"/>
    </row>
    <row r="9931" spans="1:9" ht="11.25" customHeight="1" x14ac:dyDescent="0.2">
      <c r="A9931" s="181">
        <v>106617</v>
      </c>
      <c r="B9931" s="182" t="s">
        <v>10226</v>
      </c>
      <c r="C9931" s="182" t="s">
        <v>178</v>
      </c>
      <c r="D9931" s="184"/>
      <c r="E9931" s="188" t="s">
        <v>15193</v>
      </c>
      <c r="F9931" s="186">
        <v>0</v>
      </c>
      <c r="G9931" s="185" t="s">
        <v>12241</v>
      </c>
      <c r="H9931" s="110" t="s">
        <v>6266</v>
      </c>
      <c r="I9931" s="110"/>
    </row>
    <row r="9932" spans="1:9" ht="11.25" customHeight="1" x14ac:dyDescent="0.2">
      <c r="A9932" s="181">
        <v>106618</v>
      </c>
      <c r="B9932" s="182" t="s">
        <v>10225</v>
      </c>
      <c r="C9932" s="182" t="s">
        <v>178</v>
      </c>
      <c r="D9932" s="184"/>
      <c r="E9932" s="188" t="s">
        <v>15193</v>
      </c>
      <c r="F9932" s="186">
        <v>0</v>
      </c>
      <c r="G9932" s="185" t="s">
        <v>12241</v>
      </c>
      <c r="H9932" s="110" t="s">
        <v>6266</v>
      </c>
      <c r="I9932" s="110"/>
    </row>
    <row r="9933" spans="1:9" ht="11.25" customHeight="1" x14ac:dyDescent="0.2">
      <c r="A9933" s="181">
        <v>106619</v>
      </c>
      <c r="B9933" s="182" t="s">
        <v>10224</v>
      </c>
      <c r="C9933" s="182" t="s">
        <v>178</v>
      </c>
      <c r="D9933" s="183"/>
      <c r="E9933" s="188" t="s">
        <v>15193</v>
      </c>
      <c r="F9933" s="186">
        <v>0</v>
      </c>
      <c r="G9933" s="185" t="s">
        <v>6548</v>
      </c>
      <c r="H9933" s="110" t="s">
        <v>6266</v>
      </c>
      <c r="I9933" s="110"/>
    </row>
    <row r="9934" spans="1:9" ht="11.25" customHeight="1" x14ac:dyDescent="0.2">
      <c r="A9934" s="181">
        <v>106620</v>
      </c>
      <c r="B9934" s="182" t="s">
        <v>10223</v>
      </c>
      <c r="C9934" s="182" t="s">
        <v>178</v>
      </c>
      <c r="D9934" s="183">
        <v>45013</v>
      </c>
      <c r="E9934" s="188" t="s">
        <v>15194</v>
      </c>
      <c r="F9934" s="186">
        <v>0</v>
      </c>
      <c r="G9934" s="185" t="s">
        <v>6548</v>
      </c>
      <c r="H9934" s="110" t="s">
        <v>6266</v>
      </c>
      <c r="I9934" s="110"/>
    </row>
    <row r="9935" spans="1:9" ht="11.25" customHeight="1" x14ac:dyDescent="0.2">
      <c r="A9935" s="181">
        <v>106621</v>
      </c>
      <c r="B9935" s="182" t="s">
        <v>6277</v>
      </c>
      <c r="C9935" s="182" t="s">
        <v>178</v>
      </c>
      <c r="D9935" s="183"/>
      <c r="E9935" s="188" t="s">
        <v>15193</v>
      </c>
      <c r="F9935" s="186">
        <v>1627576.99</v>
      </c>
      <c r="G9935" s="185" t="s">
        <v>6548</v>
      </c>
      <c r="H9935" s="110" t="s">
        <v>6266</v>
      </c>
      <c r="I9935" s="110"/>
    </row>
    <row r="9936" spans="1:9" ht="11.25" customHeight="1" x14ac:dyDescent="0.2">
      <c r="A9936" s="181">
        <v>106622</v>
      </c>
      <c r="B9936" s="182" t="s">
        <v>2185</v>
      </c>
      <c r="C9936" s="182" t="s">
        <v>178</v>
      </c>
      <c r="D9936" s="183">
        <v>45015</v>
      </c>
      <c r="E9936" s="188" t="s">
        <v>15194</v>
      </c>
      <c r="F9936" s="186">
        <v>0</v>
      </c>
      <c r="G9936" s="185" t="s">
        <v>6548</v>
      </c>
      <c r="H9936" s="110" t="s">
        <v>6266</v>
      </c>
      <c r="I9936" s="110"/>
    </row>
    <row r="9937" spans="1:9 16382:16382" ht="11.25" customHeight="1" x14ac:dyDescent="0.2">
      <c r="A9937" s="181">
        <v>106623</v>
      </c>
      <c r="B9937" s="182" t="s">
        <v>3465</v>
      </c>
      <c r="C9937" s="182" t="s">
        <v>178</v>
      </c>
      <c r="D9937" s="183">
        <v>45015</v>
      </c>
      <c r="E9937" s="188" t="s">
        <v>15194</v>
      </c>
      <c r="F9937" s="186">
        <v>27097225</v>
      </c>
      <c r="G9937" s="185" t="s">
        <v>6096</v>
      </c>
      <c r="H9937" s="110" t="s">
        <v>6287</v>
      </c>
      <c r="I9937" s="110"/>
    </row>
    <row r="9938" spans="1:9 16382:16382" ht="11.25" customHeight="1" x14ac:dyDescent="0.2">
      <c r="A9938" s="181">
        <v>106624</v>
      </c>
      <c r="B9938" s="182" t="s">
        <v>8972</v>
      </c>
      <c r="C9938" s="182" t="s">
        <v>178</v>
      </c>
      <c r="D9938" s="183"/>
      <c r="E9938" s="188" t="s">
        <v>15193</v>
      </c>
      <c r="F9938" s="186">
        <v>31707085</v>
      </c>
      <c r="G9938" s="185" t="s">
        <v>6096</v>
      </c>
      <c r="H9938" s="110" t="s">
        <v>6370</v>
      </c>
      <c r="I9938" s="110"/>
    </row>
    <row r="9939" spans="1:9 16382:16382" ht="11.25" customHeight="1" x14ac:dyDescent="0.2">
      <c r="A9939" s="181">
        <v>106625</v>
      </c>
      <c r="B9939" s="182" t="s">
        <v>2186</v>
      </c>
      <c r="C9939" s="182" t="s">
        <v>178</v>
      </c>
      <c r="D9939" s="183">
        <v>44591</v>
      </c>
      <c r="E9939" s="188" t="s">
        <v>7328</v>
      </c>
      <c r="F9939" s="186">
        <v>0</v>
      </c>
      <c r="G9939" s="185" t="s">
        <v>6548</v>
      </c>
      <c r="H9939" s="110" t="s">
        <v>6266</v>
      </c>
      <c r="I9939" s="110"/>
    </row>
    <row r="9940" spans="1:9 16382:16382" ht="11.25" customHeight="1" x14ac:dyDescent="0.2">
      <c r="A9940" s="181">
        <v>106626</v>
      </c>
      <c r="B9940" s="182" t="s">
        <v>10222</v>
      </c>
      <c r="C9940" s="182" t="s">
        <v>178</v>
      </c>
      <c r="D9940" s="183"/>
      <c r="E9940" s="188" t="s">
        <v>15193</v>
      </c>
      <c r="F9940" s="186">
        <v>224664</v>
      </c>
      <c r="G9940" s="185" t="s">
        <v>6548</v>
      </c>
      <c r="H9940" s="110" t="s">
        <v>6266</v>
      </c>
      <c r="I9940" s="110"/>
    </row>
    <row r="9941" spans="1:9 16382:16382" ht="11.25" customHeight="1" x14ac:dyDescent="0.2">
      <c r="A9941" s="181">
        <v>106627</v>
      </c>
      <c r="B9941" s="182" t="s">
        <v>3322</v>
      </c>
      <c r="C9941" s="182" t="s">
        <v>178</v>
      </c>
      <c r="D9941" s="183"/>
      <c r="E9941" s="188" t="s">
        <v>15193</v>
      </c>
      <c r="F9941" s="186">
        <v>0</v>
      </c>
      <c r="G9941" s="185" t="s">
        <v>6096</v>
      </c>
      <c r="H9941" s="110" t="s">
        <v>6350</v>
      </c>
      <c r="I9941" s="110"/>
    </row>
    <row r="9942" spans="1:9 16382:16382" ht="11.25" customHeight="1" x14ac:dyDescent="0.2">
      <c r="A9942" s="181">
        <v>106628</v>
      </c>
      <c r="B9942" s="182" t="s">
        <v>3340</v>
      </c>
      <c r="C9942" s="182" t="s">
        <v>178</v>
      </c>
      <c r="D9942" s="183"/>
      <c r="E9942" s="188" t="s">
        <v>15193</v>
      </c>
      <c r="F9942" s="186">
        <v>0</v>
      </c>
      <c r="G9942" s="185" t="s">
        <v>6096</v>
      </c>
      <c r="H9942" s="110" t="s">
        <v>6350</v>
      </c>
      <c r="I9942" s="110"/>
    </row>
    <row r="9943" spans="1:9 16382:16382" ht="11.25" customHeight="1" x14ac:dyDescent="0.2">
      <c r="A9943" s="181">
        <v>106629</v>
      </c>
      <c r="B9943" s="182" t="s">
        <v>10221</v>
      </c>
      <c r="C9943" s="182" t="s">
        <v>178</v>
      </c>
      <c r="D9943" s="183"/>
      <c r="E9943" s="188" t="s">
        <v>15193</v>
      </c>
      <c r="F9943" s="186">
        <v>0</v>
      </c>
      <c r="G9943" s="185" t="s">
        <v>6096</v>
      </c>
      <c r="H9943" s="110" t="s">
        <v>6350</v>
      </c>
      <c r="I9943" s="110"/>
    </row>
    <row r="9944" spans="1:9 16382:16382" ht="11.25" customHeight="1" x14ac:dyDescent="0.2">
      <c r="A9944" s="181">
        <v>106630</v>
      </c>
      <c r="B9944" s="182" t="s">
        <v>10220</v>
      </c>
      <c r="C9944" s="182" t="s">
        <v>183</v>
      </c>
      <c r="D9944" s="183"/>
      <c r="E9944" s="188" t="s">
        <v>15193</v>
      </c>
      <c r="F9944" s="186">
        <v>0</v>
      </c>
      <c r="G9944" s="185" t="s">
        <v>6096</v>
      </c>
      <c r="H9944" s="110" t="s">
        <v>6350</v>
      </c>
      <c r="I9944" s="110"/>
    </row>
    <row r="9945" spans="1:9 16382:16382" ht="11.25" customHeight="1" x14ac:dyDescent="0.2">
      <c r="A9945" s="181">
        <v>106631</v>
      </c>
      <c r="B9945" s="182" t="s">
        <v>3324</v>
      </c>
      <c r="C9945" s="182" t="s">
        <v>178</v>
      </c>
      <c r="D9945" s="183">
        <v>45329</v>
      </c>
      <c r="E9945" s="188" t="s">
        <v>10909</v>
      </c>
      <c r="F9945" s="186">
        <v>0</v>
      </c>
      <c r="G9945" s="185" t="s">
        <v>6096</v>
      </c>
      <c r="H9945" s="110" t="s">
        <v>6350</v>
      </c>
      <c r="I9945" s="110"/>
    </row>
    <row r="9946" spans="1:9 16382:16382" ht="11.25" customHeight="1" x14ac:dyDescent="0.2">
      <c r="A9946" s="181">
        <v>106632</v>
      </c>
      <c r="B9946" s="182" t="s">
        <v>7970</v>
      </c>
      <c r="C9946" s="182" t="s">
        <v>5199</v>
      </c>
      <c r="D9946" s="183">
        <v>45329</v>
      </c>
      <c r="E9946" s="188" t="s">
        <v>10909</v>
      </c>
      <c r="F9946" s="186">
        <v>91779</v>
      </c>
      <c r="G9946" s="185" t="s">
        <v>12249</v>
      </c>
      <c r="H9946" s="110" t="s">
        <v>6350</v>
      </c>
      <c r="I9946" s="110"/>
    </row>
    <row r="9947" spans="1:9 16382:16382" ht="11.25" customHeight="1" x14ac:dyDescent="0.2">
      <c r="A9947" s="181">
        <v>106633</v>
      </c>
      <c r="B9947" s="182" t="s">
        <v>7969</v>
      </c>
      <c r="C9947" s="182" t="s">
        <v>5199</v>
      </c>
      <c r="D9947" s="183">
        <v>45329</v>
      </c>
      <c r="E9947" s="188" t="s">
        <v>10909</v>
      </c>
      <c r="F9947" s="186">
        <v>156485</v>
      </c>
      <c r="G9947" s="185" t="s">
        <v>12251</v>
      </c>
      <c r="H9947" s="110" t="s">
        <v>6280</v>
      </c>
      <c r="I9947" s="110"/>
    </row>
    <row r="9948" spans="1:9 16382:16382" ht="11.25" customHeight="1" x14ac:dyDescent="0.2">
      <c r="A9948" s="181">
        <v>106634</v>
      </c>
      <c r="B9948" s="182" t="s">
        <v>3246</v>
      </c>
      <c r="C9948" s="182" t="s">
        <v>5199</v>
      </c>
      <c r="D9948" s="183">
        <v>45329</v>
      </c>
      <c r="E9948" s="188" t="s">
        <v>10909</v>
      </c>
      <c r="F9948" s="186">
        <v>71222</v>
      </c>
      <c r="G9948" s="185" t="s">
        <v>6096</v>
      </c>
      <c r="H9948" s="110" t="s">
        <v>6130</v>
      </c>
      <c r="I9948" s="110"/>
    </row>
    <row r="9949" spans="1:9 16382:16382" ht="11.25" customHeight="1" x14ac:dyDescent="0.2">
      <c r="A9949" s="181">
        <v>106635</v>
      </c>
      <c r="B9949" s="182" t="s">
        <v>3263</v>
      </c>
      <c r="C9949" s="182" t="s">
        <v>5199</v>
      </c>
      <c r="D9949" s="183"/>
      <c r="E9949" s="188" t="s">
        <v>15193</v>
      </c>
      <c r="F9949" s="186">
        <v>121711</v>
      </c>
      <c r="G9949" s="185" t="s">
        <v>7510</v>
      </c>
      <c r="H9949" s="110" t="s">
        <v>6280</v>
      </c>
      <c r="I9949" s="110"/>
    </row>
    <row r="9950" spans="1:9 16382:16382" ht="11.25" customHeight="1" x14ac:dyDescent="0.2">
      <c r="A9950" s="181">
        <v>106636</v>
      </c>
      <c r="B9950" s="182" t="s">
        <v>2762</v>
      </c>
      <c r="C9950" s="182" t="s">
        <v>183</v>
      </c>
      <c r="D9950" s="183">
        <v>44594</v>
      </c>
      <c r="E9950" s="188" t="s">
        <v>7328</v>
      </c>
      <c r="F9950" s="186">
        <v>0</v>
      </c>
      <c r="G9950" s="185" t="s">
        <v>6096</v>
      </c>
      <c r="H9950" s="110" t="s">
        <v>6342</v>
      </c>
      <c r="I9950" s="110"/>
    </row>
    <row r="9951" spans="1:9 16382:16382" ht="11.25" customHeight="1" x14ac:dyDescent="0.2">
      <c r="A9951" s="181">
        <v>106637</v>
      </c>
      <c r="B9951" s="182" t="s">
        <v>8981</v>
      </c>
      <c r="C9951" s="182" t="s">
        <v>178</v>
      </c>
      <c r="D9951" s="184">
        <v>44585</v>
      </c>
      <c r="E9951" s="188" t="s">
        <v>7328</v>
      </c>
      <c r="F9951" s="186">
        <v>2349355.8549647997</v>
      </c>
      <c r="G9951" s="185" t="s">
        <v>6096</v>
      </c>
      <c r="H9951" s="110" t="s">
        <v>6342</v>
      </c>
      <c r="I9951" s="110"/>
      <c r="XFB9951" s="10">
        <v>2349355.8549647997</v>
      </c>
    </row>
    <row r="9952" spans="1:9 16382:16382" ht="11.25" customHeight="1" x14ac:dyDescent="0.2">
      <c r="A9952" s="181">
        <v>106638</v>
      </c>
      <c r="B9952" s="182" t="s">
        <v>6770</v>
      </c>
      <c r="C9952" s="182" t="s">
        <v>178</v>
      </c>
      <c r="D9952" s="183">
        <v>44592</v>
      </c>
      <c r="E9952" s="188" t="s">
        <v>7328</v>
      </c>
      <c r="F9952" s="186">
        <v>3356223.4128884999</v>
      </c>
      <c r="G9952" s="185" t="s">
        <v>6096</v>
      </c>
      <c r="H9952" s="110" t="s">
        <v>6342</v>
      </c>
      <c r="I9952" s="110"/>
      <c r="XFB9952" s="10">
        <v>3356223.4128884999</v>
      </c>
    </row>
    <row r="9953" spans="1:9" ht="11.25" customHeight="1" x14ac:dyDescent="0.2">
      <c r="A9953" s="181">
        <v>106639</v>
      </c>
      <c r="B9953" s="182" t="s">
        <v>9010</v>
      </c>
      <c r="C9953" s="182" t="s">
        <v>178</v>
      </c>
      <c r="D9953" s="183"/>
      <c r="E9953" s="188" t="s">
        <v>15193</v>
      </c>
      <c r="F9953" s="186">
        <v>4022010</v>
      </c>
      <c r="G9953" s="185" t="s">
        <v>6096</v>
      </c>
      <c r="H9953" s="110" t="s">
        <v>6342</v>
      </c>
      <c r="I9953" s="110"/>
    </row>
    <row r="9954" spans="1:9" ht="11.25" customHeight="1" x14ac:dyDescent="0.2">
      <c r="A9954" s="181">
        <v>106640</v>
      </c>
      <c r="B9954" s="182" t="s">
        <v>3592</v>
      </c>
      <c r="C9954" s="182" t="s">
        <v>178</v>
      </c>
      <c r="D9954" s="183">
        <v>45426</v>
      </c>
      <c r="E9954" s="188" t="s">
        <v>10909</v>
      </c>
      <c r="F9954" s="186">
        <v>0</v>
      </c>
      <c r="G9954" s="185" t="s">
        <v>12252</v>
      </c>
      <c r="H9954" s="110" t="s">
        <v>6342</v>
      </c>
      <c r="I9954" s="110"/>
    </row>
    <row r="9955" spans="1:9" ht="11.25" customHeight="1" x14ac:dyDescent="0.2">
      <c r="A9955" s="181">
        <v>106641</v>
      </c>
      <c r="B9955" s="182" t="s">
        <v>9286</v>
      </c>
      <c r="C9955" s="182" t="s">
        <v>183</v>
      </c>
      <c r="D9955" s="183">
        <v>45421</v>
      </c>
      <c r="E9955" s="188" t="s">
        <v>10909</v>
      </c>
      <c r="F9955" s="186">
        <v>436872</v>
      </c>
      <c r="G9955" s="185" t="s">
        <v>6096</v>
      </c>
      <c r="H9955" s="110" t="s">
        <v>6342</v>
      </c>
      <c r="I9955" s="110"/>
    </row>
    <row r="9956" spans="1:9" ht="11.25" customHeight="1" x14ac:dyDescent="0.2">
      <c r="A9956" s="181">
        <v>106642</v>
      </c>
      <c r="B9956" s="182" t="s">
        <v>6276</v>
      </c>
      <c r="C9956" s="182" t="s">
        <v>183</v>
      </c>
      <c r="D9956" s="183">
        <v>45426</v>
      </c>
      <c r="E9956" s="188" t="s">
        <v>10909</v>
      </c>
      <c r="F9956" s="186">
        <v>574988</v>
      </c>
      <c r="G9956" s="185" t="s">
        <v>6096</v>
      </c>
      <c r="H9956" s="110" t="s">
        <v>6342</v>
      </c>
      <c r="I9956" s="110"/>
    </row>
    <row r="9957" spans="1:9" ht="11.25" customHeight="1" x14ac:dyDescent="0.2">
      <c r="A9957" s="181">
        <v>106643</v>
      </c>
      <c r="B9957" s="182" t="s">
        <v>9285</v>
      </c>
      <c r="C9957" s="182" t="s">
        <v>183</v>
      </c>
      <c r="D9957" s="183">
        <v>45426</v>
      </c>
      <c r="E9957" s="188" t="s">
        <v>10909</v>
      </c>
      <c r="F9957" s="186">
        <v>566082</v>
      </c>
      <c r="G9957" s="185" t="s">
        <v>6096</v>
      </c>
      <c r="H9957" s="110" t="s">
        <v>6342</v>
      </c>
      <c r="I9957" s="110"/>
    </row>
    <row r="9958" spans="1:9" ht="11.25" customHeight="1" x14ac:dyDescent="0.2">
      <c r="A9958" s="181">
        <v>106644</v>
      </c>
      <c r="B9958" s="182" t="s">
        <v>9284</v>
      </c>
      <c r="C9958" s="182" t="s">
        <v>183</v>
      </c>
      <c r="D9958" s="183">
        <v>45426</v>
      </c>
      <c r="E9958" s="188" t="s">
        <v>10909</v>
      </c>
      <c r="F9958" s="186">
        <v>722143</v>
      </c>
      <c r="G9958" s="185" t="s">
        <v>6096</v>
      </c>
      <c r="H9958" s="110" t="s">
        <v>6342</v>
      </c>
      <c r="I9958" s="110"/>
    </row>
    <row r="9959" spans="1:9" ht="11.25" customHeight="1" x14ac:dyDescent="0.2">
      <c r="A9959" s="181">
        <v>106645</v>
      </c>
      <c r="B9959" s="182" t="s">
        <v>9283</v>
      </c>
      <c r="C9959" s="182" t="s">
        <v>183</v>
      </c>
      <c r="D9959" s="183">
        <v>45426</v>
      </c>
      <c r="E9959" s="188" t="s">
        <v>10909</v>
      </c>
      <c r="F9959" s="186">
        <v>693139</v>
      </c>
      <c r="G9959" s="185" t="s">
        <v>6096</v>
      </c>
      <c r="H9959" s="110" t="s">
        <v>6194</v>
      </c>
      <c r="I9959" s="110"/>
    </row>
    <row r="9960" spans="1:9" ht="11.25" customHeight="1" x14ac:dyDescent="0.2">
      <c r="A9960" s="181">
        <v>106646</v>
      </c>
      <c r="B9960" s="182" t="s">
        <v>9282</v>
      </c>
      <c r="C9960" s="182" t="s">
        <v>183</v>
      </c>
      <c r="D9960" s="183">
        <v>45426</v>
      </c>
      <c r="E9960" s="188" t="s">
        <v>10909</v>
      </c>
      <c r="F9960" s="186">
        <v>756937</v>
      </c>
      <c r="G9960" s="185" t="s">
        <v>6096</v>
      </c>
      <c r="H9960" s="110" t="s">
        <v>6194</v>
      </c>
      <c r="I9960" s="110"/>
    </row>
    <row r="9961" spans="1:9" ht="11.25" customHeight="1" x14ac:dyDescent="0.2">
      <c r="A9961" s="181">
        <v>106647</v>
      </c>
      <c r="B9961" s="182" t="s">
        <v>6275</v>
      </c>
      <c r="C9961" s="182" t="s">
        <v>183</v>
      </c>
      <c r="D9961" s="183">
        <v>45426</v>
      </c>
      <c r="E9961" s="188" t="s">
        <v>10909</v>
      </c>
      <c r="F9961" s="186">
        <v>939331</v>
      </c>
      <c r="G9961" s="185" t="s">
        <v>6096</v>
      </c>
      <c r="H9961" s="110" t="s">
        <v>6178</v>
      </c>
      <c r="I9961" s="110"/>
    </row>
    <row r="9962" spans="1:9" ht="11.25" customHeight="1" x14ac:dyDescent="0.2">
      <c r="A9962" s="181">
        <v>106648</v>
      </c>
      <c r="B9962" s="182" t="s">
        <v>9281</v>
      </c>
      <c r="C9962" s="182" t="s">
        <v>183</v>
      </c>
      <c r="D9962" s="184">
        <v>45426</v>
      </c>
      <c r="E9962" s="188" t="s">
        <v>10909</v>
      </c>
      <c r="F9962" s="186">
        <v>889477</v>
      </c>
      <c r="G9962" s="185" t="s">
        <v>6096</v>
      </c>
      <c r="H9962" s="110" t="s">
        <v>6194</v>
      </c>
      <c r="I9962" s="110"/>
    </row>
    <row r="9963" spans="1:9" ht="11.25" customHeight="1" x14ac:dyDescent="0.2">
      <c r="A9963" s="181">
        <v>106649</v>
      </c>
      <c r="B9963" s="182" t="s">
        <v>6140</v>
      </c>
      <c r="C9963" s="182" t="s">
        <v>183</v>
      </c>
      <c r="D9963" s="183">
        <v>45426</v>
      </c>
      <c r="E9963" s="188" t="s">
        <v>10909</v>
      </c>
      <c r="F9963" s="186">
        <v>949110</v>
      </c>
      <c r="G9963" s="185" t="s">
        <v>6096</v>
      </c>
      <c r="H9963" s="110" t="s">
        <v>6194</v>
      </c>
      <c r="I9963" s="110"/>
    </row>
    <row r="9964" spans="1:9" ht="11.25" customHeight="1" x14ac:dyDescent="0.2">
      <c r="A9964" s="181">
        <v>106650</v>
      </c>
      <c r="B9964" s="182" t="s">
        <v>9280</v>
      </c>
      <c r="C9964" s="182" t="s">
        <v>183</v>
      </c>
      <c r="D9964" s="183">
        <v>45426</v>
      </c>
      <c r="E9964" s="188" t="s">
        <v>10909</v>
      </c>
      <c r="F9964" s="186">
        <v>1011292</v>
      </c>
      <c r="G9964" s="185" t="s">
        <v>12255</v>
      </c>
      <c r="H9964" s="110" t="s">
        <v>6178</v>
      </c>
      <c r="I9964" s="110"/>
    </row>
    <row r="9965" spans="1:9" ht="11.25" customHeight="1" x14ac:dyDescent="0.2">
      <c r="A9965" s="181">
        <v>106651</v>
      </c>
      <c r="B9965" s="182" t="s">
        <v>9279</v>
      </c>
      <c r="C9965" s="182" t="s">
        <v>183</v>
      </c>
      <c r="D9965" s="183">
        <v>45426</v>
      </c>
      <c r="E9965" s="188" t="s">
        <v>10909</v>
      </c>
      <c r="F9965" s="186">
        <v>837795</v>
      </c>
      <c r="G9965" s="185" t="s">
        <v>12257</v>
      </c>
      <c r="H9965" s="110" t="s">
        <v>6178</v>
      </c>
      <c r="I9965" s="110"/>
    </row>
    <row r="9966" spans="1:9" ht="11.25" customHeight="1" x14ac:dyDescent="0.2">
      <c r="A9966" s="181">
        <v>106652</v>
      </c>
      <c r="B9966" s="182" t="s">
        <v>9278</v>
      </c>
      <c r="C9966" s="182" t="s">
        <v>183</v>
      </c>
      <c r="D9966" s="183"/>
      <c r="E9966" s="188" t="s">
        <v>15193</v>
      </c>
      <c r="F9966" s="186">
        <v>1016282</v>
      </c>
      <c r="G9966" s="185" t="s">
        <v>6096</v>
      </c>
      <c r="H9966" s="110" t="s">
        <v>6194</v>
      </c>
      <c r="I9966" s="110"/>
    </row>
    <row r="9967" spans="1:9" ht="11.25" customHeight="1" x14ac:dyDescent="0.2">
      <c r="A9967" s="181">
        <v>106653</v>
      </c>
      <c r="B9967" s="182" t="s">
        <v>10219</v>
      </c>
      <c r="C9967" s="182" t="s">
        <v>178</v>
      </c>
      <c r="D9967" s="183"/>
      <c r="E9967" s="188" t="s">
        <v>15193</v>
      </c>
      <c r="F9967" s="186">
        <v>0</v>
      </c>
      <c r="G9967" s="185" t="s">
        <v>12258</v>
      </c>
      <c r="H9967" s="110" t="s">
        <v>6155</v>
      </c>
      <c r="I9967" s="110"/>
    </row>
    <row r="9968" spans="1:9" ht="11.25" customHeight="1" x14ac:dyDescent="0.2">
      <c r="A9968" s="181">
        <v>106654</v>
      </c>
      <c r="B9968" s="182" t="s">
        <v>10218</v>
      </c>
      <c r="C9968" s="182" t="s">
        <v>183</v>
      </c>
      <c r="D9968" s="183">
        <v>44592</v>
      </c>
      <c r="E9968" s="188" t="s">
        <v>7328</v>
      </c>
      <c r="F9968" s="186">
        <v>0</v>
      </c>
      <c r="G9968" s="185" t="s">
        <v>6096</v>
      </c>
      <c r="H9968" s="110" t="s">
        <v>6155</v>
      </c>
      <c r="I9968" s="110"/>
    </row>
    <row r="9969" spans="1:9" ht="11.25" customHeight="1" x14ac:dyDescent="0.2">
      <c r="A9969" s="181">
        <v>106655</v>
      </c>
      <c r="B9969" s="182" t="s">
        <v>4014</v>
      </c>
      <c r="C9969" s="182" t="s">
        <v>178</v>
      </c>
      <c r="D9969" s="183">
        <v>43805</v>
      </c>
      <c r="E9969" s="188" t="s">
        <v>15195</v>
      </c>
      <c r="F9969" s="186">
        <v>78777</v>
      </c>
      <c r="G9969" s="185" t="s">
        <v>6096</v>
      </c>
      <c r="H9969" s="110" t="s">
        <v>6342</v>
      </c>
      <c r="I9969" s="110"/>
    </row>
    <row r="9970" spans="1:9" ht="11.25" customHeight="1" x14ac:dyDescent="0.2">
      <c r="A9970" s="181">
        <v>106656</v>
      </c>
      <c r="B9970" s="182" t="s">
        <v>8024</v>
      </c>
      <c r="C9970" s="182" t="s">
        <v>751</v>
      </c>
      <c r="D9970" s="183"/>
      <c r="E9970" s="188" t="s">
        <v>15193</v>
      </c>
      <c r="F9970" s="186">
        <v>24400</v>
      </c>
      <c r="G9970" s="185" t="s">
        <v>6096</v>
      </c>
      <c r="H9970" s="110" t="s">
        <v>6194</v>
      </c>
      <c r="I9970" s="110"/>
    </row>
    <row r="9971" spans="1:9" ht="11.25" customHeight="1" x14ac:dyDescent="0.2">
      <c r="A9971" s="181">
        <v>106657</v>
      </c>
      <c r="B9971" s="182" t="s">
        <v>10217</v>
      </c>
      <c r="C9971" s="182" t="s">
        <v>178</v>
      </c>
      <c r="D9971" s="183"/>
      <c r="E9971" s="188" t="s">
        <v>15193</v>
      </c>
      <c r="F9971" s="186">
        <v>0</v>
      </c>
      <c r="G9971" s="185" t="s">
        <v>6096</v>
      </c>
      <c r="H9971" s="110" t="s">
        <v>6194</v>
      </c>
      <c r="I9971" s="110"/>
    </row>
    <row r="9972" spans="1:9" ht="11.25" customHeight="1" x14ac:dyDescent="0.2">
      <c r="A9972" s="181">
        <v>106658</v>
      </c>
      <c r="B9972" s="182" t="s">
        <v>10216</v>
      </c>
      <c r="C9972" s="182" t="s">
        <v>178</v>
      </c>
      <c r="D9972" s="183"/>
      <c r="E9972" s="188" t="s">
        <v>15193</v>
      </c>
      <c r="F9972" s="186">
        <v>0</v>
      </c>
      <c r="G9972" s="185" t="s">
        <v>12259</v>
      </c>
      <c r="H9972" s="110" t="s">
        <v>6121</v>
      </c>
      <c r="I9972" s="110"/>
    </row>
    <row r="9973" spans="1:9" ht="11.25" customHeight="1" x14ac:dyDescent="0.2">
      <c r="A9973" s="181">
        <v>106659</v>
      </c>
      <c r="B9973" s="182" t="s">
        <v>10215</v>
      </c>
      <c r="C9973" s="182" t="s">
        <v>178</v>
      </c>
      <c r="D9973" s="183"/>
      <c r="E9973" s="188" t="s">
        <v>15193</v>
      </c>
      <c r="F9973" s="186">
        <v>0</v>
      </c>
      <c r="G9973" s="185" t="s">
        <v>12261</v>
      </c>
      <c r="H9973" s="110" t="s">
        <v>6130</v>
      </c>
      <c r="I9973" s="110"/>
    </row>
    <row r="9974" spans="1:9" ht="11.25" customHeight="1" x14ac:dyDescent="0.2">
      <c r="A9974" s="181">
        <v>106660</v>
      </c>
      <c r="B9974" s="182" t="s">
        <v>10214</v>
      </c>
      <c r="C9974" s="182" t="s">
        <v>178</v>
      </c>
      <c r="D9974" s="183"/>
      <c r="E9974" s="188" t="s">
        <v>15193</v>
      </c>
      <c r="F9974" s="186">
        <v>0</v>
      </c>
      <c r="G9974" s="185" t="s">
        <v>6096</v>
      </c>
      <c r="H9974" s="110" t="s">
        <v>6267</v>
      </c>
      <c r="I9974" s="110"/>
    </row>
    <row r="9975" spans="1:9" ht="11.25" customHeight="1" x14ac:dyDescent="0.2">
      <c r="A9975" s="181">
        <v>106661</v>
      </c>
      <c r="B9975" s="182" t="s">
        <v>10213</v>
      </c>
      <c r="C9975" s="182" t="s">
        <v>171</v>
      </c>
      <c r="D9975" s="183"/>
      <c r="E9975" s="188" t="s">
        <v>15193</v>
      </c>
      <c r="F9975" s="186">
        <v>0</v>
      </c>
      <c r="G9975" s="185" t="s">
        <v>6096</v>
      </c>
      <c r="H9975" s="110" t="s">
        <v>6342</v>
      </c>
      <c r="I9975" s="110"/>
    </row>
    <row r="9976" spans="1:9" ht="11.25" customHeight="1" x14ac:dyDescent="0.2">
      <c r="A9976" s="181">
        <v>106662</v>
      </c>
      <c r="B9976" s="182" t="s">
        <v>10212</v>
      </c>
      <c r="C9976" s="182" t="s">
        <v>171</v>
      </c>
      <c r="D9976" s="184">
        <v>44194</v>
      </c>
      <c r="E9976" s="188" t="s">
        <v>15196</v>
      </c>
      <c r="F9976" s="186">
        <v>0</v>
      </c>
      <c r="G9976" s="185" t="s">
        <v>6096</v>
      </c>
      <c r="H9976" s="110" t="s">
        <v>6342</v>
      </c>
      <c r="I9976" s="110"/>
    </row>
    <row r="9977" spans="1:9" ht="11.25" customHeight="1" x14ac:dyDescent="0.2">
      <c r="A9977" s="181">
        <v>106663</v>
      </c>
      <c r="B9977" s="182" t="s">
        <v>6131</v>
      </c>
      <c r="C9977" s="182" t="s">
        <v>171</v>
      </c>
      <c r="D9977" s="184"/>
      <c r="E9977" s="188" t="s">
        <v>15193</v>
      </c>
      <c r="F9977" s="186">
        <v>22594.01</v>
      </c>
      <c r="G9977" s="185" t="s">
        <v>6096</v>
      </c>
      <c r="H9977" s="110" t="s">
        <v>6342</v>
      </c>
      <c r="I9977" s="110"/>
    </row>
    <row r="9978" spans="1:9" ht="11.25" customHeight="1" x14ac:dyDescent="0.2">
      <c r="A9978" s="181">
        <v>106664</v>
      </c>
      <c r="B9978" s="182" t="s">
        <v>10211</v>
      </c>
      <c r="C9978" s="182" t="s">
        <v>171</v>
      </c>
      <c r="D9978" s="183"/>
      <c r="E9978" s="188" t="s">
        <v>15193</v>
      </c>
      <c r="F9978" s="186">
        <v>0</v>
      </c>
      <c r="G9978" s="185" t="s">
        <v>6096</v>
      </c>
      <c r="H9978" s="110" t="s">
        <v>6342</v>
      </c>
      <c r="I9978" s="110"/>
    </row>
    <row r="9979" spans="1:9" ht="11.25" customHeight="1" x14ac:dyDescent="0.2">
      <c r="A9979" s="181">
        <v>106665</v>
      </c>
      <c r="B9979" s="182" t="s">
        <v>2217</v>
      </c>
      <c r="C9979" s="182" t="s">
        <v>178</v>
      </c>
      <c r="D9979" s="183"/>
      <c r="E9979" s="188" t="s">
        <v>15193</v>
      </c>
      <c r="F9979" s="186">
        <v>0</v>
      </c>
      <c r="G9979" s="185" t="s">
        <v>12265</v>
      </c>
      <c r="H9979" s="110" t="s">
        <v>6168</v>
      </c>
      <c r="I9979" s="110"/>
    </row>
    <row r="9980" spans="1:9" ht="11.25" customHeight="1" x14ac:dyDescent="0.2">
      <c r="A9980" s="181">
        <v>106666</v>
      </c>
      <c r="B9980" s="182" t="s">
        <v>833</v>
      </c>
      <c r="C9980" s="182" t="s">
        <v>183</v>
      </c>
      <c r="D9980" s="184">
        <v>43731</v>
      </c>
      <c r="E9980" s="188" t="s">
        <v>15195</v>
      </c>
      <c r="F9980" s="186">
        <v>0</v>
      </c>
      <c r="G9980" s="185" t="s">
        <v>6096</v>
      </c>
      <c r="H9980" s="110" t="s">
        <v>6164</v>
      </c>
      <c r="I9980" s="110"/>
    </row>
    <row r="9981" spans="1:9" ht="11.25" customHeight="1" x14ac:dyDescent="0.2">
      <c r="A9981" s="181">
        <v>106667</v>
      </c>
      <c r="B9981" s="182" t="s">
        <v>2218</v>
      </c>
      <c r="C9981" s="182" t="s">
        <v>178</v>
      </c>
      <c r="D9981" s="184">
        <v>44592</v>
      </c>
      <c r="E9981" s="188" t="s">
        <v>7328</v>
      </c>
      <c r="F9981" s="186">
        <v>2654.89</v>
      </c>
      <c r="G9981" s="185" t="s">
        <v>6096</v>
      </c>
      <c r="H9981" s="110" t="s">
        <v>6164</v>
      </c>
      <c r="I9981" s="110"/>
    </row>
    <row r="9982" spans="1:9" ht="11.25" customHeight="1" x14ac:dyDescent="0.2">
      <c r="A9982" s="181">
        <v>106668</v>
      </c>
      <c r="B9982" s="182" t="s">
        <v>10210</v>
      </c>
      <c r="C9982" s="182" t="s">
        <v>171</v>
      </c>
      <c r="D9982" s="183">
        <v>44592</v>
      </c>
      <c r="E9982" s="188" t="s">
        <v>7328</v>
      </c>
      <c r="F9982" s="186">
        <v>7618</v>
      </c>
      <c r="G9982" s="185" t="s">
        <v>6096</v>
      </c>
      <c r="H9982" s="110" t="s">
        <v>6164</v>
      </c>
      <c r="I9982" s="110"/>
    </row>
    <row r="9983" spans="1:9" ht="11.25" customHeight="1" x14ac:dyDescent="0.2">
      <c r="A9983" s="181">
        <v>106669</v>
      </c>
      <c r="B9983" s="182" t="s">
        <v>2219</v>
      </c>
      <c r="C9983" s="182" t="s">
        <v>178</v>
      </c>
      <c r="D9983" s="183"/>
      <c r="E9983" s="188" t="s">
        <v>15193</v>
      </c>
      <c r="F9983" s="186">
        <v>5968</v>
      </c>
      <c r="G9983" s="185" t="s">
        <v>6096</v>
      </c>
      <c r="H9983" s="110" t="s">
        <v>7414</v>
      </c>
      <c r="I9983" s="110"/>
    </row>
    <row r="9984" spans="1:9" ht="11.25" customHeight="1" x14ac:dyDescent="0.2">
      <c r="A9984" s="181">
        <v>106670</v>
      </c>
      <c r="B9984" s="182" t="s">
        <v>10209</v>
      </c>
      <c r="C9984" s="182" t="s">
        <v>178</v>
      </c>
      <c r="D9984" s="183">
        <v>43704</v>
      </c>
      <c r="E9984" s="188" t="s">
        <v>15195</v>
      </c>
      <c r="F9984" s="186">
        <v>0</v>
      </c>
      <c r="G9984" s="185" t="s">
        <v>6096</v>
      </c>
      <c r="H9984" s="110" t="s">
        <v>6370</v>
      </c>
      <c r="I9984" s="110"/>
    </row>
    <row r="9985" spans="1:9" ht="11.25" customHeight="1" x14ac:dyDescent="0.2">
      <c r="A9985" s="181">
        <v>106671</v>
      </c>
      <c r="B9985" s="182" t="s">
        <v>8316</v>
      </c>
      <c r="C9985" s="182" t="s">
        <v>178</v>
      </c>
      <c r="D9985" s="183">
        <v>45013</v>
      </c>
      <c r="E9985" s="188" t="s">
        <v>15194</v>
      </c>
      <c r="F9985" s="186">
        <v>4700500</v>
      </c>
      <c r="G9985" s="185" t="s">
        <v>6096</v>
      </c>
      <c r="H9985" s="110" t="s">
        <v>6194</v>
      </c>
      <c r="I9985" s="110"/>
    </row>
    <row r="9986" spans="1:9" ht="11.25" customHeight="1" x14ac:dyDescent="0.2">
      <c r="A9986" s="181">
        <v>106672</v>
      </c>
      <c r="B9986" s="182" t="s">
        <v>2052</v>
      </c>
      <c r="C9986" s="182" t="s">
        <v>178</v>
      </c>
      <c r="D9986" s="183">
        <v>45033</v>
      </c>
      <c r="E9986" s="188" t="s">
        <v>15194</v>
      </c>
      <c r="F9986" s="186">
        <v>26880.01</v>
      </c>
      <c r="G9986" s="185" t="s">
        <v>6096</v>
      </c>
      <c r="H9986" s="110" t="s">
        <v>6149</v>
      </c>
      <c r="I9986" s="110"/>
    </row>
    <row r="9987" spans="1:9" ht="11.25" customHeight="1" x14ac:dyDescent="0.2">
      <c r="A9987" s="181">
        <v>106673</v>
      </c>
      <c r="B9987" s="182" t="s">
        <v>8971</v>
      </c>
      <c r="C9987" s="182" t="s">
        <v>178</v>
      </c>
      <c r="D9987" s="183">
        <v>45033</v>
      </c>
      <c r="E9987" s="188" t="s">
        <v>15194</v>
      </c>
      <c r="F9987" s="186">
        <v>1723120</v>
      </c>
      <c r="G9987" s="185" t="s">
        <v>6096</v>
      </c>
      <c r="H9987" s="110" t="s">
        <v>7414</v>
      </c>
      <c r="I9987" s="110"/>
    </row>
    <row r="9988" spans="1:9" ht="11.25" customHeight="1" x14ac:dyDescent="0.2">
      <c r="A9988" s="181">
        <v>106674</v>
      </c>
      <c r="B9988" s="182" t="s">
        <v>8899</v>
      </c>
      <c r="C9988" s="182" t="s">
        <v>178</v>
      </c>
      <c r="D9988" s="183">
        <v>44680</v>
      </c>
      <c r="E9988" s="188" t="s">
        <v>7328</v>
      </c>
      <c r="F9988" s="186">
        <v>687820</v>
      </c>
      <c r="G9988" s="185" t="s">
        <v>6096</v>
      </c>
      <c r="H9988" s="110" t="s">
        <v>6280</v>
      </c>
      <c r="I9988" s="110"/>
    </row>
    <row r="9989" spans="1:9" ht="11.25" customHeight="1" x14ac:dyDescent="0.2">
      <c r="A9989" s="181">
        <v>106675</v>
      </c>
      <c r="B9989" s="182" t="s">
        <v>8970</v>
      </c>
      <c r="C9989" s="182" t="s">
        <v>178</v>
      </c>
      <c r="D9989" s="183">
        <v>43524</v>
      </c>
      <c r="E9989" s="188" t="s">
        <v>15195</v>
      </c>
      <c r="F9989" s="186">
        <v>1204280</v>
      </c>
      <c r="G9989" s="185" t="s">
        <v>12268</v>
      </c>
      <c r="H9989" s="110" t="s">
        <v>6121</v>
      </c>
      <c r="I9989" s="110"/>
    </row>
    <row r="9990" spans="1:9" ht="11.25" customHeight="1" x14ac:dyDescent="0.2">
      <c r="A9990" s="181">
        <v>106677</v>
      </c>
      <c r="B9990" s="182" t="s">
        <v>9150</v>
      </c>
      <c r="C9990" s="182" t="s">
        <v>178</v>
      </c>
      <c r="D9990" s="183">
        <v>44680</v>
      </c>
      <c r="E9990" s="188" t="s">
        <v>7328</v>
      </c>
      <c r="F9990" s="186">
        <v>571200</v>
      </c>
      <c r="G9990" s="185" t="s">
        <v>6143</v>
      </c>
      <c r="H9990" s="110" t="s">
        <v>6116</v>
      </c>
      <c r="I9990" s="110"/>
    </row>
    <row r="9991" spans="1:9" ht="11.25" customHeight="1" x14ac:dyDescent="0.2">
      <c r="A9991" s="181">
        <v>106678</v>
      </c>
      <c r="B9991" s="182" t="s">
        <v>8969</v>
      </c>
      <c r="C9991" s="182" t="s">
        <v>178</v>
      </c>
      <c r="D9991" s="183">
        <v>45033</v>
      </c>
      <c r="E9991" s="188" t="s">
        <v>15194</v>
      </c>
      <c r="F9991" s="186">
        <v>2061080</v>
      </c>
      <c r="G9991" s="185" t="s">
        <v>12270</v>
      </c>
      <c r="H9991" s="110" t="s">
        <v>6155</v>
      </c>
      <c r="I9991" s="110"/>
    </row>
    <row r="9992" spans="1:9" ht="11.25" customHeight="1" x14ac:dyDescent="0.2">
      <c r="A9992" s="181">
        <v>106680</v>
      </c>
      <c r="B9992" s="182" t="s">
        <v>9009</v>
      </c>
      <c r="C9992" s="182" t="s">
        <v>178</v>
      </c>
      <c r="D9992" s="183">
        <v>45033</v>
      </c>
      <c r="E9992" s="188" t="s">
        <v>15194</v>
      </c>
      <c r="F9992" s="186">
        <v>1239980</v>
      </c>
      <c r="G9992" s="185" t="s">
        <v>12272</v>
      </c>
      <c r="H9992" s="110" t="s">
        <v>6113</v>
      </c>
      <c r="I9992" s="110"/>
    </row>
    <row r="9993" spans="1:9" ht="11.25" customHeight="1" x14ac:dyDescent="0.2">
      <c r="A9993" s="181">
        <v>106682</v>
      </c>
      <c r="B9993" s="182" t="s">
        <v>9008</v>
      </c>
      <c r="C9993" s="182" t="s">
        <v>178</v>
      </c>
      <c r="D9993" s="183">
        <v>43544</v>
      </c>
      <c r="E9993" s="188" t="s">
        <v>15195</v>
      </c>
      <c r="F9993" s="186">
        <v>2051560</v>
      </c>
      <c r="G9993" s="185" t="s">
        <v>6096</v>
      </c>
      <c r="H9993" s="110" t="s">
        <v>6155</v>
      </c>
      <c r="I9993" s="110"/>
    </row>
    <row r="9994" spans="1:9" ht="11.25" customHeight="1" x14ac:dyDescent="0.2">
      <c r="A9994" s="181">
        <v>106684</v>
      </c>
      <c r="B9994" s="182" t="s">
        <v>8898</v>
      </c>
      <c r="C9994" s="182" t="s">
        <v>178</v>
      </c>
      <c r="D9994" s="184">
        <v>43524</v>
      </c>
      <c r="E9994" s="188" t="s">
        <v>15195</v>
      </c>
      <c r="F9994" s="186">
        <v>1235602</v>
      </c>
      <c r="G9994" s="185" t="s">
        <v>6096</v>
      </c>
      <c r="H9994" s="110" t="s">
        <v>6168</v>
      </c>
      <c r="I9994" s="110"/>
    </row>
    <row r="9995" spans="1:9" ht="11.25" customHeight="1" x14ac:dyDescent="0.2">
      <c r="A9995" s="181">
        <v>106685</v>
      </c>
      <c r="B9995" s="182" t="s">
        <v>9149</v>
      </c>
      <c r="C9995" s="182" t="s">
        <v>178</v>
      </c>
      <c r="D9995" s="183">
        <v>44592</v>
      </c>
      <c r="E9995" s="188" t="s">
        <v>7328</v>
      </c>
      <c r="F9995" s="186">
        <v>946050</v>
      </c>
      <c r="G9995" s="185" t="s">
        <v>6096</v>
      </c>
      <c r="H9995" s="110" t="s">
        <v>6155</v>
      </c>
      <c r="I9995" s="110"/>
    </row>
    <row r="9996" spans="1:9" ht="11.25" customHeight="1" x14ac:dyDescent="0.2">
      <c r="A9996" s="181">
        <v>106686</v>
      </c>
      <c r="B9996" s="182" t="s">
        <v>14496</v>
      </c>
      <c r="C9996" s="182" t="s">
        <v>178</v>
      </c>
      <c r="D9996" s="184">
        <v>44592</v>
      </c>
      <c r="E9996" s="188" t="s">
        <v>7328</v>
      </c>
      <c r="F9996" s="186">
        <v>3019240</v>
      </c>
      <c r="G9996" s="185" t="s">
        <v>6096</v>
      </c>
      <c r="H9996" s="110" t="s">
        <v>6149</v>
      </c>
      <c r="I9996" s="110"/>
    </row>
    <row r="9997" spans="1:9" ht="11.25" customHeight="1" x14ac:dyDescent="0.2">
      <c r="A9997" s="181">
        <v>106687</v>
      </c>
      <c r="B9997" s="182" t="s">
        <v>14495</v>
      </c>
      <c r="C9997" s="182" t="s">
        <v>178</v>
      </c>
      <c r="D9997" s="183">
        <v>43543</v>
      </c>
      <c r="E9997" s="188" t="s">
        <v>15195</v>
      </c>
      <c r="F9997" s="186">
        <v>2101719</v>
      </c>
      <c r="G9997" s="185" t="s">
        <v>6096</v>
      </c>
      <c r="H9997" s="110" t="s">
        <v>6149</v>
      </c>
      <c r="I9997" s="110"/>
    </row>
    <row r="9998" spans="1:9" ht="11.25" customHeight="1" x14ac:dyDescent="0.2">
      <c r="A9998" s="181">
        <v>106688</v>
      </c>
      <c r="B9998" s="182" t="s">
        <v>8931</v>
      </c>
      <c r="C9998" s="182" t="s">
        <v>178</v>
      </c>
      <c r="D9998" s="183">
        <v>43537</v>
      </c>
      <c r="E9998" s="188" t="s">
        <v>15195</v>
      </c>
      <c r="F9998" s="186">
        <v>822958.99</v>
      </c>
      <c r="G9998" s="185" t="s">
        <v>8828</v>
      </c>
      <c r="H9998" s="110" t="s">
        <v>6155</v>
      </c>
      <c r="I9998" s="110"/>
    </row>
    <row r="9999" spans="1:9" ht="11.25" customHeight="1" x14ac:dyDescent="0.2">
      <c r="A9999" s="181">
        <v>106689</v>
      </c>
      <c r="B9999" s="182" t="s">
        <v>8980</v>
      </c>
      <c r="C9999" s="182" t="s">
        <v>178</v>
      </c>
      <c r="D9999" s="183">
        <v>43542</v>
      </c>
      <c r="E9999" s="188" t="s">
        <v>15195</v>
      </c>
      <c r="F9999" s="186">
        <v>822700</v>
      </c>
      <c r="G9999" s="185" t="s">
        <v>12274</v>
      </c>
      <c r="H9999" s="110" t="s">
        <v>6201</v>
      </c>
      <c r="I9999" s="110"/>
    </row>
    <row r="10000" spans="1:9" ht="11.25" customHeight="1" x14ac:dyDescent="0.2">
      <c r="A10000" s="181">
        <v>106690</v>
      </c>
      <c r="B10000" s="182" t="s">
        <v>8943</v>
      </c>
      <c r="C10000" s="182" t="s">
        <v>178</v>
      </c>
      <c r="D10000" s="183">
        <v>43542</v>
      </c>
      <c r="E10000" s="188" t="s">
        <v>15195</v>
      </c>
      <c r="F10000" s="186">
        <v>1162250</v>
      </c>
      <c r="G10000" s="185" t="s">
        <v>6096</v>
      </c>
      <c r="H10000" s="110" t="s">
        <v>6359</v>
      </c>
      <c r="I10000" s="110"/>
    </row>
    <row r="10001" spans="1:9" ht="11.25" customHeight="1" x14ac:dyDescent="0.2">
      <c r="A10001" s="181">
        <v>106691</v>
      </c>
      <c r="B10001" s="182" t="s">
        <v>8942</v>
      </c>
      <c r="C10001" s="182" t="s">
        <v>178</v>
      </c>
      <c r="D10001" s="183"/>
      <c r="E10001" s="188" t="s">
        <v>15193</v>
      </c>
      <c r="F10001" s="186">
        <v>409900</v>
      </c>
      <c r="G10001" s="185" t="s">
        <v>6096</v>
      </c>
      <c r="H10001" s="110" t="s">
        <v>6370</v>
      </c>
      <c r="I10001" s="110"/>
    </row>
    <row r="10002" spans="1:9" ht="11.25" customHeight="1" x14ac:dyDescent="0.2">
      <c r="A10002" s="181">
        <v>106692</v>
      </c>
      <c r="B10002" s="182" t="s">
        <v>10208</v>
      </c>
      <c r="C10002" s="182" t="s">
        <v>178</v>
      </c>
      <c r="D10002" s="184">
        <v>43542</v>
      </c>
      <c r="E10002" s="188" t="s">
        <v>15195</v>
      </c>
      <c r="F10002" s="186">
        <v>0</v>
      </c>
      <c r="G10002" s="185" t="s">
        <v>7618</v>
      </c>
      <c r="H10002" s="110" t="s">
        <v>6280</v>
      </c>
      <c r="I10002" s="110"/>
    </row>
    <row r="10003" spans="1:9" ht="11.25" customHeight="1" x14ac:dyDescent="0.2">
      <c r="A10003" s="181">
        <v>106693</v>
      </c>
      <c r="B10003" s="182" t="s">
        <v>8941</v>
      </c>
      <c r="C10003" s="182" t="s">
        <v>178</v>
      </c>
      <c r="D10003" s="184">
        <v>43544</v>
      </c>
      <c r="E10003" s="188" t="s">
        <v>15195</v>
      </c>
      <c r="F10003" s="186">
        <v>1128800</v>
      </c>
      <c r="G10003" s="185" t="s">
        <v>6096</v>
      </c>
      <c r="H10003" s="110" t="s">
        <v>6149</v>
      </c>
      <c r="I10003" s="110"/>
    </row>
    <row r="10004" spans="1:9" ht="11.25" customHeight="1" x14ac:dyDescent="0.2">
      <c r="A10004" s="181">
        <v>106694</v>
      </c>
      <c r="B10004" s="182" t="s">
        <v>8897</v>
      </c>
      <c r="C10004" s="182" t="s">
        <v>178</v>
      </c>
      <c r="D10004" s="183">
        <v>44677</v>
      </c>
      <c r="E10004" s="188" t="s">
        <v>7328</v>
      </c>
      <c r="F10004" s="186">
        <v>1075280</v>
      </c>
      <c r="G10004" s="185" t="s">
        <v>6096</v>
      </c>
      <c r="H10004" s="110" t="s">
        <v>6168</v>
      </c>
      <c r="I10004" s="110"/>
    </row>
    <row r="10005" spans="1:9" ht="11.25" customHeight="1" x14ac:dyDescent="0.2">
      <c r="A10005" s="181">
        <v>106695</v>
      </c>
      <c r="B10005" s="182" t="s">
        <v>8930</v>
      </c>
      <c r="C10005" s="182" t="s">
        <v>178</v>
      </c>
      <c r="D10005" s="184">
        <v>44677</v>
      </c>
      <c r="E10005" s="188" t="s">
        <v>7328</v>
      </c>
      <c r="F10005" s="186">
        <v>48537468.009999998</v>
      </c>
      <c r="G10005" s="185" t="s">
        <v>8193</v>
      </c>
      <c r="H10005" s="110" t="s">
        <v>6280</v>
      </c>
      <c r="I10005" s="110"/>
    </row>
    <row r="10006" spans="1:9" ht="11.25" customHeight="1" x14ac:dyDescent="0.2">
      <c r="A10006" s="181">
        <v>106696</v>
      </c>
      <c r="B10006" s="182" t="s">
        <v>8929</v>
      </c>
      <c r="C10006" s="182" t="s">
        <v>178</v>
      </c>
      <c r="D10006" s="183">
        <v>44677</v>
      </c>
      <c r="E10006" s="188" t="s">
        <v>7328</v>
      </c>
      <c r="F10006" s="186">
        <v>35872715.009999998</v>
      </c>
      <c r="G10006" s="185" t="s">
        <v>12276</v>
      </c>
      <c r="H10006" s="110" t="s">
        <v>6155</v>
      </c>
      <c r="I10006" s="110"/>
    </row>
    <row r="10007" spans="1:9" ht="11.25" customHeight="1" x14ac:dyDescent="0.2">
      <c r="A10007" s="181">
        <v>106697</v>
      </c>
      <c r="B10007" s="182" t="s">
        <v>9047</v>
      </c>
      <c r="C10007" s="182" t="s">
        <v>178</v>
      </c>
      <c r="D10007" s="183">
        <v>44677</v>
      </c>
      <c r="E10007" s="188" t="s">
        <v>7328</v>
      </c>
      <c r="F10007" s="186">
        <v>24234436</v>
      </c>
      <c r="G10007" s="185" t="s">
        <v>6096</v>
      </c>
      <c r="H10007" s="110" t="s">
        <v>6361</v>
      </c>
      <c r="I10007" s="110"/>
    </row>
    <row r="10008" spans="1:9" ht="11.25" customHeight="1" x14ac:dyDescent="0.2">
      <c r="A10008" s="181">
        <v>106698</v>
      </c>
      <c r="B10008" s="182" t="s">
        <v>9046</v>
      </c>
      <c r="C10008" s="182" t="s">
        <v>178</v>
      </c>
      <c r="D10008" s="184">
        <v>44677</v>
      </c>
      <c r="E10008" s="188" t="s">
        <v>7328</v>
      </c>
      <c r="F10008" s="186">
        <v>64350671</v>
      </c>
      <c r="G10008" s="185" t="s">
        <v>11525</v>
      </c>
      <c r="H10008" s="110" t="s">
        <v>6221</v>
      </c>
      <c r="I10008" s="110"/>
    </row>
    <row r="10009" spans="1:9" ht="11.25" customHeight="1" x14ac:dyDescent="0.2">
      <c r="A10009" s="181">
        <v>106699</v>
      </c>
      <c r="B10009" s="182" t="s">
        <v>9045</v>
      </c>
      <c r="C10009" s="182" t="s">
        <v>178</v>
      </c>
      <c r="D10009" s="184">
        <v>44677</v>
      </c>
      <c r="E10009" s="188" t="s">
        <v>7328</v>
      </c>
      <c r="F10009" s="186">
        <v>31290382.010000002</v>
      </c>
      <c r="G10009" s="185" t="s">
        <v>6096</v>
      </c>
      <c r="H10009" s="110" t="s">
        <v>6221</v>
      </c>
      <c r="I10009" s="110"/>
    </row>
    <row r="10010" spans="1:9" ht="11.25" customHeight="1" x14ac:dyDescent="0.2">
      <c r="A10010" s="181">
        <v>106700</v>
      </c>
      <c r="B10010" s="182" t="s">
        <v>9044</v>
      </c>
      <c r="C10010" s="182" t="s">
        <v>178</v>
      </c>
      <c r="D10010" s="183">
        <v>45433</v>
      </c>
      <c r="E10010" s="188" t="s">
        <v>10909</v>
      </c>
      <c r="F10010" s="186">
        <v>39158920</v>
      </c>
      <c r="G10010" s="185" t="s">
        <v>7389</v>
      </c>
      <c r="H10010" s="110" t="s">
        <v>6121</v>
      </c>
      <c r="I10010" s="110"/>
    </row>
    <row r="10011" spans="1:9" ht="11.25" customHeight="1" x14ac:dyDescent="0.2">
      <c r="A10011" s="181">
        <v>106702</v>
      </c>
      <c r="B10011" s="182" t="s">
        <v>9200</v>
      </c>
      <c r="C10011" s="182" t="s">
        <v>178</v>
      </c>
      <c r="D10011" s="183">
        <v>44606</v>
      </c>
      <c r="E10011" s="188" t="s">
        <v>7328</v>
      </c>
      <c r="F10011" s="186">
        <v>45490851</v>
      </c>
      <c r="G10011" s="185" t="s">
        <v>12278</v>
      </c>
      <c r="H10011" s="110" t="s">
        <v>6121</v>
      </c>
      <c r="I10011" s="110"/>
    </row>
    <row r="10012" spans="1:9" ht="11.25" customHeight="1" x14ac:dyDescent="0.2">
      <c r="A10012" s="181">
        <v>106703</v>
      </c>
      <c r="B10012" s="182" t="s">
        <v>8707</v>
      </c>
      <c r="C10012" s="182" t="s">
        <v>178</v>
      </c>
      <c r="D10012" s="183">
        <v>45433</v>
      </c>
      <c r="E10012" s="188" t="s">
        <v>10909</v>
      </c>
      <c r="F10012" s="186">
        <v>5372543</v>
      </c>
      <c r="G10012" s="185" t="s">
        <v>6096</v>
      </c>
      <c r="H10012" s="110" t="s">
        <v>6121</v>
      </c>
      <c r="I10012" s="110"/>
    </row>
    <row r="10013" spans="1:9" ht="11.25" customHeight="1" x14ac:dyDescent="0.2">
      <c r="A10013" s="181">
        <v>106704</v>
      </c>
      <c r="B10013" s="182" t="s">
        <v>9043</v>
      </c>
      <c r="C10013" s="182" t="s">
        <v>178</v>
      </c>
      <c r="D10013" s="184">
        <v>43740</v>
      </c>
      <c r="E10013" s="188" t="s">
        <v>15195</v>
      </c>
      <c r="F10013" s="186">
        <v>264460873</v>
      </c>
      <c r="G10013" s="185" t="s">
        <v>6096</v>
      </c>
      <c r="H10013" s="110" t="s">
        <v>6121</v>
      </c>
      <c r="I10013" s="110"/>
    </row>
    <row r="10014" spans="1:9" ht="11.25" customHeight="1" x14ac:dyDescent="0.2">
      <c r="A10014" s="181">
        <v>106705</v>
      </c>
      <c r="B10014" s="182" t="s">
        <v>8192</v>
      </c>
      <c r="C10014" s="182" t="s">
        <v>178</v>
      </c>
      <c r="D10014" s="184"/>
      <c r="E10014" s="188" t="s">
        <v>15193</v>
      </c>
      <c r="F10014" s="186">
        <v>280245</v>
      </c>
      <c r="G10014" s="185" t="s">
        <v>6096</v>
      </c>
      <c r="H10014" s="110" t="s">
        <v>6121</v>
      </c>
      <c r="I10014" s="110"/>
    </row>
    <row r="10015" spans="1:9" ht="11.25" customHeight="1" x14ac:dyDescent="0.2">
      <c r="A10015" s="181">
        <v>106706</v>
      </c>
      <c r="B10015" s="182" t="s">
        <v>10207</v>
      </c>
      <c r="C10015" s="182" t="s">
        <v>178</v>
      </c>
      <c r="D10015" s="184"/>
      <c r="E10015" s="188" t="s">
        <v>15193</v>
      </c>
      <c r="F10015" s="186">
        <v>0</v>
      </c>
      <c r="G10015" s="185" t="s">
        <v>6096</v>
      </c>
      <c r="H10015" s="110" t="s">
        <v>6121</v>
      </c>
      <c r="I10015" s="110"/>
    </row>
    <row r="10016" spans="1:9" ht="11.25" customHeight="1" x14ac:dyDescent="0.2">
      <c r="A10016" s="181">
        <v>106707</v>
      </c>
      <c r="B10016" s="182" t="s">
        <v>10206</v>
      </c>
      <c r="C10016" s="182" t="s">
        <v>183</v>
      </c>
      <c r="D10016" s="184">
        <v>44679</v>
      </c>
      <c r="E10016" s="188" t="s">
        <v>7328</v>
      </c>
      <c r="F10016" s="186">
        <v>0</v>
      </c>
      <c r="G10016" s="185" t="s">
        <v>11686</v>
      </c>
      <c r="H10016" s="110" t="s">
        <v>6158</v>
      </c>
      <c r="I10016" s="110"/>
    </row>
    <row r="10017" spans="1:9" ht="11.25" customHeight="1" x14ac:dyDescent="0.2">
      <c r="A10017" s="181">
        <v>106708</v>
      </c>
      <c r="B10017" s="182" t="s">
        <v>8928</v>
      </c>
      <c r="C10017" s="182" t="s">
        <v>178</v>
      </c>
      <c r="D10017" s="184">
        <v>45013</v>
      </c>
      <c r="E10017" s="188" t="s">
        <v>15194</v>
      </c>
      <c r="F10017" s="186">
        <v>116040598</v>
      </c>
      <c r="G10017" s="185" t="s">
        <v>11245</v>
      </c>
      <c r="H10017" s="110" t="s">
        <v>6158</v>
      </c>
      <c r="I10017" s="110"/>
    </row>
    <row r="10018" spans="1:9" ht="11.25" customHeight="1" x14ac:dyDescent="0.2">
      <c r="A10018" s="181">
        <v>106709</v>
      </c>
      <c r="B10018" s="182" t="s">
        <v>1981</v>
      </c>
      <c r="C10018" s="182" t="s">
        <v>171</v>
      </c>
      <c r="D10018" s="184">
        <v>45013</v>
      </c>
      <c r="E10018" s="188" t="s">
        <v>15194</v>
      </c>
      <c r="F10018" s="186">
        <v>3037</v>
      </c>
      <c r="G10018" s="185" t="s">
        <v>8732</v>
      </c>
      <c r="H10018" s="110" t="s">
        <v>7216</v>
      </c>
      <c r="I10018" s="110"/>
    </row>
    <row r="10019" spans="1:9" ht="11.25" customHeight="1" x14ac:dyDescent="0.2">
      <c r="A10019" s="181">
        <v>106710</v>
      </c>
      <c r="B10019" s="182" t="s">
        <v>6274</v>
      </c>
      <c r="C10019" s="182" t="s">
        <v>178</v>
      </c>
      <c r="D10019" s="184">
        <v>45015</v>
      </c>
      <c r="E10019" s="188" t="s">
        <v>15194</v>
      </c>
      <c r="F10019" s="186">
        <v>845.99</v>
      </c>
      <c r="G10019" s="185" t="s">
        <v>8732</v>
      </c>
      <c r="H10019" s="110" t="s">
        <v>7216</v>
      </c>
      <c r="I10019" s="110"/>
    </row>
    <row r="10020" spans="1:9" ht="11.25" customHeight="1" x14ac:dyDescent="0.2">
      <c r="A10020" s="181">
        <v>106711</v>
      </c>
      <c r="B10020" s="182" t="s">
        <v>10205</v>
      </c>
      <c r="C10020" s="182" t="s">
        <v>183</v>
      </c>
      <c r="D10020" s="184">
        <v>45434</v>
      </c>
      <c r="E10020" s="188" t="s">
        <v>10909</v>
      </c>
      <c r="F10020" s="186">
        <v>673</v>
      </c>
      <c r="G10020" s="185" t="s">
        <v>8732</v>
      </c>
      <c r="H10020" s="110" t="s">
        <v>7216</v>
      </c>
      <c r="I10020" s="110"/>
    </row>
    <row r="10021" spans="1:9" ht="11.25" customHeight="1" x14ac:dyDescent="0.2">
      <c r="A10021" s="181">
        <v>106712</v>
      </c>
      <c r="B10021" s="182" t="s">
        <v>3003</v>
      </c>
      <c r="C10021" s="182" t="s">
        <v>178</v>
      </c>
      <c r="D10021" s="184"/>
      <c r="E10021" s="188" t="s">
        <v>15193</v>
      </c>
      <c r="F10021" s="186">
        <v>1239980</v>
      </c>
      <c r="G10021" s="185" t="s">
        <v>8732</v>
      </c>
      <c r="H10021" s="110" t="s">
        <v>7216</v>
      </c>
      <c r="I10021" s="110"/>
    </row>
    <row r="10022" spans="1:9" ht="11.25" customHeight="1" x14ac:dyDescent="0.2">
      <c r="A10022" s="181">
        <v>106713</v>
      </c>
      <c r="B10022" s="182" t="s">
        <v>10204</v>
      </c>
      <c r="C10022" s="182" t="s">
        <v>171</v>
      </c>
      <c r="D10022" s="184"/>
      <c r="E10022" s="188" t="s">
        <v>15193</v>
      </c>
      <c r="F10022" s="186">
        <v>0</v>
      </c>
      <c r="G10022" s="185" t="s">
        <v>8732</v>
      </c>
      <c r="H10022" s="110" t="s">
        <v>7216</v>
      </c>
      <c r="I10022" s="110"/>
    </row>
    <row r="10023" spans="1:9" ht="11.25" customHeight="1" x14ac:dyDescent="0.2">
      <c r="A10023" s="181">
        <v>106714</v>
      </c>
      <c r="B10023" s="182" t="s">
        <v>2533</v>
      </c>
      <c r="C10023" s="182" t="s">
        <v>171</v>
      </c>
      <c r="D10023" s="184"/>
      <c r="E10023" s="188" t="s">
        <v>15193</v>
      </c>
      <c r="F10023" s="186">
        <v>0</v>
      </c>
      <c r="G10023" s="185" t="s">
        <v>8732</v>
      </c>
      <c r="H10023" s="110" t="s">
        <v>7216</v>
      </c>
      <c r="I10023" s="110"/>
    </row>
    <row r="10024" spans="1:9" ht="11.25" customHeight="1" x14ac:dyDescent="0.2">
      <c r="A10024" s="181">
        <v>106715</v>
      </c>
      <c r="B10024" s="182" t="s">
        <v>3950</v>
      </c>
      <c r="C10024" s="182" t="s">
        <v>183</v>
      </c>
      <c r="D10024" s="184">
        <v>45447</v>
      </c>
      <c r="E10024" s="188" t="s">
        <v>10909</v>
      </c>
      <c r="F10024" s="186">
        <v>0</v>
      </c>
      <c r="G10024" s="185" t="s">
        <v>8732</v>
      </c>
      <c r="H10024" s="110" t="s">
        <v>7216</v>
      </c>
      <c r="I10024" s="110"/>
    </row>
    <row r="10025" spans="1:9" ht="11.25" customHeight="1" x14ac:dyDescent="0.2">
      <c r="A10025" s="181">
        <v>106716</v>
      </c>
      <c r="B10025" s="182" t="s">
        <v>8927</v>
      </c>
      <c r="C10025" s="182" t="s">
        <v>178</v>
      </c>
      <c r="D10025" s="183"/>
      <c r="E10025" s="188" t="s">
        <v>15193</v>
      </c>
      <c r="F10025" s="186">
        <v>125743373</v>
      </c>
      <c r="G10025" s="185" t="s">
        <v>8732</v>
      </c>
      <c r="H10025" s="110" t="s">
        <v>7216</v>
      </c>
      <c r="I10025" s="110"/>
    </row>
    <row r="10026" spans="1:9" ht="11.25" customHeight="1" x14ac:dyDescent="0.2">
      <c r="A10026" s="181">
        <v>106722</v>
      </c>
      <c r="B10026" s="182" t="s">
        <v>1874</v>
      </c>
      <c r="C10026" s="182" t="s">
        <v>171</v>
      </c>
      <c r="D10026" s="183">
        <v>43670</v>
      </c>
      <c r="E10026" s="188" t="s">
        <v>15195</v>
      </c>
      <c r="F10026" s="186">
        <v>0</v>
      </c>
      <c r="G10026" s="185" t="s">
        <v>8732</v>
      </c>
      <c r="H10026" s="110" t="s">
        <v>7216</v>
      </c>
      <c r="I10026" s="110"/>
    </row>
    <row r="10027" spans="1:9" ht="11.25" customHeight="1" x14ac:dyDescent="0.2">
      <c r="A10027" s="181">
        <v>106723</v>
      </c>
      <c r="B10027" s="182" t="s">
        <v>3601</v>
      </c>
      <c r="C10027" s="182" t="s">
        <v>178</v>
      </c>
      <c r="D10027" s="183">
        <v>44591</v>
      </c>
      <c r="E10027" s="188" t="s">
        <v>7328</v>
      </c>
      <c r="F10027" s="186">
        <v>1011500</v>
      </c>
      <c r="G10027" s="185" t="s">
        <v>8732</v>
      </c>
      <c r="H10027" s="110" t="s">
        <v>7216</v>
      </c>
      <c r="I10027" s="110"/>
    </row>
    <row r="10028" spans="1:9" ht="11.25" customHeight="1" x14ac:dyDescent="0.2">
      <c r="A10028" s="181">
        <v>106724</v>
      </c>
      <c r="B10028" s="182" t="s">
        <v>3640</v>
      </c>
      <c r="C10028" s="182" t="s">
        <v>183</v>
      </c>
      <c r="D10028" s="183">
        <v>44591</v>
      </c>
      <c r="E10028" s="188" t="s">
        <v>7328</v>
      </c>
      <c r="F10028" s="186">
        <v>69950</v>
      </c>
      <c r="G10028" s="185" t="s">
        <v>12281</v>
      </c>
      <c r="H10028" s="110" t="s">
        <v>7216</v>
      </c>
      <c r="I10028" s="110"/>
    </row>
    <row r="10029" spans="1:9" ht="11.25" customHeight="1" x14ac:dyDescent="0.2">
      <c r="A10029" s="181">
        <v>106725</v>
      </c>
      <c r="B10029" s="182" t="s">
        <v>5330</v>
      </c>
      <c r="C10029" s="182" t="s">
        <v>178</v>
      </c>
      <c r="D10029" s="183">
        <v>44592</v>
      </c>
      <c r="E10029" s="188" t="s">
        <v>7328</v>
      </c>
      <c r="F10029" s="186">
        <v>357879.01</v>
      </c>
      <c r="G10029" s="185" t="s">
        <v>12281</v>
      </c>
      <c r="H10029" s="110" t="s">
        <v>7216</v>
      </c>
      <c r="I10029" s="110"/>
    </row>
    <row r="10030" spans="1:9" ht="11.25" customHeight="1" x14ac:dyDescent="0.2">
      <c r="A10030" s="181">
        <v>106726</v>
      </c>
      <c r="B10030" s="182" t="s">
        <v>9007</v>
      </c>
      <c r="C10030" s="182" t="s">
        <v>178</v>
      </c>
      <c r="D10030" s="183">
        <v>45015</v>
      </c>
      <c r="E10030" s="188" t="s">
        <v>15194</v>
      </c>
      <c r="F10030" s="186">
        <v>94044</v>
      </c>
      <c r="G10030" s="185" t="s">
        <v>8732</v>
      </c>
      <c r="H10030" s="110" t="s">
        <v>7216</v>
      </c>
      <c r="I10030" s="110"/>
    </row>
    <row r="10031" spans="1:9" ht="11.25" customHeight="1" x14ac:dyDescent="0.2">
      <c r="A10031" s="181">
        <v>106727</v>
      </c>
      <c r="B10031" s="182" t="s">
        <v>9229</v>
      </c>
      <c r="C10031" s="182" t="s">
        <v>178</v>
      </c>
      <c r="D10031" s="183">
        <v>44603</v>
      </c>
      <c r="E10031" s="188" t="s">
        <v>7328</v>
      </c>
      <c r="F10031" s="186">
        <v>13342349</v>
      </c>
      <c r="G10031" s="185" t="s">
        <v>8732</v>
      </c>
      <c r="H10031" s="110" t="s">
        <v>7216</v>
      </c>
      <c r="I10031" s="110"/>
    </row>
    <row r="10032" spans="1:9" ht="11.25" customHeight="1" x14ac:dyDescent="0.2">
      <c r="A10032" s="181">
        <v>106728</v>
      </c>
      <c r="B10032" s="182" t="s">
        <v>3299</v>
      </c>
      <c r="C10032" s="182" t="s">
        <v>183</v>
      </c>
      <c r="D10032" s="183">
        <v>44603</v>
      </c>
      <c r="E10032" s="188" t="s">
        <v>7328</v>
      </c>
      <c r="F10032" s="186">
        <v>120000</v>
      </c>
      <c r="G10032" s="185" t="s">
        <v>6096</v>
      </c>
      <c r="H10032" s="110" t="s">
        <v>6205</v>
      </c>
      <c r="I10032" s="110"/>
    </row>
    <row r="10033" spans="1:9" ht="11.25" customHeight="1" x14ac:dyDescent="0.2">
      <c r="A10033" s="181">
        <v>106729</v>
      </c>
      <c r="B10033" s="182" t="s">
        <v>9102</v>
      </c>
      <c r="C10033" s="182" t="s">
        <v>4481</v>
      </c>
      <c r="D10033" s="183">
        <v>44603</v>
      </c>
      <c r="E10033" s="188" t="s">
        <v>7328</v>
      </c>
      <c r="F10033" s="186">
        <v>92000</v>
      </c>
      <c r="G10033" s="185" t="s">
        <v>6096</v>
      </c>
      <c r="H10033" s="110" t="s">
        <v>6221</v>
      </c>
      <c r="I10033" s="110"/>
    </row>
    <row r="10034" spans="1:9" ht="11.25" customHeight="1" x14ac:dyDescent="0.2">
      <c r="A10034" s="181">
        <v>106730</v>
      </c>
      <c r="B10034" s="182" t="s">
        <v>3281</v>
      </c>
      <c r="C10034" s="182" t="s">
        <v>4481</v>
      </c>
      <c r="D10034" s="183">
        <v>44603</v>
      </c>
      <c r="E10034" s="188" t="s">
        <v>7328</v>
      </c>
      <c r="F10034" s="186">
        <v>126000</v>
      </c>
      <c r="G10034" s="185" t="s">
        <v>6096</v>
      </c>
      <c r="H10034" s="110" t="s">
        <v>6205</v>
      </c>
      <c r="I10034" s="110"/>
    </row>
    <row r="10035" spans="1:9" ht="11.25" customHeight="1" x14ac:dyDescent="0.2">
      <c r="A10035" s="181">
        <v>106731</v>
      </c>
      <c r="B10035" s="182" t="s">
        <v>3284</v>
      </c>
      <c r="C10035" s="182" t="s">
        <v>4481</v>
      </c>
      <c r="D10035" s="183">
        <v>44603</v>
      </c>
      <c r="E10035" s="188" t="s">
        <v>7328</v>
      </c>
      <c r="F10035" s="186">
        <v>160000</v>
      </c>
      <c r="G10035" s="185" t="s">
        <v>6096</v>
      </c>
      <c r="H10035" s="110" t="s">
        <v>6205</v>
      </c>
      <c r="I10035" s="110"/>
    </row>
    <row r="10036" spans="1:9" ht="11.25" customHeight="1" x14ac:dyDescent="0.2">
      <c r="A10036" s="181">
        <v>106732</v>
      </c>
      <c r="B10036" s="182" t="s">
        <v>3279</v>
      </c>
      <c r="C10036" s="182" t="s">
        <v>4481</v>
      </c>
      <c r="D10036" s="183">
        <v>44603</v>
      </c>
      <c r="E10036" s="188" t="s">
        <v>7328</v>
      </c>
      <c r="F10036" s="186">
        <v>194000</v>
      </c>
      <c r="G10036" s="185" t="s">
        <v>6096</v>
      </c>
      <c r="H10036" s="110" t="s">
        <v>6205</v>
      </c>
      <c r="I10036" s="110"/>
    </row>
    <row r="10037" spans="1:9" ht="11.25" customHeight="1" x14ac:dyDescent="0.2">
      <c r="A10037" s="181">
        <v>106733</v>
      </c>
      <c r="B10037" s="182" t="s">
        <v>3280</v>
      </c>
      <c r="C10037" s="182" t="s">
        <v>4481</v>
      </c>
      <c r="D10037" s="184">
        <v>44603</v>
      </c>
      <c r="E10037" s="188" t="s">
        <v>7328</v>
      </c>
      <c r="F10037" s="186">
        <v>261000</v>
      </c>
      <c r="G10037" s="185" t="s">
        <v>6096</v>
      </c>
      <c r="H10037" s="110" t="s">
        <v>6205</v>
      </c>
      <c r="I10037" s="110"/>
    </row>
    <row r="10038" spans="1:9" ht="11.25" customHeight="1" x14ac:dyDescent="0.2">
      <c r="A10038" s="181">
        <v>106734</v>
      </c>
      <c r="B10038" s="182" t="s">
        <v>3282</v>
      </c>
      <c r="C10038" s="182" t="s">
        <v>4481</v>
      </c>
      <c r="D10038" s="183">
        <v>44603</v>
      </c>
      <c r="E10038" s="188" t="s">
        <v>7328</v>
      </c>
      <c r="F10038" s="186">
        <v>387000</v>
      </c>
      <c r="G10038" s="185" t="s">
        <v>6096</v>
      </c>
      <c r="H10038" s="110" t="s">
        <v>6205</v>
      </c>
      <c r="I10038" s="110"/>
    </row>
    <row r="10039" spans="1:9" ht="11.25" customHeight="1" x14ac:dyDescent="0.2">
      <c r="A10039" s="181">
        <v>106735</v>
      </c>
      <c r="B10039" s="182" t="s">
        <v>3283</v>
      </c>
      <c r="C10039" s="182" t="s">
        <v>4481</v>
      </c>
      <c r="D10039" s="183">
        <v>44603</v>
      </c>
      <c r="E10039" s="188" t="s">
        <v>7328</v>
      </c>
      <c r="F10039" s="186">
        <v>513000</v>
      </c>
      <c r="G10039" s="185" t="s">
        <v>6096</v>
      </c>
      <c r="H10039" s="110" t="s">
        <v>6221</v>
      </c>
      <c r="I10039" s="110"/>
    </row>
    <row r="10040" spans="1:9" ht="11.25" customHeight="1" x14ac:dyDescent="0.2">
      <c r="A10040" s="181">
        <v>106736</v>
      </c>
      <c r="B10040" s="182" t="s">
        <v>3285</v>
      </c>
      <c r="C10040" s="182" t="s">
        <v>4481</v>
      </c>
      <c r="D10040" s="183">
        <v>44603</v>
      </c>
      <c r="E10040" s="188" t="s">
        <v>7328</v>
      </c>
      <c r="F10040" s="186">
        <v>852000</v>
      </c>
      <c r="G10040" s="185" t="s">
        <v>6096</v>
      </c>
      <c r="H10040" s="110" t="s">
        <v>6205</v>
      </c>
      <c r="I10040" s="110"/>
    </row>
    <row r="10041" spans="1:9" ht="11.25" customHeight="1" x14ac:dyDescent="0.2">
      <c r="A10041" s="181">
        <v>106737</v>
      </c>
      <c r="B10041" s="182" t="s">
        <v>3278</v>
      </c>
      <c r="C10041" s="182" t="s">
        <v>4481</v>
      </c>
      <c r="D10041" s="183">
        <v>43543</v>
      </c>
      <c r="E10041" s="188" t="s">
        <v>15195</v>
      </c>
      <c r="F10041" s="186">
        <v>1055000</v>
      </c>
      <c r="G10041" s="185" t="s">
        <v>6096</v>
      </c>
      <c r="H10041" s="110" t="s">
        <v>6205</v>
      </c>
      <c r="I10041" s="110"/>
    </row>
    <row r="10042" spans="1:9" ht="11.25" customHeight="1" x14ac:dyDescent="0.2">
      <c r="A10042" s="181">
        <v>106738</v>
      </c>
      <c r="B10042" s="182" t="s">
        <v>3305</v>
      </c>
      <c r="C10042" s="182" t="s">
        <v>4481</v>
      </c>
      <c r="D10042" s="183">
        <v>44603</v>
      </c>
      <c r="E10042" s="188" t="s">
        <v>7328</v>
      </c>
      <c r="F10042" s="186">
        <v>160655</v>
      </c>
      <c r="G10042" s="185" t="s">
        <v>6096</v>
      </c>
      <c r="H10042" s="110" t="s">
        <v>6205</v>
      </c>
      <c r="I10042" s="110"/>
    </row>
    <row r="10043" spans="1:9" ht="11.25" customHeight="1" x14ac:dyDescent="0.2">
      <c r="A10043" s="181">
        <v>106739</v>
      </c>
      <c r="B10043" s="182" t="s">
        <v>3309</v>
      </c>
      <c r="C10043" s="182" t="s">
        <v>4481</v>
      </c>
      <c r="D10043" s="183">
        <v>43543</v>
      </c>
      <c r="E10043" s="188" t="s">
        <v>15195</v>
      </c>
      <c r="F10043" s="186">
        <v>261000</v>
      </c>
      <c r="G10043" s="185" t="s">
        <v>6096</v>
      </c>
      <c r="H10043" s="110" t="s">
        <v>6205</v>
      </c>
      <c r="I10043" s="110"/>
    </row>
    <row r="10044" spans="1:9" ht="11.25" customHeight="1" x14ac:dyDescent="0.2">
      <c r="A10044" s="181">
        <v>106740</v>
      </c>
      <c r="B10044" s="182" t="s">
        <v>3312</v>
      </c>
      <c r="C10044" s="182" t="s">
        <v>4481</v>
      </c>
      <c r="D10044" s="183">
        <v>43543</v>
      </c>
      <c r="E10044" s="188" t="s">
        <v>15195</v>
      </c>
      <c r="F10044" s="186">
        <v>272450</v>
      </c>
      <c r="G10044" s="185" t="s">
        <v>6096</v>
      </c>
      <c r="H10044" s="110" t="s">
        <v>6205</v>
      </c>
      <c r="I10044" s="110"/>
    </row>
    <row r="10045" spans="1:9" ht="11.25" customHeight="1" x14ac:dyDescent="0.2">
      <c r="A10045" s="181">
        <v>106741</v>
      </c>
      <c r="B10045" s="182" t="s">
        <v>3307</v>
      </c>
      <c r="C10045" s="182" t="s">
        <v>4481</v>
      </c>
      <c r="D10045" s="183">
        <v>43543</v>
      </c>
      <c r="E10045" s="188" t="s">
        <v>15195</v>
      </c>
      <c r="F10045" s="186">
        <v>328762</v>
      </c>
      <c r="G10045" s="185" t="s">
        <v>6096</v>
      </c>
      <c r="H10045" s="110" t="s">
        <v>6573</v>
      </c>
      <c r="I10045" s="110"/>
    </row>
    <row r="10046" spans="1:9" ht="11.25" customHeight="1" x14ac:dyDescent="0.2">
      <c r="A10046" s="181">
        <v>106742</v>
      </c>
      <c r="B10046" s="182" t="s">
        <v>3308</v>
      </c>
      <c r="C10046" s="182" t="s">
        <v>4481</v>
      </c>
      <c r="D10046" s="183">
        <v>43543</v>
      </c>
      <c r="E10046" s="188" t="s">
        <v>15195</v>
      </c>
      <c r="F10046" s="186">
        <v>440558</v>
      </c>
      <c r="G10046" s="185" t="s">
        <v>6096</v>
      </c>
      <c r="H10046" s="110" t="s">
        <v>6221</v>
      </c>
      <c r="I10046" s="110"/>
    </row>
    <row r="10047" spans="1:9" ht="11.25" customHeight="1" x14ac:dyDescent="0.2">
      <c r="A10047" s="181">
        <v>106743</v>
      </c>
      <c r="B10047" s="182" t="s">
        <v>3310</v>
      </c>
      <c r="C10047" s="182" t="s">
        <v>4481</v>
      </c>
      <c r="D10047" s="184">
        <v>43543</v>
      </c>
      <c r="E10047" s="188" t="s">
        <v>15195</v>
      </c>
      <c r="F10047" s="186">
        <v>552353</v>
      </c>
      <c r="G10047" s="185" t="s">
        <v>6096</v>
      </c>
      <c r="H10047" s="110" t="s">
        <v>6210</v>
      </c>
      <c r="I10047" s="110"/>
    </row>
    <row r="10048" spans="1:9" ht="11.25" customHeight="1" x14ac:dyDescent="0.2">
      <c r="A10048" s="181">
        <v>106744</v>
      </c>
      <c r="B10048" s="182" t="s">
        <v>3311</v>
      </c>
      <c r="C10048" s="182" t="s">
        <v>4481</v>
      </c>
      <c r="D10048" s="183">
        <v>43543</v>
      </c>
      <c r="E10048" s="188" t="s">
        <v>15195</v>
      </c>
      <c r="F10048" s="186">
        <v>833085</v>
      </c>
      <c r="G10048" s="185" t="s">
        <v>7172</v>
      </c>
      <c r="H10048" s="110" t="s">
        <v>6100</v>
      </c>
      <c r="I10048" s="110"/>
    </row>
    <row r="10049" spans="1:9" ht="11.25" customHeight="1" x14ac:dyDescent="0.2">
      <c r="A10049" s="181">
        <v>106745</v>
      </c>
      <c r="B10049" s="182" t="s">
        <v>3313</v>
      </c>
      <c r="C10049" s="182" t="s">
        <v>4481</v>
      </c>
      <c r="D10049" s="183">
        <v>43543</v>
      </c>
      <c r="E10049" s="188" t="s">
        <v>15195</v>
      </c>
      <c r="F10049" s="186">
        <v>1602404</v>
      </c>
      <c r="G10049" s="185" t="s">
        <v>9196</v>
      </c>
      <c r="H10049" s="110" t="s">
        <v>6164</v>
      </c>
      <c r="I10049" s="110"/>
    </row>
    <row r="10050" spans="1:9" ht="11.25" customHeight="1" x14ac:dyDescent="0.2">
      <c r="A10050" s="181">
        <v>106746</v>
      </c>
      <c r="B10050" s="182" t="s">
        <v>3306</v>
      </c>
      <c r="C10050" s="182" t="s">
        <v>4481</v>
      </c>
      <c r="D10050" s="184"/>
      <c r="E10050" s="188" t="s">
        <v>15193</v>
      </c>
      <c r="F10050" s="186">
        <v>1882308</v>
      </c>
      <c r="G10050" s="185" t="s">
        <v>11247</v>
      </c>
      <c r="H10050" s="110" t="s">
        <v>6164</v>
      </c>
      <c r="I10050" s="110"/>
    </row>
    <row r="10051" spans="1:9" ht="11.25" customHeight="1" x14ac:dyDescent="0.2">
      <c r="A10051" s="181">
        <v>106747</v>
      </c>
      <c r="B10051" s="182" t="s">
        <v>10203</v>
      </c>
      <c r="C10051" s="182" t="s">
        <v>178</v>
      </c>
      <c r="D10051" s="183">
        <v>45062</v>
      </c>
      <c r="E10051" s="188" t="s">
        <v>15194</v>
      </c>
      <c r="F10051" s="186">
        <v>0</v>
      </c>
      <c r="G10051" s="185" t="s">
        <v>6096</v>
      </c>
      <c r="H10051" s="110" t="s">
        <v>6100</v>
      </c>
      <c r="I10051" s="110"/>
    </row>
    <row r="10052" spans="1:9" ht="11.25" customHeight="1" x14ac:dyDescent="0.2">
      <c r="A10052" s="181">
        <v>106748</v>
      </c>
      <c r="B10052" s="182" t="s">
        <v>6273</v>
      </c>
      <c r="C10052" s="182" t="s">
        <v>4481</v>
      </c>
      <c r="D10052" s="183">
        <v>45062</v>
      </c>
      <c r="E10052" s="188" t="s">
        <v>15194</v>
      </c>
      <c r="F10052" s="186">
        <v>8076447</v>
      </c>
      <c r="G10052" s="185" t="s">
        <v>12290</v>
      </c>
      <c r="H10052" s="110" t="s">
        <v>6164</v>
      </c>
      <c r="I10052" s="110"/>
    </row>
    <row r="10053" spans="1:9" ht="11.25" customHeight="1" x14ac:dyDescent="0.2">
      <c r="A10053" s="181">
        <v>106749</v>
      </c>
      <c r="B10053" s="182" t="s">
        <v>6271</v>
      </c>
      <c r="C10053" s="182" t="s">
        <v>178</v>
      </c>
      <c r="D10053" s="184">
        <v>45009</v>
      </c>
      <c r="E10053" s="188" t="s">
        <v>15194</v>
      </c>
      <c r="F10053" s="186">
        <v>8356563</v>
      </c>
      <c r="G10053" s="185" t="s">
        <v>12291</v>
      </c>
      <c r="H10053" s="110" t="s">
        <v>6164</v>
      </c>
      <c r="I10053" s="110"/>
    </row>
    <row r="10054" spans="1:9" ht="11.25" customHeight="1" x14ac:dyDescent="0.2">
      <c r="A10054" s="181">
        <v>106750</v>
      </c>
      <c r="B10054" s="182" t="s">
        <v>6270</v>
      </c>
      <c r="C10054" s="182" t="s">
        <v>178</v>
      </c>
      <c r="D10054" s="183"/>
      <c r="E10054" s="188" t="s">
        <v>15193</v>
      </c>
      <c r="F10054" s="186">
        <v>670961</v>
      </c>
      <c r="G10054" s="185" t="s">
        <v>12292</v>
      </c>
      <c r="H10054" s="110" t="s">
        <v>6164</v>
      </c>
      <c r="I10054" s="110"/>
    </row>
    <row r="10055" spans="1:9" ht="11.25" customHeight="1" x14ac:dyDescent="0.2">
      <c r="A10055" s="181">
        <v>106751</v>
      </c>
      <c r="B10055" s="182" t="s">
        <v>10202</v>
      </c>
      <c r="C10055" s="182" t="s">
        <v>178</v>
      </c>
      <c r="D10055" s="183">
        <v>44715</v>
      </c>
      <c r="E10055" s="188" t="s">
        <v>7328</v>
      </c>
      <c r="F10055" s="186">
        <v>0</v>
      </c>
      <c r="G10055" s="185" t="s">
        <v>8988</v>
      </c>
      <c r="H10055" s="110" t="s">
        <v>6164</v>
      </c>
      <c r="I10055" s="110"/>
    </row>
    <row r="10056" spans="1:9" ht="11.25" customHeight="1" x14ac:dyDescent="0.2">
      <c r="A10056" s="181">
        <v>106752</v>
      </c>
      <c r="B10056" s="182" t="s">
        <v>1850</v>
      </c>
      <c r="C10056" s="182" t="s">
        <v>178</v>
      </c>
      <c r="D10056" s="183"/>
      <c r="E10056" s="188" t="s">
        <v>15193</v>
      </c>
      <c r="F10056" s="186">
        <v>146468</v>
      </c>
      <c r="G10056" s="185" t="s">
        <v>11252</v>
      </c>
      <c r="H10056" s="110" t="s">
        <v>6164</v>
      </c>
      <c r="I10056" s="110"/>
    </row>
    <row r="10057" spans="1:9" ht="11.25" customHeight="1" x14ac:dyDescent="0.2">
      <c r="A10057" s="181">
        <v>106753</v>
      </c>
      <c r="B10057" s="182" t="s">
        <v>1852</v>
      </c>
      <c r="C10057" s="182" t="s">
        <v>178</v>
      </c>
      <c r="D10057" s="183">
        <v>44690</v>
      </c>
      <c r="E10057" s="188" t="s">
        <v>7328</v>
      </c>
      <c r="F10057" s="186">
        <v>0</v>
      </c>
      <c r="G10057" s="185" t="s">
        <v>10089</v>
      </c>
      <c r="H10057" s="110" t="s">
        <v>6210</v>
      </c>
      <c r="I10057" s="110"/>
    </row>
    <row r="10058" spans="1:9" ht="11.25" customHeight="1" x14ac:dyDescent="0.2">
      <c r="A10058" s="181">
        <v>106754</v>
      </c>
      <c r="B10058" s="182" t="s">
        <v>9075</v>
      </c>
      <c r="C10058" s="182" t="s">
        <v>178</v>
      </c>
      <c r="D10058" s="183"/>
      <c r="E10058" s="188" t="s">
        <v>15193</v>
      </c>
      <c r="F10058" s="186">
        <v>6078522</v>
      </c>
      <c r="G10058" s="185" t="s">
        <v>6209</v>
      </c>
      <c r="H10058" s="110" t="s">
        <v>6210</v>
      </c>
      <c r="I10058" s="110"/>
    </row>
    <row r="10059" spans="1:9" ht="11.25" customHeight="1" x14ac:dyDescent="0.2">
      <c r="A10059" s="181">
        <v>106755</v>
      </c>
      <c r="B10059" s="182" t="s">
        <v>10201</v>
      </c>
      <c r="C10059" s="182" t="s">
        <v>178</v>
      </c>
      <c r="D10059" s="183"/>
      <c r="E10059" s="188" t="s">
        <v>15193</v>
      </c>
      <c r="F10059" s="186">
        <v>0</v>
      </c>
      <c r="G10059" s="185" t="s">
        <v>11568</v>
      </c>
      <c r="H10059" s="110" t="s">
        <v>6164</v>
      </c>
      <c r="I10059" s="110"/>
    </row>
    <row r="10060" spans="1:9" ht="11.25" customHeight="1" x14ac:dyDescent="0.2">
      <c r="A10060" s="181">
        <v>106756</v>
      </c>
      <c r="B10060" s="182" t="s">
        <v>10200</v>
      </c>
      <c r="C10060" s="182" t="s">
        <v>887</v>
      </c>
      <c r="D10060" s="183"/>
      <c r="E10060" s="188" t="s">
        <v>15193</v>
      </c>
      <c r="F10060" s="186">
        <v>0</v>
      </c>
      <c r="G10060" s="185" t="s">
        <v>12294</v>
      </c>
      <c r="H10060" s="110" t="s">
        <v>6164</v>
      </c>
      <c r="I10060" s="110"/>
    </row>
    <row r="10061" spans="1:9" ht="11.25" customHeight="1" x14ac:dyDescent="0.2">
      <c r="A10061" s="181">
        <v>106757</v>
      </c>
      <c r="B10061" s="182" t="s">
        <v>10199</v>
      </c>
      <c r="C10061" s="182" t="s">
        <v>178</v>
      </c>
      <c r="D10061" s="183"/>
      <c r="E10061" s="188" t="s">
        <v>15193</v>
      </c>
      <c r="F10061" s="186">
        <v>0</v>
      </c>
      <c r="G10061" s="185" t="s">
        <v>12296</v>
      </c>
      <c r="H10061" s="110" t="s">
        <v>6164</v>
      </c>
      <c r="I10061" s="110"/>
    </row>
    <row r="10062" spans="1:9" ht="11.25" customHeight="1" x14ac:dyDescent="0.2">
      <c r="A10062" s="181">
        <v>106758</v>
      </c>
      <c r="B10062" s="182" t="s">
        <v>10198</v>
      </c>
      <c r="C10062" s="182" t="s">
        <v>171</v>
      </c>
      <c r="D10062" s="184">
        <v>43738</v>
      </c>
      <c r="E10062" s="188" t="s">
        <v>15195</v>
      </c>
      <c r="F10062" s="186">
        <v>0</v>
      </c>
      <c r="G10062" s="185" t="s">
        <v>6096</v>
      </c>
      <c r="H10062" s="110" t="s">
        <v>7583</v>
      </c>
      <c r="I10062" s="110"/>
    </row>
    <row r="10063" spans="1:9" ht="11.25" customHeight="1" x14ac:dyDescent="0.2">
      <c r="A10063" s="181">
        <v>106759</v>
      </c>
      <c r="B10063" s="182" t="s">
        <v>1752</v>
      </c>
      <c r="C10063" s="182" t="s">
        <v>178</v>
      </c>
      <c r="D10063" s="183">
        <v>43663</v>
      </c>
      <c r="E10063" s="188" t="s">
        <v>15195</v>
      </c>
      <c r="F10063" s="186">
        <v>15117</v>
      </c>
      <c r="G10063" s="185" t="s">
        <v>6096</v>
      </c>
      <c r="H10063" s="110" t="s">
        <v>7583</v>
      </c>
      <c r="I10063" s="110"/>
    </row>
    <row r="10064" spans="1:9" ht="11.25" customHeight="1" x14ac:dyDescent="0.2">
      <c r="A10064" s="181">
        <v>106760</v>
      </c>
      <c r="B10064" s="182" t="s">
        <v>1321</v>
      </c>
      <c r="C10064" s="182" t="s">
        <v>178</v>
      </c>
      <c r="D10064" s="183"/>
      <c r="E10064" s="188" t="s">
        <v>15193</v>
      </c>
      <c r="F10064" s="186">
        <v>8450</v>
      </c>
      <c r="G10064" s="185" t="s">
        <v>6096</v>
      </c>
      <c r="H10064" s="110" t="s">
        <v>7583</v>
      </c>
      <c r="I10064" s="110"/>
    </row>
    <row r="10065" spans="1:9" ht="11.25" customHeight="1" x14ac:dyDescent="0.2">
      <c r="A10065" s="181">
        <v>106761</v>
      </c>
      <c r="B10065" s="182" t="s">
        <v>1270</v>
      </c>
      <c r="C10065" s="182" t="s">
        <v>178</v>
      </c>
      <c r="D10065" s="184">
        <v>43670</v>
      </c>
      <c r="E10065" s="188" t="s">
        <v>15195</v>
      </c>
      <c r="F10065" s="186">
        <v>0</v>
      </c>
      <c r="G10065" s="185" t="s">
        <v>6096</v>
      </c>
      <c r="H10065" s="110" t="s">
        <v>7583</v>
      </c>
      <c r="I10065" s="110"/>
    </row>
    <row r="10066" spans="1:9" ht="11.25" customHeight="1" x14ac:dyDescent="0.2">
      <c r="A10066" s="181">
        <v>106762</v>
      </c>
      <c r="B10066" s="182" t="s">
        <v>8352</v>
      </c>
      <c r="C10066" s="182" t="s">
        <v>178</v>
      </c>
      <c r="D10066" s="183">
        <v>43670</v>
      </c>
      <c r="E10066" s="188" t="s">
        <v>15195</v>
      </c>
      <c r="F10066" s="186">
        <v>52242</v>
      </c>
      <c r="G10066" s="185" t="s">
        <v>6096</v>
      </c>
      <c r="H10066" s="110" t="s">
        <v>7583</v>
      </c>
      <c r="I10066" s="110"/>
    </row>
    <row r="10067" spans="1:9" ht="11.25" customHeight="1" x14ac:dyDescent="0.2">
      <c r="A10067" s="181">
        <v>106763</v>
      </c>
      <c r="B10067" s="182" t="s">
        <v>1821</v>
      </c>
      <c r="C10067" s="182" t="s">
        <v>178</v>
      </c>
      <c r="D10067" s="184">
        <v>44189</v>
      </c>
      <c r="E10067" s="188" t="s">
        <v>15196</v>
      </c>
      <c r="F10067" s="186">
        <v>12132</v>
      </c>
      <c r="G10067" s="185" t="s">
        <v>11845</v>
      </c>
      <c r="H10067" s="110" t="s">
        <v>6221</v>
      </c>
      <c r="I10067" s="110"/>
    </row>
    <row r="10068" spans="1:9" ht="11.25" customHeight="1" x14ac:dyDescent="0.2">
      <c r="A10068" s="181">
        <v>106764</v>
      </c>
      <c r="B10068" s="182" t="s">
        <v>6148</v>
      </c>
      <c r="C10068" s="182" t="s">
        <v>178</v>
      </c>
      <c r="D10068" s="183"/>
      <c r="E10068" s="188" t="s">
        <v>15193</v>
      </c>
      <c r="F10068" s="186">
        <v>144374</v>
      </c>
      <c r="G10068" s="185" t="s">
        <v>6096</v>
      </c>
      <c r="H10068" s="110" t="s">
        <v>6203</v>
      </c>
      <c r="I10068" s="110"/>
    </row>
    <row r="10069" spans="1:9" ht="11.25" customHeight="1" x14ac:dyDescent="0.2">
      <c r="A10069" s="181">
        <v>106765</v>
      </c>
      <c r="B10069" s="182" t="s">
        <v>2233</v>
      </c>
      <c r="C10069" s="182" t="s">
        <v>178</v>
      </c>
      <c r="D10069" s="183"/>
      <c r="E10069" s="188" t="s">
        <v>15193</v>
      </c>
      <c r="F10069" s="186">
        <v>0</v>
      </c>
      <c r="G10069" s="185" t="s">
        <v>6096</v>
      </c>
      <c r="H10069" s="110" t="s">
        <v>6203</v>
      </c>
      <c r="I10069" s="110"/>
    </row>
    <row r="10070" spans="1:9" ht="11.25" customHeight="1" x14ac:dyDescent="0.2">
      <c r="A10070" s="181">
        <v>106766</v>
      </c>
      <c r="B10070" s="182" t="s">
        <v>10197</v>
      </c>
      <c r="C10070" s="182" t="s">
        <v>178</v>
      </c>
      <c r="D10070" s="184"/>
      <c r="E10070" s="188" t="s">
        <v>15193</v>
      </c>
      <c r="F10070" s="186">
        <v>0</v>
      </c>
      <c r="G10070" s="185" t="s">
        <v>6096</v>
      </c>
      <c r="H10070" s="110" t="s">
        <v>6203</v>
      </c>
      <c r="I10070" s="110"/>
    </row>
    <row r="10071" spans="1:9" ht="11.25" customHeight="1" x14ac:dyDescent="0.2">
      <c r="A10071" s="181">
        <v>106767</v>
      </c>
      <c r="B10071" s="182" t="s">
        <v>10196</v>
      </c>
      <c r="C10071" s="182" t="s">
        <v>178</v>
      </c>
      <c r="D10071" s="183"/>
      <c r="E10071" s="188" t="s">
        <v>15193</v>
      </c>
      <c r="F10071" s="186">
        <v>0</v>
      </c>
      <c r="G10071" s="185" t="s">
        <v>6096</v>
      </c>
      <c r="H10071" s="110" t="s">
        <v>6203</v>
      </c>
      <c r="I10071" s="110"/>
    </row>
    <row r="10072" spans="1:9" ht="11.25" customHeight="1" x14ac:dyDescent="0.2">
      <c r="A10072" s="181">
        <v>106768</v>
      </c>
      <c r="B10072" s="182" t="s">
        <v>10195</v>
      </c>
      <c r="C10072" s="182" t="s">
        <v>178</v>
      </c>
      <c r="D10072" s="184"/>
      <c r="E10072" s="188" t="s">
        <v>15193</v>
      </c>
      <c r="F10072" s="186">
        <v>0</v>
      </c>
      <c r="G10072" s="185" t="s">
        <v>7401</v>
      </c>
      <c r="H10072" s="110" t="s">
        <v>6116</v>
      </c>
      <c r="I10072" s="110"/>
    </row>
    <row r="10073" spans="1:9" ht="11.25" customHeight="1" x14ac:dyDescent="0.2">
      <c r="A10073" s="181">
        <v>106769</v>
      </c>
      <c r="B10073" s="182" t="s">
        <v>10194</v>
      </c>
      <c r="C10073" s="182" t="s">
        <v>178</v>
      </c>
      <c r="D10073" s="183">
        <v>43578</v>
      </c>
      <c r="E10073" s="188" t="s">
        <v>15195</v>
      </c>
      <c r="F10073" s="186">
        <v>0</v>
      </c>
      <c r="G10073" s="185" t="s">
        <v>6096</v>
      </c>
      <c r="H10073" s="110" t="s">
        <v>6154</v>
      </c>
      <c r="I10073" s="110"/>
    </row>
    <row r="10074" spans="1:9" ht="11.25" customHeight="1" x14ac:dyDescent="0.2">
      <c r="A10074" s="181">
        <v>106770</v>
      </c>
      <c r="B10074" s="182" t="s">
        <v>8730</v>
      </c>
      <c r="C10074" s="182" t="s">
        <v>178</v>
      </c>
      <c r="D10074" s="183">
        <v>43738</v>
      </c>
      <c r="E10074" s="188" t="s">
        <v>15195</v>
      </c>
      <c r="F10074" s="186">
        <v>2809281</v>
      </c>
      <c r="G10074" s="185" t="s">
        <v>6096</v>
      </c>
      <c r="H10074" s="110" t="s">
        <v>6154</v>
      </c>
      <c r="I10074" s="110"/>
    </row>
    <row r="10075" spans="1:9" ht="11.25" customHeight="1" x14ac:dyDescent="0.2">
      <c r="A10075" s="181">
        <v>106771</v>
      </c>
      <c r="B10075" s="182" t="s">
        <v>8310</v>
      </c>
      <c r="C10075" s="182" t="s">
        <v>178</v>
      </c>
      <c r="D10075" s="183"/>
      <c r="E10075" s="188" t="s">
        <v>15193</v>
      </c>
      <c r="F10075" s="186">
        <v>602457</v>
      </c>
      <c r="G10075" s="185" t="s">
        <v>6096</v>
      </c>
      <c r="H10075" s="110" t="s">
        <v>6154</v>
      </c>
      <c r="I10075" s="110"/>
    </row>
    <row r="10076" spans="1:9" ht="11.25" customHeight="1" x14ac:dyDescent="0.2">
      <c r="A10076" s="181">
        <v>106772</v>
      </c>
      <c r="B10076" s="182" t="s">
        <v>10193</v>
      </c>
      <c r="C10076" s="182" t="s">
        <v>178</v>
      </c>
      <c r="D10076" s="184"/>
      <c r="E10076" s="188" t="s">
        <v>15193</v>
      </c>
      <c r="F10076" s="186">
        <v>0</v>
      </c>
      <c r="G10076" s="185" t="s">
        <v>6096</v>
      </c>
      <c r="H10076" s="110" t="s">
        <v>6154</v>
      </c>
      <c r="I10076" s="110"/>
    </row>
    <row r="10077" spans="1:9" ht="11.25" customHeight="1" x14ac:dyDescent="0.2">
      <c r="A10077" s="181">
        <v>106773</v>
      </c>
      <c r="B10077" s="182" t="s">
        <v>1828</v>
      </c>
      <c r="C10077" s="182" t="s">
        <v>178</v>
      </c>
      <c r="D10077" s="183">
        <v>43670</v>
      </c>
      <c r="E10077" s="188" t="s">
        <v>15195</v>
      </c>
      <c r="F10077" s="186">
        <v>0</v>
      </c>
      <c r="G10077" s="185" t="s">
        <v>6096</v>
      </c>
      <c r="H10077" s="110" t="s">
        <v>6207</v>
      </c>
      <c r="I10077" s="110"/>
    </row>
    <row r="10078" spans="1:9" ht="11.25" customHeight="1" x14ac:dyDescent="0.2">
      <c r="A10078" s="181">
        <v>106774</v>
      </c>
      <c r="B10078" s="182" t="s">
        <v>2232</v>
      </c>
      <c r="C10078" s="182" t="s">
        <v>178</v>
      </c>
      <c r="D10078" s="183"/>
      <c r="E10078" s="188" t="s">
        <v>15193</v>
      </c>
      <c r="F10078" s="186">
        <v>291999</v>
      </c>
      <c r="G10078" s="185" t="s">
        <v>8991</v>
      </c>
      <c r="H10078" s="110" t="s">
        <v>6207</v>
      </c>
      <c r="I10078" s="110"/>
    </row>
    <row r="10079" spans="1:9" ht="11.25" customHeight="1" x14ac:dyDescent="0.2">
      <c r="A10079" s="181">
        <v>106775</v>
      </c>
      <c r="B10079" s="182" t="s">
        <v>10192</v>
      </c>
      <c r="C10079" s="182" t="s">
        <v>178</v>
      </c>
      <c r="D10079" s="183">
        <v>44594</v>
      </c>
      <c r="E10079" s="188" t="s">
        <v>7328</v>
      </c>
      <c r="F10079" s="186">
        <v>0</v>
      </c>
      <c r="G10079" s="185" t="s">
        <v>6096</v>
      </c>
      <c r="H10079" s="110" t="s">
        <v>6207</v>
      </c>
      <c r="I10079" s="110"/>
    </row>
    <row r="10080" spans="1:9" ht="11.25" customHeight="1" x14ac:dyDescent="0.2">
      <c r="A10080" s="181">
        <v>106776</v>
      </c>
      <c r="B10080" s="182" t="s">
        <v>9006</v>
      </c>
      <c r="C10080" s="182" t="s">
        <v>178</v>
      </c>
      <c r="D10080" s="183"/>
      <c r="E10080" s="188" t="s">
        <v>15193</v>
      </c>
      <c r="F10080" s="186">
        <v>7287780</v>
      </c>
      <c r="G10080" s="185" t="s">
        <v>12308</v>
      </c>
      <c r="H10080" s="110" t="s">
        <v>6207</v>
      </c>
      <c r="I10080" s="110"/>
    </row>
    <row r="10081" spans="1:9" ht="11.25" customHeight="1" x14ac:dyDescent="0.2">
      <c r="A10081" s="181">
        <v>106777</v>
      </c>
      <c r="B10081" s="182" t="s">
        <v>10191</v>
      </c>
      <c r="C10081" s="182" t="s">
        <v>178</v>
      </c>
      <c r="D10081" s="183"/>
      <c r="E10081" s="188" t="s">
        <v>15193</v>
      </c>
      <c r="F10081" s="186">
        <v>0</v>
      </c>
      <c r="G10081" s="185" t="s">
        <v>6096</v>
      </c>
      <c r="H10081" s="110" t="s">
        <v>6207</v>
      </c>
      <c r="I10081" s="110"/>
    </row>
    <row r="10082" spans="1:9" ht="11.25" customHeight="1" x14ac:dyDescent="0.2">
      <c r="A10082" s="181">
        <v>106778</v>
      </c>
      <c r="B10082" s="182" t="s">
        <v>10190</v>
      </c>
      <c r="C10082" s="182" t="s">
        <v>178</v>
      </c>
      <c r="D10082" s="183">
        <v>43656</v>
      </c>
      <c r="E10082" s="188" t="s">
        <v>15195</v>
      </c>
      <c r="F10082" s="186">
        <v>0</v>
      </c>
      <c r="G10082" s="185" t="s">
        <v>6096</v>
      </c>
      <c r="H10082" s="110" t="s">
        <v>6207</v>
      </c>
      <c r="I10082" s="110"/>
    </row>
    <row r="10083" spans="1:9" ht="11.25" customHeight="1" x14ac:dyDescent="0.2">
      <c r="A10083" s="181">
        <v>106779</v>
      </c>
      <c r="B10083" s="182" t="s">
        <v>8447</v>
      </c>
      <c r="C10083" s="182" t="s">
        <v>178</v>
      </c>
      <c r="D10083" s="183">
        <v>43656</v>
      </c>
      <c r="E10083" s="188" t="s">
        <v>15195</v>
      </c>
      <c r="F10083" s="186">
        <v>3332000</v>
      </c>
      <c r="G10083" s="185" t="s">
        <v>12310</v>
      </c>
      <c r="H10083" s="110" t="s">
        <v>6207</v>
      </c>
      <c r="I10083" s="110"/>
    </row>
    <row r="10084" spans="1:9" ht="11.25" customHeight="1" x14ac:dyDescent="0.2">
      <c r="A10084" s="181">
        <v>106780</v>
      </c>
      <c r="B10084" s="182" t="s">
        <v>8446</v>
      </c>
      <c r="C10084" s="182" t="s">
        <v>178</v>
      </c>
      <c r="D10084" s="183">
        <v>43585</v>
      </c>
      <c r="E10084" s="188" t="s">
        <v>15195</v>
      </c>
      <c r="F10084" s="186">
        <v>4165000</v>
      </c>
      <c r="G10084" s="185" t="s">
        <v>6096</v>
      </c>
      <c r="H10084" s="110" t="s">
        <v>6207</v>
      </c>
      <c r="I10084" s="110"/>
    </row>
    <row r="10085" spans="1:9" ht="11.25" customHeight="1" x14ac:dyDescent="0.2">
      <c r="A10085" s="181">
        <v>106781</v>
      </c>
      <c r="B10085" s="182" t="s">
        <v>8701</v>
      </c>
      <c r="C10085" s="182" t="s">
        <v>178</v>
      </c>
      <c r="D10085" s="183">
        <v>44067</v>
      </c>
      <c r="E10085" s="188" t="s">
        <v>15196</v>
      </c>
      <c r="F10085" s="186">
        <v>2364054</v>
      </c>
      <c r="G10085" s="185" t="s">
        <v>12312</v>
      </c>
      <c r="H10085" s="110" t="s">
        <v>6207</v>
      </c>
      <c r="I10085" s="110"/>
    </row>
    <row r="10086" spans="1:9" ht="11.25" customHeight="1" x14ac:dyDescent="0.2">
      <c r="A10086" s="181">
        <v>106782</v>
      </c>
      <c r="B10086" s="182" t="s">
        <v>2149</v>
      </c>
      <c r="C10086" s="182" t="s">
        <v>178</v>
      </c>
      <c r="D10086" s="184">
        <v>43650</v>
      </c>
      <c r="E10086" s="188" t="s">
        <v>15195</v>
      </c>
      <c r="F10086" s="186">
        <v>2982</v>
      </c>
      <c r="G10086" s="185" t="s">
        <v>12314</v>
      </c>
      <c r="H10086" s="110" t="s">
        <v>6149</v>
      </c>
      <c r="I10086" s="110"/>
    </row>
    <row r="10087" spans="1:9" ht="11.25" customHeight="1" x14ac:dyDescent="0.2">
      <c r="A10087" s="181">
        <v>106783</v>
      </c>
      <c r="B10087" s="182" t="s">
        <v>2971</v>
      </c>
      <c r="C10087" s="182" t="s">
        <v>183</v>
      </c>
      <c r="D10087" s="183"/>
      <c r="E10087" s="188" t="s">
        <v>15193</v>
      </c>
      <c r="F10087" s="186">
        <v>46650</v>
      </c>
      <c r="G10087" s="185" t="s">
        <v>12316</v>
      </c>
      <c r="H10087" s="110" t="s">
        <v>6367</v>
      </c>
      <c r="I10087" s="110"/>
    </row>
    <row r="10088" spans="1:9" ht="11.25" customHeight="1" x14ac:dyDescent="0.2">
      <c r="A10088" s="181">
        <v>106784</v>
      </c>
      <c r="B10088" s="182" t="s">
        <v>1973</v>
      </c>
      <c r="C10088" s="182" t="s">
        <v>178</v>
      </c>
      <c r="D10088" s="183">
        <v>44589</v>
      </c>
      <c r="E10088" s="188" t="s">
        <v>7328</v>
      </c>
      <c r="F10088" s="186">
        <v>0</v>
      </c>
      <c r="G10088" s="185" t="s">
        <v>12317</v>
      </c>
      <c r="H10088" s="110" t="s">
        <v>6367</v>
      </c>
      <c r="I10088" s="110"/>
    </row>
    <row r="10089" spans="1:9" ht="11.25" customHeight="1" x14ac:dyDescent="0.2">
      <c r="A10089" s="181">
        <v>106785</v>
      </c>
      <c r="B10089" s="182" t="s">
        <v>8841</v>
      </c>
      <c r="C10089" s="182" t="s">
        <v>178</v>
      </c>
      <c r="D10089" s="183">
        <v>44589</v>
      </c>
      <c r="E10089" s="188" t="s">
        <v>7328</v>
      </c>
      <c r="F10089" s="186">
        <v>863295</v>
      </c>
      <c r="G10089" s="185" t="s">
        <v>12319</v>
      </c>
      <c r="H10089" s="110" t="s">
        <v>6367</v>
      </c>
      <c r="I10089" s="110"/>
    </row>
    <row r="10090" spans="1:9" ht="11.25" customHeight="1" x14ac:dyDescent="0.2">
      <c r="A10090" s="181">
        <v>106786</v>
      </c>
      <c r="B10090" s="182" t="s">
        <v>8840</v>
      </c>
      <c r="C10090" s="182" t="s">
        <v>178</v>
      </c>
      <c r="D10090" s="183">
        <v>43552</v>
      </c>
      <c r="E10090" s="188" t="s">
        <v>15195</v>
      </c>
      <c r="F10090" s="186">
        <v>98095</v>
      </c>
      <c r="G10090" s="185" t="s">
        <v>12320</v>
      </c>
      <c r="H10090" s="110" t="s">
        <v>6367</v>
      </c>
      <c r="I10090" s="110"/>
    </row>
    <row r="10091" spans="1:9" ht="11.25" customHeight="1" x14ac:dyDescent="0.2">
      <c r="A10091" s="181">
        <v>106787</v>
      </c>
      <c r="B10091" s="182" t="s">
        <v>2325</v>
      </c>
      <c r="C10091" s="182" t="s">
        <v>178</v>
      </c>
      <c r="D10091" s="183"/>
      <c r="E10091" s="188" t="s">
        <v>15193</v>
      </c>
      <c r="F10091" s="186">
        <v>92015</v>
      </c>
      <c r="G10091" s="185" t="s">
        <v>12321</v>
      </c>
      <c r="H10091" s="110" t="s">
        <v>6367</v>
      </c>
      <c r="I10091" s="110"/>
    </row>
    <row r="10092" spans="1:9" ht="11.25" customHeight="1" x14ac:dyDescent="0.2">
      <c r="A10092" s="181">
        <v>106788</v>
      </c>
      <c r="B10092" s="182" t="s">
        <v>3581</v>
      </c>
      <c r="C10092" s="182" t="s">
        <v>178</v>
      </c>
      <c r="D10092" s="183">
        <v>44274</v>
      </c>
      <c r="E10092" s="188" t="s">
        <v>15199</v>
      </c>
      <c r="F10092" s="186">
        <v>0</v>
      </c>
      <c r="G10092" s="185" t="s">
        <v>6096</v>
      </c>
      <c r="H10092" s="110" t="s">
        <v>6342</v>
      </c>
      <c r="I10092" s="110"/>
    </row>
    <row r="10093" spans="1:9" ht="11.25" customHeight="1" x14ac:dyDescent="0.2">
      <c r="A10093" s="181">
        <v>106789</v>
      </c>
      <c r="B10093" s="182" t="s">
        <v>6224</v>
      </c>
      <c r="C10093" s="182" t="s">
        <v>178</v>
      </c>
      <c r="D10093" s="183">
        <v>45015</v>
      </c>
      <c r="E10093" s="188" t="s">
        <v>15194</v>
      </c>
      <c r="F10093" s="186">
        <v>6900000</v>
      </c>
      <c r="G10093" s="185" t="s">
        <v>12323</v>
      </c>
      <c r="H10093" s="110" t="s">
        <v>6367</v>
      </c>
      <c r="I10093" s="110"/>
    </row>
    <row r="10094" spans="1:9" ht="11.25" customHeight="1" x14ac:dyDescent="0.2">
      <c r="A10094" s="181">
        <v>106790</v>
      </c>
      <c r="B10094" s="182" t="s">
        <v>3467</v>
      </c>
      <c r="C10094" s="182" t="s">
        <v>178</v>
      </c>
      <c r="D10094" s="183">
        <v>44677</v>
      </c>
      <c r="E10094" s="188" t="s">
        <v>7328</v>
      </c>
      <c r="F10094" s="186">
        <v>96372101</v>
      </c>
      <c r="G10094" s="185" t="s">
        <v>12324</v>
      </c>
      <c r="H10094" s="110" t="s">
        <v>6367</v>
      </c>
      <c r="I10094" s="110"/>
    </row>
    <row r="10095" spans="1:9" ht="11.25" customHeight="1" x14ac:dyDescent="0.2">
      <c r="A10095" s="181">
        <v>106791</v>
      </c>
      <c r="B10095" s="182" t="s">
        <v>3463</v>
      </c>
      <c r="C10095" s="182" t="s">
        <v>178</v>
      </c>
      <c r="D10095" s="183">
        <v>44643</v>
      </c>
      <c r="E10095" s="188" t="s">
        <v>7328</v>
      </c>
      <c r="F10095" s="186">
        <v>260506769</v>
      </c>
      <c r="G10095" s="185" t="s">
        <v>6096</v>
      </c>
      <c r="H10095" s="110" t="s">
        <v>6194</v>
      </c>
      <c r="I10095" s="110"/>
    </row>
    <row r="10096" spans="1:9" ht="11.25" customHeight="1" x14ac:dyDescent="0.2">
      <c r="A10096" s="181">
        <v>106792</v>
      </c>
      <c r="B10096" s="182" t="s">
        <v>3318</v>
      </c>
      <c r="C10096" s="182" t="s">
        <v>5208</v>
      </c>
      <c r="D10096" s="183">
        <v>43544</v>
      </c>
      <c r="E10096" s="188" t="s">
        <v>15195</v>
      </c>
      <c r="F10096" s="186">
        <v>226100</v>
      </c>
      <c r="G10096" s="185" t="s">
        <v>9070</v>
      </c>
      <c r="H10096" s="110" t="s">
        <v>6149</v>
      </c>
      <c r="I10096" s="110"/>
    </row>
    <row r="10097" spans="1:9" ht="11.25" customHeight="1" x14ac:dyDescent="0.2">
      <c r="A10097" s="181">
        <v>106793</v>
      </c>
      <c r="B10097" s="182" t="s">
        <v>3964</v>
      </c>
      <c r="C10097" s="182" t="s">
        <v>401</v>
      </c>
      <c r="D10097" s="183">
        <v>44690</v>
      </c>
      <c r="E10097" s="188" t="s">
        <v>7328</v>
      </c>
      <c r="F10097" s="186">
        <v>3593800</v>
      </c>
      <c r="G10097" s="185" t="s">
        <v>12326</v>
      </c>
      <c r="H10097" s="110" t="s">
        <v>6116</v>
      </c>
      <c r="I10097" s="110"/>
    </row>
    <row r="10098" spans="1:9" ht="11.25" customHeight="1" x14ac:dyDescent="0.2">
      <c r="A10098" s="181">
        <v>106794</v>
      </c>
      <c r="B10098" s="182" t="s">
        <v>3963</v>
      </c>
      <c r="C10098" s="182" t="s">
        <v>401</v>
      </c>
      <c r="D10098" s="183">
        <v>43532</v>
      </c>
      <c r="E10098" s="188" t="s">
        <v>15195</v>
      </c>
      <c r="F10098" s="186">
        <v>2948806.01</v>
      </c>
      <c r="G10098" s="185" t="s">
        <v>12328</v>
      </c>
      <c r="H10098" s="110" t="s">
        <v>6367</v>
      </c>
      <c r="I10098" s="110"/>
    </row>
    <row r="10099" spans="1:9" ht="11.25" customHeight="1" x14ac:dyDescent="0.2">
      <c r="A10099" s="181">
        <v>106795</v>
      </c>
      <c r="B10099" s="182" t="s">
        <v>14924</v>
      </c>
      <c r="C10099" s="182" t="s">
        <v>178</v>
      </c>
      <c r="D10099" s="183">
        <v>43532</v>
      </c>
      <c r="E10099" s="188" t="s">
        <v>15195</v>
      </c>
      <c r="F10099" s="186">
        <v>0</v>
      </c>
      <c r="G10099" s="185" t="s">
        <v>12330</v>
      </c>
      <c r="H10099" s="110" t="s">
        <v>6367</v>
      </c>
      <c r="I10099" s="110"/>
    </row>
    <row r="10100" spans="1:9" ht="11.25" customHeight="1" x14ac:dyDescent="0.2">
      <c r="A10100" s="181">
        <v>106797</v>
      </c>
      <c r="B10100" s="182" t="s">
        <v>659</v>
      </c>
      <c r="C10100" s="182" t="s">
        <v>178</v>
      </c>
      <c r="D10100" s="183">
        <v>45442</v>
      </c>
      <c r="E10100" s="188" t="s">
        <v>10909</v>
      </c>
      <c r="F10100" s="186">
        <v>83207</v>
      </c>
      <c r="G10100" s="185" t="s">
        <v>12332</v>
      </c>
      <c r="H10100" s="110" t="s">
        <v>6367</v>
      </c>
      <c r="I10100" s="110"/>
    </row>
    <row r="10101" spans="1:9" ht="11.25" customHeight="1" x14ac:dyDescent="0.2">
      <c r="A10101" s="181">
        <v>106799</v>
      </c>
      <c r="B10101" s="182" t="s">
        <v>3466</v>
      </c>
      <c r="C10101" s="182" t="s">
        <v>178</v>
      </c>
      <c r="D10101" s="183">
        <v>44585</v>
      </c>
      <c r="E10101" s="188" t="s">
        <v>7328</v>
      </c>
      <c r="F10101" s="186">
        <v>20600000</v>
      </c>
      <c r="G10101" s="185" t="s">
        <v>12334</v>
      </c>
      <c r="H10101" s="110" t="s">
        <v>6367</v>
      </c>
      <c r="I10101" s="110"/>
    </row>
    <row r="10102" spans="1:9" ht="11.25" customHeight="1" x14ac:dyDescent="0.2">
      <c r="A10102" s="181">
        <v>106800</v>
      </c>
      <c r="B10102" s="182" t="s">
        <v>3442</v>
      </c>
      <c r="C10102" s="182" t="s">
        <v>178</v>
      </c>
      <c r="D10102" s="183">
        <v>44585</v>
      </c>
      <c r="E10102" s="188" t="s">
        <v>7328</v>
      </c>
      <c r="F10102" s="186">
        <v>11871688</v>
      </c>
      <c r="G10102" s="185" t="s">
        <v>12336</v>
      </c>
      <c r="H10102" s="110" t="s">
        <v>6367</v>
      </c>
      <c r="I10102" s="110"/>
    </row>
    <row r="10103" spans="1:9" ht="11.25" customHeight="1" x14ac:dyDescent="0.2">
      <c r="A10103" s="181">
        <v>106801</v>
      </c>
      <c r="B10103" s="182" t="s">
        <v>3443</v>
      </c>
      <c r="C10103" s="182" t="s">
        <v>178</v>
      </c>
      <c r="D10103" s="183">
        <v>44585</v>
      </c>
      <c r="E10103" s="188" t="s">
        <v>7328</v>
      </c>
      <c r="F10103" s="186">
        <v>11871688</v>
      </c>
      <c r="G10103" s="185" t="s">
        <v>12338</v>
      </c>
      <c r="H10103" s="110" t="s">
        <v>6367</v>
      </c>
      <c r="I10103" s="110"/>
    </row>
    <row r="10104" spans="1:9" ht="11.25" customHeight="1" x14ac:dyDescent="0.2">
      <c r="A10104" s="181">
        <v>106802</v>
      </c>
      <c r="B10104" s="182" t="s">
        <v>3445</v>
      </c>
      <c r="C10104" s="182" t="s">
        <v>178</v>
      </c>
      <c r="D10104" s="183">
        <v>44585</v>
      </c>
      <c r="E10104" s="188" t="s">
        <v>7328</v>
      </c>
      <c r="F10104" s="186">
        <v>11871688</v>
      </c>
      <c r="G10104" s="185" t="s">
        <v>12340</v>
      </c>
      <c r="H10104" s="110" t="s">
        <v>6367</v>
      </c>
      <c r="I10104" s="110"/>
    </row>
    <row r="10105" spans="1:9" ht="11.25" customHeight="1" x14ac:dyDescent="0.2">
      <c r="A10105" s="181">
        <v>106803</v>
      </c>
      <c r="B10105" s="182" t="s">
        <v>3498</v>
      </c>
      <c r="C10105" s="182" t="s">
        <v>178</v>
      </c>
      <c r="D10105" s="183">
        <v>44585</v>
      </c>
      <c r="E10105" s="188" t="s">
        <v>7328</v>
      </c>
      <c r="F10105" s="186">
        <v>11871688</v>
      </c>
      <c r="G10105" s="185" t="s">
        <v>6096</v>
      </c>
      <c r="H10105" s="110" t="s">
        <v>6116</v>
      </c>
      <c r="I10105" s="110"/>
    </row>
    <row r="10106" spans="1:9" ht="11.25" customHeight="1" x14ac:dyDescent="0.2">
      <c r="A10106" s="181">
        <v>106804</v>
      </c>
      <c r="B10106" s="182" t="s">
        <v>3447</v>
      </c>
      <c r="C10106" s="182" t="s">
        <v>178</v>
      </c>
      <c r="D10106" s="183">
        <v>44585</v>
      </c>
      <c r="E10106" s="188" t="s">
        <v>7328</v>
      </c>
      <c r="F10106" s="186">
        <v>11871688</v>
      </c>
      <c r="G10106" s="185" t="s">
        <v>12343</v>
      </c>
      <c r="H10106" s="110" t="s">
        <v>7291</v>
      </c>
      <c r="I10106" s="110"/>
    </row>
    <row r="10107" spans="1:9" ht="11.25" customHeight="1" x14ac:dyDescent="0.2">
      <c r="A10107" s="181">
        <v>106805</v>
      </c>
      <c r="B10107" s="182" t="s">
        <v>3446</v>
      </c>
      <c r="C10107" s="182" t="s">
        <v>178</v>
      </c>
      <c r="D10107" s="183">
        <v>44585</v>
      </c>
      <c r="E10107" s="188" t="s">
        <v>7328</v>
      </c>
      <c r="F10107" s="186">
        <v>11871688</v>
      </c>
      <c r="G10107" s="185" t="s">
        <v>12345</v>
      </c>
      <c r="H10107" s="110" t="s">
        <v>7291</v>
      </c>
      <c r="I10107" s="110"/>
    </row>
    <row r="10108" spans="1:9" ht="11.25" customHeight="1" x14ac:dyDescent="0.2">
      <c r="A10108" s="181">
        <v>106806</v>
      </c>
      <c r="B10108" s="182" t="s">
        <v>3450</v>
      </c>
      <c r="C10108" s="182" t="s">
        <v>178</v>
      </c>
      <c r="D10108" s="183">
        <v>44585</v>
      </c>
      <c r="E10108" s="188" t="s">
        <v>7328</v>
      </c>
      <c r="F10108" s="186">
        <v>11871688</v>
      </c>
      <c r="G10108" s="185" t="s">
        <v>12347</v>
      </c>
      <c r="H10108" s="110" t="s">
        <v>7291</v>
      </c>
      <c r="I10108" s="110"/>
    </row>
    <row r="10109" spans="1:9" ht="11.25" customHeight="1" x14ac:dyDescent="0.2">
      <c r="A10109" s="181">
        <v>106807</v>
      </c>
      <c r="B10109" s="182" t="s">
        <v>3449</v>
      </c>
      <c r="C10109" s="182" t="s">
        <v>178</v>
      </c>
      <c r="D10109" s="183">
        <v>44585</v>
      </c>
      <c r="E10109" s="188" t="s">
        <v>7328</v>
      </c>
      <c r="F10109" s="186">
        <v>11871688</v>
      </c>
      <c r="G10109" s="185" t="s">
        <v>12349</v>
      </c>
      <c r="H10109" s="110" t="s">
        <v>7291</v>
      </c>
      <c r="I10109" s="110"/>
    </row>
    <row r="10110" spans="1:9" ht="11.25" customHeight="1" x14ac:dyDescent="0.2">
      <c r="A10110" s="181">
        <v>106808</v>
      </c>
      <c r="B10110" s="182" t="s">
        <v>3448</v>
      </c>
      <c r="C10110" s="182" t="s">
        <v>178</v>
      </c>
      <c r="D10110" s="183">
        <v>44585</v>
      </c>
      <c r="E10110" s="188" t="s">
        <v>7328</v>
      </c>
      <c r="F10110" s="186">
        <v>11871688</v>
      </c>
      <c r="G10110" s="185" t="s">
        <v>12351</v>
      </c>
      <c r="H10110" s="110" t="s">
        <v>7291</v>
      </c>
      <c r="I10110" s="110"/>
    </row>
    <row r="10111" spans="1:9" ht="11.25" customHeight="1" x14ac:dyDescent="0.2">
      <c r="A10111" s="181">
        <v>106809</v>
      </c>
      <c r="B10111" s="182" t="s">
        <v>3444</v>
      </c>
      <c r="C10111" s="182" t="s">
        <v>178</v>
      </c>
      <c r="D10111" s="183">
        <v>44585</v>
      </c>
      <c r="E10111" s="188" t="s">
        <v>7328</v>
      </c>
      <c r="F10111" s="186">
        <v>11871688</v>
      </c>
      <c r="G10111" s="185" t="s">
        <v>12353</v>
      </c>
      <c r="H10111" s="110" t="s">
        <v>7291</v>
      </c>
      <c r="I10111" s="110"/>
    </row>
    <row r="10112" spans="1:9" ht="11.25" customHeight="1" x14ac:dyDescent="0.2">
      <c r="A10112" s="181">
        <v>106810</v>
      </c>
      <c r="B10112" s="182" t="s">
        <v>3632</v>
      </c>
      <c r="C10112" s="182" t="s">
        <v>178</v>
      </c>
      <c r="D10112" s="183">
        <v>44585</v>
      </c>
      <c r="E10112" s="188" t="s">
        <v>7328</v>
      </c>
      <c r="F10112" s="186">
        <v>7256094</v>
      </c>
      <c r="G10112" s="185" t="s">
        <v>12355</v>
      </c>
      <c r="H10112" s="110" t="s">
        <v>7291</v>
      </c>
      <c r="I10112" s="110"/>
    </row>
    <row r="10113" spans="1:9" ht="11.25" customHeight="1" x14ac:dyDescent="0.2">
      <c r="A10113" s="181">
        <v>106811</v>
      </c>
      <c r="B10113" s="182" t="s">
        <v>8669</v>
      </c>
      <c r="C10113" s="182" t="s">
        <v>178</v>
      </c>
      <c r="D10113" s="183">
        <v>45013</v>
      </c>
      <c r="E10113" s="188" t="s">
        <v>15194</v>
      </c>
      <c r="F10113" s="186">
        <v>23870120</v>
      </c>
      <c r="G10113" s="185" t="s">
        <v>12357</v>
      </c>
      <c r="H10113" s="110" t="s">
        <v>7291</v>
      </c>
      <c r="I10113" s="110"/>
    </row>
    <row r="10114" spans="1:9" ht="11.25" customHeight="1" x14ac:dyDescent="0.2">
      <c r="A10114" s="181">
        <v>106812</v>
      </c>
      <c r="B10114" s="182" t="s">
        <v>4013</v>
      </c>
      <c r="C10114" s="182" t="s">
        <v>751</v>
      </c>
      <c r="D10114" s="183">
        <v>44591</v>
      </c>
      <c r="E10114" s="188" t="s">
        <v>7328</v>
      </c>
      <c r="F10114" s="186">
        <v>98898</v>
      </c>
      <c r="G10114" s="185" t="s">
        <v>12359</v>
      </c>
      <c r="H10114" s="110" t="s">
        <v>7291</v>
      </c>
      <c r="I10114" s="110"/>
    </row>
    <row r="10115" spans="1:9" ht="11.25" customHeight="1" x14ac:dyDescent="0.2">
      <c r="A10115" s="181">
        <v>106813</v>
      </c>
      <c r="B10115" s="182" t="s">
        <v>3459</v>
      </c>
      <c r="C10115" s="182" t="s">
        <v>178</v>
      </c>
      <c r="D10115" s="183">
        <v>44585</v>
      </c>
      <c r="E10115" s="188" t="s">
        <v>7328</v>
      </c>
      <c r="F10115" s="186">
        <v>20754330.010000002</v>
      </c>
      <c r="G10115" s="185" t="s">
        <v>12361</v>
      </c>
      <c r="H10115" s="110" t="s">
        <v>7291</v>
      </c>
      <c r="I10115" s="110"/>
    </row>
    <row r="10116" spans="1:9" ht="11.25" customHeight="1" x14ac:dyDescent="0.2">
      <c r="A10116" s="181">
        <v>106814</v>
      </c>
      <c r="B10116" s="182" t="s">
        <v>10189</v>
      </c>
      <c r="C10116" s="182" t="s">
        <v>178</v>
      </c>
      <c r="D10116" s="183">
        <v>44585</v>
      </c>
      <c r="E10116" s="188" t="s">
        <v>7328</v>
      </c>
      <c r="F10116" s="186">
        <v>18430690</v>
      </c>
      <c r="G10116" s="185" t="s">
        <v>12363</v>
      </c>
      <c r="H10116" s="110" t="s">
        <v>7291</v>
      </c>
      <c r="I10116" s="110"/>
    </row>
    <row r="10117" spans="1:9" ht="11.25" customHeight="1" x14ac:dyDescent="0.2">
      <c r="A10117" s="181">
        <v>106815</v>
      </c>
      <c r="B10117" s="182" t="s">
        <v>8979</v>
      </c>
      <c r="C10117" s="182" t="s">
        <v>178</v>
      </c>
      <c r="D10117" s="183">
        <v>44591</v>
      </c>
      <c r="E10117" s="188" t="s">
        <v>7328</v>
      </c>
      <c r="F10117" s="186">
        <v>32214100</v>
      </c>
      <c r="G10117" s="185" t="s">
        <v>12365</v>
      </c>
      <c r="H10117" s="110" t="s">
        <v>7291</v>
      </c>
      <c r="I10117" s="110"/>
    </row>
    <row r="10118" spans="1:9" ht="11.25" customHeight="1" x14ac:dyDescent="0.2">
      <c r="A10118" s="181">
        <v>106816</v>
      </c>
      <c r="B10118" s="182" t="s">
        <v>3460</v>
      </c>
      <c r="C10118" s="182" t="s">
        <v>178</v>
      </c>
      <c r="D10118" s="183">
        <v>44591</v>
      </c>
      <c r="E10118" s="188" t="s">
        <v>7328</v>
      </c>
      <c r="F10118" s="186">
        <v>61153980</v>
      </c>
      <c r="G10118" s="185" t="s">
        <v>12366</v>
      </c>
      <c r="H10118" s="110" t="s">
        <v>7291</v>
      </c>
      <c r="I10118" s="110"/>
    </row>
    <row r="10119" spans="1:9" ht="11.25" customHeight="1" x14ac:dyDescent="0.2">
      <c r="A10119" s="181">
        <v>106817</v>
      </c>
      <c r="B10119" s="182" t="s">
        <v>9042</v>
      </c>
      <c r="C10119" s="182" t="s">
        <v>178</v>
      </c>
      <c r="D10119" s="183">
        <v>44585</v>
      </c>
      <c r="E10119" s="188" t="s">
        <v>7328</v>
      </c>
      <c r="F10119" s="186">
        <v>7281971</v>
      </c>
      <c r="G10119" s="185" t="s">
        <v>12367</v>
      </c>
      <c r="H10119" s="110" t="s">
        <v>7291</v>
      </c>
      <c r="I10119" s="110"/>
    </row>
    <row r="10120" spans="1:9" ht="11.25" customHeight="1" x14ac:dyDescent="0.2">
      <c r="A10120" s="181">
        <v>106818</v>
      </c>
      <c r="B10120" s="182" t="s">
        <v>9041</v>
      </c>
      <c r="C10120" s="182" t="s">
        <v>178</v>
      </c>
      <c r="D10120" s="183"/>
      <c r="E10120" s="188" t="s">
        <v>15193</v>
      </c>
      <c r="F10120" s="186">
        <v>12700805</v>
      </c>
      <c r="G10120" s="185" t="s">
        <v>12368</v>
      </c>
      <c r="H10120" s="110" t="s">
        <v>7291</v>
      </c>
      <c r="I10120" s="110"/>
    </row>
    <row r="10121" spans="1:9" ht="11.25" customHeight="1" x14ac:dyDescent="0.2">
      <c r="A10121" s="181">
        <v>106819</v>
      </c>
      <c r="B10121" s="182" t="s">
        <v>10188</v>
      </c>
      <c r="C10121" s="182" t="s">
        <v>178</v>
      </c>
      <c r="D10121" s="183">
        <v>44585</v>
      </c>
      <c r="E10121" s="188" t="s">
        <v>7328</v>
      </c>
      <c r="F10121" s="186">
        <v>0</v>
      </c>
      <c r="G10121" s="185" t="s">
        <v>12369</v>
      </c>
      <c r="H10121" s="110" t="s">
        <v>7291</v>
      </c>
      <c r="I10121" s="110"/>
    </row>
    <row r="10122" spans="1:9" ht="11.25" customHeight="1" x14ac:dyDescent="0.2">
      <c r="A10122" s="181">
        <v>106820</v>
      </c>
      <c r="B10122" s="182" t="s">
        <v>8338</v>
      </c>
      <c r="C10122" s="182" t="s">
        <v>178</v>
      </c>
      <c r="D10122" s="183">
        <v>44585</v>
      </c>
      <c r="E10122" s="188" t="s">
        <v>7328</v>
      </c>
      <c r="F10122" s="186">
        <v>21652100</v>
      </c>
      <c r="G10122" s="185" t="s">
        <v>12370</v>
      </c>
      <c r="H10122" s="110" t="s">
        <v>7291</v>
      </c>
      <c r="I10122" s="110"/>
    </row>
    <row r="10123" spans="1:9" ht="11.25" customHeight="1" x14ac:dyDescent="0.2">
      <c r="A10123" s="181">
        <v>106821</v>
      </c>
      <c r="B10123" s="182" t="s">
        <v>8337</v>
      </c>
      <c r="C10123" s="182" t="s">
        <v>178</v>
      </c>
      <c r="D10123" s="183"/>
      <c r="E10123" s="188" t="s">
        <v>15193</v>
      </c>
      <c r="F10123" s="186">
        <v>21652100</v>
      </c>
      <c r="G10123" s="185" t="s">
        <v>11458</v>
      </c>
      <c r="H10123" s="110" t="s">
        <v>7291</v>
      </c>
      <c r="I10123" s="110"/>
    </row>
    <row r="10124" spans="1:9" ht="11.25" customHeight="1" x14ac:dyDescent="0.2">
      <c r="A10124" s="181">
        <v>106822</v>
      </c>
      <c r="B10124" s="182" t="s">
        <v>10187</v>
      </c>
      <c r="C10124" s="182" t="s">
        <v>178</v>
      </c>
      <c r="D10124" s="183"/>
      <c r="E10124" s="188" t="s">
        <v>15193</v>
      </c>
      <c r="F10124" s="186">
        <v>0</v>
      </c>
      <c r="G10124" s="185" t="s">
        <v>6096</v>
      </c>
      <c r="H10124" s="110" t="s">
        <v>6221</v>
      </c>
      <c r="I10124" s="110"/>
    </row>
    <row r="10125" spans="1:9" ht="11.25" customHeight="1" x14ac:dyDescent="0.2">
      <c r="A10125" s="181">
        <v>106823</v>
      </c>
      <c r="B10125" s="182" t="s">
        <v>10186</v>
      </c>
      <c r="C10125" s="182" t="s">
        <v>178</v>
      </c>
      <c r="D10125" s="183"/>
      <c r="E10125" s="188" t="s">
        <v>15193</v>
      </c>
      <c r="F10125" s="186">
        <v>0</v>
      </c>
      <c r="G10125" s="185" t="s">
        <v>11226</v>
      </c>
      <c r="H10125" s="110" t="s">
        <v>6221</v>
      </c>
      <c r="I10125" s="110"/>
    </row>
    <row r="10126" spans="1:9" ht="11.25" customHeight="1" x14ac:dyDescent="0.2">
      <c r="A10126" s="181">
        <v>106824</v>
      </c>
      <c r="B10126" s="182" t="s">
        <v>10185</v>
      </c>
      <c r="C10126" s="182" t="s">
        <v>178</v>
      </c>
      <c r="D10126" s="183"/>
      <c r="E10126" s="188" t="s">
        <v>15193</v>
      </c>
      <c r="F10126" s="186">
        <v>0</v>
      </c>
      <c r="G10126" s="185" t="s">
        <v>6096</v>
      </c>
      <c r="H10126" s="110" t="s">
        <v>6221</v>
      </c>
      <c r="I10126" s="110"/>
    </row>
    <row r="10127" spans="1:9" ht="11.25" customHeight="1" x14ac:dyDescent="0.2">
      <c r="A10127" s="181">
        <v>106825</v>
      </c>
      <c r="B10127" s="182" t="s">
        <v>10184</v>
      </c>
      <c r="C10127" s="182" t="s">
        <v>178</v>
      </c>
      <c r="D10127" s="183">
        <v>45434</v>
      </c>
      <c r="E10127" s="188" t="s">
        <v>10909</v>
      </c>
      <c r="F10127" s="186">
        <v>0</v>
      </c>
      <c r="G10127" s="185" t="s">
        <v>10783</v>
      </c>
      <c r="H10127" s="110" t="s">
        <v>6521</v>
      </c>
      <c r="I10127" s="110"/>
    </row>
    <row r="10128" spans="1:9" ht="11.25" customHeight="1" x14ac:dyDescent="0.2">
      <c r="A10128" s="181">
        <v>106826</v>
      </c>
      <c r="B10128" s="182" t="s">
        <v>6269</v>
      </c>
      <c r="C10128" s="182" t="s">
        <v>178</v>
      </c>
      <c r="D10128" s="183"/>
      <c r="E10128" s="188" t="s">
        <v>15193</v>
      </c>
      <c r="F10128" s="186">
        <v>143867</v>
      </c>
      <c r="G10128" s="185" t="s">
        <v>10783</v>
      </c>
      <c r="H10128" s="110" t="s">
        <v>6521</v>
      </c>
      <c r="I10128" s="110"/>
    </row>
    <row r="10129" spans="1:9" ht="11.25" customHeight="1" x14ac:dyDescent="0.2">
      <c r="A10129" s="181">
        <v>106827</v>
      </c>
      <c r="B10129" s="182" t="s">
        <v>3441</v>
      </c>
      <c r="C10129" s="182" t="s">
        <v>178</v>
      </c>
      <c r="D10129" s="183"/>
      <c r="E10129" s="188" t="s">
        <v>15193</v>
      </c>
      <c r="F10129" s="186">
        <v>0</v>
      </c>
      <c r="G10129" s="185" t="s">
        <v>12373</v>
      </c>
      <c r="H10129" s="110" t="s">
        <v>6521</v>
      </c>
      <c r="I10129" s="110"/>
    </row>
    <row r="10130" spans="1:9" ht="11.25" customHeight="1" x14ac:dyDescent="0.2">
      <c r="A10130" s="181">
        <v>106828</v>
      </c>
      <c r="B10130" s="182" t="s">
        <v>10183</v>
      </c>
      <c r="C10130" s="182" t="s">
        <v>178</v>
      </c>
      <c r="D10130" s="184">
        <v>45442</v>
      </c>
      <c r="E10130" s="188" t="s">
        <v>10909</v>
      </c>
      <c r="F10130" s="186">
        <v>0</v>
      </c>
      <c r="G10130" s="185" t="s">
        <v>12373</v>
      </c>
      <c r="H10130" s="110" t="s">
        <v>6521</v>
      </c>
      <c r="I10130" s="110"/>
    </row>
    <row r="10131" spans="1:9" ht="11.25" customHeight="1" x14ac:dyDescent="0.2">
      <c r="A10131" s="181">
        <v>106829</v>
      </c>
      <c r="B10131" s="182" t="s">
        <v>9039</v>
      </c>
      <c r="C10131" s="182" t="s">
        <v>178</v>
      </c>
      <c r="D10131" s="183">
        <v>45015</v>
      </c>
      <c r="E10131" s="188" t="s">
        <v>15194</v>
      </c>
      <c r="F10131" s="186">
        <v>94595223</v>
      </c>
      <c r="G10131" s="185" t="s">
        <v>12375</v>
      </c>
      <c r="H10131" s="110" t="s">
        <v>6521</v>
      </c>
      <c r="I10131" s="110"/>
    </row>
    <row r="10132" spans="1:9" ht="11.25" customHeight="1" x14ac:dyDescent="0.2">
      <c r="A10132" s="181">
        <v>106830</v>
      </c>
      <c r="B10132" s="182" t="s">
        <v>9119</v>
      </c>
      <c r="C10132" s="182" t="s">
        <v>178</v>
      </c>
      <c r="D10132" s="184">
        <v>44592</v>
      </c>
      <c r="E10132" s="188" t="s">
        <v>7328</v>
      </c>
      <c r="F10132" s="186">
        <v>221346371</v>
      </c>
      <c r="G10132" s="185" t="s">
        <v>12377</v>
      </c>
      <c r="H10132" s="110" t="s">
        <v>6521</v>
      </c>
      <c r="I10132" s="110"/>
    </row>
    <row r="10133" spans="1:9" ht="11.25" customHeight="1" x14ac:dyDescent="0.2">
      <c r="A10133" s="181">
        <v>106831</v>
      </c>
      <c r="B10133" s="182" t="s">
        <v>9038</v>
      </c>
      <c r="C10133" s="182" t="s">
        <v>178</v>
      </c>
      <c r="D10133" s="183">
        <v>44592</v>
      </c>
      <c r="E10133" s="188" t="s">
        <v>7328</v>
      </c>
      <c r="F10133" s="186">
        <v>3375920</v>
      </c>
      <c r="G10133" s="185" t="s">
        <v>12379</v>
      </c>
      <c r="H10133" s="110" t="s">
        <v>6521</v>
      </c>
      <c r="I10133" s="110"/>
    </row>
    <row r="10134" spans="1:9" ht="11.25" customHeight="1" x14ac:dyDescent="0.2">
      <c r="A10134" s="181">
        <v>106832</v>
      </c>
      <c r="B10134" s="182" t="s">
        <v>9037</v>
      </c>
      <c r="C10134" s="182" t="s">
        <v>178</v>
      </c>
      <c r="D10134" s="183">
        <v>45015</v>
      </c>
      <c r="E10134" s="188" t="s">
        <v>15194</v>
      </c>
      <c r="F10134" s="186">
        <v>12438355</v>
      </c>
      <c r="G10134" s="185" t="s">
        <v>12380</v>
      </c>
      <c r="H10134" s="110" t="s">
        <v>6521</v>
      </c>
      <c r="I10134" s="110"/>
    </row>
    <row r="10135" spans="1:9" ht="11.25" customHeight="1" x14ac:dyDescent="0.2">
      <c r="A10135" s="181">
        <v>106833</v>
      </c>
      <c r="B10135" s="182" t="s">
        <v>5318</v>
      </c>
      <c r="C10135" s="182" t="s">
        <v>178</v>
      </c>
      <c r="D10135" s="183"/>
      <c r="E10135" s="188" t="s">
        <v>15193</v>
      </c>
      <c r="F10135" s="186">
        <v>288253177</v>
      </c>
      <c r="G10135" s="185" t="s">
        <v>12382</v>
      </c>
      <c r="H10135" s="110" t="s">
        <v>6521</v>
      </c>
      <c r="I10135" s="110"/>
    </row>
    <row r="10136" spans="1:9" ht="11.25" customHeight="1" x14ac:dyDescent="0.2">
      <c r="A10136" s="181">
        <v>106834</v>
      </c>
      <c r="B10136" s="182" t="s">
        <v>4709</v>
      </c>
      <c r="C10136" s="182" t="s">
        <v>171</v>
      </c>
      <c r="D10136" s="184"/>
      <c r="E10136" s="188" t="s">
        <v>15193</v>
      </c>
      <c r="F10136" s="186">
        <v>0</v>
      </c>
      <c r="G10136" s="185" t="s">
        <v>6579</v>
      </c>
      <c r="H10136" s="110" t="s">
        <v>6521</v>
      </c>
      <c r="I10136" s="110"/>
    </row>
    <row r="10137" spans="1:9" ht="11.25" customHeight="1" x14ac:dyDescent="0.2">
      <c r="A10137" s="181">
        <v>106835</v>
      </c>
      <c r="B10137" s="182" t="s">
        <v>10182</v>
      </c>
      <c r="C10137" s="182" t="s">
        <v>178</v>
      </c>
      <c r="D10137" s="183">
        <v>44627</v>
      </c>
      <c r="E10137" s="188" t="s">
        <v>7328</v>
      </c>
      <c r="F10137" s="186">
        <v>0</v>
      </c>
      <c r="G10137" s="185" t="s">
        <v>12384</v>
      </c>
      <c r="H10137" s="110" t="s">
        <v>6521</v>
      </c>
      <c r="I10137" s="110"/>
    </row>
    <row r="10138" spans="1:9" ht="11.25" customHeight="1" x14ac:dyDescent="0.2">
      <c r="A10138" s="181">
        <v>106836</v>
      </c>
      <c r="B10138" s="182" t="s">
        <v>6049</v>
      </c>
      <c r="C10138" s="182" t="s">
        <v>401</v>
      </c>
      <c r="D10138" s="183">
        <v>45009</v>
      </c>
      <c r="E10138" s="188" t="s">
        <v>15194</v>
      </c>
      <c r="F10138" s="186">
        <v>469047</v>
      </c>
      <c r="G10138" s="185" t="s">
        <v>12386</v>
      </c>
      <c r="H10138" s="110" t="s">
        <v>6521</v>
      </c>
      <c r="I10138" s="110"/>
    </row>
    <row r="10139" spans="1:9" ht="11.25" customHeight="1" x14ac:dyDescent="0.2">
      <c r="A10139" s="181">
        <v>106837</v>
      </c>
      <c r="B10139" s="182" t="s">
        <v>6268</v>
      </c>
      <c r="C10139" s="182" t="s">
        <v>401</v>
      </c>
      <c r="D10139" s="183">
        <v>44589</v>
      </c>
      <c r="E10139" s="188" t="s">
        <v>7328</v>
      </c>
      <c r="F10139" s="186">
        <v>470895</v>
      </c>
      <c r="G10139" s="185" t="s">
        <v>6096</v>
      </c>
      <c r="H10139" s="110" t="s">
        <v>6137</v>
      </c>
      <c r="I10139" s="110"/>
    </row>
    <row r="10140" spans="1:9" ht="11.25" customHeight="1" x14ac:dyDescent="0.2">
      <c r="A10140" s="181">
        <v>106838</v>
      </c>
      <c r="B10140" s="182" t="s">
        <v>8745</v>
      </c>
      <c r="C10140" s="182" t="s">
        <v>178</v>
      </c>
      <c r="D10140" s="184">
        <v>44589</v>
      </c>
      <c r="E10140" s="188" t="s">
        <v>7328</v>
      </c>
      <c r="F10140" s="186">
        <v>2093</v>
      </c>
      <c r="G10140" s="185" t="s">
        <v>9790</v>
      </c>
      <c r="H10140" s="110" t="s">
        <v>8276</v>
      </c>
      <c r="I10140" s="110"/>
    </row>
    <row r="10141" spans="1:9" ht="11.25" customHeight="1" x14ac:dyDescent="0.2">
      <c r="A10141" s="181">
        <v>106839</v>
      </c>
      <c r="B10141" s="182" t="s">
        <v>8768</v>
      </c>
      <c r="C10141" s="182" t="s">
        <v>171</v>
      </c>
      <c r="D10141" s="183">
        <v>45007</v>
      </c>
      <c r="E10141" s="188" t="s">
        <v>15194</v>
      </c>
      <c r="F10141" s="186">
        <v>2376</v>
      </c>
      <c r="G10141" s="185" t="s">
        <v>6096</v>
      </c>
      <c r="H10141" s="110" t="s">
        <v>6166</v>
      </c>
      <c r="I10141" s="110"/>
    </row>
    <row r="10142" spans="1:9" ht="11.25" customHeight="1" x14ac:dyDescent="0.2">
      <c r="A10142" s="181">
        <v>106840</v>
      </c>
      <c r="B10142" s="182" t="s">
        <v>4939</v>
      </c>
      <c r="C10142" s="182" t="s">
        <v>178</v>
      </c>
      <c r="D10142" s="183">
        <v>44591</v>
      </c>
      <c r="E10142" s="188" t="s">
        <v>7328</v>
      </c>
      <c r="F10142" s="186">
        <v>485</v>
      </c>
      <c r="G10142" s="185" t="s">
        <v>6096</v>
      </c>
      <c r="H10142" s="110" t="s">
        <v>9576</v>
      </c>
      <c r="I10142" s="110"/>
    </row>
    <row r="10143" spans="1:9" ht="11.25" customHeight="1" x14ac:dyDescent="0.2">
      <c r="A10143" s="181">
        <v>106841</v>
      </c>
      <c r="B10143" s="182" t="s">
        <v>4607</v>
      </c>
      <c r="C10143" s="182" t="s">
        <v>178</v>
      </c>
      <c r="D10143" s="183"/>
      <c r="E10143" s="188" t="s">
        <v>15193</v>
      </c>
      <c r="F10143" s="186">
        <v>115</v>
      </c>
      <c r="G10143" s="185" t="s">
        <v>6096</v>
      </c>
      <c r="H10143" s="110" t="s">
        <v>10767</v>
      </c>
      <c r="I10143" s="110"/>
    </row>
    <row r="10144" spans="1:9" ht="11.25" customHeight="1" x14ac:dyDescent="0.2">
      <c r="A10144" s="181">
        <v>106842</v>
      </c>
      <c r="B10144" s="182" t="s">
        <v>4941</v>
      </c>
      <c r="C10144" s="182" t="s">
        <v>178</v>
      </c>
      <c r="D10144" s="183"/>
      <c r="E10144" s="188" t="s">
        <v>15193</v>
      </c>
      <c r="F10144" s="186">
        <v>0</v>
      </c>
      <c r="G10144" s="185" t="s">
        <v>6096</v>
      </c>
      <c r="H10144" s="110" t="s">
        <v>6266</v>
      </c>
      <c r="I10144" s="110"/>
    </row>
    <row r="10145" spans="1:9" ht="11.25" customHeight="1" x14ac:dyDescent="0.2">
      <c r="A10145" s="181">
        <v>106843</v>
      </c>
      <c r="B10145" s="182" t="s">
        <v>4890</v>
      </c>
      <c r="C10145" s="182" t="s">
        <v>178</v>
      </c>
      <c r="D10145" s="184"/>
      <c r="E10145" s="188" t="s">
        <v>15193</v>
      </c>
      <c r="F10145" s="186">
        <v>0</v>
      </c>
      <c r="G10145" s="185" t="s">
        <v>6096</v>
      </c>
      <c r="H10145" s="110" t="s">
        <v>6266</v>
      </c>
      <c r="I10145" s="110"/>
    </row>
    <row r="10146" spans="1:9" ht="11.25" customHeight="1" x14ac:dyDescent="0.2">
      <c r="A10146" s="181">
        <v>106844</v>
      </c>
      <c r="B10146" s="182" t="s">
        <v>4889</v>
      </c>
      <c r="C10146" s="182" t="s">
        <v>178</v>
      </c>
      <c r="D10146" s="184">
        <v>44679</v>
      </c>
      <c r="E10146" s="188" t="s">
        <v>7328</v>
      </c>
      <c r="F10146" s="186">
        <v>0</v>
      </c>
      <c r="G10146" s="185" t="s">
        <v>6096</v>
      </c>
      <c r="H10146" s="110" t="s">
        <v>6746</v>
      </c>
      <c r="I10146" s="110"/>
    </row>
    <row r="10147" spans="1:9" ht="11.25" customHeight="1" x14ac:dyDescent="0.2">
      <c r="A10147" s="181">
        <v>106845</v>
      </c>
      <c r="B10147" s="182" t="s">
        <v>5339</v>
      </c>
      <c r="C10147" s="182" t="s">
        <v>178</v>
      </c>
      <c r="D10147" s="183">
        <v>45015</v>
      </c>
      <c r="E10147" s="188" t="s">
        <v>15194</v>
      </c>
      <c r="F10147" s="186">
        <v>88765310</v>
      </c>
      <c r="G10147" s="185" t="s">
        <v>6096</v>
      </c>
      <c r="H10147" s="110" t="s">
        <v>10767</v>
      </c>
      <c r="I10147" s="110"/>
    </row>
    <row r="10148" spans="1:9" ht="11.25" customHeight="1" x14ac:dyDescent="0.2">
      <c r="A10148" s="181">
        <v>106847</v>
      </c>
      <c r="B10148" s="182" t="s">
        <v>8978</v>
      </c>
      <c r="C10148" s="182" t="s">
        <v>178</v>
      </c>
      <c r="D10148" s="183">
        <v>44679</v>
      </c>
      <c r="E10148" s="188" t="s">
        <v>7328</v>
      </c>
      <c r="F10148" s="186">
        <v>275481374</v>
      </c>
      <c r="G10148" s="185" t="s">
        <v>6096</v>
      </c>
      <c r="H10148" s="110" t="s">
        <v>6141</v>
      </c>
      <c r="I10148" s="110"/>
    </row>
    <row r="10149" spans="1:9" ht="11.25" customHeight="1" x14ac:dyDescent="0.2">
      <c r="A10149" s="181">
        <v>106848</v>
      </c>
      <c r="B10149" s="182" t="s">
        <v>8925</v>
      </c>
      <c r="C10149" s="182" t="s">
        <v>178</v>
      </c>
      <c r="D10149" s="184">
        <v>45433</v>
      </c>
      <c r="E10149" s="188" t="s">
        <v>10909</v>
      </c>
      <c r="F10149" s="186">
        <v>58893548</v>
      </c>
      <c r="G10149" s="185" t="s">
        <v>6096</v>
      </c>
      <c r="H10149" s="110" t="s">
        <v>6141</v>
      </c>
      <c r="I10149" s="110"/>
    </row>
    <row r="10150" spans="1:9" ht="11.25" customHeight="1" x14ac:dyDescent="0.2">
      <c r="A10150" s="181">
        <v>106849</v>
      </c>
      <c r="B10150" s="182" t="s">
        <v>9036</v>
      </c>
      <c r="C10150" s="182" t="s">
        <v>178</v>
      </c>
      <c r="D10150" s="183">
        <v>43556</v>
      </c>
      <c r="E10150" s="188" t="s">
        <v>15195</v>
      </c>
      <c r="F10150" s="186">
        <v>95628847</v>
      </c>
      <c r="G10150" s="185" t="s">
        <v>6096</v>
      </c>
      <c r="H10150" s="110" t="s">
        <v>6141</v>
      </c>
      <c r="I10150" s="110"/>
    </row>
    <row r="10151" spans="1:9" ht="11.25" customHeight="1" x14ac:dyDescent="0.2">
      <c r="A10151" s="181">
        <v>106850</v>
      </c>
      <c r="B10151" s="182" t="s">
        <v>8796</v>
      </c>
      <c r="C10151" s="182" t="s">
        <v>171</v>
      </c>
      <c r="D10151" s="184"/>
      <c r="E10151" s="188" t="s">
        <v>15193</v>
      </c>
      <c r="F10151" s="186">
        <v>1304</v>
      </c>
      <c r="G10151" s="185" t="s">
        <v>6096</v>
      </c>
      <c r="H10151" s="110" t="s">
        <v>6141</v>
      </c>
      <c r="I10151" s="110"/>
    </row>
    <row r="10152" spans="1:9" ht="11.25" customHeight="1" x14ac:dyDescent="0.2">
      <c r="A10152" s="181">
        <v>106851</v>
      </c>
      <c r="B10152" s="182" t="s">
        <v>10181</v>
      </c>
      <c r="C10152" s="182" t="s">
        <v>178</v>
      </c>
      <c r="D10152" s="183">
        <v>45086</v>
      </c>
      <c r="E10152" s="188" t="s">
        <v>15194</v>
      </c>
      <c r="F10152" s="186">
        <v>0</v>
      </c>
      <c r="G10152" s="185" t="s">
        <v>12390</v>
      </c>
      <c r="H10152" s="110" t="s">
        <v>6141</v>
      </c>
      <c r="I10152" s="110"/>
    </row>
    <row r="10153" spans="1:9" ht="11.25" customHeight="1" x14ac:dyDescent="0.2">
      <c r="A10153" s="181">
        <v>106852</v>
      </c>
      <c r="B10153" s="182" t="s">
        <v>7927</v>
      </c>
      <c r="C10153" s="182" t="s">
        <v>401</v>
      </c>
      <c r="D10153" s="183">
        <v>45086</v>
      </c>
      <c r="E10153" s="188" t="s">
        <v>15194</v>
      </c>
      <c r="F10153" s="186">
        <v>7615465</v>
      </c>
      <c r="G10153" s="185" t="s">
        <v>6096</v>
      </c>
      <c r="H10153" s="110" t="s">
        <v>6141</v>
      </c>
      <c r="I10153" s="110"/>
    </row>
    <row r="10154" spans="1:9" ht="11.25" customHeight="1" x14ac:dyDescent="0.2">
      <c r="A10154" s="181">
        <v>106853</v>
      </c>
      <c r="B10154" s="182" t="s">
        <v>14958</v>
      </c>
      <c r="C10154" s="182" t="s">
        <v>401</v>
      </c>
      <c r="D10154" s="184">
        <v>45016</v>
      </c>
      <c r="E10154" s="188" t="s">
        <v>15194</v>
      </c>
      <c r="F10154" s="186">
        <v>9748774</v>
      </c>
      <c r="G10154" s="185" t="s">
        <v>6096</v>
      </c>
      <c r="H10154" s="110" t="s">
        <v>6141</v>
      </c>
      <c r="I10154" s="110"/>
    </row>
    <row r="10155" spans="1:9" ht="11.25" customHeight="1" x14ac:dyDescent="0.2">
      <c r="A10155" s="181">
        <v>106854</v>
      </c>
      <c r="B10155" s="182" t="s">
        <v>7102</v>
      </c>
      <c r="C10155" s="182" t="s">
        <v>183</v>
      </c>
      <c r="D10155" s="184">
        <v>45016</v>
      </c>
      <c r="E10155" s="188" t="s">
        <v>15194</v>
      </c>
      <c r="F10155" s="186">
        <v>165459</v>
      </c>
      <c r="G10155" s="185" t="s">
        <v>6096</v>
      </c>
      <c r="H10155" s="110" t="s">
        <v>6141</v>
      </c>
      <c r="I10155" s="110"/>
    </row>
    <row r="10156" spans="1:9" ht="11.25" customHeight="1" x14ac:dyDescent="0.2">
      <c r="A10156" s="181">
        <v>106855</v>
      </c>
      <c r="B10156" s="182" t="s">
        <v>7100</v>
      </c>
      <c r="C10156" s="182" t="s">
        <v>183</v>
      </c>
      <c r="D10156" s="184"/>
      <c r="E10156" s="188" t="s">
        <v>15193</v>
      </c>
      <c r="F10156" s="186">
        <v>150561</v>
      </c>
      <c r="G10156" s="185" t="s">
        <v>11370</v>
      </c>
      <c r="H10156" s="110" t="s">
        <v>6485</v>
      </c>
      <c r="I10156" s="110"/>
    </row>
    <row r="10157" spans="1:9" ht="11.25" customHeight="1" x14ac:dyDescent="0.2">
      <c r="A10157" s="181">
        <v>106869</v>
      </c>
      <c r="B10157" s="182" t="s">
        <v>4804</v>
      </c>
      <c r="C10157" s="182" t="s">
        <v>178</v>
      </c>
      <c r="D10157" s="184"/>
      <c r="E10157" s="188" t="s">
        <v>15193</v>
      </c>
      <c r="F10157" s="186">
        <v>0</v>
      </c>
      <c r="G10157" s="185" t="s">
        <v>12392</v>
      </c>
      <c r="H10157" s="110" t="s">
        <v>6485</v>
      </c>
      <c r="I10157" s="110"/>
    </row>
    <row r="10158" spans="1:9" ht="11.25" customHeight="1" x14ac:dyDescent="0.2">
      <c r="A10158" s="181">
        <v>106873</v>
      </c>
      <c r="B10158" s="182" t="s">
        <v>10180</v>
      </c>
      <c r="C10158" s="182" t="s">
        <v>178</v>
      </c>
      <c r="D10158" s="183"/>
      <c r="E10158" s="188" t="s">
        <v>15193</v>
      </c>
      <c r="F10158" s="186">
        <v>0</v>
      </c>
      <c r="G10158" s="185" t="s">
        <v>12394</v>
      </c>
      <c r="H10158" s="110" t="s">
        <v>6485</v>
      </c>
      <c r="I10158" s="110"/>
    </row>
    <row r="10159" spans="1:9" ht="11.25" customHeight="1" x14ac:dyDescent="0.2">
      <c r="A10159" s="181">
        <v>106875</v>
      </c>
      <c r="B10159" s="182" t="s">
        <v>5463</v>
      </c>
      <c r="C10159" s="182" t="s">
        <v>178</v>
      </c>
      <c r="D10159" s="183"/>
      <c r="E10159" s="188" t="s">
        <v>15193</v>
      </c>
      <c r="F10159" s="186">
        <v>0</v>
      </c>
      <c r="G10159" s="185" t="s">
        <v>12396</v>
      </c>
      <c r="H10159" s="110" t="s">
        <v>6485</v>
      </c>
      <c r="I10159" s="110"/>
    </row>
    <row r="10160" spans="1:9" ht="11.25" customHeight="1" x14ac:dyDescent="0.2">
      <c r="A10160" s="181">
        <v>106876</v>
      </c>
      <c r="B10160" s="182" t="s">
        <v>5467</v>
      </c>
      <c r="C10160" s="182" t="s">
        <v>178</v>
      </c>
      <c r="D10160" s="183"/>
      <c r="E10160" s="188" t="s">
        <v>15193</v>
      </c>
      <c r="F10160" s="186">
        <v>0</v>
      </c>
      <c r="G10160" s="185" t="s">
        <v>12398</v>
      </c>
      <c r="H10160" s="110" t="s">
        <v>6485</v>
      </c>
      <c r="I10160" s="110"/>
    </row>
    <row r="10161" spans="1:9" ht="11.25" customHeight="1" x14ac:dyDescent="0.2">
      <c r="A10161" s="181">
        <v>106877</v>
      </c>
      <c r="B10161" s="182" t="s">
        <v>10179</v>
      </c>
      <c r="C10161" s="182" t="s">
        <v>178</v>
      </c>
      <c r="D10161" s="183"/>
      <c r="E10161" s="188" t="s">
        <v>15193</v>
      </c>
      <c r="F10161" s="186">
        <v>0</v>
      </c>
      <c r="G10161" s="185" t="s">
        <v>12399</v>
      </c>
      <c r="H10161" s="110" t="s">
        <v>6485</v>
      </c>
      <c r="I10161" s="110"/>
    </row>
    <row r="10162" spans="1:9" ht="11.25" customHeight="1" x14ac:dyDescent="0.2">
      <c r="A10162" s="181">
        <v>106878</v>
      </c>
      <c r="B10162" s="182" t="s">
        <v>5461</v>
      </c>
      <c r="C10162" s="182" t="s">
        <v>183</v>
      </c>
      <c r="D10162" s="184"/>
      <c r="E10162" s="188" t="s">
        <v>15193</v>
      </c>
      <c r="F10162" s="186">
        <v>0</v>
      </c>
      <c r="G10162" s="185" t="s">
        <v>6096</v>
      </c>
      <c r="H10162" s="110" t="s">
        <v>6396</v>
      </c>
      <c r="I10162" s="110"/>
    </row>
    <row r="10163" spans="1:9" ht="11.25" customHeight="1" x14ac:dyDescent="0.2">
      <c r="A10163" s="181">
        <v>106879</v>
      </c>
      <c r="B10163" s="182" t="s">
        <v>5425</v>
      </c>
      <c r="C10163" s="182" t="s">
        <v>171</v>
      </c>
      <c r="D10163" s="183"/>
      <c r="E10163" s="188" t="s">
        <v>15193</v>
      </c>
      <c r="F10163" s="186">
        <v>0</v>
      </c>
      <c r="G10163" s="185" t="s">
        <v>12401</v>
      </c>
      <c r="H10163" s="110" t="s">
        <v>6485</v>
      </c>
      <c r="I10163" s="110"/>
    </row>
    <row r="10164" spans="1:9" ht="11.25" customHeight="1" x14ac:dyDescent="0.2">
      <c r="A10164" s="181">
        <v>106880</v>
      </c>
      <c r="B10164" s="182" t="s">
        <v>5182</v>
      </c>
      <c r="C10164" s="182" t="s">
        <v>171</v>
      </c>
      <c r="D10164" s="183">
        <v>44117</v>
      </c>
      <c r="E10164" s="188" t="s">
        <v>15196</v>
      </c>
      <c r="F10164" s="186">
        <v>0</v>
      </c>
      <c r="G10164" s="185" t="s">
        <v>12403</v>
      </c>
      <c r="H10164" s="110" t="s">
        <v>6485</v>
      </c>
      <c r="I10164" s="110"/>
    </row>
    <row r="10165" spans="1:9" ht="11.25" customHeight="1" x14ac:dyDescent="0.2">
      <c r="A10165" s="181">
        <v>106881</v>
      </c>
      <c r="B10165" s="182" t="s">
        <v>7082</v>
      </c>
      <c r="C10165" s="182" t="s">
        <v>178</v>
      </c>
      <c r="D10165" s="183">
        <v>43558</v>
      </c>
      <c r="E10165" s="188" t="s">
        <v>15195</v>
      </c>
      <c r="F10165" s="186">
        <v>612374</v>
      </c>
      <c r="G10165" s="185" t="s">
        <v>12405</v>
      </c>
      <c r="H10165" s="110" t="s">
        <v>6485</v>
      </c>
      <c r="I10165" s="110"/>
    </row>
    <row r="10166" spans="1:9" ht="11.25" customHeight="1" x14ac:dyDescent="0.2">
      <c r="A10166" s="181">
        <v>106882</v>
      </c>
      <c r="B10166" s="182" t="s">
        <v>8784</v>
      </c>
      <c r="C10166" s="182" t="s">
        <v>183</v>
      </c>
      <c r="D10166" s="183"/>
      <c r="E10166" s="188" t="s">
        <v>15193</v>
      </c>
      <c r="F10166" s="186">
        <v>173595</v>
      </c>
      <c r="G10166" s="185" t="s">
        <v>12407</v>
      </c>
      <c r="H10166" s="110" t="s">
        <v>6485</v>
      </c>
      <c r="I10166" s="110"/>
    </row>
    <row r="10167" spans="1:9" ht="11.25" customHeight="1" x14ac:dyDescent="0.2">
      <c r="A10167" s="181">
        <v>106883</v>
      </c>
      <c r="B10167" s="182" t="s">
        <v>10177</v>
      </c>
      <c r="C10167" s="182" t="s">
        <v>183</v>
      </c>
      <c r="D10167" s="183"/>
      <c r="E10167" s="188" t="s">
        <v>15193</v>
      </c>
      <c r="F10167" s="186">
        <v>0</v>
      </c>
      <c r="G10167" s="185" t="s">
        <v>12409</v>
      </c>
      <c r="H10167" s="110" t="s">
        <v>6485</v>
      </c>
      <c r="I10167" s="110"/>
    </row>
    <row r="10168" spans="1:9" ht="11.25" customHeight="1" x14ac:dyDescent="0.2">
      <c r="A10168" s="181">
        <v>106884</v>
      </c>
      <c r="B10168" s="182" t="s">
        <v>10176</v>
      </c>
      <c r="C10168" s="182" t="s">
        <v>183</v>
      </c>
      <c r="D10168" s="183"/>
      <c r="E10168" s="188" t="s">
        <v>15193</v>
      </c>
      <c r="F10168" s="186">
        <v>0</v>
      </c>
      <c r="G10168" s="185" t="s">
        <v>12410</v>
      </c>
      <c r="H10168" s="110" t="s">
        <v>7414</v>
      </c>
      <c r="I10168" s="110"/>
    </row>
    <row r="10169" spans="1:9" ht="11.25" customHeight="1" x14ac:dyDescent="0.2">
      <c r="A10169" s="181">
        <v>106885</v>
      </c>
      <c r="B10169" s="182" t="s">
        <v>10175</v>
      </c>
      <c r="C10169" s="182" t="s">
        <v>183</v>
      </c>
      <c r="D10169" s="183"/>
      <c r="E10169" s="188" t="s">
        <v>15193</v>
      </c>
      <c r="F10169" s="186">
        <v>0</v>
      </c>
      <c r="G10169" s="185" t="s">
        <v>12411</v>
      </c>
      <c r="H10169" s="110" t="s">
        <v>7414</v>
      </c>
      <c r="I10169" s="110"/>
    </row>
    <row r="10170" spans="1:9" ht="11.25" customHeight="1" x14ac:dyDescent="0.2">
      <c r="A10170" s="181">
        <v>106886</v>
      </c>
      <c r="B10170" s="182" t="s">
        <v>10174</v>
      </c>
      <c r="C10170" s="182" t="s">
        <v>183</v>
      </c>
      <c r="D10170" s="183"/>
      <c r="E10170" s="188" t="s">
        <v>15193</v>
      </c>
      <c r="F10170" s="186">
        <v>0</v>
      </c>
      <c r="G10170" s="185" t="s">
        <v>12412</v>
      </c>
      <c r="H10170" s="110" t="s">
        <v>7414</v>
      </c>
      <c r="I10170" s="110"/>
    </row>
    <row r="10171" spans="1:9" ht="11.25" customHeight="1" x14ac:dyDescent="0.2">
      <c r="A10171" s="181">
        <v>106887</v>
      </c>
      <c r="B10171" s="182" t="s">
        <v>4470</v>
      </c>
      <c r="C10171" s="182" t="s">
        <v>183</v>
      </c>
      <c r="D10171" s="183"/>
      <c r="E10171" s="188" t="s">
        <v>15193</v>
      </c>
      <c r="F10171" s="186">
        <v>0</v>
      </c>
      <c r="G10171" s="185" t="s">
        <v>12413</v>
      </c>
      <c r="H10171" s="110" t="s">
        <v>7414</v>
      </c>
      <c r="I10171" s="110"/>
    </row>
    <row r="10172" spans="1:9" ht="11.25" customHeight="1" x14ac:dyDescent="0.2">
      <c r="A10172" s="181">
        <v>106888</v>
      </c>
      <c r="B10172" s="182" t="s">
        <v>5109</v>
      </c>
      <c r="C10172" s="182" t="s">
        <v>171</v>
      </c>
      <c r="D10172" s="183">
        <v>43788</v>
      </c>
      <c r="E10172" s="188" t="s">
        <v>15195</v>
      </c>
      <c r="F10172" s="186">
        <v>0</v>
      </c>
      <c r="G10172" s="185" t="s">
        <v>12414</v>
      </c>
      <c r="H10172" s="110" t="s">
        <v>7414</v>
      </c>
      <c r="I10172" s="110"/>
    </row>
    <row r="10173" spans="1:9" ht="11.25" customHeight="1" x14ac:dyDescent="0.2">
      <c r="A10173" s="181">
        <v>106889</v>
      </c>
      <c r="B10173" s="182" t="s">
        <v>4632</v>
      </c>
      <c r="C10173" s="182" t="s">
        <v>183</v>
      </c>
      <c r="D10173" s="183"/>
      <c r="E10173" s="188" t="s">
        <v>15193</v>
      </c>
      <c r="F10173" s="186">
        <v>55580</v>
      </c>
      <c r="G10173" s="185" t="s">
        <v>12415</v>
      </c>
      <c r="H10173" s="110" t="s">
        <v>7414</v>
      </c>
      <c r="I10173" s="110"/>
    </row>
    <row r="10174" spans="1:9" ht="11.25" customHeight="1" x14ac:dyDescent="0.2">
      <c r="A10174" s="181">
        <v>106890</v>
      </c>
      <c r="B10174" s="182" t="s">
        <v>5422</v>
      </c>
      <c r="C10174" s="182" t="s">
        <v>183</v>
      </c>
      <c r="D10174" s="183"/>
      <c r="E10174" s="188" t="s">
        <v>15193</v>
      </c>
      <c r="F10174" s="186">
        <v>0</v>
      </c>
      <c r="G10174" s="185" t="s">
        <v>12416</v>
      </c>
      <c r="H10174" s="110" t="s">
        <v>7414</v>
      </c>
      <c r="I10174" s="110"/>
    </row>
    <row r="10175" spans="1:9" ht="11.25" customHeight="1" x14ac:dyDescent="0.2">
      <c r="A10175" s="181">
        <v>106891</v>
      </c>
      <c r="B10175" s="182" t="s">
        <v>4476</v>
      </c>
      <c r="C10175" s="182" t="s">
        <v>183</v>
      </c>
      <c r="D10175" s="183"/>
      <c r="E10175" s="188" t="s">
        <v>15193</v>
      </c>
      <c r="F10175" s="186">
        <v>0</v>
      </c>
      <c r="G10175" s="185" t="s">
        <v>12417</v>
      </c>
      <c r="H10175" s="110" t="s">
        <v>7414</v>
      </c>
      <c r="I10175" s="110"/>
    </row>
    <row r="10176" spans="1:9" ht="11.25" customHeight="1" x14ac:dyDescent="0.2">
      <c r="A10176" s="181">
        <v>106892</v>
      </c>
      <c r="B10176" s="182" t="s">
        <v>5023</v>
      </c>
      <c r="C10176" s="182" t="s">
        <v>178</v>
      </c>
      <c r="D10176" s="183">
        <v>45434</v>
      </c>
      <c r="E10176" s="188" t="s">
        <v>10909</v>
      </c>
      <c r="F10176" s="186">
        <v>0</v>
      </c>
      <c r="G10176" s="185" t="s">
        <v>12418</v>
      </c>
      <c r="H10176" s="110" t="s">
        <v>7414</v>
      </c>
      <c r="I10176" s="110"/>
    </row>
    <row r="10177" spans="1:9" ht="11.25" customHeight="1" x14ac:dyDescent="0.2">
      <c r="A10177" s="181">
        <v>106893</v>
      </c>
      <c r="B10177" s="182" t="s">
        <v>4478</v>
      </c>
      <c r="C10177" s="182" t="s">
        <v>183</v>
      </c>
      <c r="D10177" s="183"/>
      <c r="E10177" s="188" t="s">
        <v>15193</v>
      </c>
      <c r="F10177" s="186">
        <v>220228</v>
      </c>
      <c r="G10177" s="185" t="s">
        <v>12419</v>
      </c>
      <c r="H10177" s="110" t="s">
        <v>7414</v>
      </c>
      <c r="I10177" s="110"/>
    </row>
    <row r="10178" spans="1:9" ht="11.25" customHeight="1" x14ac:dyDescent="0.2">
      <c r="A10178" s="181">
        <v>106894</v>
      </c>
      <c r="B10178" s="182" t="s">
        <v>5083</v>
      </c>
      <c r="C10178" s="182" t="s">
        <v>178</v>
      </c>
      <c r="D10178" s="183"/>
      <c r="E10178" s="188" t="s">
        <v>15193</v>
      </c>
      <c r="F10178" s="186">
        <v>0</v>
      </c>
      <c r="G10178" s="185" t="s">
        <v>12420</v>
      </c>
      <c r="H10178" s="110" t="s">
        <v>7414</v>
      </c>
      <c r="I10178" s="110"/>
    </row>
    <row r="10179" spans="1:9" ht="11.25" customHeight="1" x14ac:dyDescent="0.2">
      <c r="A10179" s="181">
        <v>106895</v>
      </c>
      <c r="B10179" s="182" t="s">
        <v>5108</v>
      </c>
      <c r="C10179" s="182" t="s">
        <v>171</v>
      </c>
      <c r="D10179" s="183"/>
      <c r="E10179" s="188" t="s">
        <v>15193</v>
      </c>
      <c r="F10179" s="186">
        <v>0</v>
      </c>
      <c r="G10179" s="185" t="s">
        <v>12421</v>
      </c>
      <c r="H10179" s="110" t="s">
        <v>7414</v>
      </c>
      <c r="I10179" s="110"/>
    </row>
    <row r="10180" spans="1:9" ht="11.25" customHeight="1" x14ac:dyDescent="0.2">
      <c r="A10180" s="181">
        <v>106896</v>
      </c>
      <c r="B10180" s="182" t="s">
        <v>5022</v>
      </c>
      <c r="C10180" s="182" t="s">
        <v>178</v>
      </c>
      <c r="D10180" s="183"/>
      <c r="E10180" s="188" t="s">
        <v>15193</v>
      </c>
      <c r="F10180" s="186">
        <v>0</v>
      </c>
      <c r="G10180" s="185" t="s">
        <v>12422</v>
      </c>
      <c r="H10180" s="110" t="s">
        <v>7414</v>
      </c>
      <c r="I10180" s="110"/>
    </row>
    <row r="10181" spans="1:9" ht="11.25" customHeight="1" x14ac:dyDescent="0.2">
      <c r="A10181" s="181">
        <v>106897</v>
      </c>
      <c r="B10181" s="182" t="s">
        <v>5082</v>
      </c>
      <c r="C10181" s="182" t="s">
        <v>178</v>
      </c>
      <c r="D10181" s="183"/>
      <c r="E10181" s="188" t="s">
        <v>15193</v>
      </c>
      <c r="F10181" s="186">
        <v>0</v>
      </c>
      <c r="G10181" s="185" t="s">
        <v>12423</v>
      </c>
      <c r="H10181" s="110" t="s">
        <v>7414</v>
      </c>
      <c r="I10181" s="110"/>
    </row>
    <row r="10182" spans="1:9" ht="11.25" customHeight="1" x14ac:dyDescent="0.2">
      <c r="A10182" s="181">
        <v>106898</v>
      </c>
      <c r="B10182" s="182" t="s">
        <v>5144</v>
      </c>
      <c r="C10182" s="182" t="s">
        <v>178</v>
      </c>
      <c r="D10182" s="183"/>
      <c r="E10182" s="188" t="s">
        <v>15193</v>
      </c>
      <c r="F10182" s="186">
        <v>0</v>
      </c>
      <c r="G10182" s="185" t="s">
        <v>12425</v>
      </c>
      <c r="H10182" s="110" t="s">
        <v>7414</v>
      </c>
      <c r="I10182" s="110"/>
    </row>
    <row r="10183" spans="1:9" ht="11.25" customHeight="1" x14ac:dyDescent="0.2">
      <c r="A10183" s="181">
        <v>106899</v>
      </c>
      <c r="B10183" s="182" t="s">
        <v>5110</v>
      </c>
      <c r="C10183" s="182" t="s">
        <v>171</v>
      </c>
      <c r="D10183" s="183"/>
      <c r="E10183" s="188" t="s">
        <v>15193</v>
      </c>
      <c r="F10183" s="186">
        <v>0</v>
      </c>
      <c r="G10183" s="185" t="s">
        <v>12426</v>
      </c>
      <c r="H10183" s="110" t="s">
        <v>7414</v>
      </c>
      <c r="I10183" s="110"/>
    </row>
    <row r="10184" spans="1:9" ht="11.25" customHeight="1" x14ac:dyDescent="0.2">
      <c r="A10184" s="181">
        <v>106900</v>
      </c>
      <c r="B10184" s="182" t="s">
        <v>5024</v>
      </c>
      <c r="C10184" s="182" t="s">
        <v>178</v>
      </c>
      <c r="D10184" s="183">
        <v>45295</v>
      </c>
      <c r="E10184" s="188" t="s">
        <v>10909</v>
      </c>
      <c r="F10184" s="186">
        <v>0</v>
      </c>
      <c r="G10184" s="185" t="s">
        <v>11386</v>
      </c>
      <c r="H10184" s="110" t="s">
        <v>7414</v>
      </c>
      <c r="I10184" s="110"/>
    </row>
    <row r="10185" spans="1:9" ht="11.25" customHeight="1" x14ac:dyDescent="0.2">
      <c r="A10185" s="181">
        <v>106901</v>
      </c>
      <c r="B10185" s="182" t="s">
        <v>5084</v>
      </c>
      <c r="C10185" s="182" t="s">
        <v>178</v>
      </c>
      <c r="D10185" s="183"/>
      <c r="E10185" s="188" t="s">
        <v>15193</v>
      </c>
      <c r="F10185" s="186">
        <v>0</v>
      </c>
      <c r="G10185" s="185" t="s">
        <v>12429</v>
      </c>
      <c r="H10185" s="110" t="s">
        <v>7414</v>
      </c>
      <c r="I10185" s="110"/>
    </row>
    <row r="10186" spans="1:9" ht="11.25" customHeight="1" x14ac:dyDescent="0.2">
      <c r="A10186" s="181">
        <v>106902</v>
      </c>
      <c r="B10186" s="182" t="s">
        <v>5145</v>
      </c>
      <c r="C10186" s="182" t="s">
        <v>178</v>
      </c>
      <c r="D10186" s="183">
        <v>45007</v>
      </c>
      <c r="E10186" s="188" t="s">
        <v>15194</v>
      </c>
      <c r="F10186" s="186">
        <v>0</v>
      </c>
      <c r="G10186" s="185" t="s">
        <v>12431</v>
      </c>
      <c r="H10186" s="110" t="s">
        <v>7414</v>
      </c>
      <c r="I10186" s="110"/>
    </row>
    <row r="10187" spans="1:9" ht="11.25" customHeight="1" x14ac:dyDescent="0.2">
      <c r="A10187" s="181">
        <v>106903</v>
      </c>
      <c r="B10187" s="182" t="s">
        <v>6265</v>
      </c>
      <c r="C10187" s="182" t="s">
        <v>178</v>
      </c>
      <c r="D10187" s="183"/>
      <c r="E10187" s="188" t="s">
        <v>15193</v>
      </c>
      <c r="F10187" s="186">
        <v>97793</v>
      </c>
      <c r="G10187" s="185" t="s">
        <v>12432</v>
      </c>
      <c r="H10187" s="110" t="s">
        <v>7414</v>
      </c>
      <c r="I10187" s="110"/>
    </row>
    <row r="10188" spans="1:9" ht="11.25" customHeight="1" x14ac:dyDescent="0.2">
      <c r="A10188" s="181">
        <v>106904</v>
      </c>
      <c r="B10188" s="182" t="s">
        <v>5112</v>
      </c>
      <c r="C10188" s="182" t="s">
        <v>171</v>
      </c>
      <c r="D10188" s="183"/>
      <c r="E10188" s="188" t="s">
        <v>15193</v>
      </c>
      <c r="F10188" s="186">
        <v>0</v>
      </c>
      <c r="G10188" s="185" t="s">
        <v>12433</v>
      </c>
      <c r="H10188" s="110" t="s">
        <v>7414</v>
      </c>
      <c r="I10188" s="110"/>
    </row>
    <row r="10189" spans="1:9" ht="11.25" customHeight="1" x14ac:dyDescent="0.2">
      <c r="A10189" s="181">
        <v>106905</v>
      </c>
      <c r="B10189" s="182" t="s">
        <v>5025</v>
      </c>
      <c r="C10189" s="182" t="s">
        <v>178</v>
      </c>
      <c r="D10189" s="184">
        <v>45295</v>
      </c>
      <c r="E10189" s="188" t="s">
        <v>10909</v>
      </c>
      <c r="F10189" s="186">
        <v>0</v>
      </c>
      <c r="G10189" s="185" t="s">
        <v>12434</v>
      </c>
      <c r="H10189" s="110" t="s">
        <v>7414</v>
      </c>
      <c r="I10189" s="110"/>
    </row>
    <row r="10190" spans="1:9" ht="11.25" customHeight="1" x14ac:dyDescent="0.2">
      <c r="A10190" s="181">
        <v>106906</v>
      </c>
      <c r="B10190" s="182" t="s">
        <v>5085</v>
      </c>
      <c r="C10190" s="182" t="s">
        <v>178</v>
      </c>
      <c r="D10190" s="183"/>
      <c r="E10190" s="188" t="s">
        <v>15193</v>
      </c>
      <c r="F10190" s="186">
        <v>0</v>
      </c>
      <c r="G10190" s="185" t="s">
        <v>12435</v>
      </c>
      <c r="H10190" s="110" t="s">
        <v>7414</v>
      </c>
      <c r="I10190" s="110"/>
    </row>
    <row r="10191" spans="1:9" ht="11.25" customHeight="1" x14ac:dyDescent="0.2">
      <c r="A10191" s="181">
        <v>106907</v>
      </c>
      <c r="B10191" s="182" t="s">
        <v>5114</v>
      </c>
      <c r="C10191" s="182" t="s">
        <v>171</v>
      </c>
      <c r="D10191" s="183"/>
      <c r="E10191" s="188" t="s">
        <v>15193</v>
      </c>
      <c r="F10191" s="186">
        <v>0</v>
      </c>
      <c r="G10191" s="185" t="s">
        <v>12436</v>
      </c>
      <c r="H10191" s="110" t="s">
        <v>7414</v>
      </c>
      <c r="I10191" s="110"/>
    </row>
    <row r="10192" spans="1:9" ht="11.25" customHeight="1" x14ac:dyDescent="0.2">
      <c r="A10192" s="181">
        <v>106909</v>
      </c>
      <c r="B10192" s="182" t="s">
        <v>14557</v>
      </c>
      <c r="C10192" s="182" t="s">
        <v>178</v>
      </c>
      <c r="D10192" s="183"/>
      <c r="E10192" s="188" t="s">
        <v>15193</v>
      </c>
      <c r="F10192" s="186">
        <v>0</v>
      </c>
      <c r="G10192" s="185" t="s">
        <v>12437</v>
      </c>
      <c r="H10192" s="110" t="s">
        <v>7414</v>
      </c>
      <c r="I10192" s="110"/>
    </row>
    <row r="10193" spans="1:9" ht="11.25" customHeight="1" x14ac:dyDescent="0.2">
      <c r="A10193" s="181">
        <v>106910</v>
      </c>
      <c r="B10193" s="182" t="s">
        <v>5468</v>
      </c>
      <c r="C10193" s="182" t="s">
        <v>178</v>
      </c>
      <c r="D10193" s="183"/>
      <c r="E10193" s="188" t="s">
        <v>15193</v>
      </c>
      <c r="F10193" s="186">
        <v>0</v>
      </c>
      <c r="G10193" s="185" t="s">
        <v>12438</v>
      </c>
      <c r="H10193" s="110" t="s">
        <v>7414</v>
      </c>
      <c r="I10193" s="110"/>
    </row>
    <row r="10194" spans="1:9" ht="11.25" customHeight="1" x14ac:dyDescent="0.2">
      <c r="A10194" s="181">
        <v>106911</v>
      </c>
      <c r="B10194" s="182" t="s">
        <v>5026</v>
      </c>
      <c r="C10194" s="182" t="s">
        <v>178</v>
      </c>
      <c r="D10194" s="184">
        <v>43738</v>
      </c>
      <c r="E10194" s="188" t="s">
        <v>15195</v>
      </c>
      <c r="F10194" s="186">
        <v>0</v>
      </c>
      <c r="G10194" s="185" t="s">
        <v>12439</v>
      </c>
      <c r="H10194" s="110" t="s">
        <v>7414</v>
      </c>
      <c r="I10194" s="110"/>
    </row>
    <row r="10195" spans="1:9" ht="11.25" customHeight="1" x14ac:dyDescent="0.2">
      <c r="A10195" s="181">
        <v>106912</v>
      </c>
      <c r="B10195" s="182" t="s">
        <v>4698</v>
      </c>
      <c r="C10195" s="182" t="s">
        <v>171</v>
      </c>
      <c r="D10195" s="183"/>
      <c r="E10195" s="188" t="s">
        <v>15193</v>
      </c>
      <c r="F10195" s="186">
        <v>16892</v>
      </c>
      <c r="G10195" s="185" t="s">
        <v>12440</v>
      </c>
      <c r="H10195" s="110" t="s">
        <v>7414</v>
      </c>
      <c r="I10195" s="110"/>
    </row>
    <row r="10196" spans="1:9" ht="11.25" customHeight="1" x14ac:dyDescent="0.2">
      <c r="A10196" s="181">
        <v>106913</v>
      </c>
      <c r="B10196" s="182" t="s">
        <v>5086</v>
      </c>
      <c r="C10196" s="182" t="s">
        <v>178</v>
      </c>
      <c r="D10196" s="183"/>
      <c r="E10196" s="188" t="s">
        <v>15193</v>
      </c>
      <c r="F10196" s="186">
        <v>0</v>
      </c>
      <c r="G10196" s="185" t="s">
        <v>12441</v>
      </c>
      <c r="H10196" s="110" t="s">
        <v>7414</v>
      </c>
      <c r="I10196" s="110"/>
    </row>
    <row r="10197" spans="1:9" ht="11.25" customHeight="1" x14ac:dyDescent="0.2">
      <c r="A10197" s="181">
        <v>106914</v>
      </c>
      <c r="B10197" s="182" t="s">
        <v>5146</v>
      </c>
      <c r="C10197" s="182" t="s">
        <v>178</v>
      </c>
      <c r="D10197" s="183">
        <v>44194</v>
      </c>
      <c r="E10197" s="188" t="s">
        <v>15196</v>
      </c>
      <c r="F10197" s="186">
        <v>0</v>
      </c>
      <c r="G10197" s="185" t="s">
        <v>6096</v>
      </c>
      <c r="H10197" s="110" t="s">
        <v>7414</v>
      </c>
      <c r="I10197" s="110"/>
    </row>
    <row r="10198" spans="1:9" ht="11.25" customHeight="1" x14ac:dyDescent="0.2">
      <c r="A10198" s="181">
        <v>106915</v>
      </c>
      <c r="B10198" s="182" t="s">
        <v>4699</v>
      </c>
      <c r="C10198" s="182" t="s">
        <v>171</v>
      </c>
      <c r="D10198" s="183"/>
      <c r="E10198" s="188" t="s">
        <v>15193</v>
      </c>
      <c r="F10198" s="186">
        <v>9757</v>
      </c>
      <c r="G10198" s="185" t="s">
        <v>12443</v>
      </c>
      <c r="H10198" s="110" t="s">
        <v>7414</v>
      </c>
      <c r="I10198" s="110"/>
    </row>
    <row r="10199" spans="1:9" ht="11.25" customHeight="1" x14ac:dyDescent="0.2">
      <c r="A10199" s="181">
        <v>106916</v>
      </c>
      <c r="B10199" s="182" t="s">
        <v>4705</v>
      </c>
      <c r="C10199" s="182" t="s">
        <v>171</v>
      </c>
      <c r="D10199" s="183">
        <v>43739</v>
      </c>
      <c r="E10199" s="188" t="s">
        <v>15195</v>
      </c>
      <c r="F10199" s="186">
        <v>0</v>
      </c>
      <c r="G10199" s="185" t="s">
        <v>12444</v>
      </c>
      <c r="H10199" s="110" t="s">
        <v>7414</v>
      </c>
      <c r="I10199" s="110"/>
    </row>
    <row r="10200" spans="1:9" ht="11.25" customHeight="1" x14ac:dyDescent="0.2">
      <c r="A10200" s="181">
        <v>106917</v>
      </c>
      <c r="B10200" s="182" t="s">
        <v>4700</v>
      </c>
      <c r="C10200" s="182" t="s">
        <v>171</v>
      </c>
      <c r="D10200" s="183">
        <v>44194</v>
      </c>
      <c r="E10200" s="188" t="s">
        <v>15196</v>
      </c>
      <c r="F10200" s="186">
        <v>22010.240000000002</v>
      </c>
      <c r="G10200" s="185" t="s">
        <v>12446</v>
      </c>
      <c r="H10200" s="110" t="s">
        <v>9796</v>
      </c>
      <c r="I10200" s="110"/>
    </row>
    <row r="10201" spans="1:9" ht="11.25" customHeight="1" x14ac:dyDescent="0.2">
      <c r="A10201" s="181">
        <v>106918</v>
      </c>
      <c r="B10201" s="182" t="s">
        <v>4706</v>
      </c>
      <c r="C10201" s="182" t="s">
        <v>171</v>
      </c>
      <c r="D10201" s="183">
        <v>44194</v>
      </c>
      <c r="E10201" s="188" t="s">
        <v>15196</v>
      </c>
      <c r="F10201" s="186">
        <v>2626</v>
      </c>
      <c r="G10201" s="185" t="s">
        <v>12448</v>
      </c>
      <c r="H10201" s="110" t="s">
        <v>9796</v>
      </c>
      <c r="I10201" s="110"/>
    </row>
    <row r="10202" spans="1:9" ht="11.25" customHeight="1" x14ac:dyDescent="0.2">
      <c r="A10202" s="181">
        <v>106919</v>
      </c>
      <c r="B10202" s="182" t="s">
        <v>4703</v>
      </c>
      <c r="C10202" s="182" t="s">
        <v>171</v>
      </c>
      <c r="D10202" s="184">
        <v>43572</v>
      </c>
      <c r="E10202" s="188" t="s">
        <v>15195</v>
      </c>
      <c r="F10202" s="186">
        <v>6690</v>
      </c>
      <c r="G10202" s="185" t="s">
        <v>11676</v>
      </c>
      <c r="H10202" s="110" t="s">
        <v>9796</v>
      </c>
      <c r="I10202" s="110"/>
    </row>
    <row r="10203" spans="1:9" ht="11.25" customHeight="1" x14ac:dyDescent="0.2">
      <c r="A10203" s="181">
        <v>106920</v>
      </c>
      <c r="B10203" s="182" t="s">
        <v>4518</v>
      </c>
      <c r="C10203" s="182" t="s">
        <v>4484</v>
      </c>
      <c r="D10203" s="184"/>
      <c r="E10203" s="188" t="s">
        <v>15193</v>
      </c>
      <c r="F10203" s="186">
        <v>24034</v>
      </c>
      <c r="G10203" s="185" t="s">
        <v>11676</v>
      </c>
      <c r="H10203" s="110" t="s">
        <v>9796</v>
      </c>
      <c r="I10203" s="110"/>
    </row>
    <row r="10204" spans="1:9" ht="11.25" customHeight="1" x14ac:dyDescent="0.2">
      <c r="A10204" s="181">
        <v>106921</v>
      </c>
      <c r="B10204" s="182" t="s">
        <v>10173</v>
      </c>
      <c r="C10204" s="182" t="s">
        <v>178</v>
      </c>
      <c r="D10204" s="184"/>
      <c r="E10204" s="188" t="s">
        <v>15193</v>
      </c>
      <c r="F10204" s="186">
        <v>0</v>
      </c>
      <c r="G10204" s="185" t="s">
        <v>11676</v>
      </c>
      <c r="H10204" s="110" t="s">
        <v>9796</v>
      </c>
      <c r="I10204" s="110"/>
    </row>
    <row r="10205" spans="1:9" ht="11.25" customHeight="1" x14ac:dyDescent="0.2">
      <c r="A10205" s="181">
        <v>106922</v>
      </c>
      <c r="B10205" s="182" t="s">
        <v>10172</v>
      </c>
      <c r="C10205" s="182" t="s">
        <v>178</v>
      </c>
      <c r="D10205" s="184"/>
      <c r="E10205" s="188" t="s">
        <v>15193</v>
      </c>
      <c r="F10205" s="186">
        <v>0</v>
      </c>
      <c r="G10205" s="185" t="s">
        <v>12448</v>
      </c>
      <c r="H10205" s="110" t="s">
        <v>9796</v>
      </c>
      <c r="I10205" s="110"/>
    </row>
    <row r="10206" spans="1:9" ht="11.25" customHeight="1" x14ac:dyDescent="0.2">
      <c r="A10206" s="181">
        <v>106923</v>
      </c>
      <c r="B10206" s="182" t="s">
        <v>5054</v>
      </c>
      <c r="C10206" s="182" t="s">
        <v>178</v>
      </c>
      <c r="D10206" s="184"/>
      <c r="E10206" s="188" t="s">
        <v>15193</v>
      </c>
      <c r="F10206" s="186">
        <v>0</v>
      </c>
      <c r="G10206" s="185" t="s">
        <v>12448</v>
      </c>
      <c r="H10206" s="110" t="s">
        <v>9796</v>
      </c>
      <c r="I10206" s="110"/>
    </row>
    <row r="10207" spans="1:9" ht="11.25" customHeight="1" x14ac:dyDescent="0.2">
      <c r="A10207" s="181">
        <v>106924</v>
      </c>
      <c r="B10207" s="182" t="s">
        <v>10171</v>
      </c>
      <c r="C10207" s="182" t="s">
        <v>178</v>
      </c>
      <c r="D10207" s="184"/>
      <c r="E10207" s="188" t="s">
        <v>15193</v>
      </c>
      <c r="F10207" s="186">
        <v>0</v>
      </c>
      <c r="G10207" s="185" t="s">
        <v>11676</v>
      </c>
      <c r="H10207" s="110" t="s">
        <v>9796</v>
      </c>
      <c r="I10207" s="110"/>
    </row>
    <row r="10208" spans="1:9" ht="11.25" customHeight="1" x14ac:dyDescent="0.2">
      <c r="A10208" s="181">
        <v>106925</v>
      </c>
      <c r="B10208" s="182" t="s">
        <v>10170</v>
      </c>
      <c r="C10208" s="182" t="s">
        <v>178</v>
      </c>
      <c r="D10208" s="183"/>
      <c r="E10208" s="188" t="s">
        <v>15193</v>
      </c>
      <c r="F10208" s="186">
        <v>0</v>
      </c>
      <c r="G10208" s="185" t="s">
        <v>11676</v>
      </c>
      <c r="H10208" s="110" t="s">
        <v>9796</v>
      </c>
      <c r="I10208" s="110"/>
    </row>
    <row r="10209" spans="1:9" ht="11.25" customHeight="1" x14ac:dyDescent="0.2">
      <c r="A10209" s="181">
        <v>106926</v>
      </c>
      <c r="B10209" s="182" t="s">
        <v>10169</v>
      </c>
      <c r="C10209" s="182" t="s">
        <v>178</v>
      </c>
      <c r="D10209" s="183"/>
      <c r="E10209" s="188" t="s">
        <v>15193</v>
      </c>
      <c r="F10209" s="186">
        <v>0</v>
      </c>
      <c r="G10209" s="185" t="s">
        <v>11676</v>
      </c>
      <c r="H10209" s="110" t="s">
        <v>9796</v>
      </c>
      <c r="I10209" s="110"/>
    </row>
    <row r="10210" spans="1:9" ht="11.25" customHeight="1" x14ac:dyDescent="0.2">
      <c r="A10210" s="181">
        <v>106927</v>
      </c>
      <c r="B10210" s="182" t="s">
        <v>10168</v>
      </c>
      <c r="C10210" s="182" t="s">
        <v>178</v>
      </c>
      <c r="D10210" s="183"/>
      <c r="E10210" s="188" t="s">
        <v>15193</v>
      </c>
      <c r="F10210" s="186">
        <v>0</v>
      </c>
      <c r="G10210" s="185" t="s">
        <v>12457</v>
      </c>
      <c r="H10210" s="110" t="s">
        <v>9796</v>
      </c>
      <c r="I10210" s="110"/>
    </row>
    <row r="10211" spans="1:9" ht="11.25" customHeight="1" x14ac:dyDescent="0.2">
      <c r="A10211" s="181">
        <v>106928</v>
      </c>
      <c r="B10211" s="182" t="s">
        <v>10167</v>
      </c>
      <c r="C10211" s="182" t="s">
        <v>178</v>
      </c>
      <c r="D10211" s="183"/>
      <c r="E10211" s="188" t="s">
        <v>15193</v>
      </c>
      <c r="F10211" s="186">
        <v>0</v>
      </c>
      <c r="G10211" s="185" t="s">
        <v>12459</v>
      </c>
      <c r="H10211" s="110" t="s">
        <v>9796</v>
      </c>
      <c r="I10211" s="110"/>
    </row>
    <row r="10212" spans="1:9" ht="11.25" customHeight="1" x14ac:dyDescent="0.2">
      <c r="A10212" s="181">
        <v>106929</v>
      </c>
      <c r="B10212" s="182" t="s">
        <v>10166</v>
      </c>
      <c r="C10212" s="182" t="s">
        <v>178</v>
      </c>
      <c r="D10212" s="184"/>
      <c r="E10212" s="188" t="s">
        <v>15193</v>
      </c>
      <c r="F10212" s="186">
        <v>0</v>
      </c>
      <c r="G10212" s="185" t="s">
        <v>12459</v>
      </c>
      <c r="H10212" s="110" t="s">
        <v>9796</v>
      </c>
      <c r="I10212" s="110"/>
    </row>
    <row r="10213" spans="1:9" ht="11.25" customHeight="1" x14ac:dyDescent="0.2">
      <c r="A10213" s="181">
        <v>106930</v>
      </c>
      <c r="B10213" s="182" t="s">
        <v>10165</v>
      </c>
      <c r="C10213" s="182" t="s">
        <v>178</v>
      </c>
      <c r="D10213" s="184"/>
      <c r="E10213" s="188" t="s">
        <v>15193</v>
      </c>
      <c r="F10213" s="186">
        <v>0</v>
      </c>
      <c r="G10213" s="185" t="s">
        <v>12459</v>
      </c>
      <c r="H10213" s="110" t="s">
        <v>9796</v>
      </c>
      <c r="I10213" s="110"/>
    </row>
    <row r="10214" spans="1:9" ht="11.25" customHeight="1" x14ac:dyDescent="0.2">
      <c r="A10214" s="181">
        <v>106931</v>
      </c>
      <c r="B10214" s="182" t="s">
        <v>10164</v>
      </c>
      <c r="C10214" s="182" t="s">
        <v>178</v>
      </c>
      <c r="D10214" s="183">
        <v>44592</v>
      </c>
      <c r="E10214" s="188" t="s">
        <v>7328</v>
      </c>
      <c r="F10214" s="186">
        <v>0</v>
      </c>
      <c r="G10214" s="185" t="s">
        <v>12457</v>
      </c>
      <c r="H10214" s="110" t="s">
        <v>9796</v>
      </c>
      <c r="I10214" s="110"/>
    </row>
    <row r="10215" spans="1:9" ht="11.25" customHeight="1" x14ac:dyDescent="0.2">
      <c r="A10215" s="181">
        <v>106932</v>
      </c>
      <c r="B10215" s="182" t="s">
        <v>5101</v>
      </c>
      <c r="C10215" s="182" t="s">
        <v>171</v>
      </c>
      <c r="D10215" s="183">
        <v>44592</v>
      </c>
      <c r="E10215" s="188" t="s">
        <v>7328</v>
      </c>
      <c r="F10215" s="186">
        <v>44626</v>
      </c>
      <c r="G10215" s="185" t="s">
        <v>12459</v>
      </c>
      <c r="H10215" s="110" t="s">
        <v>9796</v>
      </c>
      <c r="I10215" s="110"/>
    </row>
    <row r="10216" spans="1:9" ht="11.25" customHeight="1" x14ac:dyDescent="0.2">
      <c r="A10216" s="181">
        <v>106933</v>
      </c>
      <c r="B10216" s="182" t="s">
        <v>5100</v>
      </c>
      <c r="C10216" s="182" t="s">
        <v>171</v>
      </c>
      <c r="D10216" s="183">
        <v>43565</v>
      </c>
      <c r="E10216" s="188" t="s">
        <v>15195</v>
      </c>
      <c r="F10216" s="186">
        <v>65465.01</v>
      </c>
      <c r="G10216" s="185" t="s">
        <v>12459</v>
      </c>
      <c r="H10216" s="110" t="s">
        <v>9796</v>
      </c>
      <c r="I10216" s="110"/>
    </row>
    <row r="10217" spans="1:9" ht="11.25" customHeight="1" x14ac:dyDescent="0.2">
      <c r="A10217" s="181">
        <v>106934</v>
      </c>
      <c r="B10217" s="182" t="s">
        <v>4704</v>
      </c>
      <c r="C10217" s="182" t="s">
        <v>171</v>
      </c>
      <c r="D10217" s="183"/>
      <c r="E10217" s="188" t="s">
        <v>15193</v>
      </c>
      <c r="F10217" s="186">
        <v>31801</v>
      </c>
      <c r="G10217" s="185" t="s">
        <v>12459</v>
      </c>
      <c r="H10217" s="110" t="s">
        <v>9796</v>
      </c>
      <c r="I10217" s="110"/>
    </row>
    <row r="10218" spans="1:9" ht="11.25" customHeight="1" x14ac:dyDescent="0.2">
      <c r="A10218" s="181">
        <v>106935</v>
      </c>
      <c r="B10218" s="182" t="s">
        <v>10163</v>
      </c>
      <c r="C10218" s="182" t="s">
        <v>178</v>
      </c>
      <c r="D10218" s="183"/>
      <c r="E10218" s="188" t="s">
        <v>15193</v>
      </c>
      <c r="F10218" s="186">
        <v>0</v>
      </c>
      <c r="G10218" s="185" t="s">
        <v>6096</v>
      </c>
      <c r="H10218" s="110" t="s">
        <v>6141</v>
      </c>
      <c r="I10218" s="110"/>
    </row>
    <row r="10219" spans="1:9" ht="11.25" customHeight="1" x14ac:dyDescent="0.2">
      <c r="A10219" s="181">
        <v>106936</v>
      </c>
      <c r="B10219" s="182" t="s">
        <v>10162</v>
      </c>
      <c r="C10219" s="182" t="s">
        <v>178</v>
      </c>
      <c r="D10219" s="183"/>
      <c r="E10219" s="188" t="s">
        <v>15193</v>
      </c>
      <c r="F10219" s="186">
        <v>0</v>
      </c>
      <c r="G10219" s="185" t="s">
        <v>6096</v>
      </c>
      <c r="H10219" s="110" t="s">
        <v>6141</v>
      </c>
      <c r="I10219" s="110"/>
    </row>
    <row r="10220" spans="1:9" ht="11.25" customHeight="1" x14ac:dyDescent="0.2">
      <c r="A10220" s="181">
        <v>106937</v>
      </c>
      <c r="B10220" s="182" t="s">
        <v>10161</v>
      </c>
      <c r="C10220" s="182" t="s">
        <v>178</v>
      </c>
      <c r="D10220" s="183">
        <v>44592</v>
      </c>
      <c r="E10220" s="188" t="s">
        <v>7328</v>
      </c>
      <c r="F10220" s="186">
        <v>0</v>
      </c>
      <c r="G10220" s="185" t="s">
        <v>6096</v>
      </c>
      <c r="H10220" s="110" t="s">
        <v>6141</v>
      </c>
      <c r="I10220" s="110"/>
    </row>
    <row r="10221" spans="1:9" ht="11.25" customHeight="1" x14ac:dyDescent="0.2">
      <c r="A10221" s="181">
        <v>106938</v>
      </c>
      <c r="B10221" s="182" t="s">
        <v>5099</v>
      </c>
      <c r="C10221" s="182" t="s">
        <v>171</v>
      </c>
      <c r="D10221" s="183">
        <v>43553</v>
      </c>
      <c r="E10221" s="188" t="s">
        <v>15195</v>
      </c>
      <c r="F10221" s="186">
        <v>90698</v>
      </c>
      <c r="G10221" s="185" t="s">
        <v>6096</v>
      </c>
      <c r="H10221" s="110" t="s">
        <v>6116</v>
      </c>
      <c r="I10221" s="110"/>
    </row>
    <row r="10222" spans="1:9" ht="11.25" customHeight="1" x14ac:dyDescent="0.2">
      <c r="A10222" s="181">
        <v>106939</v>
      </c>
      <c r="B10222" s="182" t="s">
        <v>5103</v>
      </c>
      <c r="C10222" s="182" t="s">
        <v>171</v>
      </c>
      <c r="D10222" s="183"/>
      <c r="E10222" s="188" t="s">
        <v>15193</v>
      </c>
      <c r="F10222" s="186">
        <v>70977</v>
      </c>
      <c r="G10222" s="185" t="s">
        <v>6096</v>
      </c>
      <c r="H10222" s="110" t="s">
        <v>6141</v>
      </c>
      <c r="I10222" s="110"/>
    </row>
    <row r="10223" spans="1:9" ht="11.25" customHeight="1" x14ac:dyDescent="0.2">
      <c r="A10223" s="181">
        <v>106940</v>
      </c>
      <c r="B10223" s="182" t="s">
        <v>10160</v>
      </c>
      <c r="C10223" s="182" t="s">
        <v>178</v>
      </c>
      <c r="D10223" s="183"/>
      <c r="E10223" s="188" t="s">
        <v>15193</v>
      </c>
      <c r="F10223" s="186">
        <v>0</v>
      </c>
      <c r="G10223" s="185" t="s">
        <v>6096</v>
      </c>
      <c r="H10223" s="110" t="s">
        <v>6141</v>
      </c>
      <c r="I10223" s="110"/>
    </row>
    <row r="10224" spans="1:9" ht="11.25" customHeight="1" x14ac:dyDescent="0.2">
      <c r="A10224" s="181">
        <v>106941</v>
      </c>
      <c r="B10224" s="182" t="s">
        <v>10159</v>
      </c>
      <c r="C10224" s="182" t="s">
        <v>178</v>
      </c>
      <c r="D10224" s="184"/>
      <c r="E10224" s="188" t="s">
        <v>15193</v>
      </c>
      <c r="F10224" s="186">
        <v>0</v>
      </c>
      <c r="G10224" s="185" t="s">
        <v>6096</v>
      </c>
      <c r="H10224" s="110" t="s">
        <v>6141</v>
      </c>
      <c r="I10224" s="110"/>
    </row>
    <row r="10225" spans="1:9" ht="11.25" customHeight="1" x14ac:dyDescent="0.2">
      <c r="A10225" s="181">
        <v>106942</v>
      </c>
      <c r="B10225" s="182" t="s">
        <v>10158</v>
      </c>
      <c r="C10225" s="182" t="s">
        <v>171</v>
      </c>
      <c r="D10225" s="183">
        <v>44194</v>
      </c>
      <c r="E10225" s="188" t="s">
        <v>15196</v>
      </c>
      <c r="F10225" s="186">
        <v>0</v>
      </c>
      <c r="G10225" s="185" t="s">
        <v>6096</v>
      </c>
      <c r="H10225" s="110" t="s">
        <v>6141</v>
      </c>
      <c r="I10225" s="110"/>
    </row>
    <row r="10226" spans="1:9" ht="11.25" customHeight="1" x14ac:dyDescent="0.2">
      <c r="A10226" s="181">
        <v>106943</v>
      </c>
      <c r="B10226" s="182" t="s">
        <v>6129</v>
      </c>
      <c r="C10226" s="182" t="s">
        <v>171</v>
      </c>
      <c r="D10226" s="183"/>
      <c r="E10226" s="188" t="s">
        <v>15193</v>
      </c>
      <c r="F10226" s="186">
        <v>49645</v>
      </c>
      <c r="G10226" s="185" t="s">
        <v>6096</v>
      </c>
      <c r="H10226" s="110" t="s">
        <v>6141</v>
      </c>
      <c r="I10226" s="110"/>
    </row>
    <row r="10227" spans="1:9" ht="11.25" customHeight="1" x14ac:dyDescent="0.2">
      <c r="A10227" s="181">
        <v>106944</v>
      </c>
      <c r="B10227" s="182" t="s">
        <v>10157</v>
      </c>
      <c r="C10227" s="182" t="s">
        <v>171</v>
      </c>
      <c r="D10227" s="183"/>
      <c r="E10227" s="188" t="s">
        <v>15193</v>
      </c>
      <c r="F10227" s="186">
        <v>0</v>
      </c>
      <c r="G10227" s="185" t="s">
        <v>6096</v>
      </c>
      <c r="H10227" s="110" t="s">
        <v>6141</v>
      </c>
      <c r="I10227" s="110"/>
    </row>
    <row r="10228" spans="1:9" ht="11.25" customHeight="1" x14ac:dyDescent="0.2">
      <c r="A10228" s="181">
        <v>106945</v>
      </c>
      <c r="B10228" s="182" t="s">
        <v>5191</v>
      </c>
      <c r="C10228" s="182" t="s">
        <v>178</v>
      </c>
      <c r="D10228" s="183"/>
      <c r="E10228" s="188" t="s">
        <v>15193</v>
      </c>
      <c r="F10228" s="186">
        <v>0</v>
      </c>
      <c r="G10228" s="185" t="s">
        <v>6096</v>
      </c>
      <c r="H10228" s="110" t="s">
        <v>6141</v>
      </c>
      <c r="I10228" s="110"/>
    </row>
    <row r="10229" spans="1:9" ht="11.25" customHeight="1" x14ac:dyDescent="0.2">
      <c r="A10229" s="181">
        <v>106946</v>
      </c>
      <c r="B10229" s="182" t="s">
        <v>10156</v>
      </c>
      <c r="C10229" s="182" t="s">
        <v>178</v>
      </c>
      <c r="D10229" s="183">
        <v>44194</v>
      </c>
      <c r="E10229" s="188" t="s">
        <v>15196</v>
      </c>
      <c r="F10229" s="186">
        <v>0</v>
      </c>
      <c r="G10229" s="185" t="s">
        <v>12474</v>
      </c>
      <c r="H10229" s="110" t="s">
        <v>6141</v>
      </c>
      <c r="I10229" s="110"/>
    </row>
    <row r="10230" spans="1:9" ht="11.25" customHeight="1" x14ac:dyDescent="0.2">
      <c r="A10230" s="181">
        <v>106947</v>
      </c>
      <c r="B10230" s="182" t="s">
        <v>6128</v>
      </c>
      <c r="C10230" s="182" t="s">
        <v>171</v>
      </c>
      <c r="D10230" s="183"/>
      <c r="E10230" s="188" t="s">
        <v>15193</v>
      </c>
      <c r="F10230" s="186">
        <v>2211</v>
      </c>
      <c r="G10230" s="185" t="s">
        <v>12475</v>
      </c>
      <c r="H10230" s="110" t="s">
        <v>6141</v>
      </c>
      <c r="I10230" s="110"/>
    </row>
    <row r="10231" spans="1:9" ht="11.25" customHeight="1" x14ac:dyDescent="0.2">
      <c r="A10231" s="181">
        <v>106948</v>
      </c>
      <c r="B10231" s="182" t="s">
        <v>10155</v>
      </c>
      <c r="C10231" s="182" t="s">
        <v>171</v>
      </c>
      <c r="D10231" s="183"/>
      <c r="E10231" s="188" t="s">
        <v>15193</v>
      </c>
      <c r="F10231" s="186">
        <v>0</v>
      </c>
      <c r="G10231" s="185" t="s">
        <v>12477</v>
      </c>
      <c r="H10231" s="110" t="s">
        <v>6141</v>
      </c>
      <c r="I10231" s="110"/>
    </row>
    <row r="10232" spans="1:9" ht="11.25" customHeight="1" x14ac:dyDescent="0.2">
      <c r="A10232" s="181">
        <v>106949</v>
      </c>
      <c r="B10232" s="182" t="s">
        <v>4701</v>
      </c>
      <c r="C10232" s="182" t="s">
        <v>171</v>
      </c>
      <c r="D10232" s="183"/>
      <c r="E10232" s="188" t="s">
        <v>15193</v>
      </c>
      <c r="F10232" s="186">
        <v>0</v>
      </c>
      <c r="G10232" s="185" t="s">
        <v>12478</v>
      </c>
      <c r="H10232" s="110" t="s">
        <v>6141</v>
      </c>
      <c r="I10232" s="110"/>
    </row>
    <row r="10233" spans="1:9" ht="11.25" customHeight="1" x14ac:dyDescent="0.2">
      <c r="A10233" s="181">
        <v>106950</v>
      </c>
      <c r="B10233" s="182" t="s">
        <v>5193</v>
      </c>
      <c r="C10233" s="182" t="s">
        <v>178</v>
      </c>
      <c r="D10233" s="183"/>
      <c r="E10233" s="188" t="s">
        <v>15193</v>
      </c>
      <c r="F10233" s="186">
        <v>0</v>
      </c>
      <c r="G10233" s="185" t="s">
        <v>8524</v>
      </c>
      <c r="H10233" s="110" t="s">
        <v>6141</v>
      </c>
      <c r="I10233" s="110"/>
    </row>
    <row r="10234" spans="1:9" ht="11.25" customHeight="1" x14ac:dyDescent="0.2">
      <c r="A10234" s="181">
        <v>106951</v>
      </c>
      <c r="B10234" s="182" t="s">
        <v>5192</v>
      </c>
      <c r="C10234" s="182" t="s">
        <v>178</v>
      </c>
      <c r="D10234" s="183">
        <v>44589</v>
      </c>
      <c r="E10234" s="188" t="s">
        <v>7328</v>
      </c>
      <c r="F10234" s="186">
        <v>0</v>
      </c>
      <c r="G10234" s="185" t="s">
        <v>6096</v>
      </c>
      <c r="H10234" s="110" t="s">
        <v>8276</v>
      </c>
      <c r="I10234" s="110"/>
    </row>
    <row r="10235" spans="1:9" ht="11.25" customHeight="1" x14ac:dyDescent="0.2">
      <c r="A10235" s="181">
        <v>106952</v>
      </c>
      <c r="B10235" s="182" t="s">
        <v>5009</v>
      </c>
      <c r="C10235" s="182" t="s">
        <v>178</v>
      </c>
      <c r="D10235" s="183"/>
      <c r="E10235" s="188" t="s">
        <v>15193</v>
      </c>
      <c r="F10235" s="186">
        <v>3538</v>
      </c>
      <c r="G10235" s="185" t="s">
        <v>6636</v>
      </c>
      <c r="H10235" s="110" t="s">
        <v>6347</v>
      </c>
      <c r="I10235" s="110"/>
    </row>
    <row r="10236" spans="1:9" ht="11.25" customHeight="1" x14ac:dyDescent="0.2">
      <c r="A10236" s="181">
        <v>106953</v>
      </c>
      <c r="B10236" s="182" t="s">
        <v>10154</v>
      </c>
      <c r="C10236" s="182" t="s">
        <v>4484</v>
      </c>
      <c r="D10236" s="183"/>
      <c r="E10236" s="188" t="s">
        <v>15193</v>
      </c>
      <c r="F10236" s="186">
        <v>0</v>
      </c>
      <c r="G10236" s="185" t="s">
        <v>6636</v>
      </c>
      <c r="H10236" s="110" t="s">
        <v>6347</v>
      </c>
      <c r="I10236" s="110"/>
    </row>
    <row r="10237" spans="1:9" ht="11.25" customHeight="1" x14ac:dyDescent="0.2">
      <c r="A10237" s="181">
        <v>106954</v>
      </c>
      <c r="B10237" s="182" t="s">
        <v>10153</v>
      </c>
      <c r="C10237" s="182" t="s">
        <v>178</v>
      </c>
      <c r="D10237" s="183"/>
      <c r="E10237" s="188" t="s">
        <v>15193</v>
      </c>
      <c r="F10237" s="186">
        <v>0</v>
      </c>
      <c r="G10237" s="185" t="s">
        <v>6636</v>
      </c>
      <c r="H10237" s="110" t="s">
        <v>6347</v>
      </c>
      <c r="I10237" s="110"/>
    </row>
    <row r="10238" spans="1:9" ht="11.25" customHeight="1" x14ac:dyDescent="0.2">
      <c r="A10238" s="181">
        <v>106955</v>
      </c>
      <c r="B10238" s="182" t="s">
        <v>10152</v>
      </c>
      <c r="C10238" s="182" t="s">
        <v>178</v>
      </c>
      <c r="D10238" s="183"/>
      <c r="E10238" s="188" t="s">
        <v>15193</v>
      </c>
      <c r="F10238" s="186">
        <v>0</v>
      </c>
      <c r="G10238" s="185" t="s">
        <v>6636</v>
      </c>
      <c r="H10238" s="110" t="s">
        <v>6347</v>
      </c>
      <c r="I10238" s="110"/>
    </row>
    <row r="10239" spans="1:9" ht="11.25" customHeight="1" x14ac:dyDescent="0.2">
      <c r="A10239" s="181">
        <v>106956</v>
      </c>
      <c r="B10239" s="182" t="s">
        <v>5189</v>
      </c>
      <c r="C10239" s="182" t="s">
        <v>178</v>
      </c>
      <c r="D10239" s="183"/>
      <c r="E10239" s="188" t="s">
        <v>15193</v>
      </c>
      <c r="F10239" s="186">
        <v>0</v>
      </c>
      <c r="G10239" s="185" t="s">
        <v>6636</v>
      </c>
      <c r="H10239" s="110" t="s">
        <v>6347</v>
      </c>
      <c r="I10239" s="110"/>
    </row>
    <row r="10240" spans="1:9" ht="11.25" customHeight="1" x14ac:dyDescent="0.2">
      <c r="A10240" s="181">
        <v>106957</v>
      </c>
      <c r="B10240" s="182" t="s">
        <v>5190</v>
      </c>
      <c r="C10240" s="182" t="s">
        <v>178</v>
      </c>
      <c r="D10240" s="184"/>
      <c r="E10240" s="188" t="s">
        <v>15193</v>
      </c>
      <c r="F10240" s="186">
        <v>0</v>
      </c>
      <c r="G10240" s="185" t="s">
        <v>12483</v>
      </c>
      <c r="H10240" s="110" t="s">
        <v>6121</v>
      </c>
      <c r="I10240" s="110"/>
    </row>
    <row r="10241" spans="1:9" ht="11.25" customHeight="1" x14ac:dyDescent="0.2">
      <c r="A10241" s="181">
        <v>106958</v>
      </c>
      <c r="B10241" s="182" t="s">
        <v>10151</v>
      </c>
      <c r="C10241" s="182" t="s">
        <v>178</v>
      </c>
      <c r="D10241" s="184"/>
      <c r="E10241" s="188" t="s">
        <v>15193</v>
      </c>
      <c r="F10241" s="186">
        <v>0</v>
      </c>
      <c r="G10241" s="185" t="s">
        <v>12485</v>
      </c>
      <c r="H10241" s="110" t="s">
        <v>6121</v>
      </c>
      <c r="I10241" s="110"/>
    </row>
    <row r="10242" spans="1:9" ht="11.25" customHeight="1" x14ac:dyDescent="0.2">
      <c r="A10242" s="181">
        <v>106959</v>
      </c>
      <c r="B10242" s="182" t="s">
        <v>10150</v>
      </c>
      <c r="C10242" s="182" t="s">
        <v>178</v>
      </c>
      <c r="D10242" s="183">
        <v>43838</v>
      </c>
      <c r="E10242" s="188" t="s">
        <v>15196</v>
      </c>
      <c r="F10242" s="186">
        <v>0</v>
      </c>
      <c r="G10242" s="185" t="s">
        <v>12487</v>
      </c>
      <c r="H10242" s="110" t="s">
        <v>6121</v>
      </c>
      <c r="I10242" s="110"/>
    </row>
    <row r="10243" spans="1:9" ht="11.25" customHeight="1" x14ac:dyDescent="0.2">
      <c r="A10243" s="181">
        <v>106960</v>
      </c>
      <c r="B10243" s="182" t="s">
        <v>7926</v>
      </c>
      <c r="C10243" s="182" t="s">
        <v>178</v>
      </c>
      <c r="D10243" s="184"/>
      <c r="E10243" s="188" t="s">
        <v>15193</v>
      </c>
      <c r="F10243" s="186">
        <v>1497663</v>
      </c>
      <c r="G10243" s="185" t="s">
        <v>12488</v>
      </c>
      <c r="H10243" s="110" t="s">
        <v>6121</v>
      </c>
      <c r="I10243" s="110"/>
    </row>
    <row r="10244" spans="1:9" ht="11.25" customHeight="1" x14ac:dyDescent="0.2">
      <c r="A10244" s="181">
        <v>106961</v>
      </c>
      <c r="B10244" s="182" t="s">
        <v>10149</v>
      </c>
      <c r="C10244" s="182" t="s">
        <v>178</v>
      </c>
      <c r="D10244" s="183"/>
      <c r="E10244" s="188" t="s">
        <v>15193</v>
      </c>
      <c r="F10244" s="186">
        <v>0</v>
      </c>
      <c r="G10244" s="185" t="s">
        <v>12490</v>
      </c>
      <c r="H10244" s="110" t="s">
        <v>6121</v>
      </c>
      <c r="I10244" s="110"/>
    </row>
    <row r="10245" spans="1:9" ht="11.25" customHeight="1" x14ac:dyDescent="0.2">
      <c r="A10245" s="181">
        <v>106962</v>
      </c>
      <c r="B10245" s="182" t="s">
        <v>10148</v>
      </c>
      <c r="C10245" s="182" t="s">
        <v>178</v>
      </c>
      <c r="D10245" s="184"/>
      <c r="E10245" s="188" t="s">
        <v>15193</v>
      </c>
      <c r="F10245" s="186">
        <v>0</v>
      </c>
      <c r="G10245" s="185" t="s">
        <v>12491</v>
      </c>
      <c r="H10245" s="110" t="s">
        <v>6121</v>
      </c>
      <c r="I10245" s="110"/>
    </row>
    <row r="10246" spans="1:9" ht="11.25" customHeight="1" x14ac:dyDescent="0.2">
      <c r="A10246" s="181">
        <v>106963</v>
      </c>
      <c r="B10246" s="182" t="s">
        <v>10147</v>
      </c>
      <c r="C10246" s="182" t="s">
        <v>178</v>
      </c>
      <c r="D10246" s="184"/>
      <c r="E10246" s="188" t="s">
        <v>15193</v>
      </c>
      <c r="F10246" s="186">
        <v>0</v>
      </c>
      <c r="G10246" s="185" t="s">
        <v>12493</v>
      </c>
      <c r="H10246" s="110" t="s">
        <v>6121</v>
      </c>
      <c r="I10246" s="110"/>
    </row>
    <row r="10247" spans="1:9" ht="11.25" customHeight="1" x14ac:dyDescent="0.2">
      <c r="A10247" s="181">
        <v>106964</v>
      </c>
      <c r="B10247" s="182" t="s">
        <v>10146</v>
      </c>
      <c r="C10247" s="182" t="s">
        <v>178</v>
      </c>
      <c r="D10247" s="183"/>
      <c r="E10247" s="188" t="s">
        <v>15193</v>
      </c>
      <c r="F10247" s="186">
        <v>0</v>
      </c>
      <c r="G10247" s="185" t="s">
        <v>12494</v>
      </c>
      <c r="H10247" s="110" t="s">
        <v>6121</v>
      </c>
      <c r="I10247" s="110"/>
    </row>
    <row r="10248" spans="1:9" ht="11.25" customHeight="1" x14ac:dyDescent="0.2">
      <c r="A10248" s="181">
        <v>106965</v>
      </c>
      <c r="B10248" s="182" t="s">
        <v>10145</v>
      </c>
      <c r="C10248" s="182" t="s">
        <v>178</v>
      </c>
      <c r="D10248" s="183"/>
      <c r="E10248" s="188" t="s">
        <v>15193</v>
      </c>
      <c r="F10248" s="186">
        <v>0</v>
      </c>
      <c r="G10248" s="185" t="s">
        <v>12496</v>
      </c>
      <c r="H10248" s="110" t="s">
        <v>6121</v>
      </c>
      <c r="I10248" s="110"/>
    </row>
    <row r="10249" spans="1:9" ht="11.25" customHeight="1" x14ac:dyDescent="0.2">
      <c r="A10249" s="181">
        <v>106966</v>
      </c>
      <c r="B10249" s="182" t="s">
        <v>10144</v>
      </c>
      <c r="C10249" s="182" t="s">
        <v>178</v>
      </c>
      <c r="D10249" s="184"/>
      <c r="E10249" s="188" t="s">
        <v>15193</v>
      </c>
      <c r="F10249" s="186">
        <v>0</v>
      </c>
      <c r="G10249" s="185" t="s">
        <v>12498</v>
      </c>
      <c r="H10249" s="110" t="s">
        <v>6121</v>
      </c>
      <c r="I10249" s="110"/>
    </row>
    <row r="10250" spans="1:9" ht="11.25" customHeight="1" x14ac:dyDescent="0.2">
      <c r="A10250" s="181">
        <v>106967</v>
      </c>
      <c r="B10250" s="182" t="s">
        <v>10143</v>
      </c>
      <c r="C10250" s="182" t="s">
        <v>178</v>
      </c>
      <c r="D10250" s="184"/>
      <c r="E10250" s="188" t="s">
        <v>15193</v>
      </c>
      <c r="F10250" s="186">
        <v>0</v>
      </c>
      <c r="G10250" s="185" t="s">
        <v>12500</v>
      </c>
      <c r="H10250" s="110" t="s">
        <v>6121</v>
      </c>
      <c r="I10250" s="110"/>
    </row>
    <row r="10251" spans="1:9" ht="11.25" customHeight="1" x14ac:dyDescent="0.2">
      <c r="A10251" s="181">
        <v>106968</v>
      </c>
      <c r="B10251" s="182" t="s">
        <v>10142</v>
      </c>
      <c r="C10251" s="182" t="s">
        <v>178</v>
      </c>
      <c r="D10251" s="184"/>
      <c r="E10251" s="188" t="s">
        <v>15193</v>
      </c>
      <c r="F10251" s="186">
        <v>0</v>
      </c>
      <c r="G10251" s="185" t="s">
        <v>7075</v>
      </c>
      <c r="H10251" s="110" t="s">
        <v>6121</v>
      </c>
      <c r="I10251" s="110"/>
    </row>
    <row r="10252" spans="1:9" ht="11.25" customHeight="1" x14ac:dyDescent="0.2">
      <c r="A10252" s="181">
        <v>106969</v>
      </c>
      <c r="B10252" s="182" t="s">
        <v>5052</v>
      </c>
      <c r="C10252" s="182" t="s">
        <v>178</v>
      </c>
      <c r="D10252" s="183">
        <v>43553</v>
      </c>
      <c r="E10252" s="188" t="s">
        <v>15195</v>
      </c>
      <c r="F10252" s="186">
        <v>0</v>
      </c>
      <c r="G10252" s="185" t="s">
        <v>12501</v>
      </c>
      <c r="H10252" s="110" t="s">
        <v>6121</v>
      </c>
      <c r="I10252" s="110"/>
    </row>
    <row r="10253" spans="1:9" ht="11.25" customHeight="1" x14ac:dyDescent="0.2">
      <c r="A10253" s="181">
        <v>106970</v>
      </c>
      <c r="B10253" s="182" t="s">
        <v>8815</v>
      </c>
      <c r="C10253" s="182" t="s">
        <v>178</v>
      </c>
      <c r="D10253" s="183"/>
      <c r="E10253" s="188" t="s">
        <v>15193</v>
      </c>
      <c r="F10253" s="186">
        <v>4760000</v>
      </c>
      <c r="G10253" s="185" t="s">
        <v>12502</v>
      </c>
      <c r="H10253" s="110" t="s">
        <v>6121</v>
      </c>
      <c r="I10253" s="110"/>
    </row>
    <row r="10254" spans="1:9" ht="11.25" customHeight="1" x14ac:dyDescent="0.2">
      <c r="A10254" s="181">
        <v>106971</v>
      </c>
      <c r="B10254" s="182" t="s">
        <v>10141</v>
      </c>
      <c r="C10254" s="182" t="s">
        <v>178</v>
      </c>
      <c r="D10254" s="184"/>
      <c r="E10254" s="188" t="s">
        <v>15193</v>
      </c>
      <c r="F10254" s="186">
        <v>0</v>
      </c>
      <c r="G10254" s="185" t="s">
        <v>12504</v>
      </c>
      <c r="H10254" s="110" t="s">
        <v>6121</v>
      </c>
      <c r="I10254" s="110"/>
    </row>
    <row r="10255" spans="1:9" ht="11.25" customHeight="1" x14ac:dyDescent="0.2">
      <c r="A10255" s="181">
        <v>106972</v>
      </c>
      <c r="B10255" s="182" t="s">
        <v>5105</v>
      </c>
      <c r="C10255" s="182" t="s">
        <v>171</v>
      </c>
      <c r="D10255" s="183"/>
      <c r="E10255" s="188" t="s">
        <v>15193</v>
      </c>
      <c r="F10255" s="186">
        <v>0</v>
      </c>
      <c r="G10255" s="185" t="s">
        <v>6096</v>
      </c>
      <c r="H10255" s="110" t="s">
        <v>6121</v>
      </c>
      <c r="I10255" s="110"/>
    </row>
    <row r="10256" spans="1:9" ht="11.25" customHeight="1" x14ac:dyDescent="0.2">
      <c r="A10256" s="181">
        <v>106973</v>
      </c>
      <c r="B10256" s="182" t="s">
        <v>10140</v>
      </c>
      <c r="C10256" s="182" t="s">
        <v>178</v>
      </c>
      <c r="D10256" s="184">
        <v>45062</v>
      </c>
      <c r="E10256" s="188" t="s">
        <v>15194</v>
      </c>
      <c r="F10256" s="186">
        <v>0</v>
      </c>
      <c r="G10256" s="185" t="s">
        <v>12505</v>
      </c>
      <c r="H10256" s="110" t="s">
        <v>6121</v>
      </c>
      <c r="I10256" s="110"/>
    </row>
    <row r="10257" spans="1:9" ht="11.25" customHeight="1" x14ac:dyDescent="0.2">
      <c r="A10257" s="181">
        <v>106974</v>
      </c>
      <c r="B10257" s="182" t="s">
        <v>5469</v>
      </c>
      <c r="C10257" s="182" t="s">
        <v>178</v>
      </c>
      <c r="D10257" s="183"/>
      <c r="E10257" s="188" t="s">
        <v>15193</v>
      </c>
      <c r="F10257" s="186">
        <v>2316849</v>
      </c>
      <c r="G10257" s="185" t="s">
        <v>12506</v>
      </c>
      <c r="H10257" s="110" t="s">
        <v>6121</v>
      </c>
      <c r="I10257" s="110"/>
    </row>
    <row r="10258" spans="1:9" ht="11.25" customHeight="1" x14ac:dyDescent="0.2">
      <c r="A10258" s="181">
        <v>106975</v>
      </c>
      <c r="B10258" s="182" t="s">
        <v>5470</v>
      </c>
      <c r="C10258" s="182" t="s">
        <v>178</v>
      </c>
      <c r="D10258" s="183"/>
      <c r="E10258" s="188" t="s">
        <v>15193</v>
      </c>
      <c r="F10258" s="186">
        <v>0</v>
      </c>
      <c r="G10258" s="185" t="s">
        <v>12508</v>
      </c>
      <c r="H10258" s="110" t="s">
        <v>6121</v>
      </c>
      <c r="I10258" s="110"/>
    </row>
    <row r="10259" spans="1:9" ht="11.25" customHeight="1" x14ac:dyDescent="0.2">
      <c r="A10259" s="181">
        <v>106976</v>
      </c>
      <c r="B10259" s="182" t="s">
        <v>5019</v>
      </c>
      <c r="C10259" s="182" t="s">
        <v>178</v>
      </c>
      <c r="D10259" s="183"/>
      <c r="E10259" s="188" t="s">
        <v>15193</v>
      </c>
      <c r="F10259" s="186">
        <v>0</v>
      </c>
      <c r="G10259" s="185" t="s">
        <v>12509</v>
      </c>
      <c r="H10259" s="110" t="s">
        <v>6121</v>
      </c>
      <c r="I10259" s="110"/>
    </row>
    <row r="10260" spans="1:9" ht="11.25" customHeight="1" x14ac:dyDescent="0.2">
      <c r="A10260" s="181">
        <v>106977</v>
      </c>
      <c r="B10260" s="182" t="s">
        <v>5079</v>
      </c>
      <c r="C10260" s="182" t="s">
        <v>178</v>
      </c>
      <c r="D10260" s="183"/>
      <c r="E10260" s="188" t="s">
        <v>15193</v>
      </c>
      <c r="F10260" s="186">
        <v>0</v>
      </c>
      <c r="G10260" s="185" t="s">
        <v>12511</v>
      </c>
      <c r="H10260" s="110" t="s">
        <v>6121</v>
      </c>
      <c r="I10260" s="110"/>
    </row>
    <row r="10261" spans="1:9" ht="11.25" customHeight="1" x14ac:dyDescent="0.2">
      <c r="A10261" s="181">
        <v>106978</v>
      </c>
      <c r="B10261" s="182" t="s">
        <v>5172</v>
      </c>
      <c r="C10261" s="182" t="s">
        <v>178</v>
      </c>
      <c r="D10261" s="184"/>
      <c r="E10261" s="188" t="s">
        <v>15193</v>
      </c>
      <c r="F10261" s="186">
        <v>0</v>
      </c>
      <c r="G10261" s="185" t="s">
        <v>12513</v>
      </c>
      <c r="H10261" s="110" t="s">
        <v>6121</v>
      </c>
      <c r="I10261" s="110"/>
    </row>
    <row r="10262" spans="1:9" ht="11.25" customHeight="1" x14ac:dyDescent="0.2">
      <c r="A10262" s="181">
        <v>106979</v>
      </c>
      <c r="B10262" s="182" t="s">
        <v>10139</v>
      </c>
      <c r="C10262" s="182" t="s">
        <v>178</v>
      </c>
      <c r="D10262" s="183"/>
      <c r="E10262" s="188" t="s">
        <v>15193</v>
      </c>
      <c r="F10262" s="186">
        <v>0</v>
      </c>
      <c r="G10262" s="185" t="s">
        <v>12514</v>
      </c>
      <c r="H10262" s="110" t="s">
        <v>6121</v>
      </c>
      <c r="I10262" s="110"/>
    </row>
    <row r="10263" spans="1:9" ht="11.25" customHeight="1" x14ac:dyDescent="0.2">
      <c r="A10263" s="181">
        <v>106980</v>
      </c>
      <c r="B10263" s="182" t="s">
        <v>10138</v>
      </c>
      <c r="C10263" s="182" t="s">
        <v>178</v>
      </c>
      <c r="D10263" s="183"/>
      <c r="E10263" s="188" t="s">
        <v>15193</v>
      </c>
      <c r="F10263" s="186">
        <v>0</v>
      </c>
      <c r="G10263" s="185" t="s">
        <v>12516</v>
      </c>
      <c r="H10263" s="110" t="s">
        <v>6121</v>
      </c>
      <c r="I10263" s="110"/>
    </row>
    <row r="10264" spans="1:9" ht="11.25" customHeight="1" x14ac:dyDescent="0.2">
      <c r="A10264" s="181">
        <v>106981</v>
      </c>
      <c r="B10264" s="182" t="s">
        <v>5041</v>
      </c>
      <c r="C10264" s="182" t="s">
        <v>178</v>
      </c>
      <c r="D10264" s="184"/>
      <c r="E10264" s="188" t="s">
        <v>15193</v>
      </c>
      <c r="F10264" s="186">
        <v>0</v>
      </c>
      <c r="G10264" s="185" t="s">
        <v>12517</v>
      </c>
      <c r="H10264" s="110" t="s">
        <v>6340</v>
      </c>
      <c r="I10264" s="110"/>
    </row>
    <row r="10265" spans="1:9" ht="11.25" customHeight="1" x14ac:dyDescent="0.2">
      <c r="A10265" s="181">
        <v>106982</v>
      </c>
      <c r="B10265" s="182" t="s">
        <v>10137</v>
      </c>
      <c r="C10265" s="182" t="s">
        <v>178</v>
      </c>
      <c r="D10265" s="183"/>
      <c r="E10265" s="188" t="s">
        <v>15193</v>
      </c>
      <c r="F10265" s="186">
        <v>0</v>
      </c>
      <c r="G10265" s="185" t="s">
        <v>12518</v>
      </c>
      <c r="H10265" s="110" t="s">
        <v>6451</v>
      </c>
      <c r="I10265" s="110"/>
    </row>
    <row r="10266" spans="1:9" ht="11.25" customHeight="1" x14ac:dyDescent="0.2">
      <c r="A10266" s="181">
        <v>106983</v>
      </c>
      <c r="B10266" s="182" t="s">
        <v>10136</v>
      </c>
      <c r="C10266" s="182" t="s">
        <v>178</v>
      </c>
      <c r="D10266" s="183"/>
      <c r="E10266" s="188" t="s">
        <v>15193</v>
      </c>
      <c r="F10266" s="186">
        <v>0</v>
      </c>
      <c r="G10266" s="185" t="s">
        <v>6463</v>
      </c>
      <c r="H10266" s="110" t="s">
        <v>6149</v>
      </c>
      <c r="I10266" s="110"/>
    </row>
    <row r="10267" spans="1:9" ht="11.25" customHeight="1" x14ac:dyDescent="0.2">
      <c r="A10267" s="181">
        <v>106984</v>
      </c>
      <c r="B10267" s="182" t="s">
        <v>5106</v>
      </c>
      <c r="C10267" s="182" t="s">
        <v>171</v>
      </c>
      <c r="D10267" s="183"/>
      <c r="E10267" s="188" t="s">
        <v>15193</v>
      </c>
      <c r="F10267" s="186">
        <v>0</v>
      </c>
      <c r="G10267" s="185" t="s">
        <v>6096</v>
      </c>
      <c r="H10267" s="110" t="s">
        <v>6573</v>
      </c>
      <c r="I10267" s="110"/>
    </row>
    <row r="10268" spans="1:9" ht="11.25" customHeight="1" x14ac:dyDescent="0.2">
      <c r="A10268" s="181">
        <v>106985</v>
      </c>
      <c r="B10268" s="182" t="s">
        <v>10135</v>
      </c>
      <c r="C10268" s="182" t="s">
        <v>178</v>
      </c>
      <c r="D10268" s="183"/>
      <c r="E10268" s="188" t="s">
        <v>15193</v>
      </c>
      <c r="F10268" s="186">
        <v>0</v>
      </c>
      <c r="G10268" s="185" t="s">
        <v>6096</v>
      </c>
      <c r="H10268" s="110" t="s">
        <v>6573</v>
      </c>
      <c r="I10268" s="110"/>
    </row>
    <row r="10269" spans="1:9" ht="11.25" customHeight="1" x14ac:dyDescent="0.2">
      <c r="A10269" s="181">
        <v>106986</v>
      </c>
      <c r="B10269" s="182" t="s">
        <v>10134</v>
      </c>
      <c r="C10269" s="182" t="s">
        <v>4484</v>
      </c>
      <c r="D10269" s="183">
        <v>43686</v>
      </c>
      <c r="E10269" s="188" t="s">
        <v>15195</v>
      </c>
      <c r="F10269" s="186">
        <v>0</v>
      </c>
      <c r="G10269" s="185" t="s">
        <v>12520</v>
      </c>
      <c r="H10269" s="110" t="s">
        <v>6573</v>
      </c>
      <c r="I10269" s="110"/>
    </row>
    <row r="10270" spans="1:9" ht="11.25" customHeight="1" x14ac:dyDescent="0.2">
      <c r="A10270" s="181">
        <v>106987</v>
      </c>
      <c r="B10270" s="182" t="s">
        <v>4516</v>
      </c>
      <c r="C10270" s="182" t="s">
        <v>4484</v>
      </c>
      <c r="D10270" s="183"/>
      <c r="E10270" s="188" t="s">
        <v>15193</v>
      </c>
      <c r="F10270" s="186">
        <v>714</v>
      </c>
      <c r="G10270" s="185" t="s">
        <v>12520</v>
      </c>
      <c r="H10270" s="110" t="s">
        <v>6573</v>
      </c>
      <c r="I10270" s="110"/>
    </row>
    <row r="10271" spans="1:9" ht="11.25" customHeight="1" x14ac:dyDescent="0.2">
      <c r="A10271" s="181">
        <v>106988</v>
      </c>
      <c r="B10271" s="182" t="s">
        <v>10133</v>
      </c>
      <c r="C10271" s="182" t="s">
        <v>273</v>
      </c>
      <c r="D10271" s="183"/>
      <c r="E10271" s="188" t="s">
        <v>15193</v>
      </c>
      <c r="F10271" s="186">
        <v>0</v>
      </c>
      <c r="G10271" s="185" t="s">
        <v>12522</v>
      </c>
      <c r="H10271" s="110" t="s">
        <v>6141</v>
      </c>
      <c r="I10271" s="110"/>
    </row>
    <row r="10272" spans="1:9" ht="11.25" customHeight="1" x14ac:dyDescent="0.2">
      <c r="A10272" s="181">
        <v>106989</v>
      </c>
      <c r="B10272" s="182" t="s">
        <v>10132</v>
      </c>
      <c r="C10272" s="182" t="s">
        <v>178</v>
      </c>
      <c r="D10272" s="183"/>
      <c r="E10272" s="188" t="s">
        <v>15193</v>
      </c>
      <c r="F10272" s="186">
        <v>0</v>
      </c>
      <c r="G10272" s="185" t="s">
        <v>6096</v>
      </c>
      <c r="H10272" s="110" t="s">
        <v>6760</v>
      </c>
      <c r="I10272" s="110"/>
    </row>
    <row r="10273" spans="1:9" ht="11.25" customHeight="1" x14ac:dyDescent="0.2">
      <c r="A10273" s="181">
        <v>106990</v>
      </c>
      <c r="B10273" s="182" t="s">
        <v>10131</v>
      </c>
      <c r="C10273" s="182" t="s">
        <v>178</v>
      </c>
      <c r="D10273" s="183"/>
      <c r="E10273" s="188" t="s">
        <v>15193</v>
      </c>
      <c r="F10273" s="186">
        <v>0</v>
      </c>
      <c r="G10273" s="185" t="s">
        <v>6096</v>
      </c>
      <c r="H10273" s="110" t="s">
        <v>6203</v>
      </c>
      <c r="I10273" s="110"/>
    </row>
    <row r="10274" spans="1:9" ht="11.25" customHeight="1" x14ac:dyDescent="0.2">
      <c r="A10274" s="181">
        <v>106991</v>
      </c>
      <c r="B10274" s="182" t="s">
        <v>10130</v>
      </c>
      <c r="C10274" s="182" t="s">
        <v>178</v>
      </c>
      <c r="D10274" s="183"/>
      <c r="E10274" s="188" t="s">
        <v>15193</v>
      </c>
      <c r="F10274" s="186">
        <v>0</v>
      </c>
      <c r="G10274" s="185" t="s">
        <v>12525</v>
      </c>
      <c r="H10274" s="110" t="s">
        <v>6137</v>
      </c>
      <c r="I10274" s="110"/>
    </row>
    <row r="10275" spans="1:9" ht="11.25" customHeight="1" x14ac:dyDescent="0.2">
      <c r="A10275" s="181">
        <v>106992</v>
      </c>
      <c r="B10275" s="182" t="s">
        <v>10129</v>
      </c>
      <c r="C10275" s="182" t="s">
        <v>178</v>
      </c>
      <c r="D10275" s="183"/>
      <c r="E10275" s="188" t="s">
        <v>15193</v>
      </c>
      <c r="F10275" s="186">
        <v>0</v>
      </c>
      <c r="G10275" s="185" t="s">
        <v>11601</v>
      </c>
      <c r="H10275" s="110" t="s">
        <v>6321</v>
      </c>
      <c r="I10275" s="110"/>
    </row>
    <row r="10276" spans="1:9" ht="11.25" customHeight="1" x14ac:dyDescent="0.2">
      <c r="A10276" s="181">
        <v>106993</v>
      </c>
      <c r="B10276" s="182" t="s">
        <v>5020</v>
      </c>
      <c r="C10276" s="182" t="s">
        <v>178</v>
      </c>
      <c r="D10276" s="183"/>
      <c r="E10276" s="188" t="s">
        <v>15193</v>
      </c>
      <c r="F10276" s="186">
        <v>0</v>
      </c>
      <c r="G10276" s="185" t="s">
        <v>12527</v>
      </c>
      <c r="H10276" s="110" t="s">
        <v>6347</v>
      </c>
      <c r="I10276" s="110"/>
    </row>
    <row r="10277" spans="1:9" ht="11.25" customHeight="1" x14ac:dyDescent="0.2">
      <c r="A10277" s="181">
        <v>106994</v>
      </c>
      <c r="B10277" s="182" t="s">
        <v>10128</v>
      </c>
      <c r="C10277" s="182" t="s">
        <v>178</v>
      </c>
      <c r="D10277" s="183"/>
      <c r="E10277" s="188" t="s">
        <v>15193</v>
      </c>
      <c r="F10277" s="186">
        <v>0</v>
      </c>
      <c r="G10277" s="185" t="s">
        <v>8787</v>
      </c>
      <c r="H10277" s="110" t="s">
        <v>6230</v>
      </c>
      <c r="I10277" s="110"/>
    </row>
    <row r="10278" spans="1:9" ht="11.25" customHeight="1" x14ac:dyDescent="0.2">
      <c r="A10278" s="181">
        <v>106995</v>
      </c>
      <c r="B10278" s="182" t="s">
        <v>5080</v>
      </c>
      <c r="C10278" s="182" t="s">
        <v>178</v>
      </c>
      <c r="D10278" s="184"/>
      <c r="E10278" s="188" t="s">
        <v>15193</v>
      </c>
      <c r="F10278" s="186">
        <v>0</v>
      </c>
      <c r="G10278" s="185" t="s">
        <v>12530</v>
      </c>
      <c r="H10278" s="110" t="s">
        <v>6521</v>
      </c>
      <c r="I10278" s="110"/>
    </row>
    <row r="10279" spans="1:9" ht="11.25" customHeight="1" x14ac:dyDescent="0.2">
      <c r="A10279" s="181">
        <v>106996</v>
      </c>
      <c r="B10279" s="182" t="s">
        <v>5173</v>
      </c>
      <c r="C10279" s="182" t="s">
        <v>178</v>
      </c>
      <c r="D10279" s="183"/>
      <c r="E10279" s="188" t="s">
        <v>15193</v>
      </c>
      <c r="F10279" s="186">
        <v>0</v>
      </c>
      <c r="G10279" s="185" t="s">
        <v>12531</v>
      </c>
      <c r="H10279" s="110" t="s">
        <v>6521</v>
      </c>
      <c r="I10279" s="110"/>
    </row>
    <row r="10280" spans="1:9" ht="11.25" customHeight="1" x14ac:dyDescent="0.2">
      <c r="A10280" s="181">
        <v>106997</v>
      </c>
      <c r="B10280" s="182" t="s">
        <v>10127</v>
      </c>
      <c r="C10280" s="182" t="s">
        <v>178</v>
      </c>
      <c r="D10280" s="183"/>
      <c r="E10280" s="188" t="s">
        <v>15193</v>
      </c>
      <c r="F10280" s="186">
        <v>0</v>
      </c>
      <c r="G10280" s="185" t="s">
        <v>6096</v>
      </c>
      <c r="H10280" s="110" t="s">
        <v>6210</v>
      </c>
      <c r="I10280" s="110"/>
    </row>
    <row r="10281" spans="1:9" ht="11.25" customHeight="1" x14ac:dyDescent="0.2">
      <c r="A10281" s="181">
        <v>106998</v>
      </c>
      <c r="B10281" s="182" t="s">
        <v>5042</v>
      </c>
      <c r="C10281" s="182" t="s">
        <v>178</v>
      </c>
      <c r="D10281" s="183"/>
      <c r="E10281" s="188" t="s">
        <v>15193</v>
      </c>
      <c r="F10281" s="186">
        <v>0</v>
      </c>
      <c r="G10281" s="185" t="s">
        <v>6096</v>
      </c>
      <c r="H10281" s="110" t="s">
        <v>6164</v>
      </c>
      <c r="I10281" s="110"/>
    </row>
    <row r="10282" spans="1:9" ht="11.25" customHeight="1" x14ac:dyDescent="0.2">
      <c r="A10282" s="181">
        <v>106999</v>
      </c>
      <c r="B10282" s="182" t="s">
        <v>10126</v>
      </c>
      <c r="C10282" s="182" t="s">
        <v>178</v>
      </c>
      <c r="D10282" s="183"/>
      <c r="E10282" s="188" t="s">
        <v>15193</v>
      </c>
      <c r="F10282" s="186">
        <v>0</v>
      </c>
      <c r="G10282" s="185" t="s">
        <v>9315</v>
      </c>
      <c r="H10282" s="110" t="s">
        <v>6137</v>
      </c>
      <c r="I10282" s="110"/>
    </row>
    <row r="10283" spans="1:9" ht="11.25" customHeight="1" x14ac:dyDescent="0.2">
      <c r="A10283" s="181">
        <v>107000</v>
      </c>
      <c r="B10283" s="182" t="s">
        <v>5107</v>
      </c>
      <c r="C10283" s="182" t="s">
        <v>171</v>
      </c>
      <c r="D10283" s="183"/>
      <c r="E10283" s="188" t="s">
        <v>15193</v>
      </c>
      <c r="F10283" s="186">
        <v>0</v>
      </c>
      <c r="G10283" s="185" t="s">
        <v>12533</v>
      </c>
      <c r="H10283" s="110" t="s">
        <v>6258</v>
      </c>
      <c r="I10283" s="110"/>
    </row>
    <row r="10284" spans="1:9" ht="11.25" customHeight="1" x14ac:dyDescent="0.2">
      <c r="A10284" s="181">
        <v>107001</v>
      </c>
      <c r="B10284" s="182" t="s">
        <v>10125</v>
      </c>
      <c r="C10284" s="182" t="s">
        <v>178</v>
      </c>
      <c r="D10284" s="183"/>
      <c r="E10284" s="188" t="s">
        <v>15193</v>
      </c>
      <c r="F10284" s="186">
        <v>0</v>
      </c>
      <c r="G10284" s="185" t="s">
        <v>6096</v>
      </c>
      <c r="H10284" s="110" t="s">
        <v>6370</v>
      </c>
      <c r="I10284" s="110"/>
    </row>
    <row r="10285" spans="1:9" ht="11.25" customHeight="1" x14ac:dyDescent="0.2">
      <c r="A10285" s="181">
        <v>107002</v>
      </c>
      <c r="B10285" s="182" t="s">
        <v>10124</v>
      </c>
      <c r="C10285" s="182" t="s">
        <v>178</v>
      </c>
      <c r="D10285" s="183"/>
      <c r="E10285" s="188" t="s">
        <v>15193</v>
      </c>
      <c r="F10285" s="186">
        <v>0</v>
      </c>
      <c r="G10285" s="185" t="s">
        <v>12534</v>
      </c>
      <c r="H10285" s="110" t="s">
        <v>6356</v>
      </c>
      <c r="I10285" s="110"/>
    </row>
    <row r="10286" spans="1:9" ht="11.25" customHeight="1" x14ac:dyDescent="0.2">
      <c r="A10286" s="181">
        <v>107003</v>
      </c>
      <c r="B10286" s="182" t="s">
        <v>5021</v>
      </c>
      <c r="C10286" s="182" t="s">
        <v>178</v>
      </c>
      <c r="D10286" s="183"/>
      <c r="E10286" s="188" t="s">
        <v>15193</v>
      </c>
      <c r="F10286" s="186">
        <v>0</v>
      </c>
      <c r="G10286" s="185" t="s">
        <v>12535</v>
      </c>
      <c r="H10286" s="110" t="s">
        <v>6168</v>
      </c>
      <c r="I10286" s="110"/>
    </row>
    <row r="10287" spans="1:9" ht="11.25" customHeight="1" x14ac:dyDescent="0.2">
      <c r="A10287" s="181">
        <v>107004</v>
      </c>
      <c r="B10287" s="182" t="s">
        <v>5081</v>
      </c>
      <c r="C10287" s="182" t="s">
        <v>178</v>
      </c>
      <c r="D10287" s="184"/>
      <c r="E10287" s="188" t="s">
        <v>15193</v>
      </c>
      <c r="F10287" s="186">
        <v>0</v>
      </c>
      <c r="G10287" s="185" t="s">
        <v>12537</v>
      </c>
      <c r="H10287" s="110" t="s">
        <v>6436</v>
      </c>
      <c r="I10287" s="110"/>
    </row>
    <row r="10288" spans="1:9" ht="11.25" customHeight="1" x14ac:dyDescent="0.2">
      <c r="A10288" s="181">
        <v>107005</v>
      </c>
      <c r="B10288" s="182" t="s">
        <v>10123</v>
      </c>
      <c r="C10288" s="182" t="s">
        <v>178</v>
      </c>
      <c r="D10288" s="183"/>
      <c r="E10288" s="188" t="s">
        <v>15193</v>
      </c>
      <c r="F10288" s="186">
        <v>0</v>
      </c>
      <c r="G10288" s="185" t="s">
        <v>11850</v>
      </c>
      <c r="H10288" s="110" t="s">
        <v>11851</v>
      </c>
      <c r="I10288" s="110"/>
    </row>
    <row r="10289" spans="1:9" ht="11.25" customHeight="1" x14ac:dyDescent="0.2">
      <c r="A10289" s="181">
        <v>107006</v>
      </c>
      <c r="B10289" s="182" t="s">
        <v>5174</v>
      </c>
      <c r="C10289" s="182" t="s">
        <v>178</v>
      </c>
      <c r="D10289" s="183"/>
      <c r="E10289" s="188" t="s">
        <v>15193</v>
      </c>
      <c r="F10289" s="186">
        <v>0</v>
      </c>
      <c r="G10289" s="185" t="s">
        <v>11850</v>
      </c>
      <c r="H10289" s="110" t="s">
        <v>11851</v>
      </c>
      <c r="I10289" s="110"/>
    </row>
    <row r="10290" spans="1:9" ht="11.25" customHeight="1" x14ac:dyDescent="0.2">
      <c r="A10290" s="181">
        <v>107007</v>
      </c>
      <c r="B10290" s="182" t="s">
        <v>5043</v>
      </c>
      <c r="C10290" s="182" t="s">
        <v>178</v>
      </c>
      <c r="D10290" s="183"/>
      <c r="E10290" s="188" t="s">
        <v>15193</v>
      </c>
      <c r="F10290" s="186">
        <v>0</v>
      </c>
      <c r="G10290" s="185" t="s">
        <v>11850</v>
      </c>
      <c r="H10290" s="110" t="s">
        <v>11851</v>
      </c>
      <c r="I10290" s="110"/>
    </row>
    <row r="10291" spans="1:9" ht="11.25" customHeight="1" x14ac:dyDescent="0.2">
      <c r="A10291" s="181">
        <v>107008</v>
      </c>
      <c r="B10291" s="182" t="s">
        <v>5477</v>
      </c>
      <c r="C10291" s="182" t="s">
        <v>178</v>
      </c>
      <c r="D10291" s="183"/>
      <c r="E10291" s="188" t="s">
        <v>15193</v>
      </c>
      <c r="F10291" s="186">
        <v>0</v>
      </c>
      <c r="G10291" s="185" t="s">
        <v>12542</v>
      </c>
      <c r="H10291" s="110" t="s">
        <v>11851</v>
      </c>
      <c r="I10291" s="110"/>
    </row>
    <row r="10292" spans="1:9" ht="11.25" customHeight="1" x14ac:dyDescent="0.2">
      <c r="A10292" s="181">
        <v>107009</v>
      </c>
      <c r="B10292" s="182" t="s">
        <v>5478</v>
      </c>
      <c r="C10292" s="182" t="s">
        <v>178</v>
      </c>
      <c r="D10292" s="183"/>
      <c r="E10292" s="188" t="s">
        <v>15193</v>
      </c>
      <c r="F10292" s="186">
        <v>0</v>
      </c>
      <c r="G10292" s="185" t="s">
        <v>12544</v>
      </c>
      <c r="H10292" s="110" t="s">
        <v>12100</v>
      </c>
      <c r="I10292" s="110"/>
    </row>
    <row r="10293" spans="1:9" ht="11.25" customHeight="1" x14ac:dyDescent="0.2">
      <c r="A10293" s="181">
        <v>107010</v>
      </c>
      <c r="B10293" s="182" t="s">
        <v>5479</v>
      </c>
      <c r="C10293" s="182" t="s">
        <v>178</v>
      </c>
      <c r="D10293" s="183"/>
      <c r="E10293" s="188" t="s">
        <v>15193</v>
      </c>
      <c r="F10293" s="186">
        <v>0</v>
      </c>
      <c r="G10293" s="185" t="s">
        <v>12546</v>
      </c>
      <c r="H10293" s="110" t="s">
        <v>12100</v>
      </c>
      <c r="I10293" s="110"/>
    </row>
    <row r="10294" spans="1:9" ht="11.25" customHeight="1" x14ac:dyDescent="0.2">
      <c r="A10294" s="181">
        <v>107011</v>
      </c>
      <c r="B10294" s="182" t="s">
        <v>5480</v>
      </c>
      <c r="C10294" s="182" t="s">
        <v>178</v>
      </c>
      <c r="D10294" s="184">
        <v>43552</v>
      </c>
      <c r="E10294" s="188" t="s">
        <v>15195</v>
      </c>
      <c r="F10294" s="186">
        <v>0</v>
      </c>
      <c r="G10294" s="185" t="s">
        <v>12548</v>
      </c>
      <c r="H10294" s="110" t="s">
        <v>12100</v>
      </c>
      <c r="I10294" s="110"/>
    </row>
    <row r="10295" spans="1:9" ht="11.25" customHeight="1" x14ac:dyDescent="0.2">
      <c r="A10295" s="181">
        <v>107012</v>
      </c>
      <c r="B10295" s="182" t="s">
        <v>5118</v>
      </c>
      <c r="C10295" s="182" t="s">
        <v>171</v>
      </c>
      <c r="D10295" s="183"/>
      <c r="E10295" s="188" t="s">
        <v>15193</v>
      </c>
      <c r="F10295" s="186">
        <v>50334</v>
      </c>
      <c r="G10295" s="185" t="s">
        <v>11115</v>
      </c>
      <c r="H10295" s="110" t="s">
        <v>7185</v>
      </c>
      <c r="I10295" s="110"/>
    </row>
    <row r="10296" spans="1:9" ht="11.25" customHeight="1" x14ac:dyDescent="0.2">
      <c r="A10296" s="181">
        <v>107013</v>
      </c>
      <c r="B10296" s="182" t="s">
        <v>5481</v>
      </c>
      <c r="C10296" s="182" t="s">
        <v>178</v>
      </c>
      <c r="D10296" s="183">
        <v>43850</v>
      </c>
      <c r="E10296" s="188" t="s">
        <v>15196</v>
      </c>
      <c r="F10296" s="186">
        <v>0</v>
      </c>
      <c r="G10296" s="185" t="s">
        <v>7180</v>
      </c>
      <c r="H10296" s="110" t="s">
        <v>6321</v>
      </c>
      <c r="I10296" s="110"/>
    </row>
    <row r="10297" spans="1:9" ht="11.25" customHeight="1" x14ac:dyDescent="0.2">
      <c r="A10297" s="181">
        <v>107014</v>
      </c>
      <c r="B10297" s="182" t="s">
        <v>5018</v>
      </c>
      <c r="C10297" s="182" t="s">
        <v>178</v>
      </c>
      <c r="D10297" s="183">
        <v>43850</v>
      </c>
      <c r="E10297" s="188" t="s">
        <v>15196</v>
      </c>
      <c r="F10297" s="186">
        <v>98882</v>
      </c>
      <c r="G10297" s="185" t="s">
        <v>6096</v>
      </c>
      <c r="H10297" s="110" t="s">
        <v>6321</v>
      </c>
      <c r="I10297" s="110"/>
    </row>
    <row r="10298" spans="1:9" ht="11.25" customHeight="1" x14ac:dyDescent="0.2">
      <c r="A10298" s="181">
        <v>107015</v>
      </c>
      <c r="B10298" s="182" t="s">
        <v>5089</v>
      </c>
      <c r="C10298" s="182" t="s">
        <v>178</v>
      </c>
      <c r="D10298" s="184">
        <v>43850</v>
      </c>
      <c r="E10298" s="188" t="s">
        <v>15196</v>
      </c>
      <c r="F10298" s="186">
        <v>214309</v>
      </c>
      <c r="G10298" s="185" t="s">
        <v>6096</v>
      </c>
      <c r="H10298" s="110" t="s">
        <v>6321</v>
      </c>
      <c r="I10298" s="110"/>
    </row>
    <row r="10299" spans="1:9" ht="11.25" customHeight="1" x14ac:dyDescent="0.2">
      <c r="A10299" s="181">
        <v>107016</v>
      </c>
      <c r="B10299" s="182" t="s">
        <v>5148</v>
      </c>
      <c r="C10299" s="182" t="s">
        <v>178</v>
      </c>
      <c r="D10299" s="183">
        <v>43717</v>
      </c>
      <c r="E10299" s="188" t="s">
        <v>15195</v>
      </c>
      <c r="F10299" s="186">
        <v>48484</v>
      </c>
      <c r="G10299" s="185" t="s">
        <v>6096</v>
      </c>
      <c r="H10299" s="110" t="s">
        <v>6194</v>
      </c>
      <c r="I10299" s="110"/>
    </row>
    <row r="10300" spans="1:9" ht="11.25" customHeight="1" x14ac:dyDescent="0.2">
      <c r="A10300" s="181">
        <v>107017</v>
      </c>
      <c r="B10300" s="182" t="s">
        <v>8285</v>
      </c>
      <c r="C10300" s="182" t="s">
        <v>171</v>
      </c>
      <c r="D10300" s="183"/>
      <c r="E10300" s="188" t="s">
        <v>15193</v>
      </c>
      <c r="F10300" s="186">
        <v>338981</v>
      </c>
      <c r="G10300" s="185" t="s">
        <v>6096</v>
      </c>
      <c r="H10300" s="110" t="s">
        <v>6194</v>
      </c>
      <c r="I10300" s="110"/>
    </row>
    <row r="10301" spans="1:9" ht="11.25" customHeight="1" x14ac:dyDescent="0.2">
      <c r="A10301" s="181">
        <v>107018</v>
      </c>
      <c r="B10301" s="182" t="s">
        <v>5117</v>
      </c>
      <c r="C10301" s="182" t="s">
        <v>171</v>
      </c>
      <c r="D10301" s="183"/>
      <c r="E10301" s="188" t="s">
        <v>15193</v>
      </c>
      <c r="F10301" s="186">
        <v>0</v>
      </c>
      <c r="G10301" s="185" t="s">
        <v>6096</v>
      </c>
      <c r="H10301" s="110" t="s">
        <v>6194</v>
      </c>
      <c r="I10301" s="110"/>
    </row>
    <row r="10302" spans="1:9" ht="11.25" customHeight="1" x14ac:dyDescent="0.2">
      <c r="A10302" s="181">
        <v>107019</v>
      </c>
      <c r="B10302" s="182" t="s">
        <v>5045</v>
      </c>
      <c r="C10302" s="182" t="s">
        <v>178</v>
      </c>
      <c r="D10302" s="183"/>
      <c r="E10302" s="188" t="s">
        <v>15193</v>
      </c>
      <c r="F10302" s="186">
        <v>0</v>
      </c>
      <c r="G10302" s="185" t="s">
        <v>6096</v>
      </c>
      <c r="H10302" s="110" t="s">
        <v>6194</v>
      </c>
      <c r="I10302" s="110"/>
    </row>
    <row r="10303" spans="1:9" ht="11.25" customHeight="1" x14ac:dyDescent="0.2">
      <c r="A10303" s="181">
        <v>107020</v>
      </c>
      <c r="B10303" s="182" t="s">
        <v>4848</v>
      </c>
      <c r="C10303" s="182" t="s">
        <v>178</v>
      </c>
      <c r="D10303" s="183"/>
      <c r="E10303" s="188" t="s">
        <v>15193</v>
      </c>
      <c r="F10303" s="186">
        <v>0</v>
      </c>
      <c r="G10303" s="185" t="s">
        <v>6096</v>
      </c>
      <c r="H10303" s="110" t="s">
        <v>6194</v>
      </c>
      <c r="I10303" s="110"/>
    </row>
    <row r="10304" spans="1:9" ht="11.25" customHeight="1" x14ac:dyDescent="0.2">
      <c r="A10304" s="181">
        <v>107021</v>
      </c>
      <c r="B10304" s="182" t="s">
        <v>10122</v>
      </c>
      <c r="C10304" s="182" t="s">
        <v>178</v>
      </c>
      <c r="D10304" s="183">
        <v>43738</v>
      </c>
      <c r="E10304" s="188" t="s">
        <v>15195</v>
      </c>
      <c r="F10304" s="186">
        <v>0</v>
      </c>
      <c r="G10304" s="185" t="s">
        <v>6096</v>
      </c>
      <c r="H10304" s="110" t="s">
        <v>6194</v>
      </c>
      <c r="I10304" s="110"/>
    </row>
    <row r="10305" spans="1:9" ht="11.25" customHeight="1" x14ac:dyDescent="0.2">
      <c r="A10305" s="181">
        <v>107022</v>
      </c>
      <c r="B10305" s="182" t="s">
        <v>8219</v>
      </c>
      <c r="C10305" s="182" t="s">
        <v>178</v>
      </c>
      <c r="D10305" s="184">
        <v>43738</v>
      </c>
      <c r="E10305" s="188" t="s">
        <v>15195</v>
      </c>
      <c r="F10305" s="186">
        <v>1273</v>
      </c>
      <c r="G10305" s="185" t="s">
        <v>6096</v>
      </c>
      <c r="H10305" s="110" t="s">
        <v>6194</v>
      </c>
      <c r="I10305" s="110"/>
    </row>
    <row r="10306" spans="1:9" ht="11.25" customHeight="1" x14ac:dyDescent="0.2">
      <c r="A10306" s="181">
        <v>107023</v>
      </c>
      <c r="B10306" s="182" t="s">
        <v>8218</v>
      </c>
      <c r="C10306" s="182" t="s">
        <v>178</v>
      </c>
      <c r="D10306" s="183">
        <v>45062</v>
      </c>
      <c r="E10306" s="188" t="s">
        <v>15194</v>
      </c>
      <c r="F10306" s="186">
        <v>1314</v>
      </c>
      <c r="G10306" s="185" t="s">
        <v>6096</v>
      </c>
      <c r="H10306" s="110" t="s">
        <v>7185</v>
      </c>
      <c r="I10306" s="110"/>
    </row>
    <row r="10307" spans="1:9" ht="11.25" customHeight="1" x14ac:dyDescent="0.2">
      <c r="A10307" s="181">
        <v>107024</v>
      </c>
      <c r="B10307" s="182" t="s">
        <v>6264</v>
      </c>
      <c r="C10307" s="182" t="s">
        <v>168</v>
      </c>
      <c r="D10307" s="183">
        <v>43738</v>
      </c>
      <c r="E10307" s="188" t="s">
        <v>15195</v>
      </c>
      <c r="F10307" s="186">
        <v>15635.01</v>
      </c>
      <c r="G10307" s="185" t="s">
        <v>12553</v>
      </c>
      <c r="H10307" s="110" t="s">
        <v>6121</v>
      </c>
      <c r="I10307" s="110"/>
    </row>
    <row r="10308" spans="1:9" ht="11.25" customHeight="1" x14ac:dyDescent="0.2">
      <c r="A10308" s="181">
        <v>107025</v>
      </c>
      <c r="B10308" s="182" t="s">
        <v>8217</v>
      </c>
      <c r="C10308" s="182" t="s">
        <v>178</v>
      </c>
      <c r="D10308" s="183"/>
      <c r="E10308" s="188" t="s">
        <v>15193</v>
      </c>
      <c r="F10308" s="186">
        <v>8303</v>
      </c>
      <c r="G10308" s="185" t="s">
        <v>12554</v>
      </c>
      <c r="H10308" s="110" t="s">
        <v>6121</v>
      </c>
      <c r="I10308" s="110"/>
    </row>
    <row r="10309" spans="1:9" ht="11.25" customHeight="1" x14ac:dyDescent="0.2">
      <c r="A10309" s="181">
        <v>107026</v>
      </c>
      <c r="B10309" s="182" t="s">
        <v>10121</v>
      </c>
      <c r="C10309" s="182" t="s">
        <v>178</v>
      </c>
      <c r="D10309" s="183"/>
      <c r="E10309" s="188" t="s">
        <v>15193</v>
      </c>
      <c r="F10309" s="186">
        <v>0</v>
      </c>
      <c r="G10309" s="185" t="s">
        <v>12555</v>
      </c>
      <c r="H10309" s="110" t="s">
        <v>6121</v>
      </c>
      <c r="I10309" s="110"/>
    </row>
    <row r="10310" spans="1:9" ht="11.25" customHeight="1" x14ac:dyDescent="0.2">
      <c r="A10310" s="181">
        <v>107027</v>
      </c>
      <c r="B10310" s="182" t="s">
        <v>5000</v>
      </c>
      <c r="C10310" s="182" t="s">
        <v>178</v>
      </c>
      <c r="D10310" s="183"/>
      <c r="E10310" s="188" t="s">
        <v>15193</v>
      </c>
      <c r="F10310" s="186">
        <v>0</v>
      </c>
      <c r="G10310" s="185" t="s">
        <v>12556</v>
      </c>
      <c r="H10310" s="110" t="s">
        <v>6121</v>
      </c>
      <c r="I10310" s="110"/>
    </row>
    <row r="10311" spans="1:9" ht="11.25" customHeight="1" x14ac:dyDescent="0.2">
      <c r="A10311" s="181">
        <v>107028</v>
      </c>
      <c r="B10311" s="182" t="s">
        <v>10120</v>
      </c>
      <c r="C10311" s="182" t="s">
        <v>171</v>
      </c>
      <c r="D10311" s="183"/>
      <c r="E10311" s="188" t="s">
        <v>15193</v>
      </c>
      <c r="F10311" s="186">
        <v>0</v>
      </c>
      <c r="G10311" s="185" t="s">
        <v>12558</v>
      </c>
      <c r="H10311" s="110" t="s">
        <v>6121</v>
      </c>
      <c r="I10311" s="110"/>
    </row>
    <row r="10312" spans="1:9" ht="11.25" customHeight="1" x14ac:dyDescent="0.2">
      <c r="A10312" s="181">
        <v>107029</v>
      </c>
      <c r="B10312" s="182" t="s">
        <v>5156</v>
      </c>
      <c r="C10312" s="182" t="s">
        <v>178</v>
      </c>
      <c r="D10312" s="183"/>
      <c r="E10312" s="188" t="s">
        <v>15193</v>
      </c>
      <c r="F10312" s="186">
        <v>0</v>
      </c>
      <c r="G10312" s="185" t="s">
        <v>12560</v>
      </c>
      <c r="H10312" s="110" t="s">
        <v>6121</v>
      </c>
      <c r="I10312" s="110"/>
    </row>
    <row r="10313" spans="1:9" ht="11.25" customHeight="1" x14ac:dyDescent="0.2">
      <c r="A10313" s="181">
        <v>107030</v>
      </c>
      <c r="B10313" s="182" t="s">
        <v>10119</v>
      </c>
      <c r="C10313" s="182" t="s">
        <v>171</v>
      </c>
      <c r="D10313" s="183"/>
      <c r="E10313" s="188" t="s">
        <v>15193</v>
      </c>
      <c r="F10313" s="186">
        <v>0</v>
      </c>
      <c r="G10313" s="185" t="s">
        <v>12562</v>
      </c>
      <c r="H10313" s="110" t="s">
        <v>6121</v>
      </c>
      <c r="I10313" s="110"/>
    </row>
    <row r="10314" spans="1:9" ht="11.25" customHeight="1" x14ac:dyDescent="0.2">
      <c r="A10314" s="181">
        <v>107031</v>
      </c>
      <c r="B10314" s="182" t="s">
        <v>5158</v>
      </c>
      <c r="C10314" s="182" t="s">
        <v>178</v>
      </c>
      <c r="D10314" s="183"/>
      <c r="E10314" s="188" t="s">
        <v>15193</v>
      </c>
      <c r="F10314" s="186">
        <v>0</v>
      </c>
      <c r="G10314" s="185" t="s">
        <v>12564</v>
      </c>
      <c r="H10314" s="110" t="s">
        <v>6121</v>
      </c>
      <c r="I10314" s="110"/>
    </row>
    <row r="10315" spans="1:9" ht="11.25" customHeight="1" x14ac:dyDescent="0.2">
      <c r="A10315" s="181">
        <v>107032</v>
      </c>
      <c r="B10315" s="182" t="s">
        <v>5157</v>
      </c>
      <c r="C10315" s="182" t="s">
        <v>178</v>
      </c>
      <c r="D10315" s="183"/>
      <c r="E10315" s="188" t="s">
        <v>15193</v>
      </c>
      <c r="F10315" s="186">
        <v>0</v>
      </c>
      <c r="G10315" s="185" t="s">
        <v>6096</v>
      </c>
      <c r="H10315" s="110" t="s">
        <v>6362</v>
      </c>
      <c r="I10315" s="110"/>
    </row>
    <row r="10316" spans="1:9" ht="11.25" customHeight="1" x14ac:dyDescent="0.2">
      <c r="A10316" s="181">
        <v>107033</v>
      </c>
      <c r="B10316" s="182" t="s">
        <v>10118</v>
      </c>
      <c r="C10316" s="182" t="s">
        <v>171</v>
      </c>
      <c r="D10316" s="183">
        <v>43685</v>
      </c>
      <c r="E10316" s="188" t="s">
        <v>15195</v>
      </c>
      <c r="F10316" s="186">
        <v>0</v>
      </c>
      <c r="G10316" s="185" t="s">
        <v>12565</v>
      </c>
      <c r="H10316" s="110" t="s">
        <v>6121</v>
      </c>
      <c r="I10316" s="110"/>
    </row>
    <row r="10317" spans="1:9" ht="11.25" customHeight="1" x14ac:dyDescent="0.2">
      <c r="A10317" s="181">
        <v>107034</v>
      </c>
      <c r="B10317" s="182" t="s">
        <v>5096</v>
      </c>
      <c r="C10317" s="182" t="s">
        <v>171</v>
      </c>
      <c r="D10317" s="183"/>
      <c r="E10317" s="188" t="s">
        <v>15193</v>
      </c>
      <c r="F10317" s="186">
        <v>75437</v>
      </c>
      <c r="G10317" s="185" t="s">
        <v>12567</v>
      </c>
      <c r="H10317" s="110" t="s">
        <v>6121</v>
      </c>
      <c r="I10317" s="110"/>
    </row>
    <row r="10318" spans="1:9" ht="11.25" customHeight="1" x14ac:dyDescent="0.2">
      <c r="A10318" s="181">
        <v>107035</v>
      </c>
      <c r="B10318" s="182" t="s">
        <v>10117</v>
      </c>
      <c r="C10318" s="182" t="s">
        <v>171</v>
      </c>
      <c r="D10318" s="183">
        <v>43685</v>
      </c>
      <c r="E10318" s="188" t="s">
        <v>15195</v>
      </c>
      <c r="F10318" s="186">
        <v>0</v>
      </c>
      <c r="G10318" s="185" t="s">
        <v>6096</v>
      </c>
      <c r="H10318" s="110" t="s">
        <v>6630</v>
      </c>
      <c r="I10318" s="110"/>
    </row>
    <row r="10319" spans="1:9" ht="11.25" customHeight="1" x14ac:dyDescent="0.2">
      <c r="A10319" s="181">
        <v>107036</v>
      </c>
      <c r="B10319" s="182" t="s">
        <v>5014</v>
      </c>
      <c r="C10319" s="182" t="s">
        <v>178</v>
      </c>
      <c r="D10319" s="183"/>
      <c r="E10319" s="188" t="s">
        <v>15193</v>
      </c>
      <c r="F10319" s="186">
        <v>22030.01</v>
      </c>
      <c r="G10319" s="185" t="s">
        <v>12569</v>
      </c>
      <c r="H10319" s="110" t="s">
        <v>6121</v>
      </c>
      <c r="I10319" s="110"/>
    </row>
    <row r="10320" spans="1:9" ht="11.25" customHeight="1" x14ac:dyDescent="0.2">
      <c r="A10320" s="181">
        <v>107037</v>
      </c>
      <c r="B10320" s="182" t="s">
        <v>5071</v>
      </c>
      <c r="C10320" s="182" t="s">
        <v>178</v>
      </c>
      <c r="D10320" s="183"/>
      <c r="E10320" s="188" t="s">
        <v>15193</v>
      </c>
      <c r="F10320" s="186">
        <v>0</v>
      </c>
      <c r="G10320" s="185" t="s">
        <v>7553</v>
      </c>
      <c r="H10320" s="110" t="s">
        <v>6121</v>
      </c>
      <c r="I10320" s="110"/>
    </row>
    <row r="10321" spans="1:9" ht="11.25" customHeight="1" x14ac:dyDescent="0.2">
      <c r="A10321" s="181">
        <v>107038</v>
      </c>
      <c r="B10321" s="182" t="s">
        <v>5138</v>
      </c>
      <c r="C10321" s="182" t="s">
        <v>178</v>
      </c>
      <c r="D10321" s="183"/>
      <c r="E10321" s="188" t="s">
        <v>15193</v>
      </c>
      <c r="F10321" s="186">
        <v>0</v>
      </c>
      <c r="G10321" s="185" t="s">
        <v>12570</v>
      </c>
      <c r="H10321" s="110" t="s">
        <v>6121</v>
      </c>
      <c r="I10321" s="110"/>
    </row>
    <row r="10322" spans="1:9" ht="11.25" customHeight="1" x14ac:dyDescent="0.2">
      <c r="A10322" s="181">
        <v>107039</v>
      </c>
      <c r="B10322" s="182" t="s">
        <v>10116</v>
      </c>
      <c r="C10322" s="182" t="s">
        <v>171</v>
      </c>
      <c r="D10322" s="183"/>
      <c r="E10322" s="188" t="s">
        <v>15193</v>
      </c>
      <c r="F10322" s="186">
        <v>0</v>
      </c>
      <c r="G10322" s="185" t="s">
        <v>12255</v>
      </c>
      <c r="H10322" s="110" t="s">
        <v>6121</v>
      </c>
      <c r="I10322" s="110"/>
    </row>
    <row r="10323" spans="1:9" ht="11.25" customHeight="1" x14ac:dyDescent="0.2">
      <c r="A10323" s="181">
        <v>107040</v>
      </c>
      <c r="B10323" s="182" t="s">
        <v>10115</v>
      </c>
      <c r="C10323" s="182" t="s">
        <v>171</v>
      </c>
      <c r="D10323" s="183"/>
      <c r="E10323" s="188" t="s">
        <v>15193</v>
      </c>
      <c r="F10323" s="186">
        <v>0</v>
      </c>
      <c r="G10323" s="185" t="s">
        <v>12571</v>
      </c>
      <c r="H10323" s="110" t="s">
        <v>6121</v>
      </c>
      <c r="I10323" s="110"/>
    </row>
    <row r="10324" spans="1:9" ht="11.25" customHeight="1" x14ac:dyDescent="0.2">
      <c r="A10324" s="181">
        <v>107041</v>
      </c>
      <c r="B10324" s="182" t="s">
        <v>4455</v>
      </c>
      <c r="C10324" s="182" t="s">
        <v>183</v>
      </c>
      <c r="D10324" s="183">
        <v>43685</v>
      </c>
      <c r="E10324" s="188" t="s">
        <v>15195</v>
      </c>
      <c r="F10324" s="186">
        <v>0</v>
      </c>
      <c r="G10324" s="185" t="s">
        <v>12573</v>
      </c>
      <c r="H10324" s="110" t="s">
        <v>6203</v>
      </c>
      <c r="I10324" s="110"/>
    </row>
    <row r="10325" spans="1:9" ht="11.25" customHeight="1" x14ac:dyDescent="0.2">
      <c r="A10325" s="181">
        <v>107042</v>
      </c>
      <c r="B10325" s="182" t="s">
        <v>5098</v>
      </c>
      <c r="C10325" s="182" t="s">
        <v>171</v>
      </c>
      <c r="D10325" s="183">
        <v>43685</v>
      </c>
      <c r="E10325" s="188" t="s">
        <v>15195</v>
      </c>
      <c r="F10325" s="186">
        <v>223892</v>
      </c>
      <c r="G10325" s="185" t="s">
        <v>6096</v>
      </c>
      <c r="H10325" s="110" t="s">
        <v>6362</v>
      </c>
      <c r="I10325" s="110"/>
    </row>
    <row r="10326" spans="1:9" ht="11.25" customHeight="1" x14ac:dyDescent="0.2">
      <c r="A10326" s="181">
        <v>107043</v>
      </c>
      <c r="B10326" s="182" t="s">
        <v>5016</v>
      </c>
      <c r="C10326" s="182" t="s">
        <v>178</v>
      </c>
      <c r="D10326" s="183">
        <v>43685</v>
      </c>
      <c r="E10326" s="188" t="s">
        <v>15195</v>
      </c>
      <c r="F10326" s="186">
        <v>107837.5</v>
      </c>
      <c r="G10326" s="185" t="s">
        <v>6096</v>
      </c>
      <c r="H10326" s="110" t="s">
        <v>6240</v>
      </c>
      <c r="I10326" s="110"/>
    </row>
    <row r="10327" spans="1:9" ht="11.25" customHeight="1" x14ac:dyDescent="0.2">
      <c r="A10327" s="181">
        <v>107044</v>
      </c>
      <c r="B10327" s="182" t="s">
        <v>5073</v>
      </c>
      <c r="C10327" s="182" t="s">
        <v>178</v>
      </c>
      <c r="D10327" s="183"/>
      <c r="E10327" s="188" t="s">
        <v>15193</v>
      </c>
      <c r="F10327" s="186">
        <v>143672.5</v>
      </c>
      <c r="G10327" s="185" t="s">
        <v>12575</v>
      </c>
      <c r="H10327" s="110" t="s">
        <v>6573</v>
      </c>
      <c r="I10327" s="110"/>
    </row>
    <row r="10328" spans="1:9" ht="11.25" customHeight="1" x14ac:dyDescent="0.2">
      <c r="A10328" s="181">
        <v>107045</v>
      </c>
      <c r="B10328" s="182" t="s">
        <v>5140</v>
      </c>
      <c r="C10328" s="182" t="s">
        <v>178</v>
      </c>
      <c r="D10328" s="183">
        <v>43538</v>
      </c>
      <c r="E10328" s="188" t="s">
        <v>15195</v>
      </c>
      <c r="F10328" s="186">
        <v>0</v>
      </c>
      <c r="G10328" s="185" t="s">
        <v>12577</v>
      </c>
      <c r="H10328" s="110" t="s">
        <v>6573</v>
      </c>
      <c r="I10328" s="110"/>
    </row>
    <row r="10329" spans="1:9" ht="11.25" customHeight="1" x14ac:dyDescent="0.2">
      <c r="A10329" s="181">
        <v>107046</v>
      </c>
      <c r="B10329" s="182" t="s">
        <v>5007</v>
      </c>
      <c r="C10329" s="182" t="s">
        <v>178</v>
      </c>
      <c r="D10329" s="184"/>
      <c r="E10329" s="188" t="s">
        <v>15193</v>
      </c>
      <c r="F10329" s="186">
        <v>57180</v>
      </c>
      <c r="G10329" s="185" t="s">
        <v>6096</v>
      </c>
      <c r="H10329" s="110" t="s">
        <v>7583</v>
      </c>
      <c r="I10329" s="110"/>
    </row>
    <row r="10330" spans="1:9" ht="11.25" customHeight="1" x14ac:dyDescent="0.2">
      <c r="A10330" s="181">
        <v>107047</v>
      </c>
      <c r="B10330" s="182" t="s">
        <v>5008</v>
      </c>
      <c r="C10330" s="182" t="s">
        <v>178</v>
      </c>
      <c r="D10330" s="183"/>
      <c r="E10330" s="188" t="s">
        <v>15193</v>
      </c>
      <c r="F10330" s="186">
        <v>0</v>
      </c>
      <c r="G10330" s="185" t="s">
        <v>12579</v>
      </c>
      <c r="H10330" s="110" t="s">
        <v>6203</v>
      </c>
      <c r="I10330" s="110"/>
    </row>
    <row r="10331" spans="1:9" ht="11.25" customHeight="1" x14ac:dyDescent="0.2">
      <c r="A10331" s="181">
        <v>107048</v>
      </c>
      <c r="B10331" s="182" t="s">
        <v>10114</v>
      </c>
      <c r="C10331" s="182" t="s">
        <v>178</v>
      </c>
      <c r="D10331" s="183"/>
      <c r="E10331" s="188" t="s">
        <v>15193</v>
      </c>
      <c r="F10331" s="186">
        <v>0</v>
      </c>
      <c r="G10331" s="185" t="s">
        <v>12580</v>
      </c>
      <c r="H10331" s="110" t="s">
        <v>6630</v>
      </c>
      <c r="I10331" s="110"/>
    </row>
    <row r="10332" spans="1:9" ht="11.25" customHeight="1" x14ac:dyDescent="0.2">
      <c r="A10332" s="181">
        <v>107049</v>
      </c>
      <c r="B10332" s="182" t="s">
        <v>4942</v>
      </c>
      <c r="C10332" s="182" t="s">
        <v>178</v>
      </c>
      <c r="D10332" s="183">
        <v>44592</v>
      </c>
      <c r="E10332" s="188" t="s">
        <v>7328</v>
      </c>
      <c r="F10332" s="186">
        <v>0</v>
      </c>
      <c r="G10332" s="185" t="s">
        <v>6096</v>
      </c>
      <c r="H10332" s="110" t="s">
        <v>6630</v>
      </c>
      <c r="I10332" s="110"/>
    </row>
    <row r="10333" spans="1:9" ht="11.25" customHeight="1" x14ac:dyDescent="0.2">
      <c r="A10333" s="181">
        <v>107050</v>
      </c>
      <c r="B10333" s="182" t="s">
        <v>4730</v>
      </c>
      <c r="C10333" s="182" t="s">
        <v>178</v>
      </c>
      <c r="D10333" s="183"/>
      <c r="E10333" s="188" t="s">
        <v>15193</v>
      </c>
      <c r="F10333" s="186">
        <v>74623</v>
      </c>
      <c r="G10333" s="185" t="s">
        <v>12573</v>
      </c>
      <c r="H10333" s="110" t="s">
        <v>6203</v>
      </c>
      <c r="I10333" s="110"/>
    </row>
    <row r="10334" spans="1:9" ht="11.25" customHeight="1" x14ac:dyDescent="0.2">
      <c r="A10334" s="181">
        <v>107051</v>
      </c>
      <c r="B10334" s="182" t="s">
        <v>4759</v>
      </c>
      <c r="C10334" s="182" t="s">
        <v>178</v>
      </c>
      <c r="D10334" s="183">
        <v>43816</v>
      </c>
      <c r="E10334" s="188" t="s">
        <v>15195</v>
      </c>
      <c r="F10334" s="186">
        <v>0</v>
      </c>
      <c r="G10334" s="185" t="s">
        <v>6548</v>
      </c>
      <c r="H10334" s="110" t="s">
        <v>6266</v>
      </c>
      <c r="I10334" s="110"/>
    </row>
    <row r="10335" spans="1:9" ht="11.25" customHeight="1" x14ac:dyDescent="0.2">
      <c r="A10335" s="181">
        <v>107052</v>
      </c>
      <c r="B10335" s="182" t="s">
        <v>8013</v>
      </c>
      <c r="C10335" s="182" t="s">
        <v>178</v>
      </c>
      <c r="D10335" s="183"/>
      <c r="E10335" s="188" t="s">
        <v>15193</v>
      </c>
      <c r="F10335" s="186">
        <v>26680</v>
      </c>
      <c r="G10335" s="185" t="s">
        <v>6096</v>
      </c>
      <c r="H10335" s="110" t="s">
        <v>6362</v>
      </c>
      <c r="I10335" s="110"/>
    </row>
    <row r="10336" spans="1:9" ht="11.25" customHeight="1" x14ac:dyDescent="0.2">
      <c r="A10336" s="181">
        <v>107053</v>
      </c>
      <c r="B10336" s="182" t="s">
        <v>5058</v>
      </c>
      <c r="C10336" s="182" t="s">
        <v>178</v>
      </c>
      <c r="D10336" s="183"/>
      <c r="E10336" s="188" t="s">
        <v>15193</v>
      </c>
      <c r="F10336" s="186">
        <v>0</v>
      </c>
      <c r="G10336" s="185" t="s">
        <v>12582</v>
      </c>
      <c r="H10336" s="110" t="s">
        <v>6630</v>
      </c>
      <c r="I10336" s="110"/>
    </row>
    <row r="10337" spans="1:9" ht="11.25" customHeight="1" x14ac:dyDescent="0.2">
      <c r="A10337" s="181">
        <v>107054</v>
      </c>
      <c r="B10337" s="182" t="s">
        <v>5059</v>
      </c>
      <c r="C10337" s="182" t="s">
        <v>178</v>
      </c>
      <c r="D10337" s="183"/>
      <c r="E10337" s="188" t="s">
        <v>15193</v>
      </c>
      <c r="F10337" s="186">
        <v>0</v>
      </c>
      <c r="G10337" s="185" t="s">
        <v>12583</v>
      </c>
      <c r="H10337" s="110" t="s">
        <v>6630</v>
      </c>
      <c r="I10337" s="110"/>
    </row>
    <row r="10338" spans="1:9" ht="11.25" customHeight="1" x14ac:dyDescent="0.2">
      <c r="A10338" s="181">
        <v>107055</v>
      </c>
      <c r="B10338" s="182" t="s">
        <v>4865</v>
      </c>
      <c r="C10338" s="182" t="s">
        <v>178</v>
      </c>
      <c r="D10338" s="183">
        <v>43535</v>
      </c>
      <c r="E10338" s="188" t="s">
        <v>15195</v>
      </c>
      <c r="F10338" s="186">
        <v>0</v>
      </c>
      <c r="G10338" s="185" t="s">
        <v>6096</v>
      </c>
      <c r="H10338" s="110" t="s">
        <v>6362</v>
      </c>
      <c r="I10338" s="110"/>
    </row>
    <row r="10339" spans="1:9" ht="11.25" customHeight="1" x14ac:dyDescent="0.2">
      <c r="A10339" s="181">
        <v>107056</v>
      </c>
      <c r="B10339" s="182" t="s">
        <v>4729</v>
      </c>
      <c r="C10339" s="182" t="s">
        <v>178</v>
      </c>
      <c r="D10339" s="183"/>
      <c r="E10339" s="188" t="s">
        <v>15193</v>
      </c>
      <c r="F10339" s="186">
        <v>1933</v>
      </c>
      <c r="G10339" s="185" t="s">
        <v>6096</v>
      </c>
      <c r="H10339" s="110" t="s">
        <v>6406</v>
      </c>
      <c r="I10339" s="110"/>
    </row>
    <row r="10340" spans="1:9" ht="11.25" customHeight="1" x14ac:dyDescent="0.2">
      <c r="A10340" s="181">
        <v>107057</v>
      </c>
      <c r="B10340" s="182" t="s">
        <v>4868</v>
      </c>
      <c r="C10340" s="182" t="s">
        <v>178</v>
      </c>
      <c r="D10340" s="183">
        <v>43685</v>
      </c>
      <c r="E10340" s="188" t="s">
        <v>15195</v>
      </c>
      <c r="F10340" s="186">
        <v>0</v>
      </c>
      <c r="G10340" s="185" t="s">
        <v>6096</v>
      </c>
      <c r="H10340" s="110" t="s">
        <v>6406</v>
      </c>
      <c r="I10340" s="110"/>
    </row>
    <row r="10341" spans="1:9" ht="11.25" customHeight="1" x14ac:dyDescent="0.2">
      <c r="A10341" s="181">
        <v>107058</v>
      </c>
      <c r="B10341" s="182" t="s">
        <v>5004</v>
      </c>
      <c r="C10341" s="182" t="s">
        <v>178</v>
      </c>
      <c r="D10341" s="183"/>
      <c r="E10341" s="188" t="s">
        <v>15193</v>
      </c>
      <c r="F10341" s="186">
        <v>276080</v>
      </c>
      <c r="G10341" s="185" t="s">
        <v>6096</v>
      </c>
      <c r="H10341" s="110" t="s">
        <v>6406</v>
      </c>
      <c r="I10341" s="110"/>
    </row>
    <row r="10342" spans="1:9" ht="11.25" customHeight="1" x14ac:dyDescent="0.2">
      <c r="A10342" s="181">
        <v>107059</v>
      </c>
      <c r="B10342" s="182" t="s">
        <v>10113</v>
      </c>
      <c r="C10342" s="182" t="s">
        <v>178</v>
      </c>
      <c r="D10342" s="183"/>
      <c r="E10342" s="188" t="s">
        <v>15193</v>
      </c>
      <c r="F10342" s="186">
        <v>0</v>
      </c>
      <c r="G10342" s="185" t="s">
        <v>6096</v>
      </c>
      <c r="H10342" s="110" t="s">
        <v>6406</v>
      </c>
      <c r="I10342" s="110"/>
    </row>
    <row r="10343" spans="1:9" ht="11.25" customHeight="1" x14ac:dyDescent="0.2">
      <c r="A10343" s="181">
        <v>107060</v>
      </c>
      <c r="B10343" s="182" t="s">
        <v>10112</v>
      </c>
      <c r="C10343" s="182" t="s">
        <v>178</v>
      </c>
      <c r="D10343" s="183">
        <v>43685</v>
      </c>
      <c r="E10343" s="188" t="s">
        <v>15195</v>
      </c>
      <c r="F10343" s="186">
        <v>0</v>
      </c>
      <c r="G10343" s="185" t="s">
        <v>6096</v>
      </c>
      <c r="H10343" s="110" t="s">
        <v>6406</v>
      </c>
      <c r="I10343" s="110"/>
    </row>
    <row r="10344" spans="1:9" ht="11.25" customHeight="1" x14ac:dyDescent="0.2">
      <c r="A10344" s="181">
        <v>107061</v>
      </c>
      <c r="B10344" s="182" t="s">
        <v>5005</v>
      </c>
      <c r="C10344" s="182" t="s">
        <v>178</v>
      </c>
      <c r="D10344" s="184"/>
      <c r="E10344" s="188" t="s">
        <v>15193</v>
      </c>
      <c r="F10344" s="186">
        <v>718760</v>
      </c>
      <c r="G10344" s="185" t="s">
        <v>6096</v>
      </c>
      <c r="H10344" s="110" t="s">
        <v>6406</v>
      </c>
      <c r="I10344" s="110"/>
    </row>
    <row r="10345" spans="1:9" ht="11.25" customHeight="1" x14ac:dyDescent="0.2">
      <c r="A10345" s="181">
        <v>107062</v>
      </c>
      <c r="B10345" s="182" t="s">
        <v>10111</v>
      </c>
      <c r="C10345" s="182" t="s">
        <v>178</v>
      </c>
      <c r="D10345" s="183">
        <v>43738</v>
      </c>
      <c r="E10345" s="188" t="s">
        <v>15195</v>
      </c>
      <c r="F10345" s="186">
        <v>0</v>
      </c>
      <c r="G10345" s="185" t="s">
        <v>6096</v>
      </c>
      <c r="H10345" s="110" t="s">
        <v>6345</v>
      </c>
      <c r="I10345" s="110"/>
    </row>
    <row r="10346" spans="1:9" ht="11.25" customHeight="1" x14ac:dyDescent="0.2">
      <c r="A10346" s="181">
        <v>107063</v>
      </c>
      <c r="B10346" s="182" t="s">
        <v>5161</v>
      </c>
      <c r="C10346" s="182" t="s">
        <v>178</v>
      </c>
      <c r="D10346" s="183"/>
      <c r="E10346" s="188" t="s">
        <v>15193</v>
      </c>
      <c r="F10346" s="186">
        <v>185068</v>
      </c>
      <c r="G10346" s="185" t="s">
        <v>6096</v>
      </c>
      <c r="H10346" s="110" t="s">
        <v>6345</v>
      </c>
      <c r="I10346" s="110"/>
    </row>
    <row r="10347" spans="1:9" ht="11.25" customHeight="1" x14ac:dyDescent="0.2">
      <c r="A10347" s="181">
        <v>107064</v>
      </c>
      <c r="B10347" s="182" t="s">
        <v>5006</v>
      </c>
      <c r="C10347" s="182" t="s">
        <v>178</v>
      </c>
      <c r="D10347" s="183"/>
      <c r="E10347" s="188" t="s">
        <v>15193</v>
      </c>
      <c r="F10347" s="186">
        <v>0</v>
      </c>
      <c r="G10347" s="185" t="s">
        <v>6096</v>
      </c>
      <c r="H10347" s="110" t="s">
        <v>6345</v>
      </c>
      <c r="I10347" s="110"/>
    </row>
    <row r="10348" spans="1:9" ht="11.25" customHeight="1" x14ac:dyDescent="0.2">
      <c r="A10348" s="181">
        <v>107065</v>
      </c>
      <c r="B10348" s="182" t="s">
        <v>5162</v>
      </c>
      <c r="C10348" s="182" t="s">
        <v>178</v>
      </c>
      <c r="D10348" s="183"/>
      <c r="E10348" s="188" t="s">
        <v>15193</v>
      </c>
      <c r="F10348" s="186">
        <v>0</v>
      </c>
      <c r="G10348" s="185" t="s">
        <v>6096</v>
      </c>
      <c r="H10348" s="110" t="s">
        <v>6345</v>
      </c>
      <c r="I10348" s="110"/>
    </row>
    <row r="10349" spans="1:9" ht="11.25" customHeight="1" x14ac:dyDescent="0.2">
      <c r="A10349" s="181">
        <v>107066</v>
      </c>
      <c r="B10349" s="182" t="s">
        <v>5044</v>
      </c>
      <c r="C10349" s="182" t="s">
        <v>178</v>
      </c>
      <c r="D10349" s="184"/>
      <c r="E10349" s="188" t="s">
        <v>15193</v>
      </c>
      <c r="F10349" s="186">
        <v>0</v>
      </c>
      <c r="G10349" s="185" t="s">
        <v>12585</v>
      </c>
      <c r="H10349" s="110" t="s">
        <v>6141</v>
      </c>
      <c r="I10349" s="110"/>
    </row>
    <row r="10350" spans="1:9" ht="11.25" customHeight="1" x14ac:dyDescent="0.2">
      <c r="A10350" s="181">
        <v>107067</v>
      </c>
      <c r="B10350" s="182" t="s">
        <v>4996</v>
      </c>
      <c r="C10350" s="182" t="s">
        <v>178</v>
      </c>
      <c r="D10350" s="184"/>
      <c r="E10350" s="188" t="s">
        <v>15193</v>
      </c>
      <c r="F10350" s="186">
        <v>0</v>
      </c>
      <c r="G10350" s="185" t="s">
        <v>12586</v>
      </c>
      <c r="H10350" s="110" t="s">
        <v>6406</v>
      </c>
      <c r="I10350" s="110"/>
    </row>
    <row r="10351" spans="1:9" ht="11.25" customHeight="1" x14ac:dyDescent="0.2">
      <c r="A10351" s="181">
        <v>107068</v>
      </c>
      <c r="B10351" s="182" t="s">
        <v>10110</v>
      </c>
      <c r="C10351" s="182" t="s">
        <v>178</v>
      </c>
      <c r="D10351" s="183"/>
      <c r="E10351" s="188" t="s">
        <v>15193</v>
      </c>
      <c r="F10351" s="186">
        <v>0</v>
      </c>
      <c r="G10351" s="185" t="s">
        <v>6096</v>
      </c>
      <c r="H10351" s="110" t="s">
        <v>6406</v>
      </c>
      <c r="I10351" s="110"/>
    </row>
    <row r="10352" spans="1:9" ht="11.25" customHeight="1" x14ac:dyDescent="0.2">
      <c r="A10352" s="181">
        <v>107069</v>
      </c>
      <c r="B10352" s="182" t="s">
        <v>10109</v>
      </c>
      <c r="C10352" s="182" t="s">
        <v>178</v>
      </c>
      <c r="D10352" s="183"/>
      <c r="E10352" s="188" t="s">
        <v>15193</v>
      </c>
      <c r="F10352" s="186">
        <v>0</v>
      </c>
      <c r="G10352" s="185" t="s">
        <v>6096</v>
      </c>
      <c r="H10352" s="110" t="s">
        <v>6406</v>
      </c>
      <c r="I10352" s="110"/>
    </row>
    <row r="10353" spans="1:9" ht="11.25" customHeight="1" x14ac:dyDescent="0.2">
      <c r="A10353" s="181">
        <v>107070</v>
      </c>
      <c r="B10353" s="182" t="s">
        <v>10108</v>
      </c>
      <c r="C10353" s="182" t="s">
        <v>178</v>
      </c>
      <c r="D10353" s="183"/>
      <c r="E10353" s="188" t="s">
        <v>15193</v>
      </c>
      <c r="F10353" s="186">
        <v>0</v>
      </c>
      <c r="G10353" s="185" t="s">
        <v>6096</v>
      </c>
      <c r="H10353" s="110" t="s">
        <v>6406</v>
      </c>
      <c r="I10353" s="110"/>
    </row>
    <row r="10354" spans="1:9" ht="11.25" customHeight="1" x14ac:dyDescent="0.2">
      <c r="A10354" s="181">
        <v>107071</v>
      </c>
      <c r="B10354" s="182" t="s">
        <v>4870</v>
      </c>
      <c r="C10354" s="182" t="s">
        <v>178</v>
      </c>
      <c r="D10354" s="183"/>
      <c r="E10354" s="188" t="s">
        <v>15193</v>
      </c>
      <c r="F10354" s="186">
        <v>0</v>
      </c>
      <c r="G10354" s="185" t="s">
        <v>6096</v>
      </c>
      <c r="H10354" s="110" t="s">
        <v>6406</v>
      </c>
      <c r="I10354" s="110"/>
    </row>
    <row r="10355" spans="1:9" ht="11.25" customHeight="1" x14ac:dyDescent="0.2">
      <c r="A10355" s="181">
        <v>107072</v>
      </c>
      <c r="B10355" s="182" t="s">
        <v>4859</v>
      </c>
      <c r="C10355" s="182" t="s">
        <v>178</v>
      </c>
      <c r="D10355" s="183"/>
      <c r="E10355" s="188" t="s">
        <v>15193</v>
      </c>
      <c r="F10355" s="186">
        <v>0</v>
      </c>
      <c r="G10355" s="185" t="s">
        <v>12591</v>
      </c>
      <c r="H10355" s="110" t="s">
        <v>6141</v>
      </c>
      <c r="I10355" s="110"/>
    </row>
    <row r="10356" spans="1:9" ht="11.25" customHeight="1" x14ac:dyDescent="0.2">
      <c r="A10356" s="181">
        <v>107073</v>
      </c>
      <c r="B10356" s="182" t="s">
        <v>4723</v>
      </c>
      <c r="C10356" s="182" t="s">
        <v>178</v>
      </c>
      <c r="D10356" s="183"/>
      <c r="E10356" s="188" t="s">
        <v>15193</v>
      </c>
      <c r="F10356" s="186">
        <v>0</v>
      </c>
      <c r="G10356" s="185" t="s">
        <v>6584</v>
      </c>
      <c r="H10356" s="110" t="s">
        <v>6141</v>
      </c>
      <c r="I10356" s="110"/>
    </row>
    <row r="10357" spans="1:9" ht="11.25" customHeight="1" x14ac:dyDescent="0.2">
      <c r="A10357" s="181">
        <v>107074</v>
      </c>
      <c r="B10357" s="182" t="s">
        <v>4724</v>
      </c>
      <c r="C10357" s="182" t="s">
        <v>178</v>
      </c>
      <c r="D10357" s="183"/>
      <c r="E10357" s="188" t="s">
        <v>15193</v>
      </c>
      <c r="F10357" s="186">
        <v>0</v>
      </c>
      <c r="G10357" s="185" t="s">
        <v>6096</v>
      </c>
      <c r="H10357" s="110" t="s">
        <v>6406</v>
      </c>
      <c r="I10357" s="110"/>
    </row>
    <row r="10358" spans="1:9" ht="11.25" customHeight="1" x14ac:dyDescent="0.2">
      <c r="A10358" s="181">
        <v>107075</v>
      </c>
      <c r="B10358" s="182" t="s">
        <v>4725</v>
      </c>
      <c r="C10358" s="182" t="s">
        <v>178</v>
      </c>
      <c r="D10358" s="183"/>
      <c r="E10358" s="188" t="s">
        <v>15193</v>
      </c>
      <c r="F10358" s="186">
        <v>0</v>
      </c>
      <c r="G10358" s="185" t="s">
        <v>12593</v>
      </c>
      <c r="H10358" s="110" t="s">
        <v>6406</v>
      </c>
      <c r="I10358" s="110"/>
    </row>
    <row r="10359" spans="1:9" ht="11.25" customHeight="1" x14ac:dyDescent="0.2">
      <c r="A10359" s="181">
        <v>107076</v>
      </c>
      <c r="B10359" s="182" t="s">
        <v>4726</v>
      </c>
      <c r="C10359" s="182" t="s">
        <v>178</v>
      </c>
      <c r="D10359" s="183"/>
      <c r="E10359" s="188" t="s">
        <v>15193</v>
      </c>
      <c r="F10359" s="186">
        <v>0</v>
      </c>
      <c r="G10359" s="185" t="s">
        <v>6096</v>
      </c>
      <c r="H10359" s="110" t="s">
        <v>6406</v>
      </c>
      <c r="I10359" s="110"/>
    </row>
    <row r="10360" spans="1:9" ht="11.25" customHeight="1" x14ac:dyDescent="0.2">
      <c r="A10360" s="181">
        <v>107077</v>
      </c>
      <c r="B10360" s="182" t="s">
        <v>10107</v>
      </c>
      <c r="C10360" s="182" t="s">
        <v>178</v>
      </c>
      <c r="D10360" s="183"/>
      <c r="E10360" s="188" t="s">
        <v>15193</v>
      </c>
      <c r="F10360" s="186">
        <v>0</v>
      </c>
      <c r="G10360" s="185" t="s">
        <v>6096</v>
      </c>
      <c r="H10360" s="110" t="s">
        <v>6406</v>
      </c>
      <c r="I10360" s="110"/>
    </row>
    <row r="10361" spans="1:9" ht="11.25" customHeight="1" x14ac:dyDescent="0.2">
      <c r="A10361" s="181">
        <v>107078</v>
      </c>
      <c r="B10361" s="182" t="s">
        <v>4866</v>
      </c>
      <c r="C10361" s="182" t="s">
        <v>178</v>
      </c>
      <c r="D10361" s="183"/>
      <c r="E10361" s="188" t="s">
        <v>15193</v>
      </c>
      <c r="F10361" s="186">
        <v>0</v>
      </c>
      <c r="G10361" s="185" t="s">
        <v>6096</v>
      </c>
      <c r="H10361" s="110" t="s">
        <v>6406</v>
      </c>
      <c r="I10361" s="110"/>
    </row>
    <row r="10362" spans="1:9" ht="11.25" customHeight="1" x14ac:dyDescent="0.2">
      <c r="A10362" s="181">
        <v>107079</v>
      </c>
      <c r="B10362" s="182" t="s">
        <v>10106</v>
      </c>
      <c r="C10362" s="182" t="s">
        <v>178</v>
      </c>
      <c r="D10362" s="183"/>
      <c r="E10362" s="188" t="s">
        <v>15193</v>
      </c>
      <c r="F10362" s="186">
        <v>0</v>
      </c>
      <c r="G10362" s="185" t="s">
        <v>6096</v>
      </c>
      <c r="H10362" s="110" t="s">
        <v>6406</v>
      </c>
      <c r="I10362" s="110"/>
    </row>
    <row r="10363" spans="1:9" ht="11.25" customHeight="1" x14ac:dyDescent="0.2">
      <c r="A10363" s="181">
        <v>107080</v>
      </c>
      <c r="B10363" s="182" t="s">
        <v>10105</v>
      </c>
      <c r="C10363" s="182" t="s">
        <v>178</v>
      </c>
      <c r="D10363" s="183"/>
      <c r="E10363" s="188" t="s">
        <v>15193</v>
      </c>
      <c r="F10363" s="186">
        <v>0</v>
      </c>
      <c r="G10363" s="185" t="s">
        <v>6096</v>
      </c>
      <c r="H10363" s="110" t="s">
        <v>6406</v>
      </c>
      <c r="I10363" s="110"/>
    </row>
    <row r="10364" spans="1:9" ht="11.25" customHeight="1" x14ac:dyDescent="0.2">
      <c r="A10364" s="181">
        <v>107081</v>
      </c>
      <c r="B10364" s="182" t="s">
        <v>10104</v>
      </c>
      <c r="C10364" s="182" t="s">
        <v>178</v>
      </c>
      <c r="D10364" s="183"/>
      <c r="E10364" s="188" t="s">
        <v>15193</v>
      </c>
      <c r="F10364" s="186">
        <v>0</v>
      </c>
      <c r="G10364" s="185" t="s">
        <v>6096</v>
      </c>
      <c r="H10364" s="110" t="s">
        <v>6406</v>
      </c>
      <c r="I10364" s="110"/>
    </row>
    <row r="10365" spans="1:9" ht="11.25" customHeight="1" x14ac:dyDescent="0.2">
      <c r="A10365" s="181">
        <v>107082</v>
      </c>
      <c r="B10365" s="182" t="s">
        <v>10103</v>
      </c>
      <c r="C10365" s="182" t="s">
        <v>178</v>
      </c>
      <c r="D10365" s="183">
        <v>44719</v>
      </c>
      <c r="E10365" s="188" t="s">
        <v>7328</v>
      </c>
      <c r="F10365" s="186">
        <v>0</v>
      </c>
      <c r="G10365" s="185" t="s">
        <v>6096</v>
      </c>
      <c r="H10365" s="110" t="s">
        <v>6345</v>
      </c>
      <c r="I10365" s="110"/>
    </row>
    <row r="10366" spans="1:9" ht="11.25" customHeight="1" x14ac:dyDescent="0.2">
      <c r="A10366" s="181">
        <v>107083</v>
      </c>
      <c r="B10366" s="182" t="s">
        <v>6263</v>
      </c>
      <c r="C10366" s="182" t="s">
        <v>178</v>
      </c>
      <c r="D10366" s="183"/>
      <c r="E10366" s="188" t="s">
        <v>15193</v>
      </c>
      <c r="F10366" s="186">
        <v>3157851</v>
      </c>
      <c r="G10366" s="185" t="s">
        <v>6096</v>
      </c>
      <c r="H10366" s="110" t="s">
        <v>6345</v>
      </c>
      <c r="I10366" s="110"/>
    </row>
    <row r="10367" spans="1:9" ht="11.25" customHeight="1" x14ac:dyDescent="0.2">
      <c r="A10367" s="181">
        <v>107084</v>
      </c>
      <c r="B10367" s="182" t="s">
        <v>10102</v>
      </c>
      <c r="C10367" s="182" t="s">
        <v>178</v>
      </c>
      <c r="D10367" s="183"/>
      <c r="E10367" s="188" t="s">
        <v>15193</v>
      </c>
      <c r="F10367" s="186">
        <v>0</v>
      </c>
      <c r="G10367" s="185" t="s">
        <v>6096</v>
      </c>
      <c r="H10367" s="110" t="s">
        <v>6345</v>
      </c>
      <c r="I10367" s="110"/>
    </row>
    <row r="10368" spans="1:9" ht="11.25" customHeight="1" x14ac:dyDescent="0.2">
      <c r="A10368" s="181">
        <v>107085</v>
      </c>
      <c r="B10368" s="182" t="s">
        <v>10101</v>
      </c>
      <c r="C10368" s="182" t="s">
        <v>178</v>
      </c>
      <c r="D10368" s="183"/>
      <c r="E10368" s="188" t="s">
        <v>15193</v>
      </c>
      <c r="F10368" s="186">
        <v>0</v>
      </c>
      <c r="G10368" s="185" t="s">
        <v>6096</v>
      </c>
      <c r="H10368" s="110" t="s">
        <v>6345</v>
      </c>
      <c r="I10368" s="110"/>
    </row>
    <row r="10369" spans="1:9" ht="11.25" customHeight="1" x14ac:dyDescent="0.2">
      <c r="A10369" s="181">
        <v>107086</v>
      </c>
      <c r="B10369" s="182" t="s">
        <v>10100</v>
      </c>
      <c r="C10369" s="182" t="s">
        <v>178</v>
      </c>
      <c r="D10369" s="183"/>
      <c r="E10369" s="188" t="s">
        <v>15193</v>
      </c>
      <c r="F10369" s="186">
        <v>0</v>
      </c>
      <c r="G10369" s="185" t="s">
        <v>6096</v>
      </c>
      <c r="H10369" s="110" t="s">
        <v>6345</v>
      </c>
      <c r="I10369" s="110"/>
    </row>
    <row r="10370" spans="1:9" ht="11.25" customHeight="1" x14ac:dyDescent="0.2">
      <c r="A10370" s="181">
        <v>107087</v>
      </c>
      <c r="B10370" s="182" t="s">
        <v>10099</v>
      </c>
      <c r="C10370" s="182" t="s">
        <v>178</v>
      </c>
      <c r="D10370" s="183"/>
      <c r="E10370" s="188" t="s">
        <v>15193</v>
      </c>
      <c r="F10370" s="186">
        <v>0</v>
      </c>
      <c r="G10370" s="185" t="s">
        <v>6096</v>
      </c>
      <c r="H10370" s="110" t="s">
        <v>6345</v>
      </c>
      <c r="I10370" s="110"/>
    </row>
    <row r="10371" spans="1:9" ht="11.25" customHeight="1" x14ac:dyDescent="0.2">
      <c r="A10371" s="181">
        <v>107088</v>
      </c>
      <c r="B10371" s="182" t="s">
        <v>10098</v>
      </c>
      <c r="C10371" s="182" t="s">
        <v>178</v>
      </c>
      <c r="D10371" s="183"/>
      <c r="E10371" s="188" t="s">
        <v>15193</v>
      </c>
      <c r="F10371" s="186">
        <v>0</v>
      </c>
      <c r="G10371" s="185" t="s">
        <v>6096</v>
      </c>
      <c r="H10371" s="110" t="s">
        <v>6345</v>
      </c>
      <c r="I10371" s="110"/>
    </row>
    <row r="10372" spans="1:9" ht="11.25" customHeight="1" x14ac:dyDescent="0.2">
      <c r="A10372" s="181">
        <v>107089</v>
      </c>
      <c r="B10372" s="182" t="s">
        <v>10097</v>
      </c>
      <c r="C10372" s="182" t="s">
        <v>178</v>
      </c>
      <c r="D10372" s="183"/>
      <c r="E10372" s="188" t="s">
        <v>15193</v>
      </c>
      <c r="F10372" s="186">
        <v>0</v>
      </c>
      <c r="G10372" s="185" t="s">
        <v>6096</v>
      </c>
      <c r="H10372" s="110" t="s">
        <v>6345</v>
      </c>
      <c r="I10372" s="110"/>
    </row>
    <row r="10373" spans="1:9" ht="11.25" customHeight="1" x14ac:dyDescent="0.2">
      <c r="A10373" s="181">
        <v>107090</v>
      </c>
      <c r="B10373" s="182" t="s">
        <v>10096</v>
      </c>
      <c r="C10373" s="182" t="s">
        <v>178</v>
      </c>
      <c r="D10373" s="183"/>
      <c r="E10373" s="188" t="s">
        <v>15193</v>
      </c>
      <c r="F10373" s="186">
        <v>0</v>
      </c>
      <c r="G10373" s="185" t="s">
        <v>6096</v>
      </c>
      <c r="H10373" s="110" t="s">
        <v>6345</v>
      </c>
      <c r="I10373" s="110"/>
    </row>
    <row r="10374" spans="1:9" ht="11.25" customHeight="1" x14ac:dyDescent="0.2">
      <c r="A10374" s="181">
        <v>107091</v>
      </c>
      <c r="B10374" s="182" t="s">
        <v>10095</v>
      </c>
      <c r="C10374" s="182" t="s">
        <v>178</v>
      </c>
      <c r="D10374" s="183"/>
      <c r="E10374" s="188" t="s">
        <v>15193</v>
      </c>
      <c r="F10374" s="186">
        <v>0</v>
      </c>
      <c r="G10374" s="185" t="s">
        <v>6096</v>
      </c>
      <c r="H10374" s="110" t="s">
        <v>6345</v>
      </c>
      <c r="I10374" s="110"/>
    </row>
    <row r="10375" spans="1:9" ht="11.25" customHeight="1" x14ac:dyDescent="0.2">
      <c r="A10375" s="181">
        <v>107092</v>
      </c>
      <c r="B10375" s="182" t="s">
        <v>10094</v>
      </c>
      <c r="C10375" s="182" t="s">
        <v>178</v>
      </c>
      <c r="D10375" s="184"/>
      <c r="E10375" s="188" t="s">
        <v>15193</v>
      </c>
      <c r="F10375" s="186">
        <v>0</v>
      </c>
      <c r="G10375" s="185" t="s">
        <v>6096</v>
      </c>
      <c r="H10375" s="110" t="s">
        <v>6345</v>
      </c>
      <c r="I10375" s="110"/>
    </row>
    <row r="10376" spans="1:9" ht="11.25" customHeight="1" x14ac:dyDescent="0.2">
      <c r="A10376" s="181">
        <v>107093</v>
      </c>
      <c r="B10376" s="182" t="s">
        <v>10093</v>
      </c>
      <c r="C10376" s="182" t="s">
        <v>178</v>
      </c>
      <c r="D10376" s="183"/>
      <c r="E10376" s="188" t="s">
        <v>15193</v>
      </c>
      <c r="F10376" s="186">
        <v>0</v>
      </c>
      <c r="G10376" s="185" t="s">
        <v>6096</v>
      </c>
      <c r="H10376" s="110" t="s">
        <v>6345</v>
      </c>
      <c r="I10376" s="110"/>
    </row>
    <row r="10377" spans="1:9" ht="11.25" customHeight="1" x14ac:dyDescent="0.2">
      <c r="A10377" s="181">
        <v>107094</v>
      </c>
      <c r="B10377" s="182" t="s">
        <v>10092</v>
      </c>
      <c r="C10377" s="182" t="s">
        <v>178</v>
      </c>
      <c r="D10377" s="183"/>
      <c r="E10377" s="188" t="s">
        <v>15193</v>
      </c>
      <c r="F10377" s="186">
        <v>0</v>
      </c>
      <c r="G10377" s="185" t="s">
        <v>6096</v>
      </c>
      <c r="H10377" s="110" t="s">
        <v>6345</v>
      </c>
      <c r="I10377" s="110"/>
    </row>
    <row r="10378" spans="1:9" ht="11.25" customHeight="1" x14ac:dyDescent="0.2">
      <c r="A10378" s="181">
        <v>107095</v>
      </c>
      <c r="B10378" s="182" t="s">
        <v>10091</v>
      </c>
      <c r="C10378" s="182" t="s">
        <v>178</v>
      </c>
      <c r="D10378" s="183"/>
      <c r="E10378" s="188" t="s">
        <v>15193</v>
      </c>
      <c r="F10378" s="186">
        <v>0</v>
      </c>
      <c r="G10378" s="185" t="s">
        <v>6096</v>
      </c>
      <c r="H10378" s="110" t="s">
        <v>6345</v>
      </c>
      <c r="I10378" s="110"/>
    </row>
    <row r="10379" spans="1:9" ht="11.25" customHeight="1" x14ac:dyDescent="0.2">
      <c r="A10379" s="181">
        <v>107096</v>
      </c>
      <c r="B10379" s="182" t="s">
        <v>10090</v>
      </c>
      <c r="C10379" s="182" t="s">
        <v>183</v>
      </c>
      <c r="D10379" s="184"/>
      <c r="E10379" s="188" t="s">
        <v>15193</v>
      </c>
      <c r="F10379" s="186">
        <v>0</v>
      </c>
      <c r="G10379" s="185" t="s">
        <v>6096</v>
      </c>
      <c r="H10379" s="110" t="s">
        <v>6345</v>
      </c>
      <c r="I10379" s="110"/>
    </row>
    <row r="10380" spans="1:9" ht="11.25" customHeight="1" x14ac:dyDescent="0.2">
      <c r="A10380" s="181">
        <v>107097</v>
      </c>
      <c r="B10380" s="182" t="s">
        <v>5186</v>
      </c>
      <c r="C10380" s="182" t="s">
        <v>751</v>
      </c>
      <c r="D10380" s="183"/>
      <c r="E10380" s="188" t="s">
        <v>15193</v>
      </c>
      <c r="F10380" s="186">
        <v>0</v>
      </c>
      <c r="G10380" s="185" t="s">
        <v>6096</v>
      </c>
      <c r="H10380" s="110" t="s">
        <v>6345</v>
      </c>
      <c r="I10380" s="110"/>
    </row>
    <row r="10381" spans="1:9" ht="11.25" customHeight="1" x14ac:dyDescent="0.2">
      <c r="A10381" s="181">
        <v>107098</v>
      </c>
      <c r="B10381" s="182" t="s">
        <v>4974</v>
      </c>
      <c r="C10381" s="182" t="s">
        <v>868</v>
      </c>
      <c r="D10381" s="183"/>
      <c r="E10381" s="188" t="s">
        <v>15193</v>
      </c>
      <c r="F10381" s="186">
        <v>0</v>
      </c>
      <c r="G10381" s="185" t="s">
        <v>12601</v>
      </c>
      <c r="H10381" s="110" t="s">
        <v>7184</v>
      </c>
      <c r="I10381" s="110"/>
    </row>
    <row r="10382" spans="1:9" ht="11.25" customHeight="1" x14ac:dyDescent="0.2">
      <c r="A10382" s="181">
        <v>107100</v>
      </c>
      <c r="B10382" s="182" t="s">
        <v>5900</v>
      </c>
      <c r="C10382" s="182" t="s">
        <v>178</v>
      </c>
      <c r="D10382" s="183"/>
      <c r="E10382" s="188" t="s">
        <v>15193</v>
      </c>
      <c r="F10382" s="186">
        <v>0</v>
      </c>
      <c r="G10382" s="185" t="s">
        <v>12602</v>
      </c>
      <c r="H10382" s="110" t="s">
        <v>7184</v>
      </c>
      <c r="I10382" s="110"/>
    </row>
    <row r="10383" spans="1:9" ht="11.25" customHeight="1" x14ac:dyDescent="0.2">
      <c r="A10383" s="181">
        <v>107101</v>
      </c>
      <c r="B10383" s="182" t="s">
        <v>5210</v>
      </c>
      <c r="C10383" s="182" t="s">
        <v>178</v>
      </c>
      <c r="D10383" s="183"/>
      <c r="E10383" s="188" t="s">
        <v>15193</v>
      </c>
      <c r="F10383" s="186">
        <v>0</v>
      </c>
      <c r="G10383" s="185" t="s">
        <v>12603</v>
      </c>
      <c r="H10383" s="110" t="s">
        <v>7184</v>
      </c>
      <c r="I10383" s="110"/>
    </row>
    <row r="10384" spans="1:9" ht="11.25" customHeight="1" x14ac:dyDescent="0.2">
      <c r="A10384" s="181">
        <v>107102</v>
      </c>
      <c r="B10384" s="182" t="s">
        <v>4525</v>
      </c>
      <c r="C10384" s="182" t="s">
        <v>178</v>
      </c>
      <c r="D10384" s="183"/>
      <c r="E10384" s="188" t="s">
        <v>15193</v>
      </c>
      <c r="F10384" s="186">
        <v>0</v>
      </c>
      <c r="G10384" s="185" t="s">
        <v>12604</v>
      </c>
      <c r="H10384" s="110" t="s">
        <v>7184</v>
      </c>
      <c r="I10384" s="110"/>
    </row>
    <row r="10385" spans="1:9" ht="11.25" customHeight="1" x14ac:dyDescent="0.2">
      <c r="A10385" s="181">
        <v>107103</v>
      </c>
      <c r="B10385" s="182" t="s">
        <v>4839</v>
      </c>
      <c r="C10385" s="182" t="s">
        <v>178</v>
      </c>
      <c r="D10385" s="183"/>
      <c r="E10385" s="188" t="s">
        <v>15193</v>
      </c>
      <c r="F10385" s="186">
        <v>0</v>
      </c>
      <c r="G10385" s="185" t="s">
        <v>12605</v>
      </c>
      <c r="H10385" s="110" t="s">
        <v>7184</v>
      </c>
      <c r="I10385" s="110"/>
    </row>
    <row r="10386" spans="1:9" ht="11.25" customHeight="1" x14ac:dyDescent="0.2">
      <c r="A10386" s="181">
        <v>107104</v>
      </c>
      <c r="B10386" s="182" t="s">
        <v>4834</v>
      </c>
      <c r="C10386" s="182" t="s">
        <v>178</v>
      </c>
      <c r="D10386" s="183"/>
      <c r="E10386" s="188" t="s">
        <v>15193</v>
      </c>
      <c r="F10386" s="186">
        <v>0</v>
      </c>
      <c r="G10386" s="185" t="s">
        <v>12606</v>
      </c>
      <c r="H10386" s="110" t="s">
        <v>7184</v>
      </c>
      <c r="I10386" s="110"/>
    </row>
    <row r="10387" spans="1:9" ht="11.25" customHeight="1" x14ac:dyDescent="0.2">
      <c r="A10387" s="181">
        <v>107105</v>
      </c>
      <c r="B10387" s="182" t="s">
        <v>4824</v>
      </c>
      <c r="C10387" s="182" t="s">
        <v>178</v>
      </c>
      <c r="D10387" s="183"/>
      <c r="E10387" s="188" t="s">
        <v>15193</v>
      </c>
      <c r="F10387" s="186">
        <v>0</v>
      </c>
      <c r="G10387" s="185" t="s">
        <v>12607</v>
      </c>
      <c r="H10387" s="110" t="s">
        <v>7184</v>
      </c>
      <c r="I10387" s="110"/>
    </row>
    <row r="10388" spans="1:9" ht="11.25" customHeight="1" x14ac:dyDescent="0.2">
      <c r="A10388" s="181">
        <v>107106</v>
      </c>
      <c r="B10388" s="182" t="s">
        <v>4832</v>
      </c>
      <c r="C10388" s="182" t="s">
        <v>178</v>
      </c>
      <c r="D10388" s="183"/>
      <c r="E10388" s="188" t="s">
        <v>15193</v>
      </c>
      <c r="F10388" s="186">
        <v>0</v>
      </c>
      <c r="G10388" s="185" t="s">
        <v>12608</v>
      </c>
      <c r="H10388" s="110" t="s">
        <v>7184</v>
      </c>
      <c r="I10388" s="110"/>
    </row>
    <row r="10389" spans="1:9" ht="11.25" customHeight="1" x14ac:dyDescent="0.2">
      <c r="A10389" s="181">
        <v>107107</v>
      </c>
      <c r="B10389" s="182" t="s">
        <v>4837</v>
      </c>
      <c r="C10389" s="182" t="s">
        <v>178</v>
      </c>
      <c r="D10389" s="183"/>
      <c r="E10389" s="188" t="s">
        <v>15193</v>
      </c>
      <c r="F10389" s="186">
        <v>0</v>
      </c>
      <c r="G10389" s="185" t="s">
        <v>12609</v>
      </c>
      <c r="H10389" s="110" t="s">
        <v>7184</v>
      </c>
      <c r="I10389" s="110"/>
    </row>
    <row r="10390" spans="1:9" ht="11.25" customHeight="1" x14ac:dyDescent="0.2">
      <c r="A10390" s="181">
        <v>107108</v>
      </c>
      <c r="B10390" s="182" t="s">
        <v>4833</v>
      </c>
      <c r="C10390" s="182" t="s">
        <v>178</v>
      </c>
      <c r="D10390" s="183"/>
      <c r="E10390" s="188" t="s">
        <v>15193</v>
      </c>
      <c r="F10390" s="186">
        <v>0</v>
      </c>
      <c r="G10390" s="185" t="s">
        <v>12610</v>
      </c>
      <c r="H10390" s="110" t="s">
        <v>7184</v>
      </c>
      <c r="I10390" s="110"/>
    </row>
    <row r="10391" spans="1:9" ht="11.25" customHeight="1" x14ac:dyDescent="0.2">
      <c r="A10391" s="181">
        <v>107109</v>
      </c>
      <c r="B10391" s="182" t="s">
        <v>10088</v>
      </c>
      <c r="C10391" s="182" t="s">
        <v>178</v>
      </c>
      <c r="D10391" s="183"/>
      <c r="E10391" s="188" t="s">
        <v>15193</v>
      </c>
      <c r="F10391" s="186">
        <v>0</v>
      </c>
      <c r="G10391" s="185" t="s">
        <v>12611</v>
      </c>
      <c r="H10391" s="110" t="s">
        <v>7184</v>
      </c>
      <c r="I10391" s="110"/>
    </row>
    <row r="10392" spans="1:9" ht="11.25" customHeight="1" x14ac:dyDescent="0.2">
      <c r="A10392" s="181">
        <v>107110</v>
      </c>
      <c r="B10392" s="182" t="s">
        <v>10087</v>
      </c>
      <c r="C10392" s="182" t="s">
        <v>178</v>
      </c>
      <c r="D10392" s="183"/>
      <c r="E10392" s="188" t="s">
        <v>15193</v>
      </c>
      <c r="F10392" s="186">
        <v>0</v>
      </c>
      <c r="G10392" s="185" t="s">
        <v>12612</v>
      </c>
      <c r="H10392" s="110" t="s">
        <v>7184</v>
      </c>
      <c r="I10392" s="110"/>
    </row>
    <row r="10393" spans="1:9" ht="11.25" customHeight="1" x14ac:dyDescent="0.2">
      <c r="A10393" s="181">
        <v>107111</v>
      </c>
      <c r="B10393" s="182" t="s">
        <v>10086</v>
      </c>
      <c r="C10393" s="182" t="s">
        <v>178</v>
      </c>
      <c r="D10393" s="183"/>
      <c r="E10393" s="188" t="s">
        <v>15193</v>
      </c>
      <c r="F10393" s="186">
        <v>0</v>
      </c>
      <c r="G10393" s="185" t="s">
        <v>12614</v>
      </c>
      <c r="H10393" s="110" t="s">
        <v>7184</v>
      </c>
      <c r="I10393" s="110"/>
    </row>
    <row r="10394" spans="1:9" ht="11.25" customHeight="1" x14ac:dyDescent="0.2">
      <c r="A10394" s="181">
        <v>107112</v>
      </c>
      <c r="B10394" s="182" t="s">
        <v>10085</v>
      </c>
      <c r="C10394" s="182" t="s">
        <v>178</v>
      </c>
      <c r="D10394" s="183"/>
      <c r="E10394" s="188" t="s">
        <v>15193</v>
      </c>
      <c r="F10394" s="186">
        <v>0</v>
      </c>
      <c r="G10394" s="185" t="s">
        <v>12616</v>
      </c>
      <c r="H10394" s="110" t="s">
        <v>7184</v>
      </c>
      <c r="I10394" s="110"/>
    </row>
    <row r="10395" spans="1:9" ht="11.25" customHeight="1" x14ac:dyDescent="0.2">
      <c r="A10395" s="181">
        <v>107113</v>
      </c>
      <c r="B10395" s="182" t="s">
        <v>4821</v>
      </c>
      <c r="C10395" s="182" t="s">
        <v>178</v>
      </c>
      <c r="D10395" s="183"/>
      <c r="E10395" s="188" t="s">
        <v>15193</v>
      </c>
      <c r="F10395" s="186">
        <v>0</v>
      </c>
      <c r="G10395" s="185" t="s">
        <v>12618</v>
      </c>
      <c r="H10395" s="110" t="s">
        <v>7184</v>
      </c>
      <c r="I10395" s="110"/>
    </row>
    <row r="10396" spans="1:9" ht="11.25" customHeight="1" x14ac:dyDescent="0.2">
      <c r="A10396" s="181">
        <v>107114</v>
      </c>
      <c r="B10396" s="182" t="s">
        <v>4817</v>
      </c>
      <c r="C10396" s="182" t="s">
        <v>178</v>
      </c>
      <c r="D10396" s="183"/>
      <c r="E10396" s="188" t="s">
        <v>15193</v>
      </c>
      <c r="F10396" s="186">
        <v>0</v>
      </c>
      <c r="G10396" s="185" t="s">
        <v>12620</v>
      </c>
      <c r="H10396" s="110" t="s">
        <v>7184</v>
      </c>
      <c r="I10396" s="110"/>
    </row>
    <row r="10397" spans="1:9" ht="11.25" customHeight="1" x14ac:dyDescent="0.2">
      <c r="A10397" s="181">
        <v>107115</v>
      </c>
      <c r="B10397" s="182" t="s">
        <v>10084</v>
      </c>
      <c r="C10397" s="182" t="s">
        <v>178</v>
      </c>
      <c r="D10397" s="183"/>
      <c r="E10397" s="188" t="s">
        <v>15193</v>
      </c>
      <c r="F10397" s="186">
        <v>0</v>
      </c>
      <c r="G10397" s="185" t="s">
        <v>12622</v>
      </c>
      <c r="H10397" s="110" t="s">
        <v>7184</v>
      </c>
      <c r="I10397" s="110"/>
    </row>
    <row r="10398" spans="1:9" ht="11.25" customHeight="1" x14ac:dyDescent="0.2">
      <c r="A10398" s="181">
        <v>107116</v>
      </c>
      <c r="B10398" s="182" t="s">
        <v>4825</v>
      </c>
      <c r="C10398" s="182" t="s">
        <v>178</v>
      </c>
      <c r="D10398" s="183"/>
      <c r="E10398" s="188" t="s">
        <v>15193</v>
      </c>
      <c r="F10398" s="186">
        <v>0</v>
      </c>
      <c r="G10398" s="185" t="s">
        <v>12624</v>
      </c>
      <c r="H10398" s="110" t="s">
        <v>7184</v>
      </c>
      <c r="I10398" s="110"/>
    </row>
    <row r="10399" spans="1:9" ht="11.25" customHeight="1" x14ac:dyDescent="0.2">
      <c r="A10399" s="181">
        <v>107117</v>
      </c>
      <c r="B10399" s="182" t="s">
        <v>14774</v>
      </c>
      <c r="C10399" s="182" t="s">
        <v>178</v>
      </c>
      <c r="D10399" s="183"/>
      <c r="E10399" s="188" t="s">
        <v>15193</v>
      </c>
      <c r="F10399" s="186">
        <v>0</v>
      </c>
      <c r="G10399" s="185" t="s">
        <v>6096</v>
      </c>
      <c r="H10399" s="110" t="s">
        <v>6406</v>
      </c>
      <c r="I10399" s="110"/>
    </row>
    <row r="10400" spans="1:9" ht="11.25" customHeight="1" x14ac:dyDescent="0.2">
      <c r="A10400" s="181">
        <v>107118</v>
      </c>
      <c r="B10400" s="182" t="s">
        <v>4816</v>
      </c>
      <c r="C10400" s="182" t="s">
        <v>178</v>
      </c>
      <c r="D10400" s="183"/>
      <c r="E10400" s="188" t="s">
        <v>15193</v>
      </c>
      <c r="F10400" s="186">
        <v>0</v>
      </c>
      <c r="G10400" s="185" t="s">
        <v>12627</v>
      </c>
      <c r="H10400" s="110" t="s">
        <v>7184</v>
      </c>
      <c r="I10400" s="110"/>
    </row>
    <row r="10401" spans="1:9" ht="11.25" customHeight="1" x14ac:dyDescent="0.2">
      <c r="A10401" s="181">
        <v>107119</v>
      </c>
      <c r="B10401" s="182" t="s">
        <v>10083</v>
      </c>
      <c r="C10401" s="182" t="s">
        <v>178</v>
      </c>
      <c r="D10401" s="183"/>
      <c r="E10401" s="188" t="s">
        <v>15193</v>
      </c>
      <c r="F10401" s="186">
        <v>0</v>
      </c>
      <c r="G10401" s="185" t="s">
        <v>12629</v>
      </c>
      <c r="H10401" s="110" t="s">
        <v>7184</v>
      </c>
      <c r="I10401" s="110"/>
    </row>
    <row r="10402" spans="1:9" ht="11.25" customHeight="1" x14ac:dyDescent="0.2">
      <c r="A10402" s="181">
        <v>107120</v>
      </c>
      <c r="B10402" s="182" t="s">
        <v>10082</v>
      </c>
      <c r="C10402" s="182" t="s">
        <v>178</v>
      </c>
      <c r="D10402" s="183"/>
      <c r="E10402" s="188" t="s">
        <v>15193</v>
      </c>
      <c r="F10402" s="186">
        <v>0</v>
      </c>
      <c r="G10402" s="185" t="s">
        <v>12631</v>
      </c>
      <c r="H10402" s="110" t="s">
        <v>7184</v>
      </c>
      <c r="I10402" s="110"/>
    </row>
    <row r="10403" spans="1:9" ht="11.25" customHeight="1" x14ac:dyDescent="0.2">
      <c r="A10403" s="181">
        <v>107121</v>
      </c>
      <c r="B10403" s="182" t="s">
        <v>4819</v>
      </c>
      <c r="C10403" s="182" t="s">
        <v>178</v>
      </c>
      <c r="D10403" s="183"/>
      <c r="E10403" s="188" t="s">
        <v>15193</v>
      </c>
      <c r="F10403" s="186">
        <v>0</v>
      </c>
      <c r="G10403" s="185" t="s">
        <v>12633</v>
      </c>
      <c r="H10403" s="110" t="s">
        <v>7184</v>
      </c>
      <c r="I10403" s="110"/>
    </row>
    <row r="10404" spans="1:9" ht="11.25" customHeight="1" x14ac:dyDescent="0.2">
      <c r="A10404" s="181">
        <v>107122</v>
      </c>
      <c r="B10404" s="182" t="s">
        <v>4838</v>
      </c>
      <c r="C10404" s="182" t="s">
        <v>178</v>
      </c>
      <c r="D10404" s="183"/>
      <c r="E10404" s="188" t="s">
        <v>15193</v>
      </c>
      <c r="F10404" s="186">
        <v>0</v>
      </c>
      <c r="G10404" s="185" t="s">
        <v>12635</v>
      </c>
      <c r="H10404" s="110" t="s">
        <v>7184</v>
      </c>
      <c r="I10404" s="110"/>
    </row>
    <row r="10405" spans="1:9" ht="11.25" customHeight="1" x14ac:dyDescent="0.2">
      <c r="A10405" s="181">
        <v>107123</v>
      </c>
      <c r="B10405" s="182" t="s">
        <v>10081</v>
      </c>
      <c r="C10405" s="182" t="s">
        <v>178</v>
      </c>
      <c r="D10405" s="183"/>
      <c r="E10405" s="188" t="s">
        <v>15193</v>
      </c>
      <c r="F10405" s="186">
        <v>0</v>
      </c>
      <c r="G10405" s="185" t="s">
        <v>11368</v>
      </c>
      <c r="H10405" s="110" t="s">
        <v>6340</v>
      </c>
      <c r="I10405" s="110"/>
    </row>
    <row r="10406" spans="1:9" ht="11.25" customHeight="1" x14ac:dyDescent="0.2">
      <c r="A10406" s="181">
        <v>107124</v>
      </c>
      <c r="B10406" s="182" t="s">
        <v>4827</v>
      </c>
      <c r="C10406" s="182" t="s">
        <v>178</v>
      </c>
      <c r="D10406" s="183"/>
      <c r="E10406" s="188" t="s">
        <v>15193</v>
      </c>
      <c r="F10406" s="186">
        <v>0</v>
      </c>
      <c r="G10406" s="185" t="s">
        <v>12637</v>
      </c>
      <c r="H10406" s="110" t="s">
        <v>7249</v>
      </c>
      <c r="I10406" s="110"/>
    </row>
    <row r="10407" spans="1:9" ht="11.25" customHeight="1" x14ac:dyDescent="0.2">
      <c r="A10407" s="181">
        <v>107125</v>
      </c>
      <c r="B10407" s="182" t="s">
        <v>4818</v>
      </c>
      <c r="C10407" s="182" t="s">
        <v>178</v>
      </c>
      <c r="D10407" s="184"/>
      <c r="E10407" s="188" t="s">
        <v>15193</v>
      </c>
      <c r="F10407" s="186">
        <v>0</v>
      </c>
      <c r="G10407" s="185" t="s">
        <v>11368</v>
      </c>
      <c r="H10407" s="110" t="s">
        <v>6340</v>
      </c>
      <c r="I10407" s="110"/>
    </row>
    <row r="10408" spans="1:9" ht="11.25" customHeight="1" x14ac:dyDescent="0.2">
      <c r="A10408" s="181">
        <v>107126</v>
      </c>
      <c r="B10408" s="182" t="s">
        <v>4835</v>
      </c>
      <c r="C10408" s="182" t="s">
        <v>178</v>
      </c>
      <c r="D10408" s="183"/>
      <c r="E10408" s="188" t="s">
        <v>15193</v>
      </c>
      <c r="F10408" s="186">
        <v>0</v>
      </c>
      <c r="G10408" s="185" t="s">
        <v>12639</v>
      </c>
      <c r="H10408" s="110" t="s">
        <v>7184</v>
      </c>
      <c r="I10408" s="110"/>
    </row>
    <row r="10409" spans="1:9" ht="11.25" customHeight="1" x14ac:dyDescent="0.2">
      <c r="A10409" s="181">
        <v>107127</v>
      </c>
      <c r="B10409" s="182" t="s">
        <v>4843</v>
      </c>
      <c r="C10409" s="182" t="s">
        <v>178</v>
      </c>
      <c r="D10409" s="183"/>
      <c r="E10409" s="188" t="s">
        <v>15193</v>
      </c>
      <c r="F10409" s="186">
        <v>0</v>
      </c>
      <c r="G10409" s="185" t="s">
        <v>12641</v>
      </c>
      <c r="H10409" s="110" t="s">
        <v>7184</v>
      </c>
      <c r="I10409" s="110"/>
    </row>
    <row r="10410" spans="1:9" ht="11.25" customHeight="1" x14ac:dyDescent="0.2">
      <c r="A10410" s="181">
        <v>107128</v>
      </c>
      <c r="B10410" s="182" t="s">
        <v>4828</v>
      </c>
      <c r="C10410" s="182" t="s">
        <v>178</v>
      </c>
      <c r="D10410" s="184"/>
      <c r="E10410" s="188" t="s">
        <v>15193</v>
      </c>
      <c r="F10410" s="186">
        <v>0</v>
      </c>
      <c r="G10410" s="185" t="s">
        <v>12642</v>
      </c>
      <c r="H10410" s="110" t="s">
        <v>7184</v>
      </c>
      <c r="I10410" s="110"/>
    </row>
    <row r="10411" spans="1:9" ht="11.25" customHeight="1" x14ac:dyDescent="0.2">
      <c r="A10411" s="181">
        <v>107129</v>
      </c>
      <c r="B10411" s="182" t="s">
        <v>4829</v>
      </c>
      <c r="C10411" s="182" t="s">
        <v>178</v>
      </c>
      <c r="D10411" s="183"/>
      <c r="E10411" s="188" t="s">
        <v>15193</v>
      </c>
      <c r="F10411" s="186">
        <v>0</v>
      </c>
      <c r="G10411" s="185" t="s">
        <v>12644</v>
      </c>
      <c r="H10411" s="110" t="s">
        <v>7184</v>
      </c>
      <c r="I10411" s="110"/>
    </row>
    <row r="10412" spans="1:9" ht="11.25" customHeight="1" x14ac:dyDescent="0.2">
      <c r="A10412" s="181">
        <v>107130</v>
      </c>
      <c r="B10412" s="182" t="s">
        <v>4844</v>
      </c>
      <c r="C10412" s="182" t="s">
        <v>178</v>
      </c>
      <c r="D10412" s="183"/>
      <c r="E10412" s="188" t="s">
        <v>15193</v>
      </c>
      <c r="F10412" s="186">
        <v>0</v>
      </c>
      <c r="G10412" s="185" t="s">
        <v>12645</v>
      </c>
      <c r="H10412" s="110" t="s">
        <v>7184</v>
      </c>
      <c r="I10412" s="110"/>
    </row>
    <row r="10413" spans="1:9" ht="11.25" customHeight="1" x14ac:dyDescent="0.2">
      <c r="A10413" s="181">
        <v>107131</v>
      </c>
      <c r="B10413" s="182" t="s">
        <v>10080</v>
      </c>
      <c r="C10413" s="182" t="s">
        <v>178</v>
      </c>
      <c r="D10413" s="183"/>
      <c r="E10413" s="188" t="s">
        <v>15193</v>
      </c>
      <c r="F10413" s="186">
        <v>0</v>
      </c>
      <c r="G10413" s="185" t="s">
        <v>12647</v>
      </c>
      <c r="H10413" s="110" t="s">
        <v>7184</v>
      </c>
      <c r="I10413" s="110"/>
    </row>
    <row r="10414" spans="1:9" ht="11.25" customHeight="1" x14ac:dyDescent="0.2">
      <c r="A10414" s="181">
        <v>107132</v>
      </c>
      <c r="B10414" s="182" t="s">
        <v>4836</v>
      </c>
      <c r="C10414" s="182" t="s">
        <v>178</v>
      </c>
      <c r="D10414" s="183"/>
      <c r="E10414" s="188" t="s">
        <v>15193</v>
      </c>
      <c r="F10414" s="186">
        <v>0</v>
      </c>
      <c r="G10414" s="185" t="s">
        <v>12648</v>
      </c>
      <c r="H10414" s="110" t="s">
        <v>7184</v>
      </c>
      <c r="I10414" s="110"/>
    </row>
    <row r="10415" spans="1:9" ht="11.25" customHeight="1" x14ac:dyDescent="0.2">
      <c r="A10415" s="181">
        <v>107133</v>
      </c>
      <c r="B10415" s="182" t="s">
        <v>4902</v>
      </c>
      <c r="C10415" s="182" t="s">
        <v>178</v>
      </c>
      <c r="D10415" s="183"/>
      <c r="E10415" s="188" t="s">
        <v>15193</v>
      </c>
      <c r="F10415" s="186">
        <v>0</v>
      </c>
      <c r="G10415" s="185" t="s">
        <v>12649</v>
      </c>
      <c r="H10415" s="110" t="s">
        <v>7184</v>
      </c>
      <c r="I10415" s="110"/>
    </row>
    <row r="10416" spans="1:9" ht="11.25" customHeight="1" x14ac:dyDescent="0.2">
      <c r="A10416" s="181">
        <v>107134</v>
      </c>
      <c r="B10416" s="182" t="s">
        <v>4826</v>
      </c>
      <c r="C10416" s="182" t="s">
        <v>178</v>
      </c>
      <c r="D10416" s="183"/>
      <c r="E10416" s="188" t="s">
        <v>15193</v>
      </c>
      <c r="F10416" s="186">
        <v>0</v>
      </c>
      <c r="G10416" s="185" t="s">
        <v>12650</v>
      </c>
      <c r="H10416" s="110" t="s">
        <v>7184</v>
      </c>
      <c r="I10416" s="110"/>
    </row>
    <row r="10417" spans="1:9" ht="11.25" customHeight="1" x14ac:dyDescent="0.2">
      <c r="A10417" s="181">
        <v>107135</v>
      </c>
      <c r="B10417" s="182" t="s">
        <v>10079</v>
      </c>
      <c r="C10417" s="182" t="s">
        <v>178</v>
      </c>
      <c r="D10417" s="183"/>
      <c r="E10417" s="188" t="s">
        <v>15193</v>
      </c>
      <c r="F10417" s="186">
        <v>0</v>
      </c>
      <c r="G10417" s="185" t="s">
        <v>12652</v>
      </c>
      <c r="H10417" s="110" t="s">
        <v>7184</v>
      </c>
      <c r="I10417" s="110"/>
    </row>
    <row r="10418" spans="1:9" ht="11.25" customHeight="1" x14ac:dyDescent="0.2">
      <c r="A10418" s="181">
        <v>107136</v>
      </c>
      <c r="B10418" s="182" t="s">
        <v>10078</v>
      </c>
      <c r="C10418" s="182" t="s">
        <v>178</v>
      </c>
      <c r="D10418" s="183">
        <v>43735</v>
      </c>
      <c r="E10418" s="188" t="s">
        <v>15195</v>
      </c>
      <c r="F10418" s="186">
        <v>0</v>
      </c>
      <c r="G10418" s="185" t="s">
        <v>6096</v>
      </c>
      <c r="H10418" s="110" t="s">
        <v>6723</v>
      </c>
      <c r="I10418" s="110"/>
    </row>
    <row r="10419" spans="1:9" ht="11.25" customHeight="1" x14ac:dyDescent="0.2">
      <c r="A10419" s="181">
        <v>107137</v>
      </c>
      <c r="B10419" s="182" t="s">
        <v>5753</v>
      </c>
      <c r="C10419" s="182" t="s">
        <v>178</v>
      </c>
      <c r="D10419" s="184"/>
      <c r="E10419" s="188" t="s">
        <v>15193</v>
      </c>
      <c r="F10419" s="186">
        <v>200</v>
      </c>
      <c r="G10419" s="185" t="s">
        <v>6096</v>
      </c>
      <c r="H10419" s="110" t="s">
        <v>6723</v>
      </c>
      <c r="I10419" s="110"/>
    </row>
    <row r="10420" spans="1:9" ht="11.25" customHeight="1" x14ac:dyDescent="0.2">
      <c r="A10420" s="181">
        <v>107138</v>
      </c>
      <c r="B10420" s="182" t="s">
        <v>10077</v>
      </c>
      <c r="C10420" s="182" t="s">
        <v>178</v>
      </c>
      <c r="D10420" s="184"/>
      <c r="E10420" s="188" t="s">
        <v>15193</v>
      </c>
      <c r="F10420" s="186">
        <v>0</v>
      </c>
      <c r="G10420" s="185" t="s">
        <v>6096</v>
      </c>
      <c r="H10420" s="110" t="s">
        <v>6723</v>
      </c>
      <c r="I10420" s="110"/>
    </row>
    <row r="10421" spans="1:9" ht="11.25" customHeight="1" x14ac:dyDescent="0.2">
      <c r="A10421" s="181">
        <v>107139</v>
      </c>
      <c r="B10421" s="182" t="s">
        <v>10076</v>
      </c>
      <c r="C10421" s="182" t="s">
        <v>178</v>
      </c>
      <c r="D10421" s="183"/>
      <c r="E10421" s="188" t="s">
        <v>15193</v>
      </c>
      <c r="F10421" s="186">
        <v>0</v>
      </c>
      <c r="G10421" s="185" t="s">
        <v>6096</v>
      </c>
      <c r="H10421" s="110" t="s">
        <v>6723</v>
      </c>
      <c r="I10421" s="110"/>
    </row>
    <row r="10422" spans="1:9" ht="11.25" customHeight="1" x14ac:dyDescent="0.2">
      <c r="A10422" s="181">
        <v>107140</v>
      </c>
      <c r="B10422" s="182" t="s">
        <v>4822</v>
      </c>
      <c r="C10422" s="182" t="s">
        <v>178</v>
      </c>
      <c r="D10422" s="183"/>
      <c r="E10422" s="188" t="s">
        <v>15193</v>
      </c>
      <c r="F10422" s="186">
        <v>0</v>
      </c>
      <c r="G10422" s="185" t="s">
        <v>6096</v>
      </c>
      <c r="H10422" s="110" t="s">
        <v>6723</v>
      </c>
      <c r="I10422" s="110"/>
    </row>
    <row r="10423" spans="1:9" ht="11.25" customHeight="1" x14ac:dyDescent="0.2">
      <c r="A10423" s="181">
        <v>107141</v>
      </c>
      <c r="B10423" s="182" t="s">
        <v>4805</v>
      </c>
      <c r="C10423" s="182" t="s">
        <v>178</v>
      </c>
      <c r="D10423" s="183"/>
      <c r="E10423" s="188" t="s">
        <v>15193</v>
      </c>
      <c r="F10423" s="186">
        <v>0</v>
      </c>
      <c r="G10423" s="185" t="s">
        <v>6096</v>
      </c>
      <c r="H10423" s="110" t="s">
        <v>6723</v>
      </c>
      <c r="I10423" s="110"/>
    </row>
    <row r="10424" spans="1:9" ht="11.25" customHeight="1" x14ac:dyDescent="0.2">
      <c r="A10424" s="181">
        <v>107142</v>
      </c>
      <c r="B10424" s="182" t="s">
        <v>4755</v>
      </c>
      <c r="C10424" s="182" t="s">
        <v>178</v>
      </c>
      <c r="D10424" s="183"/>
      <c r="E10424" s="188" t="s">
        <v>15193</v>
      </c>
      <c r="F10424" s="186">
        <v>0</v>
      </c>
      <c r="G10424" s="185" t="s">
        <v>6096</v>
      </c>
      <c r="H10424" s="110" t="s">
        <v>6723</v>
      </c>
      <c r="I10424" s="110"/>
    </row>
    <row r="10425" spans="1:9" ht="11.25" customHeight="1" x14ac:dyDescent="0.2">
      <c r="A10425" s="181">
        <v>107143</v>
      </c>
      <c r="B10425" s="182" t="s">
        <v>4754</v>
      </c>
      <c r="C10425" s="182" t="s">
        <v>178</v>
      </c>
      <c r="D10425" s="184"/>
      <c r="E10425" s="188" t="s">
        <v>15193</v>
      </c>
      <c r="F10425" s="186">
        <v>0</v>
      </c>
      <c r="G10425" s="185" t="s">
        <v>6096</v>
      </c>
      <c r="H10425" s="110" t="s">
        <v>6723</v>
      </c>
      <c r="I10425" s="110"/>
    </row>
    <row r="10426" spans="1:9" ht="11.25" customHeight="1" x14ac:dyDescent="0.2">
      <c r="A10426" s="181">
        <v>107144</v>
      </c>
      <c r="B10426" s="182" t="s">
        <v>10075</v>
      </c>
      <c r="C10426" s="182" t="s">
        <v>178</v>
      </c>
      <c r="D10426" s="183"/>
      <c r="E10426" s="188" t="s">
        <v>15193</v>
      </c>
      <c r="F10426" s="186">
        <v>0</v>
      </c>
      <c r="G10426" s="185" t="s">
        <v>12656</v>
      </c>
      <c r="H10426" s="110" t="s">
        <v>7184</v>
      </c>
      <c r="I10426" s="110"/>
    </row>
    <row r="10427" spans="1:9" ht="11.25" customHeight="1" x14ac:dyDescent="0.2">
      <c r="A10427" s="181">
        <v>107145</v>
      </c>
      <c r="B10427" s="182" t="s">
        <v>5674</v>
      </c>
      <c r="C10427" s="182" t="s">
        <v>183</v>
      </c>
      <c r="D10427" s="184"/>
      <c r="E10427" s="188" t="s">
        <v>15193</v>
      </c>
      <c r="F10427" s="186">
        <v>0</v>
      </c>
      <c r="G10427" s="185" t="s">
        <v>6096</v>
      </c>
      <c r="H10427" s="110" t="s">
        <v>6406</v>
      </c>
      <c r="I10427" s="110"/>
    </row>
    <row r="10428" spans="1:9" ht="11.25" customHeight="1" x14ac:dyDescent="0.2">
      <c r="A10428" s="181">
        <v>107146</v>
      </c>
      <c r="B10428" s="182" t="s">
        <v>10074</v>
      </c>
      <c r="C10428" s="182" t="s">
        <v>178</v>
      </c>
      <c r="D10428" s="183"/>
      <c r="E10428" s="188" t="s">
        <v>15193</v>
      </c>
      <c r="F10428" s="186">
        <v>0</v>
      </c>
      <c r="G10428" s="185" t="s">
        <v>12657</v>
      </c>
      <c r="H10428" s="110" t="s">
        <v>6121</v>
      </c>
      <c r="I10428" s="110"/>
    </row>
    <row r="10429" spans="1:9" ht="11.25" customHeight="1" x14ac:dyDescent="0.2">
      <c r="A10429" s="181">
        <v>107147</v>
      </c>
      <c r="B10429" s="182" t="s">
        <v>5613</v>
      </c>
      <c r="C10429" s="182" t="s">
        <v>178</v>
      </c>
      <c r="D10429" s="183"/>
      <c r="E10429" s="188" t="s">
        <v>15193</v>
      </c>
      <c r="F10429" s="186">
        <v>0</v>
      </c>
      <c r="G10429" s="185" t="s">
        <v>12658</v>
      </c>
      <c r="H10429" s="110" t="s">
        <v>6356</v>
      </c>
      <c r="I10429" s="110"/>
    </row>
    <row r="10430" spans="1:9" ht="11.25" customHeight="1" x14ac:dyDescent="0.2">
      <c r="A10430" s="181">
        <v>107148</v>
      </c>
      <c r="B10430" s="182" t="s">
        <v>5522</v>
      </c>
      <c r="C10430" s="182" t="s">
        <v>178</v>
      </c>
      <c r="D10430" s="184"/>
      <c r="E10430" s="188" t="s">
        <v>15193</v>
      </c>
      <c r="F10430" s="186">
        <v>0</v>
      </c>
      <c r="G10430" s="185" t="s">
        <v>12660</v>
      </c>
      <c r="H10430" s="110" t="s">
        <v>6451</v>
      </c>
      <c r="I10430" s="110"/>
    </row>
    <row r="10431" spans="1:9" ht="11.25" customHeight="1" x14ac:dyDescent="0.2">
      <c r="A10431" s="181">
        <v>107149</v>
      </c>
      <c r="B10431" s="182" t="s">
        <v>5614</v>
      </c>
      <c r="C10431" s="182" t="s">
        <v>178</v>
      </c>
      <c r="D10431" s="183"/>
      <c r="E10431" s="188" t="s">
        <v>15193</v>
      </c>
      <c r="F10431" s="186">
        <v>0</v>
      </c>
      <c r="G10431" s="185" t="s">
        <v>11395</v>
      </c>
      <c r="H10431" s="110" t="s">
        <v>6451</v>
      </c>
      <c r="I10431" s="110"/>
    </row>
    <row r="10432" spans="1:9" ht="11.25" customHeight="1" x14ac:dyDescent="0.2">
      <c r="A10432" s="181">
        <v>107150</v>
      </c>
      <c r="B10432" s="182" t="s">
        <v>5549</v>
      </c>
      <c r="C10432" s="182" t="s">
        <v>178</v>
      </c>
      <c r="D10432" s="183"/>
      <c r="E10432" s="188" t="s">
        <v>15193</v>
      </c>
      <c r="F10432" s="186">
        <v>0</v>
      </c>
      <c r="G10432" s="185" t="s">
        <v>12662</v>
      </c>
      <c r="H10432" s="110" t="s">
        <v>6451</v>
      </c>
      <c r="I10432" s="110"/>
    </row>
    <row r="10433" spans="1:9" ht="11.25" customHeight="1" x14ac:dyDescent="0.2">
      <c r="A10433" s="181">
        <v>107151</v>
      </c>
      <c r="B10433" s="182" t="s">
        <v>5526</v>
      </c>
      <c r="C10433" s="182" t="s">
        <v>178</v>
      </c>
      <c r="D10433" s="183"/>
      <c r="E10433" s="188" t="s">
        <v>15193</v>
      </c>
      <c r="F10433" s="186">
        <v>0</v>
      </c>
      <c r="G10433" s="185" t="s">
        <v>12663</v>
      </c>
      <c r="H10433" s="110" t="s">
        <v>6451</v>
      </c>
      <c r="I10433" s="110"/>
    </row>
    <row r="10434" spans="1:9" ht="11.25" customHeight="1" x14ac:dyDescent="0.2">
      <c r="A10434" s="181">
        <v>107152</v>
      </c>
      <c r="B10434" s="182" t="s">
        <v>5615</v>
      </c>
      <c r="C10434" s="182" t="s">
        <v>178</v>
      </c>
      <c r="D10434" s="183"/>
      <c r="E10434" s="188" t="s">
        <v>15193</v>
      </c>
      <c r="F10434" s="186">
        <v>0</v>
      </c>
      <c r="G10434" s="185" t="s">
        <v>12665</v>
      </c>
      <c r="H10434" s="110" t="s">
        <v>6451</v>
      </c>
      <c r="I10434" s="110"/>
    </row>
    <row r="10435" spans="1:9" ht="11.25" customHeight="1" x14ac:dyDescent="0.2">
      <c r="A10435" s="181">
        <v>107153</v>
      </c>
      <c r="B10435" s="182" t="s">
        <v>5184</v>
      </c>
      <c r="C10435" s="182" t="s">
        <v>751</v>
      </c>
      <c r="D10435" s="183"/>
      <c r="E10435" s="188" t="s">
        <v>15193</v>
      </c>
      <c r="F10435" s="186">
        <v>0</v>
      </c>
      <c r="G10435" s="185" t="s">
        <v>12667</v>
      </c>
      <c r="H10435" s="110" t="s">
        <v>6340</v>
      </c>
      <c r="I10435" s="110"/>
    </row>
    <row r="10436" spans="1:9" ht="11.25" customHeight="1" x14ac:dyDescent="0.2">
      <c r="A10436" s="181">
        <v>107154</v>
      </c>
      <c r="B10436" s="182" t="s">
        <v>5616</v>
      </c>
      <c r="C10436" s="182" t="s">
        <v>178</v>
      </c>
      <c r="D10436" s="184"/>
      <c r="E10436" s="188" t="s">
        <v>15193</v>
      </c>
      <c r="F10436" s="186">
        <v>0</v>
      </c>
      <c r="G10436" s="185" t="s">
        <v>12669</v>
      </c>
      <c r="H10436" s="110" t="s">
        <v>6451</v>
      </c>
      <c r="I10436" s="110"/>
    </row>
    <row r="10437" spans="1:9" ht="11.25" customHeight="1" x14ac:dyDescent="0.2">
      <c r="A10437" s="181">
        <v>107155</v>
      </c>
      <c r="B10437" s="182" t="s">
        <v>5527</v>
      </c>
      <c r="C10437" s="182" t="s">
        <v>178</v>
      </c>
      <c r="D10437" s="183"/>
      <c r="E10437" s="188" t="s">
        <v>15193</v>
      </c>
      <c r="F10437" s="186">
        <v>0</v>
      </c>
      <c r="G10437" s="185" t="s">
        <v>6096</v>
      </c>
      <c r="H10437" s="110" t="s">
        <v>6573</v>
      </c>
      <c r="I10437" s="110"/>
    </row>
    <row r="10438" spans="1:9" ht="11.25" customHeight="1" x14ac:dyDescent="0.2">
      <c r="A10438" s="181">
        <v>107156</v>
      </c>
      <c r="B10438" s="182" t="s">
        <v>5528</v>
      </c>
      <c r="C10438" s="182" t="s">
        <v>178</v>
      </c>
      <c r="D10438" s="183"/>
      <c r="E10438" s="188" t="s">
        <v>15193</v>
      </c>
      <c r="F10438" s="186">
        <v>0</v>
      </c>
      <c r="G10438" s="185" t="s">
        <v>6096</v>
      </c>
      <c r="H10438" s="110" t="s">
        <v>6121</v>
      </c>
      <c r="I10438" s="110"/>
    </row>
    <row r="10439" spans="1:9" ht="11.25" customHeight="1" x14ac:dyDescent="0.2">
      <c r="A10439" s="181">
        <v>107157</v>
      </c>
      <c r="B10439" s="182" t="s">
        <v>10073</v>
      </c>
      <c r="C10439" s="182" t="s">
        <v>178</v>
      </c>
      <c r="D10439" s="183"/>
      <c r="E10439" s="188" t="s">
        <v>15193</v>
      </c>
      <c r="F10439" s="186">
        <v>0</v>
      </c>
      <c r="G10439" s="185" t="s">
        <v>12672</v>
      </c>
      <c r="H10439" s="110" t="s">
        <v>6121</v>
      </c>
      <c r="I10439" s="110"/>
    </row>
    <row r="10440" spans="1:9" ht="11.25" customHeight="1" x14ac:dyDescent="0.2">
      <c r="A10440" s="181">
        <v>107158</v>
      </c>
      <c r="B10440" s="182" t="s">
        <v>5547</v>
      </c>
      <c r="C10440" s="182" t="s">
        <v>178</v>
      </c>
      <c r="D10440" s="183"/>
      <c r="E10440" s="188" t="s">
        <v>15193</v>
      </c>
      <c r="F10440" s="186">
        <v>0</v>
      </c>
      <c r="G10440" s="185" t="s">
        <v>6096</v>
      </c>
      <c r="H10440" s="110" t="s">
        <v>6121</v>
      </c>
      <c r="I10440" s="110"/>
    </row>
    <row r="10441" spans="1:9" ht="11.25" customHeight="1" x14ac:dyDescent="0.2">
      <c r="A10441" s="181">
        <v>107159</v>
      </c>
      <c r="B10441" s="182" t="s">
        <v>5543</v>
      </c>
      <c r="C10441" s="182" t="s">
        <v>178</v>
      </c>
      <c r="D10441" s="183"/>
      <c r="E10441" s="188" t="s">
        <v>15193</v>
      </c>
      <c r="F10441" s="186">
        <v>0</v>
      </c>
      <c r="G10441" s="185" t="s">
        <v>6096</v>
      </c>
      <c r="H10441" s="110" t="s">
        <v>6406</v>
      </c>
      <c r="I10441" s="110"/>
    </row>
    <row r="10442" spans="1:9" ht="11.25" customHeight="1" x14ac:dyDescent="0.2">
      <c r="A10442" s="181">
        <v>107160</v>
      </c>
      <c r="B10442" s="182" t="s">
        <v>5542</v>
      </c>
      <c r="C10442" s="182" t="s">
        <v>178</v>
      </c>
      <c r="D10442" s="183"/>
      <c r="E10442" s="188" t="s">
        <v>15193</v>
      </c>
      <c r="F10442" s="186">
        <v>0</v>
      </c>
      <c r="G10442" s="185" t="s">
        <v>6096</v>
      </c>
      <c r="H10442" s="110" t="s">
        <v>6121</v>
      </c>
      <c r="I10442" s="110"/>
    </row>
    <row r="10443" spans="1:9" ht="11.25" customHeight="1" x14ac:dyDescent="0.2">
      <c r="A10443" s="181">
        <v>107161</v>
      </c>
      <c r="B10443" s="182" t="s">
        <v>5544</v>
      </c>
      <c r="C10443" s="182" t="s">
        <v>178</v>
      </c>
      <c r="D10443" s="183"/>
      <c r="E10443" s="188" t="s">
        <v>15193</v>
      </c>
      <c r="F10443" s="186">
        <v>0</v>
      </c>
      <c r="G10443" s="185" t="s">
        <v>12674</v>
      </c>
      <c r="H10443" s="110" t="s">
        <v>6121</v>
      </c>
      <c r="I10443" s="110"/>
    </row>
    <row r="10444" spans="1:9" ht="11.25" customHeight="1" x14ac:dyDescent="0.2">
      <c r="A10444" s="181">
        <v>107162</v>
      </c>
      <c r="B10444" s="182" t="s">
        <v>5548</v>
      </c>
      <c r="C10444" s="182" t="s">
        <v>178</v>
      </c>
      <c r="D10444" s="183"/>
      <c r="E10444" s="188" t="s">
        <v>15193</v>
      </c>
      <c r="F10444" s="186">
        <v>0</v>
      </c>
      <c r="G10444" s="185" t="s">
        <v>6096</v>
      </c>
      <c r="H10444" s="110" t="s">
        <v>6121</v>
      </c>
      <c r="I10444" s="110"/>
    </row>
    <row r="10445" spans="1:9" ht="11.25" customHeight="1" x14ac:dyDescent="0.2">
      <c r="A10445" s="181">
        <v>107163</v>
      </c>
      <c r="B10445" s="182" t="s">
        <v>5546</v>
      </c>
      <c r="C10445" s="182" t="s">
        <v>178</v>
      </c>
      <c r="D10445" s="183"/>
      <c r="E10445" s="188" t="s">
        <v>15193</v>
      </c>
      <c r="F10445" s="186">
        <v>0</v>
      </c>
      <c r="G10445" s="185" t="s">
        <v>12676</v>
      </c>
      <c r="H10445" s="110" t="s">
        <v>6121</v>
      </c>
      <c r="I10445" s="110"/>
    </row>
    <row r="10446" spans="1:9" ht="11.25" customHeight="1" x14ac:dyDescent="0.2">
      <c r="A10446" s="181">
        <v>107164</v>
      </c>
      <c r="B10446" s="182" t="s">
        <v>5545</v>
      </c>
      <c r="C10446" s="182" t="s">
        <v>178</v>
      </c>
      <c r="D10446" s="184"/>
      <c r="E10446" s="188" t="s">
        <v>15193</v>
      </c>
      <c r="F10446" s="186">
        <v>0</v>
      </c>
      <c r="G10446" s="185" t="s">
        <v>7561</v>
      </c>
      <c r="H10446" s="110" t="s">
        <v>7249</v>
      </c>
      <c r="I10446" s="110"/>
    </row>
    <row r="10447" spans="1:9" ht="11.25" customHeight="1" x14ac:dyDescent="0.2">
      <c r="A10447" s="181">
        <v>107165</v>
      </c>
      <c r="B10447" s="182" t="s">
        <v>10072</v>
      </c>
      <c r="C10447" s="182" t="s">
        <v>178</v>
      </c>
      <c r="D10447" s="183">
        <v>43802</v>
      </c>
      <c r="E10447" s="188" t="s">
        <v>15195</v>
      </c>
      <c r="F10447" s="186">
        <v>0</v>
      </c>
      <c r="G10447" s="185" t="s">
        <v>6096</v>
      </c>
      <c r="H10447" s="110" t="s">
        <v>6121</v>
      </c>
      <c r="I10447" s="110"/>
    </row>
    <row r="10448" spans="1:9" ht="11.25" customHeight="1" x14ac:dyDescent="0.2">
      <c r="A10448" s="181">
        <v>107166</v>
      </c>
      <c r="B10448" s="182" t="s">
        <v>5541</v>
      </c>
      <c r="C10448" s="182" t="s">
        <v>178</v>
      </c>
      <c r="D10448" s="183"/>
      <c r="E10448" s="188" t="s">
        <v>15193</v>
      </c>
      <c r="F10448" s="186">
        <v>14160</v>
      </c>
      <c r="G10448" s="185" t="s">
        <v>12678</v>
      </c>
      <c r="H10448" s="110" t="s">
        <v>7568</v>
      </c>
      <c r="I10448" s="110"/>
    </row>
    <row r="10449" spans="1:9" ht="11.25" customHeight="1" x14ac:dyDescent="0.2">
      <c r="A10449" s="181">
        <v>107167</v>
      </c>
      <c r="B10449" s="182" t="s">
        <v>5539</v>
      </c>
      <c r="C10449" s="182" t="s">
        <v>178</v>
      </c>
      <c r="D10449" s="183"/>
      <c r="E10449" s="188" t="s">
        <v>15193</v>
      </c>
      <c r="F10449" s="186">
        <v>0</v>
      </c>
      <c r="G10449" s="185" t="s">
        <v>12680</v>
      </c>
      <c r="H10449" s="110" t="s">
        <v>6158</v>
      </c>
      <c r="I10449" s="110"/>
    </row>
    <row r="10450" spans="1:9" ht="11.25" customHeight="1" x14ac:dyDescent="0.2">
      <c r="A10450" s="181">
        <v>107168</v>
      </c>
      <c r="B10450" s="182" t="s">
        <v>10071</v>
      </c>
      <c r="C10450" s="182" t="s">
        <v>178</v>
      </c>
      <c r="D10450" s="183"/>
      <c r="E10450" s="188" t="s">
        <v>15193</v>
      </c>
      <c r="F10450" s="186">
        <v>0</v>
      </c>
      <c r="G10450" s="185" t="s">
        <v>12681</v>
      </c>
      <c r="H10450" s="110" t="s">
        <v>7568</v>
      </c>
      <c r="I10450" s="110"/>
    </row>
    <row r="10451" spans="1:9" ht="11.25" customHeight="1" x14ac:dyDescent="0.2">
      <c r="A10451" s="181">
        <v>107169</v>
      </c>
      <c r="B10451" s="182" t="s">
        <v>5538</v>
      </c>
      <c r="C10451" s="182" t="s">
        <v>178</v>
      </c>
      <c r="D10451" s="183"/>
      <c r="E10451" s="188" t="s">
        <v>15193</v>
      </c>
      <c r="F10451" s="186">
        <v>0</v>
      </c>
      <c r="G10451" s="185" t="s">
        <v>11512</v>
      </c>
      <c r="H10451" s="110" t="s">
        <v>7568</v>
      </c>
      <c r="I10451" s="110"/>
    </row>
    <row r="10452" spans="1:9" ht="11.25" customHeight="1" x14ac:dyDescent="0.2">
      <c r="A10452" s="181">
        <v>107170</v>
      </c>
      <c r="B10452" s="182" t="s">
        <v>5530</v>
      </c>
      <c r="C10452" s="182" t="s">
        <v>178</v>
      </c>
      <c r="D10452" s="183"/>
      <c r="E10452" s="188" t="s">
        <v>15193</v>
      </c>
      <c r="F10452" s="186">
        <v>0</v>
      </c>
      <c r="G10452" s="185" t="s">
        <v>11779</v>
      </c>
      <c r="H10452" s="110" t="s">
        <v>6340</v>
      </c>
      <c r="I10452" s="110"/>
    </row>
    <row r="10453" spans="1:9" ht="11.25" customHeight="1" x14ac:dyDescent="0.2">
      <c r="A10453" s="181">
        <v>107171</v>
      </c>
      <c r="B10453" s="182" t="s">
        <v>5532</v>
      </c>
      <c r="C10453" s="182" t="s">
        <v>178</v>
      </c>
      <c r="D10453" s="184">
        <v>43691</v>
      </c>
      <c r="E10453" s="188" t="s">
        <v>15195</v>
      </c>
      <c r="F10453" s="186">
        <v>0</v>
      </c>
      <c r="G10453" s="185" t="s">
        <v>12685</v>
      </c>
      <c r="H10453" s="110" t="s">
        <v>6121</v>
      </c>
      <c r="I10453" s="110"/>
    </row>
    <row r="10454" spans="1:9" ht="11.25" customHeight="1" x14ac:dyDescent="0.2">
      <c r="A10454" s="181">
        <v>107172</v>
      </c>
      <c r="B10454" s="182" t="s">
        <v>8328</v>
      </c>
      <c r="C10454" s="182" t="s">
        <v>178</v>
      </c>
      <c r="D10454" s="183"/>
      <c r="E10454" s="188" t="s">
        <v>15193</v>
      </c>
      <c r="F10454" s="186">
        <v>15313</v>
      </c>
      <c r="G10454" s="185" t="s">
        <v>12687</v>
      </c>
      <c r="H10454" s="110" t="s">
        <v>6121</v>
      </c>
      <c r="I10454" s="110"/>
    </row>
    <row r="10455" spans="1:9" ht="11.25" customHeight="1" x14ac:dyDescent="0.2">
      <c r="A10455" s="181">
        <v>107173</v>
      </c>
      <c r="B10455" s="182" t="s">
        <v>5533</v>
      </c>
      <c r="C10455" s="182" t="s">
        <v>178</v>
      </c>
      <c r="D10455" s="183">
        <v>43735</v>
      </c>
      <c r="E10455" s="188" t="s">
        <v>15195</v>
      </c>
      <c r="F10455" s="186">
        <v>0</v>
      </c>
      <c r="G10455" s="185" t="s">
        <v>12689</v>
      </c>
      <c r="H10455" s="110" t="s">
        <v>6121</v>
      </c>
      <c r="I10455" s="110"/>
    </row>
    <row r="10456" spans="1:9" ht="11.25" customHeight="1" x14ac:dyDescent="0.2">
      <c r="A10456" s="181">
        <v>107174</v>
      </c>
      <c r="B10456" s="182" t="s">
        <v>8240</v>
      </c>
      <c r="C10456" s="182" t="s">
        <v>178</v>
      </c>
      <c r="D10456" s="183">
        <v>44991</v>
      </c>
      <c r="E10456" s="188" t="s">
        <v>15194</v>
      </c>
      <c r="F10456" s="186">
        <v>136250</v>
      </c>
      <c r="G10456" s="185" t="s">
        <v>6096</v>
      </c>
      <c r="H10456" s="110" t="s">
        <v>6168</v>
      </c>
      <c r="I10456" s="110"/>
    </row>
    <row r="10457" spans="1:9" ht="11.25" customHeight="1" x14ac:dyDescent="0.2">
      <c r="A10457" s="181">
        <v>107175</v>
      </c>
      <c r="B10457" s="182" t="s">
        <v>14663</v>
      </c>
      <c r="C10457" s="182" t="s">
        <v>751</v>
      </c>
      <c r="D10457" s="183"/>
      <c r="E10457" s="188" t="s">
        <v>15193</v>
      </c>
      <c r="F10457" s="186">
        <v>22479</v>
      </c>
      <c r="G10457" s="185" t="s">
        <v>12692</v>
      </c>
      <c r="H10457" s="110" t="s">
        <v>6121</v>
      </c>
      <c r="I10457" s="110"/>
    </row>
    <row r="10458" spans="1:9" ht="11.25" customHeight="1" x14ac:dyDescent="0.2">
      <c r="A10458" s="181">
        <v>107176</v>
      </c>
      <c r="B10458" s="182" t="s">
        <v>10070</v>
      </c>
      <c r="C10458" s="182" t="s">
        <v>178</v>
      </c>
      <c r="D10458" s="183"/>
      <c r="E10458" s="188" t="s">
        <v>15193</v>
      </c>
      <c r="F10458" s="186">
        <v>0</v>
      </c>
      <c r="G10458" s="185" t="s">
        <v>12693</v>
      </c>
      <c r="H10458" s="110" t="s">
        <v>6121</v>
      </c>
      <c r="I10458" s="110"/>
    </row>
    <row r="10459" spans="1:9" ht="11.25" customHeight="1" x14ac:dyDescent="0.2">
      <c r="A10459" s="181">
        <v>107177</v>
      </c>
      <c r="B10459" s="182" t="s">
        <v>10069</v>
      </c>
      <c r="C10459" s="182" t="s">
        <v>178</v>
      </c>
      <c r="D10459" s="183"/>
      <c r="E10459" s="188" t="s">
        <v>15193</v>
      </c>
      <c r="F10459" s="186">
        <v>0</v>
      </c>
      <c r="G10459" s="185" t="s">
        <v>12694</v>
      </c>
      <c r="H10459" s="110" t="s">
        <v>6121</v>
      </c>
      <c r="I10459" s="110"/>
    </row>
    <row r="10460" spans="1:9" ht="11.25" customHeight="1" x14ac:dyDescent="0.2">
      <c r="A10460" s="181">
        <v>107178</v>
      </c>
      <c r="B10460" s="182" t="s">
        <v>10068</v>
      </c>
      <c r="C10460" s="182" t="s">
        <v>178</v>
      </c>
      <c r="D10460" s="183"/>
      <c r="E10460" s="188" t="s">
        <v>15193</v>
      </c>
      <c r="F10460" s="186">
        <v>0</v>
      </c>
      <c r="G10460" s="185" t="s">
        <v>12695</v>
      </c>
      <c r="H10460" s="110" t="s">
        <v>6121</v>
      </c>
      <c r="I10460" s="110"/>
    </row>
    <row r="10461" spans="1:9" ht="11.25" customHeight="1" x14ac:dyDescent="0.2">
      <c r="A10461" s="181">
        <v>107179</v>
      </c>
      <c r="B10461" s="182" t="s">
        <v>4820</v>
      </c>
      <c r="C10461" s="182" t="s">
        <v>178</v>
      </c>
      <c r="D10461" s="183">
        <v>43732</v>
      </c>
      <c r="E10461" s="188" t="s">
        <v>15195</v>
      </c>
      <c r="F10461" s="186">
        <v>0</v>
      </c>
      <c r="G10461" s="185" t="s">
        <v>12696</v>
      </c>
      <c r="H10461" s="110" t="s">
        <v>6121</v>
      </c>
      <c r="I10461" s="110"/>
    </row>
    <row r="10462" spans="1:9" ht="11.25" customHeight="1" x14ac:dyDescent="0.2">
      <c r="A10462" s="181">
        <v>107180</v>
      </c>
      <c r="B10462" s="182" t="s">
        <v>8273</v>
      </c>
      <c r="C10462" s="182" t="s">
        <v>178</v>
      </c>
      <c r="D10462" s="183">
        <v>43732</v>
      </c>
      <c r="E10462" s="188" t="s">
        <v>15195</v>
      </c>
      <c r="F10462" s="186">
        <v>306250</v>
      </c>
      <c r="G10462" s="185" t="s">
        <v>12698</v>
      </c>
      <c r="H10462" s="110" t="s">
        <v>6121</v>
      </c>
      <c r="I10462" s="110"/>
    </row>
    <row r="10463" spans="1:9" ht="11.25" customHeight="1" x14ac:dyDescent="0.2">
      <c r="A10463" s="181">
        <v>107181</v>
      </c>
      <c r="B10463" s="182" t="s">
        <v>5671</v>
      </c>
      <c r="C10463" s="182" t="s">
        <v>178</v>
      </c>
      <c r="D10463" s="183"/>
      <c r="E10463" s="188" t="s">
        <v>15193</v>
      </c>
      <c r="F10463" s="186">
        <v>25000</v>
      </c>
      <c r="G10463" s="185" t="s">
        <v>12700</v>
      </c>
      <c r="H10463" s="110" t="s">
        <v>6121</v>
      </c>
      <c r="I10463" s="110"/>
    </row>
    <row r="10464" spans="1:9" ht="11.25" customHeight="1" x14ac:dyDescent="0.2">
      <c r="A10464" s="181">
        <v>107182</v>
      </c>
      <c r="B10464" s="182" t="s">
        <v>4655</v>
      </c>
      <c r="C10464" s="182" t="s">
        <v>178</v>
      </c>
      <c r="D10464" s="183"/>
      <c r="E10464" s="188" t="s">
        <v>15193</v>
      </c>
      <c r="F10464" s="186">
        <v>0</v>
      </c>
      <c r="G10464" s="185" t="s">
        <v>12701</v>
      </c>
      <c r="H10464" s="110" t="s">
        <v>6121</v>
      </c>
      <c r="I10464" s="110"/>
    </row>
    <row r="10465" spans="1:9" ht="11.25" customHeight="1" x14ac:dyDescent="0.2">
      <c r="A10465" s="181">
        <v>107183</v>
      </c>
      <c r="B10465" s="182" t="s">
        <v>4892</v>
      </c>
      <c r="C10465" s="182" t="s">
        <v>178</v>
      </c>
      <c r="D10465" s="183"/>
      <c r="E10465" s="188" t="s">
        <v>15193</v>
      </c>
      <c r="F10465" s="186">
        <v>0</v>
      </c>
      <c r="G10465" s="185" t="s">
        <v>12702</v>
      </c>
      <c r="H10465" s="110" t="s">
        <v>6121</v>
      </c>
      <c r="I10465" s="110"/>
    </row>
    <row r="10466" spans="1:9" ht="11.25" customHeight="1" x14ac:dyDescent="0.2">
      <c r="A10466" s="181">
        <v>107184</v>
      </c>
      <c r="B10466" s="182" t="s">
        <v>4893</v>
      </c>
      <c r="C10466" s="182" t="s">
        <v>178</v>
      </c>
      <c r="D10466" s="183"/>
      <c r="E10466" s="188" t="s">
        <v>15193</v>
      </c>
      <c r="F10466" s="186">
        <v>0</v>
      </c>
      <c r="G10466" s="185" t="s">
        <v>12703</v>
      </c>
      <c r="H10466" s="110" t="s">
        <v>6121</v>
      </c>
      <c r="I10466" s="110"/>
    </row>
    <row r="10467" spans="1:9" ht="11.25" customHeight="1" x14ac:dyDescent="0.2">
      <c r="A10467" s="181">
        <v>107185</v>
      </c>
      <c r="B10467" s="182" t="s">
        <v>4874</v>
      </c>
      <c r="C10467" s="182" t="s">
        <v>178</v>
      </c>
      <c r="D10467" s="183"/>
      <c r="E10467" s="188" t="s">
        <v>15193</v>
      </c>
      <c r="F10467" s="186">
        <v>0</v>
      </c>
      <c r="G10467" s="185" t="s">
        <v>12704</v>
      </c>
      <c r="H10467" s="110" t="s">
        <v>6121</v>
      </c>
      <c r="I10467" s="110"/>
    </row>
    <row r="10468" spans="1:9" ht="11.25" customHeight="1" x14ac:dyDescent="0.2">
      <c r="A10468" s="181">
        <v>107186</v>
      </c>
      <c r="B10468" s="182" t="s">
        <v>4688</v>
      </c>
      <c r="C10468" s="182" t="s">
        <v>178</v>
      </c>
      <c r="D10468" s="183"/>
      <c r="E10468" s="188" t="s">
        <v>15193</v>
      </c>
      <c r="F10468" s="186">
        <v>0</v>
      </c>
      <c r="G10468" s="185" t="s">
        <v>12706</v>
      </c>
      <c r="H10468" s="110" t="s">
        <v>6121</v>
      </c>
      <c r="I10468" s="110"/>
    </row>
    <row r="10469" spans="1:9" ht="11.25" customHeight="1" x14ac:dyDescent="0.2">
      <c r="A10469" s="181">
        <v>107187</v>
      </c>
      <c r="B10469" s="182" t="s">
        <v>5555</v>
      </c>
      <c r="C10469" s="182" t="s">
        <v>178</v>
      </c>
      <c r="D10469" s="183"/>
      <c r="E10469" s="188" t="s">
        <v>15193</v>
      </c>
      <c r="F10469" s="186">
        <v>0</v>
      </c>
      <c r="G10469" s="185" t="s">
        <v>12707</v>
      </c>
      <c r="H10469" s="110" t="s">
        <v>6121</v>
      </c>
      <c r="I10469" s="110"/>
    </row>
    <row r="10470" spans="1:9" ht="11.25" customHeight="1" x14ac:dyDescent="0.2">
      <c r="A10470" s="181">
        <v>107188</v>
      </c>
      <c r="B10470" s="182" t="s">
        <v>4894</v>
      </c>
      <c r="C10470" s="182" t="s">
        <v>178</v>
      </c>
      <c r="D10470" s="183"/>
      <c r="E10470" s="188" t="s">
        <v>15193</v>
      </c>
      <c r="F10470" s="186">
        <v>0</v>
      </c>
      <c r="G10470" s="185" t="s">
        <v>12708</v>
      </c>
      <c r="H10470" s="110" t="s">
        <v>6121</v>
      </c>
      <c r="I10470" s="110"/>
    </row>
    <row r="10471" spans="1:9" ht="11.25" customHeight="1" x14ac:dyDescent="0.2">
      <c r="A10471" s="181">
        <v>107189</v>
      </c>
      <c r="B10471" s="182" t="s">
        <v>4854</v>
      </c>
      <c r="C10471" s="182" t="s">
        <v>178</v>
      </c>
      <c r="D10471" s="183"/>
      <c r="E10471" s="188" t="s">
        <v>15193</v>
      </c>
      <c r="F10471" s="186">
        <v>0</v>
      </c>
      <c r="G10471" s="185" t="s">
        <v>12709</v>
      </c>
      <c r="H10471" s="110" t="s">
        <v>6121</v>
      </c>
      <c r="I10471" s="110"/>
    </row>
    <row r="10472" spans="1:9" ht="11.25" customHeight="1" x14ac:dyDescent="0.2">
      <c r="A10472" s="181">
        <v>107190</v>
      </c>
      <c r="B10472" s="182" t="s">
        <v>4849</v>
      </c>
      <c r="C10472" s="182" t="s">
        <v>178</v>
      </c>
      <c r="D10472" s="183"/>
      <c r="E10472" s="188" t="s">
        <v>15193</v>
      </c>
      <c r="F10472" s="186">
        <v>0</v>
      </c>
      <c r="G10472" s="185" t="s">
        <v>11171</v>
      </c>
      <c r="H10472" s="110" t="s">
        <v>6121</v>
      </c>
      <c r="I10472" s="110"/>
    </row>
    <row r="10473" spans="1:9" ht="11.25" customHeight="1" x14ac:dyDescent="0.2">
      <c r="A10473" s="181">
        <v>107191</v>
      </c>
      <c r="B10473" s="182" t="s">
        <v>10067</v>
      </c>
      <c r="C10473" s="182" t="s">
        <v>178</v>
      </c>
      <c r="D10473" s="183"/>
      <c r="E10473" s="188" t="s">
        <v>15193</v>
      </c>
      <c r="F10473" s="186">
        <v>0</v>
      </c>
      <c r="G10473" s="185" t="s">
        <v>12710</v>
      </c>
      <c r="H10473" s="110" t="s">
        <v>6121</v>
      </c>
      <c r="I10473" s="110"/>
    </row>
    <row r="10474" spans="1:9" ht="11.25" customHeight="1" x14ac:dyDescent="0.2">
      <c r="A10474" s="181">
        <v>107192</v>
      </c>
      <c r="B10474" s="182" t="s">
        <v>10066</v>
      </c>
      <c r="C10474" s="182" t="s">
        <v>178</v>
      </c>
      <c r="D10474" s="183"/>
      <c r="E10474" s="188" t="s">
        <v>15193</v>
      </c>
      <c r="F10474" s="186">
        <v>0</v>
      </c>
      <c r="G10474" s="185" t="s">
        <v>12711</v>
      </c>
      <c r="H10474" s="110" t="s">
        <v>6121</v>
      </c>
      <c r="I10474" s="110"/>
    </row>
    <row r="10475" spans="1:9" ht="11.25" customHeight="1" x14ac:dyDescent="0.2">
      <c r="A10475" s="181">
        <v>107193</v>
      </c>
      <c r="B10475" s="182" t="s">
        <v>10065</v>
      </c>
      <c r="C10475" s="182" t="s">
        <v>178</v>
      </c>
      <c r="D10475" s="183"/>
      <c r="E10475" s="188" t="s">
        <v>15193</v>
      </c>
      <c r="F10475" s="186">
        <v>0</v>
      </c>
      <c r="G10475" s="185" t="s">
        <v>12712</v>
      </c>
      <c r="H10475" s="110" t="s">
        <v>6121</v>
      </c>
      <c r="I10475" s="110"/>
    </row>
    <row r="10476" spans="1:9" ht="11.25" customHeight="1" x14ac:dyDescent="0.2">
      <c r="A10476" s="181">
        <v>107194</v>
      </c>
      <c r="B10476" s="182" t="s">
        <v>4850</v>
      </c>
      <c r="C10476" s="182" t="s">
        <v>178</v>
      </c>
      <c r="D10476" s="183"/>
      <c r="E10476" s="188" t="s">
        <v>15193</v>
      </c>
      <c r="F10476" s="186">
        <v>0</v>
      </c>
      <c r="G10476" s="185" t="s">
        <v>6487</v>
      </c>
      <c r="H10476" s="110" t="s">
        <v>6221</v>
      </c>
      <c r="I10476" s="110"/>
    </row>
    <row r="10477" spans="1:9" ht="11.25" customHeight="1" x14ac:dyDescent="0.2">
      <c r="A10477" s="181">
        <v>107195</v>
      </c>
      <c r="B10477" s="182" t="s">
        <v>4721</v>
      </c>
      <c r="C10477" s="182" t="s">
        <v>178</v>
      </c>
      <c r="D10477" s="183"/>
      <c r="E10477" s="188" t="s">
        <v>15193</v>
      </c>
      <c r="F10477" s="186">
        <v>0</v>
      </c>
      <c r="G10477" s="185" t="s">
        <v>12714</v>
      </c>
      <c r="H10477" s="110" t="s">
        <v>6221</v>
      </c>
      <c r="I10477" s="110"/>
    </row>
    <row r="10478" spans="1:9" ht="11.25" customHeight="1" x14ac:dyDescent="0.2">
      <c r="A10478" s="181">
        <v>107196</v>
      </c>
      <c r="B10478" s="182" t="s">
        <v>4722</v>
      </c>
      <c r="C10478" s="182" t="s">
        <v>178</v>
      </c>
      <c r="D10478" s="183"/>
      <c r="E10478" s="188" t="s">
        <v>15193</v>
      </c>
      <c r="F10478" s="186">
        <v>0</v>
      </c>
      <c r="G10478" s="185" t="s">
        <v>12715</v>
      </c>
      <c r="H10478" s="110" t="s">
        <v>6121</v>
      </c>
      <c r="I10478" s="110"/>
    </row>
    <row r="10479" spans="1:9" ht="11.25" customHeight="1" x14ac:dyDescent="0.2">
      <c r="A10479" s="181">
        <v>107197</v>
      </c>
      <c r="B10479" s="182" t="s">
        <v>4876</v>
      </c>
      <c r="C10479" s="182" t="s">
        <v>178</v>
      </c>
      <c r="D10479" s="184">
        <v>43738</v>
      </c>
      <c r="E10479" s="188" t="s">
        <v>15195</v>
      </c>
      <c r="F10479" s="186">
        <v>0</v>
      </c>
      <c r="G10479" s="185" t="s">
        <v>12717</v>
      </c>
      <c r="H10479" s="110" t="s">
        <v>6121</v>
      </c>
      <c r="I10479" s="110"/>
    </row>
    <row r="10480" spans="1:9" ht="11.25" customHeight="1" x14ac:dyDescent="0.2">
      <c r="A10480" s="181">
        <v>107198</v>
      </c>
      <c r="B10480" s="182" t="s">
        <v>8216</v>
      </c>
      <c r="C10480" s="182" t="s">
        <v>178</v>
      </c>
      <c r="D10480" s="183"/>
      <c r="E10480" s="188" t="s">
        <v>15193</v>
      </c>
      <c r="F10480" s="186">
        <v>5632285.6799999997</v>
      </c>
      <c r="G10480" s="185" t="s">
        <v>11398</v>
      </c>
      <c r="H10480" s="110" t="s">
        <v>6121</v>
      </c>
      <c r="I10480" s="110"/>
    </row>
    <row r="10481" spans="1:9" ht="11.25" customHeight="1" x14ac:dyDescent="0.2">
      <c r="A10481" s="181">
        <v>107199</v>
      </c>
      <c r="B10481" s="182" t="s">
        <v>5554</v>
      </c>
      <c r="C10481" s="182" t="s">
        <v>178</v>
      </c>
      <c r="D10481" s="183">
        <v>43577</v>
      </c>
      <c r="E10481" s="188" t="s">
        <v>15195</v>
      </c>
      <c r="F10481" s="186">
        <v>0</v>
      </c>
      <c r="G10481" s="185" t="s">
        <v>12720</v>
      </c>
      <c r="H10481" s="110" t="s">
        <v>6121</v>
      </c>
      <c r="I10481" s="110"/>
    </row>
    <row r="10482" spans="1:9" ht="11.25" customHeight="1" x14ac:dyDescent="0.2">
      <c r="A10482" s="181">
        <v>107200</v>
      </c>
      <c r="B10482" s="182" t="s">
        <v>5676</v>
      </c>
      <c r="C10482" s="182" t="s">
        <v>183</v>
      </c>
      <c r="D10482" s="184"/>
      <c r="E10482" s="188" t="s">
        <v>15193</v>
      </c>
      <c r="F10482" s="186">
        <v>20828</v>
      </c>
      <c r="G10482" s="185" t="s">
        <v>12721</v>
      </c>
      <c r="H10482" s="110" t="s">
        <v>6121</v>
      </c>
      <c r="I10482" s="110"/>
    </row>
    <row r="10483" spans="1:9" ht="11.25" customHeight="1" x14ac:dyDescent="0.2">
      <c r="A10483" s="181">
        <v>107201</v>
      </c>
      <c r="B10483" s="182" t="s">
        <v>4913</v>
      </c>
      <c r="C10483" s="182" t="s">
        <v>178</v>
      </c>
      <c r="D10483" s="183">
        <v>43557</v>
      </c>
      <c r="E10483" s="188" t="s">
        <v>15195</v>
      </c>
      <c r="F10483" s="186">
        <v>0</v>
      </c>
      <c r="G10483" s="185" t="s">
        <v>12722</v>
      </c>
      <c r="H10483" s="110" t="s">
        <v>6121</v>
      </c>
      <c r="I10483" s="110"/>
    </row>
    <row r="10484" spans="1:9" ht="11.25" customHeight="1" x14ac:dyDescent="0.2">
      <c r="A10484" s="181">
        <v>107202</v>
      </c>
      <c r="B10484" s="182" t="s">
        <v>5594</v>
      </c>
      <c r="C10484" s="182" t="s">
        <v>178</v>
      </c>
      <c r="D10484" s="183"/>
      <c r="E10484" s="188" t="s">
        <v>15193</v>
      </c>
      <c r="F10484" s="186">
        <v>316</v>
      </c>
      <c r="G10484" s="185" t="s">
        <v>12724</v>
      </c>
      <c r="H10484" s="110" t="s">
        <v>6121</v>
      </c>
      <c r="I10484" s="110"/>
    </row>
    <row r="10485" spans="1:9" ht="11.25" customHeight="1" x14ac:dyDescent="0.2">
      <c r="A10485" s="181">
        <v>107203</v>
      </c>
      <c r="B10485" s="182" t="s">
        <v>4914</v>
      </c>
      <c r="C10485" s="182" t="s">
        <v>178</v>
      </c>
      <c r="D10485" s="183">
        <v>43650</v>
      </c>
      <c r="E10485" s="188" t="s">
        <v>15195</v>
      </c>
      <c r="F10485" s="186">
        <v>0</v>
      </c>
      <c r="G10485" s="185" t="s">
        <v>12725</v>
      </c>
      <c r="H10485" s="110" t="s">
        <v>6121</v>
      </c>
      <c r="I10485" s="110"/>
    </row>
    <row r="10486" spans="1:9" ht="11.25" customHeight="1" x14ac:dyDescent="0.2">
      <c r="A10486" s="181">
        <v>107204</v>
      </c>
      <c r="B10486" s="182" t="s">
        <v>5699</v>
      </c>
      <c r="C10486" s="182" t="s">
        <v>171</v>
      </c>
      <c r="D10486" s="184"/>
      <c r="E10486" s="188" t="s">
        <v>15193</v>
      </c>
      <c r="F10486" s="186">
        <v>5718</v>
      </c>
      <c r="G10486" s="185" t="s">
        <v>12727</v>
      </c>
      <c r="H10486" s="110" t="s">
        <v>6121</v>
      </c>
      <c r="I10486" s="110"/>
    </row>
    <row r="10487" spans="1:9" ht="11.25" customHeight="1" x14ac:dyDescent="0.2">
      <c r="A10487" s="181">
        <v>107205</v>
      </c>
      <c r="B10487" s="182" t="s">
        <v>10064</v>
      </c>
      <c r="C10487" s="182" t="s">
        <v>178</v>
      </c>
      <c r="D10487" s="183"/>
      <c r="E10487" s="188" t="s">
        <v>15193</v>
      </c>
      <c r="F10487" s="186">
        <v>0</v>
      </c>
      <c r="G10487" s="185" t="s">
        <v>12728</v>
      </c>
      <c r="H10487" s="110" t="s">
        <v>6121</v>
      </c>
      <c r="I10487" s="110"/>
    </row>
    <row r="10488" spans="1:9" ht="11.25" customHeight="1" x14ac:dyDescent="0.2">
      <c r="A10488" s="181">
        <v>107206</v>
      </c>
      <c r="B10488" s="182" t="s">
        <v>5553</v>
      </c>
      <c r="C10488" s="182" t="s">
        <v>178</v>
      </c>
      <c r="D10488" s="183">
        <v>43650</v>
      </c>
      <c r="E10488" s="188" t="s">
        <v>15195</v>
      </c>
      <c r="F10488" s="186">
        <v>0</v>
      </c>
      <c r="G10488" s="185" t="s">
        <v>6550</v>
      </c>
      <c r="H10488" s="110" t="s">
        <v>6121</v>
      </c>
      <c r="I10488" s="110"/>
    </row>
    <row r="10489" spans="1:9" ht="11.25" customHeight="1" x14ac:dyDescent="0.2">
      <c r="A10489" s="181">
        <v>107207</v>
      </c>
      <c r="B10489" s="182" t="s">
        <v>5754</v>
      </c>
      <c r="C10489" s="182" t="s">
        <v>178</v>
      </c>
      <c r="D10489" s="183"/>
      <c r="E10489" s="188" t="s">
        <v>15193</v>
      </c>
      <c r="F10489" s="186">
        <v>200</v>
      </c>
      <c r="G10489" s="185" t="s">
        <v>12730</v>
      </c>
      <c r="H10489" s="110" t="s">
        <v>6121</v>
      </c>
      <c r="I10489" s="110"/>
    </row>
    <row r="10490" spans="1:9" ht="11.25" customHeight="1" x14ac:dyDescent="0.2">
      <c r="A10490" s="181">
        <v>107208</v>
      </c>
      <c r="B10490" s="182" t="s">
        <v>10063</v>
      </c>
      <c r="C10490" s="182" t="s">
        <v>178</v>
      </c>
      <c r="D10490" s="183">
        <v>43650</v>
      </c>
      <c r="E10490" s="188" t="s">
        <v>15195</v>
      </c>
      <c r="F10490" s="186">
        <v>0</v>
      </c>
      <c r="G10490" s="185" t="s">
        <v>12732</v>
      </c>
      <c r="H10490" s="110" t="s">
        <v>6121</v>
      </c>
      <c r="I10490" s="110"/>
    </row>
    <row r="10491" spans="1:9" ht="11.25" customHeight="1" x14ac:dyDescent="0.2">
      <c r="A10491" s="181">
        <v>107209</v>
      </c>
      <c r="B10491" s="182" t="s">
        <v>5786</v>
      </c>
      <c r="C10491" s="182" t="s">
        <v>171</v>
      </c>
      <c r="D10491" s="183"/>
      <c r="E10491" s="188" t="s">
        <v>15193</v>
      </c>
      <c r="F10491" s="186">
        <v>3050.01</v>
      </c>
      <c r="G10491" s="185" t="s">
        <v>12734</v>
      </c>
      <c r="H10491" s="110" t="s">
        <v>6121</v>
      </c>
      <c r="I10491" s="110"/>
    </row>
    <row r="10492" spans="1:9" ht="11.25" customHeight="1" x14ac:dyDescent="0.2">
      <c r="A10492" s="181">
        <v>107210</v>
      </c>
      <c r="B10492" s="182" t="s">
        <v>10062</v>
      </c>
      <c r="C10492" s="182" t="s">
        <v>178</v>
      </c>
      <c r="D10492" s="183">
        <v>43650</v>
      </c>
      <c r="E10492" s="188" t="s">
        <v>15195</v>
      </c>
      <c r="F10492" s="186">
        <v>0</v>
      </c>
      <c r="G10492" s="185" t="s">
        <v>12735</v>
      </c>
      <c r="H10492" s="110" t="s">
        <v>6150</v>
      </c>
      <c r="I10492" s="110"/>
    </row>
    <row r="10493" spans="1:9" ht="11.25" customHeight="1" x14ac:dyDescent="0.2">
      <c r="A10493" s="181">
        <v>107211</v>
      </c>
      <c r="B10493" s="182" t="s">
        <v>5655</v>
      </c>
      <c r="C10493" s="182" t="s">
        <v>171</v>
      </c>
      <c r="D10493" s="184">
        <v>43650</v>
      </c>
      <c r="E10493" s="188" t="s">
        <v>15195</v>
      </c>
      <c r="F10493" s="186">
        <v>3500</v>
      </c>
      <c r="G10493" s="185" t="s">
        <v>12736</v>
      </c>
      <c r="H10493" s="110" t="s">
        <v>6150</v>
      </c>
      <c r="I10493" s="110"/>
    </row>
    <row r="10494" spans="1:9" ht="11.25" customHeight="1" x14ac:dyDescent="0.2">
      <c r="A10494" s="181">
        <v>107212</v>
      </c>
      <c r="B10494" s="182" t="s">
        <v>5661</v>
      </c>
      <c r="C10494" s="182" t="s">
        <v>178</v>
      </c>
      <c r="D10494" s="183">
        <v>43650</v>
      </c>
      <c r="E10494" s="188" t="s">
        <v>15195</v>
      </c>
      <c r="F10494" s="186">
        <v>750</v>
      </c>
      <c r="G10494" s="185" t="s">
        <v>12737</v>
      </c>
      <c r="H10494" s="110" t="s">
        <v>6150</v>
      </c>
      <c r="I10494" s="110"/>
    </row>
    <row r="10495" spans="1:9" ht="11.25" customHeight="1" x14ac:dyDescent="0.2">
      <c r="A10495" s="181">
        <v>107213</v>
      </c>
      <c r="B10495" s="182" t="s">
        <v>5599</v>
      </c>
      <c r="C10495" s="182" t="s">
        <v>178</v>
      </c>
      <c r="D10495" s="183">
        <v>43650</v>
      </c>
      <c r="E10495" s="188" t="s">
        <v>15195</v>
      </c>
      <c r="F10495" s="186">
        <v>750</v>
      </c>
      <c r="G10495" s="185" t="s">
        <v>12738</v>
      </c>
      <c r="H10495" s="110" t="s">
        <v>6150</v>
      </c>
      <c r="I10495" s="110"/>
    </row>
    <row r="10496" spans="1:9" ht="11.25" customHeight="1" x14ac:dyDescent="0.2">
      <c r="A10496" s="181">
        <v>107214</v>
      </c>
      <c r="B10496" s="182" t="s">
        <v>5743</v>
      </c>
      <c r="C10496" s="182" t="s">
        <v>178</v>
      </c>
      <c r="D10496" s="183"/>
      <c r="E10496" s="188" t="s">
        <v>15193</v>
      </c>
      <c r="F10496" s="186">
        <v>2300</v>
      </c>
      <c r="G10496" s="185" t="s">
        <v>12739</v>
      </c>
      <c r="H10496" s="110" t="s">
        <v>6150</v>
      </c>
      <c r="I10496" s="110"/>
    </row>
    <row r="10497" spans="1:9" ht="11.25" customHeight="1" x14ac:dyDescent="0.2">
      <c r="A10497" s="181">
        <v>107215</v>
      </c>
      <c r="B10497" s="182" t="s">
        <v>4912</v>
      </c>
      <c r="C10497" s="182" t="s">
        <v>178</v>
      </c>
      <c r="D10497" s="183">
        <v>43650</v>
      </c>
      <c r="E10497" s="188" t="s">
        <v>15195</v>
      </c>
      <c r="F10497" s="186">
        <v>0</v>
      </c>
      <c r="G10497" s="185" t="s">
        <v>12740</v>
      </c>
      <c r="H10497" s="110" t="s">
        <v>6150</v>
      </c>
      <c r="I10497" s="110"/>
    </row>
    <row r="10498" spans="1:9" ht="11.25" customHeight="1" x14ac:dyDescent="0.2">
      <c r="A10498" s="181">
        <v>107216</v>
      </c>
      <c r="B10498" s="182" t="s">
        <v>5742</v>
      </c>
      <c r="C10498" s="182" t="s">
        <v>178</v>
      </c>
      <c r="D10498" s="183"/>
      <c r="E10498" s="188" t="s">
        <v>15193</v>
      </c>
      <c r="F10498" s="186">
        <v>2700</v>
      </c>
      <c r="G10498" s="185" t="s">
        <v>12741</v>
      </c>
      <c r="H10498" s="110" t="s">
        <v>6149</v>
      </c>
      <c r="I10498" s="110"/>
    </row>
    <row r="10499" spans="1:9" ht="11.25" customHeight="1" x14ac:dyDescent="0.2">
      <c r="A10499" s="181">
        <v>107217</v>
      </c>
      <c r="B10499" s="182" t="s">
        <v>4915</v>
      </c>
      <c r="C10499" s="182" t="s">
        <v>178</v>
      </c>
      <c r="D10499" s="183"/>
      <c r="E10499" s="188" t="s">
        <v>15193</v>
      </c>
      <c r="F10499" s="186">
        <v>0</v>
      </c>
      <c r="G10499" s="185" t="s">
        <v>12742</v>
      </c>
      <c r="H10499" s="110" t="s">
        <v>6150</v>
      </c>
      <c r="I10499" s="110"/>
    </row>
    <row r="10500" spans="1:9" ht="11.25" customHeight="1" x14ac:dyDescent="0.2">
      <c r="A10500" s="181">
        <v>107218</v>
      </c>
      <c r="B10500" s="182" t="s">
        <v>10061</v>
      </c>
      <c r="C10500" s="182" t="s">
        <v>178</v>
      </c>
      <c r="D10500" s="183"/>
      <c r="E10500" s="188" t="s">
        <v>15193</v>
      </c>
      <c r="F10500" s="186">
        <v>0</v>
      </c>
      <c r="G10500" s="185" t="s">
        <v>12743</v>
      </c>
      <c r="H10500" s="110" t="s">
        <v>6150</v>
      </c>
      <c r="I10500" s="110"/>
    </row>
    <row r="10501" spans="1:9" ht="11.25" customHeight="1" x14ac:dyDescent="0.2">
      <c r="A10501" s="181">
        <v>107219</v>
      </c>
      <c r="B10501" s="182" t="s">
        <v>4910</v>
      </c>
      <c r="C10501" s="182" t="s">
        <v>178</v>
      </c>
      <c r="D10501" s="183"/>
      <c r="E10501" s="188" t="s">
        <v>15193</v>
      </c>
      <c r="F10501" s="186">
        <v>0</v>
      </c>
      <c r="G10501" s="185" t="s">
        <v>12744</v>
      </c>
      <c r="H10501" s="110" t="s">
        <v>6150</v>
      </c>
      <c r="I10501" s="110"/>
    </row>
    <row r="10502" spans="1:9" ht="11.25" customHeight="1" x14ac:dyDescent="0.2">
      <c r="A10502" s="181">
        <v>107220</v>
      </c>
      <c r="B10502" s="182" t="s">
        <v>4911</v>
      </c>
      <c r="C10502" s="182" t="s">
        <v>178</v>
      </c>
      <c r="D10502" s="183"/>
      <c r="E10502" s="188" t="s">
        <v>15193</v>
      </c>
      <c r="F10502" s="186">
        <v>0</v>
      </c>
      <c r="G10502" s="185" t="s">
        <v>12745</v>
      </c>
      <c r="H10502" s="110" t="s">
        <v>6150</v>
      </c>
      <c r="I10502" s="110"/>
    </row>
    <row r="10503" spans="1:9" ht="11.25" customHeight="1" x14ac:dyDescent="0.2">
      <c r="A10503" s="181">
        <v>107221</v>
      </c>
      <c r="B10503" s="182" t="s">
        <v>4909</v>
      </c>
      <c r="C10503" s="182" t="s">
        <v>178</v>
      </c>
      <c r="D10503" s="183">
        <v>43838</v>
      </c>
      <c r="E10503" s="188" t="s">
        <v>15196</v>
      </c>
      <c r="F10503" s="186">
        <v>0</v>
      </c>
      <c r="G10503" s="185" t="s">
        <v>12746</v>
      </c>
      <c r="H10503" s="110" t="s">
        <v>6150</v>
      </c>
      <c r="I10503" s="110"/>
    </row>
    <row r="10504" spans="1:9" ht="11.25" customHeight="1" x14ac:dyDescent="0.2">
      <c r="A10504" s="181">
        <v>107222</v>
      </c>
      <c r="B10504" s="182" t="s">
        <v>5523</v>
      </c>
      <c r="C10504" s="182" t="s">
        <v>178</v>
      </c>
      <c r="D10504" s="184"/>
      <c r="E10504" s="188" t="s">
        <v>15193</v>
      </c>
      <c r="F10504" s="186">
        <v>2796.5</v>
      </c>
      <c r="G10504" s="185" t="s">
        <v>12747</v>
      </c>
      <c r="H10504" s="110" t="s">
        <v>6150</v>
      </c>
      <c r="I10504" s="110"/>
    </row>
    <row r="10505" spans="1:9" ht="11.25" customHeight="1" x14ac:dyDescent="0.2">
      <c r="A10505" s="181">
        <v>107223</v>
      </c>
      <c r="B10505" s="182" t="s">
        <v>10060</v>
      </c>
      <c r="C10505" s="182" t="s">
        <v>178</v>
      </c>
      <c r="D10505" s="183"/>
      <c r="E10505" s="188" t="s">
        <v>15193</v>
      </c>
      <c r="F10505" s="186">
        <v>0</v>
      </c>
      <c r="G10505" s="185" t="s">
        <v>12748</v>
      </c>
      <c r="H10505" s="110" t="s">
        <v>6150</v>
      </c>
      <c r="I10505" s="110"/>
    </row>
    <row r="10506" spans="1:9" ht="11.25" customHeight="1" x14ac:dyDescent="0.2">
      <c r="A10506" s="181">
        <v>107224</v>
      </c>
      <c r="B10506" s="182" t="s">
        <v>5540</v>
      </c>
      <c r="C10506" s="182" t="s">
        <v>178</v>
      </c>
      <c r="D10506" s="183"/>
      <c r="E10506" s="188" t="s">
        <v>15193</v>
      </c>
      <c r="F10506" s="186">
        <v>0</v>
      </c>
      <c r="G10506" s="185" t="s">
        <v>12749</v>
      </c>
      <c r="H10506" s="110" t="s">
        <v>6150</v>
      </c>
      <c r="I10506" s="110"/>
    </row>
    <row r="10507" spans="1:9" ht="11.25" customHeight="1" x14ac:dyDescent="0.2">
      <c r="A10507" s="181">
        <v>107225</v>
      </c>
      <c r="B10507" s="182" t="s">
        <v>10059</v>
      </c>
      <c r="C10507" s="182" t="s">
        <v>178</v>
      </c>
      <c r="D10507" s="183"/>
      <c r="E10507" s="188" t="s">
        <v>15193</v>
      </c>
      <c r="F10507" s="186">
        <v>0</v>
      </c>
      <c r="G10507" s="185" t="s">
        <v>12751</v>
      </c>
      <c r="H10507" s="110" t="s">
        <v>6356</v>
      </c>
      <c r="I10507" s="110"/>
    </row>
    <row r="10508" spans="1:9" ht="11.25" customHeight="1" x14ac:dyDescent="0.2">
      <c r="A10508" s="181">
        <v>107226</v>
      </c>
      <c r="B10508" s="182" t="s">
        <v>10058</v>
      </c>
      <c r="C10508" s="182" t="s">
        <v>178</v>
      </c>
      <c r="D10508" s="183"/>
      <c r="E10508" s="188" t="s">
        <v>15193</v>
      </c>
      <c r="F10508" s="186">
        <v>0</v>
      </c>
      <c r="G10508" s="185" t="s">
        <v>12752</v>
      </c>
      <c r="H10508" s="110" t="s">
        <v>6258</v>
      </c>
      <c r="I10508" s="110"/>
    </row>
    <row r="10509" spans="1:9" ht="11.25" customHeight="1" x14ac:dyDescent="0.2">
      <c r="A10509" s="181">
        <v>107227</v>
      </c>
      <c r="B10509" s="182" t="s">
        <v>10057</v>
      </c>
      <c r="C10509" s="182" t="s">
        <v>178</v>
      </c>
      <c r="D10509" s="183"/>
      <c r="E10509" s="188" t="s">
        <v>15193</v>
      </c>
      <c r="F10509" s="186">
        <v>0</v>
      </c>
      <c r="G10509" s="185" t="s">
        <v>6096</v>
      </c>
      <c r="H10509" s="110" t="s">
        <v>6168</v>
      </c>
      <c r="I10509" s="110"/>
    </row>
    <row r="10510" spans="1:9" ht="11.25" customHeight="1" x14ac:dyDescent="0.2">
      <c r="A10510" s="181">
        <v>107228</v>
      </c>
      <c r="B10510" s="182" t="s">
        <v>10056</v>
      </c>
      <c r="C10510" s="182" t="s">
        <v>178</v>
      </c>
      <c r="D10510" s="183"/>
      <c r="E10510" s="188" t="s">
        <v>15193</v>
      </c>
      <c r="F10510" s="186">
        <v>0</v>
      </c>
      <c r="G10510" s="185" t="s">
        <v>12753</v>
      </c>
      <c r="H10510" s="110" t="s">
        <v>6521</v>
      </c>
      <c r="I10510" s="110"/>
    </row>
    <row r="10511" spans="1:9" ht="11.25" customHeight="1" x14ac:dyDescent="0.2">
      <c r="A10511" s="181">
        <v>107229</v>
      </c>
      <c r="B10511" s="182" t="s">
        <v>10055</v>
      </c>
      <c r="C10511" s="182" t="s">
        <v>178</v>
      </c>
      <c r="D10511" s="183"/>
      <c r="E10511" s="188" t="s">
        <v>15193</v>
      </c>
      <c r="F10511" s="186">
        <v>0</v>
      </c>
      <c r="G10511" s="185" t="s">
        <v>12755</v>
      </c>
      <c r="H10511" s="110" t="s">
        <v>6356</v>
      </c>
      <c r="I10511" s="110"/>
    </row>
    <row r="10512" spans="1:9" ht="11.25" customHeight="1" x14ac:dyDescent="0.2">
      <c r="A10512" s="181">
        <v>107230</v>
      </c>
      <c r="B10512" s="182" t="s">
        <v>10054</v>
      </c>
      <c r="C10512" s="182" t="s">
        <v>178</v>
      </c>
      <c r="D10512" s="183"/>
      <c r="E10512" s="188" t="s">
        <v>15193</v>
      </c>
      <c r="F10512" s="186">
        <v>0</v>
      </c>
      <c r="G10512" s="185" t="s">
        <v>12757</v>
      </c>
      <c r="H10512" s="110" t="s">
        <v>6356</v>
      </c>
      <c r="I10512" s="110"/>
    </row>
    <row r="10513" spans="1:9" ht="11.25" customHeight="1" x14ac:dyDescent="0.2">
      <c r="A10513" s="181">
        <v>107231</v>
      </c>
      <c r="B10513" s="182" t="s">
        <v>10053</v>
      </c>
      <c r="C10513" s="182" t="s">
        <v>178</v>
      </c>
      <c r="D10513" s="183"/>
      <c r="E10513" s="188" t="s">
        <v>15193</v>
      </c>
      <c r="F10513" s="186">
        <v>0</v>
      </c>
      <c r="G10513" s="185" t="s">
        <v>12759</v>
      </c>
      <c r="H10513" s="110" t="s">
        <v>6356</v>
      </c>
      <c r="I10513" s="110"/>
    </row>
    <row r="10514" spans="1:9" ht="11.25" customHeight="1" x14ac:dyDescent="0.2">
      <c r="A10514" s="181">
        <v>107232</v>
      </c>
      <c r="B10514" s="182" t="s">
        <v>10052</v>
      </c>
      <c r="C10514" s="182" t="s">
        <v>178</v>
      </c>
      <c r="D10514" s="183"/>
      <c r="E10514" s="188" t="s">
        <v>15193</v>
      </c>
      <c r="F10514" s="186">
        <v>0</v>
      </c>
      <c r="G10514" s="185" t="s">
        <v>6096</v>
      </c>
      <c r="H10514" s="110" t="s">
        <v>6130</v>
      </c>
      <c r="I10514" s="110"/>
    </row>
    <row r="10515" spans="1:9" ht="11.25" customHeight="1" x14ac:dyDescent="0.2">
      <c r="A10515" s="181">
        <v>107233</v>
      </c>
      <c r="B10515" s="182" t="s">
        <v>10051</v>
      </c>
      <c r="C10515" s="182" t="s">
        <v>178</v>
      </c>
      <c r="D10515" s="183"/>
      <c r="E10515" s="188" t="s">
        <v>15193</v>
      </c>
      <c r="F10515" s="186">
        <v>0</v>
      </c>
      <c r="G10515" s="185" t="s">
        <v>6096</v>
      </c>
      <c r="H10515" s="110" t="s">
        <v>6130</v>
      </c>
      <c r="I10515" s="110"/>
    </row>
    <row r="10516" spans="1:9" ht="11.25" customHeight="1" x14ac:dyDescent="0.2">
      <c r="A10516" s="181">
        <v>107234</v>
      </c>
      <c r="B10516" s="182" t="s">
        <v>10050</v>
      </c>
      <c r="C10516" s="182" t="s">
        <v>178</v>
      </c>
      <c r="D10516" s="184"/>
      <c r="E10516" s="188" t="s">
        <v>15193</v>
      </c>
      <c r="F10516" s="186">
        <v>0</v>
      </c>
      <c r="G10516" s="185" t="s">
        <v>6096</v>
      </c>
      <c r="H10516" s="110" t="s">
        <v>6130</v>
      </c>
      <c r="I10516" s="110"/>
    </row>
    <row r="10517" spans="1:9" ht="11.25" customHeight="1" x14ac:dyDescent="0.2">
      <c r="A10517" s="181">
        <v>107235</v>
      </c>
      <c r="B10517" s="182" t="s">
        <v>10049</v>
      </c>
      <c r="C10517" s="182" t="s">
        <v>178</v>
      </c>
      <c r="D10517" s="183"/>
      <c r="E10517" s="188" t="s">
        <v>15193</v>
      </c>
      <c r="F10517" s="186">
        <v>0</v>
      </c>
      <c r="G10517" s="185" t="s">
        <v>6096</v>
      </c>
      <c r="H10517" s="110" t="s">
        <v>6130</v>
      </c>
      <c r="I10517" s="110"/>
    </row>
    <row r="10518" spans="1:9" ht="11.25" customHeight="1" x14ac:dyDescent="0.2">
      <c r="A10518" s="181">
        <v>107236</v>
      </c>
      <c r="B10518" s="182" t="s">
        <v>10048</v>
      </c>
      <c r="C10518" s="182" t="s">
        <v>178</v>
      </c>
      <c r="D10518" s="183">
        <v>43556</v>
      </c>
      <c r="E10518" s="188" t="s">
        <v>15195</v>
      </c>
      <c r="F10518" s="186">
        <v>0</v>
      </c>
      <c r="G10518" s="185" t="s">
        <v>11154</v>
      </c>
      <c r="H10518" s="110" t="s">
        <v>6149</v>
      </c>
      <c r="I10518" s="110"/>
    </row>
    <row r="10519" spans="1:9" ht="11.25" customHeight="1" x14ac:dyDescent="0.2">
      <c r="A10519" s="181">
        <v>107237</v>
      </c>
      <c r="B10519" s="182" t="s">
        <v>5357</v>
      </c>
      <c r="C10519" s="182" t="s">
        <v>168</v>
      </c>
      <c r="D10519" s="184"/>
      <c r="E10519" s="188" t="s">
        <v>15193</v>
      </c>
      <c r="F10519" s="186">
        <v>2189.0100000000002</v>
      </c>
      <c r="G10519" s="185" t="s">
        <v>12762</v>
      </c>
      <c r="H10519" s="110" t="s">
        <v>6149</v>
      </c>
      <c r="I10519" s="110"/>
    </row>
    <row r="10520" spans="1:9" ht="11.25" customHeight="1" x14ac:dyDescent="0.2">
      <c r="A10520" s="181">
        <v>107238</v>
      </c>
      <c r="B10520" s="182" t="s">
        <v>10000</v>
      </c>
      <c r="C10520" s="182" t="s">
        <v>183</v>
      </c>
      <c r="D10520" s="184"/>
      <c r="E10520" s="188" t="s">
        <v>15193</v>
      </c>
      <c r="F10520" s="186">
        <v>0</v>
      </c>
      <c r="G10520" s="185" t="s">
        <v>12764</v>
      </c>
      <c r="H10520" s="110" t="s">
        <v>6149</v>
      </c>
      <c r="I10520" s="110"/>
    </row>
    <row r="10521" spans="1:9" ht="11.25" customHeight="1" x14ac:dyDescent="0.2">
      <c r="A10521" s="181">
        <v>107239</v>
      </c>
      <c r="B10521" s="182" t="s">
        <v>10047</v>
      </c>
      <c r="C10521" s="182" t="s">
        <v>183</v>
      </c>
      <c r="D10521" s="184">
        <v>43560</v>
      </c>
      <c r="E10521" s="188" t="s">
        <v>15195</v>
      </c>
      <c r="F10521" s="186">
        <v>0</v>
      </c>
      <c r="G10521" s="185" t="s">
        <v>12765</v>
      </c>
      <c r="H10521" s="110" t="s">
        <v>6521</v>
      </c>
      <c r="I10521" s="110"/>
    </row>
    <row r="10522" spans="1:9" ht="11.25" customHeight="1" x14ac:dyDescent="0.2">
      <c r="A10522" s="181">
        <v>107240</v>
      </c>
      <c r="B10522" s="182" t="s">
        <v>15116</v>
      </c>
      <c r="C10522" s="182" t="s">
        <v>183</v>
      </c>
      <c r="D10522" s="184"/>
      <c r="E10522" s="188" t="s">
        <v>15193</v>
      </c>
      <c r="F10522" s="186">
        <v>192669</v>
      </c>
      <c r="G10522" s="185" t="s">
        <v>11561</v>
      </c>
      <c r="H10522" s="110" t="s">
        <v>6746</v>
      </c>
      <c r="I10522" s="110"/>
    </row>
    <row r="10523" spans="1:9" ht="11.25" customHeight="1" x14ac:dyDescent="0.2">
      <c r="A10523" s="181">
        <v>107241</v>
      </c>
      <c r="B10523" s="182" t="s">
        <v>10046</v>
      </c>
      <c r="C10523" s="182" t="s">
        <v>183</v>
      </c>
      <c r="D10523" s="184"/>
      <c r="E10523" s="188" t="s">
        <v>15193</v>
      </c>
      <c r="F10523" s="186">
        <v>0</v>
      </c>
      <c r="G10523" s="185" t="s">
        <v>6096</v>
      </c>
      <c r="H10523" s="110" t="s">
        <v>8785</v>
      </c>
      <c r="I10523" s="110"/>
    </row>
    <row r="10524" spans="1:9" ht="11.25" customHeight="1" x14ac:dyDescent="0.2">
      <c r="A10524" s="181">
        <v>107242</v>
      </c>
      <c r="B10524" s="182" t="s">
        <v>10045</v>
      </c>
      <c r="C10524" s="182" t="s">
        <v>178</v>
      </c>
      <c r="D10524" s="183"/>
      <c r="E10524" s="188" t="s">
        <v>15193</v>
      </c>
      <c r="F10524" s="186">
        <v>0</v>
      </c>
      <c r="G10524" s="185" t="s">
        <v>6096</v>
      </c>
      <c r="H10524" s="110" t="s">
        <v>6406</v>
      </c>
      <c r="I10524" s="110"/>
    </row>
    <row r="10525" spans="1:9" ht="11.25" customHeight="1" x14ac:dyDescent="0.2">
      <c r="A10525" s="181">
        <v>107243</v>
      </c>
      <c r="B10525" s="182" t="s">
        <v>10044</v>
      </c>
      <c r="C10525" s="182" t="s">
        <v>178</v>
      </c>
      <c r="D10525" s="183"/>
      <c r="E10525" s="188" t="s">
        <v>15193</v>
      </c>
      <c r="F10525" s="186">
        <v>0</v>
      </c>
      <c r="G10525" s="185" t="s">
        <v>6096</v>
      </c>
      <c r="H10525" s="110" t="s">
        <v>6406</v>
      </c>
      <c r="I10525" s="110"/>
    </row>
    <row r="10526" spans="1:9" ht="11.25" customHeight="1" x14ac:dyDescent="0.2">
      <c r="A10526" s="181">
        <v>107244</v>
      </c>
      <c r="B10526" s="182" t="s">
        <v>10043</v>
      </c>
      <c r="C10526" s="182" t="s">
        <v>178</v>
      </c>
      <c r="D10526" s="183"/>
      <c r="E10526" s="188" t="s">
        <v>15193</v>
      </c>
      <c r="F10526" s="186">
        <v>0</v>
      </c>
      <c r="G10526" s="185" t="s">
        <v>6096</v>
      </c>
      <c r="H10526" s="110" t="s">
        <v>6406</v>
      </c>
      <c r="I10526" s="110"/>
    </row>
    <row r="10527" spans="1:9" ht="11.25" customHeight="1" x14ac:dyDescent="0.2">
      <c r="A10527" s="181">
        <v>107245</v>
      </c>
      <c r="B10527" s="182" t="s">
        <v>10042</v>
      </c>
      <c r="C10527" s="182" t="s">
        <v>178</v>
      </c>
      <c r="D10527" s="183"/>
      <c r="E10527" s="188" t="s">
        <v>15193</v>
      </c>
      <c r="F10527" s="186">
        <v>0</v>
      </c>
      <c r="G10527" s="185" t="s">
        <v>6096</v>
      </c>
      <c r="H10527" s="110" t="s">
        <v>6345</v>
      </c>
      <c r="I10527" s="110"/>
    </row>
    <row r="10528" spans="1:9" ht="11.25" customHeight="1" x14ac:dyDescent="0.2">
      <c r="A10528" s="181">
        <v>107246</v>
      </c>
      <c r="B10528" s="182" t="s">
        <v>10041</v>
      </c>
      <c r="C10528" s="182" t="s">
        <v>178</v>
      </c>
      <c r="D10528" s="183"/>
      <c r="E10528" s="188" t="s">
        <v>15193</v>
      </c>
      <c r="F10528" s="186">
        <v>0</v>
      </c>
      <c r="G10528" s="185" t="s">
        <v>6663</v>
      </c>
      <c r="H10528" s="110" t="s">
        <v>6664</v>
      </c>
      <c r="I10528" s="110"/>
    </row>
    <row r="10529" spans="1:9" ht="11.25" customHeight="1" x14ac:dyDescent="0.2">
      <c r="A10529" s="181">
        <v>107247</v>
      </c>
      <c r="B10529" s="182" t="s">
        <v>10040</v>
      </c>
      <c r="C10529" s="182" t="s">
        <v>178</v>
      </c>
      <c r="D10529" s="184"/>
      <c r="E10529" s="188" t="s">
        <v>15193</v>
      </c>
      <c r="F10529" s="186">
        <v>0</v>
      </c>
      <c r="G10529" s="185" t="s">
        <v>6663</v>
      </c>
      <c r="H10529" s="110" t="s">
        <v>6664</v>
      </c>
      <c r="I10529" s="110"/>
    </row>
    <row r="10530" spans="1:9" ht="11.25" customHeight="1" x14ac:dyDescent="0.2">
      <c r="A10530" s="181">
        <v>107248</v>
      </c>
      <c r="B10530" s="182" t="s">
        <v>5537</v>
      </c>
      <c r="C10530" s="182" t="s">
        <v>178</v>
      </c>
      <c r="D10530" s="183">
        <v>44719</v>
      </c>
      <c r="E10530" s="188" t="s">
        <v>7328</v>
      </c>
      <c r="F10530" s="186">
        <v>0</v>
      </c>
      <c r="G10530" s="185" t="s">
        <v>6636</v>
      </c>
      <c r="H10530" s="110" t="s">
        <v>6347</v>
      </c>
      <c r="I10530" s="110"/>
    </row>
    <row r="10531" spans="1:9" ht="11.25" customHeight="1" x14ac:dyDescent="0.2">
      <c r="A10531" s="181">
        <v>107249</v>
      </c>
      <c r="B10531" s="182" t="s">
        <v>6260</v>
      </c>
      <c r="C10531" s="182" t="s">
        <v>178</v>
      </c>
      <c r="D10531" s="183"/>
      <c r="E10531" s="188" t="s">
        <v>15193</v>
      </c>
      <c r="F10531" s="186">
        <v>1119432</v>
      </c>
      <c r="G10531" s="185" t="s">
        <v>7556</v>
      </c>
      <c r="H10531" s="110" t="s">
        <v>6521</v>
      </c>
      <c r="I10531" s="110"/>
    </row>
    <row r="10532" spans="1:9" ht="11.25" customHeight="1" x14ac:dyDescent="0.2">
      <c r="A10532" s="181">
        <v>107250</v>
      </c>
      <c r="B10532" s="182" t="s">
        <v>10039</v>
      </c>
      <c r="C10532" s="182" t="s">
        <v>178</v>
      </c>
      <c r="D10532" s="183"/>
      <c r="E10532" s="188" t="s">
        <v>15193</v>
      </c>
      <c r="F10532" s="186">
        <v>0</v>
      </c>
      <c r="G10532" s="185" t="s">
        <v>6096</v>
      </c>
      <c r="H10532" s="110" t="s">
        <v>6178</v>
      </c>
      <c r="I10532" s="110"/>
    </row>
    <row r="10533" spans="1:9" ht="11.25" customHeight="1" x14ac:dyDescent="0.2">
      <c r="A10533" s="181">
        <v>107251</v>
      </c>
      <c r="B10533" s="182" t="s">
        <v>10038</v>
      </c>
      <c r="C10533" s="182" t="s">
        <v>178</v>
      </c>
      <c r="D10533" s="184"/>
      <c r="E10533" s="188" t="s">
        <v>15193</v>
      </c>
      <c r="F10533" s="186">
        <v>0</v>
      </c>
      <c r="G10533" s="185" t="s">
        <v>6096</v>
      </c>
      <c r="H10533" s="110" t="s">
        <v>6178</v>
      </c>
      <c r="I10533" s="110"/>
    </row>
    <row r="10534" spans="1:9" ht="11.25" customHeight="1" x14ac:dyDescent="0.2">
      <c r="A10534" s="181">
        <v>107252</v>
      </c>
      <c r="B10534" s="182" t="s">
        <v>5529</v>
      </c>
      <c r="C10534" s="182" t="s">
        <v>178</v>
      </c>
      <c r="D10534" s="183"/>
      <c r="E10534" s="188" t="s">
        <v>15193</v>
      </c>
      <c r="F10534" s="186">
        <v>0</v>
      </c>
      <c r="G10534" s="185" t="s">
        <v>6096</v>
      </c>
      <c r="H10534" s="110" t="s">
        <v>6178</v>
      </c>
      <c r="I10534" s="110"/>
    </row>
    <row r="10535" spans="1:9" ht="11.25" customHeight="1" x14ac:dyDescent="0.2">
      <c r="A10535" s="181">
        <v>107253</v>
      </c>
      <c r="B10535" s="182" t="s">
        <v>10037</v>
      </c>
      <c r="C10535" s="182" t="s">
        <v>178</v>
      </c>
      <c r="D10535" s="183">
        <v>43685</v>
      </c>
      <c r="E10535" s="188" t="s">
        <v>15195</v>
      </c>
      <c r="F10535" s="186">
        <v>0</v>
      </c>
      <c r="G10535" s="185" t="s">
        <v>6096</v>
      </c>
      <c r="H10535" s="110" t="s">
        <v>6272</v>
      </c>
      <c r="I10535" s="110"/>
    </row>
    <row r="10536" spans="1:9" ht="11.25" customHeight="1" x14ac:dyDescent="0.2">
      <c r="A10536" s="181">
        <v>107254</v>
      </c>
      <c r="B10536" s="182" t="s">
        <v>5525</v>
      </c>
      <c r="C10536" s="182" t="s">
        <v>178</v>
      </c>
      <c r="D10536" s="183"/>
      <c r="E10536" s="188" t="s">
        <v>15193</v>
      </c>
      <c r="F10536" s="186">
        <v>235025</v>
      </c>
      <c r="G10536" s="185" t="s">
        <v>6636</v>
      </c>
      <c r="H10536" s="110" t="s">
        <v>6347</v>
      </c>
      <c r="I10536" s="110"/>
    </row>
    <row r="10537" spans="1:9" ht="11.25" customHeight="1" x14ac:dyDescent="0.2">
      <c r="A10537" s="181">
        <v>107255</v>
      </c>
      <c r="B10537" s="182" t="s">
        <v>10036</v>
      </c>
      <c r="C10537" s="182" t="s">
        <v>178</v>
      </c>
      <c r="D10537" s="183"/>
      <c r="E10537" s="188" t="s">
        <v>15193</v>
      </c>
      <c r="F10537" s="186">
        <v>0</v>
      </c>
      <c r="G10537" s="185" t="s">
        <v>7498</v>
      </c>
      <c r="H10537" s="110" t="s">
        <v>6347</v>
      </c>
      <c r="I10537" s="110"/>
    </row>
    <row r="10538" spans="1:9" ht="11.25" customHeight="1" x14ac:dyDescent="0.2">
      <c r="A10538" s="181">
        <v>107256</v>
      </c>
      <c r="B10538" s="182" t="s">
        <v>10035</v>
      </c>
      <c r="C10538" s="182" t="s">
        <v>178</v>
      </c>
      <c r="D10538" s="183"/>
      <c r="E10538" s="188" t="s">
        <v>15193</v>
      </c>
      <c r="F10538" s="186">
        <v>0</v>
      </c>
      <c r="G10538" s="185" t="s">
        <v>6096</v>
      </c>
      <c r="H10538" s="110" t="s">
        <v>6406</v>
      </c>
      <c r="I10538" s="110"/>
    </row>
    <row r="10539" spans="1:9" ht="11.25" customHeight="1" x14ac:dyDescent="0.2">
      <c r="A10539" s="181">
        <v>107257</v>
      </c>
      <c r="B10539" s="182" t="s">
        <v>5524</v>
      </c>
      <c r="C10539" s="182" t="s">
        <v>178</v>
      </c>
      <c r="D10539" s="183">
        <v>43577</v>
      </c>
      <c r="E10539" s="188" t="s">
        <v>15195</v>
      </c>
      <c r="F10539" s="186">
        <v>0</v>
      </c>
      <c r="G10539" s="185" t="s">
        <v>6096</v>
      </c>
      <c r="H10539" s="110" t="s">
        <v>6406</v>
      </c>
      <c r="I10539" s="110"/>
    </row>
    <row r="10540" spans="1:9" ht="11.25" customHeight="1" x14ac:dyDescent="0.2">
      <c r="A10540" s="181">
        <v>107258</v>
      </c>
      <c r="B10540" s="182" t="s">
        <v>5675</v>
      </c>
      <c r="C10540" s="182" t="s">
        <v>183</v>
      </c>
      <c r="D10540" s="183"/>
      <c r="E10540" s="188" t="s">
        <v>15193</v>
      </c>
      <c r="F10540" s="186">
        <v>25133</v>
      </c>
      <c r="G10540" s="185" t="s">
        <v>7363</v>
      </c>
      <c r="H10540" s="110" t="s">
        <v>6340</v>
      </c>
      <c r="I10540" s="110"/>
    </row>
    <row r="10541" spans="1:9" ht="11.25" customHeight="1" x14ac:dyDescent="0.2">
      <c r="A10541" s="181">
        <v>107259</v>
      </c>
      <c r="B10541" s="182" t="s">
        <v>10034</v>
      </c>
      <c r="C10541" s="182" t="s">
        <v>178</v>
      </c>
      <c r="D10541" s="183"/>
      <c r="E10541" s="188" t="s">
        <v>15193</v>
      </c>
      <c r="F10541" s="186">
        <v>0</v>
      </c>
      <c r="G10541" s="185" t="s">
        <v>6096</v>
      </c>
      <c r="H10541" s="110" t="s">
        <v>6619</v>
      </c>
      <c r="I10541" s="110"/>
    </row>
    <row r="10542" spans="1:9" ht="11.25" customHeight="1" x14ac:dyDescent="0.2">
      <c r="A10542" s="181">
        <v>107260</v>
      </c>
      <c r="B10542" s="182" t="s">
        <v>10033</v>
      </c>
      <c r="C10542" s="182" t="s">
        <v>178</v>
      </c>
      <c r="D10542" s="183"/>
      <c r="E10542" s="188" t="s">
        <v>15193</v>
      </c>
      <c r="F10542" s="186">
        <v>0</v>
      </c>
      <c r="G10542" s="185" t="s">
        <v>8755</v>
      </c>
      <c r="H10542" s="110" t="s">
        <v>6319</v>
      </c>
      <c r="I10542" s="110"/>
    </row>
    <row r="10543" spans="1:9" ht="11.25" customHeight="1" x14ac:dyDescent="0.2">
      <c r="A10543" s="181">
        <v>107261</v>
      </c>
      <c r="B10543" s="182" t="s">
        <v>10032</v>
      </c>
      <c r="C10543" s="182" t="s">
        <v>178</v>
      </c>
      <c r="D10543" s="183"/>
      <c r="E10543" s="188" t="s">
        <v>15193</v>
      </c>
      <c r="F10543" s="186">
        <v>0</v>
      </c>
      <c r="G10543" s="185" t="s">
        <v>8755</v>
      </c>
      <c r="H10543" s="110" t="s">
        <v>6319</v>
      </c>
      <c r="I10543" s="110"/>
    </row>
    <row r="10544" spans="1:9" ht="11.25" customHeight="1" x14ac:dyDescent="0.2">
      <c r="A10544" s="181">
        <v>107262</v>
      </c>
      <c r="B10544" s="182" t="s">
        <v>5520</v>
      </c>
      <c r="C10544" s="182" t="s">
        <v>178</v>
      </c>
      <c r="D10544" s="183"/>
      <c r="E10544" s="188" t="s">
        <v>15193</v>
      </c>
      <c r="F10544" s="186">
        <v>0</v>
      </c>
      <c r="G10544" s="185" t="s">
        <v>8755</v>
      </c>
      <c r="H10544" s="110" t="s">
        <v>6319</v>
      </c>
      <c r="I10544" s="110"/>
    </row>
    <row r="10545" spans="1:9" ht="11.25" customHeight="1" x14ac:dyDescent="0.2">
      <c r="A10545" s="181">
        <v>107263</v>
      </c>
      <c r="B10545" s="182" t="s">
        <v>5654</v>
      </c>
      <c r="C10545" s="182" t="s">
        <v>171</v>
      </c>
      <c r="D10545" s="184">
        <v>45433</v>
      </c>
      <c r="E10545" s="188" t="s">
        <v>10909</v>
      </c>
      <c r="F10545" s="186">
        <v>0</v>
      </c>
      <c r="G10545" s="185" t="s">
        <v>6096</v>
      </c>
      <c r="H10545" s="110" t="s">
        <v>6619</v>
      </c>
      <c r="I10545" s="110"/>
    </row>
    <row r="10546" spans="1:9" ht="11.25" customHeight="1" x14ac:dyDescent="0.2">
      <c r="A10546" s="181">
        <v>107264</v>
      </c>
      <c r="B10546" s="182" t="s">
        <v>9035</v>
      </c>
      <c r="C10546" s="182" t="s">
        <v>178</v>
      </c>
      <c r="D10546" s="183"/>
      <c r="E10546" s="188" t="s">
        <v>15193</v>
      </c>
      <c r="F10546" s="186">
        <v>51310440</v>
      </c>
      <c r="G10546" s="185" t="s">
        <v>6096</v>
      </c>
      <c r="H10546" s="110" t="s">
        <v>6619</v>
      </c>
      <c r="I10546" s="110"/>
    </row>
    <row r="10547" spans="1:9" ht="11.25" customHeight="1" x14ac:dyDescent="0.2">
      <c r="A10547" s="181">
        <v>107265</v>
      </c>
      <c r="B10547" s="182" t="s">
        <v>5521</v>
      </c>
      <c r="C10547" s="182" t="s">
        <v>178</v>
      </c>
      <c r="D10547" s="183"/>
      <c r="E10547" s="188" t="s">
        <v>15193</v>
      </c>
      <c r="F10547" s="186">
        <v>0</v>
      </c>
      <c r="G10547" s="185" t="s">
        <v>12782</v>
      </c>
      <c r="H10547" s="110" t="s">
        <v>6746</v>
      </c>
      <c r="I10547" s="110"/>
    </row>
    <row r="10548" spans="1:9" ht="11.25" customHeight="1" x14ac:dyDescent="0.2">
      <c r="A10548" s="181">
        <v>107266</v>
      </c>
      <c r="B10548" s="182" t="s">
        <v>10031</v>
      </c>
      <c r="C10548" s="182" t="s">
        <v>178</v>
      </c>
      <c r="D10548" s="183"/>
      <c r="E10548" s="188" t="s">
        <v>15193</v>
      </c>
      <c r="F10548" s="186">
        <v>0</v>
      </c>
      <c r="G10548" s="185" t="s">
        <v>12783</v>
      </c>
      <c r="H10548" s="110" t="s">
        <v>6746</v>
      </c>
      <c r="I10548" s="110"/>
    </row>
    <row r="10549" spans="1:9" ht="11.25" customHeight="1" x14ac:dyDescent="0.2">
      <c r="A10549" s="181">
        <v>107267</v>
      </c>
      <c r="B10549" s="182" t="s">
        <v>5450</v>
      </c>
      <c r="C10549" s="182" t="s">
        <v>178</v>
      </c>
      <c r="D10549" s="183">
        <v>43552</v>
      </c>
      <c r="E10549" s="188" t="s">
        <v>15195</v>
      </c>
      <c r="F10549" s="186">
        <v>0</v>
      </c>
      <c r="G10549" s="185" t="s">
        <v>12785</v>
      </c>
      <c r="H10549" s="110" t="s">
        <v>6240</v>
      </c>
      <c r="I10549" s="110"/>
    </row>
    <row r="10550" spans="1:9" ht="11.25" customHeight="1" x14ac:dyDescent="0.2">
      <c r="A10550" s="181">
        <v>107268</v>
      </c>
      <c r="B10550" s="182" t="s">
        <v>5352</v>
      </c>
      <c r="C10550" s="182" t="s">
        <v>178</v>
      </c>
      <c r="D10550" s="183">
        <v>43556</v>
      </c>
      <c r="E10550" s="188" t="s">
        <v>15195</v>
      </c>
      <c r="F10550" s="186">
        <v>1576</v>
      </c>
      <c r="G10550" s="185" t="s">
        <v>7556</v>
      </c>
      <c r="H10550" s="110" t="s">
        <v>6521</v>
      </c>
      <c r="I10550" s="110"/>
    </row>
    <row r="10551" spans="1:9" ht="11.25" customHeight="1" x14ac:dyDescent="0.2">
      <c r="A10551" s="181">
        <v>107269</v>
      </c>
      <c r="B10551" s="182" t="s">
        <v>4625</v>
      </c>
      <c r="C10551" s="182" t="s">
        <v>178</v>
      </c>
      <c r="D10551" s="183"/>
      <c r="E10551" s="188" t="s">
        <v>15193</v>
      </c>
      <c r="F10551" s="186">
        <v>409343.01</v>
      </c>
      <c r="G10551" s="185" t="s">
        <v>12786</v>
      </c>
      <c r="H10551" s="110" t="s">
        <v>6240</v>
      </c>
      <c r="I10551" s="110"/>
    </row>
    <row r="10552" spans="1:9" ht="11.25" customHeight="1" x14ac:dyDescent="0.2">
      <c r="A10552" s="181">
        <v>107270</v>
      </c>
      <c r="B10552" s="182" t="s">
        <v>10030</v>
      </c>
      <c r="C10552" s="182" t="s">
        <v>178</v>
      </c>
      <c r="D10552" s="183">
        <v>43556</v>
      </c>
      <c r="E10552" s="188" t="s">
        <v>15195</v>
      </c>
      <c r="F10552" s="186">
        <v>0</v>
      </c>
      <c r="G10552" s="185" t="s">
        <v>12788</v>
      </c>
      <c r="H10552" s="110" t="s">
        <v>6141</v>
      </c>
      <c r="I10552" s="110"/>
    </row>
    <row r="10553" spans="1:9" ht="11.25" customHeight="1" x14ac:dyDescent="0.2">
      <c r="A10553" s="181">
        <v>107271</v>
      </c>
      <c r="B10553" s="182" t="s">
        <v>5349</v>
      </c>
      <c r="C10553" s="182" t="s">
        <v>178</v>
      </c>
      <c r="D10553" s="184">
        <v>43552</v>
      </c>
      <c r="E10553" s="188" t="s">
        <v>15195</v>
      </c>
      <c r="F10553" s="186">
        <v>4493</v>
      </c>
      <c r="G10553" s="185" t="s">
        <v>12018</v>
      </c>
      <c r="H10553" s="110" t="s">
        <v>6240</v>
      </c>
      <c r="I10553" s="110"/>
    </row>
    <row r="10554" spans="1:9" ht="11.25" customHeight="1" x14ac:dyDescent="0.2">
      <c r="A10554" s="181">
        <v>107272</v>
      </c>
      <c r="B10554" s="182" t="s">
        <v>5351</v>
      </c>
      <c r="C10554" s="182" t="s">
        <v>178</v>
      </c>
      <c r="D10554" s="183">
        <v>43552</v>
      </c>
      <c r="E10554" s="188" t="s">
        <v>15195</v>
      </c>
      <c r="F10554" s="186">
        <v>3569</v>
      </c>
      <c r="G10554" s="185" t="s">
        <v>12791</v>
      </c>
      <c r="H10554" s="110" t="s">
        <v>6746</v>
      </c>
      <c r="I10554" s="110"/>
    </row>
    <row r="10555" spans="1:9" ht="11.25" customHeight="1" x14ac:dyDescent="0.2">
      <c r="A10555" s="181">
        <v>107273</v>
      </c>
      <c r="B10555" s="182" t="s">
        <v>5353</v>
      </c>
      <c r="C10555" s="182" t="s">
        <v>178</v>
      </c>
      <c r="D10555" s="183"/>
      <c r="E10555" s="188" t="s">
        <v>15193</v>
      </c>
      <c r="F10555" s="186">
        <v>3332</v>
      </c>
      <c r="G10555" s="185" t="s">
        <v>12793</v>
      </c>
      <c r="H10555" s="110" t="s">
        <v>6746</v>
      </c>
      <c r="I10555" s="110"/>
    </row>
    <row r="10556" spans="1:9" ht="11.25" customHeight="1" x14ac:dyDescent="0.2">
      <c r="A10556" s="181">
        <v>107274</v>
      </c>
      <c r="B10556" s="182" t="s">
        <v>5350</v>
      </c>
      <c r="C10556" s="182" t="s">
        <v>178</v>
      </c>
      <c r="D10556" s="183"/>
      <c r="E10556" s="188" t="s">
        <v>15193</v>
      </c>
      <c r="F10556" s="186">
        <v>0</v>
      </c>
      <c r="G10556" s="185" t="s">
        <v>6096</v>
      </c>
      <c r="H10556" s="110" t="s">
        <v>7185</v>
      </c>
      <c r="I10556" s="110"/>
    </row>
    <row r="10557" spans="1:9" ht="11.25" customHeight="1" x14ac:dyDescent="0.2">
      <c r="A10557" s="181">
        <v>107275</v>
      </c>
      <c r="B10557" s="182" t="s">
        <v>5345</v>
      </c>
      <c r="C10557" s="182" t="s">
        <v>178</v>
      </c>
      <c r="D10557" s="183"/>
      <c r="E10557" s="188" t="s">
        <v>15193</v>
      </c>
      <c r="F10557" s="186">
        <v>0</v>
      </c>
      <c r="G10557" s="185" t="s">
        <v>12796</v>
      </c>
      <c r="H10557" s="110" t="s">
        <v>6236</v>
      </c>
      <c r="I10557" s="110"/>
    </row>
    <row r="10558" spans="1:9" ht="11.25" customHeight="1" x14ac:dyDescent="0.2">
      <c r="A10558" s="181">
        <v>107276</v>
      </c>
      <c r="B10558" s="182" t="s">
        <v>5348</v>
      </c>
      <c r="C10558" s="182" t="s">
        <v>178</v>
      </c>
      <c r="D10558" s="183"/>
      <c r="E10558" s="188" t="s">
        <v>15193</v>
      </c>
      <c r="F10558" s="186">
        <v>0</v>
      </c>
      <c r="G10558" s="185" t="s">
        <v>12797</v>
      </c>
      <c r="H10558" s="110" t="s">
        <v>7296</v>
      </c>
      <c r="I10558" s="110"/>
    </row>
    <row r="10559" spans="1:9" ht="11.25" customHeight="1" x14ac:dyDescent="0.2">
      <c r="A10559" s="181">
        <v>107277</v>
      </c>
      <c r="B10559" s="182" t="s">
        <v>5344</v>
      </c>
      <c r="C10559" s="182" t="s">
        <v>178</v>
      </c>
      <c r="D10559" s="183"/>
      <c r="E10559" s="188" t="s">
        <v>15193</v>
      </c>
      <c r="F10559" s="186">
        <v>0</v>
      </c>
      <c r="G10559" s="185" t="s">
        <v>6096</v>
      </c>
      <c r="H10559" s="110" t="s">
        <v>7296</v>
      </c>
      <c r="I10559" s="110"/>
    </row>
    <row r="10560" spans="1:9" ht="11.25" customHeight="1" x14ac:dyDescent="0.2">
      <c r="A10560" s="181">
        <v>107278</v>
      </c>
      <c r="B10560" s="182" t="s">
        <v>10029</v>
      </c>
      <c r="C10560" s="182" t="s">
        <v>178</v>
      </c>
      <c r="D10560" s="183"/>
      <c r="E10560" s="188" t="s">
        <v>15193</v>
      </c>
      <c r="F10560" s="186">
        <v>0</v>
      </c>
      <c r="G10560" s="185" t="s">
        <v>12798</v>
      </c>
      <c r="H10560" s="110" t="s">
        <v>6361</v>
      </c>
      <c r="I10560" s="110"/>
    </row>
    <row r="10561" spans="1:9" ht="11.25" customHeight="1" x14ac:dyDescent="0.2">
      <c r="A10561" s="181">
        <v>107279</v>
      </c>
      <c r="B10561" s="182" t="s">
        <v>10028</v>
      </c>
      <c r="C10561" s="182" t="s">
        <v>178</v>
      </c>
      <c r="D10561" s="183"/>
      <c r="E10561" s="188" t="s">
        <v>15193</v>
      </c>
      <c r="F10561" s="186">
        <v>0</v>
      </c>
      <c r="G10561" s="185" t="s">
        <v>12799</v>
      </c>
      <c r="H10561" s="110" t="s">
        <v>6361</v>
      </c>
      <c r="I10561" s="110"/>
    </row>
    <row r="10562" spans="1:9" ht="11.25" customHeight="1" x14ac:dyDescent="0.2">
      <c r="A10562" s="181">
        <v>107280</v>
      </c>
      <c r="B10562" s="182" t="s">
        <v>5346</v>
      </c>
      <c r="C10562" s="182" t="s">
        <v>178</v>
      </c>
      <c r="D10562" s="183"/>
      <c r="E10562" s="188" t="s">
        <v>15193</v>
      </c>
      <c r="F10562" s="186">
        <v>0</v>
      </c>
      <c r="G10562" s="185" t="s">
        <v>12800</v>
      </c>
      <c r="H10562" s="110" t="s">
        <v>6141</v>
      </c>
      <c r="I10562" s="110"/>
    </row>
    <row r="10563" spans="1:9" ht="11.25" customHeight="1" x14ac:dyDescent="0.2">
      <c r="A10563" s="181">
        <v>107281</v>
      </c>
      <c r="B10563" s="182" t="s">
        <v>5347</v>
      </c>
      <c r="C10563" s="182" t="s">
        <v>178</v>
      </c>
      <c r="D10563" s="183"/>
      <c r="E10563" s="188" t="s">
        <v>15193</v>
      </c>
      <c r="F10563" s="186">
        <v>0</v>
      </c>
      <c r="G10563" s="185" t="s">
        <v>12801</v>
      </c>
      <c r="H10563" s="110" t="s">
        <v>6746</v>
      </c>
      <c r="I10563" s="110"/>
    </row>
    <row r="10564" spans="1:9" ht="11.25" customHeight="1" x14ac:dyDescent="0.2">
      <c r="A10564" s="181">
        <v>107282</v>
      </c>
      <c r="B10564" s="182" t="s">
        <v>10027</v>
      </c>
      <c r="C10564" s="182" t="s">
        <v>178</v>
      </c>
      <c r="D10564" s="183"/>
      <c r="E10564" s="188" t="s">
        <v>15193</v>
      </c>
      <c r="F10564" s="186">
        <v>0</v>
      </c>
      <c r="G10564" s="185" t="s">
        <v>12802</v>
      </c>
      <c r="H10564" s="110" t="s">
        <v>6141</v>
      </c>
      <c r="I10564" s="110"/>
    </row>
    <row r="10565" spans="1:9" ht="11.25" customHeight="1" x14ac:dyDescent="0.2">
      <c r="A10565" s="181">
        <v>107283</v>
      </c>
      <c r="B10565" s="182" t="s">
        <v>10026</v>
      </c>
      <c r="C10565" s="182" t="s">
        <v>178</v>
      </c>
      <c r="D10565" s="183"/>
      <c r="E10565" s="188" t="s">
        <v>15193</v>
      </c>
      <c r="F10565" s="186">
        <v>0</v>
      </c>
      <c r="G10565" s="185" t="s">
        <v>12803</v>
      </c>
      <c r="H10565" s="110" t="s">
        <v>6406</v>
      </c>
      <c r="I10565" s="110"/>
    </row>
    <row r="10566" spans="1:9" ht="11.25" customHeight="1" x14ac:dyDescent="0.2">
      <c r="A10566" s="181">
        <v>107284</v>
      </c>
      <c r="B10566" s="182" t="s">
        <v>10025</v>
      </c>
      <c r="C10566" s="182" t="s">
        <v>178</v>
      </c>
      <c r="D10566" s="183"/>
      <c r="E10566" s="188" t="s">
        <v>15193</v>
      </c>
      <c r="F10566" s="186">
        <v>0</v>
      </c>
      <c r="G10566" s="185" t="s">
        <v>6096</v>
      </c>
      <c r="H10566" s="110" t="s">
        <v>6203</v>
      </c>
      <c r="I10566" s="110"/>
    </row>
    <row r="10567" spans="1:9" ht="11.25" customHeight="1" x14ac:dyDescent="0.2">
      <c r="A10567" s="181">
        <v>107285</v>
      </c>
      <c r="B10567" s="182" t="s">
        <v>10024</v>
      </c>
      <c r="C10567" s="182" t="s">
        <v>178</v>
      </c>
      <c r="D10567" s="183"/>
      <c r="E10567" s="188" t="s">
        <v>15193</v>
      </c>
      <c r="F10567" s="186">
        <v>0</v>
      </c>
      <c r="G10567" s="185" t="s">
        <v>6096</v>
      </c>
      <c r="H10567" s="110" t="s">
        <v>6203</v>
      </c>
      <c r="I10567" s="110"/>
    </row>
    <row r="10568" spans="1:9" ht="11.25" customHeight="1" x14ac:dyDescent="0.2">
      <c r="A10568" s="181">
        <v>107286</v>
      </c>
      <c r="B10568" s="182" t="s">
        <v>10023</v>
      </c>
      <c r="C10568" s="182" t="s">
        <v>178</v>
      </c>
      <c r="D10568" s="183"/>
      <c r="E10568" s="188" t="s">
        <v>15193</v>
      </c>
      <c r="F10568" s="186">
        <v>0</v>
      </c>
      <c r="G10568" s="185" t="s">
        <v>6096</v>
      </c>
      <c r="H10568" s="110" t="s">
        <v>6203</v>
      </c>
      <c r="I10568" s="110"/>
    </row>
    <row r="10569" spans="1:9" ht="11.25" customHeight="1" x14ac:dyDescent="0.2">
      <c r="A10569" s="181">
        <v>107287</v>
      </c>
      <c r="B10569" s="182" t="s">
        <v>10022</v>
      </c>
      <c r="C10569" s="182" t="s">
        <v>178</v>
      </c>
      <c r="D10569" s="183"/>
      <c r="E10569" s="188" t="s">
        <v>15193</v>
      </c>
      <c r="F10569" s="186">
        <v>0</v>
      </c>
      <c r="G10569" s="185" t="s">
        <v>6096</v>
      </c>
      <c r="H10569" s="110" t="s">
        <v>6203</v>
      </c>
      <c r="I10569" s="110"/>
    </row>
    <row r="10570" spans="1:9" ht="11.25" customHeight="1" x14ac:dyDescent="0.2">
      <c r="A10570" s="181">
        <v>107288</v>
      </c>
      <c r="B10570" s="182" t="s">
        <v>10021</v>
      </c>
      <c r="C10570" s="182" t="s">
        <v>178</v>
      </c>
      <c r="D10570" s="184"/>
      <c r="E10570" s="188" t="s">
        <v>15193</v>
      </c>
      <c r="F10570" s="186">
        <v>0</v>
      </c>
      <c r="G10570" s="185" t="s">
        <v>6096</v>
      </c>
      <c r="H10570" s="110" t="s">
        <v>6203</v>
      </c>
      <c r="I10570" s="110"/>
    </row>
    <row r="10571" spans="1:9" ht="11.25" customHeight="1" x14ac:dyDescent="0.2">
      <c r="A10571" s="181">
        <v>107289</v>
      </c>
      <c r="B10571" s="182" t="s">
        <v>10020</v>
      </c>
      <c r="C10571" s="182" t="s">
        <v>178</v>
      </c>
      <c r="D10571" s="183"/>
      <c r="E10571" s="188" t="s">
        <v>15193</v>
      </c>
      <c r="F10571" s="186">
        <v>0</v>
      </c>
      <c r="G10571" s="185" t="s">
        <v>9288</v>
      </c>
      <c r="H10571" s="110" t="s">
        <v>6203</v>
      </c>
      <c r="I10571" s="110"/>
    </row>
    <row r="10572" spans="1:9" ht="11.25" customHeight="1" x14ac:dyDescent="0.2">
      <c r="A10572" s="181">
        <v>107290</v>
      </c>
      <c r="B10572" s="182" t="s">
        <v>10019</v>
      </c>
      <c r="C10572" s="182" t="s">
        <v>178</v>
      </c>
      <c r="D10572" s="183"/>
      <c r="E10572" s="188" t="s">
        <v>15193</v>
      </c>
      <c r="F10572" s="186">
        <v>0</v>
      </c>
      <c r="G10572" s="185" t="s">
        <v>12805</v>
      </c>
      <c r="H10572" s="110" t="s">
        <v>6361</v>
      </c>
      <c r="I10572" s="110"/>
    </row>
    <row r="10573" spans="1:9" ht="11.25" customHeight="1" x14ac:dyDescent="0.2">
      <c r="A10573" s="181">
        <v>107291</v>
      </c>
      <c r="B10573" s="182" t="s">
        <v>10018</v>
      </c>
      <c r="C10573" s="182" t="s">
        <v>178</v>
      </c>
      <c r="D10573" s="183"/>
      <c r="E10573" s="188" t="s">
        <v>15193</v>
      </c>
      <c r="F10573" s="186">
        <v>0</v>
      </c>
      <c r="G10573" s="185" t="s">
        <v>6096</v>
      </c>
      <c r="H10573" s="110" t="s">
        <v>10767</v>
      </c>
      <c r="I10573" s="110"/>
    </row>
    <row r="10574" spans="1:9" ht="11.25" customHeight="1" x14ac:dyDescent="0.2">
      <c r="A10574" s="181">
        <v>107292</v>
      </c>
      <c r="B10574" s="182" t="s">
        <v>10017</v>
      </c>
      <c r="C10574" s="182" t="s">
        <v>178</v>
      </c>
      <c r="D10574" s="183"/>
      <c r="E10574" s="188" t="s">
        <v>15193</v>
      </c>
      <c r="F10574" s="186">
        <v>0</v>
      </c>
      <c r="G10574" s="185" t="s">
        <v>6096</v>
      </c>
      <c r="H10574" s="110" t="s">
        <v>10767</v>
      </c>
      <c r="I10574" s="110"/>
    </row>
    <row r="10575" spans="1:9" ht="11.25" customHeight="1" x14ac:dyDescent="0.2">
      <c r="A10575" s="181">
        <v>107293</v>
      </c>
      <c r="B10575" s="182" t="s">
        <v>10016</v>
      </c>
      <c r="C10575" s="182" t="s">
        <v>178</v>
      </c>
      <c r="D10575" s="183"/>
      <c r="E10575" s="188" t="s">
        <v>15193</v>
      </c>
      <c r="F10575" s="186">
        <v>0</v>
      </c>
      <c r="G10575" s="185" t="s">
        <v>6096</v>
      </c>
      <c r="H10575" s="110" t="s">
        <v>10767</v>
      </c>
      <c r="I10575" s="110"/>
    </row>
    <row r="10576" spans="1:9" ht="11.25" customHeight="1" x14ac:dyDescent="0.2">
      <c r="A10576" s="181">
        <v>107294</v>
      </c>
      <c r="B10576" s="182" t="s">
        <v>10015</v>
      </c>
      <c r="C10576" s="182" t="s">
        <v>178</v>
      </c>
      <c r="D10576" s="183"/>
      <c r="E10576" s="188" t="s">
        <v>15193</v>
      </c>
      <c r="F10576" s="186">
        <v>0</v>
      </c>
      <c r="G10576" s="185" t="s">
        <v>6096</v>
      </c>
      <c r="H10576" s="110" t="s">
        <v>10767</v>
      </c>
      <c r="I10576" s="110"/>
    </row>
    <row r="10577" spans="1:9" ht="11.25" customHeight="1" x14ac:dyDescent="0.2">
      <c r="A10577" s="181">
        <v>107295</v>
      </c>
      <c r="B10577" s="182" t="s">
        <v>10014</v>
      </c>
      <c r="C10577" s="182" t="s">
        <v>178</v>
      </c>
      <c r="D10577" s="183"/>
      <c r="E10577" s="188" t="s">
        <v>15193</v>
      </c>
      <c r="F10577" s="186">
        <v>0</v>
      </c>
      <c r="G10577" s="185" t="s">
        <v>12809</v>
      </c>
      <c r="H10577" s="110" t="s">
        <v>6367</v>
      </c>
      <c r="I10577" s="110"/>
    </row>
    <row r="10578" spans="1:9" ht="11.25" customHeight="1" x14ac:dyDescent="0.2">
      <c r="A10578" s="181">
        <v>107296</v>
      </c>
      <c r="B10578" s="182" t="s">
        <v>10013</v>
      </c>
      <c r="C10578" s="182" t="s">
        <v>178</v>
      </c>
      <c r="D10578" s="184"/>
      <c r="E10578" s="188" t="s">
        <v>15193</v>
      </c>
      <c r="F10578" s="186">
        <v>0</v>
      </c>
      <c r="G10578" s="185" t="s">
        <v>12811</v>
      </c>
      <c r="H10578" s="110" t="s">
        <v>6521</v>
      </c>
      <c r="I10578" s="110"/>
    </row>
    <row r="10579" spans="1:9" ht="11.25" customHeight="1" x14ac:dyDescent="0.2">
      <c r="A10579" s="181">
        <v>107297</v>
      </c>
      <c r="B10579" s="182" t="s">
        <v>10012</v>
      </c>
      <c r="C10579" s="182" t="s">
        <v>178</v>
      </c>
      <c r="D10579" s="183"/>
      <c r="E10579" s="188" t="s">
        <v>15193</v>
      </c>
      <c r="F10579" s="186">
        <v>0</v>
      </c>
      <c r="G10579" s="185" t="s">
        <v>12813</v>
      </c>
      <c r="H10579" s="110" t="s">
        <v>6258</v>
      </c>
      <c r="I10579" s="110"/>
    </row>
    <row r="10580" spans="1:9" ht="11.25" customHeight="1" x14ac:dyDescent="0.2">
      <c r="A10580" s="181">
        <v>107298</v>
      </c>
      <c r="B10580" s="182" t="s">
        <v>10011</v>
      </c>
      <c r="C10580" s="182" t="s">
        <v>178</v>
      </c>
      <c r="D10580" s="184"/>
      <c r="E10580" s="188" t="s">
        <v>15193</v>
      </c>
      <c r="F10580" s="186">
        <v>0</v>
      </c>
      <c r="G10580" s="185" t="s">
        <v>12814</v>
      </c>
      <c r="H10580" s="110" t="s">
        <v>6521</v>
      </c>
      <c r="I10580" s="110"/>
    </row>
    <row r="10581" spans="1:9" ht="11.25" customHeight="1" x14ac:dyDescent="0.2">
      <c r="A10581" s="181">
        <v>107299</v>
      </c>
      <c r="B10581" s="182" t="s">
        <v>10010</v>
      </c>
      <c r="C10581" s="182" t="s">
        <v>178</v>
      </c>
      <c r="D10581" s="183"/>
      <c r="E10581" s="188" t="s">
        <v>15193</v>
      </c>
      <c r="F10581" s="186">
        <v>0</v>
      </c>
      <c r="G10581" s="185" t="s">
        <v>12816</v>
      </c>
      <c r="H10581" s="110" t="s">
        <v>6203</v>
      </c>
      <c r="I10581" s="110"/>
    </row>
    <row r="10582" spans="1:9" ht="11.25" customHeight="1" x14ac:dyDescent="0.2">
      <c r="A10582" s="181">
        <v>107300</v>
      </c>
      <c r="B10582" s="182" t="s">
        <v>10009</v>
      </c>
      <c r="C10582" s="182" t="s">
        <v>183</v>
      </c>
      <c r="D10582" s="184"/>
      <c r="E10582" s="188" t="s">
        <v>15193</v>
      </c>
      <c r="F10582" s="186">
        <v>0</v>
      </c>
      <c r="G10582" s="185" t="s">
        <v>12818</v>
      </c>
      <c r="H10582" s="110" t="s">
        <v>6521</v>
      </c>
      <c r="I10582" s="110"/>
    </row>
    <row r="10583" spans="1:9" ht="11.25" customHeight="1" x14ac:dyDescent="0.2">
      <c r="A10583" s="181">
        <v>107301</v>
      </c>
      <c r="B10583" s="182" t="s">
        <v>10008</v>
      </c>
      <c r="C10583" s="182" t="s">
        <v>178</v>
      </c>
      <c r="D10583" s="184"/>
      <c r="E10583" s="188" t="s">
        <v>15193</v>
      </c>
      <c r="F10583" s="186">
        <v>0</v>
      </c>
      <c r="G10583" s="185" t="s">
        <v>12820</v>
      </c>
      <c r="H10583" s="110" t="s">
        <v>6521</v>
      </c>
      <c r="I10583" s="110"/>
    </row>
    <row r="10584" spans="1:9" ht="11.25" customHeight="1" x14ac:dyDescent="0.2">
      <c r="A10584" s="181">
        <v>107302</v>
      </c>
      <c r="B10584" s="182" t="s">
        <v>10007</v>
      </c>
      <c r="C10584" s="182" t="s">
        <v>178</v>
      </c>
      <c r="D10584" s="183"/>
      <c r="E10584" s="188" t="s">
        <v>15193</v>
      </c>
      <c r="F10584" s="186">
        <v>0</v>
      </c>
      <c r="G10584" s="185" t="s">
        <v>12822</v>
      </c>
      <c r="H10584" s="110" t="s">
        <v>6521</v>
      </c>
      <c r="I10584" s="110"/>
    </row>
    <row r="10585" spans="1:9" ht="11.25" customHeight="1" x14ac:dyDescent="0.2">
      <c r="A10585" s="181">
        <v>107304</v>
      </c>
      <c r="B10585" s="182" t="s">
        <v>10006</v>
      </c>
      <c r="C10585" s="182" t="s">
        <v>171</v>
      </c>
      <c r="D10585" s="183"/>
      <c r="E10585" s="188" t="s">
        <v>15193</v>
      </c>
      <c r="F10585" s="186">
        <v>0</v>
      </c>
      <c r="G10585" s="185" t="s">
        <v>12824</v>
      </c>
      <c r="H10585" s="110" t="s">
        <v>6521</v>
      </c>
      <c r="I10585" s="110"/>
    </row>
    <row r="10586" spans="1:9" ht="11.25" customHeight="1" x14ac:dyDescent="0.2">
      <c r="A10586" s="181">
        <v>107305</v>
      </c>
      <c r="B10586" s="182" t="s">
        <v>4493</v>
      </c>
      <c r="C10586" s="182" t="s">
        <v>183</v>
      </c>
      <c r="D10586" s="183"/>
      <c r="E10586" s="188" t="s">
        <v>15193</v>
      </c>
      <c r="F10586" s="186">
        <v>0</v>
      </c>
      <c r="G10586" s="185" t="s">
        <v>12826</v>
      </c>
      <c r="H10586" s="110" t="s">
        <v>6521</v>
      </c>
      <c r="I10586" s="110"/>
    </row>
    <row r="10587" spans="1:9" ht="11.25" customHeight="1" x14ac:dyDescent="0.2">
      <c r="A10587" s="181">
        <v>107306</v>
      </c>
      <c r="B10587" s="182" t="s">
        <v>4492</v>
      </c>
      <c r="C10587" s="182" t="s">
        <v>183</v>
      </c>
      <c r="D10587" s="183"/>
      <c r="E10587" s="188" t="s">
        <v>15193</v>
      </c>
      <c r="F10587" s="186">
        <v>0</v>
      </c>
      <c r="G10587" s="185" t="s">
        <v>6506</v>
      </c>
      <c r="H10587" s="110" t="s">
        <v>6258</v>
      </c>
      <c r="I10587" s="110"/>
    </row>
    <row r="10588" spans="1:9" ht="11.25" customHeight="1" x14ac:dyDescent="0.2">
      <c r="A10588" s="181">
        <v>107307</v>
      </c>
      <c r="B10588" s="182" t="s">
        <v>10005</v>
      </c>
      <c r="C10588" s="182" t="s">
        <v>183</v>
      </c>
      <c r="D10588" s="183"/>
      <c r="E10588" s="188" t="s">
        <v>15193</v>
      </c>
      <c r="F10588" s="186">
        <v>0</v>
      </c>
      <c r="G10588" s="185" t="s">
        <v>12828</v>
      </c>
      <c r="H10588" s="110" t="s">
        <v>6367</v>
      </c>
      <c r="I10588" s="110"/>
    </row>
    <row r="10589" spans="1:9" ht="11.25" customHeight="1" x14ac:dyDescent="0.2">
      <c r="A10589" s="181">
        <v>107308</v>
      </c>
      <c r="B10589" s="182" t="s">
        <v>10004</v>
      </c>
      <c r="C10589" s="182" t="s">
        <v>178</v>
      </c>
      <c r="D10589" s="183"/>
      <c r="E10589" s="188" t="s">
        <v>15193</v>
      </c>
      <c r="F10589" s="186">
        <v>0</v>
      </c>
      <c r="G10589" s="185" t="s">
        <v>12830</v>
      </c>
      <c r="H10589" s="110" t="s">
        <v>6521</v>
      </c>
      <c r="I10589" s="110"/>
    </row>
    <row r="10590" spans="1:9" ht="11.25" customHeight="1" x14ac:dyDescent="0.2">
      <c r="A10590" s="181">
        <v>107309</v>
      </c>
      <c r="B10590" s="182" t="s">
        <v>4611</v>
      </c>
      <c r="C10590" s="182" t="s">
        <v>178</v>
      </c>
      <c r="D10590" s="183"/>
      <c r="E10590" s="188" t="s">
        <v>15193</v>
      </c>
      <c r="F10590" s="186">
        <v>0</v>
      </c>
      <c r="G10590" s="185" t="s">
        <v>12832</v>
      </c>
      <c r="H10590" s="110" t="s">
        <v>6521</v>
      </c>
      <c r="I10590" s="110"/>
    </row>
    <row r="10591" spans="1:9" ht="11.25" customHeight="1" x14ac:dyDescent="0.2">
      <c r="A10591" s="181">
        <v>107310</v>
      </c>
      <c r="B10591" s="182" t="s">
        <v>4621</v>
      </c>
      <c r="C10591" s="182" t="s">
        <v>178</v>
      </c>
      <c r="D10591" s="183"/>
      <c r="E10591" s="188" t="s">
        <v>15193</v>
      </c>
      <c r="F10591" s="186">
        <v>0</v>
      </c>
      <c r="G10591" s="185" t="s">
        <v>12832</v>
      </c>
      <c r="H10591" s="110" t="s">
        <v>6521</v>
      </c>
      <c r="I10591" s="110"/>
    </row>
    <row r="10592" spans="1:9" ht="11.25" customHeight="1" x14ac:dyDescent="0.2">
      <c r="A10592" s="181">
        <v>107311</v>
      </c>
      <c r="B10592" s="182" t="s">
        <v>10003</v>
      </c>
      <c r="C10592" s="182" t="s">
        <v>178</v>
      </c>
      <c r="D10592" s="183">
        <v>45013</v>
      </c>
      <c r="E10592" s="188" t="s">
        <v>15194</v>
      </c>
      <c r="F10592" s="186">
        <v>0</v>
      </c>
      <c r="G10592" s="185" t="s">
        <v>12835</v>
      </c>
      <c r="H10592" s="110" t="s">
        <v>6521</v>
      </c>
      <c r="I10592" s="110"/>
    </row>
    <row r="10593" spans="1:9" ht="11.25" customHeight="1" x14ac:dyDescent="0.2">
      <c r="A10593" s="181">
        <v>107312</v>
      </c>
      <c r="B10593" s="182" t="s">
        <v>6259</v>
      </c>
      <c r="C10593" s="182" t="s">
        <v>178</v>
      </c>
      <c r="D10593" s="183"/>
      <c r="E10593" s="188" t="s">
        <v>15193</v>
      </c>
      <c r="F10593" s="186">
        <v>2139700</v>
      </c>
      <c r="G10593" s="185" t="s">
        <v>12836</v>
      </c>
      <c r="H10593" s="110" t="s">
        <v>6521</v>
      </c>
      <c r="I10593" s="110"/>
    </row>
    <row r="10594" spans="1:9" ht="11.25" customHeight="1" x14ac:dyDescent="0.2">
      <c r="A10594" s="181">
        <v>107313</v>
      </c>
      <c r="B10594" s="182" t="s">
        <v>10002</v>
      </c>
      <c r="C10594" s="182" t="s">
        <v>178</v>
      </c>
      <c r="D10594" s="183"/>
      <c r="E10594" s="188" t="s">
        <v>15193</v>
      </c>
      <c r="F10594" s="186">
        <v>0</v>
      </c>
      <c r="G10594" s="185" t="s">
        <v>12838</v>
      </c>
      <c r="H10594" s="110" t="s">
        <v>6521</v>
      </c>
      <c r="I10594" s="110"/>
    </row>
    <row r="10595" spans="1:9" ht="11.25" customHeight="1" x14ac:dyDescent="0.2">
      <c r="A10595" s="181">
        <v>107314</v>
      </c>
      <c r="B10595" s="182" t="s">
        <v>4619</v>
      </c>
      <c r="C10595" s="182" t="s">
        <v>178</v>
      </c>
      <c r="D10595" s="183">
        <v>45033</v>
      </c>
      <c r="E10595" s="188" t="s">
        <v>15194</v>
      </c>
      <c r="F10595" s="186">
        <v>0</v>
      </c>
      <c r="G10595" s="185" t="s">
        <v>12839</v>
      </c>
      <c r="H10595" s="110" t="s">
        <v>6521</v>
      </c>
      <c r="I10595" s="110"/>
    </row>
    <row r="10596" spans="1:9" ht="11.25" customHeight="1" x14ac:dyDescent="0.2">
      <c r="A10596" s="181">
        <v>107315</v>
      </c>
      <c r="B10596" s="182" t="s">
        <v>8554</v>
      </c>
      <c r="C10596" s="182" t="s">
        <v>178</v>
      </c>
      <c r="D10596" s="183">
        <v>44680</v>
      </c>
      <c r="E10596" s="188" t="s">
        <v>7328</v>
      </c>
      <c r="F10596" s="186">
        <v>2051560</v>
      </c>
      <c r="G10596" s="185" t="s">
        <v>12839</v>
      </c>
      <c r="H10596" s="110" t="s">
        <v>6152</v>
      </c>
      <c r="I10596" s="110"/>
    </row>
    <row r="10597" spans="1:9" ht="11.25" customHeight="1" x14ac:dyDescent="0.2">
      <c r="A10597" s="181">
        <v>107316</v>
      </c>
      <c r="B10597" s="182" t="s">
        <v>8896</v>
      </c>
      <c r="C10597" s="182" t="s">
        <v>178</v>
      </c>
      <c r="D10597" s="183"/>
      <c r="E10597" s="188" t="s">
        <v>15193</v>
      </c>
      <c r="F10597" s="186">
        <v>2890510</v>
      </c>
      <c r="G10597" s="185" t="s">
        <v>12841</v>
      </c>
      <c r="H10597" s="110" t="s">
        <v>11851</v>
      </c>
      <c r="I10597" s="110"/>
    </row>
    <row r="10598" spans="1:9" ht="11.25" customHeight="1" x14ac:dyDescent="0.2">
      <c r="A10598" s="181">
        <v>107317</v>
      </c>
      <c r="B10598" s="182" t="s">
        <v>10001</v>
      </c>
      <c r="C10598" s="182" t="s">
        <v>178</v>
      </c>
      <c r="D10598" s="183"/>
      <c r="E10598" s="188" t="s">
        <v>15193</v>
      </c>
      <c r="F10598" s="186">
        <v>0</v>
      </c>
      <c r="G10598" s="185" t="s">
        <v>12843</v>
      </c>
      <c r="H10598" s="110" t="s">
        <v>11851</v>
      </c>
      <c r="I10598" s="110"/>
    </row>
    <row r="10599" spans="1:9" ht="11.25" customHeight="1" x14ac:dyDescent="0.2">
      <c r="A10599" s="181">
        <v>107318</v>
      </c>
      <c r="B10599" s="182" t="s">
        <v>5658</v>
      </c>
      <c r="C10599" s="182" t="s">
        <v>178</v>
      </c>
      <c r="D10599" s="183"/>
      <c r="E10599" s="188" t="s">
        <v>15193</v>
      </c>
      <c r="F10599" s="186">
        <v>0</v>
      </c>
      <c r="G10599" s="185" t="s">
        <v>12845</v>
      </c>
      <c r="H10599" s="110" t="s">
        <v>11851</v>
      </c>
      <c r="I10599" s="110"/>
    </row>
    <row r="10600" spans="1:9" ht="11.25" customHeight="1" x14ac:dyDescent="0.2">
      <c r="A10600" s="181">
        <v>107319</v>
      </c>
      <c r="B10600" s="182" t="s">
        <v>10000</v>
      </c>
      <c r="C10600" s="182" t="s">
        <v>183</v>
      </c>
      <c r="D10600" s="183"/>
      <c r="E10600" s="188" t="s">
        <v>15193</v>
      </c>
      <c r="F10600" s="186">
        <v>0</v>
      </c>
      <c r="G10600" s="185" t="s">
        <v>6096</v>
      </c>
      <c r="H10600" s="110" t="s">
        <v>6342</v>
      </c>
      <c r="I10600" s="110"/>
    </row>
    <row r="10601" spans="1:9" ht="11.25" customHeight="1" x14ac:dyDescent="0.2">
      <c r="A10601" s="181">
        <v>107320</v>
      </c>
      <c r="B10601" s="182" t="s">
        <v>5657</v>
      </c>
      <c r="C10601" s="182" t="s">
        <v>178</v>
      </c>
      <c r="D10601" s="183"/>
      <c r="E10601" s="188" t="s">
        <v>15193</v>
      </c>
      <c r="F10601" s="186">
        <v>0</v>
      </c>
      <c r="G10601" s="185" t="s">
        <v>12848</v>
      </c>
      <c r="H10601" s="110" t="s">
        <v>12849</v>
      </c>
      <c r="I10601" s="110"/>
    </row>
    <row r="10602" spans="1:9" ht="11.25" customHeight="1" x14ac:dyDescent="0.2">
      <c r="A10602" s="181">
        <v>107321</v>
      </c>
      <c r="B10602" s="182" t="s">
        <v>5656</v>
      </c>
      <c r="C10602" s="182" t="s">
        <v>178</v>
      </c>
      <c r="D10602" s="183">
        <v>44131</v>
      </c>
      <c r="E10602" s="188" t="s">
        <v>15196</v>
      </c>
      <c r="F10602" s="186">
        <v>0</v>
      </c>
      <c r="G10602" s="185" t="s">
        <v>12851</v>
      </c>
      <c r="H10602" s="110" t="s">
        <v>12849</v>
      </c>
      <c r="I10602" s="110"/>
    </row>
    <row r="10603" spans="1:9" ht="11.25" customHeight="1" x14ac:dyDescent="0.2">
      <c r="A10603" s="181">
        <v>107322</v>
      </c>
      <c r="B10603" s="182" t="s">
        <v>4728</v>
      </c>
      <c r="C10603" s="182" t="s">
        <v>171</v>
      </c>
      <c r="D10603" s="183"/>
      <c r="E10603" s="188" t="s">
        <v>15193</v>
      </c>
      <c r="F10603" s="186">
        <v>2215.9899999999998</v>
      </c>
      <c r="G10603" s="185" t="s">
        <v>12852</v>
      </c>
      <c r="H10603" s="110" t="s">
        <v>6367</v>
      </c>
      <c r="I10603" s="110"/>
    </row>
    <row r="10604" spans="1:9" ht="11.25" customHeight="1" x14ac:dyDescent="0.2">
      <c r="A10604" s="181">
        <v>107323</v>
      </c>
      <c r="B10604" s="182" t="s">
        <v>9999</v>
      </c>
      <c r="C10604" s="182" t="s">
        <v>178</v>
      </c>
      <c r="D10604" s="183"/>
      <c r="E10604" s="188" t="s">
        <v>15193</v>
      </c>
      <c r="F10604" s="186">
        <v>0</v>
      </c>
      <c r="G10604" s="185" t="s">
        <v>12854</v>
      </c>
      <c r="H10604" s="110" t="s">
        <v>11851</v>
      </c>
      <c r="I10604" s="110"/>
    </row>
    <row r="10605" spans="1:9" ht="11.25" customHeight="1" x14ac:dyDescent="0.2">
      <c r="A10605" s="181">
        <v>107324</v>
      </c>
      <c r="B10605" s="182" t="s">
        <v>5669</v>
      </c>
      <c r="C10605" s="182" t="s">
        <v>178</v>
      </c>
      <c r="D10605" s="183"/>
      <c r="E10605" s="188" t="s">
        <v>15193</v>
      </c>
      <c r="F10605" s="186">
        <v>0</v>
      </c>
      <c r="G10605" s="185" t="s">
        <v>8755</v>
      </c>
      <c r="H10605" s="110" t="s">
        <v>6319</v>
      </c>
      <c r="I10605" s="110"/>
    </row>
    <row r="10606" spans="1:9" ht="11.25" customHeight="1" x14ac:dyDescent="0.2">
      <c r="A10606" s="181">
        <v>107325</v>
      </c>
      <c r="B10606" s="182" t="s">
        <v>5596</v>
      </c>
      <c r="C10606" s="182" t="s">
        <v>178</v>
      </c>
      <c r="D10606" s="183"/>
      <c r="E10606" s="188" t="s">
        <v>15193</v>
      </c>
      <c r="F10606" s="186">
        <v>0</v>
      </c>
      <c r="G10606" s="185" t="s">
        <v>12814</v>
      </c>
      <c r="H10606" s="110" t="s">
        <v>6521</v>
      </c>
      <c r="I10606" s="110"/>
    </row>
    <row r="10607" spans="1:9" ht="11.25" customHeight="1" x14ac:dyDescent="0.2">
      <c r="A10607" s="181">
        <v>107326</v>
      </c>
      <c r="B10607" s="182" t="s">
        <v>5700</v>
      </c>
      <c r="C10607" s="182" t="s">
        <v>178</v>
      </c>
      <c r="D10607" s="183">
        <v>43734</v>
      </c>
      <c r="E10607" s="188" t="s">
        <v>15195</v>
      </c>
      <c r="F10607" s="186">
        <v>0</v>
      </c>
      <c r="G10607" s="185" t="s">
        <v>12857</v>
      </c>
      <c r="H10607" s="110" t="s">
        <v>6356</v>
      </c>
      <c r="I10607" s="110"/>
    </row>
    <row r="10608" spans="1:9" ht="11.25" customHeight="1" x14ac:dyDescent="0.2">
      <c r="A10608" s="181">
        <v>107328</v>
      </c>
      <c r="B10608" s="182" t="s">
        <v>4504</v>
      </c>
      <c r="C10608" s="182" t="s">
        <v>183</v>
      </c>
      <c r="D10608" s="183"/>
      <c r="E10608" s="188" t="s">
        <v>15193</v>
      </c>
      <c r="F10608" s="186">
        <v>186830</v>
      </c>
      <c r="G10608" s="185" t="s">
        <v>12858</v>
      </c>
      <c r="H10608" s="110" t="s">
        <v>6361</v>
      </c>
      <c r="I10608" s="110"/>
    </row>
    <row r="10609" spans="1:9" ht="11.25" customHeight="1" x14ac:dyDescent="0.2">
      <c r="A10609" s="181">
        <v>107329</v>
      </c>
      <c r="B10609" s="182" t="s">
        <v>9998</v>
      </c>
      <c r="C10609" s="182" t="s">
        <v>178</v>
      </c>
      <c r="D10609" s="183"/>
      <c r="E10609" s="188" t="s">
        <v>15193</v>
      </c>
      <c r="F10609" s="186">
        <v>0</v>
      </c>
      <c r="G10609" s="185" t="s">
        <v>12859</v>
      </c>
      <c r="H10609" s="110" t="s">
        <v>6361</v>
      </c>
      <c r="I10609" s="110"/>
    </row>
    <row r="10610" spans="1:9" ht="11.25" customHeight="1" x14ac:dyDescent="0.2">
      <c r="A10610" s="181">
        <v>107330</v>
      </c>
      <c r="B10610" s="182" t="s">
        <v>5659</v>
      </c>
      <c r="C10610" s="182" t="s">
        <v>178</v>
      </c>
      <c r="D10610" s="183"/>
      <c r="E10610" s="188" t="s">
        <v>15193</v>
      </c>
      <c r="F10610" s="186">
        <v>0</v>
      </c>
      <c r="G10610" s="185" t="s">
        <v>12860</v>
      </c>
      <c r="H10610" s="110" t="s">
        <v>6361</v>
      </c>
      <c r="I10610" s="110"/>
    </row>
    <row r="10611" spans="1:9" ht="11.25" customHeight="1" x14ac:dyDescent="0.2">
      <c r="A10611" s="181">
        <v>107331</v>
      </c>
      <c r="B10611" s="182" t="s">
        <v>9997</v>
      </c>
      <c r="C10611" s="182" t="s">
        <v>178</v>
      </c>
      <c r="D10611" s="183"/>
      <c r="E10611" s="188" t="s">
        <v>15193</v>
      </c>
      <c r="F10611" s="186">
        <v>0</v>
      </c>
      <c r="G10611" s="185" t="s">
        <v>12861</v>
      </c>
      <c r="H10611" s="110" t="s">
        <v>6340</v>
      </c>
      <c r="I10611" s="110"/>
    </row>
    <row r="10612" spans="1:9" ht="11.25" customHeight="1" x14ac:dyDescent="0.2">
      <c r="A10612" s="181">
        <v>107332</v>
      </c>
      <c r="B10612" s="182" t="s">
        <v>9996</v>
      </c>
      <c r="C10612" s="182" t="s">
        <v>178</v>
      </c>
      <c r="D10612" s="183">
        <v>43795</v>
      </c>
      <c r="E10612" s="188" t="s">
        <v>15195</v>
      </c>
      <c r="F10612" s="186">
        <v>0</v>
      </c>
      <c r="G10612" s="185" t="s">
        <v>12861</v>
      </c>
      <c r="H10612" s="110" t="s">
        <v>6340</v>
      </c>
      <c r="I10612" s="110"/>
    </row>
    <row r="10613" spans="1:9" ht="11.25" customHeight="1" x14ac:dyDescent="0.2">
      <c r="A10613" s="181">
        <v>107333</v>
      </c>
      <c r="B10613" s="182" t="s">
        <v>8061</v>
      </c>
      <c r="C10613" s="182" t="s">
        <v>178</v>
      </c>
      <c r="D10613" s="183">
        <v>43801</v>
      </c>
      <c r="E10613" s="188" t="s">
        <v>15195</v>
      </c>
      <c r="F10613" s="186">
        <v>1517131</v>
      </c>
      <c r="G10613" s="185" t="s">
        <v>12862</v>
      </c>
      <c r="H10613" s="110" t="s">
        <v>6116</v>
      </c>
      <c r="I10613" s="110"/>
    </row>
    <row r="10614" spans="1:9" ht="11.25" customHeight="1" x14ac:dyDescent="0.2">
      <c r="A10614" s="110">
        <v>107334</v>
      </c>
      <c r="B10614" s="110" t="s">
        <v>5947</v>
      </c>
      <c r="C10614" s="110" t="s">
        <v>178</v>
      </c>
      <c r="D10614" s="183"/>
      <c r="E10614" s="110" t="s">
        <v>15193</v>
      </c>
      <c r="F10614" s="110">
        <v>1500000</v>
      </c>
      <c r="G10614" s="185" t="s">
        <v>12863</v>
      </c>
      <c r="H10614" s="110" t="s">
        <v>6116</v>
      </c>
      <c r="I10614" s="110"/>
    </row>
    <row r="10615" spans="1:9" ht="11.25" customHeight="1" x14ac:dyDescent="0.2">
      <c r="A10615" s="181">
        <v>107335</v>
      </c>
      <c r="B10615" s="182" t="s">
        <v>9995</v>
      </c>
      <c r="C10615" s="182" t="s">
        <v>178</v>
      </c>
      <c r="D10615" s="183"/>
      <c r="E10615" s="188" t="s">
        <v>15193</v>
      </c>
      <c r="F10615" s="186">
        <v>0</v>
      </c>
      <c r="G10615" s="185" t="s">
        <v>6138</v>
      </c>
      <c r="H10615" s="110" t="s">
        <v>6116</v>
      </c>
      <c r="I10615" s="110"/>
    </row>
    <row r="10616" spans="1:9" ht="11.25" customHeight="1" x14ac:dyDescent="0.2">
      <c r="A10616" s="181">
        <v>107336</v>
      </c>
      <c r="B10616" s="182" t="s">
        <v>5590</v>
      </c>
      <c r="C10616" s="182" t="s">
        <v>168</v>
      </c>
      <c r="D10616" s="183"/>
      <c r="E10616" s="188" t="s">
        <v>15193</v>
      </c>
      <c r="F10616" s="186">
        <v>0</v>
      </c>
      <c r="G10616" s="185" t="s">
        <v>12865</v>
      </c>
      <c r="H10616" s="110" t="s">
        <v>12100</v>
      </c>
      <c r="I10616" s="110"/>
    </row>
    <row r="10617" spans="1:9" ht="11.25" customHeight="1" x14ac:dyDescent="0.2">
      <c r="A10617" s="181">
        <v>107337</v>
      </c>
      <c r="B10617" s="182" t="s">
        <v>9994</v>
      </c>
      <c r="C10617" s="182" t="s">
        <v>178</v>
      </c>
      <c r="D10617" s="184"/>
      <c r="E10617" s="188" t="s">
        <v>15193</v>
      </c>
      <c r="F10617" s="186">
        <v>0</v>
      </c>
      <c r="G10617" s="185" t="s">
        <v>12867</v>
      </c>
      <c r="H10617" s="110" t="s">
        <v>6121</v>
      </c>
      <c r="I10617" s="110"/>
    </row>
    <row r="10618" spans="1:9" ht="11.25" customHeight="1" x14ac:dyDescent="0.2">
      <c r="A10618" s="181">
        <v>107339</v>
      </c>
      <c r="B10618" s="182" t="s">
        <v>4620</v>
      </c>
      <c r="C10618" s="182" t="s">
        <v>183</v>
      </c>
      <c r="D10618" s="183"/>
      <c r="E10618" s="188" t="s">
        <v>15193</v>
      </c>
      <c r="F10618" s="186">
        <v>0</v>
      </c>
      <c r="G10618" s="185" t="s">
        <v>12869</v>
      </c>
      <c r="H10618" s="110" t="s">
        <v>6746</v>
      </c>
      <c r="I10618" s="110"/>
    </row>
    <row r="10619" spans="1:9" ht="11.25" customHeight="1" x14ac:dyDescent="0.2">
      <c r="A10619" s="181">
        <v>107340</v>
      </c>
      <c r="B10619" s="182" t="s">
        <v>9993</v>
      </c>
      <c r="C10619" s="182" t="s">
        <v>178</v>
      </c>
      <c r="D10619" s="183"/>
      <c r="E10619" s="188" t="s">
        <v>15193</v>
      </c>
      <c r="F10619" s="186">
        <v>0</v>
      </c>
      <c r="G10619" s="185" t="s">
        <v>8755</v>
      </c>
      <c r="H10619" s="110" t="s">
        <v>6312</v>
      </c>
      <c r="I10619" s="110"/>
    </row>
    <row r="10620" spans="1:9" ht="11.25" customHeight="1" x14ac:dyDescent="0.2">
      <c r="A10620" s="181">
        <v>107341</v>
      </c>
      <c r="B10620" s="182" t="s">
        <v>4626</v>
      </c>
      <c r="C10620" s="182" t="s">
        <v>178</v>
      </c>
      <c r="D10620" s="183"/>
      <c r="E10620" s="188" t="s">
        <v>15193</v>
      </c>
      <c r="F10620" s="186">
        <v>0</v>
      </c>
      <c r="G10620" s="185" t="s">
        <v>6096</v>
      </c>
      <c r="H10620" s="110" t="s">
        <v>6240</v>
      </c>
      <c r="I10620" s="110"/>
    </row>
    <row r="10621" spans="1:9" ht="11.25" customHeight="1" x14ac:dyDescent="0.2">
      <c r="A10621" s="181">
        <v>107342</v>
      </c>
      <c r="B10621" s="182" t="s">
        <v>9992</v>
      </c>
      <c r="C10621" s="182" t="s">
        <v>178</v>
      </c>
      <c r="D10621" s="183"/>
      <c r="E10621" s="188" t="s">
        <v>15193</v>
      </c>
      <c r="F10621" s="186">
        <v>0</v>
      </c>
      <c r="G10621" s="185" t="s">
        <v>6096</v>
      </c>
      <c r="H10621" s="110" t="s">
        <v>6723</v>
      </c>
      <c r="I10621" s="110"/>
    </row>
    <row r="10622" spans="1:9" ht="11.25" customHeight="1" x14ac:dyDescent="0.2">
      <c r="A10622" s="181">
        <v>107343</v>
      </c>
      <c r="B10622" s="182" t="s">
        <v>9991</v>
      </c>
      <c r="C10622" s="182" t="s">
        <v>178</v>
      </c>
      <c r="D10622" s="183"/>
      <c r="E10622" s="188" t="s">
        <v>15193</v>
      </c>
      <c r="F10622" s="186">
        <v>0</v>
      </c>
      <c r="G10622" s="185" t="s">
        <v>12873</v>
      </c>
      <c r="H10622" s="110" t="s">
        <v>6746</v>
      </c>
      <c r="I10622" s="110"/>
    </row>
    <row r="10623" spans="1:9" ht="11.25" customHeight="1" x14ac:dyDescent="0.2">
      <c r="A10623" s="181">
        <v>107344</v>
      </c>
      <c r="B10623" s="182" t="s">
        <v>9990</v>
      </c>
      <c r="C10623" s="182" t="s">
        <v>178</v>
      </c>
      <c r="D10623" s="183"/>
      <c r="E10623" s="188" t="s">
        <v>15193</v>
      </c>
      <c r="F10623" s="186">
        <v>0</v>
      </c>
      <c r="G10623" s="185" t="s">
        <v>12875</v>
      </c>
      <c r="H10623" s="110" t="s">
        <v>6451</v>
      </c>
      <c r="I10623" s="110"/>
    </row>
    <row r="10624" spans="1:9" ht="11.25" customHeight="1" x14ac:dyDescent="0.2">
      <c r="A10624" s="181">
        <v>107345</v>
      </c>
      <c r="B10624" s="182" t="s">
        <v>9989</v>
      </c>
      <c r="C10624" s="182" t="s">
        <v>178</v>
      </c>
      <c r="D10624" s="184">
        <v>45433</v>
      </c>
      <c r="E10624" s="188" t="s">
        <v>10909</v>
      </c>
      <c r="F10624" s="186">
        <v>0</v>
      </c>
      <c r="G10624" s="185" t="s">
        <v>12876</v>
      </c>
      <c r="H10624" s="110" t="s">
        <v>6141</v>
      </c>
      <c r="I10624" s="110"/>
    </row>
    <row r="10625" spans="1:9" ht="11.25" customHeight="1" x14ac:dyDescent="0.2">
      <c r="A10625" s="181">
        <v>107346</v>
      </c>
      <c r="B10625" s="182" t="s">
        <v>5294</v>
      </c>
      <c r="C10625" s="182" t="s">
        <v>178</v>
      </c>
      <c r="D10625" s="183"/>
      <c r="E10625" s="188" t="s">
        <v>15193</v>
      </c>
      <c r="F10625" s="186">
        <v>149220</v>
      </c>
      <c r="G10625" s="185" t="s">
        <v>12877</v>
      </c>
      <c r="H10625" s="110" t="s">
        <v>6141</v>
      </c>
      <c r="I10625" s="110"/>
    </row>
    <row r="10626" spans="1:9" ht="11.25" customHeight="1" x14ac:dyDescent="0.2">
      <c r="A10626" s="181">
        <v>107347</v>
      </c>
      <c r="B10626" s="182" t="s">
        <v>5672</v>
      </c>
      <c r="C10626" s="182" t="s">
        <v>178</v>
      </c>
      <c r="D10626" s="183"/>
      <c r="E10626" s="188" t="s">
        <v>15193</v>
      </c>
      <c r="F10626" s="186">
        <v>0</v>
      </c>
      <c r="G10626" s="185" t="s">
        <v>12879</v>
      </c>
      <c r="H10626" s="110" t="s">
        <v>6141</v>
      </c>
      <c r="I10626" s="110"/>
    </row>
    <row r="10627" spans="1:9" ht="11.25" customHeight="1" x14ac:dyDescent="0.2">
      <c r="A10627" s="181">
        <v>107349</v>
      </c>
      <c r="B10627" s="182" t="s">
        <v>9988</v>
      </c>
      <c r="C10627" s="182" t="s">
        <v>178</v>
      </c>
      <c r="D10627" s="183"/>
      <c r="E10627" s="188" t="s">
        <v>15193</v>
      </c>
      <c r="F10627" s="186">
        <v>0</v>
      </c>
      <c r="G10627" s="185" t="s">
        <v>12880</v>
      </c>
      <c r="H10627" s="110" t="s">
        <v>6141</v>
      </c>
      <c r="I10627" s="110"/>
    </row>
    <row r="10628" spans="1:9" ht="11.25" customHeight="1" x14ac:dyDescent="0.2">
      <c r="A10628" s="181">
        <v>107350</v>
      </c>
      <c r="B10628" s="182" t="s">
        <v>4617</v>
      </c>
      <c r="C10628" s="182" t="s">
        <v>178</v>
      </c>
      <c r="D10628" s="183">
        <v>45062</v>
      </c>
      <c r="E10628" s="188" t="s">
        <v>15194</v>
      </c>
      <c r="F10628" s="186">
        <v>0</v>
      </c>
      <c r="G10628" s="185" t="s">
        <v>12881</v>
      </c>
      <c r="H10628" s="110" t="s">
        <v>6141</v>
      </c>
      <c r="I10628" s="110"/>
    </row>
    <row r="10629" spans="1:9" ht="11.25" customHeight="1" x14ac:dyDescent="0.2">
      <c r="A10629" s="181">
        <v>107351</v>
      </c>
      <c r="B10629" s="182" t="s">
        <v>14885</v>
      </c>
      <c r="C10629" s="182" t="s">
        <v>178</v>
      </c>
      <c r="D10629" s="184"/>
      <c r="E10629" s="188" t="s">
        <v>15193</v>
      </c>
      <c r="F10629" s="186">
        <v>467861</v>
      </c>
      <c r="G10629" s="185" t="s">
        <v>12883</v>
      </c>
      <c r="H10629" s="110" t="s">
        <v>6141</v>
      </c>
      <c r="I10629" s="110"/>
    </row>
    <row r="10630" spans="1:9" ht="11.25" customHeight="1" x14ac:dyDescent="0.2">
      <c r="A10630" s="181">
        <v>107352</v>
      </c>
      <c r="B10630" s="182" t="s">
        <v>4622</v>
      </c>
      <c r="C10630" s="182" t="s">
        <v>178</v>
      </c>
      <c r="D10630" s="183"/>
      <c r="E10630" s="188" t="s">
        <v>15193</v>
      </c>
      <c r="F10630" s="186">
        <v>0</v>
      </c>
      <c r="G10630" s="185" t="s">
        <v>6096</v>
      </c>
      <c r="H10630" s="110" t="s">
        <v>6406</v>
      </c>
      <c r="I10630" s="110"/>
    </row>
    <row r="10631" spans="1:9" ht="11.25" customHeight="1" x14ac:dyDescent="0.2">
      <c r="A10631" s="181">
        <v>107353</v>
      </c>
      <c r="B10631" s="182" t="s">
        <v>4618</v>
      </c>
      <c r="C10631" s="182" t="s">
        <v>178</v>
      </c>
      <c r="D10631" s="183"/>
      <c r="E10631" s="188" t="s">
        <v>15193</v>
      </c>
      <c r="F10631" s="186">
        <v>0</v>
      </c>
      <c r="G10631" s="185" t="s">
        <v>6096</v>
      </c>
      <c r="H10631" s="110" t="s">
        <v>6406</v>
      </c>
      <c r="I10631" s="110"/>
    </row>
    <row r="10632" spans="1:9" ht="11.25" customHeight="1" x14ac:dyDescent="0.2">
      <c r="A10632" s="110">
        <v>107354</v>
      </c>
      <c r="B10632" s="110" t="s">
        <v>9987</v>
      </c>
      <c r="C10632" s="110" t="s">
        <v>178</v>
      </c>
      <c r="D10632" s="183"/>
      <c r="E10632" s="110" t="s">
        <v>15193</v>
      </c>
      <c r="F10632" s="110">
        <v>0</v>
      </c>
      <c r="G10632" s="185" t="s">
        <v>8755</v>
      </c>
      <c r="H10632" s="110" t="s">
        <v>6319</v>
      </c>
      <c r="I10632" s="110"/>
    </row>
    <row r="10633" spans="1:9" ht="11.25" customHeight="1" x14ac:dyDescent="0.2">
      <c r="A10633" s="181">
        <v>107355</v>
      </c>
      <c r="B10633" s="182" t="s">
        <v>9986</v>
      </c>
      <c r="C10633" s="182" t="s">
        <v>178</v>
      </c>
      <c r="D10633" s="183">
        <v>43735</v>
      </c>
      <c r="E10633" s="188" t="s">
        <v>15195</v>
      </c>
      <c r="F10633" s="186">
        <v>0</v>
      </c>
      <c r="G10633" s="185" t="s">
        <v>6096</v>
      </c>
      <c r="H10633" s="110" t="s">
        <v>6406</v>
      </c>
      <c r="I10633" s="110"/>
    </row>
    <row r="10634" spans="1:9" ht="11.25" customHeight="1" x14ac:dyDescent="0.2">
      <c r="A10634" s="181">
        <v>107356</v>
      </c>
      <c r="B10634" s="182" t="s">
        <v>5660</v>
      </c>
      <c r="C10634" s="182" t="s">
        <v>4484</v>
      </c>
      <c r="D10634" s="184">
        <v>44589</v>
      </c>
      <c r="E10634" s="188" t="s">
        <v>7328</v>
      </c>
      <c r="F10634" s="186">
        <v>34999.99</v>
      </c>
      <c r="G10634" s="185" t="s">
        <v>6096</v>
      </c>
      <c r="H10634" s="110" t="s">
        <v>6406</v>
      </c>
      <c r="I10634" s="110"/>
    </row>
    <row r="10635" spans="1:9" ht="11.25" customHeight="1" x14ac:dyDescent="0.2">
      <c r="A10635" s="181">
        <v>107357</v>
      </c>
      <c r="B10635" s="182" t="s">
        <v>4628</v>
      </c>
      <c r="C10635" s="182" t="s">
        <v>4629</v>
      </c>
      <c r="D10635" s="183"/>
      <c r="E10635" s="188" t="s">
        <v>15193</v>
      </c>
      <c r="F10635" s="186">
        <v>32</v>
      </c>
      <c r="G10635" s="185" t="s">
        <v>6096</v>
      </c>
      <c r="H10635" s="110" t="s">
        <v>6406</v>
      </c>
      <c r="I10635" s="110"/>
    </row>
    <row r="10636" spans="1:9" ht="11.25" customHeight="1" x14ac:dyDescent="0.2">
      <c r="A10636" s="181">
        <v>107358</v>
      </c>
      <c r="B10636" s="182" t="s">
        <v>9985</v>
      </c>
      <c r="C10636" s="182" t="s">
        <v>171</v>
      </c>
      <c r="D10636" s="183"/>
      <c r="E10636" s="188" t="s">
        <v>15193</v>
      </c>
      <c r="F10636" s="186">
        <v>0</v>
      </c>
      <c r="G10636" s="185" t="s">
        <v>6494</v>
      </c>
      <c r="H10636" s="110" t="s">
        <v>6406</v>
      </c>
      <c r="I10636" s="110"/>
    </row>
    <row r="10637" spans="1:9" ht="11.25" customHeight="1" x14ac:dyDescent="0.2">
      <c r="A10637" s="181">
        <v>107359</v>
      </c>
      <c r="B10637" s="182" t="s">
        <v>9984</v>
      </c>
      <c r="C10637" s="182" t="s">
        <v>171</v>
      </c>
      <c r="D10637" s="183">
        <v>43735</v>
      </c>
      <c r="E10637" s="188" t="s">
        <v>15195</v>
      </c>
      <c r="F10637" s="186">
        <v>0</v>
      </c>
      <c r="G10637" s="185" t="s">
        <v>12887</v>
      </c>
      <c r="H10637" s="110" t="s">
        <v>6406</v>
      </c>
      <c r="I10637" s="110"/>
    </row>
    <row r="10638" spans="1:9" ht="11.25" customHeight="1" x14ac:dyDescent="0.2">
      <c r="A10638" s="181">
        <v>107360</v>
      </c>
      <c r="B10638" s="182" t="s">
        <v>5567</v>
      </c>
      <c r="C10638" s="182" t="s">
        <v>171</v>
      </c>
      <c r="D10638" s="183"/>
      <c r="E10638" s="188" t="s">
        <v>15193</v>
      </c>
      <c r="F10638" s="186">
        <v>2850</v>
      </c>
      <c r="G10638" s="185" t="s">
        <v>12888</v>
      </c>
      <c r="H10638" s="110" t="s">
        <v>6141</v>
      </c>
      <c r="I10638" s="110"/>
    </row>
    <row r="10639" spans="1:9" ht="11.25" customHeight="1" x14ac:dyDescent="0.2">
      <c r="A10639" s="181">
        <v>107361</v>
      </c>
      <c r="B10639" s="182" t="s">
        <v>9983</v>
      </c>
      <c r="C10639" s="182" t="s">
        <v>171</v>
      </c>
      <c r="D10639" s="184">
        <v>43735</v>
      </c>
      <c r="E10639" s="188" t="s">
        <v>15195</v>
      </c>
      <c r="F10639" s="186">
        <v>0</v>
      </c>
      <c r="G10639" s="185" t="s">
        <v>12890</v>
      </c>
      <c r="H10639" s="110" t="s">
        <v>6266</v>
      </c>
      <c r="I10639" s="110"/>
    </row>
    <row r="10640" spans="1:9" ht="11.25" customHeight="1" x14ac:dyDescent="0.2">
      <c r="A10640" s="181">
        <v>107362</v>
      </c>
      <c r="B10640" s="182" t="s">
        <v>5698</v>
      </c>
      <c r="C10640" s="182" t="s">
        <v>171</v>
      </c>
      <c r="D10640" s="183"/>
      <c r="E10640" s="188" t="s">
        <v>15193</v>
      </c>
      <c r="F10640" s="186">
        <v>6499.99</v>
      </c>
      <c r="G10640" s="185" t="s">
        <v>6096</v>
      </c>
      <c r="H10640" s="110" t="s">
        <v>6194</v>
      </c>
      <c r="I10640" s="110"/>
    </row>
    <row r="10641" spans="1:9" ht="11.25" customHeight="1" x14ac:dyDescent="0.2">
      <c r="A10641" s="181">
        <v>107363</v>
      </c>
      <c r="B10641" s="182" t="s">
        <v>5558</v>
      </c>
      <c r="C10641" s="182" t="s">
        <v>178</v>
      </c>
      <c r="D10641" s="183"/>
      <c r="E10641" s="188" t="s">
        <v>15193</v>
      </c>
      <c r="F10641" s="186">
        <v>0</v>
      </c>
      <c r="G10641" s="185" t="s">
        <v>6096</v>
      </c>
      <c r="H10641" s="110" t="s">
        <v>6168</v>
      </c>
      <c r="I10641" s="110"/>
    </row>
    <row r="10642" spans="1:9" ht="11.25" customHeight="1" x14ac:dyDescent="0.2">
      <c r="A10642" s="110">
        <v>107364</v>
      </c>
      <c r="B10642" s="110" t="s">
        <v>5559</v>
      </c>
      <c r="C10642" s="110" t="s">
        <v>178</v>
      </c>
      <c r="D10642" s="183"/>
      <c r="E10642" s="110" t="s">
        <v>15193</v>
      </c>
      <c r="F10642" s="110">
        <v>0</v>
      </c>
      <c r="G10642" s="185" t="s">
        <v>12893</v>
      </c>
      <c r="H10642" s="110" t="s">
        <v>6340</v>
      </c>
      <c r="I10642" s="110"/>
    </row>
    <row r="10643" spans="1:9" ht="11.25" customHeight="1" x14ac:dyDescent="0.2">
      <c r="A10643" s="181">
        <v>107365</v>
      </c>
      <c r="B10643" s="182" t="s">
        <v>9982</v>
      </c>
      <c r="C10643" s="182" t="s">
        <v>171</v>
      </c>
      <c r="D10643" s="184"/>
      <c r="E10643" s="188" t="s">
        <v>15193</v>
      </c>
      <c r="F10643" s="186">
        <v>0</v>
      </c>
      <c r="G10643" s="185" t="s">
        <v>6096</v>
      </c>
      <c r="H10643" s="110" t="s">
        <v>6272</v>
      </c>
      <c r="I10643" s="110"/>
    </row>
    <row r="10644" spans="1:9" ht="11.25" customHeight="1" x14ac:dyDescent="0.2">
      <c r="A10644" s="181">
        <v>107366</v>
      </c>
      <c r="B10644" s="182" t="s">
        <v>9981</v>
      </c>
      <c r="C10644" s="182" t="s">
        <v>171</v>
      </c>
      <c r="D10644" s="183"/>
      <c r="E10644" s="188" t="s">
        <v>15193</v>
      </c>
      <c r="F10644" s="186">
        <v>0</v>
      </c>
      <c r="G10644" s="185" t="s">
        <v>12895</v>
      </c>
      <c r="H10644" s="110" t="s">
        <v>6521</v>
      </c>
      <c r="I10644" s="110"/>
    </row>
    <row r="10645" spans="1:9" ht="11.25" customHeight="1" x14ac:dyDescent="0.2">
      <c r="A10645" s="181">
        <v>107367</v>
      </c>
      <c r="B10645" s="182" t="s">
        <v>5557</v>
      </c>
      <c r="C10645" s="182" t="s">
        <v>178</v>
      </c>
      <c r="D10645" s="183"/>
      <c r="E10645" s="188" t="s">
        <v>15193</v>
      </c>
      <c r="F10645" s="186">
        <v>0</v>
      </c>
      <c r="G10645" s="185" t="s">
        <v>12897</v>
      </c>
      <c r="H10645" s="110" t="s">
        <v>6521</v>
      </c>
      <c r="I10645" s="110"/>
    </row>
    <row r="10646" spans="1:9" ht="11.25" customHeight="1" x14ac:dyDescent="0.2">
      <c r="A10646" s="181">
        <v>107368</v>
      </c>
      <c r="B10646" s="182" t="s">
        <v>9980</v>
      </c>
      <c r="C10646" s="182" t="s">
        <v>171</v>
      </c>
      <c r="D10646" s="183"/>
      <c r="E10646" s="188" t="s">
        <v>15193</v>
      </c>
      <c r="F10646" s="186">
        <v>0</v>
      </c>
      <c r="G10646" s="185" t="s">
        <v>12898</v>
      </c>
      <c r="H10646" s="110" t="s">
        <v>6521</v>
      </c>
      <c r="I10646" s="110"/>
    </row>
    <row r="10647" spans="1:9" ht="11.25" customHeight="1" x14ac:dyDescent="0.2">
      <c r="A10647" s="181">
        <v>107369</v>
      </c>
      <c r="B10647" s="182" t="s">
        <v>9979</v>
      </c>
      <c r="C10647" s="182" t="s">
        <v>171</v>
      </c>
      <c r="D10647" s="183"/>
      <c r="E10647" s="188" t="s">
        <v>15193</v>
      </c>
      <c r="F10647" s="186">
        <v>0</v>
      </c>
      <c r="G10647" s="185" t="s">
        <v>12898</v>
      </c>
      <c r="H10647" s="110" t="s">
        <v>6521</v>
      </c>
      <c r="I10647" s="110"/>
    </row>
    <row r="10648" spans="1:9" ht="11.25" customHeight="1" x14ac:dyDescent="0.2">
      <c r="A10648" s="181">
        <v>107370</v>
      </c>
      <c r="B10648" s="182" t="s">
        <v>5560</v>
      </c>
      <c r="C10648" s="182" t="s">
        <v>178</v>
      </c>
      <c r="D10648" s="183"/>
      <c r="E10648" s="188" t="s">
        <v>15193</v>
      </c>
      <c r="F10648" s="186">
        <v>0</v>
      </c>
      <c r="G10648" s="185" t="s">
        <v>12901</v>
      </c>
      <c r="H10648" s="110" t="s">
        <v>6521</v>
      </c>
      <c r="I10648" s="110"/>
    </row>
    <row r="10649" spans="1:9" ht="11.25" customHeight="1" x14ac:dyDescent="0.2">
      <c r="A10649" s="181">
        <v>107371</v>
      </c>
      <c r="B10649" s="182" t="s">
        <v>9978</v>
      </c>
      <c r="C10649" s="182" t="s">
        <v>178</v>
      </c>
      <c r="D10649" s="183"/>
      <c r="E10649" s="188" t="s">
        <v>15193</v>
      </c>
      <c r="F10649" s="186">
        <v>0</v>
      </c>
      <c r="G10649" s="185" t="s">
        <v>12903</v>
      </c>
      <c r="H10649" s="110" t="s">
        <v>6521</v>
      </c>
      <c r="I10649" s="110"/>
    </row>
    <row r="10650" spans="1:9" ht="11.25" customHeight="1" x14ac:dyDescent="0.2">
      <c r="A10650" s="181">
        <v>107372</v>
      </c>
      <c r="B10650" s="182" t="s">
        <v>9977</v>
      </c>
      <c r="C10650" s="182" t="s">
        <v>171</v>
      </c>
      <c r="D10650" s="184"/>
      <c r="E10650" s="188" t="s">
        <v>15193</v>
      </c>
      <c r="F10650" s="186">
        <v>0</v>
      </c>
      <c r="G10650" s="185" t="s">
        <v>12905</v>
      </c>
      <c r="H10650" s="110" t="s">
        <v>6521</v>
      </c>
      <c r="I10650" s="110"/>
    </row>
    <row r="10651" spans="1:9" ht="11.25" customHeight="1" x14ac:dyDescent="0.2">
      <c r="A10651" s="181">
        <v>107373</v>
      </c>
      <c r="B10651" s="182" t="s">
        <v>9976</v>
      </c>
      <c r="C10651" s="182" t="s">
        <v>171</v>
      </c>
      <c r="D10651" s="183"/>
      <c r="E10651" s="188" t="s">
        <v>15193</v>
      </c>
      <c r="F10651" s="186">
        <v>0</v>
      </c>
      <c r="G10651" s="185" t="s">
        <v>12905</v>
      </c>
      <c r="H10651" s="110" t="s">
        <v>6521</v>
      </c>
      <c r="I10651" s="110"/>
    </row>
    <row r="10652" spans="1:9" ht="11.25" customHeight="1" x14ac:dyDescent="0.2">
      <c r="A10652" s="181">
        <v>107374</v>
      </c>
      <c r="B10652" s="182" t="s">
        <v>5911</v>
      </c>
      <c r="C10652" s="182" t="s">
        <v>171</v>
      </c>
      <c r="D10652" s="183"/>
      <c r="E10652" s="188" t="s">
        <v>15193</v>
      </c>
      <c r="F10652" s="186">
        <v>0</v>
      </c>
      <c r="G10652" s="185" t="s">
        <v>12908</v>
      </c>
      <c r="H10652" s="110" t="s">
        <v>6521</v>
      </c>
      <c r="I10652" s="110"/>
    </row>
    <row r="10653" spans="1:9" ht="11.25" customHeight="1" x14ac:dyDescent="0.2">
      <c r="A10653" s="181">
        <v>107375</v>
      </c>
      <c r="B10653" s="182" t="s">
        <v>9975</v>
      </c>
      <c r="C10653" s="182" t="s">
        <v>178</v>
      </c>
      <c r="D10653" s="183">
        <v>45015</v>
      </c>
      <c r="E10653" s="188" t="s">
        <v>15194</v>
      </c>
      <c r="F10653" s="186">
        <v>0</v>
      </c>
      <c r="G10653" s="185" t="s">
        <v>6518</v>
      </c>
      <c r="H10653" s="110" t="s">
        <v>6521</v>
      </c>
      <c r="I10653" s="110"/>
    </row>
    <row r="10654" spans="1:9" ht="11.25" customHeight="1" x14ac:dyDescent="0.2">
      <c r="A10654" s="181">
        <v>107376</v>
      </c>
      <c r="B10654" s="182" t="s">
        <v>9974</v>
      </c>
      <c r="C10654" s="182" t="s">
        <v>183</v>
      </c>
      <c r="D10654" s="183">
        <v>43822</v>
      </c>
      <c r="E10654" s="188" t="s">
        <v>15195</v>
      </c>
      <c r="F10654" s="186">
        <v>160707</v>
      </c>
      <c r="G10654" s="185" t="s">
        <v>12911</v>
      </c>
      <c r="H10654" s="110" t="s">
        <v>6521</v>
      </c>
      <c r="I10654" s="110"/>
    </row>
    <row r="10655" spans="1:9" ht="11.25" customHeight="1" x14ac:dyDescent="0.2">
      <c r="A10655" s="181">
        <v>107377</v>
      </c>
      <c r="B10655" s="182" t="s">
        <v>5498</v>
      </c>
      <c r="C10655" s="182" t="s">
        <v>183</v>
      </c>
      <c r="D10655" s="184"/>
      <c r="E10655" s="188" t="s">
        <v>15193</v>
      </c>
      <c r="F10655" s="186">
        <v>52000</v>
      </c>
      <c r="G10655" s="185" t="s">
        <v>12913</v>
      </c>
      <c r="H10655" s="110" t="s">
        <v>6521</v>
      </c>
      <c r="I10655" s="110"/>
    </row>
    <row r="10656" spans="1:9" ht="11.25" customHeight="1" x14ac:dyDescent="0.2">
      <c r="A10656" s="181">
        <v>107378</v>
      </c>
      <c r="B10656" s="182" t="s">
        <v>9973</v>
      </c>
      <c r="C10656" s="182" t="s">
        <v>178</v>
      </c>
      <c r="D10656" s="183"/>
      <c r="E10656" s="188" t="s">
        <v>15193</v>
      </c>
      <c r="F10656" s="186">
        <v>0</v>
      </c>
      <c r="G10656" s="185" t="s">
        <v>12915</v>
      </c>
      <c r="H10656" s="110" t="s">
        <v>6521</v>
      </c>
      <c r="I10656" s="110"/>
    </row>
    <row r="10657" spans="1:9" ht="11.25" customHeight="1" x14ac:dyDescent="0.2">
      <c r="A10657" s="181">
        <v>107379</v>
      </c>
      <c r="B10657" s="182" t="s">
        <v>9972</v>
      </c>
      <c r="C10657" s="182" t="s">
        <v>178</v>
      </c>
      <c r="D10657" s="183"/>
      <c r="E10657" s="188" t="s">
        <v>15193</v>
      </c>
      <c r="F10657" s="186">
        <v>0</v>
      </c>
      <c r="G10657" s="185" t="s">
        <v>12917</v>
      </c>
      <c r="H10657" s="110" t="s">
        <v>6141</v>
      </c>
      <c r="I10657" s="110"/>
    </row>
    <row r="10658" spans="1:9" ht="11.25" customHeight="1" x14ac:dyDescent="0.2">
      <c r="A10658" s="181">
        <v>107380</v>
      </c>
      <c r="B10658" s="182" t="s">
        <v>9972</v>
      </c>
      <c r="C10658" s="182" t="s">
        <v>178</v>
      </c>
      <c r="D10658" s="183"/>
      <c r="E10658" s="188" t="s">
        <v>15193</v>
      </c>
      <c r="F10658" s="186">
        <v>0</v>
      </c>
      <c r="G10658" s="185" t="s">
        <v>6096</v>
      </c>
      <c r="H10658" s="110" t="s">
        <v>6203</v>
      </c>
      <c r="I10658" s="110"/>
    </row>
    <row r="10659" spans="1:9" ht="11.25" customHeight="1" x14ac:dyDescent="0.2">
      <c r="A10659" s="181">
        <v>107381</v>
      </c>
      <c r="B10659" s="182" t="s">
        <v>5496</v>
      </c>
      <c r="C10659" s="182" t="s">
        <v>178</v>
      </c>
      <c r="D10659" s="183"/>
      <c r="E10659" s="188" t="s">
        <v>15193</v>
      </c>
      <c r="F10659" s="186">
        <v>0</v>
      </c>
      <c r="G10659" s="185" t="s">
        <v>6096</v>
      </c>
      <c r="H10659" s="110" t="s">
        <v>6203</v>
      </c>
      <c r="I10659" s="110"/>
    </row>
    <row r="10660" spans="1:9" ht="11.25" customHeight="1" x14ac:dyDescent="0.2">
      <c r="A10660" s="181">
        <v>107382</v>
      </c>
      <c r="B10660" s="182" t="s">
        <v>5497</v>
      </c>
      <c r="C10660" s="182" t="s">
        <v>178</v>
      </c>
      <c r="D10660" s="184"/>
      <c r="E10660" s="188" t="s">
        <v>15193</v>
      </c>
      <c r="F10660" s="186">
        <v>0</v>
      </c>
      <c r="G10660" s="185" t="s">
        <v>11377</v>
      </c>
      <c r="H10660" s="110" t="s">
        <v>6141</v>
      </c>
      <c r="I10660" s="110"/>
    </row>
    <row r="10661" spans="1:9" ht="11.25" customHeight="1" x14ac:dyDescent="0.2">
      <c r="A10661" s="181">
        <v>107383</v>
      </c>
      <c r="B10661" s="182" t="s">
        <v>9971</v>
      </c>
      <c r="C10661" s="182" t="s">
        <v>178</v>
      </c>
      <c r="D10661" s="183"/>
      <c r="E10661" s="188" t="s">
        <v>15193</v>
      </c>
      <c r="F10661" s="186">
        <v>0</v>
      </c>
      <c r="G10661" s="185" t="s">
        <v>12921</v>
      </c>
      <c r="H10661" s="110" t="s">
        <v>6141</v>
      </c>
      <c r="I10661" s="110"/>
    </row>
    <row r="10662" spans="1:9" ht="11.25" customHeight="1" x14ac:dyDescent="0.2">
      <c r="A10662" s="181">
        <v>107384</v>
      </c>
      <c r="B10662" s="182" t="s">
        <v>9970</v>
      </c>
      <c r="C10662" s="182" t="s">
        <v>178</v>
      </c>
      <c r="D10662" s="184"/>
      <c r="E10662" s="188" t="s">
        <v>15193</v>
      </c>
      <c r="F10662" s="186">
        <v>0</v>
      </c>
      <c r="G10662" s="185" t="s">
        <v>11381</v>
      </c>
      <c r="H10662" s="110" t="s">
        <v>6240</v>
      </c>
      <c r="I10662" s="110"/>
    </row>
    <row r="10663" spans="1:9" ht="11.25" customHeight="1" x14ac:dyDescent="0.2">
      <c r="A10663" s="181">
        <v>107385</v>
      </c>
      <c r="B10663" s="182" t="s">
        <v>5395</v>
      </c>
      <c r="C10663" s="182" t="s">
        <v>178</v>
      </c>
      <c r="D10663" s="183"/>
      <c r="E10663" s="188" t="s">
        <v>15193</v>
      </c>
      <c r="F10663" s="186">
        <v>0</v>
      </c>
      <c r="G10663" s="185" t="s">
        <v>12923</v>
      </c>
      <c r="H10663" s="110" t="s">
        <v>6746</v>
      </c>
      <c r="I10663" s="110"/>
    </row>
    <row r="10664" spans="1:9" ht="11.25" customHeight="1" x14ac:dyDescent="0.2">
      <c r="A10664" s="181">
        <v>107386</v>
      </c>
      <c r="B10664" s="182" t="s">
        <v>9969</v>
      </c>
      <c r="C10664" s="182" t="s">
        <v>178</v>
      </c>
      <c r="D10664" s="183"/>
      <c r="E10664" s="188" t="s">
        <v>15193</v>
      </c>
      <c r="F10664" s="186">
        <v>0</v>
      </c>
      <c r="G10664" s="185" t="s">
        <v>8755</v>
      </c>
      <c r="H10664" s="110" t="s">
        <v>6319</v>
      </c>
      <c r="I10664" s="110"/>
    </row>
    <row r="10665" spans="1:9" ht="11.25" customHeight="1" x14ac:dyDescent="0.2">
      <c r="A10665" s="181">
        <v>107387</v>
      </c>
      <c r="B10665" s="182" t="s">
        <v>4795</v>
      </c>
      <c r="C10665" s="182" t="s">
        <v>178</v>
      </c>
      <c r="D10665" s="183"/>
      <c r="E10665" s="188" t="s">
        <v>15193</v>
      </c>
      <c r="F10665" s="186">
        <v>0</v>
      </c>
      <c r="G10665" s="185" t="s">
        <v>6096</v>
      </c>
      <c r="H10665" s="110" t="s">
        <v>6370</v>
      </c>
      <c r="I10665" s="110"/>
    </row>
    <row r="10666" spans="1:9" ht="11.25" customHeight="1" x14ac:dyDescent="0.2">
      <c r="A10666" s="181">
        <v>107388</v>
      </c>
      <c r="B10666" s="182" t="s">
        <v>4955</v>
      </c>
      <c r="C10666" s="182" t="s">
        <v>171</v>
      </c>
      <c r="D10666" s="183">
        <v>44589</v>
      </c>
      <c r="E10666" s="188" t="s">
        <v>7328</v>
      </c>
      <c r="F10666" s="186">
        <v>0</v>
      </c>
      <c r="G10666" s="185" t="s">
        <v>6096</v>
      </c>
      <c r="H10666" s="110" t="s">
        <v>6370</v>
      </c>
      <c r="I10666" s="110"/>
    </row>
    <row r="10667" spans="1:9" ht="11.25" customHeight="1" x14ac:dyDescent="0.2">
      <c r="A10667" s="181">
        <v>107389</v>
      </c>
      <c r="B10667" s="182" t="s">
        <v>15003</v>
      </c>
      <c r="C10667" s="182" t="s">
        <v>178</v>
      </c>
      <c r="D10667" s="183"/>
      <c r="E10667" s="188" t="s">
        <v>15193</v>
      </c>
      <c r="F10667" s="186">
        <v>36205</v>
      </c>
      <c r="G10667" s="185" t="s">
        <v>6096</v>
      </c>
      <c r="H10667" s="110" t="s">
        <v>6370</v>
      </c>
      <c r="I10667" s="110"/>
    </row>
    <row r="10668" spans="1:9" ht="11.25" customHeight="1" x14ac:dyDescent="0.2">
      <c r="A10668" s="181">
        <v>107390</v>
      </c>
      <c r="B10668" s="182" t="s">
        <v>9968</v>
      </c>
      <c r="C10668" s="182" t="s">
        <v>178</v>
      </c>
      <c r="D10668" s="183"/>
      <c r="E10668" s="188" t="s">
        <v>15193</v>
      </c>
      <c r="F10668" s="186">
        <v>0</v>
      </c>
      <c r="G10668" s="185" t="s">
        <v>6096</v>
      </c>
      <c r="H10668" s="110" t="s">
        <v>6370</v>
      </c>
      <c r="I10668" s="110"/>
    </row>
    <row r="10669" spans="1:9" ht="11.25" customHeight="1" x14ac:dyDescent="0.2">
      <c r="A10669" s="181">
        <v>107391</v>
      </c>
      <c r="B10669" s="182" t="s">
        <v>9967</v>
      </c>
      <c r="C10669" s="182" t="s">
        <v>178</v>
      </c>
      <c r="D10669" s="183">
        <v>43783</v>
      </c>
      <c r="E10669" s="188" t="s">
        <v>15195</v>
      </c>
      <c r="F10669" s="186">
        <v>0</v>
      </c>
      <c r="G10669" s="185" t="s">
        <v>6096</v>
      </c>
      <c r="H10669" s="110" t="s">
        <v>6370</v>
      </c>
      <c r="I10669" s="110"/>
    </row>
    <row r="10670" spans="1:9" ht="11.25" customHeight="1" x14ac:dyDescent="0.2">
      <c r="A10670" s="181">
        <v>107392</v>
      </c>
      <c r="B10670" s="182" t="s">
        <v>4783</v>
      </c>
      <c r="C10670" s="182" t="s">
        <v>178</v>
      </c>
      <c r="D10670" s="183"/>
      <c r="E10670" s="188" t="s">
        <v>15193</v>
      </c>
      <c r="F10670" s="186">
        <v>1600000.01</v>
      </c>
      <c r="G10670" s="185" t="s">
        <v>6096</v>
      </c>
      <c r="H10670" s="110" t="s">
        <v>6370</v>
      </c>
      <c r="I10670" s="110"/>
    </row>
    <row r="10671" spans="1:9" ht="11.25" customHeight="1" x14ac:dyDescent="0.2">
      <c r="A10671" s="181">
        <v>107393</v>
      </c>
      <c r="B10671" s="182" t="s">
        <v>9966</v>
      </c>
      <c r="C10671" s="182" t="s">
        <v>178</v>
      </c>
      <c r="D10671" s="183">
        <v>45329</v>
      </c>
      <c r="E10671" s="188" t="s">
        <v>10909</v>
      </c>
      <c r="F10671" s="186">
        <v>0</v>
      </c>
      <c r="G10671" s="185" t="s">
        <v>6096</v>
      </c>
      <c r="H10671" s="110" t="s">
        <v>6370</v>
      </c>
      <c r="I10671" s="110"/>
    </row>
    <row r="10672" spans="1:9" ht="11.25" customHeight="1" x14ac:dyDescent="0.2">
      <c r="A10672" s="181">
        <v>107394</v>
      </c>
      <c r="B10672" s="182" t="s">
        <v>5200</v>
      </c>
      <c r="C10672" s="182" t="s">
        <v>5199</v>
      </c>
      <c r="D10672" s="183">
        <v>45329</v>
      </c>
      <c r="E10672" s="188" t="s">
        <v>10909</v>
      </c>
      <c r="F10672" s="186">
        <v>71870</v>
      </c>
      <c r="G10672" s="185" t="s">
        <v>6096</v>
      </c>
      <c r="H10672" s="110" t="s">
        <v>6203</v>
      </c>
      <c r="I10672" s="110"/>
    </row>
    <row r="10673" spans="1:9" ht="11.25" customHeight="1" x14ac:dyDescent="0.2">
      <c r="A10673" s="181">
        <v>107395</v>
      </c>
      <c r="B10673" s="182" t="s">
        <v>5204</v>
      </c>
      <c r="C10673" s="182" t="s">
        <v>5199</v>
      </c>
      <c r="D10673" s="183">
        <v>43745</v>
      </c>
      <c r="E10673" s="188" t="s">
        <v>15195</v>
      </c>
      <c r="F10673" s="186">
        <v>121711</v>
      </c>
      <c r="G10673" s="185" t="s">
        <v>6096</v>
      </c>
      <c r="H10673" s="110" t="s">
        <v>6203</v>
      </c>
      <c r="I10673" s="110"/>
    </row>
    <row r="10674" spans="1:9" ht="11.25" customHeight="1" x14ac:dyDescent="0.2">
      <c r="A10674" s="181">
        <v>107396</v>
      </c>
      <c r="B10674" s="182" t="s">
        <v>5378</v>
      </c>
      <c r="C10674" s="182" t="s">
        <v>183</v>
      </c>
      <c r="D10674" s="183"/>
      <c r="E10674" s="188" t="s">
        <v>15193</v>
      </c>
      <c r="F10674" s="186">
        <v>2200</v>
      </c>
      <c r="G10674" s="185" t="s">
        <v>6096</v>
      </c>
      <c r="H10674" s="110" t="s">
        <v>6203</v>
      </c>
      <c r="I10674" s="110"/>
    </row>
    <row r="10675" spans="1:9" ht="11.25" customHeight="1" x14ac:dyDescent="0.2">
      <c r="A10675" s="181">
        <v>107397</v>
      </c>
      <c r="B10675" s="182" t="s">
        <v>9965</v>
      </c>
      <c r="C10675" s="182" t="s">
        <v>178</v>
      </c>
      <c r="D10675" s="183"/>
      <c r="E10675" s="188" t="s">
        <v>15193</v>
      </c>
      <c r="F10675" s="186">
        <v>0</v>
      </c>
      <c r="G10675" s="185" t="s">
        <v>6096</v>
      </c>
      <c r="H10675" s="110" t="s">
        <v>6203</v>
      </c>
      <c r="I10675" s="110"/>
    </row>
    <row r="10676" spans="1:9" ht="11.25" customHeight="1" x14ac:dyDescent="0.2">
      <c r="A10676" s="181">
        <v>107398</v>
      </c>
      <c r="B10676" s="182" t="s">
        <v>9964</v>
      </c>
      <c r="C10676" s="182" t="s">
        <v>178</v>
      </c>
      <c r="D10676" s="183"/>
      <c r="E10676" s="188" t="s">
        <v>15193</v>
      </c>
      <c r="F10676" s="186">
        <v>0</v>
      </c>
      <c r="G10676" s="185" t="s">
        <v>6096</v>
      </c>
      <c r="H10676" s="110" t="s">
        <v>6203</v>
      </c>
      <c r="I10676" s="110"/>
    </row>
    <row r="10677" spans="1:9" ht="11.25" customHeight="1" x14ac:dyDescent="0.2">
      <c r="A10677" s="181">
        <v>107399</v>
      </c>
      <c r="B10677" s="182" t="s">
        <v>9963</v>
      </c>
      <c r="C10677" s="182" t="s">
        <v>178</v>
      </c>
      <c r="D10677" s="183"/>
      <c r="E10677" s="188" t="s">
        <v>15193</v>
      </c>
      <c r="F10677" s="186">
        <v>0</v>
      </c>
      <c r="G10677" s="185" t="s">
        <v>6096</v>
      </c>
      <c r="H10677" s="110" t="s">
        <v>6203</v>
      </c>
      <c r="I10677" s="110"/>
    </row>
    <row r="10678" spans="1:9" ht="11.25" customHeight="1" x14ac:dyDescent="0.2">
      <c r="A10678" s="181">
        <v>107400</v>
      </c>
      <c r="B10678" s="182" t="s">
        <v>5577</v>
      </c>
      <c r="C10678" s="182" t="s">
        <v>178</v>
      </c>
      <c r="D10678" s="183"/>
      <c r="E10678" s="188" t="s">
        <v>15193</v>
      </c>
      <c r="F10678" s="186">
        <v>0</v>
      </c>
      <c r="G10678" s="185" t="s">
        <v>6096</v>
      </c>
      <c r="H10678" s="110" t="s">
        <v>6203</v>
      </c>
      <c r="I10678" s="110"/>
    </row>
    <row r="10679" spans="1:9" ht="11.25" customHeight="1" x14ac:dyDescent="0.2">
      <c r="A10679" s="181">
        <v>107401</v>
      </c>
      <c r="B10679" s="182" t="s">
        <v>9962</v>
      </c>
      <c r="C10679" s="182" t="s">
        <v>178</v>
      </c>
      <c r="D10679" s="183"/>
      <c r="E10679" s="188" t="s">
        <v>15193</v>
      </c>
      <c r="F10679" s="186">
        <v>0</v>
      </c>
      <c r="G10679" s="185" t="s">
        <v>6096</v>
      </c>
      <c r="H10679" s="110" t="s">
        <v>12931</v>
      </c>
      <c r="I10679" s="110"/>
    </row>
    <row r="10680" spans="1:9" ht="11.25" customHeight="1" x14ac:dyDescent="0.2">
      <c r="A10680" s="181">
        <v>107402</v>
      </c>
      <c r="B10680" s="182" t="s">
        <v>5578</v>
      </c>
      <c r="C10680" s="182" t="s">
        <v>178</v>
      </c>
      <c r="D10680" s="183"/>
      <c r="E10680" s="188" t="s">
        <v>15193</v>
      </c>
      <c r="F10680" s="186">
        <v>0</v>
      </c>
      <c r="G10680" s="185" t="s">
        <v>6096</v>
      </c>
      <c r="H10680" s="110" t="s">
        <v>12931</v>
      </c>
      <c r="I10680" s="110"/>
    </row>
    <row r="10681" spans="1:9" ht="11.25" customHeight="1" x14ac:dyDescent="0.2">
      <c r="A10681" s="181">
        <v>107403</v>
      </c>
      <c r="B10681" s="182" t="s">
        <v>5579</v>
      </c>
      <c r="C10681" s="182" t="s">
        <v>178</v>
      </c>
      <c r="D10681" s="183"/>
      <c r="E10681" s="188" t="s">
        <v>15193</v>
      </c>
      <c r="F10681" s="186">
        <v>0</v>
      </c>
      <c r="G10681" s="185" t="s">
        <v>12933</v>
      </c>
      <c r="H10681" s="110" t="s">
        <v>6340</v>
      </c>
      <c r="I10681" s="110"/>
    </row>
    <row r="10682" spans="1:9" ht="11.25" customHeight="1" x14ac:dyDescent="0.2">
      <c r="A10682" s="181">
        <v>107404</v>
      </c>
      <c r="B10682" s="182" t="s">
        <v>5582</v>
      </c>
      <c r="C10682" s="182" t="s">
        <v>178</v>
      </c>
      <c r="D10682" s="184"/>
      <c r="E10682" s="188" t="s">
        <v>15193</v>
      </c>
      <c r="F10682" s="186">
        <v>0</v>
      </c>
      <c r="G10682" s="185" t="s">
        <v>6096</v>
      </c>
      <c r="H10682" s="110" t="s">
        <v>6340</v>
      </c>
      <c r="I10682" s="110"/>
    </row>
    <row r="10683" spans="1:9" ht="11.25" customHeight="1" x14ac:dyDescent="0.2">
      <c r="A10683" s="181">
        <v>107405</v>
      </c>
      <c r="B10683" s="182" t="s">
        <v>5580</v>
      </c>
      <c r="C10683" s="182" t="s">
        <v>178</v>
      </c>
      <c r="D10683" s="184"/>
      <c r="E10683" s="188" t="s">
        <v>15193</v>
      </c>
      <c r="F10683" s="186">
        <v>0</v>
      </c>
      <c r="G10683" s="185" t="s">
        <v>12935</v>
      </c>
      <c r="H10683" s="110" t="s">
        <v>6746</v>
      </c>
      <c r="I10683" s="110"/>
    </row>
    <row r="10684" spans="1:9" ht="11.25" customHeight="1" x14ac:dyDescent="0.2">
      <c r="A10684" s="181">
        <v>107406</v>
      </c>
      <c r="B10684" s="182" t="s">
        <v>5581</v>
      </c>
      <c r="C10684" s="182" t="s">
        <v>178</v>
      </c>
      <c r="D10684" s="183"/>
      <c r="E10684" s="188" t="s">
        <v>15193</v>
      </c>
      <c r="F10684" s="186">
        <v>0</v>
      </c>
      <c r="G10684" s="185" t="s">
        <v>12937</v>
      </c>
      <c r="H10684" s="110" t="s">
        <v>6319</v>
      </c>
      <c r="I10684" s="110"/>
    </row>
    <row r="10685" spans="1:9" ht="11.25" customHeight="1" x14ac:dyDescent="0.2">
      <c r="A10685" s="181">
        <v>107407</v>
      </c>
      <c r="B10685" s="182" t="s">
        <v>9961</v>
      </c>
      <c r="C10685" s="182" t="s">
        <v>178</v>
      </c>
      <c r="D10685" s="183"/>
      <c r="E10685" s="188" t="s">
        <v>15193</v>
      </c>
      <c r="F10685" s="186">
        <v>0</v>
      </c>
      <c r="G10685" s="185" t="s">
        <v>12938</v>
      </c>
      <c r="H10685" s="110" t="s">
        <v>6194</v>
      </c>
      <c r="I10685" s="110"/>
    </row>
    <row r="10686" spans="1:9" ht="11.25" customHeight="1" x14ac:dyDescent="0.2">
      <c r="A10686" s="181">
        <v>107408</v>
      </c>
      <c r="B10686" s="182" t="s">
        <v>9960</v>
      </c>
      <c r="C10686" s="182" t="s">
        <v>178</v>
      </c>
      <c r="D10686" s="183"/>
      <c r="E10686" s="188" t="s">
        <v>15193</v>
      </c>
      <c r="F10686" s="186">
        <v>0</v>
      </c>
      <c r="G10686" s="185" t="s">
        <v>12940</v>
      </c>
      <c r="H10686" s="110" t="s">
        <v>6240</v>
      </c>
      <c r="I10686" s="110"/>
    </row>
    <row r="10687" spans="1:9" ht="11.25" customHeight="1" x14ac:dyDescent="0.2">
      <c r="A10687" s="181">
        <v>107409</v>
      </c>
      <c r="B10687" s="182" t="s">
        <v>9959</v>
      </c>
      <c r="C10687" s="182" t="s">
        <v>178</v>
      </c>
      <c r="D10687" s="184"/>
      <c r="E10687" s="188" t="s">
        <v>15193</v>
      </c>
      <c r="F10687" s="186">
        <v>0</v>
      </c>
      <c r="G10687" s="185" t="s">
        <v>6096</v>
      </c>
      <c r="H10687" s="110" t="s">
        <v>6194</v>
      </c>
      <c r="I10687" s="110"/>
    </row>
    <row r="10688" spans="1:9" ht="11.25" customHeight="1" x14ac:dyDescent="0.2">
      <c r="A10688" s="181">
        <v>107410</v>
      </c>
      <c r="B10688" s="182" t="s">
        <v>9958</v>
      </c>
      <c r="C10688" s="182" t="s">
        <v>178</v>
      </c>
      <c r="D10688" s="183"/>
      <c r="E10688" s="188" t="s">
        <v>15193</v>
      </c>
      <c r="F10688" s="186">
        <v>0</v>
      </c>
      <c r="G10688" s="185" t="s">
        <v>8755</v>
      </c>
      <c r="H10688" s="110" t="s">
        <v>6319</v>
      </c>
      <c r="I10688" s="110"/>
    </row>
    <row r="10689" spans="1:9" ht="11.25" customHeight="1" x14ac:dyDescent="0.2">
      <c r="A10689" s="181">
        <v>107411</v>
      </c>
      <c r="B10689" s="182" t="s">
        <v>4771</v>
      </c>
      <c r="C10689" s="182" t="s">
        <v>178</v>
      </c>
      <c r="D10689" s="183"/>
      <c r="E10689" s="188" t="s">
        <v>15193</v>
      </c>
      <c r="F10689" s="186">
        <v>0</v>
      </c>
      <c r="G10689" s="185" t="s">
        <v>12944</v>
      </c>
      <c r="H10689" s="110" t="s">
        <v>6434</v>
      </c>
      <c r="I10689" s="110"/>
    </row>
    <row r="10690" spans="1:9" ht="11.25" customHeight="1" x14ac:dyDescent="0.2">
      <c r="A10690" s="181">
        <v>107412</v>
      </c>
      <c r="B10690" s="182" t="s">
        <v>5611</v>
      </c>
      <c r="C10690" s="182" t="s">
        <v>178</v>
      </c>
      <c r="D10690" s="183"/>
      <c r="E10690" s="188" t="s">
        <v>15193</v>
      </c>
      <c r="F10690" s="186">
        <v>0</v>
      </c>
      <c r="G10690" s="185" t="s">
        <v>8755</v>
      </c>
      <c r="H10690" s="110" t="s">
        <v>6319</v>
      </c>
      <c r="I10690" s="110"/>
    </row>
    <row r="10691" spans="1:9" ht="11.25" customHeight="1" x14ac:dyDescent="0.2">
      <c r="A10691" s="181">
        <v>107413</v>
      </c>
      <c r="B10691" s="182" t="s">
        <v>9957</v>
      </c>
      <c r="C10691" s="182" t="s">
        <v>178</v>
      </c>
      <c r="D10691" s="183"/>
      <c r="E10691" s="188" t="s">
        <v>15193</v>
      </c>
      <c r="F10691" s="186">
        <v>0</v>
      </c>
      <c r="G10691" s="185" t="s">
        <v>6096</v>
      </c>
      <c r="H10691" s="110" t="s">
        <v>6236</v>
      </c>
      <c r="I10691" s="110"/>
    </row>
    <row r="10692" spans="1:9" ht="11.25" customHeight="1" x14ac:dyDescent="0.2">
      <c r="A10692" s="181">
        <v>107414</v>
      </c>
      <c r="B10692" s="182" t="s">
        <v>5724</v>
      </c>
      <c r="C10692" s="182" t="s">
        <v>178</v>
      </c>
      <c r="D10692" s="183"/>
      <c r="E10692" s="188" t="s">
        <v>15193</v>
      </c>
      <c r="F10692" s="186">
        <v>0</v>
      </c>
      <c r="G10692" s="185" t="s">
        <v>6636</v>
      </c>
      <c r="H10692" s="110" t="s">
        <v>6470</v>
      </c>
      <c r="I10692" s="110"/>
    </row>
    <row r="10693" spans="1:9" ht="11.25" customHeight="1" x14ac:dyDescent="0.2">
      <c r="A10693" s="181">
        <v>107415</v>
      </c>
      <c r="B10693" s="182" t="s">
        <v>9956</v>
      </c>
      <c r="C10693" s="182" t="s">
        <v>178</v>
      </c>
      <c r="D10693" s="183"/>
      <c r="E10693" s="188" t="s">
        <v>15193</v>
      </c>
      <c r="F10693" s="186">
        <v>0</v>
      </c>
      <c r="G10693" s="185" t="s">
        <v>12946</v>
      </c>
      <c r="H10693" s="110" t="s">
        <v>6236</v>
      </c>
      <c r="I10693" s="110"/>
    </row>
    <row r="10694" spans="1:9" ht="11.25" customHeight="1" x14ac:dyDescent="0.2">
      <c r="A10694" s="181">
        <v>107416</v>
      </c>
      <c r="B10694" s="182" t="s">
        <v>5758</v>
      </c>
      <c r="C10694" s="182" t="s">
        <v>178</v>
      </c>
      <c r="D10694" s="184"/>
      <c r="E10694" s="188" t="s">
        <v>15193</v>
      </c>
      <c r="F10694" s="186">
        <v>0</v>
      </c>
      <c r="G10694" s="185" t="s">
        <v>12947</v>
      </c>
      <c r="H10694" s="110" t="s">
        <v>6121</v>
      </c>
      <c r="I10694" s="110"/>
    </row>
    <row r="10695" spans="1:9" ht="11.25" customHeight="1" x14ac:dyDescent="0.2">
      <c r="A10695" s="181">
        <v>107417</v>
      </c>
      <c r="B10695" s="182" t="s">
        <v>5722</v>
      </c>
      <c r="C10695" s="182" t="s">
        <v>178</v>
      </c>
      <c r="D10695" s="183"/>
      <c r="E10695" s="188" t="s">
        <v>15193</v>
      </c>
      <c r="F10695" s="186">
        <v>0</v>
      </c>
      <c r="G10695" s="185" t="s">
        <v>12949</v>
      </c>
      <c r="H10695" s="110" t="s">
        <v>6236</v>
      </c>
      <c r="I10695" s="110"/>
    </row>
    <row r="10696" spans="1:9" ht="11.25" customHeight="1" x14ac:dyDescent="0.2">
      <c r="A10696" s="181">
        <v>107418</v>
      </c>
      <c r="B10696" s="182" t="s">
        <v>5762</v>
      </c>
      <c r="C10696" s="182" t="s">
        <v>178</v>
      </c>
      <c r="D10696" s="183"/>
      <c r="E10696" s="188" t="s">
        <v>15193</v>
      </c>
      <c r="F10696" s="186">
        <v>0</v>
      </c>
      <c r="G10696" s="185" t="s">
        <v>6096</v>
      </c>
      <c r="H10696" s="110" t="s">
        <v>6230</v>
      </c>
      <c r="I10696" s="110"/>
    </row>
    <row r="10697" spans="1:9" ht="11.25" customHeight="1" x14ac:dyDescent="0.2">
      <c r="A10697" s="181">
        <v>107419</v>
      </c>
      <c r="B10697" s="182" t="s">
        <v>4747</v>
      </c>
      <c r="C10697" s="182" t="s">
        <v>183</v>
      </c>
      <c r="D10697" s="184"/>
      <c r="E10697" s="188" t="s">
        <v>15193</v>
      </c>
      <c r="F10697" s="186">
        <v>0</v>
      </c>
      <c r="G10697" s="185" t="s">
        <v>12951</v>
      </c>
      <c r="H10697" s="110" t="s">
        <v>6367</v>
      </c>
      <c r="I10697" s="110"/>
    </row>
    <row r="10698" spans="1:9" ht="11.25" customHeight="1" x14ac:dyDescent="0.2">
      <c r="A10698" s="181">
        <v>107420</v>
      </c>
      <c r="B10698" s="182" t="s">
        <v>9955</v>
      </c>
      <c r="C10698" s="182" t="s">
        <v>178</v>
      </c>
      <c r="D10698" s="184"/>
      <c r="E10698" s="188" t="s">
        <v>15193</v>
      </c>
      <c r="F10698" s="186">
        <v>0</v>
      </c>
      <c r="G10698" s="185" t="s">
        <v>12952</v>
      </c>
      <c r="H10698" s="110" t="s">
        <v>6205</v>
      </c>
      <c r="I10698" s="110"/>
    </row>
    <row r="10699" spans="1:9" ht="11.25" customHeight="1" x14ac:dyDescent="0.2">
      <c r="A10699" s="181">
        <v>107421</v>
      </c>
      <c r="B10699" s="182" t="s">
        <v>9954</v>
      </c>
      <c r="C10699" s="182" t="s">
        <v>178</v>
      </c>
      <c r="D10699" s="183"/>
      <c r="E10699" s="188" t="s">
        <v>15193</v>
      </c>
      <c r="F10699" s="186">
        <v>0</v>
      </c>
      <c r="G10699" s="185" t="s">
        <v>12953</v>
      </c>
      <c r="H10699" s="110" t="s">
        <v>12931</v>
      </c>
      <c r="I10699" s="110"/>
    </row>
    <row r="10700" spans="1:9" ht="11.25" customHeight="1" x14ac:dyDescent="0.2">
      <c r="A10700" s="181">
        <v>107422</v>
      </c>
      <c r="B10700" s="182" t="s">
        <v>9953</v>
      </c>
      <c r="C10700" s="182" t="s">
        <v>178</v>
      </c>
      <c r="D10700" s="184"/>
      <c r="E10700" s="188" t="s">
        <v>15193</v>
      </c>
      <c r="F10700" s="186">
        <v>0</v>
      </c>
      <c r="G10700" s="185" t="s">
        <v>12954</v>
      </c>
      <c r="H10700" s="110" t="s">
        <v>6367</v>
      </c>
      <c r="I10700" s="110"/>
    </row>
    <row r="10701" spans="1:9" ht="11.25" customHeight="1" x14ac:dyDescent="0.2">
      <c r="A10701" s="181">
        <v>107423</v>
      </c>
      <c r="B10701" s="182" t="s">
        <v>9952</v>
      </c>
      <c r="C10701" s="182" t="s">
        <v>178</v>
      </c>
      <c r="D10701" s="183"/>
      <c r="E10701" s="188" t="s">
        <v>15193</v>
      </c>
      <c r="F10701" s="186">
        <v>0</v>
      </c>
      <c r="G10701" s="185" t="s">
        <v>12955</v>
      </c>
      <c r="H10701" s="110" t="s">
        <v>12931</v>
      </c>
      <c r="I10701" s="110"/>
    </row>
    <row r="10702" spans="1:9" ht="11.25" customHeight="1" x14ac:dyDescent="0.2">
      <c r="A10702" s="181">
        <v>107424</v>
      </c>
      <c r="B10702" s="182" t="s">
        <v>9951</v>
      </c>
      <c r="C10702" s="182" t="s">
        <v>178</v>
      </c>
      <c r="D10702" s="184"/>
      <c r="E10702" s="188" t="s">
        <v>15193</v>
      </c>
      <c r="F10702" s="186">
        <v>0</v>
      </c>
      <c r="G10702" s="185" t="s">
        <v>12956</v>
      </c>
      <c r="H10702" s="110" t="s">
        <v>6367</v>
      </c>
      <c r="I10702" s="110"/>
    </row>
    <row r="10703" spans="1:9" ht="11.25" customHeight="1" x14ac:dyDescent="0.2">
      <c r="A10703" s="181">
        <v>107425</v>
      </c>
      <c r="B10703" s="182" t="s">
        <v>9950</v>
      </c>
      <c r="C10703" s="182" t="s">
        <v>178</v>
      </c>
      <c r="D10703" s="184"/>
      <c r="E10703" s="188" t="s">
        <v>15193</v>
      </c>
      <c r="F10703" s="186">
        <v>0</v>
      </c>
      <c r="G10703" s="185" t="s">
        <v>12958</v>
      </c>
      <c r="H10703" s="110" t="s">
        <v>6356</v>
      </c>
      <c r="I10703" s="110"/>
    </row>
    <row r="10704" spans="1:9" ht="11.25" customHeight="1" x14ac:dyDescent="0.2">
      <c r="A10704" s="181">
        <v>107426</v>
      </c>
      <c r="B10704" s="182" t="s">
        <v>4691</v>
      </c>
      <c r="C10704" s="182" t="s">
        <v>178</v>
      </c>
      <c r="D10704" s="183"/>
      <c r="E10704" s="188" t="s">
        <v>15193</v>
      </c>
      <c r="F10704" s="186">
        <v>0</v>
      </c>
      <c r="G10704" s="185" t="s">
        <v>12958</v>
      </c>
      <c r="H10704" s="110" t="s">
        <v>6366</v>
      </c>
      <c r="I10704" s="110"/>
    </row>
    <row r="10705" spans="1:9" ht="11.25" customHeight="1" x14ac:dyDescent="0.2">
      <c r="A10705" s="181">
        <v>107427</v>
      </c>
      <c r="B10705" s="182" t="s">
        <v>4692</v>
      </c>
      <c r="C10705" s="182" t="s">
        <v>178</v>
      </c>
      <c r="D10705" s="183"/>
      <c r="E10705" s="188" t="s">
        <v>15193</v>
      </c>
      <c r="F10705" s="186">
        <v>0</v>
      </c>
      <c r="G10705" s="185" t="s">
        <v>12960</v>
      </c>
      <c r="H10705" s="110" t="s">
        <v>6367</v>
      </c>
      <c r="I10705" s="110"/>
    </row>
    <row r="10706" spans="1:9" ht="11.25" customHeight="1" x14ac:dyDescent="0.2">
      <c r="A10706" s="181">
        <v>107428</v>
      </c>
      <c r="B10706" s="182" t="s">
        <v>4693</v>
      </c>
      <c r="C10706" s="182" t="s">
        <v>178</v>
      </c>
      <c r="D10706" s="183"/>
      <c r="E10706" s="188" t="s">
        <v>15193</v>
      </c>
      <c r="F10706" s="186">
        <v>0</v>
      </c>
      <c r="G10706" s="185" t="s">
        <v>6096</v>
      </c>
      <c r="H10706" s="110" t="s">
        <v>12931</v>
      </c>
      <c r="I10706" s="110"/>
    </row>
    <row r="10707" spans="1:9" ht="11.25" customHeight="1" x14ac:dyDescent="0.2">
      <c r="A10707" s="181">
        <v>107429</v>
      </c>
      <c r="B10707" s="182" t="s">
        <v>4900</v>
      </c>
      <c r="C10707" s="182" t="s">
        <v>178</v>
      </c>
      <c r="D10707" s="183"/>
      <c r="E10707" s="188" t="s">
        <v>15193</v>
      </c>
      <c r="F10707" s="186">
        <v>0</v>
      </c>
      <c r="G10707" s="185" t="s">
        <v>12962</v>
      </c>
      <c r="H10707" s="110" t="s">
        <v>6367</v>
      </c>
      <c r="I10707" s="110"/>
    </row>
    <row r="10708" spans="1:9" ht="11.25" customHeight="1" x14ac:dyDescent="0.2">
      <c r="A10708" s="181">
        <v>107430</v>
      </c>
      <c r="B10708" s="182" t="s">
        <v>4650</v>
      </c>
      <c r="C10708" s="182" t="s">
        <v>178</v>
      </c>
      <c r="D10708" s="183"/>
      <c r="E10708" s="188" t="s">
        <v>15193</v>
      </c>
      <c r="F10708" s="186">
        <v>0</v>
      </c>
      <c r="G10708" s="185" t="s">
        <v>12963</v>
      </c>
      <c r="H10708" s="110" t="s">
        <v>12931</v>
      </c>
      <c r="I10708" s="110"/>
    </row>
    <row r="10709" spans="1:9" ht="11.25" customHeight="1" x14ac:dyDescent="0.2">
      <c r="A10709" s="181">
        <v>107431</v>
      </c>
      <c r="B10709" s="182" t="s">
        <v>9949</v>
      </c>
      <c r="C10709" s="182" t="s">
        <v>178</v>
      </c>
      <c r="D10709" s="184"/>
      <c r="E10709" s="188" t="s">
        <v>15193</v>
      </c>
      <c r="F10709" s="186">
        <v>0</v>
      </c>
      <c r="G10709" s="185" t="s">
        <v>12965</v>
      </c>
      <c r="H10709" s="110" t="s">
        <v>6121</v>
      </c>
      <c r="I10709" s="110"/>
    </row>
    <row r="10710" spans="1:9" ht="11.25" customHeight="1" x14ac:dyDescent="0.2">
      <c r="A10710" s="181">
        <v>107432</v>
      </c>
      <c r="B10710" s="182" t="s">
        <v>9948</v>
      </c>
      <c r="C10710" s="182" t="s">
        <v>178</v>
      </c>
      <c r="D10710" s="184"/>
      <c r="E10710" s="188" t="s">
        <v>15193</v>
      </c>
      <c r="F10710" s="186">
        <v>0</v>
      </c>
      <c r="G10710" s="185" t="s">
        <v>12958</v>
      </c>
      <c r="H10710" s="110" t="s">
        <v>12967</v>
      </c>
      <c r="I10710" s="110"/>
    </row>
    <row r="10711" spans="1:9" ht="11.25" customHeight="1" x14ac:dyDescent="0.2">
      <c r="A10711" s="181">
        <v>107433</v>
      </c>
      <c r="B10711" s="182" t="s">
        <v>4689</v>
      </c>
      <c r="C10711" s="182" t="s">
        <v>178</v>
      </c>
      <c r="D10711" s="183"/>
      <c r="E10711" s="188" t="s">
        <v>15193</v>
      </c>
      <c r="F10711" s="186">
        <v>0</v>
      </c>
      <c r="G10711" s="185" t="s">
        <v>6096</v>
      </c>
      <c r="H10711" s="110" t="s">
        <v>6121</v>
      </c>
      <c r="I10711" s="110"/>
    </row>
    <row r="10712" spans="1:9" ht="11.25" customHeight="1" x14ac:dyDescent="0.2">
      <c r="A10712" s="181">
        <v>107434</v>
      </c>
      <c r="B10712" s="182" t="s">
        <v>4690</v>
      </c>
      <c r="C10712" s="182" t="s">
        <v>178</v>
      </c>
      <c r="D10712" s="184"/>
      <c r="E10712" s="188" t="s">
        <v>15193</v>
      </c>
      <c r="F10712" s="186">
        <v>0</v>
      </c>
      <c r="G10712" s="185" t="s">
        <v>12970</v>
      </c>
      <c r="H10712" s="110" t="s">
        <v>6367</v>
      </c>
      <c r="I10712" s="110"/>
    </row>
    <row r="10713" spans="1:9" ht="11.25" customHeight="1" x14ac:dyDescent="0.2">
      <c r="A10713" s="181">
        <v>107435</v>
      </c>
      <c r="B10713" s="182" t="s">
        <v>9947</v>
      </c>
      <c r="C10713" s="182" t="s">
        <v>178</v>
      </c>
      <c r="D10713" s="183">
        <v>45329</v>
      </c>
      <c r="E10713" s="188" t="s">
        <v>10909</v>
      </c>
      <c r="F10713" s="186">
        <v>0</v>
      </c>
      <c r="G10713" s="185" t="s">
        <v>12972</v>
      </c>
      <c r="H10713" s="110" t="s">
        <v>6121</v>
      </c>
      <c r="I10713" s="110"/>
    </row>
    <row r="10714" spans="1:9" ht="11.25" customHeight="1" x14ac:dyDescent="0.2">
      <c r="A10714" s="181">
        <v>107436</v>
      </c>
      <c r="B10714" s="182" t="s">
        <v>7968</v>
      </c>
      <c r="C10714" s="182" t="s">
        <v>5199</v>
      </c>
      <c r="D10714" s="183">
        <v>45329</v>
      </c>
      <c r="E10714" s="188" t="s">
        <v>10909</v>
      </c>
      <c r="F10714" s="186">
        <v>115914</v>
      </c>
      <c r="G10714" s="185" t="s">
        <v>12973</v>
      </c>
      <c r="H10714" s="110" t="s">
        <v>6362</v>
      </c>
      <c r="I10714" s="110"/>
    </row>
    <row r="10715" spans="1:9" ht="11.25" customHeight="1" x14ac:dyDescent="0.2">
      <c r="A10715" s="181">
        <v>107437</v>
      </c>
      <c r="B10715" s="182" t="s">
        <v>7967</v>
      </c>
      <c r="C10715" s="182" t="s">
        <v>5199</v>
      </c>
      <c r="D10715" s="183"/>
      <c r="E10715" s="188" t="s">
        <v>15193</v>
      </c>
      <c r="F10715" s="186">
        <v>67985</v>
      </c>
      <c r="G10715" s="185" t="s">
        <v>11352</v>
      </c>
      <c r="H10715" s="110" t="s">
        <v>6362</v>
      </c>
      <c r="I10715" s="110"/>
    </row>
    <row r="10716" spans="1:9" ht="11.25" customHeight="1" x14ac:dyDescent="0.2">
      <c r="A10716" s="181">
        <v>107438</v>
      </c>
      <c r="B10716" s="182" t="s">
        <v>9946</v>
      </c>
      <c r="C10716" s="182" t="s">
        <v>178</v>
      </c>
      <c r="D10716" s="183">
        <v>43738</v>
      </c>
      <c r="E10716" s="188" t="s">
        <v>15195</v>
      </c>
      <c r="F10716" s="186">
        <v>0</v>
      </c>
      <c r="G10716" s="185" t="s">
        <v>6096</v>
      </c>
      <c r="H10716" s="110" t="s">
        <v>6406</v>
      </c>
      <c r="I10716" s="110"/>
    </row>
    <row r="10717" spans="1:9" ht="11.25" customHeight="1" x14ac:dyDescent="0.2">
      <c r="A10717" s="181">
        <v>107439</v>
      </c>
      <c r="B10717" s="182" t="s">
        <v>4657</v>
      </c>
      <c r="C10717" s="182" t="s">
        <v>178</v>
      </c>
      <c r="D10717" s="183">
        <v>44589</v>
      </c>
      <c r="E10717" s="188" t="s">
        <v>7328</v>
      </c>
      <c r="F10717" s="186">
        <v>10481424</v>
      </c>
      <c r="G10717" s="185" t="s">
        <v>12975</v>
      </c>
      <c r="H10717" s="110" t="s">
        <v>6367</v>
      </c>
      <c r="I10717" s="110"/>
    </row>
    <row r="10718" spans="1:9" ht="11.25" customHeight="1" x14ac:dyDescent="0.2">
      <c r="A10718" s="181">
        <v>107440</v>
      </c>
      <c r="B10718" s="182" t="s">
        <v>4808</v>
      </c>
      <c r="C10718" s="182" t="s">
        <v>178</v>
      </c>
      <c r="D10718" s="183"/>
      <c r="E10718" s="188" t="s">
        <v>15193</v>
      </c>
      <c r="F10718" s="186">
        <v>11420</v>
      </c>
      <c r="G10718" s="185" t="s">
        <v>12976</v>
      </c>
      <c r="H10718" s="110" t="s">
        <v>6367</v>
      </c>
      <c r="I10718" s="110"/>
    </row>
    <row r="10719" spans="1:9" ht="11.25" customHeight="1" x14ac:dyDescent="0.2">
      <c r="A10719" s="181">
        <v>107441</v>
      </c>
      <c r="B10719" s="182" t="s">
        <v>5807</v>
      </c>
      <c r="C10719" s="182" t="s">
        <v>178</v>
      </c>
      <c r="D10719" s="183"/>
      <c r="E10719" s="188" t="s">
        <v>15193</v>
      </c>
      <c r="F10719" s="186">
        <v>0</v>
      </c>
      <c r="G10719" s="185" t="s">
        <v>6096</v>
      </c>
      <c r="H10719" s="110" t="s">
        <v>6272</v>
      </c>
      <c r="I10719" s="110"/>
    </row>
    <row r="10720" spans="1:9" ht="11.25" customHeight="1" x14ac:dyDescent="0.2">
      <c r="A10720" s="181">
        <v>107442</v>
      </c>
      <c r="B10720" s="182" t="s">
        <v>9945</v>
      </c>
      <c r="C10720" s="182" t="s">
        <v>178</v>
      </c>
      <c r="D10720" s="183"/>
      <c r="E10720" s="188" t="s">
        <v>15193</v>
      </c>
      <c r="F10720" s="186">
        <v>0</v>
      </c>
      <c r="G10720" s="185" t="s">
        <v>6096</v>
      </c>
      <c r="H10720" s="110" t="s">
        <v>6272</v>
      </c>
      <c r="I10720" s="110"/>
    </row>
    <row r="10721" spans="1:9" ht="11.25" customHeight="1" x14ac:dyDescent="0.2">
      <c r="A10721" s="181">
        <v>107443</v>
      </c>
      <c r="B10721" s="182" t="s">
        <v>9944</v>
      </c>
      <c r="C10721" s="182" t="s">
        <v>178</v>
      </c>
      <c r="D10721" s="183"/>
      <c r="E10721" s="188" t="s">
        <v>15193</v>
      </c>
      <c r="F10721" s="186">
        <v>0</v>
      </c>
      <c r="G10721" s="185" t="s">
        <v>6096</v>
      </c>
      <c r="H10721" s="110" t="s">
        <v>6272</v>
      </c>
      <c r="I10721" s="110"/>
    </row>
    <row r="10722" spans="1:9" ht="11.25" customHeight="1" x14ac:dyDescent="0.2">
      <c r="A10722" s="181">
        <v>107444</v>
      </c>
      <c r="B10722" s="182" t="s">
        <v>9943</v>
      </c>
      <c r="C10722" s="182" t="s">
        <v>178</v>
      </c>
      <c r="D10722" s="183"/>
      <c r="E10722" s="188" t="s">
        <v>15193</v>
      </c>
      <c r="F10722" s="186">
        <v>0</v>
      </c>
      <c r="G10722" s="185" t="s">
        <v>12978</v>
      </c>
      <c r="H10722" s="110" t="s">
        <v>6141</v>
      </c>
      <c r="I10722" s="110"/>
    </row>
    <row r="10723" spans="1:9" ht="11.25" customHeight="1" x14ac:dyDescent="0.2">
      <c r="A10723" s="181">
        <v>107445</v>
      </c>
      <c r="B10723" s="182" t="s">
        <v>9942</v>
      </c>
      <c r="C10723" s="182" t="s">
        <v>178</v>
      </c>
      <c r="D10723" s="183"/>
      <c r="E10723" s="188" t="s">
        <v>15193</v>
      </c>
      <c r="F10723" s="186">
        <v>0</v>
      </c>
      <c r="G10723" s="185" t="s">
        <v>12980</v>
      </c>
      <c r="H10723" s="110" t="s">
        <v>6258</v>
      </c>
      <c r="I10723" s="110"/>
    </row>
    <row r="10724" spans="1:9" ht="11.25" customHeight="1" x14ac:dyDescent="0.2">
      <c r="A10724" s="181">
        <v>107446</v>
      </c>
      <c r="B10724" s="182" t="s">
        <v>9941</v>
      </c>
      <c r="C10724" s="182" t="s">
        <v>178</v>
      </c>
      <c r="D10724" s="183"/>
      <c r="E10724" s="188" t="s">
        <v>15193</v>
      </c>
      <c r="F10724" s="186">
        <v>0</v>
      </c>
      <c r="G10724" s="185" t="s">
        <v>12982</v>
      </c>
      <c r="H10724" s="110" t="s">
        <v>6258</v>
      </c>
      <c r="I10724" s="110"/>
    </row>
    <row r="10725" spans="1:9" ht="11.25" customHeight="1" x14ac:dyDescent="0.2">
      <c r="A10725" s="181">
        <v>107447</v>
      </c>
      <c r="B10725" s="182" t="s">
        <v>4694</v>
      </c>
      <c r="C10725" s="182" t="s">
        <v>178</v>
      </c>
      <c r="D10725" s="183"/>
      <c r="E10725" s="188" t="s">
        <v>15193</v>
      </c>
      <c r="F10725" s="186">
        <v>0</v>
      </c>
      <c r="G10725" s="185" t="s">
        <v>6096</v>
      </c>
      <c r="H10725" s="110" t="s">
        <v>6272</v>
      </c>
      <c r="I10725" s="110"/>
    </row>
    <row r="10726" spans="1:9" ht="11.25" customHeight="1" x14ac:dyDescent="0.2">
      <c r="A10726" s="181">
        <v>107448</v>
      </c>
      <c r="B10726" s="182" t="s">
        <v>9940</v>
      </c>
      <c r="C10726" s="182" t="s">
        <v>178</v>
      </c>
      <c r="D10726" s="183">
        <v>43782</v>
      </c>
      <c r="E10726" s="188" t="s">
        <v>15195</v>
      </c>
      <c r="F10726" s="186">
        <v>0</v>
      </c>
      <c r="G10726" s="185" t="s">
        <v>6096</v>
      </c>
      <c r="H10726" s="110" t="s">
        <v>6723</v>
      </c>
      <c r="I10726" s="110"/>
    </row>
    <row r="10727" spans="1:9" ht="11.25" customHeight="1" x14ac:dyDescent="0.2">
      <c r="A10727" s="181">
        <v>107449</v>
      </c>
      <c r="B10727" s="182" t="s">
        <v>5816</v>
      </c>
      <c r="C10727" s="182" t="s">
        <v>171</v>
      </c>
      <c r="D10727" s="183"/>
      <c r="E10727" s="188" t="s">
        <v>15193</v>
      </c>
      <c r="F10727" s="186">
        <v>253250</v>
      </c>
      <c r="G10727" s="185" t="s">
        <v>6096</v>
      </c>
      <c r="H10727" s="110" t="s">
        <v>6723</v>
      </c>
      <c r="I10727" s="110"/>
    </row>
    <row r="10728" spans="1:9" ht="11.25" customHeight="1" x14ac:dyDescent="0.2">
      <c r="A10728" s="181">
        <v>107450</v>
      </c>
      <c r="B10728" s="182" t="s">
        <v>9939</v>
      </c>
      <c r="C10728" s="182" t="s">
        <v>178</v>
      </c>
      <c r="D10728" s="183"/>
      <c r="E10728" s="188" t="s">
        <v>15193</v>
      </c>
      <c r="F10728" s="186">
        <v>0</v>
      </c>
      <c r="G10728" s="185" t="s">
        <v>6096</v>
      </c>
      <c r="H10728" s="110" t="s">
        <v>6272</v>
      </c>
      <c r="I10728" s="110"/>
    </row>
    <row r="10729" spans="1:9" ht="11.25" customHeight="1" x14ac:dyDescent="0.2">
      <c r="A10729" s="181">
        <v>107451</v>
      </c>
      <c r="B10729" s="182" t="s">
        <v>9938</v>
      </c>
      <c r="C10729" s="182" t="s">
        <v>178</v>
      </c>
      <c r="D10729" s="183"/>
      <c r="E10729" s="188" t="s">
        <v>15193</v>
      </c>
      <c r="F10729" s="186">
        <v>0</v>
      </c>
      <c r="G10729" s="185" t="s">
        <v>6096</v>
      </c>
      <c r="H10729" s="110" t="s">
        <v>6272</v>
      </c>
      <c r="I10729" s="110"/>
    </row>
    <row r="10730" spans="1:9" ht="11.25" customHeight="1" x14ac:dyDescent="0.2">
      <c r="A10730" s="181">
        <v>107452</v>
      </c>
      <c r="B10730" s="182" t="s">
        <v>9937</v>
      </c>
      <c r="C10730" s="182" t="s">
        <v>178</v>
      </c>
      <c r="D10730" s="183"/>
      <c r="E10730" s="188" t="s">
        <v>15193</v>
      </c>
      <c r="F10730" s="186">
        <v>0</v>
      </c>
      <c r="G10730" s="185" t="s">
        <v>6096</v>
      </c>
      <c r="H10730" s="110" t="s">
        <v>6166</v>
      </c>
      <c r="I10730" s="110"/>
    </row>
    <row r="10731" spans="1:9" ht="11.25" customHeight="1" x14ac:dyDescent="0.2">
      <c r="A10731" s="181">
        <v>107453</v>
      </c>
      <c r="B10731" s="182" t="s">
        <v>5800</v>
      </c>
      <c r="C10731" s="182" t="s">
        <v>178</v>
      </c>
      <c r="D10731" s="183">
        <v>44194</v>
      </c>
      <c r="E10731" s="188" t="s">
        <v>15196</v>
      </c>
      <c r="F10731" s="186">
        <v>0</v>
      </c>
      <c r="G10731" s="185" t="s">
        <v>6096</v>
      </c>
      <c r="H10731" s="110" t="s">
        <v>6166</v>
      </c>
      <c r="I10731" s="110"/>
    </row>
    <row r="10732" spans="1:9" ht="11.25" customHeight="1" x14ac:dyDescent="0.2">
      <c r="A10732" s="181">
        <v>107454</v>
      </c>
      <c r="B10732" s="182" t="s">
        <v>5793</v>
      </c>
      <c r="C10732" s="182" t="s">
        <v>178</v>
      </c>
      <c r="D10732" s="184">
        <v>44194</v>
      </c>
      <c r="E10732" s="188" t="s">
        <v>15196</v>
      </c>
      <c r="F10732" s="186">
        <v>700780</v>
      </c>
      <c r="G10732" s="185" t="s">
        <v>6096</v>
      </c>
      <c r="H10732" s="110" t="s">
        <v>6166</v>
      </c>
      <c r="I10732" s="110"/>
    </row>
    <row r="10733" spans="1:9" ht="11.25" customHeight="1" x14ac:dyDescent="0.2">
      <c r="A10733" s="181">
        <v>107455</v>
      </c>
      <c r="B10733" s="182" t="s">
        <v>5818</v>
      </c>
      <c r="C10733" s="182" t="s">
        <v>178</v>
      </c>
      <c r="D10733" s="183"/>
      <c r="E10733" s="188" t="s">
        <v>15193</v>
      </c>
      <c r="F10733" s="186">
        <v>354023</v>
      </c>
      <c r="G10733" s="185" t="s">
        <v>6096</v>
      </c>
      <c r="H10733" s="110" t="s">
        <v>6166</v>
      </c>
      <c r="I10733" s="110"/>
    </row>
    <row r="10734" spans="1:9" ht="11.25" customHeight="1" x14ac:dyDescent="0.2">
      <c r="A10734" s="181">
        <v>107456</v>
      </c>
      <c r="B10734" s="182" t="s">
        <v>9936</v>
      </c>
      <c r="C10734" s="182" t="s">
        <v>178</v>
      </c>
      <c r="D10734" s="184"/>
      <c r="E10734" s="188" t="s">
        <v>15193</v>
      </c>
      <c r="F10734" s="186">
        <v>0</v>
      </c>
      <c r="G10734" s="185" t="s">
        <v>6096</v>
      </c>
      <c r="H10734" s="110" t="s">
        <v>6166</v>
      </c>
      <c r="I10734" s="110"/>
    </row>
    <row r="10735" spans="1:9" ht="11.25" customHeight="1" x14ac:dyDescent="0.2">
      <c r="A10735" s="181">
        <v>107457</v>
      </c>
      <c r="B10735" s="182" t="s">
        <v>5804</v>
      </c>
      <c r="C10735" s="182" t="s">
        <v>178</v>
      </c>
      <c r="D10735" s="183">
        <v>44194</v>
      </c>
      <c r="E10735" s="188" t="s">
        <v>15196</v>
      </c>
      <c r="F10735" s="186">
        <v>0</v>
      </c>
      <c r="G10735" s="185" t="s">
        <v>12990</v>
      </c>
      <c r="H10735" s="110" t="s">
        <v>6367</v>
      </c>
      <c r="I10735" s="110"/>
    </row>
    <row r="10736" spans="1:9" ht="11.25" customHeight="1" x14ac:dyDescent="0.2">
      <c r="A10736" s="181">
        <v>107458</v>
      </c>
      <c r="B10736" s="182" t="s">
        <v>5825</v>
      </c>
      <c r="C10736" s="182" t="s">
        <v>178</v>
      </c>
      <c r="D10736" s="184">
        <v>45433</v>
      </c>
      <c r="E10736" s="188" t="s">
        <v>10909</v>
      </c>
      <c r="F10736" s="186">
        <v>873692</v>
      </c>
      <c r="G10736" s="185" t="s">
        <v>12991</v>
      </c>
      <c r="H10736" s="110" t="s">
        <v>6258</v>
      </c>
      <c r="I10736" s="110"/>
    </row>
    <row r="10737" spans="1:9" ht="11.25" customHeight="1" x14ac:dyDescent="0.2">
      <c r="A10737" s="181">
        <v>107459</v>
      </c>
      <c r="B10737" s="182" t="s">
        <v>9034</v>
      </c>
      <c r="C10737" s="182" t="s">
        <v>178</v>
      </c>
      <c r="D10737" s="184">
        <v>44194</v>
      </c>
      <c r="E10737" s="188" t="s">
        <v>15196</v>
      </c>
      <c r="F10737" s="186">
        <v>10296196</v>
      </c>
      <c r="G10737" s="185" t="s">
        <v>12993</v>
      </c>
      <c r="H10737" s="110" t="s">
        <v>6746</v>
      </c>
      <c r="I10737" s="110"/>
    </row>
    <row r="10738" spans="1:9" ht="11.25" customHeight="1" x14ac:dyDescent="0.2">
      <c r="A10738" s="181">
        <v>107460</v>
      </c>
      <c r="B10738" s="182" t="s">
        <v>5792</v>
      </c>
      <c r="C10738" s="182" t="s">
        <v>178</v>
      </c>
      <c r="D10738" s="183"/>
      <c r="E10738" s="188" t="s">
        <v>15193</v>
      </c>
      <c r="F10738" s="186">
        <v>561034</v>
      </c>
      <c r="G10738" s="185" t="s">
        <v>6096</v>
      </c>
      <c r="H10738" s="110" t="s">
        <v>6201</v>
      </c>
      <c r="I10738" s="110"/>
    </row>
    <row r="10739" spans="1:9" ht="11.25" customHeight="1" x14ac:dyDescent="0.2">
      <c r="A10739" s="181">
        <v>107461</v>
      </c>
      <c r="B10739" s="182" t="s">
        <v>5473</v>
      </c>
      <c r="C10739" s="182" t="s">
        <v>178</v>
      </c>
      <c r="D10739" s="183"/>
      <c r="E10739" s="188" t="s">
        <v>15193</v>
      </c>
      <c r="F10739" s="186">
        <v>0</v>
      </c>
      <c r="G10739" s="185" t="s">
        <v>6096</v>
      </c>
      <c r="H10739" s="110" t="s">
        <v>6168</v>
      </c>
      <c r="I10739" s="110"/>
    </row>
    <row r="10740" spans="1:9" ht="11.25" customHeight="1" x14ac:dyDescent="0.2">
      <c r="A10740" s="181">
        <v>107462</v>
      </c>
      <c r="B10740" s="182" t="s">
        <v>9935</v>
      </c>
      <c r="C10740" s="182" t="s">
        <v>178</v>
      </c>
      <c r="D10740" s="183"/>
      <c r="E10740" s="188" t="s">
        <v>15193</v>
      </c>
      <c r="F10740" s="186">
        <v>0</v>
      </c>
      <c r="G10740" s="185" t="s">
        <v>6096</v>
      </c>
      <c r="H10740" s="110" t="s">
        <v>6168</v>
      </c>
      <c r="I10740" s="110"/>
    </row>
    <row r="10741" spans="1:9" ht="11.25" customHeight="1" x14ac:dyDescent="0.2">
      <c r="A10741" s="181">
        <v>107463</v>
      </c>
      <c r="B10741" s="182" t="s">
        <v>9934</v>
      </c>
      <c r="C10741" s="182" t="s">
        <v>178</v>
      </c>
      <c r="D10741" s="183">
        <v>44194</v>
      </c>
      <c r="E10741" s="188" t="s">
        <v>15196</v>
      </c>
      <c r="F10741" s="186">
        <v>0</v>
      </c>
      <c r="G10741" s="185" t="s">
        <v>6096</v>
      </c>
      <c r="H10741" s="110" t="s">
        <v>12931</v>
      </c>
      <c r="I10741" s="110"/>
    </row>
    <row r="10742" spans="1:9" ht="11.25" customHeight="1" x14ac:dyDescent="0.2">
      <c r="A10742" s="181">
        <v>107464</v>
      </c>
      <c r="B10742" s="182" t="s">
        <v>5803</v>
      </c>
      <c r="C10742" s="182" t="s">
        <v>178</v>
      </c>
      <c r="D10742" s="183"/>
      <c r="E10742" s="188" t="s">
        <v>15193</v>
      </c>
      <c r="F10742" s="186">
        <v>4247919</v>
      </c>
      <c r="G10742" s="185" t="s">
        <v>6096</v>
      </c>
      <c r="H10742" s="110" t="s">
        <v>6573</v>
      </c>
      <c r="I10742" s="110"/>
    </row>
    <row r="10743" spans="1:9" ht="11.25" customHeight="1" x14ac:dyDescent="0.2">
      <c r="A10743" s="181">
        <v>107465</v>
      </c>
      <c r="B10743" s="182" t="s">
        <v>9933</v>
      </c>
      <c r="C10743" s="182" t="s">
        <v>178</v>
      </c>
      <c r="D10743" s="183"/>
      <c r="E10743" s="188" t="s">
        <v>15193</v>
      </c>
      <c r="F10743" s="186">
        <v>0</v>
      </c>
      <c r="G10743" s="185" t="s">
        <v>12998</v>
      </c>
      <c r="H10743" s="110" t="s">
        <v>7568</v>
      </c>
      <c r="I10743" s="110"/>
    </row>
    <row r="10744" spans="1:9" ht="11.25" customHeight="1" x14ac:dyDescent="0.2">
      <c r="A10744" s="181">
        <v>107466</v>
      </c>
      <c r="B10744" s="182" t="s">
        <v>5805</v>
      </c>
      <c r="C10744" s="182" t="s">
        <v>178</v>
      </c>
      <c r="D10744" s="183"/>
      <c r="E10744" s="188" t="s">
        <v>15193</v>
      </c>
      <c r="F10744" s="186">
        <v>0</v>
      </c>
      <c r="G10744" s="185" t="s">
        <v>6096</v>
      </c>
      <c r="H10744" s="110" t="s">
        <v>6194</v>
      </c>
      <c r="I10744" s="110"/>
    </row>
    <row r="10745" spans="1:9" ht="11.25" customHeight="1" x14ac:dyDescent="0.2">
      <c r="A10745" s="181">
        <v>107467</v>
      </c>
      <c r="B10745" s="182" t="s">
        <v>5795</v>
      </c>
      <c r="C10745" s="182" t="s">
        <v>178</v>
      </c>
      <c r="D10745" s="183"/>
      <c r="E10745" s="188" t="s">
        <v>15193</v>
      </c>
      <c r="F10745" s="186">
        <v>0</v>
      </c>
      <c r="G10745" s="185" t="s">
        <v>10178</v>
      </c>
      <c r="H10745" s="110" t="s">
        <v>7568</v>
      </c>
      <c r="I10745" s="110"/>
    </row>
    <row r="10746" spans="1:9" ht="11.25" customHeight="1" x14ac:dyDescent="0.2">
      <c r="A10746" s="181">
        <v>107468</v>
      </c>
      <c r="B10746" s="182" t="s">
        <v>5802</v>
      </c>
      <c r="C10746" s="182" t="s">
        <v>178</v>
      </c>
      <c r="D10746" s="183">
        <v>44589</v>
      </c>
      <c r="E10746" s="188" t="s">
        <v>7328</v>
      </c>
      <c r="F10746" s="186">
        <v>0</v>
      </c>
      <c r="G10746" s="185" t="s">
        <v>6096</v>
      </c>
      <c r="H10746" s="110" t="s">
        <v>6272</v>
      </c>
      <c r="I10746" s="110"/>
    </row>
    <row r="10747" spans="1:9" ht="11.25" customHeight="1" x14ac:dyDescent="0.2">
      <c r="A10747" s="181">
        <v>107469</v>
      </c>
      <c r="B10747" s="182" t="s">
        <v>4644</v>
      </c>
      <c r="C10747" s="182" t="s">
        <v>171</v>
      </c>
      <c r="D10747" s="183"/>
      <c r="E10747" s="188" t="s">
        <v>15193</v>
      </c>
      <c r="F10747" s="186">
        <v>3594</v>
      </c>
      <c r="G10747" s="185" t="s">
        <v>6096</v>
      </c>
      <c r="H10747" s="110" t="s">
        <v>6194</v>
      </c>
      <c r="I10747" s="110"/>
    </row>
    <row r="10748" spans="1:9" ht="11.25" customHeight="1" x14ac:dyDescent="0.2">
      <c r="A10748" s="181">
        <v>107470</v>
      </c>
      <c r="B10748" s="182" t="s">
        <v>5815</v>
      </c>
      <c r="C10748" s="182" t="s">
        <v>178</v>
      </c>
      <c r="D10748" s="183"/>
      <c r="E10748" s="188" t="s">
        <v>15193</v>
      </c>
      <c r="F10748" s="186">
        <v>0</v>
      </c>
      <c r="G10748" s="185" t="s">
        <v>12999</v>
      </c>
      <c r="H10748" s="110" t="s">
        <v>6236</v>
      </c>
      <c r="I10748" s="110"/>
    </row>
    <row r="10749" spans="1:9" ht="11.25" customHeight="1" x14ac:dyDescent="0.2">
      <c r="A10749" s="181">
        <v>107471</v>
      </c>
      <c r="B10749" s="182" t="s">
        <v>5798</v>
      </c>
      <c r="C10749" s="182" t="s">
        <v>178</v>
      </c>
      <c r="D10749" s="183"/>
      <c r="E10749" s="188" t="s">
        <v>15193</v>
      </c>
      <c r="F10749" s="186">
        <v>0</v>
      </c>
      <c r="G10749" s="185" t="s">
        <v>13001</v>
      </c>
      <c r="H10749" s="110" t="s">
        <v>6236</v>
      </c>
      <c r="I10749" s="110"/>
    </row>
    <row r="10750" spans="1:9" ht="11.25" customHeight="1" x14ac:dyDescent="0.2">
      <c r="A10750" s="181">
        <v>107472</v>
      </c>
      <c r="B10750" s="182" t="s">
        <v>5799</v>
      </c>
      <c r="C10750" s="182" t="s">
        <v>178</v>
      </c>
      <c r="D10750" s="183">
        <v>44589</v>
      </c>
      <c r="E10750" s="188" t="s">
        <v>7328</v>
      </c>
      <c r="F10750" s="186">
        <v>0</v>
      </c>
      <c r="G10750" s="185" t="s">
        <v>13002</v>
      </c>
      <c r="H10750" s="110" t="s">
        <v>6236</v>
      </c>
      <c r="I10750" s="110"/>
    </row>
    <row r="10751" spans="1:9" ht="11.25" customHeight="1" x14ac:dyDescent="0.2">
      <c r="A10751" s="181">
        <v>107473</v>
      </c>
      <c r="B10751" s="182" t="s">
        <v>7995</v>
      </c>
      <c r="C10751" s="182" t="s">
        <v>178</v>
      </c>
      <c r="D10751" s="183"/>
      <c r="E10751" s="188" t="s">
        <v>15193</v>
      </c>
      <c r="F10751" s="186">
        <v>61324</v>
      </c>
      <c r="G10751" s="185" t="s">
        <v>13003</v>
      </c>
      <c r="H10751" s="110" t="s">
        <v>6236</v>
      </c>
      <c r="I10751" s="110"/>
    </row>
    <row r="10752" spans="1:9" ht="11.25" customHeight="1" x14ac:dyDescent="0.2">
      <c r="A10752" s="181">
        <v>107474</v>
      </c>
      <c r="B10752" s="182" t="s">
        <v>9932</v>
      </c>
      <c r="C10752" s="182" t="s">
        <v>178</v>
      </c>
      <c r="D10752" s="183"/>
      <c r="E10752" s="188" t="s">
        <v>15193</v>
      </c>
      <c r="F10752" s="186">
        <v>0</v>
      </c>
      <c r="G10752" s="185" t="s">
        <v>13005</v>
      </c>
      <c r="H10752" s="110" t="s">
        <v>6236</v>
      </c>
      <c r="I10752" s="110"/>
    </row>
    <row r="10753" spans="1:9" ht="11.25" customHeight="1" x14ac:dyDescent="0.2">
      <c r="A10753" s="181">
        <v>107475</v>
      </c>
      <c r="B10753" s="182" t="s">
        <v>9931</v>
      </c>
      <c r="C10753" s="182" t="s">
        <v>178</v>
      </c>
      <c r="D10753" s="183"/>
      <c r="E10753" s="188" t="s">
        <v>15193</v>
      </c>
      <c r="F10753" s="186">
        <v>0</v>
      </c>
      <c r="G10753" s="185" t="s">
        <v>13007</v>
      </c>
      <c r="H10753" s="110" t="s">
        <v>6236</v>
      </c>
      <c r="I10753" s="110"/>
    </row>
    <row r="10754" spans="1:9" ht="11.25" customHeight="1" x14ac:dyDescent="0.2">
      <c r="A10754" s="181">
        <v>107476</v>
      </c>
      <c r="B10754" s="182" t="s">
        <v>4736</v>
      </c>
      <c r="C10754" s="182" t="s">
        <v>178</v>
      </c>
      <c r="D10754" s="183"/>
      <c r="E10754" s="188" t="s">
        <v>15193</v>
      </c>
      <c r="F10754" s="186">
        <v>0</v>
      </c>
      <c r="G10754" s="185" t="s">
        <v>13009</v>
      </c>
      <c r="H10754" s="110" t="s">
        <v>6236</v>
      </c>
      <c r="I10754" s="110"/>
    </row>
    <row r="10755" spans="1:9" ht="11.25" customHeight="1" x14ac:dyDescent="0.2">
      <c r="A10755" s="181">
        <v>107477</v>
      </c>
      <c r="B10755" s="182" t="s">
        <v>4663</v>
      </c>
      <c r="C10755" s="182" t="s">
        <v>178</v>
      </c>
      <c r="D10755" s="183"/>
      <c r="E10755" s="188" t="s">
        <v>15193</v>
      </c>
      <c r="F10755" s="186">
        <v>0</v>
      </c>
      <c r="G10755" s="185" t="s">
        <v>13011</v>
      </c>
      <c r="H10755" s="110" t="s">
        <v>6236</v>
      </c>
      <c r="I10755" s="110"/>
    </row>
    <row r="10756" spans="1:9" ht="11.25" customHeight="1" x14ac:dyDescent="0.2">
      <c r="A10756" s="181">
        <v>107478</v>
      </c>
      <c r="B10756" s="182" t="s">
        <v>4803</v>
      </c>
      <c r="C10756" s="182" t="s">
        <v>178</v>
      </c>
      <c r="D10756" s="183"/>
      <c r="E10756" s="188" t="s">
        <v>15193</v>
      </c>
      <c r="F10756" s="186">
        <v>0</v>
      </c>
      <c r="G10756" s="185" t="s">
        <v>13013</v>
      </c>
      <c r="H10756" s="110" t="s">
        <v>6236</v>
      </c>
      <c r="I10756" s="110"/>
    </row>
    <row r="10757" spans="1:9" ht="11.25" customHeight="1" x14ac:dyDescent="0.2">
      <c r="A10757" s="181">
        <v>107479</v>
      </c>
      <c r="B10757" s="182" t="s">
        <v>4670</v>
      </c>
      <c r="C10757" s="182" t="s">
        <v>178</v>
      </c>
      <c r="D10757" s="183"/>
      <c r="E10757" s="188" t="s">
        <v>15193</v>
      </c>
      <c r="F10757" s="186">
        <v>0</v>
      </c>
      <c r="G10757" s="185" t="s">
        <v>13014</v>
      </c>
      <c r="H10757" s="110" t="s">
        <v>6236</v>
      </c>
      <c r="I10757" s="110"/>
    </row>
    <row r="10758" spans="1:9" ht="11.25" customHeight="1" x14ac:dyDescent="0.2">
      <c r="A10758" s="181">
        <v>107480</v>
      </c>
      <c r="B10758" s="182" t="s">
        <v>5813</v>
      </c>
      <c r="C10758" s="182" t="s">
        <v>178</v>
      </c>
      <c r="D10758" s="183"/>
      <c r="E10758" s="188" t="s">
        <v>15193</v>
      </c>
      <c r="F10758" s="186">
        <v>0</v>
      </c>
      <c r="G10758" s="185" t="s">
        <v>13016</v>
      </c>
      <c r="H10758" s="110" t="s">
        <v>6236</v>
      </c>
      <c r="I10758" s="110"/>
    </row>
    <row r="10759" spans="1:9" ht="11.25" customHeight="1" x14ac:dyDescent="0.2">
      <c r="A10759" s="181">
        <v>107481</v>
      </c>
      <c r="B10759" s="182" t="s">
        <v>5797</v>
      </c>
      <c r="C10759" s="182" t="s">
        <v>178</v>
      </c>
      <c r="D10759" s="183"/>
      <c r="E10759" s="188" t="s">
        <v>15193</v>
      </c>
      <c r="F10759" s="186">
        <v>0</v>
      </c>
      <c r="G10759" s="185" t="s">
        <v>13018</v>
      </c>
      <c r="H10759" s="110" t="s">
        <v>6236</v>
      </c>
      <c r="I10759" s="110"/>
    </row>
    <row r="10760" spans="1:9" ht="11.25" customHeight="1" x14ac:dyDescent="0.2">
      <c r="A10760" s="181">
        <v>107482</v>
      </c>
      <c r="B10760" s="182" t="s">
        <v>5809</v>
      </c>
      <c r="C10760" s="182" t="s">
        <v>178</v>
      </c>
      <c r="D10760" s="183"/>
      <c r="E10760" s="188" t="s">
        <v>15193</v>
      </c>
      <c r="F10760" s="186">
        <v>0</v>
      </c>
      <c r="G10760" s="185" t="s">
        <v>13019</v>
      </c>
      <c r="H10760" s="110" t="s">
        <v>6356</v>
      </c>
      <c r="I10760" s="110"/>
    </row>
    <row r="10761" spans="1:9" ht="11.25" customHeight="1" x14ac:dyDescent="0.2">
      <c r="A10761" s="181">
        <v>107483</v>
      </c>
      <c r="B10761" s="182" t="s">
        <v>4901</v>
      </c>
      <c r="C10761" s="182" t="s">
        <v>178</v>
      </c>
      <c r="D10761" s="183"/>
      <c r="E10761" s="188" t="s">
        <v>15193</v>
      </c>
      <c r="F10761" s="186">
        <v>0</v>
      </c>
      <c r="G10761" s="185" t="s">
        <v>13020</v>
      </c>
      <c r="H10761" s="110" t="s">
        <v>6280</v>
      </c>
      <c r="I10761" s="110"/>
    </row>
    <row r="10762" spans="1:9" ht="11.25" customHeight="1" x14ac:dyDescent="0.2">
      <c r="A10762" s="181">
        <v>107484</v>
      </c>
      <c r="B10762" s="182" t="s">
        <v>5811</v>
      </c>
      <c r="C10762" s="182" t="s">
        <v>178</v>
      </c>
      <c r="D10762" s="183"/>
      <c r="E10762" s="188" t="s">
        <v>15193</v>
      </c>
      <c r="F10762" s="186">
        <v>0</v>
      </c>
      <c r="G10762" s="185" t="s">
        <v>6096</v>
      </c>
      <c r="H10762" s="110" t="s">
        <v>10767</v>
      </c>
      <c r="I10762" s="110"/>
    </row>
    <row r="10763" spans="1:9" ht="11.25" customHeight="1" x14ac:dyDescent="0.2">
      <c r="A10763" s="181">
        <v>107485</v>
      </c>
      <c r="B10763" s="182" t="s">
        <v>5812</v>
      </c>
      <c r="C10763" s="182" t="s">
        <v>178</v>
      </c>
      <c r="D10763" s="183"/>
      <c r="E10763" s="188" t="s">
        <v>15193</v>
      </c>
      <c r="F10763" s="186">
        <v>0</v>
      </c>
      <c r="G10763" s="185" t="s">
        <v>6096</v>
      </c>
      <c r="H10763" s="110" t="s">
        <v>6194</v>
      </c>
      <c r="I10763" s="110"/>
    </row>
    <row r="10764" spans="1:9" ht="11.25" customHeight="1" x14ac:dyDescent="0.2">
      <c r="A10764" s="181">
        <v>107486</v>
      </c>
      <c r="B10764" s="182" t="s">
        <v>5796</v>
      </c>
      <c r="C10764" s="182" t="s">
        <v>178</v>
      </c>
      <c r="D10764" s="183"/>
      <c r="E10764" s="188" t="s">
        <v>15193</v>
      </c>
      <c r="F10764" s="186">
        <v>0</v>
      </c>
      <c r="G10764" s="185" t="s">
        <v>6096</v>
      </c>
      <c r="H10764" s="110" t="s">
        <v>6194</v>
      </c>
      <c r="I10764" s="110"/>
    </row>
    <row r="10765" spans="1:9" ht="11.25" customHeight="1" x14ac:dyDescent="0.2">
      <c r="A10765" s="181">
        <v>107487</v>
      </c>
      <c r="B10765" s="182" t="s">
        <v>4660</v>
      </c>
      <c r="C10765" s="182" t="s">
        <v>178</v>
      </c>
      <c r="D10765" s="183"/>
      <c r="E10765" s="188" t="s">
        <v>15193</v>
      </c>
      <c r="F10765" s="186">
        <v>0</v>
      </c>
      <c r="G10765" s="185" t="s">
        <v>13022</v>
      </c>
      <c r="H10765" s="110" t="s">
        <v>6362</v>
      </c>
      <c r="I10765" s="110"/>
    </row>
    <row r="10766" spans="1:9" ht="11.25" customHeight="1" x14ac:dyDescent="0.2">
      <c r="A10766" s="181">
        <v>107488</v>
      </c>
      <c r="B10766" s="182" t="s">
        <v>4661</v>
      </c>
      <c r="C10766" s="182" t="s">
        <v>178</v>
      </c>
      <c r="D10766" s="183"/>
      <c r="E10766" s="188" t="s">
        <v>15193</v>
      </c>
      <c r="F10766" s="186">
        <v>0</v>
      </c>
      <c r="G10766" s="185" t="s">
        <v>6096</v>
      </c>
      <c r="H10766" s="110" t="s">
        <v>6272</v>
      </c>
      <c r="I10766" s="110"/>
    </row>
    <row r="10767" spans="1:9" ht="11.25" customHeight="1" x14ac:dyDescent="0.2">
      <c r="A10767" s="181">
        <v>107489</v>
      </c>
      <c r="B10767" s="182" t="s">
        <v>9930</v>
      </c>
      <c r="C10767" s="182" t="s">
        <v>178</v>
      </c>
      <c r="D10767" s="183"/>
      <c r="E10767" s="188" t="s">
        <v>15193</v>
      </c>
      <c r="F10767" s="186">
        <v>0</v>
      </c>
      <c r="G10767" s="185" t="s">
        <v>6096</v>
      </c>
      <c r="H10767" s="110" t="s">
        <v>6272</v>
      </c>
      <c r="I10767" s="110"/>
    </row>
    <row r="10768" spans="1:9" ht="11.25" customHeight="1" x14ac:dyDescent="0.2">
      <c r="A10768" s="181">
        <v>107490</v>
      </c>
      <c r="B10768" s="182" t="s">
        <v>5464</v>
      </c>
      <c r="C10768" s="182" t="s">
        <v>178</v>
      </c>
      <c r="D10768" s="183"/>
      <c r="E10768" s="188" t="s">
        <v>15193</v>
      </c>
      <c r="F10768" s="186">
        <v>0</v>
      </c>
      <c r="G10768" s="185" t="s">
        <v>6096</v>
      </c>
      <c r="H10768" s="110" t="s">
        <v>6272</v>
      </c>
      <c r="I10768" s="110"/>
    </row>
    <row r="10769" spans="1:9" ht="11.25" customHeight="1" x14ac:dyDescent="0.2">
      <c r="A10769" s="181">
        <v>107491</v>
      </c>
      <c r="B10769" s="182" t="s">
        <v>5465</v>
      </c>
      <c r="C10769" s="182" t="s">
        <v>178</v>
      </c>
      <c r="D10769" s="183"/>
      <c r="E10769" s="188" t="s">
        <v>15193</v>
      </c>
      <c r="F10769" s="186">
        <v>0</v>
      </c>
      <c r="G10769" s="185" t="s">
        <v>6096</v>
      </c>
      <c r="H10769" s="110" t="s">
        <v>7185</v>
      </c>
      <c r="I10769" s="110"/>
    </row>
    <row r="10770" spans="1:9" ht="11.25" customHeight="1" x14ac:dyDescent="0.2">
      <c r="A10770" s="181">
        <v>107492</v>
      </c>
      <c r="B10770" s="182" t="s">
        <v>5466</v>
      </c>
      <c r="C10770" s="182" t="s">
        <v>178</v>
      </c>
      <c r="D10770" s="183"/>
      <c r="E10770" s="188" t="s">
        <v>15193</v>
      </c>
      <c r="F10770" s="186">
        <v>0</v>
      </c>
      <c r="G10770" s="185" t="s">
        <v>13024</v>
      </c>
      <c r="H10770" s="110" t="s">
        <v>6113</v>
      </c>
      <c r="I10770" s="110"/>
    </row>
    <row r="10771" spans="1:9" ht="11.25" customHeight="1" x14ac:dyDescent="0.2">
      <c r="A10771" s="181">
        <v>107493</v>
      </c>
      <c r="B10771" s="182" t="s">
        <v>5471</v>
      </c>
      <c r="C10771" s="182" t="s">
        <v>178</v>
      </c>
      <c r="D10771" s="183"/>
      <c r="E10771" s="188" t="s">
        <v>15193</v>
      </c>
      <c r="F10771" s="186">
        <v>0</v>
      </c>
      <c r="G10771" s="185" t="s">
        <v>13025</v>
      </c>
      <c r="H10771" s="110" t="s">
        <v>8276</v>
      </c>
      <c r="I10771" s="110"/>
    </row>
    <row r="10772" spans="1:9" ht="11.25" customHeight="1" x14ac:dyDescent="0.2">
      <c r="A10772" s="181">
        <v>107494</v>
      </c>
      <c r="B10772" s="182" t="s">
        <v>5482</v>
      </c>
      <c r="C10772" s="182" t="s">
        <v>178</v>
      </c>
      <c r="D10772" s="183">
        <v>43544</v>
      </c>
      <c r="E10772" s="188" t="s">
        <v>15195</v>
      </c>
      <c r="F10772" s="186">
        <v>0</v>
      </c>
      <c r="G10772" s="185" t="s">
        <v>13026</v>
      </c>
      <c r="H10772" s="110" t="s">
        <v>6362</v>
      </c>
      <c r="I10772" s="110"/>
    </row>
    <row r="10773" spans="1:9" ht="11.25" customHeight="1" x14ac:dyDescent="0.2">
      <c r="A10773" s="181">
        <v>107495</v>
      </c>
      <c r="B10773" s="182" t="s">
        <v>8895</v>
      </c>
      <c r="C10773" s="182" t="s">
        <v>178</v>
      </c>
      <c r="D10773" s="183"/>
      <c r="E10773" s="188" t="s">
        <v>15193</v>
      </c>
      <c r="F10773" s="186">
        <v>6171200</v>
      </c>
      <c r="G10773" s="185" t="s">
        <v>13027</v>
      </c>
      <c r="H10773" s="110" t="s">
        <v>6362</v>
      </c>
      <c r="I10773" s="110"/>
    </row>
    <row r="10774" spans="1:9" ht="11.25" customHeight="1" x14ac:dyDescent="0.2">
      <c r="A10774" s="181">
        <v>107496</v>
      </c>
      <c r="B10774" s="182" t="s">
        <v>5808</v>
      </c>
      <c r="C10774" s="182" t="s">
        <v>178</v>
      </c>
      <c r="D10774" s="183"/>
      <c r="E10774" s="188" t="s">
        <v>15193</v>
      </c>
      <c r="F10774" s="186">
        <v>0</v>
      </c>
      <c r="G10774" s="185" t="s">
        <v>13028</v>
      </c>
      <c r="H10774" s="110" t="s">
        <v>6362</v>
      </c>
      <c r="I10774" s="110"/>
    </row>
    <row r="10775" spans="1:9" ht="11.25" customHeight="1" x14ac:dyDescent="0.2">
      <c r="A10775" s="181">
        <v>107497</v>
      </c>
      <c r="B10775" s="182" t="s">
        <v>5801</v>
      </c>
      <c r="C10775" s="182" t="s">
        <v>178</v>
      </c>
      <c r="D10775" s="183">
        <v>44194</v>
      </c>
      <c r="E10775" s="188" t="s">
        <v>15196</v>
      </c>
      <c r="F10775" s="186">
        <v>0</v>
      </c>
      <c r="G10775" s="185" t="s">
        <v>13030</v>
      </c>
      <c r="H10775" s="110" t="s">
        <v>6130</v>
      </c>
      <c r="I10775" s="110"/>
    </row>
    <row r="10776" spans="1:9" ht="11.25" customHeight="1" x14ac:dyDescent="0.2">
      <c r="A10776" s="181">
        <v>107498</v>
      </c>
      <c r="B10776" s="182" t="s">
        <v>5827</v>
      </c>
      <c r="C10776" s="182" t="s">
        <v>178</v>
      </c>
      <c r="D10776" s="183"/>
      <c r="E10776" s="188" t="s">
        <v>15193</v>
      </c>
      <c r="F10776" s="186">
        <v>365873</v>
      </c>
      <c r="G10776" s="185" t="s">
        <v>13031</v>
      </c>
      <c r="H10776" s="110" t="s">
        <v>6370</v>
      </c>
      <c r="I10776" s="110"/>
    </row>
    <row r="10777" spans="1:9" ht="11.25" customHeight="1" x14ac:dyDescent="0.2">
      <c r="A10777" s="181">
        <v>107499</v>
      </c>
      <c r="B10777" s="182" t="s">
        <v>9929</v>
      </c>
      <c r="C10777" s="182" t="s">
        <v>178</v>
      </c>
      <c r="D10777" s="183">
        <v>43580</v>
      </c>
      <c r="E10777" s="188" t="s">
        <v>15195</v>
      </c>
      <c r="F10777" s="186">
        <v>0</v>
      </c>
      <c r="G10777" s="185" t="s">
        <v>13033</v>
      </c>
      <c r="H10777" s="110" t="s">
        <v>6356</v>
      </c>
      <c r="I10777" s="110"/>
    </row>
    <row r="10778" spans="1:9" ht="11.25" customHeight="1" x14ac:dyDescent="0.2">
      <c r="A10778" s="181">
        <v>107500</v>
      </c>
      <c r="B10778" s="182" t="s">
        <v>5828</v>
      </c>
      <c r="C10778" s="182" t="s">
        <v>178</v>
      </c>
      <c r="D10778" s="183"/>
      <c r="E10778" s="188" t="s">
        <v>15193</v>
      </c>
      <c r="F10778" s="186">
        <v>1963500</v>
      </c>
      <c r="G10778" s="185" t="s">
        <v>13035</v>
      </c>
      <c r="H10778" s="110" t="s">
        <v>6356</v>
      </c>
      <c r="I10778" s="110"/>
    </row>
    <row r="10779" spans="1:9" ht="11.25" customHeight="1" x14ac:dyDescent="0.2">
      <c r="A10779" s="181">
        <v>107501</v>
      </c>
      <c r="B10779" s="182" t="s">
        <v>5806</v>
      </c>
      <c r="C10779" s="182" t="s">
        <v>178</v>
      </c>
      <c r="D10779" s="183"/>
      <c r="E10779" s="188" t="s">
        <v>15193</v>
      </c>
      <c r="F10779" s="186">
        <v>0</v>
      </c>
      <c r="G10779" s="185" t="s">
        <v>13037</v>
      </c>
      <c r="H10779" s="110" t="s">
        <v>6356</v>
      </c>
      <c r="I10779" s="110"/>
    </row>
    <row r="10780" spans="1:9" ht="11.25" customHeight="1" x14ac:dyDescent="0.2">
      <c r="A10780" s="181">
        <v>107502</v>
      </c>
      <c r="B10780" s="182" t="s">
        <v>5810</v>
      </c>
      <c r="C10780" s="182" t="s">
        <v>178</v>
      </c>
      <c r="D10780" s="183"/>
      <c r="E10780" s="188" t="s">
        <v>15193</v>
      </c>
      <c r="F10780" s="186">
        <v>0</v>
      </c>
      <c r="G10780" s="185" t="s">
        <v>13039</v>
      </c>
      <c r="H10780" s="110" t="s">
        <v>6356</v>
      </c>
      <c r="I10780" s="110"/>
    </row>
    <row r="10781" spans="1:9" ht="11.25" customHeight="1" x14ac:dyDescent="0.2">
      <c r="A10781" s="181">
        <v>107503</v>
      </c>
      <c r="B10781" s="182" t="s">
        <v>9928</v>
      </c>
      <c r="C10781" s="182" t="s">
        <v>171</v>
      </c>
      <c r="D10781" s="183"/>
      <c r="E10781" s="188" t="s">
        <v>15193</v>
      </c>
      <c r="F10781" s="186">
        <v>0</v>
      </c>
      <c r="G10781" s="185" t="s">
        <v>13041</v>
      </c>
      <c r="H10781" s="110" t="s">
        <v>6406</v>
      </c>
      <c r="I10781" s="110"/>
    </row>
    <row r="10782" spans="1:9" ht="11.25" customHeight="1" x14ac:dyDescent="0.2">
      <c r="A10782" s="181">
        <v>107504</v>
      </c>
      <c r="B10782" s="182" t="s">
        <v>5583</v>
      </c>
      <c r="C10782" s="182" t="s">
        <v>171</v>
      </c>
      <c r="D10782" s="183"/>
      <c r="E10782" s="188" t="s">
        <v>15193</v>
      </c>
      <c r="F10782" s="186">
        <v>0</v>
      </c>
      <c r="G10782" s="185" t="s">
        <v>13042</v>
      </c>
      <c r="H10782" s="110" t="s">
        <v>6406</v>
      </c>
      <c r="I10782" s="110"/>
    </row>
    <row r="10783" spans="1:9" ht="11.25" customHeight="1" x14ac:dyDescent="0.2">
      <c r="A10783" s="181">
        <v>107505</v>
      </c>
      <c r="B10783" s="182" t="s">
        <v>4651</v>
      </c>
      <c r="C10783" s="182" t="s">
        <v>178</v>
      </c>
      <c r="D10783" s="184"/>
      <c r="E10783" s="188" t="s">
        <v>15193</v>
      </c>
      <c r="F10783" s="186">
        <v>0</v>
      </c>
      <c r="G10783" s="185" t="s">
        <v>6096</v>
      </c>
      <c r="H10783" s="110" t="s">
        <v>6272</v>
      </c>
      <c r="I10783" s="110"/>
    </row>
    <row r="10784" spans="1:9" ht="11.25" customHeight="1" x14ac:dyDescent="0.2">
      <c r="A10784" s="181">
        <v>107506</v>
      </c>
      <c r="B10784" s="182" t="s">
        <v>4746</v>
      </c>
      <c r="C10784" s="182" t="s">
        <v>171</v>
      </c>
      <c r="D10784" s="183"/>
      <c r="E10784" s="188" t="s">
        <v>15193</v>
      </c>
      <c r="F10784" s="186">
        <v>0</v>
      </c>
      <c r="G10784" s="185" t="s">
        <v>6096</v>
      </c>
      <c r="H10784" s="110" t="s">
        <v>6434</v>
      </c>
      <c r="I10784" s="110"/>
    </row>
    <row r="10785" spans="1:9" ht="11.25" customHeight="1" x14ac:dyDescent="0.2">
      <c r="A10785" s="181">
        <v>107507</v>
      </c>
      <c r="B10785" s="182" t="s">
        <v>4931</v>
      </c>
      <c r="C10785" s="182" t="s">
        <v>178</v>
      </c>
      <c r="D10785" s="183"/>
      <c r="E10785" s="188" t="s">
        <v>15193</v>
      </c>
      <c r="F10785" s="186">
        <v>0</v>
      </c>
      <c r="G10785" s="185" t="s">
        <v>6096</v>
      </c>
      <c r="H10785" s="110" t="s">
        <v>6434</v>
      </c>
      <c r="I10785" s="110"/>
    </row>
    <row r="10786" spans="1:9" ht="11.25" customHeight="1" x14ac:dyDescent="0.2">
      <c r="A10786" s="181">
        <v>107508</v>
      </c>
      <c r="B10786" s="182" t="s">
        <v>4752</v>
      </c>
      <c r="C10786" s="182" t="s">
        <v>178</v>
      </c>
      <c r="D10786" s="183"/>
      <c r="E10786" s="188" t="s">
        <v>15193</v>
      </c>
      <c r="F10786" s="186">
        <v>0</v>
      </c>
      <c r="G10786" s="185" t="s">
        <v>6096</v>
      </c>
      <c r="H10786" s="110" t="s">
        <v>6434</v>
      </c>
      <c r="I10786" s="110"/>
    </row>
    <row r="10787" spans="1:9" ht="11.25" customHeight="1" x14ac:dyDescent="0.2">
      <c r="A10787" s="181">
        <v>107509</v>
      </c>
      <c r="B10787" s="182" t="s">
        <v>4714</v>
      </c>
      <c r="C10787" s="182" t="s">
        <v>171</v>
      </c>
      <c r="D10787" s="183">
        <v>44589</v>
      </c>
      <c r="E10787" s="188" t="s">
        <v>7328</v>
      </c>
      <c r="F10787" s="186">
        <v>0</v>
      </c>
      <c r="G10787" s="185" t="s">
        <v>6096</v>
      </c>
      <c r="H10787" s="110" t="s">
        <v>6434</v>
      </c>
      <c r="I10787" s="110"/>
    </row>
    <row r="10788" spans="1:9" ht="11.25" customHeight="1" x14ac:dyDescent="0.2">
      <c r="A10788" s="181">
        <v>107510</v>
      </c>
      <c r="B10788" s="182" t="s">
        <v>4712</v>
      </c>
      <c r="C10788" s="182" t="s">
        <v>171</v>
      </c>
      <c r="D10788" s="184"/>
      <c r="E10788" s="188" t="s">
        <v>15193</v>
      </c>
      <c r="F10788" s="186">
        <v>37759</v>
      </c>
      <c r="G10788" s="185" t="s">
        <v>6096</v>
      </c>
      <c r="H10788" s="110" t="s">
        <v>6272</v>
      </c>
      <c r="I10788" s="110"/>
    </row>
    <row r="10789" spans="1:9" ht="11.25" customHeight="1" x14ac:dyDescent="0.2">
      <c r="A10789" s="181">
        <v>107511</v>
      </c>
      <c r="B10789" s="182" t="s">
        <v>4675</v>
      </c>
      <c r="C10789" s="182" t="s">
        <v>178</v>
      </c>
      <c r="D10789" s="183"/>
      <c r="E10789" s="188" t="s">
        <v>15193</v>
      </c>
      <c r="F10789" s="186">
        <v>0</v>
      </c>
      <c r="G10789" s="185" t="s">
        <v>13048</v>
      </c>
      <c r="H10789" s="110" t="s">
        <v>6236</v>
      </c>
      <c r="I10789" s="110"/>
    </row>
    <row r="10790" spans="1:9" ht="11.25" customHeight="1" x14ac:dyDescent="0.2">
      <c r="A10790" s="181">
        <v>107512</v>
      </c>
      <c r="B10790" s="182" t="s">
        <v>4677</v>
      </c>
      <c r="C10790" s="182" t="s">
        <v>178</v>
      </c>
      <c r="D10790" s="183"/>
      <c r="E10790" s="188" t="s">
        <v>15193</v>
      </c>
      <c r="F10790" s="186">
        <v>0</v>
      </c>
      <c r="G10790" s="185" t="s">
        <v>6096</v>
      </c>
      <c r="H10790" s="110" t="s">
        <v>6370</v>
      </c>
      <c r="I10790" s="110"/>
    </row>
    <row r="10791" spans="1:9" ht="11.25" customHeight="1" x14ac:dyDescent="0.2">
      <c r="A10791" s="181">
        <v>107513</v>
      </c>
      <c r="B10791" s="182" t="s">
        <v>4715</v>
      </c>
      <c r="C10791" s="182" t="s">
        <v>171</v>
      </c>
      <c r="D10791" s="184">
        <v>44599</v>
      </c>
      <c r="E10791" s="188" t="s">
        <v>7328</v>
      </c>
      <c r="F10791" s="186">
        <v>0</v>
      </c>
      <c r="G10791" s="185" t="s">
        <v>6096</v>
      </c>
      <c r="H10791" s="110" t="s">
        <v>6485</v>
      </c>
      <c r="I10791" s="110"/>
    </row>
    <row r="10792" spans="1:9" ht="11.25" customHeight="1" x14ac:dyDescent="0.2">
      <c r="A10792" s="181">
        <v>107514</v>
      </c>
      <c r="B10792" s="182" t="s">
        <v>4678</v>
      </c>
      <c r="C10792" s="182" t="s">
        <v>178</v>
      </c>
      <c r="D10792" s="183">
        <v>44589</v>
      </c>
      <c r="E10792" s="188" t="s">
        <v>7328</v>
      </c>
      <c r="F10792" s="186">
        <v>4055</v>
      </c>
      <c r="G10792" s="185" t="s">
        <v>6096</v>
      </c>
      <c r="H10792" s="110" t="s">
        <v>6116</v>
      </c>
      <c r="I10792" s="110"/>
    </row>
    <row r="10793" spans="1:9" ht="11.25" customHeight="1" x14ac:dyDescent="0.2">
      <c r="A10793" s="181">
        <v>107515</v>
      </c>
      <c r="B10793" s="182" t="s">
        <v>4718</v>
      </c>
      <c r="C10793" s="182" t="s">
        <v>171</v>
      </c>
      <c r="D10793" s="183"/>
      <c r="E10793" s="188" t="s">
        <v>15193</v>
      </c>
      <c r="F10793" s="186">
        <v>3779</v>
      </c>
      <c r="G10793" s="185" t="s">
        <v>13051</v>
      </c>
      <c r="H10793" s="110" t="s">
        <v>6746</v>
      </c>
      <c r="I10793" s="110"/>
    </row>
    <row r="10794" spans="1:9" ht="11.25" customHeight="1" x14ac:dyDescent="0.2">
      <c r="A10794" s="181">
        <v>107516</v>
      </c>
      <c r="B10794" s="182" t="s">
        <v>4717</v>
      </c>
      <c r="C10794" s="182" t="s">
        <v>171</v>
      </c>
      <c r="D10794" s="183"/>
      <c r="E10794" s="188" t="s">
        <v>15193</v>
      </c>
      <c r="F10794" s="186">
        <v>0</v>
      </c>
      <c r="G10794" s="185" t="s">
        <v>13053</v>
      </c>
      <c r="H10794" s="110" t="s">
        <v>6746</v>
      </c>
      <c r="I10794" s="110"/>
    </row>
    <row r="10795" spans="1:9" ht="11.25" customHeight="1" x14ac:dyDescent="0.2">
      <c r="A10795" s="181">
        <v>107517</v>
      </c>
      <c r="B10795" s="182" t="s">
        <v>4682</v>
      </c>
      <c r="C10795" s="182" t="s">
        <v>178</v>
      </c>
      <c r="D10795" s="183">
        <v>44589</v>
      </c>
      <c r="E10795" s="188" t="s">
        <v>7328</v>
      </c>
      <c r="F10795" s="186">
        <v>0</v>
      </c>
      <c r="G10795" s="185" t="s">
        <v>6096</v>
      </c>
      <c r="H10795" s="110" t="s">
        <v>6370</v>
      </c>
      <c r="I10795" s="110"/>
    </row>
    <row r="10796" spans="1:9" ht="11.25" customHeight="1" x14ac:dyDescent="0.2">
      <c r="A10796" s="181">
        <v>107518</v>
      </c>
      <c r="B10796" s="182" t="s">
        <v>4681</v>
      </c>
      <c r="C10796" s="182" t="s">
        <v>178</v>
      </c>
      <c r="D10796" s="183"/>
      <c r="E10796" s="188" t="s">
        <v>15193</v>
      </c>
      <c r="F10796" s="186">
        <v>5142</v>
      </c>
      <c r="G10796" s="185" t="s">
        <v>13056</v>
      </c>
      <c r="H10796" s="110" t="s">
        <v>6141</v>
      </c>
      <c r="I10796" s="110"/>
    </row>
    <row r="10797" spans="1:9" ht="11.25" customHeight="1" x14ac:dyDescent="0.2">
      <c r="A10797" s="181">
        <v>107519</v>
      </c>
      <c r="B10797" s="182" t="s">
        <v>4776</v>
      </c>
      <c r="C10797" s="182" t="s">
        <v>171</v>
      </c>
      <c r="D10797" s="183"/>
      <c r="E10797" s="188" t="s">
        <v>15193</v>
      </c>
      <c r="F10797" s="186">
        <v>0</v>
      </c>
      <c r="G10797" s="185" t="s">
        <v>6096</v>
      </c>
      <c r="H10797" s="110" t="s">
        <v>6370</v>
      </c>
      <c r="I10797" s="110"/>
    </row>
    <row r="10798" spans="1:9" ht="11.25" customHeight="1" x14ac:dyDescent="0.2">
      <c r="A10798" s="181">
        <v>107520</v>
      </c>
      <c r="B10798" s="182" t="s">
        <v>5130</v>
      </c>
      <c r="C10798" s="182" t="s">
        <v>171</v>
      </c>
      <c r="D10798" s="183"/>
      <c r="E10798" s="188" t="s">
        <v>15193</v>
      </c>
      <c r="F10798" s="186">
        <v>0</v>
      </c>
      <c r="G10798" s="185" t="s">
        <v>6096</v>
      </c>
      <c r="H10798" s="110" t="s">
        <v>6116</v>
      </c>
      <c r="I10798" s="110"/>
    </row>
    <row r="10799" spans="1:9" ht="11.25" customHeight="1" x14ac:dyDescent="0.2">
      <c r="A10799" s="181">
        <v>107521</v>
      </c>
      <c r="B10799" s="182" t="s">
        <v>4707</v>
      </c>
      <c r="C10799" s="182" t="s">
        <v>171</v>
      </c>
      <c r="D10799" s="183"/>
      <c r="E10799" s="188" t="s">
        <v>15193</v>
      </c>
      <c r="F10799" s="186">
        <v>0</v>
      </c>
      <c r="G10799" s="185" t="s">
        <v>13058</v>
      </c>
      <c r="H10799" s="110" t="s">
        <v>6141</v>
      </c>
      <c r="I10799" s="110"/>
    </row>
    <row r="10800" spans="1:9" ht="11.25" customHeight="1" x14ac:dyDescent="0.2">
      <c r="A10800" s="181">
        <v>107522</v>
      </c>
      <c r="B10800" s="182" t="s">
        <v>9927</v>
      </c>
      <c r="C10800" s="182" t="s">
        <v>178</v>
      </c>
      <c r="D10800" s="183"/>
      <c r="E10800" s="188" t="s">
        <v>15193</v>
      </c>
      <c r="F10800" s="186">
        <v>0</v>
      </c>
      <c r="G10800" s="185" t="s">
        <v>13059</v>
      </c>
      <c r="H10800" s="110" t="s">
        <v>6141</v>
      </c>
      <c r="I10800" s="110"/>
    </row>
    <row r="10801" spans="1:9" ht="11.25" customHeight="1" x14ac:dyDescent="0.2">
      <c r="A10801" s="181">
        <v>107523</v>
      </c>
      <c r="B10801" s="182" t="s">
        <v>4679</v>
      </c>
      <c r="C10801" s="182" t="s">
        <v>178</v>
      </c>
      <c r="D10801" s="183">
        <v>44589</v>
      </c>
      <c r="E10801" s="188" t="s">
        <v>7328</v>
      </c>
      <c r="F10801" s="186">
        <v>0</v>
      </c>
      <c r="G10801" s="185" t="s">
        <v>6096</v>
      </c>
      <c r="H10801" s="110" t="s">
        <v>6370</v>
      </c>
      <c r="I10801" s="110"/>
    </row>
    <row r="10802" spans="1:9" ht="11.25" customHeight="1" x14ac:dyDescent="0.2">
      <c r="A10802" s="181">
        <v>107524</v>
      </c>
      <c r="B10802" s="182" t="s">
        <v>4720</v>
      </c>
      <c r="C10802" s="182" t="s">
        <v>171</v>
      </c>
      <c r="D10802" s="183">
        <v>44589</v>
      </c>
      <c r="E10802" s="188" t="s">
        <v>7328</v>
      </c>
      <c r="F10802" s="186">
        <v>4857</v>
      </c>
      <c r="G10802" s="185" t="s">
        <v>7499</v>
      </c>
      <c r="H10802" s="110" t="s">
        <v>6312</v>
      </c>
      <c r="I10802" s="110"/>
    </row>
    <row r="10803" spans="1:9" ht="11.25" customHeight="1" x14ac:dyDescent="0.2">
      <c r="A10803" s="181">
        <v>107525</v>
      </c>
      <c r="B10803" s="182" t="s">
        <v>4719</v>
      </c>
      <c r="C10803" s="182" t="s">
        <v>171</v>
      </c>
      <c r="D10803" s="184"/>
      <c r="E10803" s="188" t="s">
        <v>15193</v>
      </c>
      <c r="F10803" s="186">
        <v>2836</v>
      </c>
      <c r="G10803" s="185" t="s">
        <v>6096</v>
      </c>
      <c r="H10803" s="110" t="s">
        <v>6370</v>
      </c>
      <c r="I10803" s="110"/>
    </row>
    <row r="10804" spans="1:9" ht="11.25" customHeight="1" x14ac:dyDescent="0.2">
      <c r="A10804" s="181">
        <v>107526</v>
      </c>
      <c r="B10804" s="182" t="s">
        <v>4713</v>
      </c>
      <c r="C10804" s="182" t="s">
        <v>171</v>
      </c>
      <c r="D10804" s="183"/>
      <c r="E10804" s="188" t="s">
        <v>15193</v>
      </c>
      <c r="F10804" s="186">
        <v>0</v>
      </c>
      <c r="G10804" s="185" t="s">
        <v>6096</v>
      </c>
      <c r="H10804" s="110" t="s">
        <v>6370</v>
      </c>
      <c r="I10804" s="110"/>
    </row>
    <row r="10805" spans="1:9" ht="11.25" customHeight="1" x14ac:dyDescent="0.2">
      <c r="A10805" s="181">
        <v>107527</v>
      </c>
      <c r="B10805" s="182" t="s">
        <v>4684</v>
      </c>
      <c r="C10805" s="182" t="s">
        <v>178</v>
      </c>
      <c r="D10805" s="183">
        <v>44589</v>
      </c>
      <c r="E10805" s="188" t="s">
        <v>7328</v>
      </c>
      <c r="F10805" s="186">
        <v>0</v>
      </c>
      <c r="G10805" s="185" t="s">
        <v>8755</v>
      </c>
      <c r="H10805" s="110" t="s">
        <v>6319</v>
      </c>
      <c r="I10805" s="110"/>
    </row>
    <row r="10806" spans="1:9" ht="11.25" customHeight="1" x14ac:dyDescent="0.2">
      <c r="A10806" s="181">
        <v>107528</v>
      </c>
      <c r="B10806" s="182" t="s">
        <v>4683</v>
      </c>
      <c r="C10806" s="182" t="s">
        <v>178</v>
      </c>
      <c r="D10806" s="183"/>
      <c r="E10806" s="188" t="s">
        <v>15193</v>
      </c>
      <c r="F10806" s="186">
        <v>1275</v>
      </c>
      <c r="G10806" s="185" t="s">
        <v>13065</v>
      </c>
      <c r="H10806" s="110" t="s">
        <v>6141</v>
      </c>
      <c r="I10806" s="110"/>
    </row>
    <row r="10807" spans="1:9" ht="11.25" customHeight="1" x14ac:dyDescent="0.2">
      <c r="A10807" s="181">
        <v>107529</v>
      </c>
      <c r="B10807" s="182" t="s">
        <v>4676</v>
      </c>
      <c r="C10807" s="182" t="s">
        <v>178</v>
      </c>
      <c r="D10807" s="183"/>
      <c r="E10807" s="188" t="s">
        <v>15193</v>
      </c>
      <c r="F10807" s="186">
        <v>0</v>
      </c>
      <c r="G10807" s="185" t="s">
        <v>6636</v>
      </c>
      <c r="H10807" s="110" t="s">
        <v>6664</v>
      </c>
      <c r="I10807" s="110"/>
    </row>
    <row r="10808" spans="1:9" ht="11.25" customHeight="1" x14ac:dyDescent="0.2">
      <c r="A10808" s="181">
        <v>107530</v>
      </c>
      <c r="B10808" s="182" t="s">
        <v>4716</v>
      </c>
      <c r="C10808" s="182" t="s">
        <v>171</v>
      </c>
      <c r="D10808" s="183"/>
      <c r="E10808" s="188" t="s">
        <v>15193</v>
      </c>
      <c r="F10808" s="186">
        <v>0</v>
      </c>
      <c r="G10808" s="185" t="s">
        <v>6636</v>
      </c>
      <c r="H10808" s="110" t="s">
        <v>6664</v>
      </c>
      <c r="I10808" s="110"/>
    </row>
    <row r="10809" spans="1:9" ht="11.25" customHeight="1" x14ac:dyDescent="0.2">
      <c r="A10809" s="181">
        <v>107531</v>
      </c>
      <c r="B10809" s="182" t="s">
        <v>4680</v>
      </c>
      <c r="C10809" s="182" t="s">
        <v>178</v>
      </c>
      <c r="D10809" s="183"/>
      <c r="E10809" s="188" t="s">
        <v>15193</v>
      </c>
      <c r="F10809" s="186">
        <v>0</v>
      </c>
      <c r="G10809" s="185" t="s">
        <v>13067</v>
      </c>
      <c r="H10809" s="110" t="s">
        <v>6236</v>
      </c>
      <c r="I10809" s="110"/>
    </row>
    <row r="10810" spans="1:9" ht="11.25" customHeight="1" x14ac:dyDescent="0.2">
      <c r="A10810" s="181">
        <v>107532</v>
      </c>
      <c r="B10810" s="182" t="s">
        <v>5131</v>
      </c>
      <c r="C10810" s="182" t="s">
        <v>171</v>
      </c>
      <c r="D10810" s="183"/>
      <c r="E10810" s="188" t="s">
        <v>15193</v>
      </c>
      <c r="F10810" s="186">
        <v>0</v>
      </c>
      <c r="G10810" s="185" t="s">
        <v>6096</v>
      </c>
      <c r="H10810" s="110" t="s">
        <v>6194</v>
      </c>
      <c r="I10810" s="110"/>
    </row>
    <row r="10811" spans="1:9" ht="11.25" customHeight="1" x14ac:dyDescent="0.2">
      <c r="A10811" s="181">
        <v>107533</v>
      </c>
      <c r="B10811" s="182" t="s">
        <v>5012</v>
      </c>
      <c r="C10811" s="182" t="s">
        <v>178</v>
      </c>
      <c r="D10811" s="183"/>
      <c r="E10811" s="188" t="s">
        <v>15193</v>
      </c>
      <c r="F10811" s="186">
        <v>0</v>
      </c>
      <c r="G10811" s="185" t="s">
        <v>13068</v>
      </c>
      <c r="H10811" s="110" t="s">
        <v>6236</v>
      </c>
      <c r="I10811" s="110"/>
    </row>
    <row r="10812" spans="1:9" ht="11.25" customHeight="1" x14ac:dyDescent="0.2">
      <c r="A10812" s="181">
        <v>107534</v>
      </c>
      <c r="B10812" s="182" t="s">
        <v>9926</v>
      </c>
      <c r="C10812" s="182" t="s">
        <v>178</v>
      </c>
      <c r="D10812" s="183"/>
      <c r="E10812" s="188" t="s">
        <v>15193</v>
      </c>
      <c r="F10812" s="186">
        <v>0</v>
      </c>
      <c r="G10812" s="185" t="s">
        <v>13069</v>
      </c>
      <c r="H10812" s="110" t="s">
        <v>6236</v>
      </c>
      <c r="I10812" s="110"/>
    </row>
    <row r="10813" spans="1:9" ht="11.25" customHeight="1" x14ac:dyDescent="0.2">
      <c r="A10813" s="181">
        <v>107535</v>
      </c>
      <c r="B10813" s="182" t="s">
        <v>5036</v>
      </c>
      <c r="C10813" s="182" t="s">
        <v>178</v>
      </c>
      <c r="D10813" s="183"/>
      <c r="E10813" s="188" t="s">
        <v>15193</v>
      </c>
      <c r="F10813" s="186">
        <v>0</v>
      </c>
      <c r="G10813" s="185" t="s">
        <v>6096</v>
      </c>
      <c r="H10813" s="110" t="s">
        <v>8276</v>
      </c>
      <c r="I10813" s="110"/>
    </row>
    <row r="10814" spans="1:9" ht="11.25" customHeight="1" x14ac:dyDescent="0.2">
      <c r="A10814" s="181">
        <v>107536</v>
      </c>
      <c r="B10814" s="182" t="s">
        <v>5091</v>
      </c>
      <c r="C10814" s="182" t="s">
        <v>178</v>
      </c>
      <c r="D10814" s="183"/>
      <c r="E10814" s="188" t="s">
        <v>15193</v>
      </c>
      <c r="F10814" s="186">
        <v>0</v>
      </c>
      <c r="G10814" s="185" t="s">
        <v>6096</v>
      </c>
      <c r="H10814" s="110" t="s">
        <v>7296</v>
      </c>
      <c r="I10814" s="110"/>
    </row>
    <row r="10815" spans="1:9" ht="11.25" customHeight="1" x14ac:dyDescent="0.2">
      <c r="A10815" s="181">
        <v>107537</v>
      </c>
      <c r="B10815" s="182" t="s">
        <v>9925</v>
      </c>
      <c r="C10815" s="182" t="s">
        <v>178</v>
      </c>
      <c r="D10815" s="183"/>
      <c r="E10815" s="188" t="s">
        <v>15193</v>
      </c>
      <c r="F10815" s="186">
        <v>0</v>
      </c>
      <c r="G10815" s="185" t="s">
        <v>6096</v>
      </c>
      <c r="H10815" s="110" t="s">
        <v>6121</v>
      </c>
      <c r="I10815" s="110"/>
    </row>
    <row r="10816" spans="1:9" ht="11.25" customHeight="1" x14ac:dyDescent="0.2">
      <c r="A10816" s="181">
        <v>107538</v>
      </c>
      <c r="B10816" s="182" t="s">
        <v>9924</v>
      </c>
      <c r="C10816" s="182" t="s">
        <v>178</v>
      </c>
      <c r="D10816" s="183"/>
      <c r="E10816" s="188" t="s">
        <v>15193</v>
      </c>
      <c r="F10816" s="186">
        <v>0</v>
      </c>
      <c r="G10816" s="185" t="s">
        <v>13070</v>
      </c>
      <c r="H10816" s="110" t="s">
        <v>6236</v>
      </c>
      <c r="I10816" s="110"/>
    </row>
    <row r="10817" spans="1:9" ht="11.25" customHeight="1" x14ac:dyDescent="0.2">
      <c r="A10817" s="181">
        <v>107539</v>
      </c>
      <c r="B10817" s="182" t="s">
        <v>9923</v>
      </c>
      <c r="C10817" s="182" t="s">
        <v>178</v>
      </c>
      <c r="D10817" s="184"/>
      <c r="E10817" s="188" t="s">
        <v>15193</v>
      </c>
      <c r="F10817" s="186">
        <v>0</v>
      </c>
      <c r="G10817" s="185" t="s">
        <v>13071</v>
      </c>
      <c r="H10817" s="110" t="s">
        <v>6178</v>
      </c>
      <c r="I10817" s="110"/>
    </row>
    <row r="10818" spans="1:9" ht="11.25" customHeight="1" x14ac:dyDescent="0.2">
      <c r="A10818" s="181">
        <v>107540</v>
      </c>
      <c r="B10818" s="182" t="s">
        <v>9922</v>
      </c>
      <c r="C10818" s="182" t="s">
        <v>178</v>
      </c>
      <c r="D10818" s="183"/>
      <c r="E10818" s="188" t="s">
        <v>15193</v>
      </c>
      <c r="F10818" s="186">
        <v>0</v>
      </c>
      <c r="G10818" s="185" t="s">
        <v>13072</v>
      </c>
      <c r="H10818" s="110" t="s">
        <v>6178</v>
      </c>
      <c r="I10818" s="110"/>
    </row>
    <row r="10819" spans="1:9" ht="11.25" customHeight="1" x14ac:dyDescent="0.2">
      <c r="A10819" s="181">
        <v>107541</v>
      </c>
      <c r="B10819" s="182" t="s">
        <v>9921</v>
      </c>
      <c r="C10819" s="182" t="s">
        <v>178</v>
      </c>
      <c r="D10819" s="183"/>
      <c r="E10819" s="188" t="s">
        <v>15193</v>
      </c>
      <c r="F10819" s="186">
        <v>0</v>
      </c>
      <c r="G10819" s="185" t="s">
        <v>13073</v>
      </c>
      <c r="H10819" s="110" t="s">
        <v>6178</v>
      </c>
      <c r="I10819" s="110"/>
    </row>
    <row r="10820" spans="1:9" ht="11.25" customHeight="1" x14ac:dyDescent="0.2">
      <c r="A10820" s="181">
        <v>107542</v>
      </c>
      <c r="B10820" s="182" t="s">
        <v>9920</v>
      </c>
      <c r="C10820" s="182" t="s">
        <v>178</v>
      </c>
      <c r="D10820" s="183"/>
      <c r="E10820" s="188" t="s">
        <v>15193</v>
      </c>
      <c r="F10820" s="186">
        <v>0</v>
      </c>
      <c r="G10820" s="185" t="s">
        <v>13074</v>
      </c>
      <c r="H10820" s="110" t="s">
        <v>7184</v>
      </c>
      <c r="I10820" s="110"/>
    </row>
    <row r="10821" spans="1:9" ht="11.25" customHeight="1" x14ac:dyDescent="0.2">
      <c r="A10821" s="181">
        <v>107543</v>
      </c>
      <c r="B10821" s="182" t="s">
        <v>5819</v>
      </c>
      <c r="C10821" s="182" t="s">
        <v>178</v>
      </c>
      <c r="D10821" s="184"/>
      <c r="E10821" s="188" t="s">
        <v>15193</v>
      </c>
      <c r="F10821" s="186">
        <v>0</v>
      </c>
      <c r="G10821" s="185" t="s">
        <v>13076</v>
      </c>
      <c r="H10821" s="110" t="s">
        <v>6272</v>
      </c>
      <c r="I10821" s="110"/>
    </row>
    <row r="10822" spans="1:9" ht="11.25" customHeight="1" x14ac:dyDescent="0.2">
      <c r="A10822" s="181">
        <v>107544</v>
      </c>
      <c r="B10822" s="182" t="s">
        <v>4971</v>
      </c>
      <c r="C10822" s="182" t="s">
        <v>178</v>
      </c>
      <c r="D10822" s="183">
        <v>43685</v>
      </c>
      <c r="E10822" s="188" t="s">
        <v>15195</v>
      </c>
      <c r="F10822" s="186">
        <v>0</v>
      </c>
      <c r="G10822" s="185" t="s">
        <v>8755</v>
      </c>
      <c r="H10822" s="110" t="s">
        <v>6319</v>
      </c>
      <c r="I10822" s="110"/>
    </row>
    <row r="10823" spans="1:9" ht="11.25" customHeight="1" x14ac:dyDescent="0.2">
      <c r="A10823" s="181">
        <v>107545</v>
      </c>
      <c r="B10823" s="182" t="s">
        <v>4977</v>
      </c>
      <c r="C10823" s="182" t="s">
        <v>178</v>
      </c>
      <c r="D10823" s="183"/>
      <c r="E10823" s="188" t="s">
        <v>15193</v>
      </c>
      <c r="F10823" s="186">
        <v>212415</v>
      </c>
      <c r="G10823" s="185" t="s">
        <v>8755</v>
      </c>
      <c r="H10823" s="110" t="s">
        <v>6319</v>
      </c>
      <c r="I10823" s="110"/>
    </row>
    <row r="10824" spans="1:9" ht="11.25" customHeight="1" x14ac:dyDescent="0.2">
      <c r="A10824" s="181">
        <v>107546</v>
      </c>
      <c r="B10824" s="182" t="s">
        <v>4981</v>
      </c>
      <c r="C10824" s="182" t="s">
        <v>178</v>
      </c>
      <c r="D10824" s="183"/>
      <c r="E10824" s="188" t="s">
        <v>15193</v>
      </c>
      <c r="F10824" s="186">
        <v>0</v>
      </c>
      <c r="G10824" s="185" t="s">
        <v>13079</v>
      </c>
      <c r="H10824" s="110" t="s">
        <v>6141</v>
      </c>
      <c r="I10824" s="110"/>
    </row>
    <row r="10825" spans="1:9" ht="11.25" customHeight="1" x14ac:dyDescent="0.2">
      <c r="A10825" s="181">
        <v>107547</v>
      </c>
      <c r="B10825" s="182" t="s">
        <v>9919</v>
      </c>
      <c r="C10825" s="182" t="s">
        <v>178</v>
      </c>
      <c r="D10825" s="183"/>
      <c r="E10825" s="188" t="s">
        <v>15193</v>
      </c>
      <c r="F10825" s="186">
        <v>0</v>
      </c>
      <c r="G10825" s="185" t="s">
        <v>13081</v>
      </c>
      <c r="H10825" s="110" t="s">
        <v>6121</v>
      </c>
      <c r="I10825" s="110"/>
    </row>
    <row r="10826" spans="1:9" ht="11.25" customHeight="1" x14ac:dyDescent="0.2">
      <c r="A10826" s="181">
        <v>107548</v>
      </c>
      <c r="B10826" s="182" t="s">
        <v>9918</v>
      </c>
      <c r="C10826" s="182" t="s">
        <v>178</v>
      </c>
      <c r="D10826" s="183"/>
      <c r="E10826" s="188" t="s">
        <v>15193</v>
      </c>
      <c r="F10826" s="186">
        <v>0</v>
      </c>
      <c r="G10826" s="185" t="s">
        <v>13082</v>
      </c>
      <c r="H10826" s="110" t="s">
        <v>6406</v>
      </c>
      <c r="I10826" s="110"/>
    </row>
    <row r="10827" spans="1:9" ht="11.25" customHeight="1" x14ac:dyDescent="0.2">
      <c r="A10827" s="181">
        <v>107549</v>
      </c>
      <c r="B10827" s="182" t="s">
        <v>9917</v>
      </c>
      <c r="C10827" s="182" t="s">
        <v>178</v>
      </c>
      <c r="D10827" s="183">
        <v>44194</v>
      </c>
      <c r="E10827" s="188" t="s">
        <v>15196</v>
      </c>
      <c r="F10827" s="186">
        <v>0</v>
      </c>
      <c r="G10827" s="185" t="s">
        <v>13083</v>
      </c>
      <c r="H10827" s="110" t="s">
        <v>6406</v>
      </c>
      <c r="I10827" s="110"/>
    </row>
    <row r="10828" spans="1:9" ht="11.25" customHeight="1" x14ac:dyDescent="0.2">
      <c r="A10828" s="181">
        <v>107550</v>
      </c>
      <c r="B10828" s="182" t="s">
        <v>6126</v>
      </c>
      <c r="C10828" s="182" t="s">
        <v>178</v>
      </c>
      <c r="D10828" s="183"/>
      <c r="E10828" s="188" t="s">
        <v>15193</v>
      </c>
      <c r="F10828" s="186">
        <v>1762104</v>
      </c>
      <c r="G10828" s="185" t="s">
        <v>13084</v>
      </c>
      <c r="H10828" s="110" t="s">
        <v>6406</v>
      </c>
      <c r="I10828" s="110"/>
    </row>
    <row r="10829" spans="1:9" ht="11.25" customHeight="1" x14ac:dyDescent="0.2">
      <c r="A10829" s="181">
        <v>107551</v>
      </c>
      <c r="B10829" s="182" t="s">
        <v>5821</v>
      </c>
      <c r="C10829" s="182" t="s">
        <v>178</v>
      </c>
      <c r="D10829" s="183">
        <v>44194</v>
      </c>
      <c r="E10829" s="188" t="s">
        <v>15196</v>
      </c>
      <c r="F10829" s="186">
        <v>0</v>
      </c>
      <c r="G10829" s="185" t="s">
        <v>13086</v>
      </c>
      <c r="H10829" s="110" t="s">
        <v>6664</v>
      </c>
      <c r="I10829" s="110"/>
    </row>
    <row r="10830" spans="1:9" ht="11.25" customHeight="1" x14ac:dyDescent="0.2">
      <c r="A10830" s="181">
        <v>107552</v>
      </c>
      <c r="B10830" s="182" t="s">
        <v>6125</v>
      </c>
      <c r="C10830" s="182" t="s">
        <v>178</v>
      </c>
      <c r="D10830" s="183">
        <v>44194</v>
      </c>
      <c r="E10830" s="188" t="s">
        <v>15196</v>
      </c>
      <c r="F10830" s="186">
        <v>725771</v>
      </c>
      <c r="G10830" s="185" t="s">
        <v>13087</v>
      </c>
      <c r="H10830" s="110" t="s">
        <v>6664</v>
      </c>
      <c r="I10830" s="110"/>
    </row>
    <row r="10831" spans="1:9" ht="11.25" customHeight="1" x14ac:dyDescent="0.2">
      <c r="A10831" s="181">
        <v>107553</v>
      </c>
      <c r="B10831" s="182" t="s">
        <v>5826</v>
      </c>
      <c r="C10831" s="182" t="s">
        <v>178</v>
      </c>
      <c r="D10831" s="184">
        <v>44194</v>
      </c>
      <c r="E10831" s="188" t="s">
        <v>15196</v>
      </c>
      <c r="F10831" s="186">
        <v>25579</v>
      </c>
      <c r="G10831" s="185" t="s">
        <v>13089</v>
      </c>
      <c r="H10831" s="110" t="s">
        <v>6664</v>
      </c>
      <c r="I10831" s="110"/>
    </row>
    <row r="10832" spans="1:9" ht="11.25" customHeight="1" x14ac:dyDescent="0.2">
      <c r="A10832" s="181">
        <v>107554</v>
      </c>
      <c r="B10832" s="182" t="s">
        <v>5823</v>
      </c>
      <c r="C10832" s="182" t="s">
        <v>178</v>
      </c>
      <c r="D10832" s="183"/>
      <c r="E10832" s="188" t="s">
        <v>15193</v>
      </c>
      <c r="F10832" s="186">
        <v>54516.01</v>
      </c>
      <c r="G10832" s="185" t="s">
        <v>12187</v>
      </c>
      <c r="H10832" s="110" t="s">
        <v>6236</v>
      </c>
      <c r="I10832" s="110"/>
    </row>
    <row r="10833" spans="1:9" ht="11.25" customHeight="1" x14ac:dyDescent="0.2">
      <c r="A10833" s="181">
        <v>107555</v>
      </c>
      <c r="B10833" s="182" t="s">
        <v>5822</v>
      </c>
      <c r="C10833" s="182" t="s">
        <v>178</v>
      </c>
      <c r="D10833" s="183">
        <v>44194</v>
      </c>
      <c r="E10833" s="188" t="s">
        <v>15196</v>
      </c>
      <c r="F10833" s="186">
        <v>0</v>
      </c>
      <c r="G10833" s="185" t="s">
        <v>11793</v>
      </c>
      <c r="H10833" s="110" t="s">
        <v>6664</v>
      </c>
      <c r="I10833" s="110"/>
    </row>
    <row r="10834" spans="1:9" ht="11.25" customHeight="1" x14ac:dyDescent="0.2">
      <c r="A10834" s="181">
        <v>107556</v>
      </c>
      <c r="B10834" s="182" t="s">
        <v>5820</v>
      </c>
      <c r="C10834" s="182" t="s">
        <v>178</v>
      </c>
      <c r="D10834" s="183">
        <v>44194</v>
      </c>
      <c r="E10834" s="188" t="s">
        <v>15196</v>
      </c>
      <c r="F10834" s="186">
        <v>73918</v>
      </c>
      <c r="G10834" s="185" t="s">
        <v>13092</v>
      </c>
      <c r="H10834" s="110" t="s">
        <v>6664</v>
      </c>
      <c r="I10834" s="110"/>
    </row>
    <row r="10835" spans="1:9" ht="11.25" customHeight="1" x14ac:dyDescent="0.2">
      <c r="A10835" s="181">
        <v>107557</v>
      </c>
      <c r="B10835" s="182" t="s">
        <v>6123</v>
      </c>
      <c r="C10835" s="182" t="s">
        <v>178</v>
      </c>
      <c r="D10835" s="183"/>
      <c r="E10835" s="188" t="s">
        <v>15193</v>
      </c>
      <c r="F10835" s="186">
        <v>49642</v>
      </c>
      <c r="G10835" s="185" t="s">
        <v>13093</v>
      </c>
      <c r="H10835" s="110" t="s">
        <v>6236</v>
      </c>
      <c r="I10835" s="110"/>
    </row>
    <row r="10836" spans="1:9" ht="11.25" customHeight="1" x14ac:dyDescent="0.2">
      <c r="A10836" s="181">
        <v>107558</v>
      </c>
      <c r="B10836" s="182" t="s">
        <v>9916</v>
      </c>
      <c r="C10836" s="182" t="s">
        <v>178</v>
      </c>
      <c r="D10836" s="183"/>
      <c r="E10836" s="188" t="s">
        <v>15193</v>
      </c>
      <c r="F10836" s="186">
        <v>0</v>
      </c>
      <c r="G10836" s="185" t="s">
        <v>13095</v>
      </c>
      <c r="H10836" s="110" t="s">
        <v>6664</v>
      </c>
      <c r="I10836" s="110"/>
    </row>
    <row r="10837" spans="1:9" ht="11.25" customHeight="1" x14ac:dyDescent="0.2">
      <c r="A10837" s="181">
        <v>107559</v>
      </c>
      <c r="B10837" s="182" t="s">
        <v>9915</v>
      </c>
      <c r="C10837" s="182" t="s">
        <v>178</v>
      </c>
      <c r="D10837" s="183">
        <v>44194</v>
      </c>
      <c r="E10837" s="188" t="s">
        <v>15196</v>
      </c>
      <c r="F10837" s="186">
        <v>0</v>
      </c>
      <c r="G10837" s="185" t="s">
        <v>8755</v>
      </c>
      <c r="H10837" s="110" t="s">
        <v>6319</v>
      </c>
      <c r="I10837" s="110"/>
    </row>
    <row r="10838" spans="1:9" ht="11.25" customHeight="1" x14ac:dyDescent="0.2">
      <c r="A10838" s="181">
        <v>107560</v>
      </c>
      <c r="B10838" s="182" t="s">
        <v>15032</v>
      </c>
      <c r="C10838" s="182" t="s">
        <v>178</v>
      </c>
      <c r="D10838" s="183"/>
      <c r="E10838" s="188" t="s">
        <v>15193</v>
      </c>
      <c r="F10838" s="186">
        <v>61292</v>
      </c>
      <c r="G10838" s="185" t="s">
        <v>6096</v>
      </c>
      <c r="H10838" s="110" t="s">
        <v>6370</v>
      </c>
      <c r="I10838" s="110"/>
    </row>
    <row r="10839" spans="1:9" ht="11.25" customHeight="1" x14ac:dyDescent="0.2">
      <c r="A10839" s="181">
        <v>107561</v>
      </c>
      <c r="B10839" s="182" t="s">
        <v>4906</v>
      </c>
      <c r="C10839" s="182" t="s">
        <v>178</v>
      </c>
      <c r="D10839" s="183">
        <v>44194</v>
      </c>
      <c r="E10839" s="188" t="s">
        <v>15196</v>
      </c>
      <c r="F10839" s="186">
        <v>0</v>
      </c>
      <c r="G10839" s="185" t="s">
        <v>13097</v>
      </c>
      <c r="H10839" s="110" t="s">
        <v>6236</v>
      </c>
      <c r="I10839" s="110"/>
    </row>
    <row r="10840" spans="1:9" ht="11.25" customHeight="1" x14ac:dyDescent="0.2">
      <c r="A10840" s="181">
        <v>107562</v>
      </c>
      <c r="B10840" s="182" t="s">
        <v>4869</v>
      </c>
      <c r="C10840" s="182" t="s">
        <v>178</v>
      </c>
      <c r="D10840" s="183">
        <v>44194</v>
      </c>
      <c r="E10840" s="188" t="s">
        <v>15196</v>
      </c>
      <c r="F10840" s="186">
        <v>471643.01</v>
      </c>
      <c r="G10840" s="185" t="s">
        <v>13098</v>
      </c>
      <c r="H10840" s="110" t="s">
        <v>6236</v>
      </c>
      <c r="I10840" s="110"/>
    </row>
    <row r="10841" spans="1:9" ht="11.25" customHeight="1" x14ac:dyDescent="0.2">
      <c r="A10841" s="181">
        <v>107563</v>
      </c>
      <c r="B10841" s="182" t="s">
        <v>4645</v>
      </c>
      <c r="C10841" s="182" t="s">
        <v>178</v>
      </c>
      <c r="D10841" s="183">
        <v>44194</v>
      </c>
      <c r="E10841" s="188" t="s">
        <v>15196</v>
      </c>
      <c r="F10841" s="186">
        <v>9395240</v>
      </c>
      <c r="G10841" s="185" t="s">
        <v>6096</v>
      </c>
      <c r="H10841" s="110" t="s">
        <v>6370</v>
      </c>
      <c r="I10841" s="110"/>
    </row>
    <row r="10842" spans="1:9" ht="11.25" customHeight="1" x14ac:dyDescent="0.2">
      <c r="A10842" s="181">
        <v>107564</v>
      </c>
      <c r="B10842" s="182" t="s">
        <v>4801</v>
      </c>
      <c r="C10842" s="182" t="s">
        <v>178</v>
      </c>
      <c r="D10842" s="183">
        <v>44194</v>
      </c>
      <c r="E10842" s="188" t="s">
        <v>15196</v>
      </c>
      <c r="F10842" s="186">
        <v>94776</v>
      </c>
      <c r="G10842" s="185" t="s">
        <v>13099</v>
      </c>
      <c r="H10842" s="110" t="s">
        <v>6236</v>
      </c>
      <c r="I10842" s="110"/>
    </row>
    <row r="10843" spans="1:9" ht="11.25" customHeight="1" x14ac:dyDescent="0.2">
      <c r="A10843" s="181">
        <v>107565</v>
      </c>
      <c r="B10843" s="182" t="s">
        <v>5868</v>
      </c>
      <c r="C10843" s="182" t="s">
        <v>178</v>
      </c>
      <c r="D10843" s="183">
        <v>44194</v>
      </c>
      <c r="E10843" s="188" t="s">
        <v>15196</v>
      </c>
      <c r="F10843" s="186">
        <v>160749</v>
      </c>
      <c r="G10843" s="185" t="s">
        <v>6096</v>
      </c>
      <c r="H10843" s="110" t="s">
        <v>6356</v>
      </c>
      <c r="I10843" s="110"/>
    </row>
    <row r="10844" spans="1:9" ht="11.25" customHeight="1" x14ac:dyDescent="0.2">
      <c r="A10844" s="181">
        <v>107566</v>
      </c>
      <c r="B10844" s="182" t="s">
        <v>5858</v>
      </c>
      <c r="C10844" s="182" t="s">
        <v>178</v>
      </c>
      <c r="D10844" s="183"/>
      <c r="E10844" s="188" t="s">
        <v>15193</v>
      </c>
      <c r="F10844" s="186">
        <v>321157</v>
      </c>
      <c r="G10844" s="185" t="s">
        <v>6096</v>
      </c>
      <c r="H10844" s="110" t="s">
        <v>6543</v>
      </c>
      <c r="I10844" s="110"/>
    </row>
    <row r="10845" spans="1:9" ht="11.25" customHeight="1" x14ac:dyDescent="0.2">
      <c r="A10845" s="181">
        <v>107567</v>
      </c>
      <c r="B10845" s="182" t="s">
        <v>5235</v>
      </c>
      <c r="C10845" s="182" t="s">
        <v>178</v>
      </c>
      <c r="D10845" s="183">
        <v>44591</v>
      </c>
      <c r="E10845" s="188" t="s">
        <v>7328</v>
      </c>
      <c r="F10845" s="186">
        <v>0</v>
      </c>
      <c r="G10845" s="185" t="s">
        <v>6096</v>
      </c>
      <c r="H10845" s="110" t="s">
        <v>12931</v>
      </c>
      <c r="I10845" s="110"/>
    </row>
    <row r="10846" spans="1:9" ht="11.25" customHeight="1" x14ac:dyDescent="0.2">
      <c r="A10846" s="181">
        <v>107568</v>
      </c>
      <c r="B10846" s="182" t="s">
        <v>5248</v>
      </c>
      <c r="C10846" s="182" t="s">
        <v>178</v>
      </c>
      <c r="D10846" s="184">
        <v>44591</v>
      </c>
      <c r="E10846" s="188" t="s">
        <v>7328</v>
      </c>
      <c r="F10846" s="186">
        <v>606708.01</v>
      </c>
      <c r="G10846" s="185" t="s">
        <v>13102</v>
      </c>
      <c r="H10846" s="110" t="s">
        <v>6543</v>
      </c>
      <c r="I10846" s="110"/>
    </row>
    <row r="10847" spans="1:9" ht="11.25" customHeight="1" x14ac:dyDescent="0.2">
      <c r="A10847" s="181">
        <v>107569</v>
      </c>
      <c r="B10847" s="182" t="s">
        <v>5338</v>
      </c>
      <c r="C10847" s="182" t="s">
        <v>178</v>
      </c>
      <c r="D10847" s="184"/>
      <c r="E10847" s="188" t="s">
        <v>15193</v>
      </c>
      <c r="F10847" s="186">
        <v>148707.01</v>
      </c>
      <c r="G10847" s="185" t="s">
        <v>12797</v>
      </c>
      <c r="H10847" s="110" t="s">
        <v>7296</v>
      </c>
      <c r="I10847" s="110"/>
    </row>
    <row r="10848" spans="1:9" ht="11.25" customHeight="1" x14ac:dyDescent="0.2">
      <c r="A10848" s="181">
        <v>107570</v>
      </c>
      <c r="B10848" s="182" t="s">
        <v>5011</v>
      </c>
      <c r="C10848" s="182" t="s">
        <v>178</v>
      </c>
      <c r="D10848" s="184">
        <v>44592</v>
      </c>
      <c r="E10848" s="188" t="s">
        <v>7328</v>
      </c>
      <c r="F10848" s="186">
        <v>0</v>
      </c>
      <c r="G10848" s="185" t="s">
        <v>6096</v>
      </c>
      <c r="H10848" s="110" t="s">
        <v>12931</v>
      </c>
      <c r="I10848" s="110"/>
    </row>
    <row r="10849" spans="1:9" ht="11.25" customHeight="1" x14ac:dyDescent="0.2">
      <c r="A10849" s="181">
        <v>107571</v>
      </c>
      <c r="B10849" s="182" t="s">
        <v>15043</v>
      </c>
      <c r="C10849" s="182" t="s">
        <v>178</v>
      </c>
      <c r="D10849" s="183">
        <v>43511</v>
      </c>
      <c r="E10849" s="188" t="s">
        <v>15195</v>
      </c>
      <c r="F10849" s="186">
        <v>216937</v>
      </c>
      <c r="G10849" s="185" t="s">
        <v>6096</v>
      </c>
      <c r="H10849" s="110" t="s">
        <v>12931</v>
      </c>
      <c r="I10849" s="110"/>
    </row>
    <row r="10850" spans="1:9" ht="11.25" customHeight="1" x14ac:dyDescent="0.2">
      <c r="A10850" s="181">
        <v>107572</v>
      </c>
      <c r="B10850" s="182" t="s">
        <v>9260</v>
      </c>
      <c r="C10850" s="182" t="s">
        <v>178</v>
      </c>
      <c r="D10850" s="183">
        <v>44592</v>
      </c>
      <c r="E10850" s="188" t="s">
        <v>7328</v>
      </c>
      <c r="F10850" s="186">
        <v>77768</v>
      </c>
      <c r="G10850" s="185" t="s">
        <v>6096</v>
      </c>
      <c r="H10850" s="110" t="s">
        <v>12931</v>
      </c>
      <c r="I10850" s="110"/>
    </row>
    <row r="10851" spans="1:9" ht="11.25" customHeight="1" x14ac:dyDescent="0.2">
      <c r="A10851" s="181">
        <v>107573</v>
      </c>
      <c r="B10851" s="182" t="s">
        <v>5170</v>
      </c>
      <c r="C10851" s="182" t="s">
        <v>178</v>
      </c>
      <c r="D10851" s="183"/>
      <c r="E10851" s="188" t="s">
        <v>15193</v>
      </c>
      <c r="F10851" s="186">
        <v>468457.01</v>
      </c>
      <c r="G10851" s="185" t="s">
        <v>6096</v>
      </c>
      <c r="H10851" s="110" t="s">
        <v>12931</v>
      </c>
      <c r="I10851" s="110"/>
    </row>
    <row r="10852" spans="1:9" ht="11.25" customHeight="1" x14ac:dyDescent="0.2">
      <c r="A10852" s="181">
        <v>107574</v>
      </c>
      <c r="B10852" s="182" t="s">
        <v>9914</v>
      </c>
      <c r="C10852" s="182" t="s">
        <v>178</v>
      </c>
      <c r="D10852" s="183"/>
      <c r="E10852" s="188" t="s">
        <v>15193</v>
      </c>
      <c r="F10852" s="186">
        <v>0</v>
      </c>
      <c r="G10852" s="185" t="s">
        <v>6096</v>
      </c>
      <c r="H10852" s="110" t="s">
        <v>12931</v>
      </c>
      <c r="I10852" s="110"/>
    </row>
    <row r="10853" spans="1:9" ht="11.25" customHeight="1" x14ac:dyDescent="0.2">
      <c r="A10853" s="181">
        <v>107575</v>
      </c>
      <c r="B10853" s="182" t="s">
        <v>5003</v>
      </c>
      <c r="C10853" s="182" t="s">
        <v>178</v>
      </c>
      <c r="D10853" s="183"/>
      <c r="E10853" s="188" t="s">
        <v>15193</v>
      </c>
      <c r="F10853" s="186">
        <v>0</v>
      </c>
      <c r="G10853" s="185" t="s">
        <v>6096</v>
      </c>
      <c r="H10853" s="110" t="s">
        <v>12931</v>
      </c>
      <c r="I10853" s="110"/>
    </row>
    <row r="10854" spans="1:9" ht="11.25" customHeight="1" x14ac:dyDescent="0.2">
      <c r="A10854" s="181">
        <v>107576</v>
      </c>
      <c r="B10854" s="182" t="s">
        <v>9913</v>
      </c>
      <c r="C10854" s="182" t="s">
        <v>178</v>
      </c>
      <c r="D10854" s="183"/>
      <c r="E10854" s="188" t="s">
        <v>15193</v>
      </c>
      <c r="F10854" s="186">
        <v>0</v>
      </c>
      <c r="G10854" s="185" t="s">
        <v>6096</v>
      </c>
      <c r="H10854" s="110" t="s">
        <v>12931</v>
      </c>
      <c r="I10854" s="110"/>
    </row>
    <row r="10855" spans="1:9" ht="11.25" customHeight="1" x14ac:dyDescent="0.2">
      <c r="A10855" s="181">
        <v>107577</v>
      </c>
      <c r="B10855" s="182" t="s">
        <v>5038</v>
      </c>
      <c r="C10855" s="182" t="s">
        <v>178</v>
      </c>
      <c r="D10855" s="183"/>
      <c r="E10855" s="188" t="s">
        <v>15193</v>
      </c>
      <c r="F10855" s="186">
        <v>0</v>
      </c>
      <c r="G10855" s="185" t="s">
        <v>6096</v>
      </c>
      <c r="H10855" s="110" t="s">
        <v>12931</v>
      </c>
      <c r="I10855" s="110"/>
    </row>
    <row r="10856" spans="1:9" ht="11.25" customHeight="1" x14ac:dyDescent="0.2">
      <c r="A10856" s="181">
        <v>107578</v>
      </c>
      <c r="B10856" s="182" t="s">
        <v>5143</v>
      </c>
      <c r="C10856" s="182" t="s">
        <v>178</v>
      </c>
      <c r="D10856" s="183"/>
      <c r="E10856" s="188" t="s">
        <v>15193</v>
      </c>
      <c r="F10856" s="186">
        <v>0</v>
      </c>
      <c r="G10856" s="185" t="s">
        <v>6096</v>
      </c>
      <c r="H10856" s="110" t="s">
        <v>12931</v>
      </c>
      <c r="I10856" s="110"/>
    </row>
    <row r="10857" spans="1:9" ht="11.25" customHeight="1" x14ac:dyDescent="0.2">
      <c r="A10857" s="181">
        <v>107579</v>
      </c>
      <c r="B10857" s="182" t="s">
        <v>9912</v>
      </c>
      <c r="C10857" s="182" t="s">
        <v>178</v>
      </c>
      <c r="D10857" s="184"/>
      <c r="E10857" s="188" t="s">
        <v>15193</v>
      </c>
      <c r="F10857" s="186">
        <v>0</v>
      </c>
      <c r="G10857" s="185" t="s">
        <v>6096</v>
      </c>
      <c r="H10857" s="110" t="s">
        <v>12931</v>
      </c>
      <c r="I10857" s="110"/>
    </row>
    <row r="10858" spans="1:9" ht="11.25" customHeight="1" x14ac:dyDescent="0.2">
      <c r="A10858" s="181">
        <v>107580</v>
      </c>
      <c r="B10858" s="182" t="s">
        <v>5002</v>
      </c>
      <c r="C10858" s="182" t="s">
        <v>178</v>
      </c>
      <c r="D10858" s="183"/>
      <c r="E10858" s="188" t="s">
        <v>15193</v>
      </c>
      <c r="F10858" s="186">
        <v>0</v>
      </c>
      <c r="G10858" s="185" t="s">
        <v>13104</v>
      </c>
      <c r="H10858" s="110" t="s">
        <v>6141</v>
      </c>
      <c r="I10858" s="110"/>
    </row>
    <row r="10859" spans="1:9" ht="11.25" customHeight="1" x14ac:dyDescent="0.2">
      <c r="A10859" s="181">
        <v>107581</v>
      </c>
      <c r="B10859" s="182" t="s">
        <v>5010</v>
      </c>
      <c r="C10859" s="182" t="s">
        <v>178</v>
      </c>
      <c r="D10859" s="183"/>
      <c r="E10859" s="188" t="s">
        <v>15193</v>
      </c>
      <c r="F10859" s="186">
        <v>0</v>
      </c>
      <c r="G10859" s="185" t="s">
        <v>13105</v>
      </c>
      <c r="H10859" s="110" t="s">
        <v>6141</v>
      </c>
      <c r="I10859" s="110"/>
    </row>
    <row r="10860" spans="1:9" ht="11.25" customHeight="1" x14ac:dyDescent="0.2">
      <c r="A10860" s="181">
        <v>107582</v>
      </c>
      <c r="B10860" s="182" t="s">
        <v>5035</v>
      </c>
      <c r="C10860" s="182" t="s">
        <v>178</v>
      </c>
      <c r="D10860" s="183"/>
      <c r="E10860" s="188" t="s">
        <v>15193</v>
      </c>
      <c r="F10860" s="186">
        <v>0</v>
      </c>
      <c r="G10860" s="185" t="s">
        <v>13107</v>
      </c>
      <c r="H10860" s="110" t="s">
        <v>9796</v>
      </c>
      <c r="I10860" s="110"/>
    </row>
    <row r="10861" spans="1:9" ht="11.25" customHeight="1" x14ac:dyDescent="0.2">
      <c r="A10861" s="181">
        <v>107583</v>
      </c>
      <c r="B10861" s="182" t="s">
        <v>5090</v>
      </c>
      <c r="C10861" s="182" t="s">
        <v>178</v>
      </c>
      <c r="D10861" s="183"/>
      <c r="E10861" s="188" t="s">
        <v>15193</v>
      </c>
      <c r="F10861" s="186">
        <v>0</v>
      </c>
      <c r="G10861" s="185" t="s">
        <v>13109</v>
      </c>
      <c r="H10861" s="110" t="s">
        <v>9796</v>
      </c>
      <c r="I10861" s="110"/>
    </row>
    <row r="10862" spans="1:9" ht="11.25" customHeight="1" x14ac:dyDescent="0.2">
      <c r="A10862" s="181">
        <v>107584</v>
      </c>
      <c r="B10862" s="182" t="s">
        <v>5129</v>
      </c>
      <c r="C10862" s="182" t="s">
        <v>171</v>
      </c>
      <c r="D10862" s="183"/>
      <c r="E10862" s="188" t="s">
        <v>15193</v>
      </c>
      <c r="F10862" s="186">
        <v>0</v>
      </c>
      <c r="G10862" s="185" t="s">
        <v>13111</v>
      </c>
      <c r="H10862" s="110" t="s">
        <v>9796</v>
      </c>
      <c r="I10862" s="110"/>
    </row>
    <row r="10863" spans="1:9" ht="11.25" customHeight="1" x14ac:dyDescent="0.2">
      <c r="A10863" s="181">
        <v>107585</v>
      </c>
      <c r="B10863" s="182" t="s">
        <v>9911</v>
      </c>
      <c r="C10863" s="182" t="s">
        <v>178</v>
      </c>
      <c r="D10863" s="183"/>
      <c r="E10863" s="188" t="s">
        <v>15193</v>
      </c>
      <c r="F10863" s="186">
        <v>0</v>
      </c>
      <c r="G10863" s="185" t="s">
        <v>13113</v>
      </c>
      <c r="H10863" s="110" t="s">
        <v>6319</v>
      </c>
      <c r="I10863" s="110"/>
    </row>
    <row r="10864" spans="1:9" ht="11.25" customHeight="1" x14ac:dyDescent="0.2">
      <c r="A10864" s="181">
        <v>107586</v>
      </c>
      <c r="B10864" s="182" t="s">
        <v>4982</v>
      </c>
      <c r="C10864" s="182" t="s">
        <v>178</v>
      </c>
      <c r="D10864" s="183"/>
      <c r="E10864" s="188" t="s">
        <v>15193</v>
      </c>
      <c r="F10864" s="186">
        <v>0</v>
      </c>
      <c r="G10864" s="185" t="s">
        <v>13113</v>
      </c>
      <c r="H10864" s="110" t="s">
        <v>6319</v>
      </c>
      <c r="I10864" s="110"/>
    </row>
    <row r="10865" spans="1:9" ht="11.25" customHeight="1" x14ac:dyDescent="0.2">
      <c r="A10865" s="181">
        <v>107587</v>
      </c>
      <c r="B10865" s="182" t="s">
        <v>4983</v>
      </c>
      <c r="C10865" s="182" t="s">
        <v>178</v>
      </c>
      <c r="D10865" s="183"/>
      <c r="E10865" s="188" t="s">
        <v>15193</v>
      </c>
      <c r="F10865" s="186">
        <v>0</v>
      </c>
      <c r="G10865" s="185" t="s">
        <v>13113</v>
      </c>
      <c r="H10865" s="110" t="s">
        <v>6319</v>
      </c>
      <c r="I10865" s="110"/>
    </row>
    <row r="10866" spans="1:9" ht="11.25" customHeight="1" x14ac:dyDescent="0.2">
      <c r="A10866" s="181">
        <v>107588</v>
      </c>
      <c r="B10866" s="182" t="s">
        <v>5120</v>
      </c>
      <c r="C10866" s="182" t="s">
        <v>171</v>
      </c>
      <c r="D10866" s="183"/>
      <c r="E10866" s="188" t="s">
        <v>15193</v>
      </c>
      <c r="F10866" s="186">
        <v>0</v>
      </c>
      <c r="G10866" s="185" t="s">
        <v>13113</v>
      </c>
      <c r="H10866" s="110" t="s">
        <v>6319</v>
      </c>
      <c r="I10866" s="110"/>
    </row>
    <row r="10867" spans="1:9" ht="11.25" customHeight="1" x14ac:dyDescent="0.2">
      <c r="A10867" s="181">
        <v>107589</v>
      </c>
      <c r="B10867" s="182" t="s">
        <v>9910</v>
      </c>
      <c r="C10867" s="182" t="s">
        <v>178</v>
      </c>
      <c r="D10867" s="183"/>
      <c r="E10867" s="188" t="s">
        <v>15193</v>
      </c>
      <c r="F10867" s="186">
        <v>0</v>
      </c>
      <c r="G10867" s="185" t="s">
        <v>13113</v>
      </c>
      <c r="H10867" s="110" t="s">
        <v>6319</v>
      </c>
      <c r="I10867" s="110"/>
    </row>
    <row r="10868" spans="1:9" ht="11.25" customHeight="1" x14ac:dyDescent="0.2">
      <c r="A10868" s="181">
        <v>107590</v>
      </c>
      <c r="B10868" s="182" t="s">
        <v>4984</v>
      </c>
      <c r="C10868" s="182" t="s">
        <v>178</v>
      </c>
      <c r="D10868" s="183"/>
      <c r="E10868" s="188" t="s">
        <v>15193</v>
      </c>
      <c r="F10868" s="186">
        <v>0</v>
      </c>
      <c r="G10868" s="185" t="s">
        <v>13113</v>
      </c>
      <c r="H10868" s="110" t="s">
        <v>6319</v>
      </c>
      <c r="I10868" s="110"/>
    </row>
    <row r="10869" spans="1:9" ht="11.25" customHeight="1" x14ac:dyDescent="0.2">
      <c r="A10869" s="181">
        <v>107591</v>
      </c>
      <c r="B10869" s="182" t="s">
        <v>4986</v>
      </c>
      <c r="C10869" s="182" t="s">
        <v>178</v>
      </c>
      <c r="D10869" s="183"/>
      <c r="E10869" s="188" t="s">
        <v>15193</v>
      </c>
      <c r="F10869" s="186">
        <v>0</v>
      </c>
      <c r="G10869" s="185" t="s">
        <v>13113</v>
      </c>
      <c r="H10869" s="110" t="s">
        <v>6319</v>
      </c>
      <c r="I10869" s="110"/>
    </row>
    <row r="10870" spans="1:9" ht="11.25" customHeight="1" x14ac:dyDescent="0.2">
      <c r="A10870" s="181">
        <v>107592</v>
      </c>
      <c r="B10870" s="182" t="s">
        <v>5029</v>
      </c>
      <c r="C10870" s="182" t="s">
        <v>178</v>
      </c>
      <c r="D10870" s="183"/>
      <c r="E10870" s="188" t="s">
        <v>15193</v>
      </c>
      <c r="F10870" s="186">
        <v>0</v>
      </c>
      <c r="G10870" s="185" t="s">
        <v>13113</v>
      </c>
      <c r="H10870" s="110" t="s">
        <v>6319</v>
      </c>
      <c r="I10870" s="110"/>
    </row>
    <row r="10871" spans="1:9" ht="11.25" customHeight="1" x14ac:dyDescent="0.2">
      <c r="A10871" s="181">
        <v>107593</v>
      </c>
      <c r="B10871" s="182" t="s">
        <v>5121</v>
      </c>
      <c r="C10871" s="182" t="s">
        <v>171</v>
      </c>
      <c r="D10871" s="183"/>
      <c r="E10871" s="188" t="s">
        <v>15193</v>
      </c>
      <c r="F10871" s="186">
        <v>0</v>
      </c>
      <c r="G10871" s="185" t="s">
        <v>13113</v>
      </c>
      <c r="H10871" s="110" t="s">
        <v>6319</v>
      </c>
      <c r="I10871" s="110"/>
    </row>
    <row r="10872" spans="1:9" ht="11.25" customHeight="1" x14ac:dyDescent="0.2">
      <c r="A10872" s="181">
        <v>107594</v>
      </c>
      <c r="B10872" s="182" t="s">
        <v>9909</v>
      </c>
      <c r="C10872" s="182" t="s">
        <v>178</v>
      </c>
      <c r="D10872" s="183"/>
      <c r="E10872" s="188" t="s">
        <v>15193</v>
      </c>
      <c r="F10872" s="186">
        <v>0</v>
      </c>
      <c r="G10872" s="185" t="s">
        <v>13113</v>
      </c>
      <c r="H10872" s="110" t="s">
        <v>6319</v>
      </c>
      <c r="I10872" s="110"/>
    </row>
    <row r="10873" spans="1:9" ht="11.25" customHeight="1" x14ac:dyDescent="0.2">
      <c r="A10873" s="181">
        <v>107595</v>
      </c>
      <c r="B10873" s="182" t="s">
        <v>4985</v>
      </c>
      <c r="C10873" s="182" t="s">
        <v>178</v>
      </c>
      <c r="D10873" s="184"/>
      <c r="E10873" s="188" t="s">
        <v>15193</v>
      </c>
      <c r="F10873" s="186">
        <v>0</v>
      </c>
      <c r="G10873" s="185" t="s">
        <v>13113</v>
      </c>
      <c r="H10873" s="110" t="s">
        <v>6319</v>
      </c>
      <c r="I10873" s="110"/>
    </row>
    <row r="10874" spans="1:9" ht="11.25" customHeight="1" x14ac:dyDescent="0.2">
      <c r="A10874" s="181">
        <v>107596</v>
      </c>
      <c r="B10874" s="182" t="s">
        <v>4987</v>
      </c>
      <c r="C10874" s="182" t="s">
        <v>178</v>
      </c>
      <c r="D10874" s="184"/>
      <c r="E10874" s="188" t="s">
        <v>15193</v>
      </c>
      <c r="F10874" s="186">
        <v>0</v>
      </c>
      <c r="G10874" s="185" t="s">
        <v>13113</v>
      </c>
      <c r="H10874" s="110" t="s">
        <v>6319</v>
      </c>
      <c r="I10874" s="110"/>
    </row>
    <row r="10875" spans="1:9" ht="11.25" customHeight="1" x14ac:dyDescent="0.2">
      <c r="A10875" s="181">
        <v>107597</v>
      </c>
      <c r="B10875" s="182" t="s">
        <v>5074</v>
      </c>
      <c r="C10875" s="182" t="s">
        <v>178</v>
      </c>
      <c r="D10875" s="183"/>
      <c r="E10875" s="188" t="s">
        <v>15193</v>
      </c>
      <c r="F10875" s="186">
        <v>0</v>
      </c>
      <c r="G10875" s="185" t="s">
        <v>13126</v>
      </c>
      <c r="H10875" s="110" t="s">
        <v>6266</v>
      </c>
      <c r="I10875" s="110"/>
    </row>
    <row r="10876" spans="1:9" ht="11.25" customHeight="1" x14ac:dyDescent="0.2">
      <c r="A10876" s="181">
        <v>107598</v>
      </c>
      <c r="B10876" s="182" t="s">
        <v>5122</v>
      </c>
      <c r="C10876" s="182" t="s">
        <v>171</v>
      </c>
      <c r="D10876" s="183"/>
      <c r="E10876" s="188" t="s">
        <v>15193</v>
      </c>
      <c r="F10876" s="186">
        <v>0</v>
      </c>
      <c r="G10876" s="185" t="s">
        <v>13128</v>
      </c>
      <c r="H10876" s="110" t="s">
        <v>6266</v>
      </c>
      <c r="I10876" s="110"/>
    </row>
    <row r="10877" spans="1:9" ht="11.25" customHeight="1" x14ac:dyDescent="0.2">
      <c r="A10877" s="181">
        <v>107599</v>
      </c>
      <c r="B10877" s="182" t="s">
        <v>4988</v>
      </c>
      <c r="C10877" s="182" t="s">
        <v>178</v>
      </c>
      <c r="D10877" s="183">
        <v>43766</v>
      </c>
      <c r="E10877" s="188" t="s">
        <v>15195</v>
      </c>
      <c r="F10877" s="186">
        <v>0</v>
      </c>
      <c r="G10877" s="185" t="s">
        <v>11389</v>
      </c>
      <c r="H10877" s="110" t="s">
        <v>6543</v>
      </c>
      <c r="I10877" s="110"/>
    </row>
    <row r="10878" spans="1:9" ht="11.25" customHeight="1" x14ac:dyDescent="0.2">
      <c r="A10878" s="181">
        <v>107600</v>
      </c>
      <c r="B10878" s="182" t="s">
        <v>5031</v>
      </c>
      <c r="C10878" s="182" t="s">
        <v>178</v>
      </c>
      <c r="D10878" s="183">
        <v>43789</v>
      </c>
      <c r="E10878" s="188" t="s">
        <v>15195</v>
      </c>
      <c r="F10878" s="186">
        <v>104757</v>
      </c>
      <c r="G10878" s="185" t="s">
        <v>13129</v>
      </c>
      <c r="H10878" s="110" t="s">
        <v>6266</v>
      </c>
      <c r="I10878" s="110"/>
    </row>
    <row r="10879" spans="1:9" ht="11.25" customHeight="1" x14ac:dyDescent="0.2">
      <c r="A10879" s="181">
        <v>107601</v>
      </c>
      <c r="B10879" s="182" t="s">
        <v>5075</v>
      </c>
      <c r="C10879" s="182" t="s">
        <v>178</v>
      </c>
      <c r="D10879" s="183">
        <v>43766</v>
      </c>
      <c r="E10879" s="188" t="s">
        <v>15195</v>
      </c>
      <c r="F10879" s="186">
        <v>146966</v>
      </c>
      <c r="G10879" s="185" t="s">
        <v>13130</v>
      </c>
      <c r="H10879" s="110" t="s">
        <v>6266</v>
      </c>
      <c r="I10879" s="110"/>
    </row>
    <row r="10880" spans="1:9" ht="11.25" customHeight="1" x14ac:dyDescent="0.2">
      <c r="A10880" s="181">
        <v>107602</v>
      </c>
      <c r="B10880" s="182" t="s">
        <v>5123</v>
      </c>
      <c r="C10880" s="182" t="s">
        <v>171</v>
      </c>
      <c r="D10880" s="183"/>
      <c r="E10880" s="188" t="s">
        <v>15193</v>
      </c>
      <c r="F10880" s="186">
        <v>124929</v>
      </c>
      <c r="G10880" s="185" t="s">
        <v>13132</v>
      </c>
      <c r="H10880" s="110" t="s">
        <v>6266</v>
      </c>
      <c r="I10880" s="110"/>
    </row>
    <row r="10881" spans="1:9" ht="11.25" customHeight="1" x14ac:dyDescent="0.2">
      <c r="A10881" s="181">
        <v>107603</v>
      </c>
      <c r="B10881" s="182" t="s">
        <v>5032</v>
      </c>
      <c r="C10881" s="182" t="s">
        <v>178</v>
      </c>
      <c r="D10881" s="183"/>
      <c r="E10881" s="188" t="s">
        <v>15193</v>
      </c>
      <c r="F10881" s="186">
        <v>0</v>
      </c>
      <c r="G10881" s="185" t="s">
        <v>13134</v>
      </c>
      <c r="H10881" s="110" t="s">
        <v>6266</v>
      </c>
      <c r="I10881" s="110"/>
    </row>
    <row r="10882" spans="1:9" ht="11.25" customHeight="1" x14ac:dyDescent="0.2">
      <c r="A10882" s="181">
        <v>107604</v>
      </c>
      <c r="B10882" s="182" t="s">
        <v>5076</v>
      </c>
      <c r="C10882" s="182" t="s">
        <v>178</v>
      </c>
      <c r="D10882" s="183">
        <v>43766</v>
      </c>
      <c r="E10882" s="188" t="s">
        <v>15195</v>
      </c>
      <c r="F10882" s="186">
        <v>0</v>
      </c>
      <c r="G10882" s="185" t="s">
        <v>13135</v>
      </c>
      <c r="H10882" s="110" t="s">
        <v>6543</v>
      </c>
      <c r="I10882" s="110"/>
    </row>
    <row r="10883" spans="1:9" ht="11.25" customHeight="1" x14ac:dyDescent="0.2">
      <c r="A10883" s="181">
        <v>107605</v>
      </c>
      <c r="B10883" s="182" t="s">
        <v>5124</v>
      </c>
      <c r="C10883" s="182" t="s">
        <v>171</v>
      </c>
      <c r="D10883" s="183"/>
      <c r="E10883" s="188" t="s">
        <v>15193</v>
      </c>
      <c r="F10883" s="186">
        <v>211741</v>
      </c>
      <c r="G10883" s="185" t="s">
        <v>13136</v>
      </c>
      <c r="H10883" s="110" t="s">
        <v>6266</v>
      </c>
      <c r="I10883" s="110"/>
    </row>
    <row r="10884" spans="1:9" ht="11.25" customHeight="1" x14ac:dyDescent="0.2">
      <c r="A10884" s="181">
        <v>107606</v>
      </c>
      <c r="B10884" s="182" t="s">
        <v>4989</v>
      </c>
      <c r="C10884" s="182" t="s">
        <v>178</v>
      </c>
      <c r="D10884" s="183"/>
      <c r="E10884" s="188" t="s">
        <v>15193</v>
      </c>
      <c r="F10884" s="186">
        <v>0</v>
      </c>
      <c r="G10884" s="185" t="s">
        <v>13138</v>
      </c>
      <c r="H10884" s="110" t="s">
        <v>6266</v>
      </c>
      <c r="I10884" s="110"/>
    </row>
    <row r="10885" spans="1:9" ht="11.25" customHeight="1" x14ac:dyDescent="0.2">
      <c r="A10885" s="181">
        <v>107607</v>
      </c>
      <c r="B10885" s="182" t="s">
        <v>9908</v>
      </c>
      <c r="C10885" s="182" t="s">
        <v>178</v>
      </c>
      <c r="D10885" s="183"/>
      <c r="E10885" s="188" t="s">
        <v>15193</v>
      </c>
      <c r="F10885" s="186">
        <v>0</v>
      </c>
      <c r="G10885" s="185" t="s">
        <v>13140</v>
      </c>
      <c r="H10885" s="110" t="s">
        <v>6266</v>
      </c>
      <c r="I10885" s="110"/>
    </row>
    <row r="10886" spans="1:9" ht="11.25" customHeight="1" x14ac:dyDescent="0.2">
      <c r="A10886" s="181">
        <v>107608</v>
      </c>
      <c r="B10886" s="182" t="s">
        <v>9907</v>
      </c>
      <c r="C10886" s="182" t="s">
        <v>178</v>
      </c>
      <c r="D10886" s="183">
        <v>43740</v>
      </c>
      <c r="E10886" s="188" t="s">
        <v>15195</v>
      </c>
      <c r="F10886" s="186">
        <v>0</v>
      </c>
      <c r="G10886" s="185" t="s">
        <v>13142</v>
      </c>
      <c r="H10886" s="110" t="s">
        <v>6266</v>
      </c>
      <c r="I10886" s="110"/>
    </row>
    <row r="10887" spans="1:9" ht="11.25" customHeight="1" x14ac:dyDescent="0.2">
      <c r="A10887" s="181">
        <v>107609</v>
      </c>
      <c r="B10887" s="182" t="s">
        <v>5169</v>
      </c>
      <c r="C10887" s="182" t="s">
        <v>178</v>
      </c>
      <c r="D10887" s="183"/>
      <c r="E10887" s="188" t="s">
        <v>15193</v>
      </c>
      <c r="F10887" s="186">
        <v>478418</v>
      </c>
      <c r="G10887" s="185" t="s">
        <v>13144</v>
      </c>
      <c r="H10887" s="110" t="s">
        <v>6266</v>
      </c>
      <c r="I10887" s="110"/>
    </row>
    <row r="10888" spans="1:9" ht="11.25" customHeight="1" x14ac:dyDescent="0.2">
      <c r="A10888" s="181">
        <v>107610</v>
      </c>
      <c r="B10888" s="182" t="s">
        <v>5125</v>
      </c>
      <c r="C10888" s="182" t="s">
        <v>171</v>
      </c>
      <c r="D10888" s="183"/>
      <c r="E10888" s="188" t="s">
        <v>15193</v>
      </c>
      <c r="F10888" s="186">
        <v>0</v>
      </c>
      <c r="G10888" s="185" t="s">
        <v>13146</v>
      </c>
      <c r="H10888" s="110" t="s">
        <v>6266</v>
      </c>
      <c r="I10888" s="110"/>
    </row>
    <row r="10889" spans="1:9" ht="11.25" customHeight="1" x14ac:dyDescent="0.2">
      <c r="A10889" s="181">
        <v>107611</v>
      </c>
      <c r="B10889" s="182" t="s">
        <v>4978</v>
      </c>
      <c r="C10889" s="182" t="s">
        <v>178</v>
      </c>
      <c r="D10889" s="184"/>
      <c r="E10889" s="188" t="s">
        <v>15193</v>
      </c>
      <c r="F10889" s="186">
        <v>0</v>
      </c>
      <c r="G10889" s="185" t="s">
        <v>13148</v>
      </c>
      <c r="H10889" s="110" t="s">
        <v>6266</v>
      </c>
      <c r="I10889" s="110"/>
    </row>
    <row r="10890" spans="1:9" ht="11.25" customHeight="1" x14ac:dyDescent="0.2">
      <c r="A10890" s="181">
        <v>107612</v>
      </c>
      <c r="B10890" s="182" t="s">
        <v>5033</v>
      </c>
      <c r="C10890" s="182" t="s">
        <v>178</v>
      </c>
      <c r="D10890" s="183"/>
      <c r="E10890" s="188" t="s">
        <v>15193</v>
      </c>
      <c r="F10890" s="186">
        <v>0</v>
      </c>
      <c r="G10890" s="185" t="s">
        <v>13150</v>
      </c>
      <c r="H10890" s="110" t="s">
        <v>6266</v>
      </c>
      <c r="I10890" s="110"/>
    </row>
    <row r="10891" spans="1:9" ht="11.25" customHeight="1" x14ac:dyDescent="0.2">
      <c r="A10891" s="181">
        <v>107613</v>
      </c>
      <c r="B10891" s="182" t="s">
        <v>5077</v>
      </c>
      <c r="C10891" s="182" t="s">
        <v>178</v>
      </c>
      <c r="D10891" s="183"/>
      <c r="E10891" s="188" t="s">
        <v>15193</v>
      </c>
      <c r="F10891" s="186">
        <v>0</v>
      </c>
      <c r="G10891" s="185" t="s">
        <v>13152</v>
      </c>
      <c r="H10891" s="110" t="s">
        <v>6266</v>
      </c>
      <c r="I10891" s="110"/>
    </row>
    <row r="10892" spans="1:9" ht="11.25" customHeight="1" x14ac:dyDescent="0.2">
      <c r="A10892" s="181">
        <v>107614</v>
      </c>
      <c r="B10892" s="182" t="s">
        <v>4990</v>
      </c>
      <c r="C10892" s="182" t="s">
        <v>178</v>
      </c>
      <c r="D10892" s="184"/>
      <c r="E10892" s="188" t="s">
        <v>15193</v>
      </c>
      <c r="F10892" s="186">
        <v>0</v>
      </c>
      <c r="G10892" s="185" t="s">
        <v>13154</v>
      </c>
      <c r="H10892" s="110" t="s">
        <v>6266</v>
      </c>
      <c r="I10892" s="110"/>
    </row>
    <row r="10893" spans="1:9" ht="11.25" customHeight="1" x14ac:dyDescent="0.2">
      <c r="A10893" s="181">
        <v>107615</v>
      </c>
      <c r="B10893" s="182" t="s">
        <v>9906</v>
      </c>
      <c r="C10893" s="182" t="s">
        <v>178</v>
      </c>
      <c r="D10893" s="183"/>
      <c r="E10893" s="188" t="s">
        <v>15193</v>
      </c>
      <c r="F10893" s="186">
        <v>0</v>
      </c>
      <c r="G10893" s="185" t="s">
        <v>13155</v>
      </c>
      <c r="H10893" s="110" t="s">
        <v>6266</v>
      </c>
      <c r="I10893" s="110"/>
    </row>
    <row r="10894" spans="1:9" ht="11.25" customHeight="1" x14ac:dyDescent="0.2">
      <c r="A10894" s="181">
        <v>107616</v>
      </c>
      <c r="B10894" s="182" t="s">
        <v>4979</v>
      </c>
      <c r="C10894" s="182" t="s">
        <v>178</v>
      </c>
      <c r="D10894" s="183"/>
      <c r="E10894" s="188" t="s">
        <v>15193</v>
      </c>
      <c r="F10894" s="186">
        <v>0</v>
      </c>
      <c r="G10894" s="185" t="s">
        <v>13157</v>
      </c>
      <c r="H10894" s="110" t="s">
        <v>6266</v>
      </c>
      <c r="I10894" s="110"/>
    </row>
    <row r="10895" spans="1:9" ht="11.25" customHeight="1" x14ac:dyDescent="0.2">
      <c r="A10895" s="181">
        <v>107617</v>
      </c>
      <c r="B10895" s="182" t="s">
        <v>9905</v>
      </c>
      <c r="C10895" s="182" t="s">
        <v>178</v>
      </c>
      <c r="D10895" s="184"/>
      <c r="E10895" s="188" t="s">
        <v>15193</v>
      </c>
      <c r="F10895" s="186">
        <v>0</v>
      </c>
      <c r="G10895" s="185" t="s">
        <v>13158</v>
      </c>
      <c r="H10895" s="110" t="s">
        <v>6266</v>
      </c>
      <c r="I10895" s="110"/>
    </row>
    <row r="10896" spans="1:9" ht="11.25" customHeight="1" x14ac:dyDescent="0.2">
      <c r="A10896" s="181">
        <v>107618</v>
      </c>
      <c r="B10896" s="182" t="s">
        <v>5078</v>
      </c>
      <c r="C10896" s="182" t="s">
        <v>178</v>
      </c>
      <c r="D10896" s="183"/>
      <c r="E10896" s="188" t="s">
        <v>15193</v>
      </c>
      <c r="F10896" s="186">
        <v>0</v>
      </c>
      <c r="G10896" s="185" t="s">
        <v>13160</v>
      </c>
      <c r="H10896" s="110" t="s">
        <v>6266</v>
      </c>
      <c r="I10896" s="110"/>
    </row>
    <row r="10897" spans="1:9" ht="11.25" customHeight="1" x14ac:dyDescent="0.2">
      <c r="A10897" s="181">
        <v>107619</v>
      </c>
      <c r="B10897" s="182" t="s">
        <v>5126</v>
      </c>
      <c r="C10897" s="182" t="s">
        <v>171</v>
      </c>
      <c r="D10897" s="183"/>
      <c r="E10897" s="188" t="s">
        <v>15193</v>
      </c>
      <c r="F10897" s="186">
        <v>0</v>
      </c>
      <c r="G10897" s="185" t="s">
        <v>13162</v>
      </c>
      <c r="H10897" s="110" t="s">
        <v>6266</v>
      </c>
      <c r="I10897" s="110"/>
    </row>
    <row r="10898" spans="1:9" ht="11.25" customHeight="1" x14ac:dyDescent="0.2">
      <c r="A10898" s="181">
        <v>107620</v>
      </c>
      <c r="B10898" s="182" t="s">
        <v>9904</v>
      </c>
      <c r="C10898" s="182" t="s">
        <v>178</v>
      </c>
      <c r="D10898" s="184"/>
      <c r="E10898" s="188" t="s">
        <v>15193</v>
      </c>
      <c r="F10898" s="186">
        <v>0</v>
      </c>
      <c r="G10898" s="185" t="s">
        <v>13164</v>
      </c>
      <c r="H10898" s="110" t="s">
        <v>6266</v>
      </c>
      <c r="I10898" s="110"/>
    </row>
    <row r="10899" spans="1:9" ht="11.25" customHeight="1" x14ac:dyDescent="0.2">
      <c r="A10899" s="181">
        <v>107621</v>
      </c>
      <c r="B10899" s="182" t="s">
        <v>9903</v>
      </c>
      <c r="C10899" s="182" t="s">
        <v>178</v>
      </c>
      <c r="D10899" s="183"/>
      <c r="E10899" s="188" t="s">
        <v>15193</v>
      </c>
      <c r="F10899" s="186">
        <v>0</v>
      </c>
      <c r="G10899" s="185" t="s">
        <v>13166</v>
      </c>
      <c r="H10899" s="110" t="s">
        <v>6266</v>
      </c>
      <c r="I10899" s="110"/>
    </row>
    <row r="10900" spans="1:9" ht="11.25" customHeight="1" x14ac:dyDescent="0.2">
      <c r="A10900" s="181">
        <v>107622</v>
      </c>
      <c r="B10900" s="182" t="s">
        <v>4970</v>
      </c>
      <c r="C10900" s="182" t="s">
        <v>178</v>
      </c>
      <c r="D10900" s="183"/>
      <c r="E10900" s="188" t="s">
        <v>15193</v>
      </c>
      <c r="F10900" s="186">
        <v>0</v>
      </c>
      <c r="G10900" s="185" t="s">
        <v>13168</v>
      </c>
      <c r="H10900" s="110" t="s">
        <v>6266</v>
      </c>
      <c r="I10900" s="110"/>
    </row>
    <row r="10901" spans="1:9" ht="11.25" customHeight="1" x14ac:dyDescent="0.2">
      <c r="A10901" s="181">
        <v>107623</v>
      </c>
      <c r="B10901" s="182" t="s">
        <v>9902</v>
      </c>
      <c r="C10901" s="182" t="s">
        <v>178</v>
      </c>
      <c r="D10901" s="183"/>
      <c r="E10901" s="188" t="s">
        <v>15193</v>
      </c>
      <c r="F10901" s="186">
        <v>0</v>
      </c>
      <c r="G10901" s="185" t="s">
        <v>13170</v>
      </c>
      <c r="H10901" s="110" t="s">
        <v>6543</v>
      </c>
      <c r="I10901" s="110"/>
    </row>
    <row r="10902" spans="1:9" ht="11.25" customHeight="1" x14ac:dyDescent="0.2">
      <c r="A10902" s="181">
        <v>107624</v>
      </c>
      <c r="B10902" s="182" t="s">
        <v>9901</v>
      </c>
      <c r="C10902" s="182" t="s">
        <v>178</v>
      </c>
      <c r="D10902" s="183"/>
      <c r="E10902" s="188" t="s">
        <v>15193</v>
      </c>
      <c r="F10902" s="186">
        <v>0</v>
      </c>
      <c r="G10902" s="185" t="s">
        <v>12359</v>
      </c>
      <c r="H10902" s="110" t="s">
        <v>6543</v>
      </c>
      <c r="I10902" s="110"/>
    </row>
    <row r="10903" spans="1:9" ht="11.25" customHeight="1" x14ac:dyDescent="0.2">
      <c r="A10903" s="181">
        <v>107625</v>
      </c>
      <c r="B10903" s="182" t="s">
        <v>9900</v>
      </c>
      <c r="C10903" s="182" t="s">
        <v>178</v>
      </c>
      <c r="D10903" s="183">
        <v>44585</v>
      </c>
      <c r="E10903" s="188" t="s">
        <v>7328</v>
      </c>
      <c r="F10903" s="186">
        <v>0</v>
      </c>
      <c r="G10903" s="185" t="s">
        <v>13173</v>
      </c>
      <c r="H10903" s="110" t="s">
        <v>6266</v>
      </c>
      <c r="I10903" s="110"/>
    </row>
    <row r="10904" spans="1:9" ht="11.25" customHeight="1" x14ac:dyDescent="0.2">
      <c r="A10904" s="181">
        <v>107626</v>
      </c>
      <c r="B10904" s="182" t="s">
        <v>8515</v>
      </c>
      <c r="C10904" s="182" t="s">
        <v>178</v>
      </c>
      <c r="D10904" s="183"/>
      <c r="E10904" s="188" t="s">
        <v>15193</v>
      </c>
      <c r="F10904" s="186">
        <v>62067.59</v>
      </c>
      <c r="G10904" s="185" t="s">
        <v>13175</v>
      </c>
      <c r="H10904" s="110" t="s">
        <v>6266</v>
      </c>
      <c r="I10904" s="110"/>
    </row>
    <row r="10905" spans="1:9" ht="11.25" customHeight="1" x14ac:dyDescent="0.2">
      <c r="A10905" s="181">
        <v>107627</v>
      </c>
      <c r="B10905" s="182" t="s">
        <v>9899</v>
      </c>
      <c r="C10905" s="182" t="s">
        <v>178</v>
      </c>
      <c r="D10905" s="183"/>
      <c r="E10905" s="188" t="s">
        <v>15193</v>
      </c>
      <c r="F10905" s="186">
        <v>0</v>
      </c>
      <c r="G10905" s="185" t="s">
        <v>13177</v>
      </c>
      <c r="H10905" s="110" t="s">
        <v>6266</v>
      </c>
      <c r="I10905" s="110"/>
    </row>
    <row r="10906" spans="1:9" ht="11.25" customHeight="1" x14ac:dyDescent="0.2">
      <c r="A10906" s="181">
        <v>107628</v>
      </c>
      <c r="B10906" s="182" t="s">
        <v>9898</v>
      </c>
      <c r="C10906" s="182" t="s">
        <v>178</v>
      </c>
      <c r="D10906" s="184"/>
      <c r="E10906" s="188" t="s">
        <v>15193</v>
      </c>
      <c r="F10906" s="186">
        <v>0</v>
      </c>
      <c r="G10906" s="185" t="s">
        <v>13179</v>
      </c>
      <c r="H10906" s="110" t="s">
        <v>6266</v>
      </c>
      <c r="I10906" s="110"/>
    </row>
    <row r="10907" spans="1:9" ht="11.25" customHeight="1" x14ac:dyDescent="0.2">
      <c r="A10907" s="181">
        <v>107629</v>
      </c>
      <c r="B10907" s="182" t="s">
        <v>9897</v>
      </c>
      <c r="C10907" s="182" t="s">
        <v>178</v>
      </c>
      <c r="D10907" s="183"/>
      <c r="E10907" s="188" t="s">
        <v>15193</v>
      </c>
      <c r="F10907" s="186">
        <v>0</v>
      </c>
      <c r="G10907" s="185" t="s">
        <v>13180</v>
      </c>
      <c r="H10907" s="110" t="s">
        <v>6236</v>
      </c>
      <c r="I10907" s="110"/>
    </row>
    <row r="10908" spans="1:9" ht="11.25" customHeight="1" x14ac:dyDescent="0.2">
      <c r="A10908" s="181">
        <v>107630</v>
      </c>
      <c r="B10908" s="182" t="s">
        <v>9896</v>
      </c>
      <c r="C10908" s="182" t="s">
        <v>178</v>
      </c>
      <c r="D10908" s="183"/>
      <c r="E10908" s="188" t="s">
        <v>15193</v>
      </c>
      <c r="F10908" s="186">
        <v>0</v>
      </c>
      <c r="G10908" s="185" t="s">
        <v>13181</v>
      </c>
      <c r="H10908" s="110" t="s">
        <v>6543</v>
      </c>
      <c r="I10908" s="110"/>
    </row>
    <row r="10909" spans="1:9" ht="11.25" customHeight="1" x14ac:dyDescent="0.2">
      <c r="A10909" s="181">
        <v>107631</v>
      </c>
      <c r="B10909" s="182" t="s">
        <v>9895</v>
      </c>
      <c r="C10909" s="182" t="s">
        <v>178</v>
      </c>
      <c r="D10909" s="183"/>
      <c r="E10909" s="188" t="s">
        <v>15193</v>
      </c>
      <c r="F10909" s="186">
        <v>0</v>
      </c>
      <c r="G10909" s="185" t="s">
        <v>13182</v>
      </c>
      <c r="H10909" s="110" t="s">
        <v>6266</v>
      </c>
      <c r="I10909" s="110"/>
    </row>
    <row r="10910" spans="1:9" ht="11.25" customHeight="1" x14ac:dyDescent="0.2">
      <c r="A10910" s="181">
        <v>107632</v>
      </c>
      <c r="B10910" s="182" t="s">
        <v>9894</v>
      </c>
      <c r="C10910" s="182" t="s">
        <v>178</v>
      </c>
      <c r="D10910" s="184"/>
      <c r="E10910" s="188" t="s">
        <v>15193</v>
      </c>
      <c r="F10910" s="186">
        <v>0</v>
      </c>
      <c r="G10910" s="185" t="s">
        <v>13183</v>
      </c>
      <c r="H10910" s="110" t="s">
        <v>6266</v>
      </c>
      <c r="I10910" s="110"/>
    </row>
    <row r="10911" spans="1:9" ht="11.25" customHeight="1" x14ac:dyDescent="0.2">
      <c r="A10911" s="181">
        <v>107633</v>
      </c>
      <c r="B10911" s="182" t="s">
        <v>4968</v>
      </c>
      <c r="C10911" s="182" t="s">
        <v>178</v>
      </c>
      <c r="D10911" s="184"/>
      <c r="E10911" s="188" t="s">
        <v>15193</v>
      </c>
      <c r="F10911" s="186">
        <v>0</v>
      </c>
      <c r="G10911" s="185" t="s">
        <v>13184</v>
      </c>
      <c r="H10911" s="110" t="s">
        <v>6266</v>
      </c>
      <c r="I10911" s="110"/>
    </row>
    <row r="10912" spans="1:9" ht="11.25" customHeight="1" x14ac:dyDescent="0.2">
      <c r="A10912" s="181">
        <v>107634</v>
      </c>
      <c r="B10912" s="182" t="s">
        <v>9893</v>
      </c>
      <c r="C10912" s="182" t="s">
        <v>178</v>
      </c>
      <c r="D10912" s="184"/>
      <c r="E10912" s="188" t="s">
        <v>15193</v>
      </c>
      <c r="F10912" s="186">
        <v>0</v>
      </c>
      <c r="G10912" s="185" t="s">
        <v>6096</v>
      </c>
      <c r="H10912" s="110" t="s">
        <v>6356</v>
      </c>
      <c r="I10912" s="110"/>
    </row>
    <row r="10913" spans="1:9" ht="11.25" customHeight="1" x14ac:dyDescent="0.2">
      <c r="A10913" s="181">
        <v>107635</v>
      </c>
      <c r="B10913" s="182" t="s">
        <v>9892</v>
      </c>
      <c r="C10913" s="182" t="s">
        <v>178</v>
      </c>
      <c r="D10913" s="184"/>
      <c r="E10913" s="188" t="s">
        <v>15193</v>
      </c>
      <c r="F10913" s="186">
        <v>0</v>
      </c>
      <c r="G10913" s="185" t="s">
        <v>6096</v>
      </c>
      <c r="H10913" s="110" t="s">
        <v>6356</v>
      </c>
      <c r="I10913" s="110"/>
    </row>
    <row r="10914" spans="1:9" ht="11.25" customHeight="1" x14ac:dyDescent="0.2">
      <c r="A10914" s="181">
        <v>107636</v>
      </c>
      <c r="B10914" s="182" t="s">
        <v>9891</v>
      </c>
      <c r="C10914" s="182" t="s">
        <v>178</v>
      </c>
      <c r="D10914" s="184"/>
      <c r="E10914" s="188" t="s">
        <v>15193</v>
      </c>
      <c r="F10914" s="186">
        <v>0</v>
      </c>
      <c r="G10914" s="185" t="s">
        <v>6096</v>
      </c>
      <c r="H10914" s="110" t="s">
        <v>6356</v>
      </c>
      <c r="I10914" s="110"/>
    </row>
    <row r="10915" spans="1:9" ht="11.25" customHeight="1" x14ac:dyDescent="0.2">
      <c r="A10915" s="181">
        <v>107637</v>
      </c>
      <c r="B10915" s="182" t="s">
        <v>4976</v>
      </c>
      <c r="C10915" s="182" t="s">
        <v>178</v>
      </c>
      <c r="D10915" s="184"/>
      <c r="E10915" s="188" t="s">
        <v>15193</v>
      </c>
      <c r="F10915" s="186">
        <v>0</v>
      </c>
      <c r="G10915" s="185" t="s">
        <v>6096</v>
      </c>
      <c r="H10915" s="110" t="s">
        <v>6356</v>
      </c>
      <c r="I10915" s="110"/>
    </row>
    <row r="10916" spans="1:9" ht="11.25" customHeight="1" x14ac:dyDescent="0.2">
      <c r="A10916" s="181">
        <v>107638</v>
      </c>
      <c r="B10916" s="182" t="s">
        <v>9890</v>
      </c>
      <c r="C10916" s="182" t="s">
        <v>178</v>
      </c>
      <c r="D10916" s="184"/>
      <c r="E10916" s="188" t="s">
        <v>15193</v>
      </c>
      <c r="F10916" s="186">
        <v>0</v>
      </c>
      <c r="G10916" s="185" t="s">
        <v>6096</v>
      </c>
      <c r="H10916" s="110" t="s">
        <v>6356</v>
      </c>
      <c r="I10916" s="110"/>
    </row>
    <row r="10917" spans="1:9" ht="11.25" customHeight="1" x14ac:dyDescent="0.2">
      <c r="A10917" s="181">
        <v>107639</v>
      </c>
      <c r="B10917" s="182" t="s">
        <v>9889</v>
      </c>
      <c r="C10917" s="182" t="s">
        <v>178</v>
      </c>
      <c r="D10917" s="183"/>
      <c r="E10917" s="188" t="s">
        <v>15193</v>
      </c>
      <c r="F10917" s="186">
        <v>0</v>
      </c>
      <c r="G10917" s="185" t="s">
        <v>6096</v>
      </c>
      <c r="H10917" s="110" t="s">
        <v>6356</v>
      </c>
      <c r="I10917" s="110"/>
    </row>
    <row r="10918" spans="1:9" ht="11.25" customHeight="1" x14ac:dyDescent="0.2">
      <c r="A10918" s="181">
        <v>107640</v>
      </c>
      <c r="B10918" s="182" t="s">
        <v>9888</v>
      </c>
      <c r="C10918" s="182" t="s">
        <v>178</v>
      </c>
      <c r="D10918" s="183"/>
      <c r="E10918" s="188" t="s">
        <v>15193</v>
      </c>
      <c r="F10918" s="186">
        <v>0</v>
      </c>
      <c r="G10918" s="185" t="s">
        <v>13187</v>
      </c>
      <c r="H10918" s="110" t="s">
        <v>6266</v>
      </c>
      <c r="I10918" s="110"/>
    </row>
    <row r="10919" spans="1:9" ht="11.25" customHeight="1" x14ac:dyDescent="0.2">
      <c r="A10919" s="181">
        <v>107641</v>
      </c>
      <c r="B10919" s="182" t="s">
        <v>9887</v>
      </c>
      <c r="C10919" s="182" t="s">
        <v>178</v>
      </c>
      <c r="D10919" s="183"/>
      <c r="E10919" s="188" t="s">
        <v>15193</v>
      </c>
      <c r="F10919" s="186">
        <v>0</v>
      </c>
      <c r="G10919" s="185" t="s">
        <v>13188</v>
      </c>
      <c r="H10919" s="110" t="s">
        <v>6266</v>
      </c>
      <c r="I10919" s="110"/>
    </row>
    <row r="10920" spans="1:9" ht="11.25" customHeight="1" x14ac:dyDescent="0.2">
      <c r="A10920" s="181">
        <v>107642</v>
      </c>
      <c r="B10920" s="182" t="s">
        <v>4972</v>
      </c>
      <c r="C10920" s="182" t="s">
        <v>178</v>
      </c>
      <c r="D10920" s="183"/>
      <c r="E10920" s="188" t="s">
        <v>15193</v>
      </c>
      <c r="F10920" s="186">
        <v>0</v>
      </c>
      <c r="G10920" s="185" t="s">
        <v>6096</v>
      </c>
      <c r="H10920" s="110" t="s">
        <v>6356</v>
      </c>
      <c r="I10920" s="110"/>
    </row>
    <row r="10921" spans="1:9" ht="11.25" customHeight="1" x14ac:dyDescent="0.2">
      <c r="A10921" s="181">
        <v>107643</v>
      </c>
      <c r="B10921" s="182" t="s">
        <v>5001</v>
      </c>
      <c r="C10921" s="182" t="s">
        <v>178</v>
      </c>
      <c r="D10921" s="183"/>
      <c r="E10921" s="188" t="s">
        <v>15193</v>
      </c>
      <c r="F10921" s="186">
        <v>0</v>
      </c>
      <c r="G10921" s="185" t="s">
        <v>6096</v>
      </c>
      <c r="H10921" s="110" t="s">
        <v>6356</v>
      </c>
      <c r="I10921" s="110"/>
    </row>
    <row r="10922" spans="1:9" ht="11.25" customHeight="1" x14ac:dyDescent="0.2">
      <c r="A10922" s="181">
        <v>107644</v>
      </c>
      <c r="B10922" s="182" t="s">
        <v>9886</v>
      </c>
      <c r="C10922" s="182" t="s">
        <v>178</v>
      </c>
      <c r="D10922" s="183"/>
      <c r="E10922" s="188" t="s">
        <v>15193</v>
      </c>
      <c r="F10922" s="186">
        <v>0</v>
      </c>
      <c r="G10922" s="185" t="s">
        <v>6096</v>
      </c>
      <c r="H10922" s="110" t="s">
        <v>6356</v>
      </c>
      <c r="I10922" s="110"/>
    </row>
    <row r="10923" spans="1:9" ht="11.25" customHeight="1" x14ac:dyDescent="0.2">
      <c r="A10923" s="181">
        <v>107645</v>
      </c>
      <c r="B10923" s="182" t="s">
        <v>9885</v>
      </c>
      <c r="C10923" s="182" t="s">
        <v>178</v>
      </c>
      <c r="D10923" s="183"/>
      <c r="E10923" s="188" t="s">
        <v>15193</v>
      </c>
      <c r="F10923" s="186">
        <v>0</v>
      </c>
      <c r="G10923" s="185" t="s">
        <v>13193</v>
      </c>
      <c r="H10923" s="110" t="s">
        <v>6543</v>
      </c>
      <c r="I10923" s="110"/>
    </row>
    <row r="10924" spans="1:9" ht="11.25" customHeight="1" x14ac:dyDescent="0.2">
      <c r="A10924" s="181">
        <v>107646</v>
      </c>
      <c r="B10924" s="182" t="s">
        <v>5502</v>
      </c>
      <c r="C10924" s="182" t="s">
        <v>178</v>
      </c>
      <c r="D10924" s="183"/>
      <c r="E10924" s="188" t="s">
        <v>15193</v>
      </c>
      <c r="F10924" s="186">
        <v>0</v>
      </c>
      <c r="G10924" s="185" t="s">
        <v>6096</v>
      </c>
      <c r="H10924" s="110" t="s">
        <v>12931</v>
      </c>
      <c r="I10924" s="110"/>
    </row>
    <row r="10925" spans="1:9" ht="11.25" customHeight="1" x14ac:dyDescent="0.2">
      <c r="A10925" s="181">
        <v>107647</v>
      </c>
      <c r="B10925" s="182" t="s">
        <v>5505</v>
      </c>
      <c r="C10925" s="182" t="s">
        <v>178</v>
      </c>
      <c r="D10925" s="183"/>
      <c r="E10925" s="188" t="s">
        <v>15193</v>
      </c>
      <c r="F10925" s="186">
        <v>0</v>
      </c>
      <c r="G10925" s="185" t="s">
        <v>6096</v>
      </c>
      <c r="H10925" s="110" t="s">
        <v>6356</v>
      </c>
      <c r="I10925" s="110"/>
    </row>
    <row r="10926" spans="1:9" ht="11.25" customHeight="1" x14ac:dyDescent="0.2">
      <c r="A10926" s="181">
        <v>107648</v>
      </c>
      <c r="B10926" s="182" t="s">
        <v>9884</v>
      </c>
      <c r="C10926" s="182" t="s">
        <v>178</v>
      </c>
      <c r="D10926" s="183">
        <v>44592</v>
      </c>
      <c r="E10926" s="188" t="s">
        <v>7328</v>
      </c>
      <c r="F10926" s="186">
        <v>0</v>
      </c>
      <c r="G10926" s="185" t="s">
        <v>13194</v>
      </c>
      <c r="H10926" s="110" t="s">
        <v>6356</v>
      </c>
      <c r="I10926" s="110"/>
    </row>
    <row r="10927" spans="1:9" ht="11.25" customHeight="1" x14ac:dyDescent="0.2">
      <c r="A10927" s="181">
        <v>107649</v>
      </c>
      <c r="B10927" s="182" t="s">
        <v>5154</v>
      </c>
      <c r="C10927" s="182" t="s">
        <v>178</v>
      </c>
      <c r="D10927" s="183"/>
      <c r="E10927" s="188" t="s">
        <v>15193</v>
      </c>
      <c r="F10927" s="186">
        <v>45122</v>
      </c>
      <c r="G10927" s="185" t="s">
        <v>6096</v>
      </c>
      <c r="H10927" s="110" t="s">
        <v>6356</v>
      </c>
      <c r="I10927" s="110"/>
    </row>
    <row r="10928" spans="1:9" ht="11.25" customHeight="1" x14ac:dyDescent="0.2">
      <c r="A10928" s="181">
        <v>107650</v>
      </c>
      <c r="B10928" s="182" t="s">
        <v>9883</v>
      </c>
      <c r="C10928" s="182" t="s">
        <v>178</v>
      </c>
      <c r="D10928" s="183"/>
      <c r="E10928" s="188" t="s">
        <v>15193</v>
      </c>
      <c r="F10928" s="186">
        <v>0</v>
      </c>
      <c r="G10928" s="185" t="s">
        <v>6096</v>
      </c>
      <c r="H10928" s="110" t="s">
        <v>6949</v>
      </c>
      <c r="I10928" s="110"/>
    </row>
    <row r="10929" spans="1:9" ht="11.25" customHeight="1" x14ac:dyDescent="0.2">
      <c r="A10929" s="181">
        <v>107651</v>
      </c>
      <c r="B10929" s="182" t="s">
        <v>5159</v>
      </c>
      <c r="C10929" s="182" t="s">
        <v>178</v>
      </c>
      <c r="D10929" s="183"/>
      <c r="E10929" s="188" t="s">
        <v>15193</v>
      </c>
      <c r="F10929" s="186">
        <v>0</v>
      </c>
      <c r="G10929" s="185" t="s">
        <v>6096</v>
      </c>
      <c r="H10929" s="110" t="s">
        <v>6949</v>
      </c>
      <c r="I10929" s="110"/>
    </row>
    <row r="10930" spans="1:9" ht="11.25" customHeight="1" x14ac:dyDescent="0.2">
      <c r="A10930" s="181">
        <v>107652</v>
      </c>
      <c r="B10930" s="182" t="s">
        <v>4777</v>
      </c>
      <c r="C10930" s="182" t="s">
        <v>171</v>
      </c>
      <c r="D10930" s="183"/>
      <c r="E10930" s="188" t="s">
        <v>15193</v>
      </c>
      <c r="F10930" s="186">
        <v>0</v>
      </c>
      <c r="G10930" s="185" t="s">
        <v>6096</v>
      </c>
      <c r="H10930" s="110" t="s">
        <v>6949</v>
      </c>
      <c r="I10930" s="110"/>
    </row>
    <row r="10931" spans="1:9" ht="11.25" customHeight="1" x14ac:dyDescent="0.2">
      <c r="A10931" s="181">
        <v>107653</v>
      </c>
      <c r="B10931" s="182" t="s">
        <v>9882</v>
      </c>
      <c r="C10931" s="182" t="s">
        <v>178</v>
      </c>
      <c r="D10931" s="183">
        <v>44589</v>
      </c>
      <c r="E10931" s="188" t="s">
        <v>7328</v>
      </c>
      <c r="F10931" s="186">
        <v>0</v>
      </c>
      <c r="G10931" s="185" t="s">
        <v>13197</v>
      </c>
      <c r="H10931" s="110" t="s">
        <v>7291</v>
      </c>
      <c r="I10931" s="110"/>
    </row>
    <row r="10932" spans="1:9" ht="11.25" customHeight="1" x14ac:dyDescent="0.2">
      <c r="A10932" s="181">
        <v>107654</v>
      </c>
      <c r="B10932" s="182" t="s">
        <v>4774</v>
      </c>
      <c r="C10932" s="182" t="s">
        <v>171</v>
      </c>
      <c r="D10932" s="183"/>
      <c r="E10932" s="188" t="s">
        <v>15193</v>
      </c>
      <c r="F10932" s="186">
        <v>9875</v>
      </c>
      <c r="G10932" s="185" t="s">
        <v>13199</v>
      </c>
      <c r="H10932" s="110" t="s">
        <v>7291</v>
      </c>
      <c r="I10932" s="110"/>
    </row>
    <row r="10933" spans="1:9" ht="11.25" customHeight="1" x14ac:dyDescent="0.2">
      <c r="A10933" s="181">
        <v>107655</v>
      </c>
      <c r="B10933" s="182" t="s">
        <v>9881</v>
      </c>
      <c r="C10933" s="182" t="s">
        <v>178</v>
      </c>
      <c r="D10933" s="183"/>
      <c r="E10933" s="188" t="s">
        <v>15193</v>
      </c>
      <c r="F10933" s="186">
        <v>0</v>
      </c>
      <c r="G10933" s="185" t="s">
        <v>13201</v>
      </c>
      <c r="H10933" s="110" t="s">
        <v>7291</v>
      </c>
      <c r="I10933" s="110"/>
    </row>
    <row r="10934" spans="1:9" ht="11.25" customHeight="1" x14ac:dyDescent="0.2">
      <c r="A10934" s="181">
        <v>107656</v>
      </c>
      <c r="B10934" s="182" t="s">
        <v>4775</v>
      </c>
      <c r="C10934" s="182" t="s">
        <v>171</v>
      </c>
      <c r="D10934" s="183"/>
      <c r="E10934" s="188" t="s">
        <v>15193</v>
      </c>
      <c r="F10934" s="186">
        <v>0</v>
      </c>
      <c r="G10934" s="185" t="s">
        <v>13203</v>
      </c>
      <c r="H10934" s="110" t="s">
        <v>7291</v>
      </c>
      <c r="I10934" s="110"/>
    </row>
    <row r="10935" spans="1:9" ht="11.25" customHeight="1" x14ac:dyDescent="0.2">
      <c r="A10935" s="181">
        <v>107657</v>
      </c>
      <c r="B10935" s="182" t="s">
        <v>4881</v>
      </c>
      <c r="C10935" s="182" t="s">
        <v>178</v>
      </c>
      <c r="D10935" s="183"/>
      <c r="E10935" s="188" t="s">
        <v>15193</v>
      </c>
      <c r="F10935" s="186">
        <v>0</v>
      </c>
      <c r="G10935" s="185" t="s">
        <v>13205</v>
      </c>
      <c r="H10935" s="110" t="s">
        <v>7291</v>
      </c>
      <c r="I10935" s="110"/>
    </row>
    <row r="10936" spans="1:9" ht="11.25" customHeight="1" x14ac:dyDescent="0.2">
      <c r="A10936" s="181">
        <v>107658</v>
      </c>
      <c r="B10936" s="182" t="s">
        <v>9880</v>
      </c>
      <c r="C10936" s="182" t="s">
        <v>178</v>
      </c>
      <c r="D10936" s="184"/>
      <c r="E10936" s="188" t="s">
        <v>15193</v>
      </c>
      <c r="F10936" s="186">
        <v>0</v>
      </c>
      <c r="G10936" s="185" t="s">
        <v>6096</v>
      </c>
      <c r="H10936" s="110" t="s">
        <v>6356</v>
      </c>
      <c r="I10936" s="110"/>
    </row>
    <row r="10937" spans="1:9" ht="11.25" customHeight="1" x14ac:dyDescent="0.2">
      <c r="A10937" s="181">
        <v>107659</v>
      </c>
      <c r="B10937" s="182" t="s">
        <v>9879</v>
      </c>
      <c r="C10937" s="182" t="s">
        <v>171</v>
      </c>
      <c r="D10937" s="184"/>
      <c r="E10937" s="188" t="s">
        <v>15193</v>
      </c>
      <c r="F10937" s="186">
        <v>0</v>
      </c>
      <c r="G10937" s="185" t="s">
        <v>13207</v>
      </c>
      <c r="H10937" s="110" t="s">
        <v>6543</v>
      </c>
      <c r="I10937" s="110"/>
    </row>
    <row r="10938" spans="1:9" ht="11.25" customHeight="1" x14ac:dyDescent="0.2">
      <c r="A10938" s="181">
        <v>107660</v>
      </c>
      <c r="B10938" s="182" t="s">
        <v>9878</v>
      </c>
      <c r="C10938" s="182" t="s">
        <v>178</v>
      </c>
      <c r="D10938" s="183"/>
      <c r="E10938" s="188" t="s">
        <v>15193</v>
      </c>
      <c r="F10938" s="186">
        <v>0</v>
      </c>
      <c r="G10938" s="185" t="s">
        <v>8755</v>
      </c>
      <c r="H10938" s="110" t="s">
        <v>6319</v>
      </c>
      <c r="I10938" s="110"/>
    </row>
    <row r="10939" spans="1:9" ht="11.25" customHeight="1" x14ac:dyDescent="0.2">
      <c r="A10939" s="181">
        <v>107661</v>
      </c>
      <c r="B10939" s="182" t="s">
        <v>9877</v>
      </c>
      <c r="C10939" s="182" t="s">
        <v>178</v>
      </c>
      <c r="D10939" s="183"/>
      <c r="E10939" s="188" t="s">
        <v>15193</v>
      </c>
      <c r="F10939" s="186">
        <v>0</v>
      </c>
      <c r="G10939" s="185" t="s">
        <v>6096</v>
      </c>
      <c r="H10939" s="110" t="s">
        <v>6356</v>
      </c>
      <c r="I10939" s="110"/>
    </row>
    <row r="10940" spans="1:9" ht="11.25" customHeight="1" x14ac:dyDescent="0.2">
      <c r="A10940" s="181">
        <v>107662</v>
      </c>
      <c r="B10940" s="182" t="s">
        <v>4773</v>
      </c>
      <c r="C10940" s="182" t="s">
        <v>178</v>
      </c>
      <c r="D10940" s="183"/>
      <c r="E10940" s="188" t="s">
        <v>15193</v>
      </c>
      <c r="F10940" s="186">
        <v>0</v>
      </c>
      <c r="G10940" s="185" t="s">
        <v>13210</v>
      </c>
      <c r="H10940" s="110" t="s">
        <v>6543</v>
      </c>
      <c r="I10940" s="110"/>
    </row>
    <row r="10941" spans="1:9" ht="11.25" customHeight="1" x14ac:dyDescent="0.2">
      <c r="A10941" s="181">
        <v>107663</v>
      </c>
      <c r="B10941" s="182" t="s">
        <v>9876</v>
      </c>
      <c r="C10941" s="182" t="s">
        <v>178</v>
      </c>
      <c r="D10941" s="183"/>
      <c r="E10941" s="188" t="s">
        <v>15193</v>
      </c>
      <c r="F10941" s="186">
        <v>0</v>
      </c>
      <c r="G10941" s="185" t="s">
        <v>13211</v>
      </c>
      <c r="H10941" s="110" t="s">
        <v>6543</v>
      </c>
      <c r="I10941" s="110"/>
    </row>
    <row r="10942" spans="1:9" ht="11.25" customHeight="1" x14ac:dyDescent="0.2">
      <c r="A10942" s="181">
        <v>107664</v>
      </c>
      <c r="B10942" s="182" t="s">
        <v>9875</v>
      </c>
      <c r="C10942" s="182" t="s">
        <v>178</v>
      </c>
      <c r="D10942" s="184"/>
      <c r="E10942" s="188" t="s">
        <v>15193</v>
      </c>
      <c r="F10942" s="186">
        <v>0</v>
      </c>
      <c r="G10942" s="185" t="s">
        <v>6096</v>
      </c>
      <c r="H10942" s="110" t="s">
        <v>6356</v>
      </c>
      <c r="I10942" s="110"/>
    </row>
    <row r="10943" spans="1:9" ht="11.25" customHeight="1" x14ac:dyDescent="0.2">
      <c r="A10943" s="181">
        <v>107665</v>
      </c>
      <c r="B10943" s="182" t="s">
        <v>9874</v>
      </c>
      <c r="C10943" s="182" t="s">
        <v>178</v>
      </c>
      <c r="D10943" s="184"/>
      <c r="E10943" s="188" t="s">
        <v>15193</v>
      </c>
      <c r="F10943" s="186">
        <v>0</v>
      </c>
      <c r="G10943" s="185" t="s">
        <v>9140</v>
      </c>
      <c r="H10943" s="110" t="s">
        <v>6356</v>
      </c>
      <c r="I10943" s="110"/>
    </row>
    <row r="10944" spans="1:9" ht="11.25" customHeight="1" x14ac:dyDescent="0.2">
      <c r="A10944" s="181">
        <v>107666</v>
      </c>
      <c r="B10944" s="182" t="s">
        <v>4952</v>
      </c>
      <c r="C10944" s="182" t="s">
        <v>171</v>
      </c>
      <c r="D10944" s="183">
        <v>45015</v>
      </c>
      <c r="E10944" s="188" t="s">
        <v>15194</v>
      </c>
      <c r="F10944" s="186">
        <v>0</v>
      </c>
      <c r="G10944" s="185" t="s">
        <v>13213</v>
      </c>
      <c r="H10944" s="110" t="s">
        <v>6258</v>
      </c>
      <c r="I10944" s="110"/>
    </row>
    <row r="10945" spans="1:9" ht="11.25" customHeight="1" x14ac:dyDescent="0.2">
      <c r="A10945" s="181">
        <v>107667</v>
      </c>
      <c r="B10945" s="182" t="s">
        <v>9873</v>
      </c>
      <c r="C10945" s="182" t="s">
        <v>178</v>
      </c>
      <c r="D10945" s="184"/>
      <c r="E10945" s="188" t="s">
        <v>15193</v>
      </c>
      <c r="F10945" s="186">
        <v>122470</v>
      </c>
      <c r="G10945" s="185" t="s">
        <v>8755</v>
      </c>
      <c r="H10945" s="110" t="s">
        <v>6319</v>
      </c>
      <c r="I10945" s="110"/>
    </row>
    <row r="10946" spans="1:9" ht="11.25" customHeight="1" x14ac:dyDescent="0.2">
      <c r="A10946" s="181">
        <v>107668</v>
      </c>
      <c r="B10946" s="182" t="s">
        <v>4905</v>
      </c>
      <c r="C10946" s="182" t="s">
        <v>178</v>
      </c>
      <c r="D10946" s="183"/>
      <c r="E10946" s="188" t="s">
        <v>15193</v>
      </c>
      <c r="F10946" s="186">
        <v>0</v>
      </c>
      <c r="G10946" s="185" t="s">
        <v>8755</v>
      </c>
      <c r="H10946" s="110" t="s">
        <v>6319</v>
      </c>
      <c r="I10946" s="110"/>
    </row>
    <row r="10947" spans="1:9" ht="11.25" customHeight="1" x14ac:dyDescent="0.2">
      <c r="A10947" s="181">
        <v>107669</v>
      </c>
      <c r="B10947" s="182" t="s">
        <v>9872</v>
      </c>
      <c r="C10947" s="182" t="s">
        <v>178</v>
      </c>
      <c r="D10947" s="184"/>
      <c r="E10947" s="188" t="s">
        <v>15193</v>
      </c>
      <c r="F10947" s="186">
        <v>0</v>
      </c>
      <c r="G10947" s="185" t="s">
        <v>6516</v>
      </c>
      <c r="H10947" s="110" t="s">
        <v>6203</v>
      </c>
      <c r="I10947" s="110"/>
    </row>
    <row r="10948" spans="1:9" ht="11.25" customHeight="1" x14ac:dyDescent="0.2">
      <c r="A10948" s="181">
        <v>107670</v>
      </c>
      <c r="B10948" s="182" t="s">
        <v>9871</v>
      </c>
      <c r="C10948" s="182" t="s">
        <v>178</v>
      </c>
      <c r="D10948" s="183"/>
      <c r="E10948" s="188" t="s">
        <v>15193</v>
      </c>
      <c r="F10948" s="186">
        <v>0</v>
      </c>
      <c r="G10948" s="185" t="s">
        <v>6529</v>
      </c>
      <c r="H10948" s="110" t="s">
        <v>6203</v>
      </c>
      <c r="I10948" s="110"/>
    </row>
    <row r="10949" spans="1:9" ht="11.25" customHeight="1" x14ac:dyDescent="0.2">
      <c r="A10949" s="181">
        <v>107671</v>
      </c>
      <c r="B10949" s="182" t="s">
        <v>4856</v>
      </c>
      <c r="C10949" s="182" t="s">
        <v>178</v>
      </c>
      <c r="D10949" s="183"/>
      <c r="E10949" s="188" t="s">
        <v>15193</v>
      </c>
      <c r="F10949" s="186">
        <v>0</v>
      </c>
      <c r="G10949" s="185" t="s">
        <v>6096</v>
      </c>
      <c r="H10949" s="110" t="s">
        <v>6342</v>
      </c>
      <c r="I10949" s="110"/>
    </row>
    <row r="10950" spans="1:9" ht="11.25" customHeight="1" x14ac:dyDescent="0.2">
      <c r="A10950" s="181">
        <v>107672</v>
      </c>
      <c r="B10950" s="182" t="s">
        <v>9870</v>
      </c>
      <c r="C10950" s="182" t="s">
        <v>178</v>
      </c>
      <c r="D10950" s="184"/>
      <c r="E10950" s="188" t="s">
        <v>15193</v>
      </c>
      <c r="F10950" s="186">
        <v>0</v>
      </c>
      <c r="G10950" s="185" t="s">
        <v>6516</v>
      </c>
      <c r="H10950" s="110" t="s">
        <v>6203</v>
      </c>
      <c r="I10950" s="110"/>
    </row>
    <row r="10951" spans="1:9" ht="11.25" customHeight="1" x14ac:dyDescent="0.2">
      <c r="A10951" s="181">
        <v>107673</v>
      </c>
      <c r="B10951" s="182" t="s">
        <v>9869</v>
      </c>
      <c r="C10951" s="182" t="s">
        <v>178</v>
      </c>
      <c r="D10951" s="184"/>
      <c r="E10951" s="188" t="s">
        <v>15193</v>
      </c>
      <c r="F10951" s="186">
        <v>0</v>
      </c>
      <c r="G10951" s="185" t="s">
        <v>11427</v>
      </c>
      <c r="H10951" s="110" t="s">
        <v>6203</v>
      </c>
      <c r="I10951" s="110"/>
    </row>
    <row r="10952" spans="1:9" ht="11.25" customHeight="1" x14ac:dyDescent="0.2">
      <c r="A10952" s="181">
        <v>107674</v>
      </c>
      <c r="B10952" s="182" t="s">
        <v>9868</v>
      </c>
      <c r="C10952" s="182" t="s">
        <v>178</v>
      </c>
      <c r="D10952" s="184"/>
      <c r="E10952" s="188" t="s">
        <v>15193</v>
      </c>
      <c r="F10952" s="186">
        <v>0</v>
      </c>
      <c r="G10952" s="185" t="s">
        <v>11427</v>
      </c>
      <c r="H10952" s="110" t="s">
        <v>6203</v>
      </c>
      <c r="I10952" s="110"/>
    </row>
    <row r="10953" spans="1:9" ht="11.25" customHeight="1" x14ac:dyDescent="0.2">
      <c r="A10953" s="181">
        <v>107675</v>
      </c>
      <c r="B10953" s="182" t="s">
        <v>9867</v>
      </c>
      <c r="C10953" s="182" t="s">
        <v>178</v>
      </c>
      <c r="D10953" s="184"/>
      <c r="E10953" s="188" t="s">
        <v>15193</v>
      </c>
      <c r="F10953" s="186">
        <v>0</v>
      </c>
      <c r="G10953" s="185" t="s">
        <v>6516</v>
      </c>
      <c r="H10953" s="110" t="s">
        <v>6203</v>
      </c>
      <c r="I10953" s="110"/>
    </row>
    <row r="10954" spans="1:9" ht="11.25" customHeight="1" x14ac:dyDescent="0.2">
      <c r="A10954" s="181">
        <v>107676</v>
      </c>
      <c r="B10954" s="182" t="s">
        <v>9866</v>
      </c>
      <c r="C10954" s="182" t="s">
        <v>178</v>
      </c>
      <c r="D10954" s="184"/>
      <c r="E10954" s="188" t="s">
        <v>15193</v>
      </c>
      <c r="F10954" s="186">
        <v>0</v>
      </c>
      <c r="G10954" s="185" t="s">
        <v>11427</v>
      </c>
      <c r="H10954" s="110" t="s">
        <v>6203</v>
      </c>
      <c r="I10954" s="110"/>
    </row>
    <row r="10955" spans="1:9" ht="11.25" customHeight="1" x14ac:dyDescent="0.2">
      <c r="A10955" s="181">
        <v>107677</v>
      </c>
      <c r="B10955" s="182" t="s">
        <v>9865</v>
      </c>
      <c r="C10955" s="182" t="s">
        <v>178</v>
      </c>
      <c r="D10955" s="184"/>
      <c r="E10955" s="188" t="s">
        <v>15193</v>
      </c>
      <c r="F10955" s="186">
        <v>0</v>
      </c>
      <c r="G10955" s="185" t="s">
        <v>13223</v>
      </c>
      <c r="H10955" s="110" t="s">
        <v>6560</v>
      </c>
      <c r="I10955" s="110"/>
    </row>
    <row r="10956" spans="1:9" ht="11.25" customHeight="1" x14ac:dyDescent="0.2">
      <c r="A10956" s="181">
        <v>107678</v>
      </c>
      <c r="B10956" s="182" t="s">
        <v>9864</v>
      </c>
      <c r="C10956" s="182" t="s">
        <v>178</v>
      </c>
      <c r="D10956" s="184"/>
      <c r="E10956" s="188" t="s">
        <v>15193</v>
      </c>
      <c r="F10956" s="186">
        <v>0</v>
      </c>
      <c r="G10956" s="185" t="s">
        <v>6096</v>
      </c>
      <c r="H10956" s="110" t="s">
        <v>6230</v>
      </c>
      <c r="I10956" s="110"/>
    </row>
    <row r="10957" spans="1:9" ht="11.25" customHeight="1" x14ac:dyDescent="0.2">
      <c r="A10957" s="181">
        <v>107679</v>
      </c>
      <c r="B10957" s="182" t="s">
        <v>4947</v>
      </c>
      <c r="C10957" s="182" t="s">
        <v>178</v>
      </c>
      <c r="D10957" s="184"/>
      <c r="E10957" s="188" t="s">
        <v>15193</v>
      </c>
      <c r="F10957" s="186">
        <v>0</v>
      </c>
      <c r="G10957" s="185" t="s">
        <v>13225</v>
      </c>
      <c r="H10957" s="110" t="s">
        <v>6560</v>
      </c>
      <c r="I10957" s="110"/>
    </row>
    <row r="10958" spans="1:9" ht="11.25" customHeight="1" x14ac:dyDescent="0.2">
      <c r="A10958" s="181">
        <v>107680</v>
      </c>
      <c r="B10958" s="182" t="s">
        <v>9863</v>
      </c>
      <c r="C10958" s="182" t="s">
        <v>178</v>
      </c>
      <c r="D10958" s="183"/>
      <c r="E10958" s="188" t="s">
        <v>15193</v>
      </c>
      <c r="F10958" s="186">
        <v>0</v>
      </c>
      <c r="G10958" s="185" t="s">
        <v>11577</v>
      </c>
      <c r="H10958" s="110" t="s">
        <v>6560</v>
      </c>
      <c r="I10958" s="110"/>
    </row>
    <row r="10959" spans="1:9" ht="11.25" customHeight="1" x14ac:dyDescent="0.2">
      <c r="A10959" s="181">
        <v>107681</v>
      </c>
      <c r="B10959" s="182" t="s">
        <v>9862</v>
      </c>
      <c r="C10959" s="182" t="s">
        <v>178</v>
      </c>
      <c r="D10959" s="184"/>
      <c r="E10959" s="188" t="s">
        <v>15193</v>
      </c>
      <c r="F10959" s="186">
        <v>0</v>
      </c>
      <c r="G10959" s="185" t="s">
        <v>13226</v>
      </c>
      <c r="H10959" s="110" t="s">
        <v>6272</v>
      </c>
      <c r="I10959" s="110"/>
    </row>
    <row r="10960" spans="1:9" ht="11.25" customHeight="1" x14ac:dyDescent="0.2">
      <c r="A10960" s="181">
        <v>107682</v>
      </c>
      <c r="B10960" s="182" t="s">
        <v>9861</v>
      </c>
      <c r="C10960" s="182" t="s">
        <v>178</v>
      </c>
      <c r="D10960" s="183"/>
      <c r="E10960" s="188" t="s">
        <v>15193</v>
      </c>
      <c r="F10960" s="186">
        <v>0</v>
      </c>
      <c r="G10960" s="185" t="s">
        <v>13227</v>
      </c>
      <c r="H10960" s="110" t="s">
        <v>6560</v>
      </c>
      <c r="I10960" s="110"/>
    </row>
    <row r="10961" spans="1:9" ht="11.25" customHeight="1" x14ac:dyDescent="0.2">
      <c r="A10961" s="181">
        <v>107683</v>
      </c>
      <c r="B10961" s="182" t="s">
        <v>9860</v>
      </c>
      <c r="C10961" s="182" t="s">
        <v>178</v>
      </c>
      <c r="D10961" s="183"/>
      <c r="E10961" s="188" t="s">
        <v>15193</v>
      </c>
      <c r="F10961" s="186">
        <v>0</v>
      </c>
      <c r="G10961" s="185" t="s">
        <v>13228</v>
      </c>
      <c r="H10961" s="110" t="s">
        <v>6560</v>
      </c>
      <c r="I10961" s="110"/>
    </row>
    <row r="10962" spans="1:9" ht="11.25" customHeight="1" x14ac:dyDescent="0.2">
      <c r="A10962" s="181">
        <v>107684</v>
      </c>
      <c r="B10962" s="182" t="s">
        <v>9859</v>
      </c>
      <c r="C10962" s="182" t="s">
        <v>178</v>
      </c>
      <c r="D10962" s="184"/>
      <c r="E10962" s="188" t="s">
        <v>15193</v>
      </c>
      <c r="F10962" s="186">
        <v>0</v>
      </c>
      <c r="G10962" s="185" t="s">
        <v>13229</v>
      </c>
      <c r="H10962" s="110" t="s">
        <v>6560</v>
      </c>
      <c r="I10962" s="110"/>
    </row>
    <row r="10963" spans="1:9" ht="11.25" customHeight="1" x14ac:dyDescent="0.2">
      <c r="A10963" s="181">
        <v>107685</v>
      </c>
      <c r="B10963" s="182" t="s">
        <v>9858</v>
      </c>
      <c r="C10963" s="182" t="s">
        <v>178</v>
      </c>
      <c r="D10963" s="184">
        <v>43585</v>
      </c>
      <c r="E10963" s="188" t="s">
        <v>15195</v>
      </c>
      <c r="F10963" s="186">
        <v>0</v>
      </c>
      <c r="G10963" s="185" t="s">
        <v>13231</v>
      </c>
      <c r="H10963" s="110" t="s">
        <v>6560</v>
      </c>
      <c r="I10963" s="110"/>
    </row>
    <row r="10964" spans="1:9" ht="11.25" customHeight="1" x14ac:dyDescent="0.2">
      <c r="A10964" s="181">
        <v>107686</v>
      </c>
      <c r="B10964" s="182" t="s">
        <v>4447</v>
      </c>
      <c r="C10964" s="182" t="s">
        <v>168</v>
      </c>
      <c r="D10964" s="183"/>
      <c r="E10964" s="188" t="s">
        <v>15193</v>
      </c>
      <c r="F10964" s="186">
        <v>12630.01</v>
      </c>
      <c r="G10964" s="185" t="s">
        <v>13233</v>
      </c>
      <c r="H10964" s="110" t="s">
        <v>6560</v>
      </c>
      <c r="I10964" s="110"/>
    </row>
    <row r="10965" spans="1:9" ht="11.25" customHeight="1" x14ac:dyDescent="0.2">
      <c r="A10965" s="181">
        <v>107687</v>
      </c>
      <c r="B10965" s="182" t="s">
        <v>9857</v>
      </c>
      <c r="C10965" s="182" t="s">
        <v>178</v>
      </c>
      <c r="D10965" s="183"/>
      <c r="E10965" s="188" t="s">
        <v>15193</v>
      </c>
      <c r="F10965" s="186">
        <v>0</v>
      </c>
      <c r="G10965" s="185" t="s">
        <v>13235</v>
      </c>
      <c r="H10965" s="110" t="s">
        <v>6560</v>
      </c>
      <c r="I10965" s="110"/>
    </row>
    <row r="10966" spans="1:9" ht="11.25" customHeight="1" x14ac:dyDescent="0.2">
      <c r="A10966" s="181">
        <v>107688</v>
      </c>
      <c r="B10966" s="182" t="s">
        <v>9856</v>
      </c>
      <c r="C10966" s="182" t="s">
        <v>178</v>
      </c>
      <c r="D10966" s="184"/>
      <c r="E10966" s="188" t="s">
        <v>15193</v>
      </c>
      <c r="F10966" s="186">
        <v>0</v>
      </c>
      <c r="G10966" s="185" t="s">
        <v>13237</v>
      </c>
      <c r="H10966" s="110" t="s">
        <v>6560</v>
      </c>
      <c r="I10966" s="110"/>
    </row>
    <row r="10967" spans="1:9" ht="11.25" customHeight="1" x14ac:dyDescent="0.2">
      <c r="A10967" s="181">
        <v>107689</v>
      </c>
      <c r="B10967" s="182" t="s">
        <v>9855</v>
      </c>
      <c r="C10967" s="182" t="s">
        <v>178</v>
      </c>
      <c r="D10967" s="183"/>
      <c r="E10967" s="188" t="s">
        <v>15193</v>
      </c>
      <c r="F10967" s="186">
        <v>0</v>
      </c>
      <c r="G10967" s="185" t="s">
        <v>13239</v>
      </c>
      <c r="H10967" s="110" t="s">
        <v>6272</v>
      </c>
      <c r="I10967" s="110"/>
    </row>
    <row r="10968" spans="1:9" ht="11.25" customHeight="1" x14ac:dyDescent="0.2">
      <c r="A10968" s="181">
        <v>107690</v>
      </c>
      <c r="B10968" s="182" t="s">
        <v>9854</v>
      </c>
      <c r="C10968" s="182" t="s">
        <v>178</v>
      </c>
      <c r="D10968" s="184"/>
      <c r="E10968" s="188" t="s">
        <v>15193</v>
      </c>
      <c r="F10968" s="186">
        <v>0</v>
      </c>
      <c r="G10968" s="185" t="s">
        <v>13239</v>
      </c>
      <c r="H10968" s="110" t="s">
        <v>6272</v>
      </c>
      <c r="I10968" s="110"/>
    </row>
    <row r="10969" spans="1:9" ht="11.25" customHeight="1" x14ac:dyDescent="0.2">
      <c r="A10969" s="181">
        <v>107691</v>
      </c>
      <c r="B10969" s="182" t="s">
        <v>5462</v>
      </c>
      <c r="C10969" s="182" t="s">
        <v>178</v>
      </c>
      <c r="D10969" s="184"/>
      <c r="E10969" s="188" t="s">
        <v>15193</v>
      </c>
      <c r="F10969" s="186">
        <v>0</v>
      </c>
      <c r="G10969" s="185" t="s">
        <v>6096</v>
      </c>
      <c r="H10969" s="110" t="s">
        <v>6451</v>
      </c>
      <c r="I10969" s="110"/>
    </row>
    <row r="10970" spans="1:9" ht="11.25" customHeight="1" x14ac:dyDescent="0.2">
      <c r="A10970" s="181">
        <v>107692</v>
      </c>
      <c r="B10970" s="182" t="s">
        <v>9853</v>
      </c>
      <c r="C10970" s="182" t="s">
        <v>178</v>
      </c>
      <c r="D10970" s="183"/>
      <c r="E10970" s="188" t="s">
        <v>15193</v>
      </c>
      <c r="F10970" s="186">
        <v>0</v>
      </c>
      <c r="G10970" s="185" t="s">
        <v>6096</v>
      </c>
      <c r="H10970" s="110" t="s">
        <v>6723</v>
      </c>
      <c r="I10970" s="110"/>
    </row>
    <row r="10971" spans="1:9" ht="11.25" customHeight="1" x14ac:dyDescent="0.2">
      <c r="A10971" s="181">
        <v>107693</v>
      </c>
      <c r="B10971" s="182" t="s">
        <v>9852</v>
      </c>
      <c r="C10971" s="182" t="s">
        <v>178</v>
      </c>
      <c r="D10971" s="183"/>
      <c r="E10971" s="188" t="s">
        <v>15193</v>
      </c>
      <c r="F10971" s="186">
        <v>0</v>
      </c>
      <c r="G10971" s="185" t="s">
        <v>6096</v>
      </c>
      <c r="H10971" s="110" t="s">
        <v>6723</v>
      </c>
      <c r="I10971" s="110"/>
    </row>
    <row r="10972" spans="1:9" ht="11.25" customHeight="1" x14ac:dyDescent="0.2">
      <c r="A10972" s="181">
        <v>107694</v>
      </c>
      <c r="B10972" s="182" t="s">
        <v>9851</v>
      </c>
      <c r="C10972" s="182" t="s">
        <v>178</v>
      </c>
      <c r="D10972" s="183"/>
      <c r="E10972" s="188" t="s">
        <v>15193</v>
      </c>
      <c r="F10972" s="186">
        <v>0</v>
      </c>
      <c r="G10972" s="185" t="s">
        <v>6096</v>
      </c>
      <c r="H10972" s="110" t="s">
        <v>6723</v>
      </c>
      <c r="I10972" s="110"/>
    </row>
    <row r="10973" spans="1:9" ht="11.25" customHeight="1" x14ac:dyDescent="0.2">
      <c r="A10973" s="181">
        <v>107695</v>
      </c>
      <c r="B10973" s="182" t="s">
        <v>5919</v>
      </c>
      <c r="C10973" s="182" t="s">
        <v>178</v>
      </c>
      <c r="D10973" s="183"/>
      <c r="E10973" s="188" t="s">
        <v>15193</v>
      </c>
      <c r="F10973" s="186">
        <v>0</v>
      </c>
      <c r="G10973" s="185" t="s">
        <v>6096</v>
      </c>
      <c r="H10973" s="110" t="s">
        <v>6723</v>
      </c>
      <c r="I10973" s="110"/>
    </row>
    <row r="10974" spans="1:9" ht="11.25" customHeight="1" x14ac:dyDescent="0.2">
      <c r="A10974" s="181">
        <v>107696</v>
      </c>
      <c r="B10974" s="182" t="s">
        <v>5136</v>
      </c>
      <c r="C10974" s="182" t="s">
        <v>171</v>
      </c>
      <c r="D10974" s="184"/>
      <c r="E10974" s="188" t="s">
        <v>15193</v>
      </c>
      <c r="F10974" s="186">
        <v>0</v>
      </c>
      <c r="G10974" s="185" t="s">
        <v>6096</v>
      </c>
      <c r="H10974" s="110" t="s">
        <v>6240</v>
      </c>
      <c r="I10974" s="110"/>
    </row>
    <row r="10975" spans="1:9" ht="11.25" customHeight="1" x14ac:dyDescent="0.2">
      <c r="A10975" s="181">
        <v>107697</v>
      </c>
      <c r="B10975" s="182" t="s">
        <v>5034</v>
      </c>
      <c r="C10975" s="182" t="s">
        <v>178</v>
      </c>
      <c r="D10975" s="184"/>
      <c r="E10975" s="188" t="s">
        <v>15193</v>
      </c>
      <c r="F10975" s="186">
        <v>0</v>
      </c>
      <c r="G10975" s="185" t="s">
        <v>6096</v>
      </c>
      <c r="H10975" s="110" t="s">
        <v>6240</v>
      </c>
      <c r="I10975" s="110"/>
    </row>
    <row r="10976" spans="1:9" ht="11.25" customHeight="1" x14ac:dyDescent="0.2">
      <c r="A10976" s="181">
        <v>107698</v>
      </c>
      <c r="B10976" s="182" t="s">
        <v>5087</v>
      </c>
      <c r="C10976" s="182" t="s">
        <v>178</v>
      </c>
      <c r="D10976" s="184"/>
      <c r="E10976" s="188" t="s">
        <v>15193</v>
      </c>
      <c r="F10976" s="186">
        <v>0</v>
      </c>
      <c r="G10976" s="185" t="s">
        <v>6096</v>
      </c>
      <c r="H10976" s="110" t="s">
        <v>6240</v>
      </c>
      <c r="I10976" s="110"/>
    </row>
    <row r="10977" spans="1:9" ht="11.25" customHeight="1" x14ac:dyDescent="0.2">
      <c r="A10977" s="181">
        <v>107699</v>
      </c>
      <c r="B10977" s="182" t="s">
        <v>9850</v>
      </c>
      <c r="C10977" s="182" t="s">
        <v>171</v>
      </c>
      <c r="D10977" s="183"/>
      <c r="E10977" s="188" t="s">
        <v>15193</v>
      </c>
      <c r="F10977" s="186">
        <v>0</v>
      </c>
      <c r="G10977" s="185" t="s">
        <v>6096</v>
      </c>
      <c r="H10977" s="110" t="s">
        <v>6240</v>
      </c>
      <c r="I10977" s="110"/>
    </row>
    <row r="10978" spans="1:9" ht="11.25" customHeight="1" x14ac:dyDescent="0.2">
      <c r="A10978" s="181">
        <v>107700</v>
      </c>
      <c r="B10978" s="182" t="s">
        <v>5152</v>
      </c>
      <c r="C10978" s="182" t="s">
        <v>178</v>
      </c>
      <c r="D10978" s="183"/>
      <c r="E10978" s="188" t="s">
        <v>15193</v>
      </c>
      <c r="F10978" s="186">
        <v>0</v>
      </c>
      <c r="G10978" s="185" t="s">
        <v>6096</v>
      </c>
      <c r="H10978" s="110" t="s">
        <v>6451</v>
      </c>
      <c r="I10978" s="110"/>
    </row>
    <row r="10979" spans="1:9" ht="11.25" customHeight="1" x14ac:dyDescent="0.2">
      <c r="A10979" s="181">
        <v>107701</v>
      </c>
      <c r="B10979" s="182" t="s">
        <v>9849</v>
      </c>
      <c r="C10979" s="182" t="s">
        <v>178</v>
      </c>
      <c r="D10979" s="183"/>
      <c r="E10979" s="188" t="s">
        <v>15193</v>
      </c>
      <c r="F10979" s="186">
        <v>0</v>
      </c>
      <c r="G10979" s="185" t="s">
        <v>13251</v>
      </c>
      <c r="H10979" s="110" t="s">
        <v>6340</v>
      </c>
      <c r="I10979" s="110"/>
    </row>
    <row r="10980" spans="1:9" ht="11.25" customHeight="1" x14ac:dyDescent="0.2">
      <c r="A10980" s="181">
        <v>107702</v>
      </c>
      <c r="B10980" s="182" t="s">
        <v>4980</v>
      </c>
      <c r="C10980" s="182" t="s">
        <v>178</v>
      </c>
      <c r="D10980" s="183"/>
      <c r="E10980" s="188" t="s">
        <v>15193</v>
      </c>
      <c r="F10980" s="186">
        <v>0</v>
      </c>
      <c r="G10980" s="185" t="s">
        <v>10290</v>
      </c>
      <c r="H10980" s="110" t="s">
        <v>6203</v>
      </c>
      <c r="I10980" s="110"/>
    </row>
    <row r="10981" spans="1:9" ht="11.25" customHeight="1" x14ac:dyDescent="0.2">
      <c r="A10981" s="181">
        <v>107703</v>
      </c>
      <c r="B10981" s="182" t="s">
        <v>4994</v>
      </c>
      <c r="C10981" s="182" t="s">
        <v>178</v>
      </c>
      <c r="D10981" s="183"/>
      <c r="E10981" s="188" t="s">
        <v>15193</v>
      </c>
      <c r="F10981" s="186">
        <v>0</v>
      </c>
      <c r="G10981" s="185" t="s">
        <v>13252</v>
      </c>
      <c r="H10981" s="110" t="s">
        <v>6203</v>
      </c>
      <c r="I10981" s="110"/>
    </row>
    <row r="10982" spans="1:9" ht="11.25" customHeight="1" x14ac:dyDescent="0.2">
      <c r="A10982" s="181">
        <v>107704</v>
      </c>
      <c r="B10982" s="182" t="s">
        <v>5167</v>
      </c>
      <c r="C10982" s="182" t="s">
        <v>178</v>
      </c>
      <c r="D10982" s="183"/>
      <c r="E10982" s="188" t="s">
        <v>15193</v>
      </c>
      <c r="F10982" s="186">
        <v>0</v>
      </c>
      <c r="G10982" s="185" t="s">
        <v>13253</v>
      </c>
      <c r="H10982" s="110" t="s">
        <v>6203</v>
      </c>
      <c r="I10982" s="110"/>
    </row>
    <row r="10983" spans="1:9" ht="11.25" customHeight="1" x14ac:dyDescent="0.2">
      <c r="A10983" s="181">
        <v>107705</v>
      </c>
      <c r="B10983" s="182" t="s">
        <v>9848</v>
      </c>
      <c r="C10983" s="182" t="s">
        <v>178</v>
      </c>
      <c r="D10983" s="183"/>
      <c r="E10983" s="188" t="s">
        <v>15193</v>
      </c>
      <c r="F10983" s="186">
        <v>0</v>
      </c>
      <c r="G10983" s="185" t="s">
        <v>13254</v>
      </c>
      <c r="H10983" s="110" t="s">
        <v>6560</v>
      </c>
      <c r="I10983" s="110"/>
    </row>
    <row r="10984" spans="1:9" ht="11.25" customHeight="1" x14ac:dyDescent="0.2">
      <c r="A10984" s="181">
        <v>107706</v>
      </c>
      <c r="B10984" s="182" t="s">
        <v>4672</v>
      </c>
      <c r="C10984" s="182" t="s">
        <v>178</v>
      </c>
      <c r="D10984" s="183"/>
      <c r="E10984" s="188" t="s">
        <v>15193</v>
      </c>
      <c r="F10984" s="186">
        <v>0</v>
      </c>
      <c r="G10984" s="185" t="s">
        <v>13255</v>
      </c>
      <c r="H10984" s="110" t="s">
        <v>6560</v>
      </c>
      <c r="I10984" s="110"/>
    </row>
    <row r="10985" spans="1:9" ht="11.25" customHeight="1" x14ac:dyDescent="0.2">
      <c r="A10985" s="181">
        <v>107707</v>
      </c>
      <c r="B10985" s="182" t="s">
        <v>9847</v>
      </c>
      <c r="C10985" s="182" t="s">
        <v>178</v>
      </c>
      <c r="D10985" s="184"/>
      <c r="E10985" s="188" t="s">
        <v>15193</v>
      </c>
      <c r="F10985" s="186">
        <v>0</v>
      </c>
      <c r="G10985" s="185" t="s">
        <v>6096</v>
      </c>
      <c r="H10985" s="110" t="s">
        <v>6560</v>
      </c>
      <c r="I10985" s="110"/>
    </row>
    <row r="10986" spans="1:9" ht="11.25" customHeight="1" x14ac:dyDescent="0.2">
      <c r="A10986" s="181">
        <v>107708</v>
      </c>
      <c r="B10986" s="182" t="s">
        <v>9846</v>
      </c>
      <c r="C10986" s="182" t="s">
        <v>171</v>
      </c>
      <c r="D10986" s="183">
        <v>44123</v>
      </c>
      <c r="E10986" s="188" t="s">
        <v>15196</v>
      </c>
      <c r="F10986" s="186">
        <v>0</v>
      </c>
      <c r="G10986" s="185" t="s">
        <v>13235</v>
      </c>
      <c r="H10986" s="110" t="s">
        <v>6560</v>
      </c>
      <c r="I10986" s="110"/>
    </row>
    <row r="10987" spans="1:9" ht="11.25" customHeight="1" x14ac:dyDescent="0.2">
      <c r="A10987" s="181">
        <v>107709</v>
      </c>
      <c r="B10987" s="182" t="s">
        <v>4963</v>
      </c>
      <c r="C10987" s="182" t="s">
        <v>178</v>
      </c>
      <c r="D10987" s="184"/>
      <c r="E10987" s="188" t="s">
        <v>15193</v>
      </c>
      <c r="F10987" s="186">
        <v>21102190</v>
      </c>
      <c r="G10987" s="185" t="s">
        <v>13258</v>
      </c>
      <c r="H10987" s="110" t="s">
        <v>6560</v>
      </c>
      <c r="I10987" s="110"/>
    </row>
    <row r="10988" spans="1:9" ht="11.25" customHeight="1" x14ac:dyDescent="0.2">
      <c r="A10988" s="181">
        <v>107710</v>
      </c>
      <c r="B10988" s="182" t="s">
        <v>9845</v>
      </c>
      <c r="C10988" s="182" t="s">
        <v>178</v>
      </c>
      <c r="D10988" s="183"/>
      <c r="E10988" s="188" t="s">
        <v>15193</v>
      </c>
      <c r="F10988" s="186">
        <v>0</v>
      </c>
      <c r="G10988" s="185" t="s">
        <v>13259</v>
      </c>
      <c r="H10988" s="110" t="s">
        <v>6116</v>
      </c>
      <c r="I10988" s="110"/>
    </row>
    <row r="10989" spans="1:9" ht="11.25" customHeight="1" x14ac:dyDescent="0.2">
      <c r="A10989" s="181">
        <v>107711</v>
      </c>
      <c r="B10989" s="182" t="s">
        <v>9844</v>
      </c>
      <c r="C10989" s="182" t="s">
        <v>178</v>
      </c>
      <c r="D10989" s="183"/>
      <c r="E10989" s="188" t="s">
        <v>15193</v>
      </c>
      <c r="F10989" s="186">
        <v>0</v>
      </c>
      <c r="G10989" s="185" t="s">
        <v>13261</v>
      </c>
      <c r="H10989" s="110" t="s">
        <v>6152</v>
      </c>
      <c r="I10989" s="110"/>
    </row>
    <row r="10990" spans="1:9" ht="11.25" customHeight="1" x14ac:dyDescent="0.2">
      <c r="A10990" s="181">
        <v>107712</v>
      </c>
      <c r="B10990" s="182" t="s">
        <v>9843</v>
      </c>
      <c r="C10990" s="182" t="s">
        <v>178</v>
      </c>
      <c r="D10990" s="183"/>
      <c r="E10990" s="188" t="s">
        <v>15193</v>
      </c>
      <c r="F10990" s="186">
        <v>0</v>
      </c>
      <c r="G10990" s="185" t="s">
        <v>12958</v>
      </c>
      <c r="H10990" s="110" t="s">
        <v>6347</v>
      </c>
      <c r="I10990" s="110"/>
    </row>
    <row r="10991" spans="1:9" ht="11.25" customHeight="1" x14ac:dyDescent="0.2">
      <c r="A10991" s="181">
        <v>107713</v>
      </c>
      <c r="B10991" s="182" t="s">
        <v>5168</v>
      </c>
      <c r="C10991" s="182" t="s">
        <v>178</v>
      </c>
      <c r="D10991" s="184"/>
      <c r="E10991" s="188" t="s">
        <v>15193</v>
      </c>
      <c r="F10991" s="186">
        <v>0</v>
      </c>
      <c r="G10991" s="185" t="s">
        <v>13263</v>
      </c>
      <c r="H10991" s="110" t="s">
        <v>6236</v>
      </c>
      <c r="I10991" s="110"/>
    </row>
    <row r="10992" spans="1:9" ht="11.25" customHeight="1" x14ac:dyDescent="0.2">
      <c r="A10992" s="181">
        <v>107714</v>
      </c>
      <c r="B10992" s="182" t="s">
        <v>9842</v>
      </c>
      <c r="C10992" s="182" t="s">
        <v>178</v>
      </c>
      <c r="D10992" s="184"/>
      <c r="E10992" s="188" t="s">
        <v>15193</v>
      </c>
      <c r="F10992" s="186">
        <v>0</v>
      </c>
      <c r="G10992" s="185" t="s">
        <v>6096</v>
      </c>
      <c r="H10992" s="110" t="s">
        <v>6573</v>
      </c>
      <c r="I10992" s="110"/>
    </row>
    <row r="10993" spans="1:9" ht="11.25" customHeight="1" x14ac:dyDescent="0.2">
      <c r="A10993" s="181">
        <v>107715</v>
      </c>
      <c r="B10993" s="182" t="s">
        <v>4969</v>
      </c>
      <c r="C10993" s="182" t="s">
        <v>178</v>
      </c>
      <c r="D10993" s="183"/>
      <c r="E10993" s="188" t="s">
        <v>15193</v>
      </c>
      <c r="F10993" s="186">
        <v>0</v>
      </c>
      <c r="G10993" s="185" t="s">
        <v>13264</v>
      </c>
      <c r="H10993" s="110" t="s">
        <v>6280</v>
      </c>
      <c r="I10993" s="110"/>
    </row>
    <row r="10994" spans="1:9" ht="11.25" customHeight="1" x14ac:dyDescent="0.2">
      <c r="A10994" s="181">
        <v>107716</v>
      </c>
      <c r="B10994" s="182" t="s">
        <v>9841</v>
      </c>
      <c r="C10994" s="182" t="s">
        <v>178</v>
      </c>
      <c r="D10994" s="184"/>
      <c r="E10994" s="188" t="s">
        <v>15193</v>
      </c>
      <c r="F10994" s="186">
        <v>0</v>
      </c>
      <c r="G10994" s="185" t="s">
        <v>6500</v>
      </c>
      <c r="H10994" s="110" t="s">
        <v>6440</v>
      </c>
      <c r="I10994" s="110"/>
    </row>
    <row r="10995" spans="1:9" ht="11.25" customHeight="1" x14ac:dyDescent="0.2">
      <c r="A10995" s="181">
        <v>107717</v>
      </c>
      <c r="B10995" s="182" t="s">
        <v>5093</v>
      </c>
      <c r="C10995" s="182" t="s">
        <v>178</v>
      </c>
      <c r="D10995" s="184"/>
      <c r="E10995" s="188" t="s">
        <v>15193</v>
      </c>
      <c r="F10995" s="186">
        <v>0</v>
      </c>
      <c r="G10995" s="185" t="s">
        <v>6500</v>
      </c>
      <c r="H10995" s="110" t="s">
        <v>6440</v>
      </c>
      <c r="I10995" s="110"/>
    </row>
    <row r="10996" spans="1:9" ht="11.25" customHeight="1" x14ac:dyDescent="0.2">
      <c r="A10996" s="181">
        <v>107718</v>
      </c>
      <c r="B10996" s="182" t="s">
        <v>9840</v>
      </c>
      <c r="C10996" s="182" t="s">
        <v>178</v>
      </c>
      <c r="D10996" s="183">
        <v>44589</v>
      </c>
      <c r="E10996" s="188" t="s">
        <v>7328</v>
      </c>
      <c r="F10996" s="186">
        <v>0</v>
      </c>
      <c r="G10996" s="185" t="s">
        <v>13265</v>
      </c>
      <c r="H10996" s="110" t="s">
        <v>6440</v>
      </c>
      <c r="I10996" s="110"/>
    </row>
    <row r="10997" spans="1:9" ht="11.25" customHeight="1" x14ac:dyDescent="0.2">
      <c r="A10997" s="181">
        <v>107719</v>
      </c>
      <c r="B10997" s="182" t="s">
        <v>4732</v>
      </c>
      <c r="C10997" s="182" t="s">
        <v>171</v>
      </c>
      <c r="D10997" s="183"/>
      <c r="E10997" s="188" t="s">
        <v>15193</v>
      </c>
      <c r="F10997" s="186">
        <v>2137</v>
      </c>
      <c r="G10997" s="185" t="s">
        <v>13265</v>
      </c>
      <c r="H10997" s="110" t="s">
        <v>6440</v>
      </c>
      <c r="I10997" s="110"/>
    </row>
    <row r="10998" spans="1:9" ht="11.25" customHeight="1" x14ac:dyDescent="0.2">
      <c r="A10998" s="181">
        <v>107720</v>
      </c>
      <c r="B10998" s="182" t="s">
        <v>4788</v>
      </c>
      <c r="C10998" s="182" t="s">
        <v>178</v>
      </c>
      <c r="D10998" s="184"/>
      <c r="E10998" s="188" t="s">
        <v>15193</v>
      </c>
      <c r="F10998" s="186">
        <v>0</v>
      </c>
      <c r="G10998" s="185" t="s">
        <v>12958</v>
      </c>
      <c r="H10998" s="110" t="s">
        <v>6664</v>
      </c>
      <c r="I10998" s="110"/>
    </row>
    <row r="10999" spans="1:9" ht="11.25" customHeight="1" x14ac:dyDescent="0.2">
      <c r="A10999" s="181">
        <v>107721</v>
      </c>
      <c r="B10999" s="182" t="s">
        <v>4654</v>
      </c>
      <c r="C10999" s="182" t="s">
        <v>178</v>
      </c>
      <c r="D10999" s="183"/>
      <c r="E10999" s="188" t="s">
        <v>15193</v>
      </c>
      <c r="F10999" s="186">
        <v>0</v>
      </c>
      <c r="G10999" s="185" t="s">
        <v>13266</v>
      </c>
      <c r="H10999" s="110" t="s">
        <v>6280</v>
      </c>
      <c r="I10999" s="110"/>
    </row>
    <row r="11000" spans="1:9" ht="11.25" customHeight="1" x14ac:dyDescent="0.2">
      <c r="A11000" s="181">
        <v>107722</v>
      </c>
      <c r="B11000" s="182" t="s">
        <v>4812</v>
      </c>
      <c r="C11000" s="182" t="s">
        <v>178</v>
      </c>
      <c r="D11000" s="183"/>
      <c r="E11000" s="188" t="s">
        <v>15193</v>
      </c>
      <c r="F11000" s="186">
        <v>0</v>
      </c>
      <c r="G11000" s="185" t="s">
        <v>12958</v>
      </c>
      <c r="H11000" s="110" t="s">
        <v>6664</v>
      </c>
      <c r="I11000" s="110"/>
    </row>
    <row r="11001" spans="1:9" ht="11.25" customHeight="1" x14ac:dyDescent="0.2">
      <c r="A11001" s="181">
        <v>107723</v>
      </c>
      <c r="B11001" s="182" t="s">
        <v>4863</v>
      </c>
      <c r="C11001" s="182" t="s">
        <v>178</v>
      </c>
      <c r="D11001" s="184"/>
      <c r="E11001" s="188" t="s">
        <v>15193</v>
      </c>
      <c r="F11001" s="186">
        <v>0</v>
      </c>
      <c r="G11001" s="185" t="s">
        <v>13268</v>
      </c>
      <c r="H11001" s="110" t="s">
        <v>6440</v>
      </c>
      <c r="I11001" s="110"/>
    </row>
    <row r="11002" spans="1:9" ht="11.25" customHeight="1" x14ac:dyDescent="0.2">
      <c r="A11002" s="181">
        <v>107724</v>
      </c>
      <c r="B11002" s="182" t="s">
        <v>9839</v>
      </c>
      <c r="C11002" s="182" t="s">
        <v>178</v>
      </c>
      <c r="D11002" s="183">
        <v>44589</v>
      </c>
      <c r="E11002" s="188" t="s">
        <v>7328</v>
      </c>
      <c r="F11002" s="186">
        <v>0</v>
      </c>
      <c r="G11002" s="185" t="s">
        <v>12958</v>
      </c>
      <c r="H11002" s="110" t="s">
        <v>6664</v>
      </c>
      <c r="I11002" s="110"/>
    </row>
    <row r="11003" spans="1:9" ht="11.25" customHeight="1" x14ac:dyDescent="0.2">
      <c r="A11003" s="181">
        <v>107725</v>
      </c>
      <c r="B11003" s="182" t="s">
        <v>4864</v>
      </c>
      <c r="C11003" s="182" t="s">
        <v>178</v>
      </c>
      <c r="D11003" s="183"/>
      <c r="E11003" s="188" t="s">
        <v>15193</v>
      </c>
      <c r="F11003" s="186">
        <v>347434.01</v>
      </c>
      <c r="G11003" s="185" t="s">
        <v>6096</v>
      </c>
      <c r="H11003" s="110" t="s">
        <v>6573</v>
      </c>
      <c r="I11003" s="110"/>
    </row>
    <row r="11004" spans="1:9" ht="11.25" customHeight="1" x14ac:dyDescent="0.2">
      <c r="A11004" s="181">
        <v>107726</v>
      </c>
      <c r="B11004" s="182" t="s">
        <v>4781</v>
      </c>
      <c r="C11004" s="182" t="s">
        <v>171</v>
      </c>
      <c r="D11004" s="183"/>
      <c r="E11004" s="188" t="s">
        <v>15193</v>
      </c>
      <c r="F11004" s="186">
        <v>0</v>
      </c>
      <c r="G11004" s="185" t="s">
        <v>13270</v>
      </c>
      <c r="H11004" s="110" t="s">
        <v>6340</v>
      </c>
      <c r="I11004" s="110"/>
    </row>
    <row r="11005" spans="1:9" ht="11.25" customHeight="1" x14ac:dyDescent="0.2">
      <c r="A11005" s="181">
        <v>107727</v>
      </c>
      <c r="B11005" s="182" t="s">
        <v>4907</v>
      </c>
      <c r="C11005" s="182" t="s">
        <v>171</v>
      </c>
      <c r="D11005" s="183"/>
      <c r="E11005" s="188" t="s">
        <v>15193</v>
      </c>
      <c r="F11005" s="186">
        <v>0</v>
      </c>
      <c r="G11005" s="185" t="s">
        <v>7915</v>
      </c>
      <c r="H11005" s="110" t="s">
        <v>6347</v>
      </c>
      <c r="I11005" s="110"/>
    </row>
    <row r="11006" spans="1:9" ht="11.25" customHeight="1" x14ac:dyDescent="0.2">
      <c r="A11006" s="181">
        <v>107728</v>
      </c>
      <c r="B11006" s="182" t="s">
        <v>4784</v>
      </c>
      <c r="C11006" s="182" t="s">
        <v>178</v>
      </c>
      <c r="D11006" s="183"/>
      <c r="E11006" s="188" t="s">
        <v>15193</v>
      </c>
      <c r="F11006" s="186">
        <v>0</v>
      </c>
      <c r="G11006" s="185" t="s">
        <v>13271</v>
      </c>
      <c r="H11006" s="110" t="s">
        <v>6141</v>
      </c>
      <c r="I11006" s="110"/>
    </row>
    <row r="11007" spans="1:9" ht="11.25" customHeight="1" x14ac:dyDescent="0.2">
      <c r="A11007" s="181">
        <v>107729</v>
      </c>
      <c r="B11007" s="182" t="s">
        <v>4878</v>
      </c>
      <c r="C11007" s="182" t="s">
        <v>171</v>
      </c>
      <c r="D11007" s="183"/>
      <c r="E11007" s="188" t="s">
        <v>15193</v>
      </c>
      <c r="F11007" s="186">
        <v>0</v>
      </c>
      <c r="G11007" s="185" t="s">
        <v>13273</v>
      </c>
      <c r="H11007" s="110" t="s">
        <v>6345</v>
      </c>
      <c r="I11007" s="110"/>
    </row>
    <row r="11008" spans="1:9" ht="11.25" customHeight="1" x14ac:dyDescent="0.2">
      <c r="A11008" s="181">
        <v>107730</v>
      </c>
      <c r="B11008" s="182" t="s">
        <v>5057</v>
      </c>
      <c r="C11008" s="182" t="s">
        <v>178</v>
      </c>
      <c r="D11008" s="183"/>
      <c r="E11008" s="188" t="s">
        <v>15193</v>
      </c>
      <c r="F11008" s="186">
        <v>0</v>
      </c>
      <c r="G11008" s="185" t="s">
        <v>13275</v>
      </c>
      <c r="H11008" s="110" t="s">
        <v>6236</v>
      </c>
      <c r="I11008" s="110"/>
    </row>
    <row r="11009" spans="1:9" ht="11.25" customHeight="1" x14ac:dyDescent="0.2">
      <c r="A11009" s="181">
        <v>107731</v>
      </c>
      <c r="B11009" s="182" t="s">
        <v>4653</v>
      </c>
      <c r="C11009" s="182" t="s">
        <v>178</v>
      </c>
      <c r="D11009" s="183"/>
      <c r="E11009" s="188" t="s">
        <v>15193</v>
      </c>
      <c r="F11009" s="186">
        <v>0</v>
      </c>
      <c r="G11009" s="185" t="s">
        <v>6096</v>
      </c>
      <c r="H11009" s="110" t="s">
        <v>6168</v>
      </c>
      <c r="I11009" s="110"/>
    </row>
    <row r="11010" spans="1:9" ht="11.25" customHeight="1" x14ac:dyDescent="0.2">
      <c r="A11010" s="181">
        <v>107732</v>
      </c>
      <c r="B11010" s="182" t="s">
        <v>4862</v>
      </c>
      <c r="C11010" s="182" t="s">
        <v>178</v>
      </c>
      <c r="D11010" s="184"/>
      <c r="E11010" s="188" t="s">
        <v>15193</v>
      </c>
      <c r="F11010" s="186">
        <v>0</v>
      </c>
      <c r="G11010" s="185" t="s">
        <v>13277</v>
      </c>
      <c r="H11010" s="110" t="s">
        <v>6340</v>
      </c>
      <c r="I11010" s="110"/>
    </row>
    <row r="11011" spans="1:9" ht="11.25" customHeight="1" x14ac:dyDescent="0.2">
      <c r="A11011" s="181">
        <v>107733</v>
      </c>
      <c r="B11011" s="182" t="s">
        <v>9838</v>
      </c>
      <c r="C11011" s="182" t="s">
        <v>178</v>
      </c>
      <c r="D11011" s="184"/>
      <c r="E11011" s="188" t="s">
        <v>15193</v>
      </c>
      <c r="F11011" s="186">
        <v>0</v>
      </c>
      <c r="G11011" s="185" t="s">
        <v>13279</v>
      </c>
      <c r="H11011" s="110" t="s">
        <v>6406</v>
      </c>
      <c r="I11011" s="110"/>
    </row>
    <row r="11012" spans="1:9" ht="11.25" customHeight="1" x14ac:dyDescent="0.2">
      <c r="A11012" s="181">
        <v>107734</v>
      </c>
      <c r="B11012" s="182" t="s">
        <v>9837</v>
      </c>
      <c r="C11012" s="182" t="s">
        <v>178</v>
      </c>
      <c r="D11012" s="183"/>
      <c r="E11012" s="188" t="s">
        <v>15193</v>
      </c>
      <c r="F11012" s="186">
        <v>0</v>
      </c>
      <c r="G11012" s="185" t="s">
        <v>6096</v>
      </c>
      <c r="H11012" s="110" t="s">
        <v>6406</v>
      </c>
      <c r="I11012" s="110"/>
    </row>
    <row r="11013" spans="1:9" ht="11.25" customHeight="1" x14ac:dyDescent="0.2">
      <c r="A11013" s="181">
        <v>107735</v>
      </c>
      <c r="B11013" s="182" t="s">
        <v>9836</v>
      </c>
      <c r="C11013" s="182" t="s">
        <v>178</v>
      </c>
      <c r="D11013" s="183"/>
      <c r="E11013" s="188" t="s">
        <v>15193</v>
      </c>
      <c r="F11013" s="186">
        <v>0</v>
      </c>
      <c r="G11013" s="185" t="s">
        <v>6096</v>
      </c>
      <c r="H11013" s="110" t="s">
        <v>6406</v>
      </c>
      <c r="I11013" s="110"/>
    </row>
    <row r="11014" spans="1:9" ht="11.25" customHeight="1" x14ac:dyDescent="0.2">
      <c r="A11014" s="181">
        <v>107736</v>
      </c>
      <c r="B11014" s="182" t="s">
        <v>5065</v>
      </c>
      <c r="C11014" s="182" t="s">
        <v>178</v>
      </c>
      <c r="D11014" s="183"/>
      <c r="E11014" s="188" t="s">
        <v>15193</v>
      </c>
      <c r="F11014" s="186">
        <v>0</v>
      </c>
      <c r="G11014" s="185" t="s">
        <v>6096</v>
      </c>
      <c r="H11014" s="110" t="s">
        <v>6406</v>
      </c>
      <c r="I11014" s="110"/>
    </row>
    <row r="11015" spans="1:9" ht="11.25" customHeight="1" x14ac:dyDescent="0.2">
      <c r="A11015" s="181">
        <v>107737</v>
      </c>
      <c r="B11015" s="182" t="s">
        <v>9835</v>
      </c>
      <c r="C11015" s="182" t="s">
        <v>178</v>
      </c>
      <c r="D11015" s="183"/>
      <c r="E11015" s="188" t="s">
        <v>15193</v>
      </c>
      <c r="F11015" s="186">
        <v>0</v>
      </c>
      <c r="G11015" s="185" t="s">
        <v>13280</v>
      </c>
      <c r="H11015" s="110" t="s">
        <v>6406</v>
      </c>
      <c r="I11015" s="110"/>
    </row>
    <row r="11016" spans="1:9" ht="11.25" customHeight="1" x14ac:dyDescent="0.2">
      <c r="A11016" s="181">
        <v>107738</v>
      </c>
      <c r="B11016" s="182" t="s">
        <v>9834</v>
      </c>
      <c r="C11016" s="182" t="s">
        <v>178</v>
      </c>
      <c r="D11016" s="183"/>
      <c r="E11016" s="188" t="s">
        <v>15193</v>
      </c>
      <c r="F11016" s="186">
        <v>0</v>
      </c>
      <c r="G11016" s="185" t="s">
        <v>6096</v>
      </c>
      <c r="H11016" s="110" t="s">
        <v>6406</v>
      </c>
      <c r="I11016" s="110"/>
    </row>
    <row r="11017" spans="1:9" ht="11.25" customHeight="1" x14ac:dyDescent="0.2">
      <c r="A11017" s="181">
        <v>107739</v>
      </c>
      <c r="B11017" s="182" t="s">
        <v>9833</v>
      </c>
      <c r="C11017" s="182" t="s">
        <v>178</v>
      </c>
      <c r="D11017" s="183"/>
      <c r="E11017" s="188" t="s">
        <v>15193</v>
      </c>
      <c r="F11017" s="186">
        <v>0</v>
      </c>
      <c r="G11017" s="185" t="s">
        <v>6096</v>
      </c>
      <c r="H11017" s="110" t="s">
        <v>6406</v>
      </c>
      <c r="I11017" s="110"/>
    </row>
    <row r="11018" spans="1:9" ht="11.25" customHeight="1" x14ac:dyDescent="0.2">
      <c r="A11018" s="181">
        <v>107740</v>
      </c>
      <c r="B11018" s="182" t="s">
        <v>9832</v>
      </c>
      <c r="C11018" s="182" t="s">
        <v>178</v>
      </c>
      <c r="D11018" s="183"/>
      <c r="E11018" s="188" t="s">
        <v>15193</v>
      </c>
      <c r="F11018" s="186">
        <v>0</v>
      </c>
      <c r="G11018" s="185" t="s">
        <v>13283</v>
      </c>
      <c r="H11018" s="110" t="s">
        <v>6178</v>
      </c>
      <c r="I11018" s="110"/>
    </row>
    <row r="11019" spans="1:9" ht="11.25" customHeight="1" x14ac:dyDescent="0.2">
      <c r="A11019" s="181">
        <v>107741</v>
      </c>
      <c r="B11019" s="182" t="s">
        <v>5064</v>
      </c>
      <c r="C11019" s="182" t="s">
        <v>178</v>
      </c>
      <c r="D11019" s="183"/>
      <c r="E11019" s="188" t="s">
        <v>15193</v>
      </c>
      <c r="F11019" s="186">
        <v>0</v>
      </c>
      <c r="G11019" s="185" t="s">
        <v>13285</v>
      </c>
      <c r="H11019" s="110" t="s">
        <v>6178</v>
      </c>
      <c r="I11019" s="110"/>
    </row>
    <row r="11020" spans="1:9" ht="11.25" customHeight="1" x14ac:dyDescent="0.2">
      <c r="A11020" s="181">
        <v>107742</v>
      </c>
      <c r="B11020" s="182" t="s">
        <v>9831</v>
      </c>
      <c r="C11020" s="182" t="s">
        <v>178</v>
      </c>
      <c r="D11020" s="183"/>
      <c r="E11020" s="188" t="s">
        <v>15193</v>
      </c>
      <c r="F11020" s="186">
        <v>0</v>
      </c>
      <c r="G11020" s="185" t="s">
        <v>13287</v>
      </c>
      <c r="H11020" s="110" t="s">
        <v>7291</v>
      </c>
      <c r="I11020" s="110"/>
    </row>
    <row r="11021" spans="1:9" ht="11.25" customHeight="1" x14ac:dyDescent="0.2">
      <c r="A11021" s="181">
        <v>107743</v>
      </c>
      <c r="B11021" s="182" t="s">
        <v>9830</v>
      </c>
      <c r="C11021" s="182" t="s">
        <v>178</v>
      </c>
      <c r="D11021" s="184"/>
      <c r="E11021" s="188" t="s">
        <v>15193</v>
      </c>
      <c r="F11021" s="186">
        <v>0</v>
      </c>
      <c r="G11021" s="185" t="s">
        <v>13289</v>
      </c>
      <c r="H11021" s="110" t="s">
        <v>7291</v>
      </c>
      <c r="I11021" s="110"/>
    </row>
    <row r="11022" spans="1:9" ht="11.25" customHeight="1" x14ac:dyDescent="0.2">
      <c r="A11022" s="181">
        <v>107744</v>
      </c>
      <c r="B11022" s="182" t="s">
        <v>9829</v>
      </c>
      <c r="C11022" s="182" t="s">
        <v>178</v>
      </c>
      <c r="D11022" s="184"/>
      <c r="E11022" s="188" t="s">
        <v>15193</v>
      </c>
      <c r="F11022" s="186">
        <v>0</v>
      </c>
      <c r="G11022" s="185" t="s">
        <v>13291</v>
      </c>
      <c r="H11022" s="110" t="s">
        <v>7291</v>
      </c>
      <c r="I11022" s="110"/>
    </row>
    <row r="11023" spans="1:9" ht="11.25" customHeight="1" x14ac:dyDescent="0.2">
      <c r="A11023" s="181">
        <v>107745</v>
      </c>
      <c r="B11023" s="182" t="s">
        <v>9828</v>
      </c>
      <c r="C11023" s="182" t="s">
        <v>178</v>
      </c>
      <c r="D11023" s="184"/>
      <c r="E11023" s="188" t="s">
        <v>15193</v>
      </c>
      <c r="F11023" s="186">
        <v>0</v>
      </c>
      <c r="G11023" s="185" t="s">
        <v>13292</v>
      </c>
      <c r="H11023" s="110" t="s">
        <v>6141</v>
      </c>
      <c r="I11023" s="110"/>
    </row>
    <row r="11024" spans="1:9" ht="11.25" customHeight="1" x14ac:dyDescent="0.2">
      <c r="A11024" s="181">
        <v>107746</v>
      </c>
      <c r="B11024" s="182" t="s">
        <v>9827</v>
      </c>
      <c r="C11024" s="182" t="s">
        <v>178</v>
      </c>
      <c r="D11024" s="184"/>
      <c r="E11024" s="188" t="s">
        <v>15193</v>
      </c>
      <c r="F11024" s="186">
        <v>0</v>
      </c>
      <c r="G11024" s="185" t="s">
        <v>6096</v>
      </c>
      <c r="H11024" s="110" t="s">
        <v>6370</v>
      </c>
      <c r="I11024" s="110"/>
    </row>
    <row r="11025" spans="1:9" ht="11.25" customHeight="1" x14ac:dyDescent="0.2">
      <c r="A11025" s="181">
        <v>107747</v>
      </c>
      <c r="B11025" s="182" t="s">
        <v>9826</v>
      </c>
      <c r="C11025" s="182" t="s">
        <v>178</v>
      </c>
      <c r="D11025" s="183"/>
      <c r="E11025" s="188" t="s">
        <v>15193</v>
      </c>
      <c r="F11025" s="186">
        <v>0</v>
      </c>
      <c r="G11025" s="185" t="s">
        <v>6096</v>
      </c>
      <c r="H11025" s="110" t="s">
        <v>6370</v>
      </c>
      <c r="I11025" s="110"/>
    </row>
    <row r="11026" spans="1:9" ht="11.25" customHeight="1" x14ac:dyDescent="0.2">
      <c r="A11026" s="181">
        <v>107748</v>
      </c>
      <c r="B11026" s="182" t="s">
        <v>9825</v>
      </c>
      <c r="C11026" s="182" t="s">
        <v>178</v>
      </c>
      <c r="D11026" s="183"/>
      <c r="E11026" s="188" t="s">
        <v>15193</v>
      </c>
      <c r="F11026" s="186">
        <v>0</v>
      </c>
      <c r="G11026" s="185" t="s">
        <v>6096</v>
      </c>
      <c r="H11026" s="110" t="s">
        <v>6370</v>
      </c>
      <c r="I11026" s="110"/>
    </row>
    <row r="11027" spans="1:9" ht="11.25" customHeight="1" x14ac:dyDescent="0.2">
      <c r="A11027" s="181">
        <v>107749</v>
      </c>
      <c r="B11027" s="182" t="s">
        <v>9824</v>
      </c>
      <c r="C11027" s="182" t="s">
        <v>178</v>
      </c>
      <c r="D11027" s="183"/>
      <c r="E11027" s="188" t="s">
        <v>15193</v>
      </c>
      <c r="F11027" s="186">
        <v>0</v>
      </c>
      <c r="G11027" s="185" t="s">
        <v>6096</v>
      </c>
      <c r="H11027" s="110" t="s">
        <v>6370</v>
      </c>
      <c r="I11027" s="110"/>
    </row>
    <row r="11028" spans="1:9" ht="11.25" customHeight="1" x14ac:dyDescent="0.2">
      <c r="A11028" s="181">
        <v>107750</v>
      </c>
      <c r="B11028" s="182" t="s">
        <v>9823</v>
      </c>
      <c r="C11028" s="182" t="s">
        <v>178</v>
      </c>
      <c r="D11028" s="183"/>
      <c r="E11028" s="188" t="s">
        <v>15193</v>
      </c>
      <c r="F11028" s="186">
        <v>0</v>
      </c>
      <c r="G11028" s="185" t="s">
        <v>6096</v>
      </c>
      <c r="H11028" s="110" t="s">
        <v>6370</v>
      </c>
      <c r="I11028" s="110"/>
    </row>
    <row r="11029" spans="1:9" ht="11.25" customHeight="1" x14ac:dyDescent="0.2">
      <c r="A11029" s="181">
        <v>107751</v>
      </c>
      <c r="B11029" s="182" t="s">
        <v>9822</v>
      </c>
      <c r="C11029" s="182" t="s">
        <v>178</v>
      </c>
      <c r="D11029" s="183"/>
      <c r="E11029" s="188" t="s">
        <v>15193</v>
      </c>
      <c r="F11029" s="186">
        <v>0</v>
      </c>
      <c r="G11029" s="185" t="s">
        <v>6096</v>
      </c>
      <c r="H11029" s="110" t="s">
        <v>6370</v>
      </c>
      <c r="I11029" s="110"/>
    </row>
    <row r="11030" spans="1:9" ht="11.25" customHeight="1" x14ac:dyDescent="0.2">
      <c r="A11030" s="181">
        <v>107752</v>
      </c>
      <c r="B11030" s="182" t="s">
        <v>5030</v>
      </c>
      <c r="C11030" s="182" t="s">
        <v>178</v>
      </c>
      <c r="D11030" s="184"/>
      <c r="E11030" s="188" t="s">
        <v>15193</v>
      </c>
      <c r="F11030" s="186">
        <v>0</v>
      </c>
      <c r="G11030" s="185" t="s">
        <v>13295</v>
      </c>
      <c r="H11030" s="110" t="s">
        <v>6367</v>
      </c>
      <c r="I11030" s="110"/>
    </row>
    <row r="11031" spans="1:9" ht="11.25" customHeight="1" x14ac:dyDescent="0.2">
      <c r="A11031" s="181">
        <v>107753</v>
      </c>
      <c r="B11031" s="182" t="s">
        <v>9821</v>
      </c>
      <c r="C11031" s="182" t="s">
        <v>178</v>
      </c>
      <c r="D11031" s="184"/>
      <c r="E11031" s="188" t="s">
        <v>15193</v>
      </c>
      <c r="F11031" s="186">
        <v>0</v>
      </c>
      <c r="G11031" s="185" t="s">
        <v>13296</v>
      </c>
      <c r="H11031" s="110" t="s">
        <v>6367</v>
      </c>
      <c r="I11031" s="110"/>
    </row>
    <row r="11032" spans="1:9" ht="11.25" customHeight="1" x14ac:dyDescent="0.2">
      <c r="A11032" s="181">
        <v>107754</v>
      </c>
      <c r="B11032" s="182" t="s">
        <v>9820</v>
      </c>
      <c r="C11032" s="182" t="s">
        <v>178</v>
      </c>
      <c r="D11032" s="183"/>
      <c r="E11032" s="188" t="s">
        <v>15193</v>
      </c>
      <c r="F11032" s="186">
        <v>0</v>
      </c>
      <c r="G11032" s="185" t="s">
        <v>13297</v>
      </c>
      <c r="H11032" s="110" t="s">
        <v>6367</v>
      </c>
      <c r="I11032" s="110"/>
    </row>
    <row r="11033" spans="1:9" ht="11.25" customHeight="1" x14ac:dyDescent="0.2">
      <c r="A11033" s="181">
        <v>107755</v>
      </c>
      <c r="B11033" s="182" t="s">
        <v>9819</v>
      </c>
      <c r="C11033" s="182" t="s">
        <v>178</v>
      </c>
      <c r="D11033" s="184"/>
      <c r="E11033" s="188" t="s">
        <v>15193</v>
      </c>
      <c r="F11033" s="186">
        <v>0</v>
      </c>
      <c r="G11033" s="185" t="s">
        <v>13299</v>
      </c>
      <c r="H11033" s="110" t="s">
        <v>6152</v>
      </c>
      <c r="I11033" s="110"/>
    </row>
    <row r="11034" spans="1:9" ht="11.25" customHeight="1" x14ac:dyDescent="0.2">
      <c r="A11034" s="181">
        <v>107756</v>
      </c>
      <c r="B11034" s="182" t="s">
        <v>9818</v>
      </c>
      <c r="C11034" s="182" t="s">
        <v>178</v>
      </c>
      <c r="D11034" s="183"/>
      <c r="E11034" s="188" t="s">
        <v>15193</v>
      </c>
      <c r="F11034" s="186">
        <v>0</v>
      </c>
      <c r="G11034" s="185" t="s">
        <v>13300</v>
      </c>
      <c r="H11034" s="110" t="s">
        <v>6258</v>
      </c>
      <c r="I11034" s="110"/>
    </row>
    <row r="11035" spans="1:9" ht="11.25" customHeight="1" x14ac:dyDescent="0.2">
      <c r="A11035" s="181">
        <v>107757</v>
      </c>
      <c r="B11035" s="182" t="s">
        <v>9817</v>
      </c>
      <c r="C11035" s="182" t="s">
        <v>178</v>
      </c>
      <c r="D11035" s="183"/>
      <c r="E11035" s="188" t="s">
        <v>15193</v>
      </c>
      <c r="F11035" s="186">
        <v>0</v>
      </c>
      <c r="G11035" s="185" t="s">
        <v>13302</v>
      </c>
      <c r="H11035" s="110" t="s">
        <v>6367</v>
      </c>
      <c r="I11035" s="110"/>
    </row>
    <row r="11036" spans="1:9" ht="11.25" customHeight="1" x14ac:dyDescent="0.2">
      <c r="A11036" s="181">
        <v>107758</v>
      </c>
      <c r="B11036" s="182" t="s">
        <v>9816</v>
      </c>
      <c r="C11036" s="182" t="s">
        <v>178</v>
      </c>
      <c r="D11036" s="184"/>
      <c r="E11036" s="188" t="s">
        <v>15193</v>
      </c>
      <c r="F11036" s="186">
        <v>0</v>
      </c>
      <c r="G11036" s="185" t="s">
        <v>13303</v>
      </c>
      <c r="H11036" s="110" t="s">
        <v>6152</v>
      </c>
      <c r="I11036" s="110"/>
    </row>
    <row r="11037" spans="1:9" ht="11.25" customHeight="1" x14ac:dyDescent="0.2">
      <c r="A11037" s="181">
        <v>107759</v>
      </c>
      <c r="B11037" s="182" t="s">
        <v>9815</v>
      </c>
      <c r="C11037" s="182" t="s">
        <v>178</v>
      </c>
      <c r="D11037" s="184"/>
      <c r="E11037" s="188" t="s">
        <v>15193</v>
      </c>
      <c r="F11037" s="186">
        <v>0</v>
      </c>
      <c r="G11037" s="185" t="s">
        <v>13305</v>
      </c>
      <c r="H11037" s="110" t="s">
        <v>6152</v>
      </c>
      <c r="I11037" s="110"/>
    </row>
    <row r="11038" spans="1:9" ht="11.25" customHeight="1" x14ac:dyDescent="0.2">
      <c r="A11038" s="181">
        <v>107760</v>
      </c>
      <c r="B11038" s="182" t="s">
        <v>9814</v>
      </c>
      <c r="C11038" s="182" t="s">
        <v>178</v>
      </c>
      <c r="D11038" s="183"/>
      <c r="E11038" s="188" t="s">
        <v>15193</v>
      </c>
      <c r="F11038" s="186">
        <v>0</v>
      </c>
      <c r="G11038" s="185" t="s">
        <v>7143</v>
      </c>
      <c r="H11038" s="110" t="s">
        <v>6367</v>
      </c>
      <c r="I11038" s="110"/>
    </row>
    <row r="11039" spans="1:9" ht="11.25" customHeight="1" x14ac:dyDescent="0.2">
      <c r="A11039" s="181">
        <v>107761</v>
      </c>
      <c r="B11039" s="182" t="s">
        <v>5223</v>
      </c>
      <c r="C11039" s="182" t="s">
        <v>178</v>
      </c>
      <c r="D11039" s="183"/>
      <c r="E11039" s="188" t="s">
        <v>15193</v>
      </c>
      <c r="F11039" s="186">
        <v>0</v>
      </c>
      <c r="G11039" s="185" t="s">
        <v>13308</v>
      </c>
      <c r="H11039" s="110" t="s">
        <v>6367</v>
      </c>
      <c r="I11039" s="110"/>
    </row>
    <row r="11040" spans="1:9" ht="11.25" customHeight="1" x14ac:dyDescent="0.2">
      <c r="A11040" s="181">
        <v>107762</v>
      </c>
      <c r="B11040" s="182" t="s">
        <v>9813</v>
      </c>
      <c r="C11040" s="182" t="s">
        <v>178</v>
      </c>
      <c r="D11040" s="183"/>
      <c r="E11040" s="188" t="s">
        <v>15193</v>
      </c>
      <c r="F11040" s="186">
        <v>0</v>
      </c>
      <c r="G11040" s="185" t="s">
        <v>13309</v>
      </c>
      <c r="H11040" s="110" t="s">
        <v>6367</v>
      </c>
      <c r="I11040" s="110"/>
    </row>
    <row r="11041" spans="1:9" ht="11.25" customHeight="1" x14ac:dyDescent="0.2">
      <c r="A11041" s="181">
        <v>107763</v>
      </c>
      <c r="B11041" s="182" t="s">
        <v>9812</v>
      </c>
      <c r="C11041" s="182" t="s">
        <v>178</v>
      </c>
      <c r="D11041" s="183"/>
      <c r="E11041" s="188" t="s">
        <v>15193</v>
      </c>
      <c r="F11041" s="186">
        <v>0</v>
      </c>
      <c r="G11041" s="185" t="s">
        <v>6096</v>
      </c>
      <c r="H11041" s="110" t="s">
        <v>6207</v>
      </c>
      <c r="I11041" s="110"/>
    </row>
    <row r="11042" spans="1:9" ht="11.25" customHeight="1" x14ac:dyDescent="0.2">
      <c r="A11042" s="181">
        <v>107764</v>
      </c>
      <c r="B11042" s="182" t="s">
        <v>9811</v>
      </c>
      <c r="C11042" s="182" t="s">
        <v>178</v>
      </c>
      <c r="D11042" s="184"/>
      <c r="E11042" s="188" t="s">
        <v>15193</v>
      </c>
      <c r="F11042" s="186">
        <v>0</v>
      </c>
      <c r="G11042" s="185" t="s">
        <v>13312</v>
      </c>
      <c r="H11042" s="110" t="s">
        <v>6152</v>
      </c>
      <c r="I11042" s="110"/>
    </row>
    <row r="11043" spans="1:9" ht="11.25" customHeight="1" x14ac:dyDescent="0.2">
      <c r="A11043" s="181">
        <v>107765</v>
      </c>
      <c r="B11043" s="182" t="s">
        <v>9810</v>
      </c>
      <c r="C11043" s="182" t="s">
        <v>178</v>
      </c>
      <c r="D11043" s="184"/>
      <c r="E11043" s="188" t="s">
        <v>15193</v>
      </c>
      <c r="F11043" s="186">
        <v>0</v>
      </c>
      <c r="G11043" s="185" t="s">
        <v>13313</v>
      </c>
      <c r="H11043" s="110" t="s">
        <v>6152</v>
      </c>
      <c r="I11043" s="110"/>
    </row>
    <row r="11044" spans="1:9" ht="11.25" customHeight="1" x14ac:dyDescent="0.2">
      <c r="A11044" s="181">
        <v>107766</v>
      </c>
      <c r="B11044" s="182" t="s">
        <v>9809</v>
      </c>
      <c r="C11044" s="182" t="s">
        <v>171</v>
      </c>
      <c r="D11044" s="183">
        <v>44589</v>
      </c>
      <c r="E11044" s="188" t="s">
        <v>7328</v>
      </c>
      <c r="F11044" s="186">
        <v>0</v>
      </c>
      <c r="G11044" s="185" t="s">
        <v>13314</v>
      </c>
      <c r="H11044" s="110" t="s">
        <v>6367</v>
      </c>
      <c r="I11044" s="110"/>
    </row>
    <row r="11045" spans="1:9" ht="11.25" customHeight="1" x14ac:dyDescent="0.2">
      <c r="A11045" s="181">
        <v>107767</v>
      </c>
      <c r="B11045" s="182" t="s">
        <v>6567</v>
      </c>
      <c r="C11045" s="182" t="s">
        <v>171</v>
      </c>
      <c r="D11045" s="183"/>
      <c r="E11045" s="188" t="s">
        <v>15193</v>
      </c>
      <c r="F11045" s="186">
        <v>63</v>
      </c>
      <c r="G11045" s="185" t="s">
        <v>6096</v>
      </c>
      <c r="H11045" s="110" t="s">
        <v>6207</v>
      </c>
      <c r="I11045" s="110"/>
    </row>
    <row r="11046" spans="1:9" ht="11.25" customHeight="1" x14ac:dyDescent="0.2">
      <c r="A11046" s="181">
        <v>107768</v>
      </c>
      <c r="B11046" s="182" t="s">
        <v>4546</v>
      </c>
      <c r="C11046" s="182" t="s">
        <v>178</v>
      </c>
      <c r="D11046" s="183"/>
      <c r="E11046" s="188" t="s">
        <v>15193</v>
      </c>
      <c r="F11046" s="186">
        <v>0</v>
      </c>
      <c r="G11046" s="185" t="s">
        <v>13317</v>
      </c>
      <c r="H11046" s="110" t="s">
        <v>6367</v>
      </c>
      <c r="I11046" s="110"/>
    </row>
    <row r="11047" spans="1:9" ht="11.25" customHeight="1" x14ac:dyDescent="0.2">
      <c r="A11047" s="181">
        <v>107769</v>
      </c>
      <c r="B11047" s="182" t="s">
        <v>5961</v>
      </c>
      <c r="C11047" s="182" t="s">
        <v>178</v>
      </c>
      <c r="D11047" s="183"/>
      <c r="E11047" s="188" t="s">
        <v>15193</v>
      </c>
      <c r="F11047" s="186">
        <v>0</v>
      </c>
      <c r="G11047" s="185" t="s">
        <v>13319</v>
      </c>
      <c r="H11047" s="110" t="s">
        <v>6367</v>
      </c>
      <c r="I11047" s="110"/>
    </row>
    <row r="11048" spans="1:9" ht="11.25" customHeight="1" x14ac:dyDescent="0.2">
      <c r="A11048" s="181">
        <v>107770</v>
      </c>
      <c r="B11048" s="182" t="s">
        <v>9808</v>
      </c>
      <c r="C11048" s="182" t="s">
        <v>178</v>
      </c>
      <c r="D11048" s="183"/>
      <c r="E11048" s="188" t="s">
        <v>15193</v>
      </c>
      <c r="F11048" s="186">
        <v>0</v>
      </c>
      <c r="G11048" s="185" t="s">
        <v>13320</v>
      </c>
      <c r="H11048" s="110" t="s">
        <v>6367</v>
      </c>
      <c r="I11048" s="110"/>
    </row>
    <row r="11049" spans="1:9" ht="11.25" customHeight="1" x14ac:dyDescent="0.2">
      <c r="A11049" s="181">
        <v>107771</v>
      </c>
      <c r="B11049" s="182" t="s">
        <v>4574</v>
      </c>
      <c r="C11049" s="182" t="s">
        <v>178</v>
      </c>
      <c r="D11049" s="183"/>
      <c r="E11049" s="188" t="s">
        <v>15193</v>
      </c>
      <c r="F11049" s="186">
        <v>0</v>
      </c>
      <c r="G11049" s="185" t="s">
        <v>13322</v>
      </c>
      <c r="H11049" s="110" t="s">
        <v>6367</v>
      </c>
      <c r="I11049" s="110"/>
    </row>
    <row r="11050" spans="1:9" ht="11.25" customHeight="1" x14ac:dyDescent="0.2">
      <c r="A11050" s="181">
        <v>107772</v>
      </c>
      <c r="B11050" s="182" t="s">
        <v>4573</v>
      </c>
      <c r="C11050" s="182" t="s">
        <v>178</v>
      </c>
      <c r="D11050" s="183"/>
      <c r="E11050" s="188" t="s">
        <v>15193</v>
      </c>
      <c r="F11050" s="186">
        <v>0</v>
      </c>
      <c r="G11050" s="185" t="s">
        <v>13324</v>
      </c>
      <c r="H11050" s="110" t="s">
        <v>6152</v>
      </c>
      <c r="I11050" s="110"/>
    </row>
    <row r="11051" spans="1:9" ht="11.25" customHeight="1" x14ac:dyDescent="0.2">
      <c r="A11051" s="181">
        <v>107773</v>
      </c>
      <c r="B11051" s="182" t="s">
        <v>4542</v>
      </c>
      <c r="C11051" s="182" t="s">
        <v>178</v>
      </c>
      <c r="D11051" s="184"/>
      <c r="E11051" s="188" t="s">
        <v>15193</v>
      </c>
      <c r="F11051" s="186">
        <v>0</v>
      </c>
      <c r="G11051" s="185" t="s">
        <v>13326</v>
      </c>
      <c r="H11051" s="110" t="s">
        <v>6152</v>
      </c>
      <c r="I11051" s="110"/>
    </row>
    <row r="11052" spans="1:9" ht="11.25" customHeight="1" x14ac:dyDescent="0.2">
      <c r="A11052" s="181">
        <v>107774</v>
      </c>
      <c r="B11052" s="182" t="s">
        <v>4560</v>
      </c>
      <c r="C11052" s="182" t="s">
        <v>178</v>
      </c>
      <c r="D11052" s="183"/>
      <c r="E11052" s="188" t="s">
        <v>15193</v>
      </c>
      <c r="F11052" s="186">
        <v>0</v>
      </c>
      <c r="G11052" s="185" t="s">
        <v>13327</v>
      </c>
      <c r="H11052" s="110" t="s">
        <v>6367</v>
      </c>
      <c r="I11052" s="110"/>
    </row>
    <row r="11053" spans="1:9" ht="11.25" customHeight="1" x14ac:dyDescent="0.2">
      <c r="A11053" s="181">
        <v>107775</v>
      </c>
      <c r="B11053" s="182" t="s">
        <v>9807</v>
      </c>
      <c r="C11053" s="182" t="s">
        <v>178</v>
      </c>
      <c r="D11053" s="183"/>
      <c r="E11053" s="188" t="s">
        <v>15193</v>
      </c>
      <c r="F11053" s="186">
        <v>0</v>
      </c>
      <c r="G11053" s="185" t="s">
        <v>13328</v>
      </c>
      <c r="H11053" s="110" t="s">
        <v>6141</v>
      </c>
      <c r="I11053" s="110"/>
    </row>
    <row r="11054" spans="1:9" ht="11.25" customHeight="1" x14ac:dyDescent="0.2">
      <c r="A11054" s="181">
        <v>107776</v>
      </c>
      <c r="B11054" s="182" t="s">
        <v>4940</v>
      </c>
      <c r="C11054" s="182" t="s">
        <v>178</v>
      </c>
      <c r="D11054" s="183"/>
      <c r="E11054" s="188" t="s">
        <v>15193</v>
      </c>
      <c r="F11054" s="186">
        <v>0</v>
      </c>
      <c r="G11054" s="185" t="s">
        <v>13330</v>
      </c>
      <c r="H11054" s="110" t="s">
        <v>6367</v>
      </c>
      <c r="I11054" s="110"/>
    </row>
    <row r="11055" spans="1:9" ht="11.25" customHeight="1" x14ac:dyDescent="0.2">
      <c r="A11055" s="181">
        <v>107777</v>
      </c>
      <c r="B11055" s="182" t="s">
        <v>9806</v>
      </c>
      <c r="C11055" s="182" t="s">
        <v>178</v>
      </c>
      <c r="D11055" s="183"/>
      <c r="E11055" s="188" t="s">
        <v>15193</v>
      </c>
      <c r="F11055" s="186">
        <v>0</v>
      </c>
      <c r="G11055" s="185" t="s">
        <v>7723</v>
      </c>
      <c r="H11055" s="110" t="s">
        <v>6370</v>
      </c>
      <c r="I11055" s="110"/>
    </row>
    <row r="11056" spans="1:9" ht="11.25" customHeight="1" x14ac:dyDescent="0.2">
      <c r="A11056" s="181">
        <v>107778</v>
      </c>
      <c r="B11056" s="182" t="s">
        <v>4571</v>
      </c>
      <c r="C11056" s="182" t="s">
        <v>178</v>
      </c>
      <c r="D11056" s="183"/>
      <c r="E11056" s="188" t="s">
        <v>15193</v>
      </c>
      <c r="F11056" s="186">
        <v>0</v>
      </c>
      <c r="G11056" s="185" t="s">
        <v>13332</v>
      </c>
      <c r="H11056" s="110" t="s">
        <v>6266</v>
      </c>
      <c r="I11056" s="110"/>
    </row>
    <row r="11057" spans="1:9" ht="11.25" customHeight="1" x14ac:dyDescent="0.2">
      <c r="A11057" s="181">
        <v>107779</v>
      </c>
      <c r="B11057" s="182" t="s">
        <v>4562</v>
      </c>
      <c r="C11057" s="182" t="s">
        <v>178</v>
      </c>
      <c r="D11057" s="184"/>
      <c r="E11057" s="188" t="s">
        <v>15193</v>
      </c>
      <c r="F11057" s="186">
        <v>0</v>
      </c>
      <c r="G11057" s="185" t="s">
        <v>13333</v>
      </c>
      <c r="H11057" s="110" t="s">
        <v>6543</v>
      </c>
      <c r="I11057" s="110"/>
    </row>
    <row r="11058" spans="1:9" ht="11.25" customHeight="1" x14ac:dyDescent="0.2">
      <c r="A11058" s="181">
        <v>107780</v>
      </c>
      <c r="B11058" s="182" t="s">
        <v>4558</v>
      </c>
      <c r="C11058" s="182" t="s">
        <v>178</v>
      </c>
      <c r="D11058" s="184"/>
      <c r="E11058" s="188" t="s">
        <v>15193</v>
      </c>
      <c r="F11058" s="186">
        <v>0</v>
      </c>
      <c r="G11058" s="185" t="s">
        <v>13335</v>
      </c>
      <c r="H11058" s="110" t="s">
        <v>6152</v>
      </c>
      <c r="I11058" s="110"/>
    </row>
    <row r="11059" spans="1:9" ht="11.25" customHeight="1" x14ac:dyDescent="0.2">
      <c r="A11059" s="181">
        <v>107781</v>
      </c>
      <c r="B11059" s="182" t="s">
        <v>9805</v>
      </c>
      <c r="C11059" s="182" t="s">
        <v>178</v>
      </c>
      <c r="D11059" s="183"/>
      <c r="E11059" s="188" t="s">
        <v>15193</v>
      </c>
      <c r="F11059" s="186">
        <v>0</v>
      </c>
      <c r="G11059" s="185" t="s">
        <v>13128</v>
      </c>
      <c r="H11059" s="110" t="s">
        <v>6152</v>
      </c>
      <c r="I11059" s="110"/>
    </row>
    <row r="11060" spans="1:9" ht="11.25" customHeight="1" x14ac:dyDescent="0.2">
      <c r="A11060" s="181">
        <v>107782</v>
      </c>
      <c r="B11060" s="182" t="s">
        <v>5413</v>
      </c>
      <c r="C11060" s="182" t="s">
        <v>4481</v>
      </c>
      <c r="D11060" s="183"/>
      <c r="E11060" s="188" t="s">
        <v>15193</v>
      </c>
      <c r="F11060" s="186">
        <v>0</v>
      </c>
      <c r="G11060" s="185" t="s">
        <v>6096</v>
      </c>
      <c r="H11060" s="110" t="s">
        <v>6152</v>
      </c>
      <c r="I11060" s="110"/>
    </row>
    <row r="11061" spans="1:9" ht="11.25" customHeight="1" x14ac:dyDescent="0.2">
      <c r="A11061" s="181">
        <v>107783</v>
      </c>
      <c r="B11061" s="182" t="s">
        <v>9804</v>
      </c>
      <c r="C11061" s="182" t="s">
        <v>4481</v>
      </c>
      <c r="D11061" s="184"/>
      <c r="E11061" s="188" t="s">
        <v>15193</v>
      </c>
      <c r="F11061" s="186">
        <v>0</v>
      </c>
      <c r="G11061" s="185" t="s">
        <v>13338</v>
      </c>
      <c r="H11061" s="110" t="s">
        <v>6152</v>
      </c>
      <c r="I11061" s="110"/>
    </row>
    <row r="11062" spans="1:9" ht="11.25" customHeight="1" x14ac:dyDescent="0.2">
      <c r="A11062" s="181">
        <v>107784</v>
      </c>
      <c r="B11062" s="182" t="s">
        <v>9803</v>
      </c>
      <c r="C11062" s="182" t="s">
        <v>4481</v>
      </c>
      <c r="D11062" s="183"/>
      <c r="E11062" s="188" t="s">
        <v>15193</v>
      </c>
      <c r="F11062" s="186">
        <v>0</v>
      </c>
      <c r="G11062" s="185" t="s">
        <v>13339</v>
      </c>
      <c r="H11062" s="110" t="s">
        <v>6152</v>
      </c>
      <c r="I11062" s="110"/>
    </row>
    <row r="11063" spans="1:9" ht="11.25" customHeight="1" x14ac:dyDescent="0.2">
      <c r="A11063" s="181">
        <v>107785</v>
      </c>
      <c r="B11063" s="182" t="s">
        <v>4590</v>
      </c>
      <c r="C11063" s="182" t="s">
        <v>178</v>
      </c>
      <c r="D11063" s="183"/>
      <c r="E11063" s="188" t="s">
        <v>15193</v>
      </c>
      <c r="F11063" s="186">
        <v>0</v>
      </c>
      <c r="G11063" s="185" t="s">
        <v>13341</v>
      </c>
      <c r="H11063" s="110" t="s">
        <v>6152</v>
      </c>
      <c r="I11063" s="110"/>
    </row>
    <row r="11064" spans="1:9" ht="11.25" customHeight="1" x14ac:dyDescent="0.2">
      <c r="A11064" s="181">
        <v>107786</v>
      </c>
      <c r="B11064" s="182" t="s">
        <v>4556</v>
      </c>
      <c r="C11064" s="182" t="s">
        <v>178</v>
      </c>
      <c r="D11064" s="184"/>
      <c r="E11064" s="188" t="s">
        <v>15193</v>
      </c>
      <c r="F11064" s="186">
        <v>0</v>
      </c>
      <c r="G11064" s="185" t="s">
        <v>13343</v>
      </c>
      <c r="H11064" s="110" t="s">
        <v>6152</v>
      </c>
      <c r="I11064" s="110"/>
    </row>
    <row r="11065" spans="1:9" ht="11.25" customHeight="1" x14ac:dyDescent="0.2">
      <c r="A11065" s="181">
        <v>107787</v>
      </c>
      <c r="B11065" s="182" t="s">
        <v>9802</v>
      </c>
      <c r="C11065" s="182" t="s">
        <v>178</v>
      </c>
      <c r="D11065" s="184"/>
      <c r="E11065" s="188" t="s">
        <v>15193</v>
      </c>
      <c r="F11065" s="186">
        <v>0</v>
      </c>
      <c r="G11065" s="185" t="s">
        <v>13345</v>
      </c>
      <c r="H11065" s="110" t="s">
        <v>6152</v>
      </c>
      <c r="I11065" s="110"/>
    </row>
    <row r="11066" spans="1:9" ht="11.25" customHeight="1" x14ac:dyDescent="0.2">
      <c r="A11066" s="181">
        <v>107788</v>
      </c>
      <c r="B11066" s="182" t="s">
        <v>4555</v>
      </c>
      <c r="C11066" s="182" t="s">
        <v>178</v>
      </c>
      <c r="D11066" s="184"/>
      <c r="E11066" s="188" t="s">
        <v>15193</v>
      </c>
      <c r="F11066" s="186">
        <v>0</v>
      </c>
      <c r="G11066" s="185" t="s">
        <v>13347</v>
      </c>
      <c r="H11066" s="110" t="s">
        <v>6152</v>
      </c>
      <c r="I11066" s="110"/>
    </row>
    <row r="11067" spans="1:9" ht="11.25" customHeight="1" x14ac:dyDescent="0.2">
      <c r="A11067" s="181">
        <v>107789</v>
      </c>
      <c r="B11067" s="182" t="s">
        <v>4552</v>
      </c>
      <c r="C11067" s="182" t="s">
        <v>178</v>
      </c>
      <c r="D11067" s="183"/>
      <c r="E11067" s="188" t="s">
        <v>15193</v>
      </c>
      <c r="F11067" s="186">
        <v>0</v>
      </c>
      <c r="G11067" s="185" t="s">
        <v>13148</v>
      </c>
      <c r="H11067" s="110" t="s">
        <v>6152</v>
      </c>
      <c r="I11067" s="110"/>
    </row>
    <row r="11068" spans="1:9" ht="11.25" customHeight="1" x14ac:dyDescent="0.2">
      <c r="A11068" s="181">
        <v>107790</v>
      </c>
      <c r="B11068" s="182" t="s">
        <v>4554</v>
      </c>
      <c r="C11068" s="182" t="s">
        <v>178</v>
      </c>
      <c r="D11068" s="183"/>
      <c r="E11068" s="188" t="s">
        <v>15193</v>
      </c>
      <c r="F11068" s="186">
        <v>0</v>
      </c>
      <c r="G11068" s="185" t="s">
        <v>13349</v>
      </c>
      <c r="H11068" s="110" t="s">
        <v>6152</v>
      </c>
      <c r="I11068" s="110"/>
    </row>
    <row r="11069" spans="1:9" ht="11.25" customHeight="1" x14ac:dyDescent="0.2">
      <c r="A11069" s="181">
        <v>107791</v>
      </c>
      <c r="B11069" s="182" t="s">
        <v>4569</v>
      </c>
      <c r="C11069" s="182" t="s">
        <v>178</v>
      </c>
      <c r="D11069" s="183"/>
      <c r="E11069" s="188" t="s">
        <v>15193</v>
      </c>
      <c r="F11069" s="186">
        <v>0</v>
      </c>
      <c r="G11069" s="185" t="s">
        <v>13351</v>
      </c>
      <c r="H11069" s="110" t="s">
        <v>6152</v>
      </c>
      <c r="I11069" s="110"/>
    </row>
    <row r="11070" spans="1:9" ht="11.25" customHeight="1" x14ac:dyDescent="0.2">
      <c r="A11070" s="181">
        <v>107792</v>
      </c>
      <c r="B11070" s="182" t="s">
        <v>4570</v>
      </c>
      <c r="C11070" s="182" t="s">
        <v>178</v>
      </c>
      <c r="D11070" s="183"/>
      <c r="E11070" s="188" t="s">
        <v>15193</v>
      </c>
      <c r="F11070" s="186">
        <v>0</v>
      </c>
      <c r="G11070" s="185" t="s">
        <v>13353</v>
      </c>
      <c r="H11070" s="110" t="s">
        <v>6152</v>
      </c>
      <c r="I11070" s="110"/>
    </row>
    <row r="11071" spans="1:9" ht="11.25" customHeight="1" x14ac:dyDescent="0.2">
      <c r="A11071" s="181">
        <v>107793</v>
      </c>
      <c r="B11071" s="182" t="s">
        <v>9801</v>
      </c>
      <c r="C11071" s="182" t="s">
        <v>178</v>
      </c>
      <c r="D11071" s="183"/>
      <c r="E11071" s="188" t="s">
        <v>15193</v>
      </c>
      <c r="F11071" s="186">
        <v>0</v>
      </c>
      <c r="G11071" s="185" t="s">
        <v>13355</v>
      </c>
      <c r="H11071" s="110" t="s">
        <v>6152</v>
      </c>
      <c r="I11071" s="110"/>
    </row>
    <row r="11072" spans="1:9" ht="11.25" customHeight="1" x14ac:dyDescent="0.2">
      <c r="A11072" s="181">
        <v>107794</v>
      </c>
      <c r="B11072" s="182" t="s">
        <v>4568</v>
      </c>
      <c r="C11072" s="182" t="s">
        <v>178</v>
      </c>
      <c r="D11072" s="183"/>
      <c r="E11072" s="188" t="s">
        <v>15193</v>
      </c>
      <c r="F11072" s="186">
        <v>0</v>
      </c>
      <c r="G11072" s="185" t="s">
        <v>13019</v>
      </c>
      <c r="H11072" s="110" t="s">
        <v>6356</v>
      </c>
      <c r="I11072" s="110"/>
    </row>
    <row r="11073" spans="1:9" ht="11.25" customHeight="1" x14ac:dyDescent="0.2">
      <c r="A11073" s="181">
        <v>107795</v>
      </c>
      <c r="B11073" s="182" t="s">
        <v>4541</v>
      </c>
      <c r="C11073" s="182" t="s">
        <v>178</v>
      </c>
      <c r="D11073" s="183"/>
      <c r="E11073" s="188" t="s">
        <v>15193</v>
      </c>
      <c r="F11073" s="186">
        <v>0</v>
      </c>
      <c r="G11073" s="185" t="s">
        <v>13358</v>
      </c>
      <c r="H11073" s="110" t="s">
        <v>6207</v>
      </c>
      <c r="I11073" s="110"/>
    </row>
    <row r="11074" spans="1:9" ht="11.25" customHeight="1" x14ac:dyDescent="0.2">
      <c r="A11074" s="181">
        <v>107796</v>
      </c>
      <c r="B11074" s="182" t="s">
        <v>4586</v>
      </c>
      <c r="C11074" s="182" t="s">
        <v>178</v>
      </c>
      <c r="D11074" s="183"/>
      <c r="E11074" s="188" t="s">
        <v>15193</v>
      </c>
      <c r="F11074" s="186">
        <v>0</v>
      </c>
      <c r="G11074" s="185" t="s">
        <v>13359</v>
      </c>
      <c r="H11074" s="110" t="s">
        <v>6350</v>
      </c>
      <c r="I11074" s="110"/>
    </row>
    <row r="11075" spans="1:9" ht="11.25" customHeight="1" x14ac:dyDescent="0.2">
      <c r="A11075" s="181">
        <v>107797</v>
      </c>
      <c r="B11075" s="182" t="s">
        <v>4537</v>
      </c>
      <c r="C11075" s="182" t="s">
        <v>178</v>
      </c>
      <c r="D11075" s="183"/>
      <c r="E11075" s="188" t="s">
        <v>15193</v>
      </c>
      <c r="F11075" s="186">
        <v>0</v>
      </c>
      <c r="G11075" s="185" t="s">
        <v>13359</v>
      </c>
      <c r="H11075" s="110" t="s">
        <v>6350</v>
      </c>
      <c r="I11075" s="110"/>
    </row>
    <row r="11076" spans="1:9" ht="11.25" customHeight="1" x14ac:dyDescent="0.2">
      <c r="A11076" s="181">
        <v>107798</v>
      </c>
      <c r="B11076" s="182" t="s">
        <v>4536</v>
      </c>
      <c r="C11076" s="182" t="s">
        <v>178</v>
      </c>
      <c r="D11076" s="183"/>
      <c r="E11076" s="188" t="s">
        <v>15193</v>
      </c>
      <c r="F11076" s="186">
        <v>0</v>
      </c>
      <c r="G11076" s="185" t="s">
        <v>13361</v>
      </c>
      <c r="H11076" s="110" t="s">
        <v>6350</v>
      </c>
      <c r="I11076" s="110"/>
    </row>
    <row r="11077" spans="1:9" ht="11.25" customHeight="1" x14ac:dyDescent="0.2">
      <c r="A11077" s="181">
        <v>107799</v>
      </c>
      <c r="B11077" s="182" t="s">
        <v>4567</v>
      </c>
      <c r="C11077" s="182" t="s">
        <v>178</v>
      </c>
      <c r="D11077" s="183"/>
      <c r="E11077" s="188" t="s">
        <v>15193</v>
      </c>
      <c r="F11077" s="186">
        <v>0</v>
      </c>
      <c r="G11077" s="185" t="s">
        <v>13361</v>
      </c>
      <c r="H11077" s="110" t="s">
        <v>6350</v>
      </c>
      <c r="I11077" s="110"/>
    </row>
    <row r="11078" spans="1:9" ht="11.25" customHeight="1" x14ac:dyDescent="0.2">
      <c r="A11078" s="181">
        <v>107800</v>
      </c>
      <c r="B11078" s="182" t="s">
        <v>4563</v>
      </c>
      <c r="C11078" s="182" t="s">
        <v>178</v>
      </c>
      <c r="D11078" s="183"/>
      <c r="E11078" s="188" t="s">
        <v>15193</v>
      </c>
      <c r="F11078" s="186">
        <v>0</v>
      </c>
      <c r="G11078" s="185" t="s">
        <v>13363</v>
      </c>
      <c r="H11078" s="110" t="s">
        <v>7184</v>
      </c>
      <c r="I11078" s="110"/>
    </row>
    <row r="11079" spans="1:9" ht="11.25" customHeight="1" x14ac:dyDescent="0.2">
      <c r="A11079" s="181">
        <v>107801</v>
      </c>
      <c r="B11079" s="182" t="s">
        <v>4572</v>
      </c>
      <c r="C11079" s="182" t="s">
        <v>178</v>
      </c>
      <c r="D11079" s="183"/>
      <c r="E11079" s="188" t="s">
        <v>15193</v>
      </c>
      <c r="F11079" s="186">
        <v>0</v>
      </c>
      <c r="G11079" s="185" t="s">
        <v>13364</v>
      </c>
      <c r="H11079" s="110" t="s">
        <v>6350</v>
      </c>
      <c r="I11079" s="110"/>
    </row>
    <row r="11080" spans="1:9" ht="11.25" customHeight="1" x14ac:dyDescent="0.2">
      <c r="A11080" s="181">
        <v>107802</v>
      </c>
      <c r="B11080" s="182" t="s">
        <v>4548</v>
      </c>
      <c r="C11080" s="182" t="s">
        <v>178</v>
      </c>
      <c r="D11080" s="183"/>
      <c r="E11080" s="188" t="s">
        <v>15193</v>
      </c>
      <c r="F11080" s="186">
        <v>0</v>
      </c>
      <c r="G11080" s="185" t="s">
        <v>13365</v>
      </c>
      <c r="H11080" s="110" t="s">
        <v>6350</v>
      </c>
      <c r="I11080" s="110"/>
    </row>
    <row r="11081" spans="1:9" ht="11.25" customHeight="1" x14ac:dyDescent="0.2">
      <c r="A11081" s="181">
        <v>107803</v>
      </c>
      <c r="B11081" s="182" t="s">
        <v>4549</v>
      </c>
      <c r="C11081" s="182" t="s">
        <v>178</v>
      </c>
      <c r="D11081" s="184"/>
      <c r="E11081" s="188" t="s">
        <v>15193</v>
      </c>
      <c r="F11081" s="186">
        <v>0</v>
      </c>
      <c r="G11081" s="185" t="s">
        <v>11678</v>
      </c>
      <c r="H11081" s="110" t="s">
        <v>7184</v>
      </c>
      <c r="I11081" s="110"/>
    </row>
    <row r="11082" spans="1:9" ht="11.25" customHeight="1" x14ac:dyDescent="0.2">
      <c r="A11082" s="181">
        <v>107804</v>
      </c>
      <c r="B11082" s="182" t="s">
        <v>4578</v>
      </c>
      <c r="C11082" s="182" t="s">
        <v>178</v>
      </c>
      <c r="D11082" s="183"/>
      <c r="E11082" s="188" t="s">
        <v>15193</v>
      </c>
      <c r="F11082" s="186">
        <v>0</v>
      </c>
      <c r="G11082" s="185" t="s">
        <v>13366</v>
      </c>
      <c r="H11082" s="110" t="s">
        <v>6350</v>
      </c>
      <c r="I11082" s="110"/>
    </row>
    <row r="11083" spans="1:9" ht="11.25" customHeight="1" x14ac:dyDescent="0.2">
      <c r="A11083" s="181">
        <v>107805</v>
      </c>
      <c r="B11083" s="182" t="s">
        <v>4539</v>
      </c>
      <c r="C11083" s="182" t="s">
        <v>178</v>
      </c>
      <c r="D11083" s="184"/>
      <c r="E11083" s="188" t="s">
        <v>15193</v>
      </c>
      <c r="F11083" s="186">
        <v>0</v>
      </c>
      <c r="G11083" s="185" t="s">
        <v>13367</v>
      </c>
      <c r="H11083" s="110" t="s">
        <v>6350</v>
      </c>
      <c r="I11083" s="110"/>
    </row>
    <row r="11084" spans="1:9" ht="11.25" customHeight="1" x14ac:dyDescent="0.2">
      <c r="A11084" s="181">
        <v>107806</v>
      </c>
      <c r="B11084" s="182" t="s">
        <v>4551</v>
      </c>
      <c r="C11084" s="182" t="s">
        <v>178</v>
      </c>
      <c r="D11084" s="184"/>
      <c r="E11084" s="188" t="s">
        <v>15193</v>
      </c>
      <c r="F11084" s="186">
        <v>0</v>
      </c>
      <c r="G11084" s="185" t="s">
        <v>13369</v>
      </c>
      <c r="H11084" s="110" t="s">
        <v>6344</v>
      </c>
      <c r="I11084" s="110"/>
    </row>
    <row r="11085" spans="1:9" ht="11.25" customHeight="1" x14ac:dyDescent="0.2">
      <c r="A11085" s="181">
        <v>107807</v>
      </c>
      <c r="B11085" s="182" t="s">
        <v>4557</v>
      </c>
      <c r="C11085" s="182" t="s">
        <v>178</v>
      </c>
      <c r="D11085" s="184"/>
      <c r="E11085" s="188" t="s">
        <v>15193</v>
      </c>
      <c r="F11085" s="186">
        <v>0</v>
      </c>
      <c r="G11085" s="185" t="s">
        <v>8171</v>
      </c>
      <c r="H11085" s="110" t="s">
        <v>6344</v>
      </c>
      <c r="I11085" s="110"/>
    </row>
    <row r="11086" spans="1:9" ht="11.25" customHeight="1" x14ac:dyDescent="0.2">
      <c r="A11086" s="181">
        <v>107808</v>
      </c>
      <c r="B11086" s="182" t="s">
        <v>4550</v>
      </c>
      <c r="C11086" s="182" t="s">
        <v>178</v>
      </c>
      <c r="D11086" s="183"/>
      <c r="E11086" s="188" t="s">
        <v>15193</v>
      </c>
      <c r="F11086" s="186">
        <v>0</v>
      </c>
      <c r="G11086" s="185" t="s">
        <v>13371</v>
      </c>
      <c r="H11086" s="110" t="s">
        <v>7184</v>
      </c>
      <c r="I11086" s="110"/>
    </row>
    <row r="11087" spans="1:9" ht="11.25" customHeight="1" x14ac:dyDescent="0.2">
      <c r="A11087" s="181">
        <v>107809</v>
      </c>
      <c r="B11087" s="182" t="s">
        <v>9800</v>
      </c>
      <c r="C11087" s="182" t="s">
        <v>178</v>
      </c>
      <c r="D11087" s="183"/>
      <c r="E11087" s="188" t="s">
        <v>15193</v>
      </c>
      <c r="F11087" s="186">
        <v>0</v>
      </c>
      <c r="G11087" s="185" t="s">
        <v>13373</v>
      </c>
      <c r="H11087" s="110" t="s">
        <v>6236</v>
      </c>
      <c r="I11087" s="110"/>
    </row>
    <row r="11088" spans="1:9" ht="11.25" customHeight="1" x14ac:dyDescent="0.2">
      <c r="A11088" s="181">
        <v>107810</v>
      </c>
      <c r="B11088" s="182" t="s">
        <v>4585</v>
      </c>
      <c r="C11088" s="182" t="s">
        <v>178</v>
      </c>
      <c r="D11088" s="184"/>
      <c r="E11088" s="188" t="s">
        <v>15193</v>
      </c>
      <c r="F11088" s="186">
        <v>0</v>
      </c>
      <c r="G11088" s="185" t="s">
        <v>13375</v>
      </c>
      <c r="H11088" s="110" t="s">
        <v>9796</v>
      </c>
      <c r="I11088" s="110"/>
    </row>
    <row r="11089" spans="1:9" ht="11.25" customHeight="1" x14ac:dyDescent="0.2">
      <c r="A11089" s="181">
        <v>107811</v>
      </c>
      <c r="B11089" s="182" t="s">
        <v>4579</v>
      </c>
      <c r="C11089" s="182" t="s">
        <v>178</v>
      </c>
      <c r="D11089" s="183"/>
      <c r="E11089" s="188" t="s">
        <v>15193</v>
      </c>
      <c r="F11089" s="186">
        <v>0</v>
      </c>
      <c r="G11089" s="185" t="s">
        <v>8755</v>
      </c>
      <c r="H11089" s="110" t="s">
        <v>6319</v>
      </c>
      <c r="I11089" s="110"/>
    </row>
    <row r="11090" spans="1:9" ht="11.25" customHeight="1" x14ac:dyDescent="0.2">
      <c r="A11090" s="181">
        <v>107812</v>
      </c>
      <c r="B11090" s="182" t="s">
        <v>4566</v>
      </c>
      <c r="C11090" s="182" t="s">
        <v>178</v>
      </c>
      <c r="D11090" s="183"/>
      <c r="E11090" s="188" t="s">
        <v>15193</v>
      </c>
      <c r="F11090" s="186">
        <v>0</v>
      </c>
      <c r="G11090" s="185" t="s">
        <v>8755</v>
      </c>
      <c r="H11090" s="110" t="s">
        <v>6319</v>
      </c>
      <c r="I11090" s="110"/>
    </row>
    <row r="11091" spans="1:9" ht="11.25" customHeight="1" x14ac:dyDescent="0.2">
      <c r="A11091" s="181">
        <v>107813</v>
      </c>
      <c r="B11091" s="182" t="s">
        <v>4580</v>
      </c>
      <c r="C11091" s="182" t="s">
        <v>178</v>
      </c>
      <c r="D11091" s="184"/>
      <c r="E11091" s="188" t="s">
        <v>15193</v>
      </c>
      <c r="F11091" s="186">
        <v>0</v>
      </c>
      <c r="G11091" s="185" t="s">
        <v>8755</v>
      </c>
      <c r="H11091" s="110" t="s">
        <v>6319</v>
      </c>
      <c r="I11091" s="110"/>
    </row>
    <row r="11092" spans="1:9" ht="11.25" customHeight="1" x14ac:dyDescent="0.2">
      <c r="A11092" s="181">
        <v>107814</v>
      </c>
      <c r="B11092" s="182" t="s">
        <v>4576</v>
      </c>
      <c r="C11092" s="182" t="s">
        <v>178</v>
      </c>
      <c r="D11092" s="183"/>
      <c r="E11092" s="188" t="s">
        <v>15193</v>
      </c>
      <c r="F11092" s="186">
        <v>0</v>
      </c>
      <c r="G11092" s="185" t="s">
        <v>8755</v>
      </c>
      <c r="H11092" s="110" t="s">
        <v>6319</v>
      </c>
      <c r="I11092" s="110"/>
    </row>
    <row r="11093" spans="1:9" ht="11.25" customHeight="1" x14ac:dyDescent="0.2">
      <c r="A11093" s="181">
        <v>107815</v>
      </c>
      <c r="B11093" s="182" t="s">
        <v>4582</v>
      </c>
      <c r="C11093" s="182" t="s">
        <v>178</v>
      </c>
      <c r="D11093" s="183"/>
      <c r="E11093" s="188" t="s">
        <v>15193</v>
      </c>
      <c r="F11093" s="186">
        <v>0</v>
      </c>
      <c r="G11093" s="185" t="s">
        <v>8755</v>
      </c>
      <c r="H11093" s="110" t="s">
        <v>6319</v>
      </c>
      <c r="I11093" s="110"/>
    </row>
    <row r="11094" spans="1:9" ht="11.25" customHeight="1" x14ac:dyDescent="0.2">
      <c r="A11094" s="181">
        <v>107816</v>
      </c>
      <c r="B11094" s="182" t="s">
        <v>4575</v>
      </c>
      <c r="C11094" s="182" t="s">
        <v>178</v>
      </c>
      <c r="D11094" s="183"/>
      <c r="E11094" s="188" t="s">
        <v>15193</v>
      </c>
      <c r="F11094" s="186">
        <v>0</v>
      </c>
      <c r="G11094" s="185" t="s">
        <v>8755</v>
      </c>
      <c r="H11094" s="110" t="s">
        <v>6319</v>
      </c>
      <c r="I11094" s="110"/>
    </row>
    <row r="11095" spans="1:9" ht="11.25" customHeight="1" x14ac:dyDescent="0.2">
      <c r="A11095" s="181">
        <v>107817</v>
      </c>
      <c r="B11095" s="182" t="s">
        <v>4544</v>
      </c>
      <c r="C11095" s="182" t="s">
        <v>178</v>
      </c>
      <c r="D11095" s="183"/>
      <c r="E11095" s="188" t="s">
        <v>15193</v>
      </c>
      <c r="F11095" s="186">
        <v>0</v>
      </c>
      <c r="G11095" s="185" t="s">
        <v>13382</v>
      </c>
      <c r="H11095" s="110" t="s">
        <v>6451</v>
      </c>
      <c r="I11095" s="110"/>
    </row>
    <row r="11096" spans="1:9" ht="11.25" customHeight="1" x14ac:dyDescent="0.2">
      <c r="A11096" s="181">
        <v>107818</v>
      </c>
      <c r="B11096" s="182" t="s">
        <v>4581</v>
      </c>
      <c r="C11096" s="182" t="s">
        <v>178</v>
      </c>
      <c r="D11096" s="183"/>
      <c r="E11096" s="188" t="s">
        <v>15193</v>
      </c>
      <c r="F11096" s="186">
        <v>0</v>
      </c>
      <c r="G11096" s="185" t="s">
        <v>13383</v>
      </c>
      <c r="H11096" s="110" t="s">
        <v>6434</v>
      </c>
      <c r="I11096" s="110"/>
    </row>
    <row r="11097" spans="1:9" ht="11.25" customHeight="1" x14ac:dyDescent="0.2">
      <c r="A11097" s="181">
        <v>107819</v>
      </c>
      <c r="B11097" s="182" t="s">
        <v>4543</v>
      </c>
      <c r="C11097" s="182" t="s">
        <v>178</v>
      </c>
      <c r="D11097" s="183"/>
      <c r="E11097" s="188" t="s">
        <v>15193</v>
      </c>
      <c r="F11097" s="186">
        <v>0</v>
      </c>
      <c r="G11097" s="185" t="s">
        <v>13384</v>
      </c>
      <c r="H11097" s="110" t="s">
        <v>6152</v>
      </c>
      <c r="I11097" s="110"/>
    </row>
    <row r="11098" spans="1:9" ht="11.25" customHeight="1" x14ac:dyDescent="0.2">
      <c r="A11098" s="181">
        <v>107820</v>
      </c>
      <c r="B11098" s="182" t="s">
        <v>4587</v>
      </c>
      <c r="C11098" s="182" t="s">
        <v>178</v>
      </c>
      <c r="D11098" s="184"/>
      <c r="E11098" s="188" t="s">
        <v>15193</v>
      </c>
      <c r="F11098" s="186">
        <v>0</v>
      </c>
      <c r="G11098" s="185" t="s">
        <v>13386</v>
      </c>
      <c r="H11098" s="110" t="s">
        <v>6236</v>
      </c>
      <c r="I11098" s="110"/>
    </row>
    <row r="11099" spans="1:9" ht="11.25" customHeight="1" x14ac:dyDescent="0.2">
      <c r="A11099" s="181">
        <v>107821</v>
      </c>
      <c r="B11099" s="182" t="s">
        <v>4577</v>
      </c>
      <c r="C11099" s="182" t="s">
        <v>178</v>
      </c>
      <c r="D11099" s="184"/>
      <c r="E11099" s="188" t="s">
        <v>15193</v>
      </c>
      <c r="F11099" s="186">
        <v>0</v>
      </c>
      <c r="G11099" s="185" t="s">
        <v>13387</v>
      </c>
      <c r="H11099" s="110" t="s">
        <v>6191</v>
      </c>
      <c r="I11099" s="110"/>
    </row>
    <row r="11100" spans="1:9" ht="11.25" customHeight="1" x14ac:dyDescent="0.2">
      <c r="A11100" s="181">
        <v>107822</v>
      </c>
      <c r="B11100" s="182" t="s">
        <v>4583</v>
      </c>
      <c r="C11100" s="182" t="s">
        <v>178</v>
      </c>
      <c r="D11100" s="183"/>
      <c r="E11100" s="188" t="s">
        <v>15193</v>
      </c>
      <c r="F11100" s="186">
        <v>0</v>
      </c>
      <c r="G11100" s="185" t="s">
        <v>6096</v>
      </c>
      <c r="H11100" s="110" t="s">
        <v>6191</v>
      </c>
      <c r="I11100" s="110"/>
    </row>
    <row r="11101" spans="1:9" ht="11.25" customHeight="1" x14ac:dyDescent="0.2">
      <c r="A11101" s="181">
        <v>107823</v>
      </c>
      <c r="B11101" s="182" t="s">
        <v>4588</v>
      </c>
      <c r="C11101" s="182" t="s">
        <v>178</v>
      </c>
      <c r="D11101" s="183"/>
      <c r="E11101" s="188" t="s">
        <v>15193</v>
      </c>
      <c r="F11101" s="186">
        <v>0</v>
      </c>
      <c r="G11101" s="185" t="s">
        <v>13388</v>
      </c>
      <c r="H11101" s="110" t="s">
        <v>6141</v>
      </c>
      <c r="I11101" s="110"/>
    </row>
    <row r="11102" spans="1:9" ht="11.25" customHeight="1" x14ac:dyDescent="0.2">
      <c r="A11102" s="181">
        <v>107824</v>
      </c>
      <c r="B11102" s="182" t="s">
        <v>4559</v>
      </c>
      <c r="C11102" s="182" t="s">
        <v>178</v>
      </c>
      <c r="D11102" s="184"/>
      <c r="E11102" s="188" t="s">
        <v>15193</v>
      </c>
      <c r="F11102" s="186">
        <v>0</v>
      </c>
      <c r="G11102" s="185" t="s">
        <v>6096</v>
      </c>
      <c r="H11102" s="110" t="s">
        <v>6434</v>
      </c>
      <c r="I11102" s="110"/>
    </row>
    <row r="11103" spans="1:9" ht="11.25" customHeight="1" x14ac:dyDescent="0.2">
      <c r="A11103" s="181">
        <v>107825</v>
      </c>
      <c r="B11103" s="182" t="s">
        <v>4538</v>
      </c>
      <c r="C11103" s="182" t="s">
        <v>178</v>
      </c>
      <c r="D11103" s="184"/>
      <c r="E11103" s="188" t="s">
        <v>15193</v>
      </c>
      <c r="F11103" s="186">
        <v>0</v>
      </c>
      <c r="G11103" s="185" t="s">
        <v>6096</v>
      </c>
      <c r="H11103" s="110" t="s">
        <v>6434</v>
      </c>
      <c r="I11103" s="110"/>
    </row>
    <row r="11104" spans="1:9" ht="11.25" customHeight="1" x14ac:dyDescent="0.2">
      <c r="A11104" s="181">
        <v>107826</v>
      </c>
      <c r="B11104" s="182" t="s">
        <v>9799</v>
      </c>
      <c r="C11104" s="182" t="s">
        <v>178</v>
      </c>
      <c r="D11104" s="183"/>
      <c r="E11104" s="188" t="s">
        <v>15193</v>
      </c>
      <c r="F11104" s="186">
        <v>0</v>
      </c>
      <c r="G11104" s="185" t="s">
        <v>6096</v>
      </c>
      <c r="H11104" s="110" t="s">
        <v>6434</v>
      </c>
      <c r="I11104" s="110"/>
    </row>
    <row r="11105" spans="1:9" ht="11.25" customHeight="1" x14ac:dyDescent="0.2">
      <c r="A11105" s="181">
        <v>107827</v>
      </c>
      <c r="B11105" s="182" t="s">
        <v>4547</v>
      </c>
      <c r="C11105" s="182" t="s">
        <v>178</v>
      </c>
      <c r="D11105" s="183"/>
      <c r="E11105" s="188" t="s">
        <v>15193</v>
      </c>
      <c r="F11105" s="186">
        <v>0</v>
      </c>
      <c r="G11105" s="185" t="s">
        <v>13391</v>
      </c>
      <c r="H11105" s="110" t="s">
        <v>7184</v>
      </c>
      <c r="I11105" s="110"/>
    </row>
    <row r="11106" spans="1:9" ht="11.25" customHeight="1" x14ac:dyDescent="0.2">
      <c r="A11106" s="181">
        <v>107828</v>
      </c>
      <c r="B11106" s="182" t="s">
        <v>4591</v>
      </c>
      <c r="C11106" s="182" t="s">
        <v>178</v>
      </c>
      <c r="D11106" s="183"/>
      <c r="E11106" s="188" t="s">
        <v>15193</v>
      </c>
      <c r="F11106" s="186">
        <v>0</v>
      </c>
      <c r="G11106" s="185" t="s">
        <v>6096</v>
      </c>
      <c r="H11106" s="110" t="s">
        <v>6280</v>
      </c>
      <c r="I11106" s="110"/>
    </row>
    <row r="11107" spans="1:9" ht="11.25" customHeight="1" x14ac:dyDescent="0.2">
      <c r="A11107" s="181">
        <v>107829</v>
      </c>
      <c r="B11107" s="182" t="s">
        <v>4591</v>
      </c>
      <c r="C11107" s="182" t="s">
        <v>178</v>
      </c>
      <c r="D11107" s="184"/>
      <c r="E11107" s="188" t="s">
        <v>15193</v>
      </c>
      <c r="F11107" s="186">
        <v>0</v>
      </c>
      <c r="G11107" s="185" t="s">
        <v>6510</v>
      </c>
      <c r="H11107" s="110" t="s">
        <v>6113</v>
      </c>
      <c r="I11107" s="110"/>
    </row>
    <row r="11108" spans="1:9" ht="11.25" customHeight="1" x14ac:dyDescent="0.2">
      <c r="A11108" s="181">
        <v>107830</v>
      </c>
      <c r="B11108" s="182" t="s">
        <v>9798</v>
      </c>
      <c r="C11108" s="182" t="s">
        <v>178</v>
      </c>
      <c r="D11108" s="183"/>
      <c r="E11108" s="188" t="s">
        <v>15193</v>
      </c>
      <c r="F11108" s="186">
        <v>0</v>
      </c>
      <c r="G11108" s="185" t="s">
        <v>12958</v>
      </c>
      <c r="H11108" s="110" t="s">
        <v>6347</v>
      </c>
      <c r="I11108" s="110"/>
    </row>
    <row r="11109" spans="1:9" ht="11.25" customHeight="1" x14ac:dyDescent="0.2">
      <c r="A11109" s="181">
        <v>107831</v>
      </c>
      <c r="B11109" s="182" t="s">
        <v>4545</v>
      </c>
      <c r="C11109" s="182" t="s">
        <v>178</v>
      </c>
      <c r="D11109" s="183"/>
      <c r="E11109" s="188" t="s">
        <v>15193</v>
      </c>
      <c r="F11109" s="186">
        <v>0</v>
      </c>
      <c r="G11109" s="185" t="s">
        <v>12958</v>
      </c>
      <c r="H11109" s="110" t="s">
        <v>6347</v>
      </c>
      <c r="I11109" s="110"/>
    </row>
    <row r="11110" spans="1:9" ht="11.25" customHeight="1" x14ac:dyDescent="0.2">
      <c r="A11110" s="181">
        <v>107832</v>
      </c>
      <c r="B11110" s="182" t="s">
        <v>4565</v>
      </c>
      <c r="C11110" s="182" t="s">
        <v>178</v>
      </c>
      <c r="D11110" s="183"/>
      <c r="E11110" s="188" t="s">
        <v>15193</v>
      </c>
      <c r="F11110" s="186">
        <v>0</v>
      </c>
      <c r="G11110" s="185" t="s">
        <v>13395</v>
      </c>
      <c r="H11110" s="110" t="s">
        <v>6113</v>
      </c>
      <c r="I11110" s="110"/>
    </row>
    <row r="11111" spans="1:9" ht="11.25" customHeight="1" x14ac:dyDescent="0.2">
      <c r="A11111" s="181">
        <v>107833</v>
      </c>
      <c r="B11111" s="182" t="s">
        <v>4540</v>
      </c>
      <c r="C11111" s="182" t="s">
        <v>178</v>
      </c>
      <c r="D11111" s="183"/>
      <c r="E11111" s="188" t="s">
        <v>15193</v>
      </c>
      <c r="F11111" s="186">
        <v>0</v>
      </c>
      <c r="G11111" s="185" t="s">
        <v>6663</v>
      </c>
      <c r="H11111" s="110" t="s">
        <v>6664</v>
      </c>
      <c r="I11111" s="110"/>
    </row>
    <row r="11112" spans="1:9" ht="11.25" customHeight="1" x14ac:dyDescent="0.2">
      <c r="A11112" s="181">
        <v>107834</v>
      </c>
      <c r="B11112" s="182" t="s">
        <v>4584</v>
      </c>
      <c r="C11112" s="182" t="s">
        <v>178</v>
      </c>
      <c r="D11112" s="184"/>
      <c r="E11112" s="188" t="s">
        <v>15193</v>
      </c>
      <c r="F11112" s="186">
        <v>0</v>
      </c>
      <c r="G11112" s="185" t="s">
        <v>13396</v>
      </c>
      <c r="H11112" s="110" t="s">
        <v>6451</v>
      </c>
      <c r="I11112" s="110"/>
    </row>
    <row r="11113" spans="1:9" ht="11.25" customHeight="1" x14ac:dyDescent="0.2">
      <c r="A11113" s="181">
        <v>107835</v>
      </c>
      <c r="B11113" s="182" t="s">
        <v>4561</v>
      </c>
      <c r="C11113" s="182" t="s">
        <v>178</v>
      </c>
      <c r="D11113" s="183"/>
      <c r="E11113" s="188" t="s">
        <v>15193</v>
      </c>
      <c r="F11113" s="186">
        <v>0</v>
      </c>
      <c r="G11113" s="185" t="s">
        <v>13398</v>
      </c>
      <c r="H11113" s="110" t="s">
        <v>6121</v>
      </c>
      <c r="I11113" s="110"/>
    </row>
    <row r="11114" spans="1:9" ht="11.25" customHeight="1" x14ac:dyDescent="0.2">
      <c r="A11114" s="181">
        <v>107836</v>
      </c>
      <c r="B11114" s="182" t="s">
        <v>4553</v>
      </c>
      <c r="C11114" s="182" t="s">
        <v>178</v>
      </c>
      <c r="D11114" s="183"/>
      <c r="E11114" s="188" t="s">
        <v>15193</v>
      </c>
      <c r="F11114" s="186">
        <v>0</v>
      </c>
      <c r="G11114" s="185" t="s">
        <v>6096</v>
      </c>
      <c r="H11114" s="110" t="s">
        <v>6158</v>
      </c>
      <c r="I11114" s="110"/>
    </row>
    <row r="11115" spans="1:9" ht="11.25" customHeight="1" x14ac:dyDescent="0.2">
      <c r="A11115" s="181">
        <v>107837</v>
      </c>
      <c r="B11115" s="182" t="s">
        <v>4589</v>
      </c>
      <c r="C11115" s="182" t="s">
        <v>178</v>
      </c>
      <c r="D11115" s="183"/>
      <c r="E11115" s="188" t="s">
        <v>15193</v>
      </c>
      <c r="F11115" s="186">
        <v>0</v>
      </c>
      <c r="G11115" s="185" t="s">
        <v>6096</v>
      </c>
      <c r="H11115" s="110" t="s">
        <v>6158</v>
      </c>
      <c r="I11115" s="110"/>
    </row>
    <row r="11116" spans="1:9" ht="11.25" customHeight="1" x14ac:dyDescent="0.2">
      <c r="A11116" s="181">
        <v>107838</v>
      </c>
      <c r="B11116" s="182" t="s">
        <v>5225</v>
      </c>
      <c r="C11116" s="182" t="s">
        <v>178</v>
      </c>
      <c r="D11116" s="183"/>
      <c r="E11116" s="188" t="s">
        <v>15193</v>
      </c>
      <c r="F11116" s="186">
        <v>0</v>
      </c>
      <c r="G11116" s="185" t="s">
        <v>6096</v>
      </c>
      <c r="H11116" s="110" t="s">
        <v>6723</v>
      </c>
      <c r="I11116" s="110"/>
    </row>
    <row r="11117" spans="1:9" ht="11.25" customHeight="1" x14ac:dyDescent="0.2">
      <c r="A11117" s="181">
        <v>107839</v>
      </c>
      <c r="B11117" s="182" t="s">
        <v>5247</v>
      </c>
      <c r="C11117" s="182" t="s">
        <v>178</v>
      </c>
      <c r="D11117" s="184"/>
      <c r="E11117" s="188" t="s">
        <v>15193</v>
      </c>
      <c r="F11117" s="186">
        <v>0</v>
      </c>
      <c r="G11117" s="185" t="s">
        <v>6096</v>
      </c>
      <c r="H11117" s="110" t="s">
        <v>7192</v>
      </c>
      <c r="I11117" s="110"/>
    </row>
    <row r="11118" spans="1:9" ht="11.25" customHeight="1" x14ac:dyDescent="0.2">
      <c r="A11118" s="181">
        <v>107840</v>
      </c>
      <c r="B11118" s="182" t="s">
        <v>5231</v>
      </c>
      <c r="C11118" s="182" t="s">
        <v>178</v>
      </c>
      <c r="D11118" s="183"/>
      <c r="E11118" s="188" t="s">
        <v>15193</v>
      </c>
      <c r="F11118" s="186">
        <v>0</v>
      </c>
      <c r="G11118" s="185" t="s">
        <v>13400</v>
      </c>
      <c r="H11118" s="110" t="s">
        <v>6362</v>
      </c>
      <c r="I11118" s="110"/>
    </row>
    <row r="11119" spans="1:9" ht="11.25" customHeight="1" x14ac:dyDescent="0.2">
      <c r="A11119" s="181">
        <v>107841</v>
      </c>
      <c r="B11119" s="182" t="s">
        <v>5232</v>
      </c>
      <c r="C11119" s="182" t="s">
        <v>178</v>
      </c>
      <c r="D11119" s="183"/>
      <c r="E11119" s="188" t="s">
        <v>15193</v>
      </c>
      <c r="F11119" s="186">
        <v>0</v>
      </c>
      <c r="G11119" s="185" t="s">
        <v>6096</v>
      </c>
      <c r="H11119" s="110" t="s">
        <v>6356</v>
      </c>
      <c r="I11119" s="110"/>
    </row>
    <row r="11120" spans="1:9" ht="11.25" customHeight="1" x14ac:dyDescent="0.2">
      <c r="A11120" s="181">
        <v>107842</v>
      </c>
      <c r="B11120" s="182" t="s">
        <v>5230</v>
      </c>
      <c r="C11120" s="182" t="s">
        <v>178</v>
      </c>
      <c r="D11120" s="183"/>
      <c r="E11120" s="188" t="s">
        <v>15193</v>
      </c>
      <c r="F11120" s="186">
        <v>0</v>
      </c>
      <c r="G11120" s="185" t="s">
        <v>6096</v>
      </c>
      <c r="H11120" s="110" t="s">
        <v>6356</v>
      </c>
      <c r="I11120" s="110"/>
    </row>
    <row r="11121" spans="1:9" ht="11.25" customHeight="1" x14ac:dyDescent="0.2">
      <c r="A11121" s="181">
        <v>107843</v>
      </c>
      <c r="B11121" s="182" t="s">
        <v>5254</v>
      </c>
      <c r="C11121" s="182" t="s">
        <v>178</v>
      </c>
      <c r="D11121" s="183"/>
      <c r="E11121" s="188" t="s">
        <v>15193</v>
      </c>
      <c r="F11121" s="186">
        <v>0</v>
      </c>
      <c r="G11121" s="185" t="s">
        <v>6096</v>
      </c>
      <c r="H11121" s="110" t="s">
        <v>6356</v>
      </c>
      <c r="I11121" s="110"/>
    </row>
    <row r="11122" spans="1:9" ht="11.25" customHeight="1" x14ac:dyDescent="0.2">
      <c r="A11122" s="181">
        <v>107844</v>
      </c>
      <c r="B11122" s="182" t="s">
        <v>5320</v>
      </c>
      <c r="C11122" s="182" t="s">
        <v>178</v>
      </c>
      <c r="D11122" s="183"/>
      <c r="E11122" s="188" t="s">
        <v>15193</v>
      </c>
      <c r="F11122" s="186">
        <v>0</v>
      </c>
      <c r="G11122" s="185" t="s">
        <v>13405</v>
      </c>
      <c r="H11122" s="110" t="s">
        <v>6121</v>
      </c>
      <c r="I11122" s="110"/>
    </row>
    <row r="11123" spans="1:9" ht="11.25" customHeight="1" x14ac:dyDescent="0.2">
      <c r="A11123" s="181">
        <v>107845</v>
      </c>
      <c r="B11123" s="182" t="s">
        <v>5250</v>
      </c>
      <c r="C11123" s="182" t="s">
        <v>178</v>
      </c>
      <c r="D11123" s="183"/>
      <c r="E11123" s="188" t="s">
        <v>15193</v>
      </c>
      <c r="F11123" s="186">
        <v>0</v>
      </c>
      <c r="G11123" s="185" t="s">
        <v>11268</v>
      </c>
      <c r="H11123" s="110" t="s">
        <v>6141</v>
      </c>
      <c r="I11123" s="110"/>
    </row>
    <row r="11124" spans="1:9" ht="11.25" customHeight="1" x14ac:dyDescent="0.2">
      <c r="A11124" s="181">
        <v>107846</v>
      </c>
      <c r="B11124" s="182" t="s">
        <v>5253</v>
      </c>
      <c r="C11124" s="182" t="s">
        <v>178</v>
      </c>
      <c r="D11124" s="183"/>
      <c r="E11124" s="188" t="s">
        <v>15193</v>
      </c>
      <c r="F11124" s="186">
        <v>0</v>
      </c>
      <c r="G11124" s="185" t="s">
        <v>6096</v>
      </c>
      <c r="H11124" s="110" t="s">
        <v>6356</v>
      </c>
      <c r="I11124" s="110"/>
    </row>
    <row r="11125" spans="1:9" ht="11.25" customHeight="1" x14ac:dyDescent="0.2">
      <c r="A11125" s="181">
        <v>107847</v>
      </c>
      <c r="B11125" s="182" t="s">
        <v>5252</v>
      </c>
      <c r="C11125" s="182" t="s">
        <v>178</v>
      </c>
      <c r="D11125" s="183"/>
      <c r="E11125" s="188" t="s">
        <v>15193</v>
      </c>
      <c r="F11125" s="186">
        <v>0</v>
      </c>
      <c r="G11125" s="185" t="s">
        <v>6096</v>
      </c>
      <c r="H11125" s="110" t="s">
        <v>6356</v>
      </c>
      <c r="I11125" s="110"/>
    </row>
    <row r="11126" spans="1:9" ht="11.25" customHeight="1" x14ac:dyDescent="0.2">
      <c r="A11126" s="181">
        <v>107848</v>
      </c>
      <c r="B11126" s="182" t="s">
        <v>5234</v>
      </c>
      <c r="C11126" s="182" t="s">
        <v>178</v>
      </c>
      <c r="D11126" s="183"/>
      <c r="E11126" s="188" t="s">
        <v>15193</v>
      </c>
      <c r="F11126" s="186">
        <v>0</v>
      </c>
      <c r="G11126" s="185" t="s">
        <v>6096</v>
      </c>
      <c r="H11126" s="110" t="s">
        <v>6356</v>
      </c>
      <c r="I11126" s="110"/>
    </row>
    <row r="11127" spans="1:9" ht="11.25" customHeight="1" x14ac:dyDescent="0.2">
      <c r="A11127" s="181">
        <v>107849</v>
      </c>
      <c r="B11127" s="182" t="s">
        <v>5211</v>
      </c>
      <c r="C11127" s="182" t="s">
        <v>178</v>
      </c>
      <c r="D11127" s="183"/>
      <c r="E11127" s="188" t="s">
        <v>15193</v>
      </c>
      <c r="F11127" s="186">
        <v>0</v>
      </c>
      <c r="G11127" s="185" t="s">
        <v>6096</v>
      </c>
      <c r="H11127" s="110" t="s">
        <v>6356</v>
      </c>
      <c r="I11127" s="110"/>
    </row>
    <row r="11128" spans="1:9" ht="11.25" customHeight="1" x14ac:dyDescent="0.2">
      <c r="A11128" s="181">
        <v>107850</v>
      </c>
      <c r="B11128" s="182" t="s">
        <v>5326</v>
      </c>
      <c r="C11128" s="182" t="s">
        <v>178</v>
      </c>
      <c r="D11128" s="183"/>
      <c r="E11128" s="188" t="s">
        <v>15193</v>
      </c>
      <c r="F11128" s="186">
        <v>0</v>
      </c>
      <c r="G11128" s="185" t="s">
        <v>13411</v>
      </c>
      <c r="H11128" s="110" t="s">
        <v>6356</v>
      </c>
      <c r="I11128" s="110"/>
    </row>
    <row r="11129" spans="1:9" ht="11.25" customHeight="1" x14ac:dyDescent="0.2">
      <c r="A11129" s="181">
        <v>107851</v>
      </c>
      <c r="B11129" s="182" t="s">
        <v>5340</v>
      </c>
      <c r="C11129" s="182" t="s">
        <v>178</v>
      </c>
      <c r="D11129" s="183"/>
      <c r="E11129" s="188" t="s">
        <v>15193</v>
      </c>
      <c r="F11129" s="186">
        <v>0</v>
      </c>
      <c r="G11129" s="185" t="s">
        <v>13413</v>
      </c>
      <c r="H11129" s="110" t="s">
        <v>6362</v>
      </c>
      <c r="I11129" s="110"/>
    </row>
    <row r="11130" spans="1:9" ht="11.25" customHeight="1" x14ac:dyDescent="0.2">
      <c r="A11130" s="181">
        <v>107852</v>
      </c>
      <c r="B11130" s="182" t="s">
        <v>5322</v>
      </c>
      <c r="C11130" s="182" t="s">
        <v>178</v>
      </c>
      <c r="D11130" s="183"/>
      <c r="E11130" s="188" t="s">
        <v>15193</v>
      </c>
      <c r="F11130" s="186">
        <v>0</v>
      </c>
      <c r="G11130" s="185" t="s">
        <v>6096</v>
      </c>
      <c r="H11130" s="110" t="s">
        <v>6205</v>
      </c>
      <c r="I11130" s="110"/>
    </row>
    <row r="11131" spans="1:9" ht="11.25" customHeight="1" x14ac:dyDescent="0.2">
      <c r="A11131" s="181">
        <v>107853</v>
      </c>
      <c r="B11131" s="182" t="s">
        <v>5233</v>
      </c>
      <c r="C11131" s="182" t="s">
        <v>178</v>
      </c>
      <c r="D11131" s="183"/>
      <c r="E11131" s="188" t="s">
        <v>15193</v>
      </c>
      <c r="F11131" s="186">
        <v>0</v>
      </c>
      <c r="G11131" s="185" t="s">
        <v>13416</v>
      </c>
      <c r="H11131" s="110" t="s">
        <v>6205</v>
      </c>
      <c r="I11131" s="110"/>
    </row>
    <row r="11132" spans="1:9" ht="11.25" customHeight="1" x14ac:dyDescent="0.2">
      <c r="A11132" s="181">
        <v>107854</v>
      </c>
      <c r="B11132" s="182" t="s">
        <v>5327</v>
      </c>
      <c r="C11132" s="182" t="s">
        <v>178</v>
      </c>
      <c r="D11132" s="183"/>
      <c r="E11132" s="188" t="s">
        <v>15193</v>
      </c>
      <c r="F11132" s="186">
        <v>0</v>
      </c>
      <c r="G11132" s="185" t="s">
        <v>6096</v>
      </c>
      <c r="H11132" s="110" t="s">
        <v>6205</v>
      </c>
      <c r="I11132" s="110"/>
    </row>
    <row r="11133" spans="1:9" ht="11.25" customHeight="1" x14ac:dyDescent="0.2">
      <c r="A11133" s="181">
        <v>107855</v>
      </c>
      <c r="B11133" s="182" t="s">
        <v>5324</v>
      </c>
      <c r="C11133" s="182" t="s">
        <v>178</v>
      </c>
      <c r="D11133" s="183"/>
      <c r="E11133" s="188" t="s">
        <v>15193</v>
      </c>
      <c r="F11133" s="186">
        <v>0</v>
      </c>
      <c r="G11133" s="185" t="s">
        <v>13418</v>
      </c>
      <c r="H11133" s="110" t="s">
        <v>6356</v>
      </c>
      <c r="I11133" s="110"/>
    </row>
    <row r="11134" spans="1:9" ht="11.25" customHeight="1" x14ac:dyDescent="0.2">
      <c r="A11134" s="181">
        <v>107856</v>
      </c>
      <c r="B11134" s="182" t="s">
        <v>5329</v>
      </c>
      <c r="C11134" s="182" t="s">
        <v>178</v>
      </c>
      <c r="D11134" s="183"/>
      <c r="E11134" s="188" t="s">
        <v>15193</v>
      </c>
      <c r="F11134" s="186">
        <v>0</v>
      </c>
      <c r="G11134" s="185" t="s">
        <v>13420</v>
      </c>
      <c r="H11134" s="110" t="s">
        <v>6356</v>
      </c>
      <c r="I11134" s="110"/>
    </row>
    <row r="11135" spans="1:9" ht="11.25" customHeight="1" x14ac:dyDescent="0.2">
      <c r="A11135" s="181">
        <v>107857</v>
      </c>
      <c r="B11135" s="182" t="s">
        <v>5229</v>
      </c>
      <c r="C11135" s="182" t="s">
        <v>178</v>
      </c>
      <c r="D11135" s="184"/>
      <c r="E11135" s="188" t="s">
        <v>15193</v>
      </c>
      <c r="F11135" s="186">
        <v>0</v>
      </c>
      <c r="G11135" s="185" t="s">
        <v>6096</v>
      </c>
      <c r="H11135" s="110" t="s">
        <v>6356</v>
      </c>
      <c r="I11135" s="110"/>
    </row>
    <row r="11136" spans="1:9" ht="11.25" customHeight="1" x14ac:dyDescent="0.2">
      <c r="A11136" s="181">
        <v>107858</v>
      </c>
      <c r="B11136" s="182" t="s">
        <v>5342</v>
      </c>
      <c r="C11136" s="182" t="s">
        <v>178</v>
      </c>
      <c r="D11136" s="184"/>
      <c r="E11136" s="188" t="s">
        <v>15193</v>
      </c>
      <c r="F11136" s="186">
        <v>0</v>
      </c>
      <c r="G11136" s="185" t="s">
        <v>6096</v>
      </c>
      <c r="H11136" s="110" t="s">
        <v>6356</v>
      </c>
      <c r="I11136" s="110"/>
    </row>
    <row r="11137" spans="1:9" ht="11.25" customHeight="1" x14ac:dyDescent="0.2">
      <c r="A11137" s="181">
        <v>107859</v>
      </c>
      <c r="B11137" s="182" t="s">
        <v>5209</v>
      </c>
      <c r="C11137" s="182" t="s">
        <v>178</v>
      </c>
      <c r="D11137" s="183"/>
      <c r="E11137" s="188" t="s">
        <v>15193</v>
      </c>
      <c r="F11137" s="186">
        <v>0</v>
      </c>
      <c r="G11137" s="185" t="s">
        <v>6096</v>
      </c>
      <c r="H11137" s="110" t="s">
        <v>6406</v>
      </c>
      <c r="I11137" s="110"/>
    </row>
    <row r="11138" spans="1:9" ht="11.25" customHeight="1" x14ac:dyDescent="0.2">
      <c r="A11138" s="181">
        <v>107860</v>
      </c>
      <c r="B11138" s="182" t="s">
        <v>9797</v>
      </c>
      <c r="C11138" s="182" t="s">
        <v>178</v>
      </c>
      <c r="D11138" s="183"/>
      <c r="E11138" s="188" t="s">
        <v>15193</v>
      </c>
      <c r="F11138" s="186">
        <v>0</v>
      </c>
      <c r="G11138" s="185" t="s">
        <v>6096</v>
      </c>
      <c r="H11138" s="110" t="s">
        <v>6406</v>
      </c>
      <c r="I11138" s="110"/>
    </row>
    <row r="11139" spans="1:9" ht="11.25" customHeight="1" x14ac:dyDescent="0.2">
      <c r="A11139" s="181">
        <v>107861</v>
      </c>
      <c r="B11139" s="182" t="s">
        <v>5311</v>
      </c>
      <c r="C11139" s="182" t="s">
        <v>178</v>
      </c>
      <c r="D11139" s="184"/>
      <c r="E11139" s="188" t="s">
        <v>15193</v>
      </c>
      <c r="F11139" s="186">
        <v>0</v>
      </c>
      <c r="G11139" s="185" t="s">
        <v>6501</v>
      </c>
      <c r="H11139" s="110" t="s">
        <v>6406</v>
      </c>
      <c r="I11139" s="110"/>
    </row>
    <row r="11140" spans="1:9" ht="11.25" customHeight="1" x14ac:dyDescent="0.2">
      <c r="A11140" s="181">
        <v>107862</v>
      </c>
      <c r="B11140" s="182" t="s">
        <v>5335</v>
      </c>
      <c r="C11140" s="182" t="s">
        <v>178</v>
      </c>
      <c r="D11140" s="184"/>
      <c r="E11140" s="188" t="s">
        <v>15193</v>
      </c>
      <c r="F11140" s="186">
        <v>0</v>
      </c>
      <c r="G11140" s="185" t="s">
        <v>6096</v>
      </c>
      <c r="H11140" s="110" t="s">
        <v>6406</v>
      </c>
      <c r="I11140" s="110"/>
    </row>
    <row r="11141" spans="1:9" ht="11.25" customHeight="1" x14ac:dyDescent="0.2">
      <c r="A11141" s="181">
        <v>107863</v>
      </c>
      <c r="B11141" s="182" t="s">
        <v>5325</v>
      </c>
      <c r="C11141" s="182" t="s">
        <v>178</v>
      </c>
      <c r="D11141" s="184"/>
      <c r="E11141" s="188" t="s">
        <v>15193</v>
      </c>
      <c r="F11141" s="186">
        <v>0</v>
      </c>
      <c r="G11141" s="185" t="s">
        <v>6096</v>
      </c>
      <c r="H11141" s="110" t="s">
        <v>6406</v>
      </c>
      <c r="I11141" s="110"/>
    </row>
    <row r="11142" spans="1:9" ht="11.25" customHeight="1" x14ac:dyDescent="0.2">
      <c r="A11142" s="181">
        <v>107864</v>
      </c>
      <c r="B11142" s="182" t="s">
        <v>5321</v>
      </c>
      <c r="C11142" s="182" t="s">
        <v>178</v>
      </c>
      <c r="D11142" s="184"/>
      <c r="E11142" s="188" t="s">
        <v>15193</v>
      </c>
      <c r="F11142" s="186">
        <v>0</v>
      </c>
      <c r="G11142" s="185" t="s">
        <v>6096</v>
      </c>
      <c r="H11142" s="110" t="s">
        <v>6406</v>
      </c>
      <c r="I11142" s="110"/>
    </row>
    <row r="11143" spans="1:9" ht="11.25" customHeight="1" x14ac:dyDescent="0.2">
      <c r="A11143" s="181">
        <v>107865</v>
      </c>
      <c r="B11143" s="182" t="s">
        <v>5216</v>
      </c>
      <c r="C11143" s="182" t="s">
        <v>178</v>
      </c>
      <c r="D11143" s="184"/>
      <c r="E11143" s="188" t="s">
        <v>15193</v>
      </c>
      <c r="F11143" s="186">
        <v>0</v>
      </c>
      <c r="G11143" s="185" t="s">
        <v>6096</v>
      </c>
      <c r="H11143" s="110" t="s">
        <v>6406</v>
      </c>
      <c r="I11143" s="110"/>
    </row>
    <row r="11144" spans="1:9" ht="11.25" customHeight="1" x14ac:dyDescent="0.2">
      <c r="A11144" s="181">
        <v>107866</v>
      </c>
      <c r="B11144" s="182" t="s">
        <v>5215</v>
      </c>
      <c r="C11144" s="182" t="s">
        <v>178</v>
      </c>
      <c r="D11144" s="184"/>
      <c r="E11144" s="188" t="s">
        <v>15193</v>
      </c>
      <c r="F11144" s="186">
        <v>0</v>
      </c>
      <c r="G11144" s="185" t="s">
        <v>6096</v>
      </c>
      <c r="H11144" s="110" t="s">
        <v>6406</v>
      </c>
      <c r="I11144" s="110"/>
    </row>
    <row r="11145" spans="1:9" ht="11.25" customHeight="1" x14ac:dyDescent="0.2">
      <c r="A11145" s="181">
        <v>107867</v>
      </c>
      <c r="B11145" s="182" t="s">
        <v>5218</v>
      </c>
      <c r="C11145" s="182" t="s">
        <v>178</v>
      </c>
      <c r="D11145" s="184"/>
      <c r="E11145" s="188" t="s">
        <v>15193</v>
      </c>
      <c r="F11145" s="186">
        <v>0</v>
      </c>
      <c r="G11145" s="185" t="s">
        <v>6096</v>
      </c>
      <c r="H11145" s="110" t="s">
        <v>6141</v>
      </c>
      <c r="I11145" s="110"/>
    </row>
    <row r="11146" spans="1:9" ht="11.25" customHeight="1" x14ac:dyDescent="0.2">
      <c r="A11146" s="181">
        <v>107868</v>
      </c>
      <c r="B11146" s="182" t="s">
        <v>5214</v>
      </c>
      <c r="C11146" s="182" t="s">
        <v>178</v>
      </c>
      <c r="D11146" s="183"/>
      <c r="E11146" s="188" t="s">
        <v>15193</v>
      </c>
      <c r="F11146" s="186">
        <v>0</v>
      </c>
      <c r="G11146" s="185" t="s">
        <v>6096</v>
      </c>
      <c r="H11146" s="110" t="s">
        <v>6141</v>
      </c>
      <c r="I11146" s="110"/>
    </row>
    <row r="11147" spans="1:9" ht="11.25" customHeight="1" x14ac:dyDescent="0.2">
      <c r="A11147" s="181">
        <v>107869</v>
      </c>
      <c r="B11147" s="182" t="s">
        <v>5336</v>
      </c>
      <c r="C11147" s="182" t="s">
        <v>178</v>
      </c>
      <c r="D11147" s="183"/>
      <c r="E11147" s="188" t="s">
        <v>15193</v>
      </c>
      <c r="F11147" s="186">
        <v>0</v>
      </c>
      <c r="G11147" s="185" t="s">
        <v>6096</v>
      </c>
      <c r="H11147" s="110" t="s">
        <v>6141</v>
      </c>
      <c r="I11147" s="110"/>
    </row>
    <row r="11148" spans="1:9" ht="11.25" customHeight="1" x14ac:dyDescent="0.2">
      <c r="A11148" s="181">
        <v>107870</v>
      </c>
      <c r="B11148" s="182" t="s">
        <v>5220</v>
      </c>
      <c r="C11148" s="182" t="s">
        <v>178</v>
      </c>
      <c r="D11148" s="184"/>
      <c r="E11148" s="188" t="s">
        <v>15193</v>
      </c>
      <c r="F11148" s="186">
        <v>0</v>
      </c>
      <c r="G11148" s="185" t="s">
        <v>6096</v>
      </c>
      <c r="H11148" s="110" t="s">
        <v>6177</v>
      </c>
      <c r="I11148" s="110"/>
    </row>
    <row r="11149" spans="1:9" ht="11.25" customHeight="1" x14ac:dyDescent="0.2">
      <c r="A11149" s="181">
        <v>107871</v>
      </c>
      <c r="B11149" s="182" t="s">
        <v>5221</v>
      </c>
      <c r="C11149" s="182" t="s">
        <v>178</v>
      </c>
      <c r="D11149" s="183"/>
      <c r="E11149" s="188" t="s">
        <v>15193</v>
      </c>
      <c r="F11149" s="186">
        <v>0</v>
      </c>
      <c r="G11149" s="185" t="s">
        <v>6096</v>
      </c>
      <c r="H11149" s="110" t="s">
        <v>6177</v>
      </c>
      <c r="I11149" s="110"/>
    </row>
    <row r="11150" spans="1:9" ht="11.25" customHeight="1" x14ac:dyDescent="0.2">
      <c r="A11150" s="181">
        <v>107872</v>
      </c>
      <c r="B11150" s="182" t="s">
        <v>5217</v>
      </c>
      <c r="C11150" s="182" t="s">
        <v>178</v>
      </c>
      <c r="D11150" s="184"/>
      <c r="E11150" s="188" t="s">
        <v>15193</v>
      </c>
      <c r="F11150" s="186">
        <v>0</v>
      </c>
      <c r="G11150" s="185" t="s">
        <v>6096</v>
      </c>
      <c r="H11150" s="110" t="s">
        <v>6141</v>
      </c>
      <c r="I11150" s="110"/>
    </row>
    <row r="11151" spans="1:9" ht="11.25" customHeight="1" x14ac:dyDescent="0.2">
      <c r="A11151" s="181">
        <v>107873</v>
      </c>
      <c r="B11151" s="182" t="s">
        <v>5224</v>
      </c>
      <c r="C11151" s="182" t="s">
        <v>178</v>
      </c>
      <c r="D11151" s="183">
        <v>43761</v>
      </c>
      <c r="E11151" s="188" t="s">
        <v>15195</v>
      </c>
      <c r="F11151" s="186">
        <v>0</v>
      </c>
      <c r="G11151" s="185" t="s">
        <v>13424</v>
      </c>
      <c r="H11151" s="110" t="s">
        <v>6152</v>
      </c>
      <c r="I11151" s="110"/>
    </row>
    <row r="11152" spans="1:9" ht="11.25" customHeight="1" x14ac:dyDescent="0.2">
      <c r="A11152" s="181">
        <v>107874</v>
      </c>
      <c r="B11152" s="182" t="s">
        <v>5332</v>
      </c>
      <c r="C11152" s="182" t="s">
        <v>178</v>
      </c>
      <c r="D11152" s="184"/>
      <c r="E11152" s="188" t="s">
        <v>15193</v>
      </c>
      <c r="F11152" s="186">
        <v>12061590</v>
      </c>
      <c r="G11152" s="185" t="s">
        <v>6096</v>
      </c>
      <c r="H11152" s="110" t="s">
        <v>6141</v>
      </c>
      <c r="I11152" s="110"/>
    </row>
    <row r="11153" spans="1:9" ht="11.25" customHeight="1" x14ac:dyDescent="0.2">
      <c r="A11153" s="181">
        <v>107875</v>
      </c>
      <c r="B11153" s="182" t="s">
        <v>5227</v>
      </c>
      <c r="C11153" s="182" t="s">
        <v>178</v>
      </c>
      <c r="D11153" s="183"/>
      <c r="E11153" s="188" t="s">
        <v>15193</v>
      </c>
      <c r="F11153" s="186">
        <v>0</v>
      </c>
      <c r="G11153" s="185" t="s">
        <v>6501</v>
      </c>
      <c r="H11153" s="110" t="s">
        <v>6141</v>
      </c>
      <c r="I11153" s="110"/>
    </row>
    <row r="11154" spans="1:9" ht="11.25" customHeight="1" x14ac:dyDescent="0.2">
      <c r="A11154" s="181">
        <v>107876</v>
      </c>
      <c r="B11154" s="182" t="s">
        <v>5226</v>
      </c>
      <c r="C11154" s="182" t="s">
        <v>178</v>
      </c>
      <c r="D11154" s="183"/>
      <c r="E11154" s="188" t="s">
        <v>15193</v>
      </c>
      <c r="F11154" s="186">
        <v>0</v>
      </c>
      <c r="G11154" s="185" t="s">
        <v>6096</v>
      </c>
      <c r="H11154" s="110" t="s">
        <v>6141</v>
      </c>
      <c r="I11154" s="110"/>
    </row>
    <row r="11155" spans="1:9" ht="11.25" customHeight="1" x14ac:dyDescent="0.2">
      <c r="A11155" s="181">
        <v>107877</v>
      </c>
      <c r="B11155" s="182" t="s">
        <v>5228</v>
      </c>
      <c r="C11155" s="182" t="s">
        <v>178</v>
      </c>
      <c r="D11155" s="184"/>
      <c r="E11155" s="188" t="s">
        <v>15193</v>
      </c>
      <c r="F11155" s="186">
        <v>0</v>
      </c>
      <c r="G11155" s="185" t="s">
        <v>6501</v>
      </c>
      <c r="H11155" s="110" t="s">
        <v>6141</v>
      </c>
      <c r="I11155" s="110"/>
    </row>
    <row r="11156" spans="1:9" ht="11.25" customHeight="1" x14ac:dyDescent="0.2">
      <c r="A11156" s="181">
        <v>107878</v>
      </c>
      <c r="B11156" s="182" t="s">
        <v>5333</v>
      </c>
      <c r="C11156" s="182" t="s">
        <v>178</v>
      </c>
      <c r="D11156" s="183"/>
      <c r="E11156" s="188" t="s">
        <v>15193</v>
      </c>
      <c r="F11156" s="186">
        <v>0</v>
      </c>
      <c r="G11156" s="185" t="s">
        <v>6096</v>
      </c>
      <c r="H11156" s="110" t="s">
        <v>6141</v>
      </c>
      <c r="I11156" s="110"/>
    </row>
    <row r="11157" spans="1:9" ht="11.25" customHeight="1" x14ac:dyDescent="0.2">
      <c r="A11157" s="181">
        <v>107879</v>
      </c>
      <c r="B11157" s="182" t="s">
        <v>5334</v>
      </c>
      <c r="C11157" s="182" t="s">
        <v>178</v>
      </c>
      <c r="D11157" s="184"/>
      <c r="E11157" s="188" t="s">
        <v>15193</v>
      </c>
      <c r="F11157" s="186">
        <v>0</v>
      </c>
      <c r="G11157" s="185" t="s">
        <v>13425</v>
      </c>
      <c r="H11157" s="110" t="s">
        <v>6746</v>
      </c>
      <c r="I11157" s="110"/>
    </row>
    <row r="11158" spans="1:9" ht="11.25" customHeight="1" x14ac:dyDescent="0.2">
      <c r="A11158" s="181">
        <v>107880</v>
      </c>
      <c r="B11158" s="182" t="s">
        <v>5239</v>
      </c>
      <c r="C11158" s="182" t="s">
        <v>178</v>
      </c>
      <c r="D11158" s="184"/>
      <c r="E11158" s="188" t="s">
        <v>15193</v>
      </c>
      <c r="F11158" s="186">
        <v>0</v>
      </c>
      <c r="G11158" s="185" t="s">
        <v>13426</v>
      </c>
      <c r="H11158" s="110" t="s">
        <v>6141</v>
      </c>
      <c r="I11158" s="110"/>
    </row>
    <row r="11159" spans="1:9" ht="11.25" customHeight="1" x14ac:dyDescent="0.2">
      <c r="A11159" s="181">
        <v>107881</v>
      </c>
      <c r="B11159" s="182" t="s">
        <v>5240</v>
      </c>
      <c r="C11159" s="182" t="s">
        <v>178</v>
      </c>
      <c r="D11159" s="183"/>
      <c r="E11159" s="188" t="s">
        <v>15193</v>
      </c>
      <c r="F11159" s="186">
        <v>0</v>
      </c>
      <c r="G11159" s="185" t="s">
        <v>13427</v>
      </c>
      <c r="H11159" s="110" t="s">
        <v>6746</v>
      </c>
      <c r="I11159" s="110"/>
    </row>
    <row r="11160" spans="1:9" ht="11.25" customHeight="1" x14ac:dyDescent="0.2">
      <c r="A11160" s="181">
        <v>107882</v>
      </c>
      <c r="B11160" s="182" t="s">
        <v>5241</v>
      </c>
      <c r="C11160" s="182" t="s">
        <v>178</v>
      </c>
      <c r="D11160" s="183"/>
      <c r="E11160" s="188" t="s">
        <v>15193</v>
      </c>
      <c r="F11160" s="186">
        <v>0</v>
      </c>
      <c r="G11160" s="185" t="s">
        <v>13428</v>
      </c>
      <c r="H11160" s="110" t="s">
        <v>6451</v>
      </c>
      <c r="I11160" s="110"/>
    </row>
    <row r="11161" spans="1:9" ht="11.25" customHeight="1" x14ac:dyDescent="0.2">
      <c r="A11161" s="181">
        <v>107883</v>
      </c>
      <c r="B11161" s="182" t="s">
        <v>5242</v>
      </c>
      <c r="C11161" s="182" t="s">
        <v>178</v>
      </c>
      <c r="D11161" s="183"/>
      <c r="E11161" s="188" t="s">
        <v>15193</v>
      </c>
      <c r="F11161" s="186">
        <v>0</v>
      </c>
      <c r="G11161" s="185" t="s">
        <v>6096</v>
      </c>
      <c r="H11161" s="110" t="s">
        <v>6406</v>
      </c>
      <c r="I11161" s="110"/>
    </row>
    <row r="11162" spans="1:9" ht="11.25" customHeight="1" x14ac:dyDescent="0.2">
      <c r="A11162" s="181">
        <v>107884</v>
      </c>
      <c r="B11162" s="182" t="s">
        <v>5343</v>
      </c>
      <c r="C11162" s="182" t="s">
        <v>178</v>
      </c>
      <c r="D11162" s="184"/>
      <c r="E11162" s="188" t="s">
        <v>15193</v>
      </c>
      <c r="F11162" s="186">
        <v>0</v>
      </c>
      <c r="G11162" s="185" t="s">
        <v>6096</v>
      </c>
      <c r="H11162" s="110" t="s">
        <v>6406</v>
      </c>
      <c r="I11162" s="110"/>
    </row>
    <row r="11163" spans="1:9" ht="11.25" customHeight="1" x14ac:dyDescent="0.2">
      <c r="A11163" s="181">
        <v>107885</v>
      </c>
      <c r="B11163" s="182" t="s">
        <v>5341</v>
      </c>
      <c r="C11163" s="182" t="s">
        <v>178</v>
      </c>
      <c r="D11163" s="183"/>
      <c r="E11163" s="188" t="s">
        <v>15193</v>
      </c>
      <c r="F11163" s="186">
        <v>0</v>
      </c>
      <c r="G11163" s="185" t="s">
        <v>6498</v>
      </c>
      <c r="H11163" s="110" t="s">
        <v>6155</v>
      </c>
      <c r="I11163" s="110"/>
    </row>
    <row r="11164" spans="1:9" ht="11.25" customHeight="1" x14ac:dyDescent="0.2">
      <c r="A11164" s="181">
        <v>107886</v>
      </c>
      <c r="B11164" s="182" t="s">
        <v>5244</v>
      </c>
      <c r="C11164" s="182" t="s">
        <v>178</v>
      </c>
      <c r="D11164" s="183"/>
      <c r="E11164" s="188" t="s">
        <v>15193</v>
      </c>
      <c r="F11164" s="186">
        <v>0</v>
      </c>
      <c r="G11164" s="185" t="s">
        <v>6096</v>
      </c>
      <c r="H11164" s="110" t="s">
        <v>6141</v>
      </c>
      <c r="I11164" s="110"/>
    </row>
    <row r="11165" spans="1:9" ht="11.25" customHeight="1" x14ac:dyDescent="0.2">
      <c r="A11165" s="181">
        <v>107887</v>
      </c>
      <c r="B11165" s="182" t="s">
        <v>5246</v>
      </c>
      <c r="C11165" s="182" t="s">
        <v>178</v>
      </c>
      <c r="D11165" s="183"/>
      <c r="E11165" s="188" t="s">
        <v>15193</v>
      </c>
      <c r="F11165" s="186">
        <v>0</v>
      </c>
      <c r="G11165" s="185" t="s">
        <v>6096</v>
      </c>
      <c r="H11165" s="110" t="s">
        <v>6141</v>
      </c>
      <c r="I11165" s="110"/>
    </row>
    <row r="11166" spans="1:9" ht="11.25" customHeight="1" x14ac:dyDescent="0.2">
      <c r="A11166" s="181">
        <v>107888</v>
      </c>
      <c r="B11166" s="182" t="s">
        <v>5243</v>
      </c>
      <c r="C11166" s="182" t="s">
        <v>178</v>
      </c>
      <c r="D11166" s="183"/>
      <c r="E11166" s="188" t="s">
        <v>15193</v>
      </c>
      <c r="F11166" s="186">
        <v>0</v>
      </c>
      <c r="G11166" s="185" t="s">
        <v>6636</v>
      </c>
      <c r="H11166" s="110" t="s">
        <v>6347</v>
      </c>
      <c r="I11166" s="110"/>
    </row>
    <row r="11167" spans="1:9" ht="11.25" customHeight="1" x14ac:dyDescent="0.2">
      <c r="A11167" s="181">
        <v>107889</v>
      </c>
      <c r="B11167" s="182" t="s">
        <v>5245</v>
      </c>
      <c r="C11167" s="182" t="s">
        <v>178</v>
      </c>
      <c r="D11167" s="183"/>
      <c r="E11167" s="188" t="s">
        <v>15193</v>
      </c>
      <c r="F11167" s="186">
        <v>0</v>
      </c>
      <c r="G11167" s="185" t="s">
        <v>6636</v>
      </c>
      <c r="H11167" s="110" t="s">
        <v>6347</v>
      </c>
      <c r="I11167" s="110"/>
    </row>
    <row r="11168" spans="1:9" ht="11.25" customHeight="1" x14ac:dyDescent="0.2">
      <c r="A11168" s="181">
        <v>107890</v>
      </c>
      <c r="B11168" s="182" t="s">
        <v>5337</v>
      </c>
      <c r="C11168" s="182" t="s">
        <v>178</v>
      </c>
      <c r="D11168" s="183"/>
      <c r="E11168" s="188" t="s">
        <v>15193</v>
      </c>
      <c r="F11168" s="186">
        <v>0</v>
      </c>
      <c r="G11168" s="185" t="s">
        <v>6636</v>
      </c>
      <c r="H11168" s="110" t="s">
        <v>6347</v>
      </c>
      <c r="I11168" s="110"/>
    </row>
    <row r="11169" spans="1:9" ht="11.25" customHeight="1" x14ac:dyDescent="0.2">
      <c r="A11169" s="181">
        <v>107891</v>
      </c>
      <c r="B11169" s="182" t="s">
        <v>5237</v>
      </c>
      <c r="C11169" s="182" t="s">
        <v>178</v>
      </c>
      <c r="D11169" s="183"/>
      <c r="E11169" s="188" t="s">
        <v>15193</v>
      </c>
      <c r="F11169" s="186">
        <v>0</v>
      </c>
      <c r="G11169" s="185" t="s">
        <v>6636</v>
      </c>
      <c r="H11169" s="110" t="s">
        <v>6347</v>
      </c>
      <c r="I11169" s="110"/>
    </row>
    <row r="11170" spans="1:9" ht="11.25" customHeight="1" x14ac:dyDescent="0.2">
      <c r="A11170" s="181">
        <v>107892</v>
      </c>
      <c r="B11170" s="182" t="s">
        <v>5238</v>
      </c>
      <c r="C11170" s="182" t="s">
        <v>178</v>
      </c>
      <c r="D11170" s="183"/>
      <c r="E11170" s="188" t="s">
        <v>15193</v>
      </c>
      <c r="F11170" s="186">
        <v>0</v>
      </c>
      <c r="G11170" s="185" t="s">
        <v>6636</v>
      </c>
      <c r="H11170" s="110" t="s">
        <v>6347</v>
      </c>
      <c r="I11170" s="110"/>
    </row>
    <row r="11171" spans="1:9" ht="11.25" customHeight="1" x14ac:dyDescent="0.2">
      <c r="A11171" s="181">
        <v>107893</v>
      </c>
      <c r="B11171" s="182" t="s">
        <v>5236</v>
      </c>
      <c r="C11171" s="182" t="s">
        <v>178</v>
      </c>
      <c r="D11171" s="183"/>
      <c r="E11171" s="188" t="s">
        <v>15193</v>
      </c>
      <c r="F11171" s="186">
        <v>0</v>
      </c>
      <c r="G11171" s="185" t="s">
        <v>6636</v>
      </c>
      <c r="H11171" s="110" t="s">
        <v>6347</v>
      </c>
      <c r="I11171" s="110"/>
    </row>
    <row r="11172" spans="1:9" ht="11.25" customHeight="1" x14ac:dyDescent="0.2">
      <c r="A11172" s="181">
        <v>107894</v>
      </c>
      <c r="B11172" s="182" t="s">
        <v>5212</v>
      </c>
      <c r="C11172" s="182" t="s">
        <v>178</v>
      </c>
      <c r="D11172" s="183"/>
      <c r="E11172" s="188" t="s">
        <v>15193</v>
      </c>
      <c r="F11172" s="186">
        <v>0</v>
      </c>
      <c r="G11172" s="185" t="s">
        <v>6636</v>
      </c>
      <c r="H11172" s="110" t="s">
        <v>6347</v>
      </c>
      <c r="I11172" s="110"/>
    </row>
    <row r="11173" spans="1:9" ht="11.25" customHeight="1" x14ac:dyDescent="0.2">
      <c r="A11173" s="181">
        <v>107895</v>
      </c>
      <c r="B11173" s="182" t="s">
        <v>5213</v>
      </c>
      <c r="C11173" s="182" t="s">
        <v>178</v>
      </c>
      <c r="D11173" s="183"/>
      <c r="E11173" s="188" t="s">
        <v>15193</v>
      </c>
      <c r="F11173" s="186">
        <v>0</v>
      </c>
      <c r="G11173" s="185" t="s">
        <v>13434</v>
      </c>
      <c r="H11173" s="110" t="s">
        <v>6347</v>
      </c>
      <c r="I11173" s="110"/>
    </row>
    <row r="11174" spans="1:9" ht="11.25" customHeight="1" x14ac:dyDescent="0.2">
      <c r="A11174" s="181">
        <v>107896</v>
      </c>
      <c r="B11174" s="182" t="s">
        <v>5251</v>
      </c>
      <c r="C11174" s="182" t="s">
        <v>178</v>
      </c>
      <c r="D11174" s="183"/>
      <c r="E11174" s="188" t="s">
        <v>15193</v>
      </c>
      <c r="F11174" s="186">
        <v>0</v>
      </c>
      <c r="G11174" s="185" t="s">
        <v>13434</v>
      </c>
      <c r="H11174" s="110" t="s">
        <v>6347</v>
      </c>
      <c r="I11174" s="110"/>
    </row>
    <row r="11175" spans="1:9" ht="11.25" customHeight="1" x14ac:dyDescent="0.2">
      <c r="A11175" s="181">
        <v>107897</v>
      </c>
      <c r="B11175" s="182" t="s">
        <v>5436</v>
      </c>
      <c r="C11175" s="182" t="s">
        <v>178</v>
      </c>
      <c r="D11175" s="184"/>
      <c r="E11175" s="188" t="s">
        <v>15193</v>
      </c>
      <c r="F11175" s="186">
        <v>0</v>
      </c>
      <c r="G11175" s="185" t="s">
        <v>6636</v>
      </c>
      <c r="H11175" s="110" t="s">
        <v>6347</v>
      </c>
      <c r="I11175" s="110"/>
    </row>
    <row r="11176" spans="1:9" ht="11.25" customHeight="1" x14ac:dyDescent="0.2">
      <c r="A11176" s="181">
        <v>107898</v>
      </c>
      <c r="B11176" s="182" t="s">
        <v>5458</v>
      </c>
      <c r="C11176" s="182" t="s">
        <v>178</v>
      </c>
      <c r="D11176" s="184"/>
      <c r="E11176" s="188" t="s">
        <v>15193</v>
      </c>
      <c r="F11176" s="186">
        <v>0</v>
      </c>
      <c r="G11176" s="185" t="s">
        <v>6096</v>
      </c>
      <c r="H11176" s="110" t="s">
        <v>6366</v>
      </c>
      <c r="I11176" s="110"/>
    </row>
    <row r="11177" spans="1:9" ht="11.25" customHeight="1" x14ac:dyDescent="0.2">
      <c r="A11177" s="181">
        <v>107899</v>
      </c>
      <c r="B11177" s="182" t="s">
        <v>5429</v>
      </c>
      <c r="C11177" s="182" t="s">
        <v>178</v>
      </c>
      <c r="D11177" s="184"/>
      <c r="E11177" s="188" t="s">
        <v>15193</v>
      </c>
      <c r="F11177" s="186">
        <v>0</v>
      </c>
      <c r="G11177" s="185" t="s">
        <v>6096</v>
      </c>
      <c r="H11177" s="110" t="s">
        <v>6366</v>
      </c>
      <c r="I11177" s="110"/>
    </row>
    <row r="11178" spans="1:9" ht="11.25" customHeight="1" x14ac:dyDescent="0.2">
      <c r="A11178" s="181">
        <v>107900</v>
      </c>
      <c r="B11178" s="182" t="s">
        <v>5430</v>
      </c>
      <c r="C11178" s="182" t="s">
        <v>178</v>
      </c>
      <c r="D11178" s="183"/>
      <c r="E11178" s="188" t="s">
        <v>15193</v>
      </c>
      <c r="F11178" s="186">
        <v>0</v>
      </c>
      <c r="G11178" s="185" t="s">
        <v>6096</v>
      </c>
      <c r="H11178" s="110" t="s">
        <v>6366</v>
      </c>
      <c r="I11178" s="110"/>
    </row>
    <row r="11179" spans="1:9" ht="11.25" customHeight="1" x14ac:dyDescent="0.2">
      <c r="A11179" s="181">
        <v>107901</v>
      </c>
      <c r="B11179" s="182" t="s">
        <v>5457</v>
      </c>
      <c r="C11179" s="182" t="s">
        <v>178</v>
      </c>
      <c r="D11179" s="184"/>
      <c r="E11179" s="188" t="s">
        <v>15193</v>
      </c>
      <c r="F11179" s="186">
        <v>0</v>
      </c>
      <c r="G11179" s="185" t="s">
        <v>6096</v>
      </c>
      <c r="H11179" s="110" t="s">
        <v>13438</v>
      </c>
      <c r="I11179" s="110"/>
    </row>
    <row r="11180" spans="1:9" ht="11.25" customHeight="1" x14ac:dyDescent="0.2">
      <c r="A11180" s="181">
        <v>107902</v>
      </c>
      <c r="B11180" s="182" t="s">
        <v>5426</v>
      </c>
      <c r="C11180" s="182" t="s">
        <v>178</v>
      </c>
      <c r="D11180" s="184"/>
      <c r="E11180" s="188" t="s">
        <v>15193</v>
      </c>
      <c r="F11180" s="186">
        <v>0</v>
      </c>
      <c r="G11180" s="185" t="s">
        <v>13440</v>
      </c>
      <c r="H11180" s="110" t="s">
        <v>12967</v>
      </c>
      <c r="I11180" s="110"/>
    </row>
    <row r="11181" spans="1:9" ht="11.25" customHeight="1" x14ac:dyDescent="0.2">
      <c r="A11181" s="181">
        <v>107903</v>
      </c>
      <c r="B11181" s="182" t="s">
        <v>5423</v>
      </c>
      <c r="C11181" s="182" t="s">
        <v>178</v>
      </c>
      <c r="D11181" s="183"/>
      <c r="E11181" s="188" t="s">
        <v>15193</v>
      </c>
      <c r="F11181" s="186">
        <v>0</v>
      </c>
      <c r="G11181" s="185" t="s">
        <v>6636</v>
      </c>
      <c r="H11181" s="110" t="s">
        <v>6347</v>
      </c>
      <c r="I11181" s="110"/>
    </row>
    <row r="11182" spans="1:9" ht="11.25" customHeight="1" x14ac:dyDescent="0.2">
      <c r="A11182" s="181">
        <v>107904</v>
      </c>
      <c r="B11182" s="182" t="s">
        <v>5448</v>
      </c>
      <c r="C11182" s="182" t="s">
        <v>178</v>
      </c>
      <c r="D11182" s="183"/>
      <c r="E11182" s="188" t="s">
        <v>15193</v>
      </c>
      <c r="F11182" s="186">
        <v>0</v>
      </c>
      <c r="G11182" s="185" t="s">
        <v>6636</v>
      </c>
      <c r="H11182" s="110" t="s">
        <v>6347</v>
      </c>
      <c r="I11182" s="110"/>
    </row>
    <row r="11183" spans="1:9" ht="11.25" customHeight="1" x14ac:dyDescent="0.2">
      <c r="A11183" s="181">
        <v>107905</v>
      </c>
      <c r="B11183" s="182" t="s">
        <v>5449</v>
      </c>
      <c r="C11183" s="182" t="s">
        <v>178</v>
      </c>
      <c r="D11183" s="183"/>
      <c r="E11183" s="188" t="s">
        <v>15193</v>
      </c>
      <c r="F11183" s="186">
        <v>0</v>
      </c>
      <c r="G11183" s="185" t="s">
        <v>11352</v>
      </c>
      <c r="H11183" s="110" t="s">
        <v>6362</v>
      </c>
      <c r="I11183" s="110"/>
    </row>
    <row r="11184" spans="1:9" ht="11.25" customHeight="1" x14ac:dyDescent="0.2">
      <c r="A11184" s="181">
        <v>107906</v>
      </c>
      <c r="B11184" s="182" t="s">
        <v>5219</v>
      </c>
      <c r="C11184" s="182" t="s">
        <v>178</v>
      </c>
      <c r="D11184" s="183"/>
      <c r="E11184" s="188" t="s">
        <v>15193</v>
      </c>
      <c r="F11184" s="186">
        <v>0</v>
      </c>
      <c r="G11184" s="185" t="s">
        <v>6636</v>
      </c>
      <c r="H11184" s="110" t="s">
        <v>6347</v>
      </c>
      <c r="I11184" s="110"/>
    </row>
    <row r="11185" spans="1:9" ht="11.25" customHeight="1" x14ac:dyDescent="0.2">
      <c r="A11185" s="181">
        <v>107907</v>
      </c>
      <c r="B11185" s="182" t="s">
        <v>5445</v>
      </c>
      <c r="C11185" s="182" t="s">
        <v>178</v>
      </c>
      <c r="D11185" s="183"/>
      <c r="E11185" s="188" t="s">
        <v>15193</v>
      </c>
      <c r="F11185" s="186">
        <v>0</v>
      </c>
      <c r="G11185" s="185" t="s">
        <v>13019</v>
      </c>
      <c r="H11185" s="110" t="s">
        <v>6406</v>
      </c>
      <c r="I11185" s="110"/>
    </row>
    <row r="11186" spans="1:9" ht="11.25" customHeight="1" x14ac:dyDescent="0.2">
      <c r="A11186" s="181">
        <v>107908</v>
      </c>
      <c r="B11186" s="182" t="s">
        <v>5446</v>
      </c>
      <c r="C11186" s="182" t="s">
        <v>178</v>
      </c>
      <c r="D11186" s="183"/>
      <c r="E11186" s="188" t="s">
        <v>15193</v>
      </c>
      <c r="F11186" s="186">
        <v>0</v>
      </c>
      <c r="G11186" s="185" t="s">
        <v>6096</v>
      </c>
      <c r="H11186" s="110" t="s">
        <v>6406</v>
      </c>
      <c r="I11186" s="110"/>
    </row>
    <row r="11187" spans="1:9" ht="11.25" customHeight="1" x14ac:dyDescent="0.2">
      <c r="A11187" s="181">
        <v>107909</v>
      </c>
      <c r="B11187" s="182" t="s">
        <v>5447</v>
      </c>
      <c r="C11187" s="182" t="s">
        <v>178</v>
      </c>
      <c r="D11187" s="183"/>
      <c r="E11187" s="188" t="s">
        <v>15193</v>
      </c>
      <c r="F11187" s="186">
        <v>0</v>
      </c>
      <c r="G11187" s="185" t="s">
        <v>13445</v>
      </c>
      <c r="H11187" s="110" t="s">
        <v>6205</v>
      </c>
      <c r="I11187" s="110"/>
    </row>
    <row r="11188" spans="1:9" ht="11.25" customHeight="1" x14ac:dyDescent="0.2">
      <c r="A11188" s="181">
        <v>107910</v>
      </c>
      <c r="B11188" s="182" t="s">
        <v>5443</v>
      </c>
      <c r="C11188" s="182" t="s">
        <v>178</v>
      </c>
      <c r="D11188" s="183"/>
      <c r="E11188" s="188" t="s">
        <v>15193</v>
      </c>
      <c r="F11188" s="186">
        <v>0</v>
      </c>
      <c r="G11188" s="185" t="s">
        <v>13446</v>
      </c>
      <c r="H11188" s="110" t="s">
        <v>6205</v>
      </c>
      <c r="I11188" s="110"/>
    </row>
    <row r="11189" spans="1:9" ht="11.25" customHeight="1" x14ac:dyDescent="0.2">
      <c r="A11189" s="181">
        <v>107911</v>
      </c>
      <c r="B11189" s="182" t="s">
        <v>5435</v>
      </c>
      <c r="C11189" s="182" t="s">
        <v>178</v>
      </c>
      <c r="D11189" s="184"/>
      <c r="E11189" s="188" t="s">
        <v>15193</v>
      </c>
      <c r="F11189" s="186">
        <v>0</v>
      </c>
      <c r="G11189" s="185" t="s">
        <v>13447</v>
      </c>
      <c r="H11189" s="110" t="s">
        <v>6205</v>
      </c>
      <c r="I11189" s="110"/>
    </row>
    <row r="11190" spans="1:9" ht="11.25" customHeight="1" x14ac:dyDescent="0.2">
      <c r="A11190" s="181">
        <v>107912</v>
      </c>
      <c r="B11190" s="182" t="s">
        <v>5433</v>
      </c>
      <c r="C11190" s="182" t="s">
        <v>178</v>
      </c>
      <c r="D11190" s="184"/>
      <c r="E11190" s="188" t="s">
        <v>15193</v>
      </c>
      <c r="F11190" s="186">
        <v>0</v>
      </c>
      <c r="G11190" s="185" t="s">
        <v>13448</v>
      </c>
      <c r="H11190" s="110" t="s">
        <v>6205</v>
      </c>
      <c r="I11190" s="110"/>
    </row>
    <row r="11191" spans="1:9" ht="11.25" customHeight="1" x14ac:dyDescent="0.2">
      <c r="A11191" s="181">
        <v>107913</v>
      </c>
      <c r="B11191" s="182" t="s">
        <v>5434</v>
      </c>
      <c r="C11191" s="182" t="s">
        <v>178</v>
      </c>
      <c r="D11191" s="183"/>
      <c r="E11191" s="188" t="s">
        <v>15193</v>
      </c>
      <c r="F11191" s="186">
        <v>0</v>
      </c>
      <c r="G11191" s="185" t="s">
        <v>13449</v>
      </c>
      <c r="H11191" s="110" t="s">
        <v>6205</v>
      </c>
      <c r="I11191" s="110"/>
    </row>
    <row r="11192" spans="1:9" ht="11.25" customHeight="1" x14ac:dyDescent="0.2">
      <c r="A11192" s="181">
        <v>107914</v>
      </c>
      <c r="B11192" s="182" t="s">
        <v>5439</v>
      </c>
      <c r="C11192" s="182" t="s">
        <v>178</v>
      </c>
      <c r="D11192" s="183"/>
      <c r="E11192" s="188" t="s">
        <v>15193</v>
      </c>
      <c r="F11192" s="186">
        <v>0</v>
      </c>
      <c r="G11192" s="185" t="s">
        <v>13451</v>
      </c>
      <c r="H11192" s="110" t="s">
        <v>6746</v>
      </c>
      <c r="I11192" s="110"/>
    </row>
    <row r="11193" spans="1:9" ht="11.25" customHeight="1" x14ac:dyDescent="0.2">
      <c r="A11193" s="181">
        <v>107915</v>
      </c>
      <c r="B11193" s="182" t="s">
        <v>5455</v>
      </c>
      <c r="C11193" s="182" t="s">
        <v>178</v>
      </c>
      <c r="D11193" s="183"/>
      <c r="E11193" s="188" t="s">
        <v>15193</v>
      </c>
      <c r="F11193" s="186">
        <v>0</v>
      </c>
      <c r="G11193" s="185" t="s">
        <v>13452</v>
      </c>
      <c r="H11193" s="110" t="s">
        <v>6362</v>
      </c>
      <c r="I11193" s="110"/>
    </row>
    <row r="11194" spans="1:9" ht="11.25" customHeight="1" x14ac:dyDescent="0.2">
      <c r="A11194" s="181">
        <v>107916</v>
      </c>
      <c r="B11194" s="182" t="s">
        <v>5432</v>
      </c>
      <c r="C11194" s="182" t="s">
        <v>178</v>
      </c>
      <c r="D11194" s="183"/>
      <c r="E11194" s="188" t="s">
        <v>15193</v>
      </c>
      <c r="F11194" s="186">
        <v>0</v>
      </c>
      <c r="G11194" s="185" t="s">
        <v>13453</v>
      </c>
      <c r="H11194" s="110" t="s">
        <v>6356</v>
      </c>
      <c r="I11194" s="110"/>
    </row>
    <row r="11195" spans="1:9" ht="11.25" customHeight="1" x14ac:dyDescent="0.2">
      <c r="A11195" s="181">
        <v>107917</v>
      </c>
      <c r="B11195" s="182" t="s">
        <v>5453</v>
      </c>
      <c r="C11195" s="182" t="s">
        <v>178</v>
      </c>
      <c r="D11195" s="183"/>
      <c r="E11195" s="188" t="s">
        <v>15193</v>
      </c>
      <c r="F11195" s="186">
        <v>0</v>
      </c>
      <c r="G11195" s="185" t="s">
        <v>13454</v>
      </c>
      <c r="H11195" s="110" t="s">
        <v>6323</v>
      </c>
      <c r="I11195" s="110"/>
    </row>
    <row r="11196" spans="1:9" ht="11.25" customHeight="1" x14ac:dyDescent="0.2">
      <c r="A11196" s="181">
        <v>107918</v>
      </c>
      <c r="B11196" s="182" t="s">
        <v>5438</v>
      </c>
      <c r="C11196" s="182" t="s">
        <v>178</v>
      </c>
      <c r="D11196" s="184"/>
      <c r="E11196" s="188" t="s">
        <v>15193</v>
      </c>
      <c r="F11196" s="186">
        <v>0</v>
      </c>
      <c r="G11196" s="185" t="s">
        <v>13454</v>
      </c>
      <c r="H11196" s="110" t="s">
        <v>6323</v>
      </c>
      <c r="I11196" s="110"/>
    </row>
    <row r="11197" spans="1:9" ht="11.25" customHeight="1" x14ac:dyDescent="0.2">
      <c r="A11197" s="181">
        <v>107919</v>
      </c>
      <c r="B11197" s="182" t="s">
        <v>5456</v>
      </c>
      <c r="C11197" s="182" t="s">
        <v>178</v>
      </c>
      <c r="D11197" s="183"/>
      <c r="E11197" s="188" t="s">
        <v>15193</v>
      </c>
      <c r="F11197" s="186">
        <v>0</v>
      </c>
      <c r="G11197" s="185" t="s">
        <v>13455</v>
      </c>
      <c r="H11197" s="110" t="s">
        <v>6323</v>
      </c>
      <c r="I11197" s="110"/>
    </row>
    <row r="11198" spans="1:9" ht="11.25" customHeight="1" x14ac:dyDescent="0.2">
      <c r="A11198" s="181">
        <v>107920</v>
      </c>
      <c r="B11198" s="182" t="s">
        <v>5424</v>
      </c>
      <c r="C11198" s="182" t="s">
        <v>178</v>
      </c>
      <c r="D11198" s="184"/>
      <c r="E11198" s="188" t="s">
        <v>15193</v>
      </c>
      <c r="F11198" s="186">
        <v>0</v>
      </c>
      <c r="G11198" s="185" t="s">
        <v>13456</v>
      </c>
      <c r="H11198" s="110" t="s">
        <v>6323</v>
      </c>
      <c r="I11198" s="110"/>
    </row>
    <row r="11199" spans="1:9" ht="11.25" customHeight="1" x14ac:dyDescent="0.2">
      <c r="A11199" s="181">
        <v>107921</v>
      </c>
      <c r="B11199" s="182" t="s">
        <v>5454</v>
      </c>
      <c r="C11199" s="182" t="s">
        <v>178</v>
      </c>
      <c r="D11199" s="184"/>
      <c r="E11199" s="188" t="s">
        <v>15193</v>
      </c>
      <c r="F11199" s="186">
        <v>0</v>
      </c>
      <c r="G11199" s="185" t="s">
        <v>6096</v>
      </c>
      <c r="H11199" s="110" t="s">
        <v>6201</v>
      </c>
      <c r="I11199" s="110"/>
    </row>
    <row r="11200" spans="1:9" ht="11.25" customHeight="1" x14ac:dyDescent="0.2">
      <c r="A11200" s="181">
        <v>107922</v>
      </c>
      <c r="B11200" s="182" t="s">
        <v>5437</v>
      </c>
      <c r="C11200" s="182" t="s">
        <v>178</v>
      </c>
      <c r="D11200" s="183"/>
      <c r="E11200" s="188" t="s">
        <v>15193</v>
      </c>
      <c r="F11200" s="186">
        <v>0</v>
      </c>
      <c r="G11200" s="185" t="s">
        <v>13457</v>
      </c>
      <c r="H11200" s="110" t="s">
        <v>6692</v>
      </c>
      <c r="I11200" s="110"/>
    </row>
    <row r="11201" spans="1:9" ht="11.25" customHeight="1" x14ac:dyDescent="0.2">
      <c r="A11201" s="181">
        <v>107923</v>
      </c>
      <c r="B11201" s="182" t="s">
        <v>5460</v>
      </c>
      <c r="C11201" s="182" t="s">
        <v>178</v>
      </c>
      <c r="D11201" s="183"/>
      <c r="E11201" s="188" t="s">
        <v>15193</v>
      </c>
      <c r="F11201" s="186">
        <v>0</v>
      </c>
      <c r="G11201" s="185" t="s">
        <v>13457</v>
      </c>
      <c r="H11201" s="110" t="s">
        <v>6692</v>
      </c>
      <c r="I11201" s="110"/>
    </row>
    <row r="11202" spans="1:9" ht="11.25" customHeight="1" x14ac:dyDescent="0.2">
      <c r="A11202" s="181">
        <v>107924</v>
      </c>
      <c r="B11202" s="182" t="s">
        <v>5316</v>
      </c>
      <c r="C11202" s="182" t="s">
        <v>178</v>
      </c>
      <c r="D11202" s="183"/>
      <c r="E11202" s="188" t="s">
        <v>15193</v>
      </c>
      <c r="F11202" s="186">
        <v>0</v>
      </c>
      <c r="G11202" s="185" t="s">
        <v>13457</v>
      </c>
      <c r="H11202" s="110" t="s">
        <v>6692</v>
      </c>
      <c r="I11202" s="110"/>
    </row>
    <row r="11203" spans="1:9" ht="11.25" customHeight="1" x14ac:dyDescent="0.2">
      <c r="A11203" s="181">
        <v>107925</v>
      </c>
      <c r="B11203" s="182" t="s">
        <v>5313</v>
      </c>
      <c r="C11203" s="182" t="s">
        <v>178</v>
      </c>
      <c r="D11203" s="183"/>
      <c r="E11203" s="188" t="s">
        <v>15193</v>
      </c>
      <c r="F11203" s="186">
        <v>0</v>
      </c>
      <c r="G11203" s="185" t="s">
        <v>13458</v>
      </c>
      <c r="H11203" s="110" t="s">
        <v>6362</v>
      </c>
      <c r="I11203" s="110"/>
    </row>
    <row r="11204" spans="1:9" ht="11.25" customHeight="1" x14ac:dyDescent="0.2">
      <c r="A11204" s="181">
        <v>107926</v>
      </c>
      <c r="B11204" s="182" t="s">
        <v>5314</v>
      </c>
      <c r="C11204" s="182" t="s">
        <v>178</v>
      </c>
      <c r="D11204" s="183"/>
      <c r="E11204" s="188" t="s">
        <v>15193</v>
      </c>
      <c r="F11204" s="186">
        <v>0</v>
      </c>
      <c r="G11204" s="185" t="s">
        <v>6096</v>
      </c>
      <c r="H11204" s="110" t="s">
        <v>6362</v>
      </c>
      <c r="I11204" s="110"/>
    </row>
    <row r="11205" spans="1:9" ht="11.25" customHeight="1" x14ac:dyDescent="0.2">
      <c r="A11205" s="181">
        <v>107927</v>
      </c>
      <c r="B11205" s="182" t="s">
        <v>5315</v>
      </c>
      <c r="C11205" s="182" t="s">
        <v>178</v>
      </c>
      <c r="D11205" s="184"/>
      <c r="E11205" s="188" t="s">
        <v>15193</v>
      </c>
      <c r="F11205" s="186">
        <v>0</v>
      </c>
      <c r="G11205" s="185" t="s">
        <v>13459</v>
      </c>
      <c r="H11205" s="110" t="s">
        <v>9317</v>
      </c>
      <c r="I11205" s="110"/>
    </row>
    <row r="11206" spans="1:9" ht="11.25" customHeight="1" x14ac:dyDescent="0.2">
      <c r="A11206" s="181">
        <v>107928</v>
      </c>
      <c r="B11206" s="182" t="s">
        <v>9795</v>
      </c>
      <c r="C11206" s="182" t="s">
        <v>178</v>
      </c>
      <c r="D11206" s="184"/>
      <c r="E11206" s="188" t="s">
        <v>15193</v>
      </c>
      <c r="F11206" s="186">
        <v>0</v>
      </c>
      <c r="G11206" s="185" t="s">
        <v>13460</v>
      </c>
      <c r="H11206" s="110" t="s">
        <v>9317</v>
      </c>
      <c r="I11206" s="110"/>
    </row>
    <row r="11207" spans="1:9" ht="11.25" customHeight="1" x14ac:dyDescent="0.2">
      <c r="A11207" s="181">
        <v>107929</v>
      </c>
      <c r="B11207" s="182" t="s">
        <v>5418</v>
      </c>
      <c r="C11207" s="182" t="s">
        <v>183</v>
      </c>
      <c r="D11207" s="183"/>
      <c r="E11207" s="188" t="s">
        <v>15193</v>
      </c>
      <c r="F11207" s="186">
        <v>0</v>
      </c>
      <c r="G11207" s="185" t="s">
        <v>13461</v>
      </c>
      <c r="H11207" s="110" t="s">
        <v>9317</v>
      </c>
      <c r="I11207" s="110"/>
    </row>
    <row r="11208" spans="1:9" ht="11.25" customHeight="1" x14ac:dyDescent="0.2">
      <c r="A11208" s="181">
        <v>107930</v>
      </c>
      <c r="B11208" s="182" t="s">
        <v>9794</v>
      </c>
      <c r="C11208" s="182" t="s">
        <v>178</v>
      </c>
      <c r="D11208" s="184">
        <v>43577</v>
      </c>
      <c r="E11208" s="188" t="s">
        <v>15195</v>
      </c>
      <c r="F11208" s="186">
        <v>0</v>
      </c>
      <c r="G11208" s="185" t="s">
        <v>13463</v>
      </c>
      <c r="H11208" s="110" t="s">
        <v>6130</v>
      </c>
      <c r="I11208" s="110"/>
    </row>
    <row r="11209" spans="1:9" ht="11.25" customHeight="1" x14ac:dyDescent="0.2">
      <c r="A11209" s="181">
        <v>107931</v>
      </c>
      <c r="B11209" s="182" t="s">
        <v>8737</v>
      </c>
      <c r="C11209" s="182" t="s">
        <v>171</v>
      </c>
      <c r="D11209" s="183">
        <v>43544</v>
      </c>
      <c r="E11209" s="188" t="s">
        <v>15195</v>
      </c>
      <c r="F11209" s="186">
        <v>2992.01</v>
      </c>
      <c r="G11209" s="185" t="s">
        <v>10909</v>
      </c>
      <c r="H11209" s="110" t="s">
        <v>6692</v>
      </c>
      <c r="I11209" s="110"/>
    </row>
    <row r="11210" spans="1:9" ht="11.25" customHeight="1" x14ac:dyDescent="0.2">
      <c r="A11210" s="181">
        <v>107932</v>
      </c>
      <c r="B11210" s="182" t="s">
        <v>8894</v>
      </c>
      <c r="C11210" s="182" t="s">
        <v>178</v>
      </c>
      <c r="D11210" s="184"/>
      <c r="E11210" s="188" t="s">
        <v>15193</v>
      </c>
      <c r="F11210" s="186">
        <v>6397441</v>
      </c>
      <c r="G11210" s="185" t="s">
        <v>6096</v>
      </c>
      <c r="H11210" s="110" t="s">
        <v>6692</v>
      </c>
      <c r="I11210" s="110"/>
    </row>
    <row r="11211" spans="1:9" ht="11.25" customHeight="1" x14ac:dyDescent="0.2">
      <c r="A11211" s="181">
        <v>107933</v>
      </c>
      <c r="B11211" s="182" t="s">
        <v>9793</v>
      </c>
      <c r="C11211" s="182" t="s">
        <v>178</v>
      </c>
      <c r="D11211" s="183"/>
      <c r="E11211" s="188" t="s">
        <v>15193</v>
      </c>
      <c r="F11211" s="186">
        <v>0</v>
      </c>
      <c r="G11211" s="185" t="s">
        <v>13464</v>
      </c>
      <c r="H11211" s="110" t="s">
        <v>6323</v>
      </c>
      <c r="I11211" s="110"/>
    </row>
    <row r="11212" spans="1:9" ht="11.25" customHeight="1" x14ac:dyDescent="0.2">
      <c r="A11212" s="181">
        <v>107934</v>
      </c>
      <c r="B11212" s="182" t="s">
        <v>4872</v>
      </c>
      <c r="C11212" s="182" t="s">
        <v>178</v>
      </c>
      <c r="D11212" s="184"/>
      <c r="E11212" s="188" t="s">
        <v>15193</v>
      </c>
      <c r="F11212" s="186">
        <v>0</v>
      </c>
      <c r="G11212" s="185" t="s">
        <v>13465</v>
      </c>
      <c r="H11212" s="110" t="s">
        <v>6323</v>
      </c>
      <c r="I11212" s="110"/>
    </row>
    <row r="11213" spans="1:9" ht="11.25" customHeight="1" x14ac:dyDescent="0.2">
      <c r="A11213" s="181">
        <v>107935</v>
      </c>
      <c r="B11213" s="182" t="s">
        <v>9792</v>
      </c>
      <c r="C11213" s="182" t="s">
        <v>178</v>
      </c>
      <c r="D11213" s="184"/>
      <c r="E11213" s="188" t="s">
        <v>15193</v>
      </c>
      <c r="F11213" s="186">
        <v>0</v>
      </c>
      <c r="G11213" s="185" t="s">
        <v>13466</v>
      </c>
      <c r="H11213" s="110" t="s">
        <v>6152</v>
      </c>
      <c r="I11213" s="110"/>
    </row>
    <row r="11214" spans="1:9" ht="11.25" customHeight="1" x14ac:dyDescent="0.2">
      <c r="A11214" s="181">
        <v>107936</v>
      </c>
      <c r="B11214" s="182" t="s">
        <v>9791</v>
      </c>
      <c r="C11214" s="182" t="s">
        <v>178</v>
      </c>
      <c r="D11214" s="183"/>
      <c r="E11214" s="188" t="s">
        <v>15193</v>
      </c>
      <c r="F11214" s="186">
        <v>0</v>
      </c>
      <c r="G11214" s="185" t="s">
        <v>6096</v>
      </c>
      <c r="H11214" s="110" t="s">
        <v>6406</v>
      </c>
      <c r="I11214" s="110"/>
    </row>
    <row r="11215" spans="1:9" ht="11.25" customHeight="1" x14ac:dyDescent="0.2">
      <c r="A11215" s="181">
        <v>107937</v>
      </c>
      <c r="B11215" s="182" t="s">
        <v>9789</v>
      </c>
      <c r="C11215" s="182" t="s">
        <v>178</v>
      </c>
      <c r="D11215" s="183"/>
      <c r="E11215" s="188" t="s">
        <v>15193</v>
      </c>
      <c r="F11215" s="186">
        <v>0</v>
      </c>
      <c r="G11215" s="185" t="s">
        <v>6096</v>
      </c>
      <c r="H11215" s="110" t="s">
        <v>6406</v>
      </c>
      <c r="I11215" s="110"/>
    </row>
    <row r="11216" spans="1:9" ht="11.25" customHeight="1" x14ac:dyDescent="0.2">
      <c r="A11216" s="181">
        <v>107938</v>
      </c>
      <c r="B11216" s="182" t="s">
        <v>4919</v>
      </c>
      <c r="C11216" s="182" t="s">
        <v>178</v>
      </c>
      <c r="D11216" s="183">
        <v>43745</v>
      </c>
      <c r="E11216" s="188" t="s">
        <v>15195</v>
      </c>
      <c r="F11216" s="186">
        <v>0</v>
      </c>
      <c r="G11216" s="185" t="s">
        <v>13469</v>
      </c>
      <c r="H11216" s="110" t="s">
        <v>6356</v>
      </c>
      <c r="I11216" s="110"/>
    </row>
    <row r="11217" spans="1:9" ht="11.25" customHeight="1" x14ac:dyDescent="0.2">
      <c r="A11217" s="181">
        <v>107939</v>
      </c>
      <c r="B11217" s="182" t="s">
        <v>4920</v>
      </c>
      <c r="C11217" s="182" t="s">
        <v>178</v>
      </c>
      <c r="D11217" s="184"/>
      <c r="E11217" s="188" t="s">
        <v>15193</v>
      </c>
      <c r="F11217" s="186">
        <v>6824650</v>
      </c>
      <c r="G11217" s="185" t="s">
        <v>13471</v>
      </c>
      <c r="H11217" s="110" t="s">
        <v>6266</v>
      </c>
      <c r="I11217" s="110"/>
    </row>
    <row r="11218" spans="1:9" ht="11.25" customHeight="1" x14ac:dyDescent="0.2">
      <c r="A11218" s="181">
        <v>107940</v>
      </c>
      <c r="B11218" s="182" t="s">
        <v>5452</v>
      </c>
      <c r="C11218" s="182" t="s">
        <v>178</v>
      </c>
      <c r="D11218" s="184"/>
      <c r="E11218" s="188" t="s">
        <v>15193</v>
      </c>
      <c r="F11218" s="186">
        <v>0</v>
      </c>
      <c r="G11218" s="185" t="s">
        <v>13473</v>
      </c>
      <c r="H11218" s="110" t="s">
        <v>6266</v>
      </c>
      <c r="I11218" s="110"/>
    </row>
    <row r="11219" spans="1:9" ht="11.25" customHeight="1" x14ac:dyDescent="0.2">
      <c r="A11219" s="181">
        <v>107941</v>
      </c>
      <c r="B11219" s="182" t="s">
        <v>5179</v>
      </c>
      <c r="C11219" s="182" t="s">
        <v>178</v>
      </c>
      <c r="D11219" s="183"/>
      <c r="E11219" s="188" t="s">
        <v>15193</v>
      </c>
      <c r="F11219" s="186">
        <v>0</v>
      </c>
      <c r="G11219" s="185" t="s">
        <v>13475</v>
      </c>
      <c r="H11219" s="110" t="s">
        <v>6485</v>
      </c>
      <c r="I11219" s="110"/>
    </row>
    <row r="11220" spans="1:9" ht="11.25" customHeight="1" x14ac:dyDescent="0.2">
      <c r="A11220" s="181">
        <v>107942</v>
      </c>
      <c r="B11220" s="182" t="s">
        <v>9788</v>
      </c>
      <c r="C11220" s="182" t="s">
        <v>178</v>
      </c>
      <c r="D11220" s="184"/>
      <c r="E11220" s="188" t="s">
        <v>15193</v>
      </c>
      <c r="F11220" s="186">
        <v>0</v>
      </c>
      <c r="G11220" s="185" t="s">
        <v>13475</v>
      </c>
      <c r="H11220" s="110" t="s">
        <v>6485</v>
      </c>
      <c r="I11220" s="110"/>
    </row>
    <row r="11221" spans="1:9" ht="11.25" customHeight="1" x14ac:dyDescent="0.2">
      <c r="A11221" s="181">
        <v>107943</v>
      </c>
      <c r="B11221" s="182" t="s">
        <v>9787</v>
      </c>
      <c r="C11221" s="182" t="s">
        <v>178</v>
      </c>
      <c r="D11221" s="184"/>
      <c r="E11221" s="188" t="s">
        <v>15193</v>
      </c>
      <c r="F11221" s="186">
        <v>0</v>
      </c>
      <c r="G11221" s="185" t="s">
        <v>13478</v>
      </c>
      <c r="H11221" s="110" t="s">
        <v>6485</v>
      </c>
      <c r="I11221" s="110"/>
    </row>
    <row r="11222" spans="1:9" ht="11.25" customHeight="1" x14ac:dyDescent="0.2">
      <c r="A11222" s="181">
        <v>107944</v>
      </c>
      <c r="B11222" s="182" t="s">
        <v>9786</v>
      </c>
      <c r="C11222" s="182" t="s">
        <v>178</v>
      </c>
      <c r="D11222" s="184"/>
      <c r="E11222" s="188" t="s">
        <v>15193</v>
      </c>
      <c r="F11222" s="186">
        <v>0</v>
      </c>
      <c r="G11222" s="185" t="s">
        <v>12667</v>
      </c>
      <c r="H11222" s="110" t="s">
        <v>6356</v>
      </c>
      <c r="I11222" s="110"/>
    </row>
    <row r="11223" spans="1:9" ht="11.25" customHeight="1" x14ac:dyDescent="0.2">
      <c r="A11223" s="181">
        <v>107945</v>
      </c>
      <c r="B11223" s="182" t="s">
        <v>5178</v>
      </c>
      <c r="C11223" s="182" t="s">
        <v>178</v>
      </c>
      <c r="D11223" s="184"/>
      <c r="E11223" s="188" t="s">
        <v>15193</v>
      </c>
      <c r="F11223" s="186">
        <v>0</v>
      </c>
      <c r="G11223" s="185" t="s">
        <v>13475</v>
      </c>
      <c r="H11223" s="110" t="s">
        <v>6485</v>
      </c>
      <c r="I11223" s="110"/>
    </row>
    <row r="11224" spans="1:9" ht="11.25" customHeight="1" x14ac:dyDescent="0.2">
      <c r="A11224" s="181">
        <v>107946</v>
      </c>
      <c r="B11224" s="182" t="s">
        <v>9785</v>
      </c>
      <c r="C11224" s="182" t="s">
        <v>178</v>
      </c>
      <c r="D11224" s="183"/>
      <c r="E11224" s="188" t="s">
        <v>15193</v>
      </c>
      <c r="F11224" s="186">
        <v>0</v>
      </c>
      <c r="G11224" s="185" t="s">
        <v>13480</v>
      </c>
      <c r="H11224" s="110" t="s">
        <v>6485</v>
      </c>
      <c r="I11224" s="110"/>
    </row>
    <row r="11225" spans="1:9" ht="11.25" customHeight="1" x14ac:dyDescent="0.2">
      <c r="A11225" s="181">
        <v>107947</v>
      </c>
      <c r="B11225" s="182" t="s">
        <v>4860</v>
      </c>
      <c r="C11225" s="182" t="s">
        <v>178</v>
      </c>
      <c r="D11225" s="184"/>
      <c r="E11225" s="188" t="s">
        <v>15193</v>
      </c>
      <c r="F11225" s="186">
        <v>0</v>
      </c>
      <c r="G11225" s="185" t="s">
        <v>13482</v>
      </c>
      <c r="H11225" s="110" t="s">
        <v>6521</v>
      </c>
      <c r="I11225" s="110"/>
    </row>
    <row r="11226" spans="1:9" ht="11.25" customHeight="1" x14ac:dyDescent="0.2">
      <c r="A11226" s="181">
        <v>107948</v>
      </c>
      <c r="B11226" s="182" t="s">
        <v>4853</v>
      </c>
      <c r="C11226" s="182" t="s">
        <v>178</v>
      </c>
      <c r="D11226" s="184"/>
      <c r="E11226" s="188" t="s">
        <v>15193</v>
      </c>
      <c r="F11226" s="186">
        <v>0</v>
      </c>
      <c r="G11226" s="185" t="s">
        <v>13484</v>
      </c>
      <c r="H11226" s="110" t="s">
        <v>6141</v>
      </c>
      <c r="I11226" s="110"/>
    </row>
    <row r="11227" spans="1:9" ht="11.25" customHeight="1" x14ac:dyDescent="0.2">
      <c r="A11227" s="181">
        <v>107949</v>
      </c>
      <c r="B11227" s="182" t="s">
        <v>9784</v>
      </c>
      <c r="C11227" s="182" t="s">
        <v>178</v>
      </c>
      <c r="D11227" s="184"/>
      <c r="E11227" s="188" t="s">
        <v>15193</v>
      </c>
      <c r="F11227" s="186">
        <v>0</v>
      </c>
      <c r="G11227" s="185" t="s">
        <v>13485</v>
      </c>
      <c r="H11227" s="110" t="s">
        <v>6141</v>
      </c>
      <c r="I11227" s="110"/>
    </row>
    <row r="11228" spans="1:9" ht="11.25" customHeight="1" x14ac:dyDescent="0.2">
      <c r="A11228" s="181">
        <v>107950</v>
      </c>
      <c r="B11228" s="182" t="s">
        <v>4933</v>
      </c>
      <c r="C11228" s="182" t="s">
        <v>178</v>
      </c>
      <c r="D11228" s="183"/>
      <c r="E11228" s="188" t="s">
        <v>15193</v>
      </c>
      <c r="F11228" s="186">
        <v>0</v>
      </c>
      <c r="G11228" s="185" t="s">
        <v>13487</v>
      </c>
      <c r="H11228" s="110" t="s">
        <v>6362</v>
      </c>
      <c r="I11228" s="110"/>
    </row>
    <row r="11229" spans="1:9" ht="11.25" customHeight="1" x14ac:dyDescent="0.2">
      <c r="A11229" s="181">
        <v>107951</v>
      </c>
      <c r="B11229" s="182" t="s">
        <v>4652</v>
      </c>
      <c r="C11229" s="182" t="s">
        <v>178</v>
      </c>
      <c r="D11229" s="183"/>
      <c r="E11229" s="188" t="s">
        <v>15193</v>
      </c>
      <c r="F11229" s="186">
        <v>0</v>
      </c>
      <c r="G11229" s="185" t="s">
        <v>13488</v>
      </c>
      <c r="H11229" s="110" t="s">
        <v>6362</v>
      </c>
      <c r="I11229" s="110"/>
    </row>
    <row r="11230" spans="1:9" ht="11.25" customHeight="1" x14ac:dyDescent="0.2">
      <c r="A11230" s="181">
        <v>107952</v>
      </c>
      <c r="B11230" s="182" t="s">
        <v>4766</v>
      </c>
      <c r="C11230" s="182" t="s">
        <v>178</v>
      </c>
      <c r="D11230" s="184"/>
      <c r="E11230" s="188" t="s">
        <v>15193</v>
      </c>
      <c r="F11230" s="186">
        <v>0</v>
      </c>
      <c r="G11230" s="185" t="s">
        <v>6096</v>
      </c>
      <c r="H11230" s="110" t="s">
        <v>6362</v>
      </c>
      <c r="I11230" s="110"/>
    </row>
    <row r="11231" spans="1:9" ht="11.25" customHeight="1" x14ac:dyDescent="0.2">
      <c r="A11231" s="181">
        <v>107953</v>
      </c>
      <c r="B11231" s="182" t="s">
        <v>5180</v>
      </c>
      <c r="C11231" s="182" t="s">
        <v>178</v>
      </c>
      <c r="D11231" s="183"/>
      <c r="E11231" s="188" t="s">
        <v>15193</v>
      </c>
      <c r="F11231" s="186">
        <v>0</v>
      </c>
      <c r="G11231" s="185" t="s">
        <v>13489</v>
      </c>
      <c r="H11231" s="110" t="s">
        <v>6141</v>
      </c>
      <c r="I11231" s="110"/>
    </row>
    <row r="11232" spans="1:9" ht="11.25" customHeight="1" x14ac:dyDescent="0.2">
      <c r="A11232" s="181">
        <v>107954</v>
      </c>
      <c r="B11232" s="182" t="s">
        <v>9783</v>
      </c>
      <c r="C11232" s="182" t="s">
        <v>178</v>
      </c>
      <c r="D11232" s="183"/>
      <c r="E11232" s="188" t="s">
        <v>15193</v>
      </c>
      <c r="F11232" s="186">
        <v>0</v>
      </c>
      <c r="G11232" s="185" t="s">
        <v>13491</v>
      </c>
      <c r="H11232" s="110" t="s">
        <v>6746</v>
      </c>
      <c r="I11232" s="110"/>
    </row>
    <row r="11233" spans="1:9" ht="11.25" customHeight="1" x14ac:dyDescent="0.2">
      <c r="A11233" s="181">
        <v>107955</v>
      </c>
      <c r="B11233" s="182" t="s">
        <v>9782</v>
      </c>
      <c r="C11233" s="182" t="s">
        <v>178</v>
      </c>
      <c r="D11233" s="183"/>
      <c r="E11233" s="188" t="s">
        <v>15193</v>
      </c>
      <c r="F11233" s="186">
        <v>0</v>
      </c>
      <c r="G11233" s="185" t="s">
        <v>13493</v>
      </c>
      <c r="H11233" s="110" t="s">
        <v>6141</v>
      </c>
      <c r="I11233" s="110"/>
    </row>
    <row r="11234" spans="1:9" ht="11.25" customHeight="1" x14ac:dyDescent="0.2">
      <c r="A11234" s="181">
        <v>107956</v>
      </c>
      <c r="B11234" s="182" t="s">
        <v>9781</v>
      </c>
      <c r="C11234" s="182" t="s">
        <v>178</v>
      </c>
      <c r="D11234" s="184"/>
      <c r="E11234" s="188" t="s">
        <v>15193</v>
      </c>
      <c r="F11234" s="186">
        <v>0</v>
      </c>
      <c r="G11234" s="185" t="s">
        <v>13494</v>
      </c>
      <c r="H11234" s="110" t="s">
        <v>6746</v>
      </c>
      <c r="I11234" s="110"/>
    </row>
    <row r="11235" spans="1:9" ht="11.25" customHeight="1" x14ac:dyDescent="0.2">
      <c r="A11235" s="181">
        <v>107957</v>
      </c>
      <c r="B11235" s="182" t="s">
        <v>9780</v>
      </c>
      <c r="C11235" s="182" t="s">
        <v>178</v>
      </c>
      <c r="D11235" s="183"/>
      <c r="E11235" s="188" t="s">
        <v>15193</v>
      </c>
      <c r="F11235" s="186">
        <v>0</v>
      </c>
      <c r="G11235" s="185" t="s">
        <v>13495</v>
      </c>
      <c r="H11235" s="110" t="s">
        <v>6141</v>
      </c>
      <c r="I11235" s="110"/>
    </row>
    <row r="11236" spans="1:9" ht="11.25" customHeight="1" x14ac:dyDescent="0.2">
      <c r="A11236" s="181">
        <v>107958</v>
      </c>
      <c r="B11236" s="182" t="s">
        <v>9779</v>
      </c>
      <c r="C11236" s="182" t="s">
        <v>178</v>
      </c>
      <c r="D11236" s="183"/>
      <c r="E11236" s="188" t="s">
        <v>15193</v>
      </c>
      <c r="F11236" s="186">
        <v>0</v>
      </c>
      <c r="G11236" s="185" t="s">
        <v>6096</v>
      </c>
      <c r="H11236" s="110" t="s">
        <v>6362</v>
      </c>
      <c r="I11236" s="110"/>
    </row>
    <row r="11237" spans="1:9" ht="11.25" customHeight="1" x14ac:dyDescent="0.2">
      <c r="A11237" s="181">
        <v>107959</v>
      </c>
      <c r="B11237" s="182" t="s">
        <v>9777</v>
      </c>
      <c r="C11237" s="182" t="s">
        <v>178</v>
      </c>
      <c r="D11237" s="184"/>
      <c r="E11237" s="188" t="s">
        <v>15193</v>
      </c>
      <c r="F11237" s="186">
        <v>0</v>
      </c>
      <c r="G11237" s="185" t="s">
        <v>6096</v>
      </c>
      <c r="H11237" s="110" t="s">
        <v>6362</v>
      </c>
      <c r="I11237" s="110"/>
    </row>
    <row r="11238" spans="1:9" ht="11.25" customHeight="1" x14ac:dyDescent="0.2">
      <c r="A11238" s="181">
        <v>107960</v>
      </c>
      <c r="B11238" s="182" t="s">
        <v>9776</v>
      </c>
      <c r="C11238" s="182" t="s">
        <v>183</v>
      </c>
      <c r="D11238" s="184"/>
      <c r="E11238" s="188" t="s">
        <v>15193</v>
      </c>
      <c r="F11238" s="186">
        <v>0</v>
      </c>
      <c r="G11238" s="185" t="s">
        <v>13496</v>
      </c>
      <c r="H11238" s="110" t="s">
        <v>6746</v>
      </c>
      <c r="I11238" s="110"/>
    </row>
    <row r="11239" spans="1:9" ht="11.25" customHeight="1" x14ac:dyDescent="0.2">
      <c r="A11239" s="181">
        <v>107961</v>
      </c>
      <c r="B11239" s="182" t="s">
        <v>4667</v>
      </c>
      <c r="C11239" s="182" t="s">
        <v>178</v>
      </c>
      <c r="D11239" s="183">
        <v>43532</v>
      </c>
      <c r="E11239" s="188" t="s">
        <v>15195</v>
      </c>
      <c r="F11239" s="186">
        <v>0</v>
      </c>
      <c r="G11239" s="185" t="s">
        <v>13497</v>
      </c>
      <c r="H11239" s="110" t="s">
        <v>6141</v>
      </c>
      <c r="I11239" s="110"/>
    </row>
    <row r="11240" spans="1:9" ht="11.25" customHeight="1" x14ac:dyDescent="0.2">
      <c r="A11240" s="181">
        <v>107962</v>
      </c>
      <c r="B11240" s="182" t="s">
        <v>4852</v>
      </c>
      <c r="C11240" s="182" t="s">
        <v>178</v>
      </c>
      <c r="D11240" s="183"/>
      <c r="E11240" s="188" t="s">
        <v>15193</v>
      </c>
      <c r="F11240" s="186">
        <v>160191.01</v>
      </c>
      <c r="G11240" s="185" t="s">
        <v>13498</v>
      </c>
      <c r="H11240" s="110" t="s">
        <v>6746</v>
      </c>
      <c r="I11240" s="110"/>
    </row>
    <row r="11241" spans="1:9" ht="11.25" customHeight="1" x14ac:dyDescent="0.2">
      <c r="A11241" s="181">
        <v>107963</v>
      </c>
      <c r="B11241" s="182" t="s">
        <v>9775</v>
      </c>
      <c r="C11241" s="182" t="s">
        <v>183</v>
      </c>
      <c r="D11241" s="183"/>
      <c r="E11241" s="188" t="s">
        <v>15193</v>
      </c>
      <c r="F11241" s="186">
        <v>0</v>
      </c>
      <c r="G11241" s="185" t="s">
        <v>13499</v>
      </c>
      <c r="H11241" s="110" t="s">
        <v>6141</v>
      </c>
      <c r="I11241" s="110"/>
    </row>
    <row r="11242" spans="1:9" ht="11.25" customHeight="1" x14ac:dyDescent="0.2">
      <c r="A11242" s="181">
        <v>107964</v>
      </c>
      <c r="B11242" s="182" t="s">
        <v>4851</v>
      </c>
      <c r="C11242" s="182" t="s">
        <v>178</v>
      </c>
      <c r="D11242" s="183"/>
      <c r="E11242" s="188" t="s">
        <v>15193</v>
      </c>
      <c r="F11242" s="186">
        <v>0</v>
      </c>
      <c r="G11242" s="185" t="s">
        <v>13500</v>
      </c>
      <c r="H11242" s="110" t="s">
        <v>6141</v>
      </c>
      <c r="I11242" s="110"/>
    </row>
    <row r="11243" spans="1:9" ht="11.25" customHeight="1" x14ac:dyDescent="0.2">
      <c r="A11243" s="181">
        <v>107965</v>
      </c>
      <c r="B11243" s="182" t="s">
        <v>4471</v>
      </c>
      <c r="C11243" s="182" t="s">
        <v>183</v>
      </c>
      <c r="D11243" s="184">
        <v>43535</v>
      </c>
      <c r="E11243" s="188" t="s">
        <v>15195</v>
      </c>
      <c r="F11243" s="186">
        <v>0</v>
      </c>
      <c r="G11243" s="185" t="s">
        <v>13501</v>
      </c>
      <c r="H11243" s="110" t="s">
        <v>6121</v>
      </c>
      <c r="I11243" s="110"/>
    </row>
    <row r="11244" spans="1:9" ht="11.25" customHeight="1" x14ac:dyDescent="0.2">
      <c r="A11244" s="181">
        <v>107966</v>
      </c>
      <c r="B11244" s="182" t="s">
        <v>4785</v>
      </c>
      <c r="C11244" s="182" t="s">
        <v>178</v>
      </c>
      <c r="D11244" s="183">
        <v>43532</v>
      </c>
      <c r="E11244" s="188" t="s">
        <v>15195</v>
      </c>
      <c r="F11244" s="186">
        <v>193149.99</v>
      </c>
      <c r="G11244" s="185" t="s">
        <v>13502</v>
      </c>
      <c r="H11244" s="110" t="s">
        <v>6141</v>
      </c>
      <c r="I11244" s="110"/>
    </row>
    <row r="11245" spans="1:9" ht="11.25" customHeight="1" x14ac:dyDescent="0.2">
      <c r="A11245" s="181">
        <v>107967</v>
      </c>
      <c r="B11245" s="182" t="s">
        <v>4903</v>
      </c>
      <c r="C11245" s="182" t="s">
        <v>178</v>
      </c>
      <c r="D11245" s="184">
        <v>43532</v>
      </c>
      <c r="E11245" s="188" t="s">
        <v>15195</v>
      </c>
      <c r="F11245" s="186">
        <v>213010</v>
      </c>
      <c r="G11245" s="185" t="s">
        <v>13173</v>
      </c>
      <c r="H11245" s="110" t="s">
        <v>6158</v>
      </c>
      <c r="I11245" s="110"/>
    </row>
    <row r="11246" spans="1:9" ht="11.25" customHeight="1" x14ac:dyDescent="0.2">
      <c r="A11246" s="181">
        <v>107968</v>
      </c>
      <c r="B11246" s="182" t="s">
        <v>4898</v>
      </c>
      <c r="C11246" s="182" t="s">
        <v>178</v>
      </c>
      <c r="D11246" s="183">
        <v>43532</v>
      </c>
      <c r="E11246" s="188" t="s">
        <v>15195</v>
      </c>
      <c r="F11246" s="186">
        <v>115040</v>
      </c>
      <c r="G11246" s="185" t="s">
        <v>13503</v>
      </c>
      <c r="H11246" s="110" t="s">
        <v>6236</v>
      </c>
      <c r="I11246" s="110"/>
    </row>
    <row r="11247" spans="1:9" ht="11.25" customHeight="1" x14ac:dyDescent="0.2">
      <c r="A11247" s="181">
        <v>107969</v>
      </c>
      <c r="B11247" s="182" t="s">
        <v>4899</v>
      </c>
      <c r="C11247" s="182" t="s">
        <v>178</v>
      </c>
      <c r="D11247" s="183"/>
      <c r="E11247" s="188" t="s">
        <v>15193</v>
      </c>
      <c r="F11247" s="186">
        <v>117675.99</v>
      </c>
      <c r="G11247" s="185" t="s">
        <v>12958</v>
      </c>
      <c r="H11247" s="110" t="s">
        <v>6406</v>
      </c>
      <c r="I11247" s="110"/>
    </row>
    <row r="11248" spans="1:9" ht="11.25" customHeight="1" x14ac:dyDescent="0.2">
      <c r="A11248" s="181">
        <v>107970</v>
      </c>
      <c r="B11248" s="182" t="s">
        <v>4884</v>
      </c>
      <c r="C11248" s="182" t="s">
        <v>178</v>
      </c>
      <c r="D11248" s="183"/>
      <c r="E11248" s="188" t="s">
        <v>15193</v>
      </c>
      <c r="F11248" s="186">
        <v>0</v>
      </c>
      <c r="G11248" s="185" t="s">
        <v>6096</v>
      </c>
      <c r="H11248" s="110" t="s">
        <v>6406</v>
      </c>
      <c r="I11248" s="110"/>
    </row>
    <row r="11249" spans="1:9" ht="11.25" customHeight="1" x14ac:dyDescent="0.2">
      <c r="A11249" s="181">
        <v>107971</v>
      </c>
      <c r="B11249" s="182" t="s">
        <v>4673</v>
      </c>
      <c r="C11249" s="182" t="s">
        <v>178</v>
      </c>
      <c r="D11249" s="183">
        <v>43544</v>
      </c>
      <c r="E11249" s="188" t="s">
        <v>15195</v>
      </c>
      <c r="F11249" s="186">
        <v>0</v>
      </c>
      <c r="G11249" s="185" t="s">
        <v>13505</v>
      </c>
      <c r="H11249" s="110" t="s">
        <v>6236</v>
      </c>
      <c r="I11249" s="110"/>
    </row>
    <row r="11250" spans="1:9" ht="11.25" customHeight="1" x14ac:dyDescent="0.2">
      <c r="A11250" s="181">
        <v>107972</v>
      </c>
      <c r="B11250" s="182" t="s">
        <v>8893</v>
      </c>
      <c r="C11250" s="182" t="s">
        <v>178</v>
      </c>
      <c r="D11250" s="183">
        <v>43535</v>
      </c>
      <c r="E11250" s="188" t="s">
        <v>15195</v>
      </c>
      <c r="F11250" s="186">
        <v>7011475</v>
      </c>
      <c r="G11250" s="185" t="s">
        <v>6096</v>
      </c>
      <c r="H11250" s="110" t="s">
        <v>6236</v>
      </c>
      <c r="I11250" s="110"/>
    </row>
    <row r="11251" spans="1:9" ht="11.25" customHeight="1" x14ac:dyDescent="0.2">
      <c r="A11251" s="181">
        <v>107973</v>
      </c>
      <c r="B11251" s="182" t="s">
        <v>4727</v>
      </c>
      <c r="C11251" s="182" t="s">
        <v>171</v>
      </c>
      <c r="D11251" s="183"/>
      <c r="E11251" s="188" t="s">
        <v>15193</v>
      </c>
      <c r="F11251" s="186">
        <v>2137</v>
      </c>
      <c r="G11251" s="185" t="s">
        <v>6096</v>
      </c>
      <c r="H11251" s="110" t="s">
        <v>6236</v>
      </c>
      <c r="I11251" s="110"/>
    </row>
    <row r="11252" spans="1:9" ht="11.25" customHeight="1" x14ac:dyDescent="0.2">
      <c r="A11252" s="181">
        <v>107974</v>
      </c>
      <c r="B11252" s="182" t="s">
        <v>4764</v>
      </c>
      <c r="C11252" s="182" t="s">
        <v>178</v>
      </c>
      <c r="D11252" s="183"/>
      <c r="E11252" s="188" t="s">
        <v>15193</v>
      </c>
      <c r="F11252" s="186">
        <v>0</v>
      </c>
      <c r="G11252" s="185" t="s">
        <v>6636</v>
      </c>
      <c r="H11252" s="110" t="s">
        <v>6664</v>
      </c>
      <c r="I11252" s="110"/>
    </row>
    <row r="11253" spans="1:9" ht="11.25" customHeight="1" x14ac:dyDescent="0.2">
      <c r="A11253" s="181">
        <v>107975</v>
      </c>
      <c r="B11253" s="182" t="s">
        <v>4782</v>
      </c>
      <c r="C11253" s="182" t="s">
        <v>178</v>
      </c>
      <c r="D11253" s="184">
        <v>44190</v>
      </c>
      <c r="E11253" s="188" t="s">
        <v>15196</v>
      </c>
      <c r="F11253" s="186">
        <v>0</v>
      </c>
      <c r="G11253" s="185" t="s">
        <v>6636</v>
      </c>
      <c r="H11253" s="110" t="s">
        <v>6664</v>
      </c>
      <c r="I11253" s="110"/>
    </row>
    <row r="11254" spans="1:9" ht="11.25" customHeight="1" x14ac:dyDescent="0.2">
      <c r="A11254" s="181">
        <v>107976</v>
      </c>
      <c r="B11254" s="182" t="s">
        <v>4649</v>
      </c>
      <c r="C11254" s="182" t="s">
        <v>178</v>
      </c>
      <c r="D11254" s="184"/>
      <c r="E11254" s="188" t="s">
        <v>15193</v>
      </c>
      <c r="F11254" s="186">
        <v>10077678.01</v>
      </c>
      <c r="G11254" s="185" t="s">
        <v>6636</v>
      </c>
      <c r="H11254" s="110" t="s">
        <v>6664</v>
      </c>
      <c r="I11254" s="110"/>
    </row>
    <row r="11255" spans="1:9" ht="11.25" customHeight="1" x14ac:dyDescent="0.2">
      <c r="A11255" s="181">
        <v>107977</v>
      </c>
      <c r="B11255" s="182" t="s">
        <v>9774</v>
      </c>
      <c r="C11255" s="182" t="s">
        <v>178</v>
      </c>
      <c r="D11255" s="183"/>
      <c r="E11255" s="188" t="s">
        <v>15193</v>
      </c>
      <c r="F11255" s="186">
        <v>0</v>
      </c>
      <c r="G11255" s="185" t="s">
        <v>6096</v>
      </c>
      <c r="H11255" s="110" t="s">
        <v>6236</v>
      </c>
      <c r="I11255" s="110"/>
    </row>
    <row r="11256" spans="1:9" ht="11.25" customHeight="1" x14ac:dyDescent="0.2">
      <c r="A11256" s="181">
        <v>107978</v>
      </c>
      <c r="B11256" s="182" t="s">
        <v>9773</v>
      </c>
      <c r="C11256" s="182" t="s">
        <v>178</v>
      </c>
      <c r="D11256" s="184"/>
      <c r="E11256" s="188" t="s">
        <v>15193</v>
      </c>
      <c r="F11256" s="186">
        <v>0</v>
      </c>
      <c r="G11256" s="185" t="s">
        <v>13510</v>
      </c>
      <c r="H11256" s="110" t="s">
        <v>6236</v>
      </c>
      <c r="I11256" s="110"/>
    </row>
    <row r="11257" spans="1:9" ht="11.25" customHeight="1" x14ac:dyDescent="0.2">
      <c r="A11257" s="181">
        <v>107979</v>
      </c>
      <c r="B11257" s="182" t="s">
        <v>4696</v>
      </c>
      <c r="C11257" s="182" t="s">
        <v>178</v>
      </c>
      <c r="D11257" s="183"/>
      <c r="E11257" s="188" t="s">
        <v>15193</v>
      </c>
      <c r="F11257" s="186">
        <v>0</v>
      </c>
      <c r="G11257" s="185" t="s">
        <v>13512</v>
      </c>
      <c r="H11257" s="110" t="s">
        <v>6130</v>
      </c>
      <c r="I11257" s="110"/>
    </row>
    <row r="11258" spans="1:9" ht="11.25" customHeight="1" x14ac:dyDescent="0.2">
      <c r="A11258" s="181">
        <v>107980</v>
      </c>
      <c r="B11258" s="182" t="s">
        <v>4647</v>
      </c>
      <c r="C11258" s="182" t="s">
        <v>178</v>
      </c>
      <c r="D11258" s="183"/>
      <c r="E11258" s="188" t="s">
        <v>15193</v>
      </c>
      <c r="F11258" s="186">
        <v>0</v>
      </c>
      <c r="G11258" s="185" t="s">
        <v>6636</v>
      </c>
      <c r="H11258" s="110" t="s">
        <v>6347</v>
      </c>
      <c r="I11258" s="110"/>
    </row>
    <row r="11259" spans="1:9" ht="11.25" customHeight="1" x14ac:dyDescent="0.2">
      <c r="A11259" s="181">
        <v>107981</v>
      </c>
      <c r="B11259" s="182" t="s">
        <v>4646</v>
      </c>
      <c r="C11259" s="182" t="s">
        <v>178</v>
      </c>
      <c r="D11259" s="183">
        <v>45015</v>
      </c>
      <c r="E11259" s="188" t="s">
        <v>15194</v>
      </c>
      <c r="F11259" s="186">
        <v>0</v>
      </c>
      <c r="G11259" s="185" t="s">
        <v>12194</v>
      </c>
      <c r="H11259" s="110" t="s">
        <v>6406</v>
      </c>
      <c r="I11259" s="110"/>
    </row>
    <row r="11260" spans="1:9" ht="11.25" customHeight="1" x14ac:dyDescent="0.2">
      <c r="A11260" s="181">
        <v>107982</v>
      </c>
      <c r="B11260" s="182" t="s">
        <v>4748</v>
      </c>
      <c r="C11260" s="182" t="s">
        <v>178</v>
      </c>
      <c r="D11260" s="184"/>
      <c r="E11260" s="188" t="s">
        <v>15193</v>
      </c>
      <c r="F11260" s="186">
        <v>6370353.0099999998</v>
      </c>
      <c r="G11260" s="185" t="s">
        <v>6636</v>
      </c>
      <c r="H11260" s="110" t="s">
        <v>6347</v>
      </c>
      <c r="I11260" s="110"/>
    </row>
    <row r="11261" spans="1:9" ht="11.25" customHeight="1" x14ac:dyDescent="0.2">
      <c r="A11261" s="181">
        <v>107983</v>
      </c>
      <c r="B11261" s="182" t="s">
        <v>4934</v>
      </c>
      <c r="C11261" s="182" t="s">
        <v>178</v>
      </c>
      <c r="D11261" s="183"/>
      <c r="E11261" s="188" t="s">
        <v>15193</v>
      </c>
      <c r="F11261" s="186">
        <v>0</v>
      </c>
      <c r="G11261" s="185" t="s">
        <v>13517</v>
      </c>
      <c r="H11261" s="110" t="s">
        <v>6121</v>
      </c>
      <c r="I11261" s="110"/>
    </row>
    <row r="11262" spans="1:9" ht="11.25" customHeight="1" x14ac:dyDescent="0.2">
      <c r="A11262" s="181">
        <v>107984</v>
      </c>
      <c r="B11262" s="182" t="s">
        <v>4674</v>
      </c>
      <c r="C11262" s="182" t="s">
        <v>178</v>
      </c>
      <c r="D11262" s="183"/>
      <c r="E11262" s="188" t="s">
        <v>15193</v>
      </c>
      <c r="F11262" s="186">
        <v>0</v>
      </c>
      <c r="G11262" s="185" t="s">
        <v>13519</v>
      </c>
      <c r="H11262" s="110" t="s">
        <v>6149</v>
      </c>
      <c r="I11262" s="110"/>
    </row>
    <row r="11263" spans="1:9" ht="11.25" customHeight="1" x14ac:dyDescent="0.2">
      <c r="A11263" s="181">
        <v>107985</v>
      </c>
      <c r="B11263" s="182" t="s">
        <v>4702</v>
      </c>
      <c r="C11263" s="182" t="s">
        <v>171</v>
      </c>
      <c r="D11263" s="183"/>
      <c r="E11263" s="188" t="s">
        <v>15193</v>
      </c>
      <c r="F11263" s="186">
        <v>0</v>
      </c>
      <c r="G11263" s="185" t="s">
        <v>13520</v>
      </c>
      <c r="H11263" s="110" t="s">
        <v>6362</v>
      </c>
      <c r="I11263" s="110"/>
    </row>
    <row r="11264" spans="1:9" ht="11.25" customHeight="1" x14ac:dyDescent="0.2">
      <c r="A11264" s="181">
        <v>107986</v>
      </c>
      <c r="B11264" s="182" t="s">
        <v>4770</v>
      </c>
      <c r="C11264" s="182" t="s">
        <v>178</v>
      </c>
      <c r="D11264" s="184"/>
      <c r="E11264" s="188" t="s">
        <v>15193</v>
      </c>
      <c r="F11264" s="186">
        <v>0</v>
      </c>
      <c r="G11264" s="185" t="s">
        <v>13521</v>
      </c>
      <c r="H11264" s="110" t="s">
        <v>6362</v>
      </c>
      <c r="I11264" s="110"/>
    </row>
    <row r="11265" spans="1:9" ht="11.25" customHeight="1" x14ac:dyDescent="0.2">
      <c r="A11265" s="181">
        <v>107987</v>
      </c>
      <c r="B11265" s="182" t="s">
        <v>9772</v>
      </c>
      <c r="C11265" s="182" t="s">
        <v>178</v>
      </c>
      <c r="D11265" s="183"/>
      <c r="E11265" s="188" t="s">
        <v>15193</v>
      </c>
      <c r="F11265" s="186">
        <v>0</v>
      </c>
      <c r="G11265" s="185" t="s">
        <v>6096</v>
      </c>
      <c r="H11265" s="110" t="s">
        <v>6230</v>
      </c>
      <c r="I11265" s="110"/>
    </row>
    <row r="11266" spans="1:9" ht="11.25" customHeight="1" x14ac:dyDescent="0.2">
      <c r="A11266" s="181">
        <v>107988</v>
      </c>
      <c r="B11266" s="182" t="s">
        <v>4875</v>
      </c>
      <c r="C11266" s="182" t="s">
        <v>178</v>
      </c>
      <c r="D11266" s="183"/>
      <c r="E11266" s="188" t="s">
        <v>15193</v>
      </c>
      <c r="F11266" s="186">
        <v>0</v>
      </c>
      <c r="G11266" s="185" t="s">
        <v>13522</v>
      </c>
      <c r="H11266" s="110" t="s">
        <v>6692</v>
      </c>
      <c r="I11266" s="110"/>
    </row>
    <row r="11267" spans="1:9" ht="11.25" customHeight="1" x14ac:dyDescent="0.2">
      <c r="A11267" s="181">
        <v>107989</v>
      </c>
      <c r="B11267" s="182" t="s">
        <v>4762</v>
      </c>
      <c r="C11267" s="182" t="s">
        <v>178</v>
      </c>
      <c r="D11267" s="183"/>
      <c r="E11267" s="188" t="s">
        <v>15193</v>
      </c>
      <c r="F11267" s="186">
        <v>0</v>
      </c>
      <c r="G11267" s="185" t="s">
        <v>13524</v>
      </c>
      <c r="H11267" s="110" t="s">
        <v>6149</v>
      </c>
      <c r="I11267" s="110"/>
    </row>
    <row r="11268" spans="1:9" ht="11.25" customHeight="1" x14ac:dyDescent="0.2">
      <c r="A11268" s="181">
        <v>107990</v>
      </c>
      <c r="B11268" s="182" t="s">
        <v>4861</v>
      </c>
      <c r="C11268" s="182" t="s">
        <v>178</v>
      </c>
      <c r="D11268" s="183"/>
      <c r="E11268" s="188" t="s">
        <v>15193</v>
      </c>
      <c r="F11268" s="186">
        <v>0</v>
      </c>
      <c r="G11268" s="185" t="s">
        <v>13526</v>
      </c>
      <c r="H11268" s="110" t="s">
        <v>6121</v>
      </c>
      <c r="I11268" s="110"/>
    </row>
    <row r="11269" spans="1:9" ht="11.25" customHeight="1" x14ac:dyDescent="0.2">
      <c r="A11269" s="181">
        <v>107991</v>
      </c>
      <c r="B11269" s="182" t="s">
        <v>4858</v>
      </c>
      <c r="C11269" s="182" t="s">
        <v>178</v>
      </c>
      <c r="D11269" s="184">
        <v>43535</v>
      </c>
      <c r="E11269" s="188" t="s">
        <v>15195</v>
      </c>
      <c r="F11269" s="186">
        <v>0</v>
      </c>
      <c r="G11269" s="185" t="s">
        <v>13528</v>
      </c>
      <c r="H11269" s="110" t="s">
        <v>6121</v>
      </c>
      <c r="I11269" s="110"/>
    </row>
    <row r="11270" spans="1:9" ht="11.25" customHeight="1" x14ac:dyDescent="0.2">
      <c r="A11270" s="181">
        <v>107992</v>
      </c>
      <c r="B11270" s="182" t="s">
        <v>9018</v>
      </c>
      <c r="C11270" s="182" t="s">
        <v>178</v>
      </c>
      <c r="D11270" s="184"/>
      <c r="E11270" s="188" t="s">
        <v>15193</v>
      </c>
      <c r="F11270" s="186">
        <v>426381</v>
      </c>
      <c r="G11270" s="185" t="s">
        <v>12102</v>
      </c>
      <c r="H11270" s="110" t="s">
        <v>6152</v>
      </c>
      <c r="I11270" s="110"/>
    </row>
    <row r="11271" spans="1:9" ht="11.25" customHeight="1" x14ac:dyDescent="0.2">
      <c r="A11271" s="181">
        <v>107993</v>
      </c>
      <c r="B11271" s="182" t="s">
        <v>4769</v>
      </c>
      <c r="C11271" s="182" t="s">
        <v>178</v>
      </c>
      <c r="D11271" s="184"/>
      <c r="E11271" s="188" t="s">
        <v>15193</v>
      </c>
      <c r="F11271" s="186">
        <v>0</v>
      </c>
      <c r="G11271" s="185" t="s">
        <v>13530</v>
      </c>
      <c r="H11271" s="110" t="s">
        <v>6692</v>
      </c>
      <c r="I11271" s="110"/>
    </row>
    <row r="11272" spans="1:9" ht="11.25" customHeight="1" x14ac:dyDescent="0.2">
      <c r="A11272" s="181">
        <v>107994</v>
      </c>
      <c r="B11272" s="182" t="s">
        <v>4965</v>
      </c>
      <c r="C11272" s="182" t="s">
        <v>178</v>
      </c>
      <c r="D11272" s="183"/>
      <c r="E11272" s="188" t="s">
        <v>15193</v>
      </c>
      <c r="F11272" s="186">
        <v>0</v>
      </c>
      <c r="G11272" s="185" t="s">
        <v>6096</v>
      </c>
      <c r="H11272" s="110" t="s">
        <v>6141</v>
      </c>
      <c r="I11272" s="110"/>
    </row>
    <row r="11273" spans="1:9" ht="11.25" customHeight="1" x14ac:dyDescent="0.2">
      <c r="A11273" s="181">
        <v>107995</v>
      </c>
      <c r="B11273" s="182" t="s">
        <v>4855</v>
      </c>
      <c r="C11273" s="182" t="s">
        <v>178</v>
      </c>
      <c r="D11273" s="184"/>
      <c r="E11273" s="188" t="s">
        <v>15193</v>
      </c>
      <c r="F11273" s="186">
        <v>0</v>
      </c>
      <c r="G11273" s="185" t="s">
        <v>13532</v>
      </c>
      <c r="H11273" s="110" t="s">
        <v>6121</v>
      </c>
      <c r="I11273" s="110"/>
    </row>
    <row r="11274" spans="1:9" ht="11.25" customHeight="1" x14ac:dyDescent="0.2">
      <c r="A11274" s="181">
        <v>107996</v>
      </c>
      <c r="B11274" s="182" t="s">
        <v>4763</v>
      </c>
      <c r="C11274" s="182" t="s">
        <v>178</v>
      </c>
      <c r="D11274" s="184"/>
      <c r="E11274" s="188" t="s">
        <v>15193</v>
      </c>
      <c r="F11274" s="186">
        <v>0</v>
      </c>
      <c r="G11274" s="185" t="s">
        <v>13533</v>
      </c>
      <c r="H11274" s="110" t="s">
        <v>12967</v>
      </c>
      <c r="I11274" s="110"/>
    </row>
    <row r="11275" spans="1:9" ht="11.25" customHeight="1" x14ac:dyDescent="0.2">
      <c r="A11275" s="181">
        <v>107997</v>
      </c>
      <c r="B11275" s="182" t="s">
        <v>4935</v>
      </c>
      <c r="C11275" s="182" t="s">
        <v>178</v>
      </c>
      <c r="D11275" s="184"/>
      <c r="E11275" s="188" t="s">
        <v>15193</v>
      </c>
      <c r="F11275" s="186">
        <v>0</v>
      </c>
      <c r="G11275" s="185" t="s">
        <v>13535</v>
      </c>
      <c r="H11275" s="110" t="s">
        <v>6121</v>
      </c>
      <c r="I11275" s="110"/>
    </row>
    <row r="11276" spans="1:9" ht="11.25" customHeight="1" x14ac:dyDescent="0.2">
      <c r="A11276" s="181">
        <v>107998</v>
      </c>
      <c r="B11276" s="182" t="s">
        <v>4787</v>
      </c>
      <c r="C11276" s="182" t="s">
        <v>178</v>
      </c>
      <c r="D11276" s="183"/>
      <c r="E11276" s="188" t="s">
        <v>15193</v>
      </c>
      <c r="F11276" s="186">
        <v>0</v>
      </c>
      <c r="G11276" s="185" t="s">
        <v>13536</v>
      </c>
      <c r="H11276" s="110" t="s">
        <v>6434</v>
      </c>
      <c r="I11276" s="110"/>
    </row>
    <row r="11277" spans="1:9" ht="11.25" customHeight="1" x14ac:dyDescent="0.2">
      <c r="A11277" s="181">
        <v>107999</v>
      </c>
      <c r="B11277" s="182" t="s">
        <v>9771</v>
      </c>
      <c r="C11277" s="182" t="s">
        <v>178</v>
      </c>
      <c r="D11277" s="184"/>
      <c r="E11277" s="188" t="s">
        <v>15193</v>
      </c>
      <c r="F11277" s="186">
        <v>0</v>
      </c>
      <c r="G11277" s="185" t="s">
        <v>6120</v>
      </c>
      <c r="H11277" s="110" t="s">
        <v>6121</v>
      </c>
      <c r="I11277" s="110"/>
    </row>
    <row r="11278" spans="1:9" ht="11.25" customHeight="1" x14ac:dyDescent="0.2">
      <c r="A11278" s="181">
        <v>108000</v>
      </c>
      <c r="B11278" s="182" t="s">
        <v>4806</v>
      </c>
      <c r="C11278" s="182" t="s">
        <v>178</v>
      </c>
      <c r="D11278" s="183"/>
      <c r="E11278" s="188" t="s">
        <v>15193</v>
      </c>
      <c r="F11278" s="186">
        <v>0</v>
      </c>
      <c r="G11278" s="185" t="s">
        <v>13539</v>
      </c>
      <c r="H11278" s="110" t="s">
        <v>6121</v>
      </c>
      <c r="I11278" s="110"/>
    </row>
    <row r="11279" spans="1:9" ht="11.25" customHeight="1" x14ac:dyDescent="0.2">
      <c r="A11279" s="181">
        <v>108001</v>
      </c>
      <c r="B11279" s="182" t="s">
        <v>4897</v>
      </c>
      <c r="C11279" s="182" t="s">
        <v>178</v>
      </c>
      <c r="D11279" s="183"/>
      <c r="E11279" s="188" t="s">
        <v>15193</v>
      </c>
      <c r="F11279" s="186">
        <v>0</v>
      </c>
      <c r="G11279" s="185" t="s">
        <v>13540</v>
      </c>
      <c r="H11279" s="110" t="s">
        <v>6121</v>
      </c>
      <c r="I11279" s="110"/>
    </row>
    <row r="11280" spans="1:9" ht="11.25" customHeight="1" x14ac:dyDescent="0.2">
      <c r="A11280" s="181">
        <v>108002</v>
      </c>
      <c r="B11280" s="182" t="s">
        <v>9770</v>
      </c>
      <c r="C11280" s="182" t="s">
        <v>178</v>
      </c>
      <c r="D11280" s="183"/>
      <c r="E11280" s="188" t="s">
        <v>15193</v>
      </c>
      <c r="F11280" s="186">
        <v>0</v>
      </c>
      <c r="G11280" s="185" t="s">
        <v>6096</v>
      </c>
      <c r="H11280" s="110" t="s">
        <v>6201</v>
      </c>
      <c r="I11280" s="110"/>
    </row>
    <row r="11281" spans="1:9" ht="11.25" customHeight="1" x14ac:dyDescent="0.2">
      <c r="A11281" s="181">
        <v>108003</v>
      </c>
      <c r="B11281" s="182" t="s">
        <v>4883</v>
      </c>
      <c r="C11281" s="182" t="s">
        <v>178</v>
      </c>
      <c r="D11281" s="183"/>
      <c r="E11281" s="188" t="s">
        <v>15193</v>
      </c>
      <c r="F11281" s="186">
        <v>0</v>
      </c>
      <c r="G11281" s="185" t="s">
        <v>13541</v>
      </c>
      <c r="H11281" s="110" t="s">
        <v>6692</v>
      </c>
      <c r="I11281" s="110"/>
    </row>
    <row r="11282" spans="1:9" ht="11.25" customHeight="1" x14ac:dyDescent="0.2">
      <c r="A11282" s="181">
        <v>108004</v>
      </c>
      <c r="B11282" s="182" t="s">
        <v>4948</v>
      </c>
      <c r="C11282" s="182" t="s">
        <v>178</v>
      </c>
      <c r="D11282" s="183"/>
      <c r="E11282" s="188" t="s">
        <v>15193</v>
      </c>
      <c r="F11282" s="186">
        <v>0</v>
      </c>
      <c r="G11282" s="185" t="s">
        <v>6433</v>
      </c>
      <c r="H11282" s="110" t="s">
        <v>6434</v>
      </c>
      <c r="I11282" s="110"/>
    </row>
    <row r="11283" spans="1:9" ht="11.25" customHeight="1" x14ac:dyDescent="0.2">
      <c r="A11283" s="181">
        <v>108005</v>
      </c>
      <c r="B11283" s="182" t="s">
        <v>4685</v>
      </c>
      <c r="C11283" s="182" t="s">
        <v>178</v>
      </c>
      <c r="D11283" s="184">
        <v>44190</v>
      </c>
      <c r="E11283" s="188" t="s">
        <v>15196</v>
      </c>
      <c r="F11283" s="186">
        <v>0</v>
      </c>
      <c r="G11283" s="185" t="s">
        <v>13544</v>
      </c>
      <c r="H11283" s="110" t="s">
        <v>6121</v>
      </c>
      <c r="I11283" s="110"/>
    </row>
    <row r="11284" spans="1:9" ht="11.25" customHeight="1" x14ac:dyDescent="0.2">
      <c r="A11284" s="181">
        <v>108006</v>
      </c>
      <c r="B11284" s="182" t="s">
        <v>4891</v>
      </c>
      <c r="C11284" s="182" t="s">
        <v>178</v>
      </c>
      <c r="D11284" s="183"/>
      <c r="E11284" s="188" t="s">
        <v>15193</v>
      </c>
      <c r="F11284" s="186">
        <v>109743</v>
      </c>
      <c r="G11284" s="185" t="s">
        <v>13545</v>
      </c>
      <c r="H11284" s="110" t="s">
        <v>6121</v>
      </c>
      <c r="I11284" s="110"/>
    </row>
    <row r="11285" spans="1:9" ht="11.25" customHeight="1" x14ac:dyDescent="0.2">
      <c r="A11285" s="181">
        <v>108007</v>
      </c>
      <c r="B11285" s="182" t="s">
        <v>4686</v>
      </c>
      <c r="C11285" s="182" t="s">
        <v>178</v>
      </c>
      <c r="D11285" s="184"/>
      <c r="E11285" s="188" t="s">
        <v>15193</v>
      </c>
      <c r="F11285" s="186">
        <v>0</v>
      </c>
      <c r="G11285" s="185" t="s">
        <v>13547</v>
      </c>
      <c r="H11285" s="110" t="s">
        <v>6121</v>
      </c>
      <c r="I11285" s="110"/>
    </row>
    <row r="11286" spans="1:9" ht="11.25" customHeight="1" x14ac:dyDescent="0.2">
      <c r="A11286" s="181">
        <v>108008</v>
      </c>
      <c r="B11286" s="182" t="s">
        <v>4845</v>
      </c>
      <c r="C11286" s="182" t="s">
        <v>178</v>
      </c>
      <c r="D11286" s="183"/>
      <c r="E11286" s="188" t="s">
        <v>15193</v>
      </c>
      <c r="F11286" s="186">
        <v>0</v>
      </c>
      <c r="G11286" s="185" t="s">
        <v>13549</v>
      </c>
      <c r="H11286" s="110" t="s">
        <v>6434</v>
      </c>
      <c r="I11286" s="110"/>
    </row>
    <row r="11287" spans="1:9" ht="11.25" customHeight="1" x14ac:dyDescent="0.2">
      <c r="A11287" s="181">
        <v>108009</v>
      </c>
      <c r="B11287" s="182" t="s">
        <v>4738</v>
      </c>
      <c r="C11287" s="182" t="s">
        <v>178</v>
      </c>
      <c r="D11287" s="184"/>
      <c r="E11287" s="188" t="s">
        <v>15193</v>
      </c>
      <c r="F11287" s="186">
        <v>0</v>
      </c>
      <c r="G11287" s="185" t="s">
        <v>13551</v>
      </c>
      <c r="H11287" s="110" t="s">
        <v>6121</v>
      </c>
      <c r="I11287" s="110"/>
    </row>
    <row r="11288" spans="1:9" ht="11.25" customHeight="1" x14ac:dyDescent="0.2">
      <c r="A11288" s="181">
        <v>108010</v>
      </c>
      <c r="B11288" s="182" t="s">
        <v>4789</v>
      </c>
      <c r="C11288" s="182" t="s">
        <v>178</v>
      </c>
      <c r="D11288" s="183"/>
      <c r="E11288" s="188" t="s">
        <v>15193</v>
      </c>
      <c r="F11288" s="186">
        <v>0</v>
      </c>
      <c r="G11288" s="185" t="s">
        <v>13552</v>
      </c>
      <c r="H11288" s="110" t="s">
        <v>6121</v>
      </c>
      <c r="I11288" s="110"/>
    </row>
    <row r="11289" spans="1:9" ht="11.25" customHeight="1" x14ac:dyDescent="0.2">
      <c r="A11289" s="181">
        <v>108011</v>
      </c>
      <c r="B11289" s="182" t="s">
        <v>9769</v>
      </c>
      <c r="C11289" s="182" t="s">
        <v>183</v>
      </c>
      <c r="D11289" s="183"/>
      <c r="E11289" s="188" t="s">
        <v>15193</v>
      </c>
      <c r="F11289" s="186">
        <v>0</v>
      </c>
      <c r="G11289" s="185" t="s">
        <v>13554</v>
      </c>
      <c r="H11289" s="110" t="s">
        <v>10875</v>
      </c>
      <c r="I11289" s="110"/>
    </row>
    <row r="11290" spans="1:9" ht="11.25" customHeight="1" x14ac:dyDescent="0.2">
      <c r="A11290" s="181">
        <v>108012</v>
      </c>
      <c r="B11290" s="182" t="s">
        <v>4761</v>
      </c>
      <c r="C11290" s="182" t="s">
        <v>178</v>
      </c>
      <c r="D11290" s="183"/>
      <c r="E11290" s="188" t="s">
        <v>15193</v>
      </c>
      <c r="F11290" s="186">
        <v>0</v>
      </c>
      <c r="G11290" s="185" t="s">
        <v>13556</v>
      </c>
      <c r="H11290" s="110" t="s">
        <v>11851</v>
      </c>
      <c r="I11290" s="110"/>
    </row>
    <row r="11291" spans="1:9" ht="11.25" customHeight="1" x14ac:dyDescent="0.2">
      <c r="A11291" s="181">
        <v>108013</v>
      </c>
      <c r="B11291" s="182" t="s">
        <v>4814</v>
      </c>
      <c r="C11291" s="182" t="s">
        <v>178</v>
      </c>
      <c r="D11291" s="183"/>
      <c r="E11291" s="188" t="s">
        <v>15193</v>
      </c>
      <c r="F11291" s="186">
        <v>0</v>
      </c>
      <c r="G11291" s="185" t="s">
        <v>6096</v>
      </c>
      <c r="H11291" s="110" t="s">
        <v>6485</v>
      </c>
      <c r="I11291" s="110"/>
    </row>
    <row r="11292" spans="1:9" ht="11.25" customHeight="1" x14ac:dyDescent="0.2">
      <c r="A11292" s="181">
        <v>108014</v>
      </c>
      <c r="B11292" s="182" t="s">
        <v>4687</v>
      </c>
      <c r="C11292" s="182" t="s">
        <v>178</v>
      </c>
      <c r="D11292" s="183"/>
      <c r="E11292" s="188" t="s">
        <v>15193</v>
      </c>
      <c r="F11292" s="186">
        <v>0</v>
      </c>
      <c r="G11292" s="185" t="s">
        <v>13558</v>
      </c>
      <c r="H11292" s="110" t="s">
        <v>6347</v>
      </c>
      <c r="I11292" s="110"/>
    </row>
    <row r="11293" spans="1:9" ht="11.25" customHeight="1" x14ac:dyDescent="0.2">
      <c r="A11293" s="181">
        <v>108015</v>
      </c>
      <c r="B11293" s="182" t="s">
        <v>4778</v>
      </c>
      <c r="C11293" s="182" t="s">
        <v>178</v>
      </c>
      <c r="D11293" s="184"/>
      <c r="E11293" s="188" t="s">
        <v>15193</v>
      </c>
      <c r="F11293" s="186">
        <v>0</v>
      </c>
      <c r="G11293" s="185" t="s">
        <v>13560</v>
      </c>
      <c r="H11293" s="110" t="s">
        <v>6121</v>
      </c>
      <c r="I11293" s="110"/>
    </row>
    <row r="11294" spans="1:9" ht="11.25" customHeight="1" x14ac:dyDescent="0.2">
      <c r="A11294" s="181">
        <v>108016</v>
      </c>
      <c r="B11294" s="182" t="s">
        <v>4790</v>
      </c>
      <c r="C11294" s="182" t="s">
        <v>178</v>
      </c>
      <c r="D11294" s="183"/>
      <c r="E11294" s="188" t="s">
        <v>15193</v>
      </c>
      <c r="F11294" s="186">
        <v>0</v>
      </c>
      <c r="G11294" s="185" t="s">
        <v>13561</v>
      </c>
      <c r="H11294" s="110" t="s">
        <v>6521</v>
      </c>
      <c r="I11294" s="110"/>
    </row>
    <row r="11295" spans="1:9" ht="11.25" customHeight="1" x14ac:dyDescent="0.2">
      <c r="A11295" s="181">
        <v>108017</v>
      </c>
      <c r="B11295" s="182" t="s">
        <v>4791</v>
      </c>
      <c r="C11295" s="182" t="s">
        <v>178</v>
      </c>
      <c r="D11295" s="183"/>
      <c r="E11295" s="188" t="s">
        <v>15193</v>
      </c>
      <c r="F11295" s="186">
        <v>0</v>
      </c>
      <c r="G11295" s="185" t="s">
        <v>11400</v>
      </c>
      <c r="H11295" s="110" t="s">
        <v>6121</v>
      </c>
      <c r="I11295" s="110"/>
    </row>
    <row r="11296" spans="1:9" ht="11.25" customHeight="1" x14ac:dyDescent="0.2">
      <c r="A11296" s="181">
        <v>108018</v>
      </c>
      <c r="B11296" s="182" t="s">
        <v>4932</v>
      </c>
      <c r="C11296" s="182" t="s">
        <v>178</v>
      </c>
      <c r="D11296" s="183"/>
      <c r="E11296" s="188" t="s">
        <v>15193</v>
      </c>
      <c r="F11296" s="186">
        <v>0</v>
      </c>
      <c r="G11296" s="185" t="s">
        <v>6096</v>
      </c>
      <c r="H11296" s="110" t="s">
        <v>6949</v>
      </c>
      <c r="I11296" s="110"/>
    </row>
    <row r="11297" spans="1:9" ht="11.25" customHeight="1" x14ac:dyDescent="0.2">
      <c r="A11297" s="181">
        <v>108019</v>
      </c>
      <c r="B11297" s="182" t="s">
        <v>4799</v>
      </c>
      <c r="C11297" s="182" t="s">
        <v>178</v>
      </c>
      <c r="D11297" s="183"/>
      <c r="E11297" s="188" t="s">
        <v>15193</v>
      </c>
      <c r="F11297" s="186">
        <v>0</v>
      </c>
      <c r="G11297" s="185" t="s">
        <v>6096</v>
      </c>
      <c r="H11297" s="110" t="s">
        <v>6949</v>
      </c>
      <c r="I11297" s="110"/>
    </row>
    <row r="11298" spans="1:9" ht="11.25" customHeight="1" x14ac:dyDescent="0.2">
      <c r="A11298" s="181">
        <v>108020</v>
      </c>
      <c r="B11298" s="182" t="s">
        <v>4800</v>
      </c>
      <c r="C11298" s="182" t="s">
        <v>178</v>
      </c>
      <c r="D11298" s="184"/>
      <c r="E11298" s="188" t="s">
        <v>15193</v>
      </c>
      <c r="F11298" s="186">
        <v>0</v>
      </c>
      <c r="G11298" s="185" t="s">
        <v>6096</v>
      </c>
      <c r="H11298" s="110" t="s">
        <v>6949</v>
      </c>
      <c r="I11298" s="110"/>
    </row>
    <row r="11299" spans="1:9" ht="11.25" customHeight="1" x14ac:dyDescent="0.2">
      <c r="A11299" s="181">
        <v>108021</v>
      </c>
      <c r="B11299" s="182" t="s">
        <v>4946</v>
      </c>
      <c r="C11299" s="182" t="s">
        <v>178</v>
      </c>
      <c r="D11299" s="183"/>
      <c r="E11299" s="188" t="s">
        <v>15193</v>
      </c>
      <c r="F11299" s="186">
        <v>0</v>
      </c>
      <c r="G11299" s="185" t="s">
        <v>13564</v>
      </c>
      <c r="H11299" s="110" t="s">
        <v>6573</v>
      </c>
      <c r="I11299" s="110"/>
    </row>
    <row r="11300" spans="1:9" ht="11.25" customHeight="1" x14ac:dyDescent="0.2">
      <c r="A11300" s="181">
        <v>108022</v>
      </c>
      <c r="B11300" s="182" t="s">
        <v>4815</v>
      </c>
      <c r="C11300" s="182" t="s">
        <v>178</v>
      </c>
      <c r="D11300" s="183"/>
      <c r="E11300" s="188" t="s">
        <v>15193</v>
      </c>
      <c r="F11300" s="186">
        <v>0</v>
      </c>
      <c r="G11300" s="185" t="s">
        <v>6096</v>
      </c>
      <c r="H11300" s="110" t="s">
        <v>6130</v>
      </c>
      <c r="I11300" s="110"/>
    </row>
    <row r="11301" spans="1:9" ht="11.25" customHeight="1" x14ac:dyDescent="0.2">
      <c r="A11301" s="181">
        <v>108023</v>
      </c>
      <c r="B11301" s="182" t="s">
        <v>9768</v>
      </c>
      <c r="C11301" s="182" t="s">
        <v>183</v>
      </c>
      <c r="D11301" s="183"/>
      <c r="E11301" s="188" t="s">
        <v>15193</v>
      </c>
      <c r="F11301" s="186">
        <v>0</v>
      </c>
      <c r="G11301" s="185" t="s">
        <v>13567</v>
      </c>
      <c r="H11301" s="110" t="s">
        <v>6130</v>
      </c>
      <c r="I11301" s="110"/>
    </row>
    <row r="11302" spans="1:9" ht="11.25" customHeight="1" x14ac:dyDescent="0.2">
      <c r="A11302" s="181">
        <v>108024</v>
      </c>
      <c r="B11302" s="182" t="s">
        <v>5459</v>
      </c>
      <c r="C11302" s="182" t="s">
        <v>178</v>
      </c>
      <c r="D11302" s="183"/>
      <c r="E11302" s="188" t="s">
        <v>15193</v>
      </c>
      <c r="F11302" s="186">
        <v>0</v>
      </c>
      <c r="G11302" s="185" t="s">
        <v>11262</v>
      </c>
      <c r="H11302" s="110" t="s">
        <v>6340</v>
      </c>
      <c r="I11302" s="110"/>
    </row>
    <row r="11303" spans="1:9" ht="11.25" customHeight="1" x14ac:dyDescent="0.2">
      <c r="A11303" s="181">
        <v>108025</v>
      </c>
      <c r="B11303" s="182" t="s">
        <v>9767</v>
      </c>
      <c r="C11303" s="182" t="s">
        <v>183</v>
      </c>
      <c r="D11303" s="183"/>
      <c r="E11303" s="188" t="s">
        <v>15193</v>
      </c>
      <c r="F11303" s="186">
        <v>0</v>
      </c>
      <c r="G11303" s="185" t="s">
        <v>13570</v>
      </c>
      <c r="H11303" s="110" t="s">
        <v>6664</v>
      </c>
      <c r="I11303" s="110"/>
    </row>
    <row r="11304" spans="1:9" ht="11.25" customHeight="1" x14ac:dyDescent="0.2">
      <c r="A11304" s="181">
        <v>108026</v>
      </c>
      <c r="B11304" s="182" t="s">
        <v>9766</v>
      </c>
      <c r="C11304" s="182" t="s">
        <v>171</v>
      </c>
      <c r="D11304" s="183"/>
      <c r="E11304" s="188" t="s">
        <v>15193</v>
      </c>
      <c r="F11304" s="186">
        <v>0</v>
      </c>
      <c r="G11304" s="185" t="s">
        <v>6096</v>
      </c>
      <c r="H11304" s="110" t="s">
        <v>6155</v>
      </c>
      <c r="I11304" s="110"/>
    </row>
    <row r="11305" spans="1:9" ht="11.25" customHeight="1" x14ac:dyDescent="0.2">
      <c r="A11305" s="181">
        <v>108027</v>
      </c>
      <c r="B11305" s="182" t="s">
        <v>9765</v>
      </c>
      <c r="C11305" s="182" t="s">
        <v>178</v>
      </c>
      <c r="D11305" s="183"/>
      <c r="E11305" s="188" t="s">
        <v>15193</v>
      </c>
      <c r="F11305" s="186">
        <v>0</v>
      </c>
      <c r="G11305" s="185" t="s">
        <v>13571</v>
      </c>
      <c r="H11305" s="110" t="s">
        <v>6347</v>
      </c>
      <c r="I11305" s="110"/>
    </row>
    <row r="11306" spans="1:9" ht="11.25" customHeight="1" x14ac:dyDescent="0.2">
      <c r="A11306" s="181">
        <v>108028</v>
      </c>
      <c r="B11306" s="182" t="s">
        <v>5183</v>
      </c>
      <c r="C11306" s="182" t="s">
        <v>178</v>
      </c>
      <c r="D11306" s="183"/>
      <c r="E11306" s="188" t="s">
        <v>15193</v>
      </c>
      <c r="F11306" s="186">
        <v>0</v>
      </c>
      <c r="G11306" s="185" t="s">
        <v>13572</v>
      </c>
      <c r="H11306" s="110" t="s">
        <v>6121</v>
      </c>
      <c r="I11306" s="110"/>
    </row>
    <row r="11307" spans="1:9" ht="11.25" customHeight="1" x14ac:dyDescent="0.2">
      <c r="A11307" s="181">
        <v>108029</v>
      </c>
      <c r="B11307" s="182" t="s">
        <v>9764</v>
      </c>
      <c r="C11307" s="182" t="s">
        <v>178</v>
      </c>
      <c r="D11307" s="183">
        <v>43801</v>
      </c>
      <c r="E11307" s="188" t="s">
        <v>15195</v>
      </c>
      <c r="F11307" s="186">
        <v>0</v>
      </c>
      <c r="G11307" s="185" t="s">
        <v>13574</v>
      </c>
      <c r="H11307" s="110" t="s">
        <v>6121</v>
      </c>
      <c r="I11307" s="110"/>
    </row>
    <row r="11308" spans="1:9" ht="11.25" customHeight="1" x14ac:dyDescent="0.2">
      <c r="A11308" s="181">
        <v>108030</v>
      </c>
      <c r="B11308" s="182" t="s">
        <v>5396</v>
      </c>
      <c r="C11308" s="182" t="s">
        <v>178</v>
      </c>
      <c r="D11308" s="183">
        <v>43802</v>
      </c>
      <c r="E11308" s="188" t="s">
        <v>15195</v>
      </c>
      <c r="F11308" s="186">
        <v>1859.01</v>
      </c>
      <c r="G11308" s="185" t="s">
        <v>13575</v>
      </c>
      <c r="H11308" s="110" t="s">
        <v>6121</v>
      </c>
      <c r="I11308" s="110"/>
    </row>
    <row r="11309" spans="1:9" ht="11.25" customHeight="1" x14ac:dyDescent="0.2">
      <c r="A11309" s="181">
        <v>108031</v>
      </c>
      <c r="B11309" s="182" t="s">
        <v>8035</v>
      </c>
      <c r="C11309" s="182" t="s">
        <v>178</v>
      </c>
      <c r="D11309" s="183"/>
      <c r="E11309" s="188" t="s">
        <v>15193</v>
      </c>
      <c r="F11309" s="186">
        <v>2259</v>
      </c>
      <c r="G11309" s="185" t="s">
        <v>13577</v>
      </c>
      <c r="H11309" s="110" t="s">
        <v>6121</v>
      </c>
      <c r="I11309" s="110"/>
    </row>
    <row r="11310" spans="1:9" ht="11.25" customHeight="1" x14ac:dyDescent="0.2">
      <c r="A11310" s="181">
        <v>108032</v>
      </c>
      <c r="B11310" s="182" t="s">
        <v>9763</v>
      </c>
      <c r="C11310" s="182" t="s">
        <v>178</v>
      </c>
      <c r="D11310" s="183"/>
      <c r="E11310" s="188" t="s">
        <v>15193</v>
      </c>
      <c r="F11310" s="186">
        <v>0</v>
      </c>
      <c r="G11310" s="185" t="s">
        <v>13579</v>
      </c>
      <c r="H11310" s="110" t="s">
        <v>6121</v>
      </c>
      <c r="I11310" s="110"/>
    </row>
    <row r="11311" spans="1:9" ht="11.25" customHeight="1" x14ac:dyDescent="0.2">
      <c r="A11311" s="181">
        <v>108033</v>
      </c>
      <c r="B11311" s="182" t="s">
        <v>4991</v>
      </c>
      <c r="C11311" s="182" t="s">
        <v>178</v>
      </c>
      <c r="D11311" s="183"/>
      <c r="E11311" s="188" t="s">
        <v>15193</v>
      </c>
      <c r="F11311" s="186">
        <v>0</v>
      </c>
      <c r="G11311" s="185" t="s">
        <v>6096</v>
      </c>
      <c r="H11311" s="110" t="s">
        <v>6121</v>
      </c>
      <c r="I11311" s="110"/>
    </row>
    <row r="11312" spans="1:9" ht="11.25" customHeight="1" x14ac:dyDescent="0.2">
      <c r="A11312" s="181">
        <v>108034</v>
      </c>
      <c r="B11312" s="182" t="s">
        <v>5037</v>
      </c>
      <c r="C11312" s="182" t="s">
        <v>178</v>
      </c>
      <c r="D11312" s="183"/>
      <c r="E11312" s="188" t="s">
        <v>15193</v>
      </c>
      <c r="F11312" s="186">
        <v>0</v>
      </c>
      <c r="G11312" s="185" t="s">
        <v>6096</v>
      </c>
      <c r="H11312" s="110" t="s">
        <v>12931</v>
      </c>
      <c r="I11312" s="110"/>
    </row>
    <row r="11313" spans="1:9" ht="11.25" customHeight="1" x14ac:dyDescent="0.2">
      <c r="A11313" s="181">
        <v>108035</v>
      </c>
      <c r="B11313" s="182" t="s">
        <v>5028</v>
      </c>
      <c r="C11313" s="182" t="s">
        <v>178</v>
      </c>
      <c r="D11313" s="183"/>
      <c r="E11313" s="188" t="s">
        <v>15193</v>
      </c>
      <c r="F11313" s="186">
        <v>0</v>
      </c>
      <c r="G11313" s="185" t="s">
        <v>6096</v>
      </c>
      <c r="H11313" s="110" t="s">
        <v>6194</v>
      </c>
      <c r="I11313" s="110"/>
    </row>
    <row r="11314" spans="1:9" ht="11.25" customHeight="1" x14ac:dyDescent="0.2">
      <c r="A11314" s="181">
        <v>108036</v>
      </c>
      <c r="B11314" s="182" t="s">
        <v>9762</v>
      </c>
      <c r="C11314" s="182" t="s">
        <v>4484</v>
      </c>
      <c r="D11314" s="183">
        <v>43745</v>
      </c>
      <c r="E11314" s="188" t="s">
        <v>15195</v>
      </c>
      <c r="F11314" s="186">
        <v>0</v>
      </c>
      <c r="G11314" s="185" t="s">
        <v>13581</v>
      </c>
      <c r="H11314" s="110" t="s">
        <v>6664</v>
      </c>
      <c r="I11314" s="110"/>
    </row>
    <row r="11315" spans="1:9" ht="11.25" customHeight="1" x14ac:dyDescent="0.2">
      <c r="A11315" s="181">
        <v>108037</v>
      </c>
      <c r="B11315" s="182" t="s">
        <v>4633</v>
      </c>
      <c r="C11315" s="182" t="s">
        <v>751</v>
      </c>
      <c r="D11315" s="183"/>
      <c r="E11315" s="188" t="s">
        <v>15193</v>
      </c>
      <c r="F11315" s="186">
        <v>135660</v>
      </c>
      <c r="G11315" s="185" t="s">
        <v>7063</v>
      </c>
      <c r="H11315" s="110" t="s">
        <v>6434</v>
      </c>
      <c r="I11315" s="110"/>
    </row>
    <row r="11316" spans="1:9" ht="11.25" customHeight="1" x14ac:dyDescent="0.2">
      <c r="A11316" s="181">
        <v>108038</v>
      </c>
      <c r="B11316" s="182" t="s">
        <v>5394</v>
      </c>
      <c r="C11316" s="182" t="s">
        <v>178</v>
      </c>
      <c r="D11316" s="183"/>
      <c r="E11316" s="188" t="s">
        <v>15193</v>
      </c>
      <c r="F11316" s="186">
        <v>0</v>
      </c>
      <c r="G11316" s="185" t="s">
        <v>13584</v>
      </c>
      <c r="H11316" s="110" t="s">
        <v>6130</v>
      </c>
      <c r="I11316" s="110"/>
    </row>
    <row r="11317" spans="1:9" ht="11.25" customHeight="1" x14ac:dyDescent="0.2">
      <c r="A11317" s="181">
        <v>108039</v>
      </c>
      <c r="B11317" s="182" t="s">
        <v>9761</v>
      </c>
      <c r="C11317" s="182" t="s">
        <v>171</v>
      </c>
      <c r="D11317" s="183">
        <v>43822</v>
      </c>
      <c r="E11317" s="188" t="s">
        <v>15195</v>
      </c>
      <c r="F11317" s="186">
        <v>0</v>
      </c>
      <c r="G11317" s="185" t="s">
        <v>13586</v>
      </c>
      <c r="H11317" s="110" t="s">
        <v>6434</v>
      </c>
      <c r="I11317" s="110"/>
    </row>
    <row r="11318" spans="1:9" ht="11.25" customHeight="1" x14ac:dyDescent="0.2">
      <c r="A11318" s="181">
        <v>108040</v>
      </c>
      <c r="B11318" s="182" t="s">
        <v>15022</v>
      </c>
      <c r="C11318" s="182" t="s">
        <v>183</v>
      </c>
      <c r="D11318" s="183"/>
      <c r="E11318" s="188" t="s">
        <v>15193</v>
      </c>
      <c r="F11318" s="186">
        <v>108000</v>
      </c>
      <c r="G11318" s="185" t="s">
        <v>13588</v>
      </c>
      <c r="H11318" s="110" t="s">
        <v>6434</v>
      </c>
      <c r="I11318" s="110"/>
    </row>
    <row r="11319" spans="1:9" ht="11.25" customHeight="1" x14ac:dyDescent="0.2">
      <c r="A11319" s="181">
        <v>108042</v>
      </c>
      <c r="B11319" s="182" t="s">
        <v>5296</v>
      </c>
      <c r="C11319" s="182" t="s">
        <v>178</v>
      </c>
      <c r="D11319" s="183">
        <v>43543</v>
      </c>
      <c r="E11319" s="188" t="s">
        <v>15195</v>
      </c>
      <c r="F11319" s="186">
        <v>0</v>
      </c>
      <c r="G11319" s="185" t="s">
        <v>13589</v>
      </c>
      <c r="H11319" s="110" t="s">
        <v>7184</v>
      </c>
      <c r="I11319" s="110"/>
    </row>
    <row r="11320" spans="1:9" ht="11.25" customHeight="1" x14ac:dyDescent="0.2">
      <c r="A11320" s="181">
        <v>108046</v>
      </c>
      <c r="B11320" s="182" t="s">
        <v>8924</v>
      </c>
      <c r="C11320" s="182" t="s">
        <v>178</v>
      </c>
      <c r="D11320" s="183">
        <v>43543</v>
      </c>
      <c r="E11320" s="188" t="s">
        <v>15195</v>
      </c>
      <c r="F11320" s="186">
        <v>508800000</v>
      </c>
      <c r="G11320" s="185" t="s">
        <v>13591</v>
      </c>
      <c r="H11320" s="110" t="s">
        <v>6121</v>
      </c>
      <c r="I11320" s="110"/>
    </row>
    <row r="11321" spans="1:9" ht="11.25" customHeight="1" x14ac:dyDescent="0.2">
      <c r="A11321" s="181">
        <v>108047</v>
      </c>
      <c r="B11321" s="182" t="s">
        <v>5286</v>
      </c>
      <c r="C11321" s="182" t="s">
        <v>178</v>
      </c>
      <c r="D11321" s="183">
        <v>43543</v>
      </c>
      <c r="E11321" s="188" t="s">
        <v>15195</v>
      </c>
      <c r="F11321" s="186">
        <v>626840767</v>
      </c>
      <c r="G11321" s="185" t="s">
        <v>6096</v>
      </c>
      <c r="H11321" s="110" t="s">
        <v>6230</v>
      </c>
      <c r="I11321" s="110"/>
    </row>
    <row r="11322" spans="1:9" ht="11.25" customHeight="1" x14ac:dyDescent="0.2">
      <c r="A11322" s="181">
        <v>108048</v>
      </c>
      <c r="B11322" s="182" t="s">
        <v>8923</v>
      </c>
      <c r="C11322" s="182" t="s">
        <v>178</v>
      </c>
      <c r="D11322" s="183">
        <v>43537</v>
      </c>
      <c r="E11322" s="188" t="s">
        <v>15195</v>
      </c>
      <c r="F11322" s="186">
        <v>20241900</v>
      </c>
      <c r="G11322" s="185" t="s">
        <v>6096</v>
      </c>
      <c r="H11322" s="110" t="s">
        <v>6230</v>
      </c>
      <c r="I11322" s="110"/>
    </row>
    <row r="11323" spans="1:9" ht="11.25" customHeight="1" x14ac:dyDescent="0.2">
      <c r="A11323" s="181">
        <v>108049</v>
      </c>
      <c r="B11323" s="182" t="s">
        <v>5285</v>
      </c>
      <c r="C11323" s="182" t="s">
        <v>178</v>
      </c>
      <c r="D11323" s="183">
        <v>43537</v>
      </c>
      <c r="E11323" s="188" t="s">
        <v>15195</v>
      </c>
      <c r="F11323" s="186">
        <v>266182080</v>
      </c>
      <c r="G11323" s="185" t="s">
        <v>11169</v>
      </c>
      <c r="H11323" s="110" t="s">
        <v>6121</v>
      </c>
      <c r="I11323" s="110"/>
    </row>
    <row r="11324" spans="1:9" ht="11.25" customHeight="1" x14ac:dyDescent="0.2">
      <c r="A11324" s="181">
        <v>108050</v>
      </c>
      <c r="B11324" s="182" t="s">
        <v>5284</v>
      </c>
      <c r="C11324" s="182" t="s">
        <v>178</v>
      </c>
      <c r="D11324" s="183">
        <v>43544</v>
      </c>
      <c r="E11324" s="188" t="s">
        <v>15195</v>
      </c>
      <c r="F11324" s="186">
        <v>110567550</v>
      </c>
      <c r="G11324" s="185" t="s">
        <v>13594</v>
      </c>
      <c r="H11324" s="110" t="s">
        <v>6121</v>
      </c>
      <c r="I11324" s="110"/>
    </row>
    <row r="11325" spans="1:9" ht="11.25" customHeight="1" x14ac:dyDescent="0.2">
      <c r="A11325" s="181">
        <v>108051</v>
      </c>
      <c r="B11325" s="182" t="s">
        <v>5305</v>
      </c>
      <c r="C11325" s="182" t="s">
        <v>178</v>
      </c>
      <c r="D11325" s="183">
        <v>43544</v>
      </c>
      <c r="E11325" s="188" t="s">
        <v>15195</v>
      </c>
      <c r="F11325" s="186">
        <v>10552636.99</v>
      </c>
      <c r="G11325" s="185" t="s">
        <v>6096</v>
      </c>
      <c r="H11325" s="110" t="s">
        <v>6194</v>
      </c>
      <c r="I11325" s="110"/>
    </row>
    <row r="11326" spans="1:9" ht="11.25" customHeight="1" x14ac:dyDescent="0.2">
      <c r="A11326" s="181">
        <v>108052</v>
      </c>
      <c r="B11326" s="182" t="s">
        <v>8892</v>
      </c>
      <c r="C11326" s="182" t="s">
        <v>178</v>
      </c>
      <c r="D11326" s="183">
        <v>43544</v>
      </c>
      <c r="E11326" s="188" t="s">
        <v>15195</v>
      </c>
      <c r="F11326" s="186">
        <v>12642185.99</v>
      </c>
      <c r="G11326" s="185" t="s">
        <v>13597</v>
      </c>
      <c r="H11326" s="110" t="s">
        <v>6121</v>
      </c>
      <c r="I11326" s="110"/>
    </row>
    <row r="11327" spans="1:9" ht="11.25" customHeight="1" x14ac:dyDescent="0.2">
      <c r="A11327" s="181">
        <v>108053</v>
      </c>
      <c r="B11327" s="182" t="s">
        <v>8891</v>
      </c>
      <c r="C11327" s="182" t="s">
        <v>178</v>
      </c>
      <c r="D11327" s="183"/>
      <c r="E11327" s="188" t="s">
        <v>15193</v>
      </c>
      <c r="F11327" s="186">
        <v>56341846.009999998</v>
      </c>
      <c r="G11327" s="185" t="s">
        <v>13599</v>
      </c>
      <c r="H11327" s="110" t="s">
        <v>9576</v>
      </c>
      <c r="I11327" s="110"/>
    </row>
    <row r="11328" spans="1:9" ht="11.25" customHeight="1" x14ac:dyDescent="0.2">
      <c r="A11328" s="181">
        <v>108054</v>
      </c>
      <c r="B11328" s="182" t="s">
        <v>9760</v>
      </c>
      <c r="C11328" s="182" t="s">
        <v>178</v>
      </c>
      <c r="D11328" s="183"/>
      <c r="E11328" s="188" t="s">
        <v>15193</v>
      </c>
      <c r="F11328" s="186">
        <v>0</v>
      </c>
      <c r="G11328" s="185" t="s">
        <v>13600</v>
      </c>
      <c r="H11328" s="110" t="s">
        <v>6356</v>
      </c>
      <c r="I11328" s="110"/>
    </row>
    <row r="11329" spans="1:9" ht="11.25" customHeight="1" x14ac:dyDescent="0.2">
      <c r="A11329" s="181">
        <v>108055</v>
      </c>
      <c r="B11329" s="182" t="s">
        <v>9759</v>
      </c>
      <c r="C11329" s="182" t="s">
        <v>178</v>
      </c>
      <c r="D11329" s="183">
        <v>45013</v>
      </c>
      <c r="E11329" s="188" t="s">
        <v>15194</v>
      </c>
      <c r="F11329" s="186">
        <v>0</v>
      </c>
      <c r="G11329" s="185" t="s">
        <v>13602</v>
      </c>
      <c r="H11329" s="110" t="s">
        <v>6130</v>
      </c>
      <c r="I11329" s="110"/>
    </row>
    <row r="11330" spans="1:9" ht="11.25" customHeight="1" x14ac:dyDescent="0.2">
      <c r="A11330" s="181">
        <v>108056</v>
      </c>
      <c r="B11330" s="182" t="s">
        <v>14662</v>
      </c>
      <c r="C11330" s="182" t="s">
        <v>4532</v>
      </c>
      <c r="D11330" s="183">
        <v>45013</v>
      </c>
      <c r="E11330" s="188" t="s">
        <v>15194</v>
      </c>
      <c r="F11330" s="186">
        <v>3054234</v>
      </c>
      <c r="G11330" s="185" t="s">
        <v>7516</v>
      </c>
      <c r="H11330" s="110" t="s">
        <v>7185</v>
      </c>
      <c r="I11330" s="110"/>
    </row>
    <row r="11331" spans="1:9" ht="11.25" customHeight="1" x14ac:dyDescent="0.2">
      <c r="A11331" s="181">
        <v>108057</v>
      </c>
      <c r="B11331" s="182" t="s">
        <v>3491</v>
      </c>
      <c r="C11331" s="182" t="s">
        <v>4532</v>
      </c>
      <c r="D11331" s="183">
        <v>43544</v>
      </c>
      <c r="E11331" s="188" t="s">
        <v>15195</v>
      </c>
      <c r="F11331" s="186">
        <v>373460</v>
      </c>
      <c r="G11331" s="185" t="s">
        <v>7516</v>
      </c>
      <c r="H11331" s="110" t="s">
        <v>7185</v>
      </c>
      <c r="I11331" s="110"/>
    </row>
    <row r="11332" spans="1:9" ht="11.25" customHeight="1" x14ac:dyDescent="0.2">
      <c r="A11332" s="181">
        <v>108058</v>
      </c>
      <c r="B11332" s="182" t="s">
        <v>8890</v>
      </c>
      <c r="C11332" s="182" t="s">
        <v>178</v>
      </c>
      <c r="D11332" s="183"/>
      <c r="E11332" s="188" t="s">
        <v>15193</v>
      </c>
      <c r="F11332" s="186">
        <v>7099999.9900000002</v>
      </c>
      <c r="G11332" s="185" t="s">
        <v>6096</v>
      </c>
      <c r="H11332" s="110" t="s">
        <v>6194</v>
      </c>
      <c r="I11332" s="110"/>
    </row>
    <row r="11333" spans="1:9" ht="11.25" customHeight="1" x14ac:dyDescent="0.2">
      <c r="A11333" s="181">
        <v>108059</v>
      </c>
      <c r="B11333" s="182" t="s">
        <v>5444</v>
      </c>
      <c r="C11333" s="182" t="s">
        <v>178</v>
      </c>
      <c r="D11333" s="184">
        <v>45008</v>
      </c>
      <c r="E11333" s="188" t="s">
        <v>15194</v>
      </c>
      <c r="F11333" s="186">
        <v>0</v>
      </c>
      <c r="G11333" s="185" t="s">
        <v>13603</v>
      </c>
      <c r="H11333" s="110" t="s">
        <v>6194</v>
      </c>
      <c r="I11333" s="110"/>
    </row>
    <row r="11334" spans="1:9" ht="11.25" customHeight="1" x14ac:dyDescent="0.2">
      <c r="A11334" s="181">
        <v>108060</v>
      </c>
      <c r="B11334" s="182" t="s">
        <v>5451</v>
      </c>
      <c r="C11334" s="182" t="s">
        <v>178</v>
      </c>
      <c r="D11334" s="183"/>
      <c r="E11334" s="188" t="s">
        <v>15193</v>
      </c>
      <c r="F11334" s="186">
        <v>868700</v>
      </c>
      <c r="G11334" s="185" t="s">
        <v>6096</v>
      </c>
      <c r="H11334" s="110" t="s">
        <v>6194</v>
      </c>
      <c r="I11334" s="110"/>
    </row>
    <row r="11335" spans="1:9" ht="11.25" customHeight="1" x14ac:dyDescent="0.2">
      <c r="A11335" s="181">
        <v>108061</v>
      </c>
      <c r="B11335" s="182" t="s">
        <v>9758</v>
      </c>
      <c r="C11335" s="182" t="s">
        <v>178</v>
      </c>
      <c r="D11335" s="183"/>
      <c r="E11335" s="188" t="s">
        <v>15193</v>
      </c>
      <c r="F11335" s="186">
        <v>0</v>
      </c>
      <c r="G11335" s="185" t="s">
        <v>12958</v>
      </c>
      <c r="H11335" s="110" t="s">
        <v>6347</v>
      </c>
      <c r="I11335" s="110"/>
    </row>
    <row r="11336" spans="1:9" ht="11.25" customHeight="1" x14ac:dyDescent="0.2">
      <c r="A11336" s="181">
        <v>108062</v>
      </c>
      <c r="B11336" s="182" t="s">
        <v>9757</v>
      </c>
      <c r="C11336" s="182" t="s">
        <v>178</v>
      </c>
      <c r="D11336" s="183"/>
      <c r="E11336" s="188" t="s">
        <v>15193</v>
      </c>
      <c r="F11336" s="186">
        <v>0</v>
      </c>
      <c r="G11336" s="185" t="s">
        <v>6096</v>
      </c>
      <c r="H11336" s="110" t="s">
        <v>6194</v>
      </c>
      <c r="I11336" s="110"/>
    </row>
    <row r="11337" spans="1:9" ht="11.25" customHeight="1" x14ac:dyDescent="0.2">
      <c r="A11337" s="181">
        <v>108063</v>
      </c>
      <c r="B11337" s="182" t="s">
        <v>9756</v>
      </c>
      <c r="C11337" s="182" t="s">
        <v>178</v>
      </c>
      <c r="D11337" s="184"/>
      <c r="E11337" s="188" t="s">
        <v>15193</v>
      </c>
      <c r="F11337" s="186">
        <v>0</v>
      </c>
      <c r="G11337" s="185" t="s">
        <v>6096</v>
      </c>
      <c r="H11337" s="110" t="s">
        <v>6141</v>
      </c>
      <c r="I11337" s="110"/>
    </row>
    <row r="11338" spans="1:9" ht="11.25" customHeight="1" x14ac:dyDescent="0.2">
      <c r="A11338" s="181">
        <v>108064</v>
      </c>
      <c r="B11338" s="182" t="s">
        <v>9755</v>
      </c>
      <c r="C11338" s="182" t="s">
        <v>178</v>
      </c>
      <c r="D11338" s="183"/>
      <c r="E11338" s="188" t="s">
        <v>15193</v>
      </c>
      <c r="F11338" s="186">
        <v>0</v>
      </c>
      <c r="G11338" s="185" t="s">
        <v>7516</v>
      </c>
      <c r="H11338" s="110" t="s">
        <v>7185</v>
      </c>
      <c r="I11338" s="110"/>
    </row>
    <row r="11339" spans="1:9" ht="11.25" customHeight="1" x14ac:dyDescent="0.2">
      <c r="A11339" s="181">
        <v>108065</v>
      </c>
      <c r="B11339" s="182" t="s">
        <v>9754</v>
      </c>
      <c r="C11339" s="182" t="s">
        <v>178</v>
      </c>
      <c r="D11339" s="183"/>
      <c r="E11339" s="188" t="s">
        <v>15193</v>
      </c>
      <c r="F11339" s="186">
        <v>0</v>
      </c>
      <c r="G11339" s="185" t="s">
        <v>13607</v>
      </c>
      <c r="H11339" s="110" t="s">
        <v>6121</v>
      </c>
      <c r="I11339" s="110"/>
    </row>
    <row r="11340" spans="1:9" ht="11.25" customHeight="1" x14ac:dyDescent="0.2">
      <c r="A11340" s="181">
        <v>108066</v>
      </c>
      <c r="B11340" s="182" t="s">
        <v>5440</v>
      </c>
      <c r="C11340" s="182" t="s">
        <v>178</v>
      </c>
      <c r="D11340" s="183"/>
      <c r="E11340" s="188" t="s">
        <v>15193</v>
      </c>
      <c r="F11340" s="186">
        <v>0</v>
      </c>
      <c r="G11340" s="185" t="s">
        <v>6096</v>
      </c>
      <c r="H11340" s="110" t="s">
        <v>6113</v>
      </c>
      <c r="I11340" s="110"/>
    </row>
    <row r="11341" spans="1:9" ht="11.25" customHeight="1" x14ac:dyDescent="0.2">
      <c r="A11341" s="181">
        <v>108067</v>
      </c>
      <c r="B11341" s="182" t="s">
        <v>9753</v>
      </c>
      <c r="C11341" s="182" t="s">
        <v>171</v>
      </c>
      <c r="D11341" s="183"/>
      <c r="E11341" s="188" t="s">
        <v>15193</v>
      </c>
      <c r="F11341" s="186">
        <v>0</v>
      </c>
      <c r="G11341" s="185" t="s">
        <v>13610</v>
      </c>
      <c r="H11341" s="110" t="s">
        <v>6121</v>
      </c>
      <c r="I11341" s="110"/>
    </row>
    <row r="11342" spans="1:9" ht="11.25" customHeight="1" x14ac:dyDescent="0.2">
      <c r="A11342" s="181">
        <v>108068</v>
      </c>
      <c r="B11342" s="182" t="s">
        <v>5441</v>
      </c>
      <c r="C11342" s="182" t="s">
        <v>178</v>
      </c>
      <c r="D11342" s="184"/>
      <c r="E11342" s="188" t="s">
        <v>15193</v>
      </c>
      <c r="F11342" s="186">
        <v>0</v>
      </c>
      <c r="G11342" s="185" t="s">
        <v>13612</v>
      </c>
      <c r="H11342" s="110" t="s">
        <v>6121</v>
      </c>
      <c r="I11342" s="110"/>
    </row>
    <row r="11343" spans="1:9" ht="11.25" customHeight="1" x14ac:dyDescent="0.2">
      <c r="A11343" s="181">
        <v>108069</v>
      </c>
      <c r="B11343" s="182" t="s">
        <v>9752</v>
      </c>
      <c r="C11343" s="182" t="s">
        <v>178</v>
      </c>
      <c r="D11343" s="183"/>
      <c r="E11343" s="188" t="s">
        <v>15193</v>
      </c>
      <c r="F11343" s="186">
        <v>0</v>
      </c>
      <c r="G11343" s="185" t="s">
        <v>13614</v>
      </c>
      <c r="H11343" s="110" t="s">
        <v>6121</v>
      </c>
      <c r="I11343" s="110"/>
    </row>
    <row r="11344" spans="1:9" ht="11.25" customHeight="1" x14ac:dyDescent="0.2">
      <c r="A11344" s="181">
        <v>108070</v>
      </c>
      <c r="B11344" s="182" t="s">
        <v>9751</v>
      </c>
      <c r="C11344" s="182" t="s">
        <v>178</v>
      </c>
      <c r="D11344" s="183"/>
      <c r="E11344" s="188" t="s">
        <v>15193</v>
      </c>
      <c r="F11344" s="186">
        <v>0</v>
      </c>
      <c r="G11344" s="185" t="s">
        <v>13616</v>
      </c>
      <c r="H11344" s="110" t="s">
        <v>6121</v>
      </c>
      <c r="I11344" s="110"/>
    </row>
    <row r="11345" spans="1:9" ht="11.25" customHeight="1" x14ac:dyDescent="0.2">
      <c r="A11345" s="181">
        <v>108071</v>
      </c>
      <c r="B11345" s="182" t="s">
        <v>9750</v>
      </c>
      <c r="C11345" s="182" t="s">
        <v>178</v>
      </c>
      <c r="D11345" s="183"/>
      <c r="E11345" s="188" t="s">
        <v>15193</v>
      </c>
      <c r="F11345" s="186">
        <v>0</v>
      </c>
      <c r="G11345" s="185" t="s">
        <v>13618</v>
      </c>
      <c r="H11345" s="110" t="s">
        <v>6121</v>
      </c>
      <c r="I11345" s="110"/>
    </row>
    <row r="11346" spans="1:9" ht="11.25" customHeight="1" x14ac:dyDescent="0.2">
      <c r="A11346" s="181">
        <v>108072</v>
      </c>
      <c r="B11346" s="182" t="s">
        <v>9749</v>
      </c>
      <c r="C11346" s="182" t="s">
        <v>178</v>
      </c>
      <c r="D11346" s="184"/>
      <c r="E11346" s="188" t="s">
        <v>15193</v>
      </c>
      <c r="F11346" s="186">
        <v>0</v>
      </c>
      <c r="G11346" s="185" t="s">
        <v>13544</v>
      </c>
      <c r="H11346" s="110" t="s">
        <v>6121</v>
      </c>
      <c r="I11346" s="110"/>
    </row>
    <row r="11347" spans="1:9" ht="11.25" customHeight="1" x14ac:dyDescent="0.2">
      <c r="A11347" s="181">
        <v>108073</v>
      </c>
      <c r="B11347" s="182" t="s">
        <v>5609</v>
      </c>
      <c r="C11347" s="182" t="s">
        <v>178</v>
      </c>
      <c r="D11347" s="183"/>
      <c r="E11347" s="188" t="s">
        <v>15193</v>
      </c>
      <c r="F11347" s="186">
        <v>0</v>
      </c>
      <c r="G11347" s="185" t="s">
        <v>13621</v>
      </c>
      <c r="H11347" s="110" t="s">
        <v>6121</v>
      </c>
      <c r="I11347" s="110"/>
    </row>
    <row r="11348" spans="1:9" ht="11.25" customHeight="1" x14ac:dyDescent="0.2">
      <c r="A11348" s="181">
        <v>108074</v>
      </c>
      <c r="B11348" s="182" t="s">
        <v>9748</v>
      </c>
      <c r="C11348" s="182" t="s">
        <v>178</v>
      </c>
      <c r="D11348" s="183"/>
      <c r="E11348" s="188" t="s">
        <v>15193</v>
      </c>
      <c r="F11348" s="186">
        <v>0</v>
      </c>
      <c r="G11348" s="185" t="s">
        <v>6636</v>
      </c>
      <c r="H11348" s="110" t="s">
        <v>6347</v>
      </c>
      <c r="I11348" s="110"/>
    </row>
    <row r="11349" spans="1:9" ht="11.25" customHeight="1" x14ac:dyDescent="0.2">
      <c r="A11349" s="181">
        <v>108075</v>
      </c>
      <c r="B11349" s="182" t="s">
        <v>9747</v>
      </c>
      <c r="C11349" s="182" t="s">
        <v>178</v>
      </c>
      <c r="D11349" s="183"/>
      <c r="E11349" s="188" t="s">
        <v>15193</v>
      </c>
      <c r="F11349" s="186">
        <v>0</v>
      </c>
      <c r="G11349" s="185" t="s">
        <v>13624</v>
      </c>
      <c r="H11349" s="110" t="s">
        <v>6130</v>
      </c>
      <c r="I11349" s="110"/>
    </row>
    <row r="11350" spans="1:9" ht="11.25" customHeight="1" x14ac:dyDescent="0.2">
      <c r="A11350" s="181">
        <v>108076</v>
      </c>
      <c r="B11350" s="182" t="s">
        <v>9746</v>
      </c>
      <c r="C11350" s="182" t="s">
        <v>178</v>
      </c>
      <c r="D11350" s="183">
        <v>43552</v>
      </c>
      <c r="E11350" s="188" t="s">
        <v>15195</v>
      </c>
      <c r="F11350" s="186">
        <v>0</v>
      </c>
      <c r="G11350" s="185" t="s">
        <v>6636</v>
      </c>
      <c r="H11350" s="110" t="s">
        <v>6347</v>
      </c>
      <c r="I11350" s="110"/>
    </row>
    <row r="11351" spans="1:9" ht="11.25" customHeight="1" x14ac:dyDescent="0.2">
      <c r="A11351" s="181">
        <v>108077</v>
      </c>
      <c r="B11351" s="182" t="s">
        <v>5104</v>
      </c>
      <c r="C11351" s="182" t="s">
        <v>171</v>
      </c>
      <c r="D11351" s="183">
        <v>43731</v>
      </c>
      <c r="E11351" s="188" t="s">
        <v>15195</v>
      </c>
      <c r="F11351" s="186">
        <v>93371.01</v>
      </c>
      <c r="G11351" s="185" t="s">
        <v>13626</v>
      </c>
      <c r="H11351" s="110" t="s">
        <v>6257</v>
      </c>
      <c r="I11351" s="110"/>
    </row>
    <row r="11352" spans="1:9" ht="11.25" customHeight="1" x14ac:dyDescent="0.2">
      <c r="A11352" s="181">
        <v>108078</v>
      </c>
      <c r="B11352" s="182" t="s">
        <v>4517</v>
      </c>
      <c r="C11352" s="182" t="s">
        <v>4484</v>
      </c>
      <c r="D11352" s="183"/>
      <c r="E11352" s="188" t="s">
        <v>15193</v>
      </c>
      <c r="F11352" s="186">
        <v>29990</v>
      </c>
      <c r="G11352" s="185" t="s">
        <v>13628</v>
      </c>
      <c r="H11352" s="110" t="s">
        <v>6949</v>
      </c>
      <c r="I11352" s="110"/>
    </row>
    <row r="11353" spans="1:9" ht="11.25" customHeight="1" x14ac:dyDescent="0.2">
      <c r="A11353" s="181">
        <v>108079</v>
      </c>
      <c r="B11353" s="182" t="s">
        <v>5102</v>
      </c>
      <c r="C11353" s="182" t="s">
        <v>171</v>
      </c>
      <c r="D11353" s="183"/>
      <c r="E11353" s="188" t="s">
        <v>15193</v>
      </c>
      <c r="F11353" s="186">
        <v>0</v>
      </c>
      <c r="G11353" s="185" t="s">
        <v>13475</v>
      </c>
      <c r="H11353" s="110" t="s">
        <v>6485</v>
      </c>
      <c r="I11353" s="110"/>
    </row>
    <row r="11354" spans="1:9" ht="11.25" customHeight="1" x14ac:dyDescent="0.2">
      <c r="A11354" s="181">
        <v>108080</v>
      </c>
      <c r="B11354" s="182" t="s">
        <v>5027</v>
      </c>
      <c r="C11354" s="182" t="s">
        <v>178</v>
      </c>
      <c r="D11354" s="183"/>
      <c r="E11354" s="188" t="s">
        <v>15193</v>
      </c>
      <c r="F11354" s="186">
        <v>0</v>
      </c>
      <c r="G11354" s="185" t="s">
        <v>6096</v>
      </c>
      <c r="H11354" s="110" t="s">
        <v>7583</v>
      </c>
      <c r="I11354" s="110"/>
    </row>
    <row r="11355" spans="1:9" ht="11.25" customHeight="1" x14ac:dyDescent="0.2">
      <c r="A11355" s="181">
        <v>108081</v>
      </c>
      <c r="B11355" s="182" t="s">
        <v>2485</v>
      </c>
      <c r="C11355" s="182" t="s">
        <v>178</v>
      </c>
      <c r="D11355" s="183">
        <v>43552</v>
      </c>
      <c r="E11355" s="188" t="s">
        <v>15195</v>
      </c>
      <c r="F11355" s="186">
        <v>0</v>
      </c>
      <c r="G11355" s="185" t="s">
        <v>6096</v>
      </c>
      <c r="H11355" s="110" t="s">
        <v>7583</v>
      </c>
      <c r="I11355" s="110"/>
    </row>
    <row r="11356" spans="1:9" ht="11.25" customHeight="1" x14ac:dyDescent="0.2">
      <c r="A11356" s="181">
        <v>108082</v>
      </c>
      <c r="B11356" s="182" t="s">
        <v>5141</v>
      </c>
      <c r="C11356" s="182" t="s">
        <v>178</v>
      </c>
      <c r="D11356" s="183"/>
      <c r="E11356" s="188" t="s">
        <v>15193</v>
      </c>
      <c r="F11356" s="186">
        <v>15644</v>
      </c>
      <c r="G11356" s="185" t="s">
        <v>6096</v>
      </c>
      <c r="H11356" s="110" t="s">
        <v>7583</v>
      </c>
      <c r="I11356" s="110"/>
    </row>
    <row r="11357" spans="1:9" ht="11.25" customHeight="1" x14ac:dyDescent="0.2">
      <c r="A11357" s="181">
        <v>108083</v>
      </c>
      <c r="B11357" s="182" t="s">
        <v>9745</v>
      </c>
      <c r="C11357" s="182" t="s">
        <v>178</v>
      </c>
      <c r="D11357" s="183">
        <v>43850</v>
      </c>
      <c r="E11357" s="188" t="s">
        <v>15196</v>
      </c>
      <c r="F11357" s="186">
        <v>0</v>
      </c>
      <c r="G11357" s="185" t="s">
        <v>6096</v>
      </c>
      <c r="H11357" s="110" t="s">
        <v>7583</v>
      </c>
      <c r="I11357" s="110"/>
    </row>
    <row r="11358" spans="1:9" ht="11.25" customHeight="1" x14ac:dyDescent="0.2">
      <c r="A11358" s="181">
        <v>108084</v>
      </c>
      <c r="B11358" s="182" t="s">
        <v>5017</v>
      </c>
      <c r="C11358" s="182" t="s">
        <v>178</v>
      </c>
      <c r="D11358" s="183">
        <v>43850</v>
      </c>
      <c r="E11358" s="188" t="s">
        <v>15196</v>
      </c>
      <c r="F11358" s="186">
        <v>337318</v>
      </c>
      <c r="G11358" s="185" t="s">
        <v>6096</v>
      </c>
      <c r="H11358" s="110" t="s">
        <v>6573</v>
      </c>
      <c r="I11358" s="110"/>
    </row>
    <row r="11359" spans="1:9" ht="11.25" customHeight="1" x14ac:dyDescent="0.2">
      <c r="A11359" s="181">
        <v>108085</v>
      </c>
      <c r="B11359" s="182" t="s">
        <v>5088</v>
      </c>
      <c r="C11359" s="182" t="s">
        <v>178</v>
      </c>
      <c r="D11359" s="184">
        <v>43850</v>
      </c>
      <c r="E11359" s="188" t="s">
        <v>15196</v>
      </c>
      <c r="F11359" s="186">
        <v>430311</v>
      </c>
      <c r="G11359" s="185" t="s">
        <v>13630</v>
      </c>
      <c r="H11359" s="110" t="s">
        <v>6121</v>
      </c>
      <c r="I11359" s="110"/>
    </row>
    <row r="11360" spans="1:9" ht="11.25" customHeight="1" x14ac:dyDescent="0.2">
      <c r="A11360" s="181">
        <v>108086</v>
      </c>
      <c r="B11360" s="182" t="s">
        <v>5147</v>
      </c>
      <c r="C11360" s="182" t="s">
        <v>178</v>
      </c>
      <c r="D11360" s="183"/>
      <c r="E11360" s="188" t="s">
        <v>15193</v>
      </c>
      <c r="F11360" s="186">
        <v>135041</v>
      </c>
      <c r="G11360" s="185" t="s">
        <v>6096</v>
      </c>
      <c r="H11360" s="110" t="s">
        <v>6272</v>
      </c>
      <c r="I11360" s="110"/>
    </row>
    <row r="11361" spans="1:9" ht="11.25" customHeight="1" x14ac:dyDescent="0.2">
      <c r="A11361" s="181">
        <v>108087</v>
      </c>
      <c r="B11361" s="182" t="s">
        <v>5171</v>
      </c>
      <c r="C11361" s="182" t="s">
        <v>178</v>
      </c>
      <c r="D11361" s="183"/>
      <c r="E11361" s="188" t="s">
        <v>15193</v>
      </c>
      <c r="F11361" s="186">
        <v>0</v>
      </c>
      <c r="G11361" s="185" t="s">
        <v>6096</v>
      </c>
      <c r="H11361" s="110" t="s">
        <v>6272</v>
      </c>
      <c r="I11361" s="110"/>
    </row>
    <row r="11362" spans="1:9" ht="11.25" customHeight="1" x14ac:dyDescent="0.2">
      <c r="A11362" s="181">
        <v>108088</v>
      </c>
      <c r="B11362" s="182" t="s">
        <v>5050</v>
      </c>
      <c r="C11362" s="182" t="s">
        <v>183</v>
      </c>
      <c r="D11362" s="184">
        <v>44161</v>
      </c>
      <c r="E11362" s="188" t="s">
        <v>15196</v>
      </c>
      <c r="F11362" s="186">
        <v>0</v>
      </c>
      <c r="G11362" s="185" t="s">
        <v>6096</v>
      </c>
      <c r="H11362" s="110" t="s">
        <v>6342</v>
      </c>
      <c r="I11362" s="110"/>
    </row>
    <row r="11363" spans="1:9" ht="11.25" customHeight="1" x14ac:dyDescent="0.2">
      <c r="A11363" s="181">
        <v>108089</v>
      </c>
      <c r="B11363" s="182" t="s">
        <v>6256</v>
      </c>
      <c r="C11363" s="182" t="s">
        <v>178</v>
      </c>
      <c r="D11363" s="183"/>
      <c r="E11363" s="188" t="s">
        <v>15193</v>
      </c>
      <c r="F11363" s="186">
        <v>206519</v>
      </c>
      <c r="G11363" s="185" t="s">
        <v>6096</v>
      </c>
      <c r="H11363" s="110" t="s">
        <v>6272</v>
      </c>
      <c r="I11363" s="110"/>
    </row>
    <row r="11364" spans="1:9" ht="11.25" customHeight="1" x14ac:dyDescent="0.2">
      <c r="A11364" s="181">
        <v>108090</v>
      </c>
      <c r="B11364" s="182" t="s">
        <v>9744</v>
      </c>
      <c r="C11364" s="182" t="s">
        <v>178</v>
      </c>
      <c r="D11364" s="183"/>
      <c r="E11364" s="188" t="s">
        <v>15193</v>
      </c>
      <c r="F11364" s="186">
        <v>0</v>
      </c>
      <c r="G11364" s="185" t="s">
        <v>6096</v>
      </c>
      <c r="H11364" s="110" t="s">
        <v>6272</v>
      </c>
      <c r="I11364" s="110"/>
    </row>
    <row r="11365" spans="1:9" ht="11.25" customHeight="1" x14ac:dyDescent="0.2">
      <c r="A11365" s="181">
        <v>108091</v>
      </c>
      <c r="B11365" s="182" t="s">
        <v>5049</v>
      </c>
      <c r="C11365" s="182" t="s">
        <v>178</v>
      </c>
      <c r="D11365" s="183"/>
      <c r="E11365" s="188" t="s">
        <v>15193</v>
      </c>
      <c r="F11365" s="186">
        <v>0</v>
      </c>
      <c r="G11365" s="185" t="s">
        <v>6096</v>
      </c>
      <c r="H11365" s="110" t="s">
        <v>6272</v>
      </c>
      <c r="I11365" s="110"/>
    </row>
    <row r="11366" spans="1:9" ht="11.25" customHeight="1" x14ac:dyDescent="0.2">
      <c r="A11366" s="181">
        <v>108092</v>
      </c>
      <c r="B11366" s="182" t="s">
        <v>5069</v>
      </c>
      <c r="C11366" s="182" t="s">
        <v>178</v>
      </c>
      <c r="D11366" s="183"/>
      <c r="E11366" s="188" t="s">
        <v>15193</v>
      </c>
      <c r="F11366" s="186">
        <v>0</v>
      </c>
      <c r="G11366" s="185" t="s">
        <v>6096</v>
      </c>
      <c r="H11366" s="110" t="s">
        <v>6272</v>
      </c>
      <c r="I11366" s="110"/>
    </row>
    <row r="11367" spans="1:9" ht="11.25" customHeight="1" x14ac:dyDescent="0.2">
      <c r="A11367" s="181">
        <v>108093</v>
      </c>
      <c r="B11367" s="182" t="s">
        <v>9740</v>
      </c>
      <c r="C11367" s="182" t="s">
        <v>178</v>
      </c>
      <c r="D11367" s="183"/>
      <c r="E11367" s="188" t="s">
        <v>15193</v>
      </c>
      <c r="F11367" s="186">
        <v>0</v>
      </c>
      <c r="G11367" s="185" t="s">
        <v>6096</v>
      </c>
      <c r="H11367" s="110" t="s">
        <v>6130</v>
      </c>
      <c r="I11367" s="110"/>
    </row>
    <row r="11368" spans="1:9" ht="11.25" customHeight="1" x14ac:dyDescent="0.2">
      <c r="A11368" s="181">
        <v>108094</v>
      </c>
      <c r="B11368" s="182" t="s">
        <v>5931</v>
      </c>
      <c r="C11368" s="182" t="s">
        <v>178</v>
      </c>
      <c r="D11368" s="183"/>
      <c r="E11368" s="188" t="s">
        <v>15193</v>
      </c>
      <c r="F11368" s="186">
        <v>0</v>
      </c>
      <c r="G11368" s="185" t="s">
        <v>6096</v>
      </c>
      <c r="H11368" s="110" t="s">
        <v>6130</v>
      </c>
      <c r="I11368" s="110"/>
    </row>
    <row r="11369" spans="1:9" ht="11.25" customHeight="1" x14ac:dyDescent="0.2">
      <c r="A11369" s="181">
        <v>108095</v>
      </c>
      <c r="B11369" s="182" t="s">
        <v>4954</v>
      </c>
      <c r="C11369" s="182" t="s">
        <v>171</v>
      </c>
      <c r="D11369" s="183"/>
      <c r="E11369" s="188" t="s">
        <v>15193</v>
      </c>
      <c r="F11369" s="186">
        <v>0</v>
      </c>
      <c r="G11369" s="185" t="s">
        <v>6096</v>
      </c>
      <c r="H11369" s="110" t="s">
        <v>6130</v>
      </c>
      <c r="I11369" s="110"/>
    </row>
    <row r="11370" spans="1:9" ht="11.25" customHeight="1" x14ac:dyDescent="0.2">
      <c r="A11370" s="181">
        <v>108096</v>
      </c>
      <c r="B11370" s="182" t="s">
        <v>5100</v>
      </c>
      <c r="C11370" s="182" t="s">
        <v>171</v>
      </c>
      <c r="D11370" s="183"/>
      <c r="E11370" s="188" t="s">
        <v>15193</v>
      </c>
      <c r="F11370" s="186">
        <v>0</v>
      </c>
      <c r="G11370" s="185" t="s">
        <v>13636</v>
      </c>
      <c r="H11370" s="110" t="s">
        <v>6266</v>
      </c>
      <c r="I11370" s="110"/>
    </row>
    <row r="11371" spans="1:9" ht="11.25" customHeight="1" x14ac:dyDescent="0.2">
      <c r="A11371" s="181">
        <v>108097</v>
      </c>
      <c r="B11371" s="182" t="s">
        <v>9743</v>
      </c>
      <c r="C11371" s="182" t="s">
        <v>178</v>
      </c>
      <c r="D11371" s="183"/>
      <c r="E11371" s="188" t="s">
        <v>15193</v>
      </c>
      <c r="F11371" s="186">
        <v>0</v>
      </c>
      <c r="G11371" s="185" t="s">
        <v>6096</v>
      </c>
      <c r="H11371" s="110" t="s">
        <v>6272</v>
      </c>
      <c r="I11371" s="110"/>
    </row>
    <row r="11372" spans="1:9" ht="11.25" customHeight="1" x14ac:dyDescent="0.2">
      <c r="A11372" s="181">
        <v>108098</v>
      </c>
      <c r="B11372" s="182" t="s">
        <v>9742</v>
      </c>
      <c r="C11372" s="182" t="s">
        <v>178</v>
      </c>
      <c r="D11372" s="183"/>
      <c r="E11372" s="188" t="s">
        <v>15193</v>
      </c>
      <c r="F11372" s="186">
        <v>0</v>
      </c>
      <c r="G11372" s="185" t="s">
        <v>13638</v>
      </c>
      <c r="H11372" s="110" t="s">
        <v>6130</v>
      </c>
      <c r="I11372" s="110"/>
    </row>
    <row r="11373" spans="1:9" ht="11.25" customHeight="1" x14ac:dyDescent="0.2">
      <c r="A11373" s="181">
        <v>108099</v>
      </c>
      <c r="B11373" s="182" t="s">
        <v>9741</v>
      </c>
      <c r="C11373" s="182" t="s">
        <v>178</v>
      </c>
      <c r="D11373" s="183"/>
      <c r="E11373" s="188" t="s">
        <v>15193</v>
      </c>
      <c r="F11373" s="186">
        <v>0</v>
      </c>
      <c r="G11373" s="185" t="s">
        <v>13640</v>
      </c>
      <c r="H11373" s="110" t="s">
        <v>6429</v>
      </c>
      <c r="I11373" s="110"/>
    </row>
    <row r="11374" spans="1:9" ht="11.25" customHeight="1" x14ac:dyDescent="0.2">
      <c r="A11374" s="181">
        <v>108100</v>
      </c>
      <c r="B11374" s="182" t="s">
        <v>4477</v>
      </c>
      <c r="C11374" s="182" t="s">
        <v>178</v>
      </c>
      <c r="D11374" s="183">
        <v>43544</v>
      </c>
      <c r="E11374" s="188" t="s">
        <v>15195</v>
      </c>
      <c r="F11374" s="186">
        <v>0</v>
      </c>
      <c r="G11374" s="185" t="s">
        <v>6096</v>
      </c>
      <c r="H11374" s="110" t="s">
        <v>6272</v>
      </c>
      <c r="I11374" s="110"/>
    </row>
    <row r="11375" spans="1:9" ht="11.25" customHeight="1" x14ac:dyDescent="0.2">
      <c r="A11375" s="181">
        <v>108101</v>
      </c>
      <c r="B11375" s="182" t="s">
        <v>8889</v>
      </c>
      <c r="C11375" s="182" t="s">
        <v>178</v>
      </c>
      <c r="D11375" s="183">
        <v>43544</v>
      </c>
      <c r="E11375" s="188" t="s">
        <v>15195</v>
      </c>
      <c r="F11375" s="186">
        <v>61681837</v>
      </c>
      <c r="G11375" s="185" t="s">
        <v>6096</v>
      </c>
      <c r="H11375" s="110" t="s">
        <v>6272</v>
      </c>
      <c r="I11375" s="110"/>
    </row>
    <row r="11376" spans="1:9" ht="11.25" customHeight="1" x14ac:dyDescent="0.2">
      <c r="A11376" s="181">
        <v>108102</v>
      </c>
      <c r="B11376" s="182" t="s">
        <v>5302</v>
      </c>
      <c r="C11376" s="182" t="s">
        <v>178</v>
      </c>
      <c r="D11376" s="183"/>
      <c r="E11376" s="188" t="s">
        <v>15193</v>
      </c>
      <c r="F11376" s="186">
        <v>61846003</v>
      </c>
      <c r="G11376" s="185" t="s">
        <v>6096</v>
      </c>
      <c r="H11376" s="110" t="s">
        <v>6130</v>
      </c>
      <c r="I11376" s="110"/>
    </row>
    <row r="11377" spans="1:9" ht="11.25" customHeight="1" x14ac:dyDescent="0.2">
      <c r="A11377" s="181">
        <v>108103</v>
      </c>
      <c r="B11377" s="182" t="s">
        <v>5151</v>
      </c>
      <c r="C11377" s="182" t="s">
        <v>178</v>
      </c>
      <c r="D11377" s="183">
        <v>43544</v>
      </c>
      <c r="E11377" s="188" t="s">
        <v>15195</v>
      </c>
      <c r="F11377" s="186">
        <v>0</v>
      </c>
      <c r="G11377" s="185" t="s">
        <v>6571</v>
      </c>
      <c r="H11377" s="110" t="s">
        <v>6340</v>
      </c>
      <c r="I11377" s="110"/>
    </row>
    <row r="11378" spans="1:9" ht="11.25" customHeight="1" x14ac:dyDescent="0.2">
      <c r="A11378" s="181">
        <v>108104</v>
      </c>
      <c r="B11378" s="182" t="s">
        <v>5300</v>
      </c>
      <c r="C11378" s="182" t="s">
        <v>178</v>
      </c>
      <c r="D11378" s="183"/>
      <c r="E11378" s="188" t="s">
        <v>15193</v>
      </c>
      <c r="F11378" s="186">
        <v>26959769</v>
      </c>
      <c r="G11378" s="185" t="s">
        <v>6096</v>
      </c>
      <c r="H11378" s="110" t="s">
        <v>6155</v>
      </c>
      <c r="I11378" s="110"/>
    </row>
    <row r="11379" spans="1:9" ht="11.25" customHeight="1" x14ac:dyDescent="0.2">
      <c r="A11379" s="181">
        <v>108105</v>
      </c>
      <c r="B11379" s="182" t="s">
        <v>9740</v>
      </c>
      <c r="C11379" s="182" t="s">
        <v>178</v>
      </c>
      <c r="D11379" s="183">
        <v>43803</v>
      </c>
      <c r="E11379" s="188" t="s">
        <v>15195</v>
      </c>
      <c r="F11379" s="186">
        <v>0</v>
      </c>
      <c r="G11379" s="185" t="s">
        <v>13239</v>
      </c>
      <c r="H11379" s="110" t="s">
        <v>6272</v>
      </c>
      <c r="I11379" s="110"/>
    </row>
    <row r="11380" spans="1:9" ht="11.25" customHeight="1" x14ac:dyDescent="0.2">
      <c r="A11380" s="181">
        <v>108106</v>
      </c>
      <c r="B11380" s="182" t="s">
        <v>5290</v>
      </c>
      <c r="C11380" s="182" t="s">
        <v>178</v>
      </c>
      <c r="D11380" s="183"/>
      <c r="E11380" s="188" t="s">
        <v>15193</v>
      </c>
      <c r="F11380" s="186">
        <v>12538005.01</v>
      </c>
      <c r="G11380" s="185" t="s">
        <v>13239</v>
      </c>
      <c r="H11380" s="110" t="s">
        <v>6272</v>
      </c>
      <c r="I11380" s="110"/>
    </row>
    <row r="11381" spans="1:9" ht="11.25" customHeight="1" x14ac:dyDescent="0.2">
      <c r="A11381" s="181">
        <v>108107</v>
      </c>
      <c r="B11381" s="182" t="s">
        <v>5046</v>
      </c>
      <c r="C11381" s="182" t="s">
        <v>178</v>
      </c>
      <c r="D11381" s="183">
        <v>43544</v>
      </c>
      <c r="E11381" s="188" t="s">
        <v>15195</v>
      </c>
      <c r="F11381" s="186">
        <v>0</v>
      </c>
      <c r="G11381" s="185" t="s">
        <v>6096</v>
      </c>
      <c r="H11381" s="110" t="s">
        <v>6272</v>
      </c>
      <c r="I11381" s="110"/>
    </row>
    <row r="11382" spans="1:9" ht="11.25" customHeight="1" x14ac:dyDescent="0.2">
      <c r="A11382" s="181">
        <v>108108</v>
      </c>
      <c r="B11382" s="182" t="s">
        <v>8888</v>
      </c>
      <c r="C11382" s="182" t="s">
        <v>178</v>
      </c>
      <c r="D11382" s="184"/>
      <c r="E11382" s="188" t="s">
        <v>15193</v>
      </c>
      <c r="F11382" s="186">
        <v>7009050</v>
      </c>
      <c r="G11382" s="185" t="s">
        <v>13649</v>
      </c>
      <c r="H11382" s="110" t="s">
        <v>6272</v>
      </c>
      <c r="I11382" s="110"/>
    </row>
    <row r="11383" spans="1:9" ht="11.25" customHeight="1" x14ac:dyDescent="0.2">
      <c r="A11383" s="181">
        <v>108109</v>
      </c>
      <c r="B11383" s="182" t="s">
        <v>5409</v>
      </c>
      <c r="C11383" s="182" t="s">
        <v>183</v>
      </c>
      <c r="D11383" s="184"/>
      <c r="E11383" s="188" t="s">
        <v>15193</v>
      </c>
      <c r="F11383" s="186">
        <v>0</v>
      </c>
      <c r="G11383" s="185" t="s">
        <v>13649</v>
      </c>
      <c r="H11383" s="110" t="s">
        <v>6272</v>
      </c>
      <c r="I11383" s="110"/>
    </row>
    <row r="11384" spans="1:9" ht="11.25" customHeight="1" x14ac:dyDescent="0.2">
      <c r="A11384" s="181">
        <v>108110</v>
      </c>
      <c r="B11384" s="182" t="s">
        <v>5166</v>
      </c>
      <c r="C11384" s="182" t="s">
        <v>178</v>
      </c>
      <c r="D11384" s="183"/>
      <c r="E11384" s="188" t="s">
        <v>15193</v>
      </c>
      <c r="F11384" s="186">
        <v>0</v>
      </c>
      <c r="G11384" s="185" t="s">
        <v>6096</v>
      </c>
      <c r="H11384" s="110" t="s">
        <v>6272</v>
      </c>
      <c r="I11384" s="110"/>
    </row>
    <row r="11385" spans="1:9" ht="11.25" customHeight="1" x14ac:dyDescent="0.2">
      <c r="A11385" s="181">
        <v>108111</v>
      </c>
      <c r="B11385" s="182" t="s">
        <v>5095</v>
      </c>
      <c r="C11385" s="182" t="s">
        <v>171</v>
      </c>
      <c r="D11385" s="183">
        <v>43690</v>
      </c>
      <c r="E11385" s="188" t="s">
        <v>15195</v>
      </c>
      <c r="F11385" s="186">
        <v>0</v>
      </c>
      <c r="G11385" s="185" t="s">
        <v>6096</v>
      </c>
      <c r="H11385" s="110" t="s">
        <v>6272</v>
      </c>
      <c r="I11385" s="110"/>
    </row>
    <row r="11386" spans="1:9" ht="11.25" customHeight="1" x14ac:dyDescent="0.2">
      <c r="A11386" s="181">
        <v>108112</v>
      </c>
      <c r="B11386" s="182" t="s">
        <v>5013</v>
      </c>
      <c r="C11386" s="182" t="s">
        <v>178</v>
      </c>
      <c r="D11386" s="183"/>
      <c r="E11386" s="188" t="s">
        <v>15193</v>
      </c>
      <c r="F11386" s="186">
        <v>15475.95</v>
      </c>
      <c r="G11386" s="185" t="s">
        <v>6096</v>
      </c>
      <c r="H11386" s="110" t="s">
        <v>6272</v>
      </c>
      <c r="I11386" s="110"/>
    </row>
    <row r="11387" spans="1:9" ht="11.25" customHeight="1" x14ac:dyDescent="0.2">
      <c r="A11387" s="181">
        <v>108113</v>
      </c>
      <c r="B11387" s="182" t="s">
        <v>5070</v>
      </c>
      <c r="C11387" s="182" t="s">
        <v>178</v>
      </c>
      <c r="D11387" s="183"/>
      <c r="E11387" s="188" t="s">
        <v>15193</v>
      </c>
      <c r="F11387" s="186">
        <v>0</v>
      </c>
      <c r="G11387" s="185" t="s">
        <v>6096</v>
      </c>
      <c r="H11387" s="110" t="s">
        <v>6272</v>
      </c>
      <c r="I11387" s="110"/>
    </row>
    <row r="11388" spans="1:9" ht="11.25" customHeight="1" x14ac:dyDescent="0.2">
      <c r="A11388" s="181">
        <v>108114</v>
      </c>
      <c r="B11388" s="182" t="s">
        <v>9739</v>
      </c>
      <c r="C11388" s="182" t="s">
        <v>178</v>
      </c>
      <c r="D11388" s="183">
        <v>43690</v>
      </c>
      <c r="E11388" s="188" t="s">
        <v>15195</v>
      </c>
      <c r="F11388" s="186">
        <v>0</v>
      </c>
      <c r="G11388" s="185" t="s">
        <v>6096</v>
      </c>
      <c r="H11388" s="110" t="s">
        <v>6272</v>
      </c>
      <c r="I11388" s="110"/>
    </row>
    <row r="11389" spans="1:9" ht="11.25" customHeight="1" x14ac:dyDescent="0.2">
      <c r="A11389" s="181">
        <v>108115</v>
      </c>
      <c r="B11389" s="182" t="s">
        <v>5097</v>
      </c>
      <c r="C11389" s="182" t="s">
        <v>171</v>
      </c>
      <c r="D11389" s="183"/>
      <c r="E11389" s="188" t="s">
        <v>15193</v>
      </c>
      <c r="F11389" s="186">
        <v>157140.20000000001</v>
      </c>
      <c r="G11389" s="185" t="s">
        <v>6096</v>
      </c>
      <c r="H11389" s="110" t="s">
        <v>6272</v>
      </c>
      <c r="I11389" s="110"/>
    </row>
    <row r="11390" spans="1:9" ht="11.25" customHeight="1" x14ac:dyDescent="0.2">
      <c r="A11390" s="181">
        <v>108116</v>
      </c>
      <c r="B11390" s="182" t="s">
        <v>5511</v>
      </c>
      <c r="C11390" s="182" t="s">
        <v>178</v>
      </c>
      <c r="D11390" s="183">
        <v>43690</v>
      </c>
      <c r="E11390" s="188" t="s">
        <v>15195</v>
      </c>
      <c r="F11390" s="186">
        <v>0</v>
      </c>
      <c r="G11390" s="185" t="s">
        <v>10989</v>
      </c>
      <c r="H11390" s="110" t="s">
        <v>6434</v>
      </c>
      <c r="I11390" s="110"/>
    </row>
    <row r="11391" spans="1:9" ht="11.25" customHeight="1" x14ac:dyDescent="0.2">
      <c r="A11391" s="181">
        <v>108117</v>
      </c>
      <c r="B11391" s="182" t="s">
        <v>5015</v>
      </c>
      <c r="C11391" s="182" t="s">
        <v>178</v>
      </c>
      <c r="D11391" s="183">
        <v>43690</v>
      </c>
      <c r="E11391" s="188" t="s">
        <v>15195</v>
      </c>
      <c r="F11391" s="186">
        <v>68083.47</v>
      </c>
      <c r="G11391" s="185" t="s">
        <v>6096</v>
      </c>
      <c r="H11391" s="110" t="s">
        <v>6267</v>
      </c>
      <c r="I11391" s="110"/>
    </row>
    <row r="11392" spans="1:9" ht="11.25" customHeight="1" x14ac:dyDescent="0.2">
      <c r="A11392" s="181">
        <v>108118</v>
      </c>
      <c r="B11392" s="182" t="s">
        <v>5072</v>
      </c>
      <c r="C11392" s="182" t="s">
        <v>178</v>
      </c>
      <c r="D11392" s="183"/>
      <c r="E11392" s="188" t="s">
        <v>15193</v>
      </c>
      <c r="F11392" s="186">
        <v>88475.31</v>
      </c>
      <c r="G11392" s="185" t="s">
        <v>6096</v>
      </c>
      <c r="H11392" s="110" t="s">
        <v>6236</v>
      </c>
      <c r="I11392" s="110"/>
    </row>
    <row r="11393" spans="1:9" ht="11.25" customHeight="1" x14ac:dyDescent="0.2">
      <c r="A11393" s="181">
        <v>108119</v>
      </c>
      <c r="B11393" s="182" t="s">
        <v>5139</v>
      </c>
      <c r="C11393" s="182" t="s">
        <v>178</v>
      </c>
      <c r="D11393" s="183"/>
      <c r="E11393" s="188" t="s">
        <v>15193</v>
      </c>
      <c r="F11393" s="186">
        <v>0</v>
      </c>
      <c r="G11393" s="185" t="s">
        <v>13653</v>
      </c>
      <c r="H11393" s="110" t="s">
        <v>6257</v>
      </c>
      <c r="I11393" s="110"/>
    </row>
    <row r="11394" spans="1:9" ht="11.25" customHeight="1" x14ac:dyDescent="0.2">
      <c r="A11394" s="181">
        <v>108120</v>
      </c>
      <c r="B11394" s="182" t="s">
        <v>9738</v>
      </c>
      <c r="C11394" s="182" t="s">
        <v>178</v>
      </c>
      <c r="D11394" s="183">
        <v>43544</v>
      </c>
      <c r="E11394" s="188" t="s">
        <v>15195</v>
      </c>
      <c r="F11394" s="186">
        <v>0</v>
      </c>
      <c r="G11394" s="185" t="s">
        <v>6096</v>
      </c>
      <c r="H11394" s="110" t="s">
        <v>6485</v>
      </c>
      <c r="I11394" s="110"/>
    </row>
    <row r="11395" spans="1:9" ht="11.25" customHeight="1" x14ac:dyDescent="0.2">
      <c r="A11395" s="181">
        <v>108121</v>
      </c>
      <c r="B11395" s="182" t="s">
        <v>8887</v>
      </c>
      <c r="C11395" s="182" t="s">
        <v>178</v>
      </c>
      <c r="D11395" s="183"/>
      <c r="E11395" s="188" t="s">
        <v>15193</v>
      </c>
      <c r="F11395" s="186">
        <v>5100827</v>
      </c>
      <c r="G11395" s="185" t="s">
        <v>6096</v>
      </c>
      <c r="H11395" s="110" t="s">
        <v>6236</v>
      </c>
      <c r="I11395" s="110"/>
    </row>
    <row r="11396" spans="1:9" ht="11.25" customHeight="1" x14ac:dyDescent="0.2">
      <c r="A11396" s="181">
        <v>108122</v>
      </c>
      <c r="B11396" s="182" t="s">
        <v>9737</v>
      </c>
      <c r="C11396" s="182" t="s">
        <v>178</v>
      </c>
      <c r="D11396" s="184"/>
      <c r="E11396" s="188" t="s">
        <v>15193</v>
      </c>
      <c r="F11396" s="186">
        <v>0</v>
      </c>
      <c r="G11396" s="185" t="s">
        <v>6096</v>
      </c>
      <c r="H11396" s="110" t="s">
        <v>6141</v>
      </c>
      <c r="I11396" s="110"/>
    </row>
    <row r="11397" spans="1:9" ht="11.25" customHeight="1" x14ac:dyDescent="0.2">
      <c r="A11397" s="181">
        <v>108123</v>
      </c>
      <c r="B11397" s="182" t="s">
        <v>4995</v>
      </c>
      <c r="C11397" s="182" t="s">
        <v>178</v>
      </c>
      <c r="D11397" s="184"/>
      <c r="E11397" s="188" t="s">
        <v>15193</v>
      </c>
      <c r="F11397" s="186">
        <v>0</v>
      </c>
      <c r="G11397" s="185" t="s">
        <v>6096</v>
      </c>
      <c r="H11397" s="110" t="s">
        <v>6168</v>
      </c>
      <c r="I11397" s="110"/>
    </row>
    <row r="11398" spans="1:9" ht="11.25" customHeight="1" x14ac:dyDescent="0.2">
      <c r="A11398" s="181">
        <v>108124</v>
      </c>
      <c r="B11398" s="182" t="s">
        <v>4997</v>
      </c>
      <c r="C11398" s="182" t="s">
        <v>178</v>
      </c>
      <c r="D11398" s="183"/>
      <c r="E11398" s="188" t="s">
        <v>15193</v>
      </c>
      <c r="F11398" s="186">
        <v>0</v>
      </c>
      <c r="G11398" s="185" t="s">
        <v>6096</v>
      </c>
      <c r="H11398" s="110" t="s">
        <v>6168</v>
      </c>
      <c r="I11398" s="110"/>
    </row>
    <row r="11399" spans="1:9" ht="11.25" customHeight="1" x14ac:dyDescent="0.2">
      <c r="A11399" s="181">
        <v>108125</v>
      </c>
      <c r="B11399" s="182" t="s">
        <v>5971</v>
      </c>
      <c r="C11399" s="182" t="s">
        <v>178</v>
      </c>
      <c r="D11399" s="184">
        <v>43544</v>
      </c>
      <c r="E11399" s="188" t="s">
        <v>15195</v>
      </c>
      <c r="F11399" s="186">
        <v>0</v>
      </c>
      <c r="G11399" s="185" t="s">
        <v>6096</v>
      </c>
      <c r="H11399" s="110" t="s">
        <v>6258</v>
      </c>
      <c r="I11399" s="110"/>
    </row>
    <row r="11400" spans="1:9" ht="11.25" customHeight="1" x14ac:dyDescent="0.2">
      <c r="A11400" s="181">
        <v>108126</v>
      </c>
      <c r="B11400" s="182" t="s">
        <v>5303</v>
      </c>
      <c r="C11400" s="182" t="s">
        <v>178</v>
      </c>
      <c r="D11400" s="183"/>
      <c r="E11400" s="188" t="s">
        <v>15193</v>
      </c>
      <c r="F11400" s="186">
        <v>54366729</v>
      </c>
      <c r="G11400" s="185" t="s">
        <v>6096</v>
      </c>
      <c r="H11400" s="110" t="s">
        <v>6312</v>
      </c>
      <c r="I11400" s="110"/>
    </row>
    <row r="11401" spans="1:9" ht="11.25" customHeight="1" x14ac:dyDescent="0.2">
      <c r="A11401" s="181">
        <v>108127</v>
      </c>
      <c r="B11401" s="182" t="s">
        <v>9734</v>
      </c>
      <c r="C11401" s="182" t="s">
        <v>178</v>
      </c>
      <c r="D11401" s="183"/>
      <c r="E11401" s="188" t="s">
        <v>15193</v>
      </c>
      <c r="F11401" s="186">
        <v>0</v>
      </c>
      <c r="G11401" s="185" t="s">
        <v>6096</v>
      </c>
      <c r="H11401" s="110" t="s">
        <v>6141</v>
      </c>
      <c r="I11401" s="110"/>
    </row>
    <row r="11402" spans="1:9" ht="11.25" customHeight="1" x14ac:dyDescent="0.2">
      <c r="A11402" s="181">
        <v>108128</v>
      </c>
      <c r="B11402" s="182" t="s">
        <v>9736</v>
      </c>
      <c r="C11402" s="182" t="s">
        <v>178</v>
      </c>
      <c r="D11402" s="183"/>
      <c r="E11402" s="188" t="s">
        <v>15193</v>
      </c>
      <c r="F11402" s="186">
        <v>0</v>
      </c>
      <c r="G11402" s="185" t="s">
        <v>6096</v>
      </c>
      <c r="H11402" s="110" t="s">
        <v>6312</v>
      </c>
      <c r="I11402" s="110"/>
    </row>
    <row r="11403" spans="1:9" ht="11.25" customHeight="1" x14ac:dyDescent="0.2">
      <c r="A11403" s="181">
        <v>108129</v>
      </c>
      <c r="B11403" s="182" t="s">
        <v>5757</v>
      </c>
      <c r="C11403" s="182" t="s">
        <v>178</v>
      </c>
      <c r="D11403" s="183"/>
      <c r="E11403" s="188" t="s">
        <v>15193</v>
      </c>
      <c r="F11403" s="186">
        <v>0</v>
      </c>
      <c r="G11403" s="185" t="s">
        <v>6096</v>
      </c>
      <c r="H11403" s="110" t="s">
        <v>6312</v>
      </c>
      <c r="I11403" s="110"/>
    </row>
    <row r="11404" spans="1:9" ht="11.25" customHeight="1" x14ac:dyDescent="0.2">
      <c r="A11404" s="181">
        <v>108130</v>
      </c>
      <c r="B11404" s="182" t="s">
        <v>5771</v>
      </c>
      <c r="C11404" s="182" t="s">
        <v>178</v>
      </c>
      <c r="D11404" s="184"/>
      <c r="E11404" s="188" t="s">
        <v>15193</v>
      </c>
      <c r="F11404" s="186">
        <v>0</v>
      </c>
      <c r="G11404" s="185" t="s">
        <v>6096</v>
      </c>
      <c r="H11404" s="110" t="s">
        <v>6312</v>
      </c>
      <c r="I11404" s="110"/>
    </row>
    <row r="11405" spans="1:9" ht="11.25" customHeight="1" x14ac:dyDescent="0.2">
      <c r="A11405" s="181">
        <v>108131</v>
      </c>
      <c r="B11405" s="182" t="s">
        <v>5667</v>
      </c>
      <c r="C11405" s="182" t="s">
        <v>178</v>
      </c>
      <c r="D11405" s="183"/>
      <c r="E11405" s="188" t="s">
        <v>15193</v>
      </c>
      <c r="F11405" s="186">
        <v>0</v>
      </c>
      <c r="G11405" s="185" t="s">
        <v>6096</v>
      </c>
      <c r="H11405" s="110" t="s">
        <v>6312</v>
      </c>
      <c r="I11405" s="110"/>
    </row>
    <row r="11406" spans="1:9" ht="11.25" customHeight="1" x14ac:dyDescent="0.2">
      <c r="A11406" s="181">
        <v>108132</v>
      </c>
      <c r="B11406" s="182" t="s">
        <v>5569</v>
      </c>
      <c r="C11406" s="182" t="s">
        <v>178</v>
      </c>
      <c r="D11406" s="183"/>
      <c r="E11406" s="188" t="s">
        <v>15193</v>
      </c>
      <c r="F11406" s="186">
        <v>0</v>
      </c>
      <c r="G11406" s="185" t="s">
        <v>6096</v>
      </c>
      <c r="H11406" s="110" t="s">
        <v>6312</v>
      </c>
      <c r="I11406" s="110"/>
    </row>
    <row r="11407" spans="1:9" ht="11.25" customHeight="1" x14ac:dyDescent="0.2">
      <c r="A11407" s="181">
        <v>108133</v>
      </c>
      <c r="B11407" s="182" t="s">
        <v>5593</v>
      </c>
      <c r="C11407" s="182" t="s">
        <v>178</v>
      </c>
      <c r="D11407" s="183"/>
      <c r="E11407" s="188" t="s">
        <v>15193</v>
      </c>
      <c r="F11407" s="186">
        <v>0</v>
      </c>
      <c r="G11407" s="185" t="s">
        <v>6096</v>
      </c>
      <c r="H11407" s="110" t="s">
        <v>6312</v>
      </c>
      <c r="I11407" s="110"/>
    </row>
    <row r="11408" spans="1:9" ht="11.25" customHeight="1" x14ac:dyDescent="0.2">
      <c r="A11408" s="181">
        <v>108134</v>
      </c>
      <c r="B11408" s="182" t="s">
        <v>5785</v>
      </c>
      <c r="C11408" s="182" t="s">
        <v>171</v>
      </c>
      <c r="D11408" s="183"/>
      <c r="E11408" s="188" t="s">
        <v>15193</v>
      </c>
      <c r="F11408" s="186">
        <v>0</v>
      </c>
      <c r="G11408" s="185" t="s">
        <v>6096</v>
      </c>
      <c r="H11408" s="110" t="s">
        <v>6312</v>
      </c>
      <c r="I11408" s="110"/>
    </row>
    <row r="11409" spans="1:9" ht="11.25" customHeight="1" x14ac:dyDescent="0.2">
      <c r="A11409" s="181">
        <v>108135</v>
      </c>
      <c r="B11409" s="182" t="s">
        <v>5610</v>
      </c>
      <c r="C11409" s="182" t="s">
        <v>178</v>
      </c>
      <c r="D11409" s="183"/>
      <c r="E11409" s="188" t="s">
        <v>15193</v>
      </c>
      <c r="F11409" s="186">
        <v>0</v>
      </c>
      <c r="G11409" s="185" t="s">
        <v>6096</v>
      </c>
      <c r="H11409" s="110" t="s">
        <v>6312</v>
      </c>
      <c r="I11409" s="110"/>
    </row>
    <row r="11410" spans="1:9" ht="11.25" customHeight="1" x14ac:dyDescent="0.2">
      <c r="A11410" s="181">
        <v>108136</v>
      </c>
      <c r="B11410" s="182" t="s">
        <v>9735</v>
      </c>
      <c r="C11410" s="182" t="s">
        <v>178</v>
      </c>
      <c r="D11410" s="183"/>
      <c r="E11410" s="188" t="s">
        <v>15193</v>
      </c>
      <c r="F11410" s="186">
        <v>0</v>
      </c>
      <c r="G11410" s="185" t="s">
        <v>6096</v>
      </c>
      <c r="H11410" s="110" t="s">
        <v>6723</v>
      </c>
      <c r="I11410" s="110"/>
    </row>
    <row r="11411" spans="1:9" ht="11.25" customHeight="1" x14ac:dyDescent="0.2">
      <c r="A11411" s="181">
        <v>108137</v>
      </c>
      <c r="B11411" s="182" t="s">
        <v>4614</v>
      </c>
      <c r="C11411" s="182" t="s">
        <v>178</v>
      </c>
      <c r="D11411" s="183"/>
      <c r="E11411" s="188" t="s">
        <v>15193</v>
      </c>
      <c r="F11411" s="186">
        <v>0</v>
      </c>
      <c r="G11411" s="185" t="s">
        <v>6096</v>
      </c>
      <c r="H11411" s="110" t="s">
        <v>6434</v>
      </c>
      <c r="I11411" s="110"/>
    </row>
    <row r="11412" spans="1:9" ht="11.25" customHeight="1" x14ac:dyDescent="0.2">
      <c r="A11412" s="181">
        <v>108138</v>
      </c>
      <c r="B11412" s="182" t="s">
        <v>9734</v>
      </c>
      <c r="C11412" s="182" t="s">
        <v>178</v>
      </c>
      <c r="D11412" s="184"/>
      <c r="E11412" s="188" t="s">
        <v>15193</v>
      </c>
      <c r="F11412" s="186">
        <v>0</v>
      </c>
      <c r="G11412" s="185" t="s">
        <v>6096</v>
      </c>
      <c r="H11412" s="110" t="s">
        <v>6434</v>
      </c>
      <c r="I11412" s="110"/>
    </row>
    <row r="11413" spans="1:9" ht="11.25" customHeight="1" x14ac:dyDescent="0.2">
      <c r="A11413" s="181">
        <v>108139</v>
      </c>
      <c r="B11413" s="182" t="s">
        <v>5848</v>
      </c>
      <c r="C11413" s="182" t="s">
        <v>178</v>
      </c>
      <c r="D11413" s="183"/>
      <c r="E11413" s="188" t="s">
        <v>15193</v>
      </c>
      <c r="F11413" s="186">
        <v>0</v>
      </c>
      <c r="G11413" s="185" t="s">
        <v>6096</v>
      </c>
      <c r="H11413" s="110" t="s">
        <v>6168</v>
      </c>
      <c r="I11413" s="110"/>
    </row>
    <row r="11414" spans="1:9" ht="11.25" customHeight="1" x14ac:dyDescent="0.2">
      <c r="A11414" s="181">
        <v>108140</v>
      </c>
      <c r="B11414" s="182" t="s">
        <v>5412</v>
      </c>
      <c r="C11414" s="182" t="s">
        <v>171</v>
      </c>
      <c r="D11414" s="183"/>
      <c r="E11414" s="188" t="s">
        <v>15193</v>
      </c>
      <c r="F11414" s="186">
        <v>0</v>
      </c>
      <c r="G11414" s="185" t="s">
        <v>6096</v>
      </c>
      <c r="H11414" s="110" t="s">
        <v>6168</v>
      </c>
      <c r="I11414" s="110"/>
    </row>
    <row r="11415" spans="1:9" ht="11.25" customHeight="1" x14ac:dyDescent="0.2">
      <c r="A11415" s="181">
        <v>108141</v>
      </c>
      <c r="B11415" s="182" t="s">
        <v>5416</v>
      </c>
      <c r="C11415" s="182" t="s">
        <v>178</v>
      </c>
      <c r="D11415" s="183"/>
      <c r="E11415" s="188" t="s">
        <v>15193</v>
      </c>
      <c r="F11415" s="186">
        <v>0</v>
      </c>
      <c r="G11415" s="185" t="s">
        <v>6096</v>
      </c>
      <c r="H11415" s="110" t="s">
        <v>6168</v>
      </c>
      <c r="I11415" s="110"/>
    </row>
    <row r="11416" spans="1:9" ht="11.25" customHeight="1" x14ac:dyDescent="0.2">
      <c r="A11416" s="181">
        <v>108142</v>
      </c>
      <c r="B11416" s="182" t="s">
        <v>5410</v>
      </c>
      <c r="C11416" s="182" t="s">
        <v>178</v>
      </c>
      <c r="D11416" s="183"/>
      <c r="E11416" s="188" t="s">
        <v>15193</v>
      </c>
      <c r="F11416" s="186">
        <v>0</v>
      </c>
      <c r="G11416" s="185" t="s">
        <v>6096</v>
      </c>
      <c r="H11416" s="110" t="s">
        <v>6168</v>
      </c>
      <c r="I11416" s="110"/>
    </row>
    <row r="11417" spans="1:9" ht="11.25" customHeight="1" x14ac:dyDescent="0.2">
      <c r="A11417" s="181">
        <v>108143</v>
      </c>
      <c r="B11417" s="182" t="s">
        <v>5694</v>
      </c>
      <c r="C11417" s="182" t="s">
        <v>171</v>
      </c>
      <c r="D11417" s="183"/>
      <c r="E11417" s="188" t="s">
        <v>15193</v>
      </c>
      <c r="F11417" s="186">
        <v>0</v>
      </c>
      <c r="G11417" s="185" t="s">
        <v>6096</v>
      </c>
      <c r="H11417" s="110" t="s">
        <v>6168</v>
      </c>
      <c r="I11417" s="110"/>
    </row>
    <row r="11418" spans="1:9" ht="11.25" customHeight="1" x14ac:dyDescent="0.2">
      <c r="A11418" s="181">
        <v>108144</v>
      </c>
      <c r="B11418" s="182" t="s">
        <v>5571</v>
      </c>
      <c r="C11418" s="182" t="s">
        <v>178</v>
      </c>
      <c r="D11418" s="183"/>
      <c r="E11418" s="188" t="s">
        <v>15193</v>
      </c>
      <c r="F11418" s="186">
        <v>0</v>
      </c>
      <c r="G11418" s="185" t="s">
        <v>6096</v>
      </c>
      <c r="H11418" s="110" t="s">
        <v>6280</v>
      </c>
      <c r="I11418" s="110"/>
    </row>
    <row r="11419" spans="1:9" ht="11.25" customHeight="1" x14ac:dyDescent="0.2">
      <c r="A11419" s="181">
        <v>108145</v>
      </c>
      <c r="B11419" s="182" t="s">
        <v>9734</v>
      </c>
      <c r="C11419" s="182" t="s">
        <v>178</v>
      </c>
      <c r="D11419" s="183"/>
      <c r="E11419" s="188" t="s">
        <v>15193</v>
      </c>
      <c r="F11419" s="186">
        <v>0</v>
      </c>
      <c r="G11419" s="185" t="s">
        <v>6096</v>
      </c>
      <c r="H11419" s="110" t="s">
        <v>6280</v>
      </c>
      <c r="I11419" s="110"/>
    </row>
    <row r="11420" spans="1:9" ht="11.25" customHeight="1" x14ac:dyDescent="0.2">
      <c r="A11420" s="181">
        <v>108146</v>
      </c>
      <c r="B11420" s="182" t="s">
        <v>9733</v>
      </c>
      <c r="C11420" s="182" t="s">
        <v>178</v>
      </c>
      <c r="D11420" s="183"/>
      <c r="E11420" s="188" t="s">
        <v>15193</v>
      </c>
      <c r="F11420" s="186">
        <v>0</v>
      </c>
      <c r="G11420" s="185" t="s">
        <v>6096</v>
      </c>
      <c r="H11420" s="110" t="s">
        <v>6280</v>
      </c>
      <c r="I11420" s="110"/>
    </row>
    <row r="11421" spans="1:9" ht="11.25" customHeight="1" x14ac:dyDescent="0.2">
      <c r="A11421" s="181">
        <v>108147</v>
      </c>
      <c r="B11421" s="182" t="s">
        <v>5688</v>
      </c>
      <c r="C11421" s="182" t="s">
        <v>178</v>
      </c>
      <c r="D11421" s="183"/>
      <c r="E11421" s="188" t="s">
        <v>15193</v>
      </c>
      <c r="F11421" s="186">
        <v>0</v>
      </c>
      <c r="G11421" s="185" t="s">
        <v>6096</v>
      </c>
      <c r="H11421" s="110" t="s">
        <v>6949</v>
      </c>
      <c r="I11421" s="110"/>
    </row>
    <row r="11422" spans="1:9" ht="11.25" customHeight="1" x14ac:dyDescent="0.2">
      <c r="A11422" s="181">
        <v>108148</v>
      </c>
      <c r="B11422" s="182" t="s">
        <v>5592</v>
      </c>
      <c r="C11422" s="182" t="s">
        <v>178</v>
      </c>
      <c r="D11422" s="183"/>
      <c r="E11422" s="188" t="s">
        <v>15193</v>
      </c>
      <c r="F11422" s="186">
        <v>0</v>
      </c>
      <c r="G11422" s="185" t="s">
        <v>6096</v>
      </c>
      <c r="H11422" s="110" t="s">
        <v>6949</v>
      </c>
      <c r="I11422" s="110"/>
    </row>
    <row r="11423" spans="1:9" ht="11.25" customHeight="1" x14ac:dyDescent="0.2">
      <c r="A11423" s="181">
        <v>108149</v>
      </c>
      <c r="B11423" s="182" t="s">
        <v>9732</v>
      </c>
      <c r="C11423" s="182" t="s">
        <v>178</v>
      </c>
      <c r="D11423" s="183"/>
      <c r="E11423" s="188" t="s">
        <v>15193</v>
      </c>
      <c r="F11423" s="186">
        <v>0</v>
      </c>
      <c r="G11423" s="185" t="s">
        <v>6096</v>
      </c>
      <c r="H11423" s="110" t="s">
        <v>6949</v>
      </c>
      <c r="I11423" s="110"/>
    </row>
    <row r="11424" spans="1:9" ht="11.25" customHeight="1" x14ac:dyDescent="0.2">
      <c r="A11424" s="181">
        <v>108150</v>
      </c>
      <c r="B11424" s="182" t="s">
        <v>9731</v>
      </c>
      <c r="C11424" s="182" t="s">
        <v>178</v>
      </c>
      <c r="D11424" s="183"/>
      <c r="E11424" s="188" t="s">
        <v>15193</v>
      </c>
      <c r="F11424" s="186">
        <v>0</v>
      </c>
      <c r="G11424" s="185" t="s">
        <v>6096</v>
      </c>
      <c r="H11424" s="110" t="s">
        <v>6949</v>
      </c>
      <c r="I11424" s="110"/>
    </row>
    <row r="11425" spans="1:9" ht="11.25" customHeight="1" x14ac:dyDescent="0.2">
      <c r="A11425" s="181">
        <v>108151</v>
      </c>
      <c r="B11425" s="182" t="s">
        <v>9730</v>
      </c>
      <c r="C11425" s="182" t="s">
        <v>178</v>
      </c>
      <c r="D11425" s="183"/>
      <c r="E11425" s="188" t="s">
        <v>15193</v>
      </c>
      <c r="F11425" s="186">
        <v>0</v>
      </c>
      <c r="G11425" s="185" t="s">
        <v>6096</v>
      </c>
      <c r="H11425" s="110" t="s">
        <v>6949</v>
      </c>
      <c r="I11425" s="110"/>
    </row>
    <row r="11426" spans="1:9" ht="11.25" customHeight="1" x14ac:dyDescent="0.2">
      <c r="A11426" s="181">
        <v>108152</v>
      </c>
      <c r="B11426" s="182" t="s">
        <v>4469</v>
      </c>
      <c r="C11426" s="182" t="s">
        <v>183</v>
      </c>
      <c r="D11426" s="184"/>
      <c r="E11426" s="188" t="s">
        <v>15193</v>
      </c>
      <c r="F11426" s="186">
        <v>0</v>
      </c>
      <c r="G11426" s="185" t="s">
        <v>6096</v>
      </c>
      <c r="H11426" s="110" t="s">
        <v>6949</v>
      </c>
      <c r="I11426" s="110"/>
    </row>
    <row r="11427" spans="1:9" ht="11.25" customHeight="1" x14ac:dyDescent="0.2">
      <c r="A11427" s="181">
        <v>108153</v>
      </c>
      <c r="B11427" s="182" t="s">
        <v>5670</v>
      </c>
      <c r="C11427" s="182" t="s">
        <v>178</v>
      </c>
      <c r="D11427" s="183"/>
      <c r="E11427" s="188" t="s">
        <v>15193</v>
      </c>
      <c r="F11427" s="186">
        <v>0</v>
      </c>
      <c r="G11427" s="185" t="s">
        <v>6096</v>
      </c>
      <c r="H11427" s="110" t="s">
        <v>6168</v>
      </c>
      <c r="I11427" s="110"/>
    </row>
    <row r="11428" spans="1:9" ht="11.25" customHeight="1" x14ac:dyDescent="0.2">
      <c r="A11428" s="181">
        <v>108154</v>
      </c>
      <c r="B11428" s="182" t="s">
        <v>9729</v>
      </c>
      <c r="C11428" s="182" t="s">
        <v>178</v>
      </c>
      <c r="D11428" s="184"/>
      <c r="E11428" s="188" t="s">
        <v>15193</v>
      </c>
      <c r="F11428" s="186">
        <v>0</v>
      </c>
      <c r="G11428" s="185" t="s">
        <v>6096</v>
      </c>
      <c r="H11428" s="110" t="s">
        <v>6178</v>
      </c>
      <c r="I11428" s="110"/>
    </row>
    <row r="11429" spans="1:9" ht="11.25" customHeight="1" x14ac:dyDescent="0.2">
      <c r="A11429" s="181">
        <v>108155</v>
      </c>
      <c r="B11429" s="182" t="s">
        <v>4467</v>
      </c>
      <c r="C11429" s="182" t="s">
        <v>183</v>
      </c>
      <c r="D11429" s="183"/>
      <c r="E11429" s="188" t="s">
        <v>15193</v>
      </c>
      <c r="F11429" s="186">
        <v>0</v>
      </c>
      <c r="G11429" s="185" t="s">
        <v>6096</v>
      </c>
      <c r="H11429" s="110" t="s">
        <v>6178</v>
      </c>
      <c r="I11429" s="110"/>
    </row>
    <row r="11430" spans="1:9" ht="11.25" customHeight="1" x14ac:dyDescent="0.2">
      <c r="A11430" s="181">
        <v>108156</v>
      </c>
      <c r="B11430" s="182" t="s">
        <v>9728</v>
      </c>
      <c r="C11430" s="182" t="s">
        <v>178</v>
      </c>
      <c r="D11430" s="183"/>
      <c r="E11430" s="188" t="s">
        <v>15193</v>
      </c>
      <c r="F11430" s="186">
        <v>0</v>
      </c>
      <c r="G11430" s="185" t="s">
        <v>6096</v>
      </c>
      <c r="H11430" s="110" t="s">
        <v>6178</v>
      </c>
      <c r="I11430" s="110"/>
    </row>
    <row r="11431" spans="1:9" ht="11.25" customHeight="1" x14ac:dyDescent="0.2">
      <c r="A11431" s="181">
        <v>108157</v>
      </c>
      <c r="B11431" s="182" t="s">
        <v>9727</v>
      </c>
      <c r="C11431" s="182" t="s">
        <v>178</v>
      </c>
      <c r="D11431" s="183"/>
      <c r="E11431" s="188" t="s">
        <v>15193</v>
      </c>
      <c r="F11431" s="186">
        <v>0</v>
      </c>
      <c r="G11431" s="185" t="s">
        <v>6096</v>
      </c>
      <c r="H11431" s="110" t="s">
        <v>6434</v>
      </c>
      <c r="I11431" s="110"/>
    </row>
    <row r="11432" spans="1:9" ht="11.25" customHeight="1" x14ac:dyDescent="0.2">
      <c r="A11432" s="181">
        <v>108158</v>
      </c>
      <c r="B11432" s="182" t="s">
        <v>9726</v>
      </c>
      <c r="C11432" s="182" t="s">
        <v>178</v>
      </c>
      <c r="D11432" s="183"/>
      <c r="E11432" s="188" t="s">
        <v>15193</v>
      </c>
      <c r="F11432" s="186">
        <v>0</v>
      </c>
      <c r="G11432" s="185" t="s">
        <v>6096</v>
      </c>
      <c r="H11432" s="110" t="s">
        <v>6434</v>
      </c>
      <c r="I11432" s="110"/>
    </row>
    <row r="11433" spans="1:9" ht="11.25" customHeight="1" x14ac:dyDescent="0.2">
      <c r="A11433" s="181">
        <v>108159</v>
      </c>
      <c r="B11433" s="182" t="s">
        <v>9725</v>
      </c>
      <c r="C11433" s="182" t="s">
        <v>178</v>
      </c>
      <c r="D11433" s="183"/>
      <c r="E11433" s="188" t="s">
        <v>15193</v>
      </c>
      <c r="F11433" s="186">
        <v>0</v>
      </c>
      <c r="G11433" s="185" t="s">
        <v>6096</v>
      </c>
      <c r="H11433" s="110" t="s">
        <v>6362</v>
      </c>
      <c r="I11433" s="110"/>
    </row>
    <row r="11434" spans="1:9" ht="11.25" customHeight="1" x14ac:dyDescent="0.2">
      <c r="A11434" s="181">
        <v>108160</v>
      </c>
      <c r="B11434" s="182" t="s">
        <v>9724</v>
      </c>
      <c r="C11434" s="182" t="s">
        <v>178</v>
      </c>
      <c r="D11434" s="183"/>
      <c r="E11434" s="188" t="s">
        <v>15193</v>
      </c>
      <c r="F11434" s="186">
        <v>0</v>
      </c>
      <c r="G11434" s="185" t="s">
        <v>6096</v>
      </c>
      <c r="H11434" s="110" t="s">
        <v>6191</v>
      </c>
      <c r="I11434" s="110"/>
    </row>
    <row r="11435" spans="1:9" ht="11.25" customHeight="1" x14ac:dyDescent="0.2">
      <c r="A11435" s="181">
        <v>108161</v>
      </c>
      <c r="B11435" s="182" t="s">
        <v>5570</v>
      </c>
      <c r="C11435" s="182" t="s">
        <v>178</v>
      </c>
      <c r="D11435" s="183"/>
      <c r="E11435" s="188" t="s">
        <v>15193</v>
      </c>
      <c r="F11435" s="186">
        <v>0</v>
      </c>
      <c r="G11435" s="185" t="s">
        <v>6096</v>
      </c>
      <c r="H11435" s="110" t="s">
        <v>6191</v>
      </c>
      <c r="I11435" s="110"/>
    </row>
    <row r="11436" spans="1:9" ht="11.25" customHeight="1" x14ac:dyDescent="0.2">
      <c r="A11436" s="181">
        <v>108162</v>
      </c>
      <c r="B11436" s="182" t="s">
        <v>9723</v>
      </c>
      <c r="C11436" s="182" t="s">
        <v>178</v>
      </c>
      <c r="D11436" s="184"/>
      <c r="E11436" s="188" t="s">
        <v>15193</v>
      </c>
      <c r="F11436" s="186">
        <v>0</v>
      </c>
      <c r="G11436" s="185" t="s">
        <v>13672</v>
      </c>
      <c r="H11436" s="110" t="s">
        <v>6434</v>
      </c>
      <c r="I11436" s="110"/>
    </row>
    <row r="11437" spans="1:9" ht="11.25" customHeight="1" x14ac:dyDescent="0.2">
      <c r="A11437" s="181">
        <v>108163</v>
      </c>
      <c r="B11437" s="182" t="s">
        <v>5575</v>
      </c>
      <c r="C11437" s="182" t="s">
        <v>178</v>
      </c>
      <c r="D11437" s="183"/>
      <c r="E11437" s="188" t="s">
        <v>15193</v>
      </c>
      <c r="F11437" s="186">
        <v>0</v>
      </c>
      <c r="G11437" s="185" t="s">
        <v>6096</v>
      </c>
      <c r="H11437" s="110" t="s">
        <v>6434</v>
      </c>
      <c r="I11437" s="110"/>
    </row>
    <row r="11438" spans="1:9" ht="11.25" customHeight="1" x14ac:dyDescent="0.2">
      <c r="A11438" s="181">
        <v>108164</v>
      </c>
      <c r="B11438" s="182" t="s">
        <v>9722</v>
      </c>
      <c r="C11438" s="182" t="s">
        <v>183</v>
      </c>
      <c r="D11438" s="183"/>
      <c r="E11438" s="188" t="s">
        <v>15193</v>
      </c>
      <c r="F11438" s="186">
        <v>0</v>
      </c>
      <c r="G11438" s="185" t="s">
        <v>6096</v>
      </c>
      <c r="H11438" s="110" t="s">
        <v>6434</v>
      </c>
      <c r="I11438" s="110"/>
    </row>
    <row r="11439" spans="1:9" ht="11.25" customHeight="1" x14ac:dyDescent="0.2">
      <c r="A11439" s="181">
        <v>108165</v>
      </c>
      <c r="B11439" s="182" t="s">
        <v>4479</v>
      </c>
      <c r="C11439" s="182" t="s">
        <v>183</v>
      </c>
      <c r="D11439" s="183"/>
      <c r="E11439" s="188" t="s">
        <v>15193</v>
      </c>
      <c r="F11439" s="186">
        <v>0</v>
      </c>
      <c r="G11439" s="185" t="s">
        <v>6096</v>
      </c>
      <c r="H11439" s="110" t="s">
        <v>6178</v>
      </c>
      <c r="I11439" s="110"/>
    </row>
    <row r="11440" spans="1:9" ht="11.25" customHeight="1" x14ac:dyDescent="0.2">
      <c r="A11440" s="181">
        <v>108166</v>
      </c>
      <c r="B11440" s="182" t="s">
        <v>9721</v>
      </c>
      <c r="C11440" s="182" t="s">
        <v>183</v>
      </c>
      <c r="D11440" s="184"/>
      <c r="E11440" s="188" t="s">
        <v>15193</v>
      </c>
      <c r="F11440" s="186">
        <v>0</v>
      </c>
      <c r="G11440" s="185" t="s">
        <v>6096</v>
      </c>
      <c r="H11440" s="110" t="s">
        <v>6434</v>
      </c>
      <c r="I11440" s="110"/>
    </row>
    <row r="11441" spans="1:9" ht="11.25" customHeight="1" x14ac:dyDescent="0.2">
      <c r="A11441" s="181">
        <v>108167</v>
      </c>
      <c r="B11441" s="182" t="s">
        <v>9720</v>
      </c>
      <c r="C11441" s="182" t="s">
        <v>178</v>
      </c>
      <c r="D11441" s="183"/>
      <c r="E11441" s="188" t="s">
        <v>15193</v>
      </c>
      <c r="F11441" s="186">
        <v>0</v>
      </c>
      <c r="G11441" s="185" t="s">
        <v>6096</v>
      </c>
      <c r="H11441" s="110" t="s">
        <v>6434</v>
      </c>
      <c r="I11441" s="110"/>
    </row>
    <row r="11442" spans="1:9" ht="11.25" customHeight="1" x14ac:dyDescent="0.2">
      <c r="A11442" s="181">
        <v>108168</v>
      </c>
      <c r="B11442" s="182" t="s">
        <v>4475</v>
      </c>
      <c r="C11442" s="182" t="s">
        <v>183</v>
      </c>
      <c r="D11442" s="183"/>
      <c r="E11442" s="188" t="s">
        <v>15193</v>
      </c>
      <c r="F11442" s="186">
        <v>0</v>
      </c>
      <c r="G11442" s="185" t="s">
        <v>6096</v>
      </c>
      <c r="H11442" s="110" t="s">
        <v>6434</v>
      </c>
      <c r="I11442" s="110"/>
    </row>
    <row r="11443" spans="1:9" ht="11.25" customHeight="1" x14ac:dyDescent="0.2">
      <c r="A11443" s="181">
        <v>108169</v>
      </c>
      <c r="B11443" s="182" t="s">
        <v>4474</v>
      </c>
      <c r="C11443" s="182" t="s">
        <v>171</v>
      </c>
      <c r="D11443" s="183"/>
      <c r="E11443" s="188" t="s">
        <v>15193</v>
      </c>
      <c r="F11443" s="186">
        <v>0</v>
      </c>
      <c r="G11443" s="185" t="s">
        <v>6096</v>
      </c>
      <c r="H11443" s="110" t="s">
        <v>6178</v>
      </c>
      <c r="I11443" s="110"/>
    </row>
    <row r="11444" spans="1:9" ht="11.25" customHeight="1" x14ac:dyDescent="0.2">
      <c r="A11444" s="181">
        <v>108170</v>
      </c>
      <c r="B11444" s="182" t="s">
        <v>5483</v>
      </c>
      <c r="C11444" s="182" t="s">
        <v>178</v>
      </c>
      <c r="D11444" s="183"/>
      <c r="E11444" s="188" t="s">
        <v>15193</v>
      </c>
      <c r="F11444" s="186">
        <v>0</v>
      </c>
      <c r="G11444" s="185" t="s">
        <v>6096</v>
      </c>
      <c r="H11444" s="110" t="s">
        <v>6178</v>
      </c>
      <c r="I11444" s="110"/>
    </row>
    <row r="11445" spans="1:9" ht="11.25" customHeight="1" x14ac:dyDescent="0.2">
      <c r="A11445" s="181">
        <v>108171</v>
      </c>
      <c r="B11445" s="182" t="s">
        <v>5484</v>
      </c>
      <c r="C11445" s="182" t="s">
        <v>178</v>
      </c>
      <c r="D11445" s="183"/>
      <c r="E11445" s="188" t="s">
        <v>15193</v>
      </c>
      <c r="F11445" s="186">
        <v>0</v>
      </c>
      <c r="G11445" s="185" t="s">
        <v>6096</v>
      </c>
      <c r="H11445" s="110" t="s">
        <v>6178</v>
      </c>
      <c r="I11445" s="110"/>
    </row>
    <row r="11446" spans="1:9" ht="11.25" customHeight="1" x14ac:dyDescent="0.2">
      <c r="A11446" s="181">
        <v>108172</v>
      </c>
      <c r="B11446" s="182" t="s">
        <v>9719</v>
      </c>
      <c r="C11446" s="182" t="s">
        <v>178</v>
      </c>
      <c r="D11446" s="183"/>
      <c r="E11446" s="188" t="s">
        <v>15193</v>
      </c>
      <c r="F11446" s="186">
        <v>0</v>
      </c>
      <c r="G11446" s="185" t="s">
        <v>6096</v>
      </c>
      <c r="H11446" s="110" t="s">
        <v>6434</v>
      </c>
      <c r="I11446" s="110"/>
    </row>
    <row r="11447" spans="1:9" ht="11.25" customHeight="1" x14ac:dyDescent="0.2">
      <c r="A11447" s="181">
        <v>108173</v>
      </c>
      <c r="B11447" s="182" t="s">
        <v>9718</v>
      </c>
      <c r="C11447" s="182" t="s">
        <v>178</v>
      </c>
      <c r="D11447" s="183"/>
      <c r="E11447" s="188" t="s">
        <v>15193</v>
      </c>
      <c r="F11447" s="186">
        <v>0</v>
      </c>
      <c r="G11447" s="185" t="s">
        <v>6096</v>
      </c>
      <c r="H11447" s="110" t="s">
        <v>6280</v>
      </c>
      <c r="I11447" s="110"/>
    </row>
    <row r="11448" spans="1:9" ht="11.25" customHeight="1" x14ac:dyDescent="0.2">
      <c r="A11448" s="181">
        <v>108174</v>
      </c>
      <c r="B11448" s="182" t="s">
        <v>9717</v>
      </c>
      <c r="C11448" s="182" t="s">
        <v>178</v>
      </c>
      <c r="D11448" s="184"/>
      <c r="E11448" s="188" t="s">
        <v>15193</v>
      </c>
      <c r="F11448" s="186">
        <v>0</v>
      </c>
      <c r="G11448" s="185" t="s">
        <v>6096</v>
      </c>
      <c r="H11448" s="110" t="s">
        <v>6280</v>
      </c>
      <c r="I11448" s="110"/>
    </row>
    <row r="11449" spans="1:9" ht="11.25" customHeight="1" x14ac:dyDescent="0.2">
      <c r="A11449" s="181">
        <v>108175</v>
      </c>
      <c r="B11449" s="182" t="s">
        <v>9716</v>
      </c>
      <c r="C11449" s="182" t="s">
        <v>178</v>
      </c>
      <c r="D11449" s="183"/>
      <c r="E11449" s="188" t="s">
        <v>15193</v>
      </c>
      <c r="F11449" s="186">
        <v>0</v>
      </c>
      <c r="G11449" s="185" t="s">
        <v>6096</v>
      </c>
      <c r="H11449" s="110" t="s">
        <v>6280</v>
      </c>
      <c r="I11449" s="110"/>
    </row>
    <row r="11450" spans="1:9" ht="11.25" customHeight="1" x14ac:dyDescent="0.2">
      <c r="A11450" s="181">
        <v>108176</v>
      </c>
      <c r="B11450" s="182" t="s">
        <v>9715</v>
      </c>
      <c r="C11450" s="182" t="s">
        <v>178</v>
      </c>
      <c r="D11450" s="184"/>
      <c r="E11450" s="188" t="s">
        <v>15193</v>
      </c>
      <c r="F11450" s="186">
        <v>0</v>
      </c>
      <c r="G11450" s="185" t="s">
        <v>6096</v>
      </c>
      <c r="H11450" s="110" t="s">
        <v>6280</v>
      </c>
      <c r="I11450" s="110"/>
    </row>
    <row r="11451" spans="1:9" ht="11.25" customHeight="1" x14ac:dyDescent="0.2">
      <c r="A11451" s="181">
        <v>108177</v>
      </c>
      <c r="B11451" s="182" t="s">
        <v>9714</v>
      </c>
      <c r="C11451" s="182" t="s">
        <v>178</v>
      </c>
      <c r="D11451" s="183"/>
      <c r="E11451" s="188" t="s">
        <v>15193</v>
      </c>
      <c r="F11451" s="186">
        <v>0</v>
      </c>
      <c r="G11451" s="185" t="s">
        <v>6096</v>
      </c>
      <c r="H11451" s="110" t="s">
        <v>6280</v>
      </c>
      <c r="I11451" s="110"/>
    </row>
    <row r="11452" spans="1:9" ht="11.25" customHeight="1" x14ac:dyDescent="0.2">
      <c r="A11452" s="181">
        <v>108178</v>
      </c>
      <c r="B11452" s="182" t="s">
        <v>9713</v>
      </c>
      <c r="C11452" s="182" t="s">
        <v>178</v>
      </c>
      <c r="D11452" s="183"/>
      <c r="E11452" s="188" t="s">
        <v>15193</v>
      </c>
      <c r="F11452" s="186">
        <v>0</v>
      </c>
      <c r="G11452" s="185" t="s">
        <v>6096</v>
      </c>
      <c r="H11452" s="110" t="s">
        <v>6116</v>
      </c>
      <c r="I11452" s="110"/>
    </row>
    <row r="11453" spans="1:9" ht="11.25" customHeight="1" x14ac:dyDescent="0.2">
      <c r="A11453" s="181">
        <v>108179</v>
      </c>
      <c r="B11453" s="182" t="s">
        <v>9712</v>
      </c>
      <c r="C11453" s="182" t="s">
        <v>178</v>
      </c>
      <c r="D11453" s="183"/>
      <c r="E11453" s="188" t="s">
        <v>15193</v>
      </c>
      <c r="F11453" s="186">
        <v>0</v>
      </c>
      <c r="G11453" s="185" t="s">
        <v>6096</v>
      </c>
      <c r="H11453" s="110" t="s">
        <v>6168</v>
      </c>
      <c r="I11453" s="110"/>
    </row>
    <row r="11454" spans="1:9" ht="11.25" customHeight="1" x14ac:dyDescent="0.2">
      <c r="A11454" s="181">
        <v>108180</v>
      </c>
      <c r="B11454" s="182" t="s">
        <v>4962</v>
      </c>
      <c r="C11454" s="182" t="s">
        <v>178</v>
      </c>
      <c r="D11454" s="183"/>
      <c r="E11454" s="188" t="s">
        <v>15193</v>
      </c>
      <c r="F11454" s="186">
        <v>0</v>
      </c>
      <c r="G11454" s="185" t="s">
        <v>6096</v>
      </c>
      <c r="H11454" s="110" t="s">
        <v>6434</v>
      </c>
      <c r="I11454" s="110"/>
    </row>
    <row r="11455" spans="1:9" ht="11.25" customHeight="1" x14ac:dyDescent="0.2">
      <c r="A11455" s="181">
        <v>108181</v>
      </c>
      <c r="B11455" s="182" t="s">
        <v>9711</v>
      </c>
      <c r="C11455" s="182" t="s">
        <v>178</v>
      </c>
      <c r="D11455" s="183"/>
      <c r="E11455" s="188" t="s">
        <v>15193</v>
      </c>
      <c r="F11455" s="186">
        <v>0</v>
      </c>
      <c r="G11455" s="185" t="s">
        <v>6096</v>
      </c>
      <c r="H11455" s="110" t="s">
        <v>6434</v>
      </c>
      <c r="I11455" s="110"/>
    </row>
    <row r="11456" spans="1:9" ht="11.25" customHeight="1" x14ac:dyDescent="0.2">
      <c r="A11456" s="181">
        <v>108182</v>
      </c>
      <c r="B11456" s="182" t="s">
        <v>9710</v>
      </c>
      <c r="C11456" s="182" t="s">
        <v>178</v>
      </c>
      <c r="D11456" s="184"/>
      <c r="E11456" s="188" t="s">
        <v>15193</v>
      </c>
      <c r="F11456" s="186">
        <v>0</v>
      </c>
      <c r="G11456" s="185" t="s">
        <v>13679</v>
      </c>
      <c r="H11456" s="110" t="s">
        <v>13680</v>
      </c>
      <c r="I11456" s="110"/>
    </row>
    <row r="11457" spans="1:9" ht="11.25" customHeight="1" x14ac:dyDescent="0.2">
      <c r="A11457" s="181">
        <v>108183</v>
      </c>
      <c r="B11457" s="182" t="s">
        <v>5485</v>
      </c>
      <c r="C11457" s="182" t="s">
        <v>178</v>
      </c>
      <c r="D11457" s="184"/>
      <c r="E11457" s="188" t="s">
        <v>15193</v>
      </c>
      <c r="F11457" s="186">
        <v>0</v>
      </c>
      <c r="G11457" s="185" t="s">
        <v>7363</v>
      </c>
      <c r="H11457" s="110" t="s">
        <v>6340</v>
      </c>
      <c r="I11457" s="110"/>
    </row>
    <row r="11458" spans="1:9" ht="11.25" customHeight="1" x14ac:dyDescent="0.2">
      <c r="A11458" s="181">
        <v>108184</v>
      </c>
      <c r="B11458" s="182" t="s">
        <v>4794</v>
      </c>
      <c r="C11458" s="182" t="s">
        <v>178</v>
      </c>
      <c r="D11458" s="184"/>
      <c r="E11458" s="188" t="s">
        <v>15193</v>
      </c>
      <c r="F11458" s="186">
        <v>0</v>
      </c>
      <c r="G11458" s="185" t="s">
        <v>13681</v>
      </c>
      <c r="H11458" s="110" t="s">
        <v>6340</v>
      </c>
      <c r="I11458" s="110"/>
    </row>
    <row r="11459" spans="1:9" ht="11.25" customHeight="1" x14ac:dyDescent="0.2">
      <c r="A11459" s="181">
        <v>108185</v>
      </c>
      <c r="B11459" s="182" t="s">
        <v>4809</v>
      </c>
      <c r="C11459" s="182" t="s">
        <v>178</v>
      </c>
      <c r="D11459" s="183"/>
      <c r="E11459" s="188" t="s">
        <v>15193</v>
      </c>
      <c r="F11459" s="186">
        <v>0</v>
      </c>
      <c r="G11459" s="185" t="s">
        <v>7037</v>
      </c>
      <c r="H11459" s="110" t="s">
        <v>6340</v>
      </c>
      <c r="I11459" s="110"/>
    </row>
    <row r="11460" spans="1:9" ht="11.25" customHeight="1" x14ac:dyDescent="0.2">
      <c r="A11460" s="181">
        <v>108186</v>
      </c>
      <c r="B11460" s="182" t="s">
        <v>9709</v>
      </c>
      <c r="C11460" s="182" t="s">
        <v>178</v>
      </c>
      <c r="D11460" s="183"/>
      <c r="E11460" s="188" t="s">
        <v>15193</v>
      </c>
      <c r="F11460" s="186">
        <v>0</v>
      </c>
      <c r="G11460" s="185" t="s">
        <v>12893</v>
      </c>
      <c r="H11460" s="110" t="s">
        <v>6340</v>
      </c>
      <c r="I11460" s="110"/>
    </row>
    <row r="11461" spans="1:9" ht="11.25" customHeight="1" x14ac:dyDescent="0.2">
      <c r="A11461" s="181">
        <v>108187</v>
      </c>
      <c r="B11461" s="182" t="s">
        <v>5756</v>
      </c>
      <c r="C11461" s="182" t="s">
        <v>178</v>
      </c>
      <c r="D11461" s="184">
        <v>44592</v>
      </c>
      <c r="E11461" s="188" t="s">
        <v>7328</v>
      </c>
      <c r="F11461" s="186">
        <v>0</v>
      </c>
      <c r="G11461" s="185" t="s">
        <v>6375</v>
      </c>
      <c r="H11461" s="110" t="s">
        <v>6340</v>
      </c>
      <c r="I11461" s="110"/>
    </row>
    <row r="11462" spans="1:9" ht="11.25" customHeight="1" x14ac:dyDescent="0.2">
      <c r="A11462" s="181">
        <v>108188</v>
      </c>
      <c r="B11462" s="182" t="s">
        <v>9259</v>
      </c>
      <c r="C11462" s="182" t="s">
        <v>178</v>
      </c>
      <c r="D11462" s="184"/>
      <c r="E11462" s="188" t="s">
        <v>15193</v>
      </c>
      <c r="F11462" s="186">
        <v>6817690</v>
      </c>
      <c r="G11462" s="185" t="s">
        <v>6096</v>
      </c>
      <c r="H11462" s="110" t="s">
        <v>6194</v>
      </c>
      <c r="I11462" s="110"/>
    </row>
    <row r="11463" spans="1:9" ht="11.25" customHeight="1" x14ac:dyDescent="0.2">
      <c r="A11463" s="181">
        <v>108189</v>
      </c>
      <c r="B11463" s="182" t="s">
        <v>5755</v>
      </c>
      <c r="C11463" s="182" t="s">
        <v>178</v>
      </c>
      <c r="D11463" s="183"/>
      <c r="E11463" s="188" t="s">
        <v>15193</v>
      </c>
      <c r="F11463" s="186">
        <v>0</v>
      </c>
      <c r="G11463" s="185" t="s">
        <v>7037</v>
      </c>
      <c r="H11463" s="110" t="s">
        <v>6340</v>
      </c>
      <c r="I11463" s="110"/>
    </row>
    <row r="11464" spans="1:9" ht="11.25" customHeight="1" x14ac:dyDescent="0.2">
      <c r="A11464" s="181">
        <v>108190</v>
      </c>
      <c r="B11464" s="182" t="s">
        <v>5687</v>
      </c>
      <c r="C11464" s="182" t="s">
        <v>178</v>
      </c>
      <c r="D11464" s="184"/>
      <c r="E11464" s="188" t="s">
        <v>15193</v>
      </c>
      <c r="F11464" s="186">
        <v>0</v>
      </c>
      <c r="G11464" s="185" t="s">
        <v>6096</v>
      </c>
      <c r="H11464" s="110" t="s">
        <v>6340</v>
      </c>
      <c r="I11464" s="110"/>
    </row>
    <row r="11465" spans="1:9" ht="11.25" customHeight="1" x14ac:dyDescent="0.2">
      <c r="A11465" s="181">
        <v>108191</v>
      </c>
      <c r="B11465" s="182" t="s">
        <v>9708</v>
      </c>
      <c r="C11465" s="182" t="s">
        <v>178</v>
      </c>
      <c r="D11465" s="183"/>
      <c r="E11465" s="188" t="s">
        <v>15193</v>
      </c>
      <c r="F11465" s="186">
        <v>0</v>
      </c>
      <c r="G11465" s="185" t="s">
        <v>7363</v>
      </c>
      <c r="H11465" s="110" t="s">
        <v>6340</v>
      </c>
      <c r="I11465" s="110"/>
    </row>
    <row r="11466" spans="1:9" ht="11.25" customHeight="1" x14ac:dyDescent="0.2">
      <c r="A11466" s="181">
        <v>108192</v>
      </c>
      <c r="B11466" s="182" t="s">
        <v>5686</v>
      </c>
      <c r="C11466" s="182" t="s">
        <v>178</v>
      </c>
      <c r="D11466" s="183"/>
      <c r="E11466" s="188" t="s">
        <v>15193</v>
      </c>
      <c r="F11466" s="186">
        <v>0</v>
      </c>
      <c r="G11466" s="185" t="s">
        <v>7363</v>
      </c>
      <c r="H11466" s="110" t="s">
        <v>6340</v>
      </c>
      <c r="I11466" s="110"/>
    </row>
    <row r="11467" spans="1:9" ht="11.25" customHeight="1" x14ac:dyDescent="0.2">
      <c r="A11467" s="181">
        <v>108193</v>
      </c>
      <c r="B11467" s="182" t="s">
        <v>5576</v>
      </c>
      <c r="C11467" s="182" t="s">
        <v>178</v>
      </c>
      <c r="D11467" s="183"/>
      <c r="E11467" s="188" t="s">
        <v>15193</v>
      </c>
      <c r="F11467" s="186">
        <v>0</v>
      </c>
      <c r="G11467" s="185" t="s">
        <v>6683</v>
      </c>
      <c r="H11467" s="110" t="s">
        <v>6340</v>
      </c>
      <c r="I11467" s="110"/>
    </row>
    <row r="11468" spans="1:9" ht="11.25" customHeight="1" x14ac:dyDescent="0.2">
      <c r="A11468" s="181">
        <v>108194</v>
      </c>
      <c r="B11468" s="182" t="s">
        <v>5573</v>
      </c>
      <c r="C11468" s="182" t="s">
        <v>178</v>
      </c>
      <c r="D11468" s="183"/>
      <c r="E11468" s="188" t="s">
        <v>15193</v>
      </c>
      <c r="F11468" s="186">
        <v>0</v>
      </c>
      <c r="G11468" s="185" t="s">
        <v>6962</v>
      </c>
      <c r="H11468" s="110" t="s">
        <v>6340</v>
      </c>
      <c r="I11468" s="110"/>
    </row>
    <row r="11469" spans="1:9" ht="11.25" customHeight="1" x14ac:dyDescent="0.2">
      <c r="A11469" s="181">
        <v>108195</v>
      </c>
      <c r="B11469" s="182" t="s">
        <v>5684</v>
      </c>
      <c r="C11469" s="182" t="s">
        <v>178</v>
      </c>
      <c r="D11469" s="184"/>
      <c r="E11469" s="188" t="s">
        <v>15193</v>
      </c>
      <c r="F11469" s="186">
        <v>0</v>
      </c>
      <c r="G11469" s="185" t="s">
        <v>6096</v>
      </c>
      <c r="H11469" s="110" t="s">
        <v>6340</v>
      </c>
      <c r="I11469" s="110"/>
    </row>
    <row r="11470" spans="1:9" ht="11.25" customHeight="1" x14ac:dyDescent="0.2">
      <c r="A11470" s="181">
        <v>108196</v>
      </c>
      <c r="B11470" s="182" t="s">
        <v>9707</v>
      </c>
      <c r="C11470" s="182" t="s">
        <v>178</v>
      </c>
      <c r="D11470" s="184"/>
      <c r="E11470" s="188" t="s">
        <v>15193</v>
      </c>
      <c r="F11470" s="186">
        <v>0</v>
      </c>
      <c r="G11470" s="185" t="s">
        <v>13682</v>
      </c>
      <c r="H11470" s="110" t="s">
        <v>6340</v>
      </c>
      <c r="I11470" s="110"/>
    </row>
    <row r="11471" spans="1:9" ht="11.25" customHeight="1" x14ac:dyDescent="0.2">
      <c r="A11471" s="181">
        <v>108197</v>
      </c>
      <c r="B11471" s="182" t="s">
        <v>5591</v>
      </c>
      <c r="C11471" s="182" t="s">
        <v>178</v>
      </c>
      <c r="D11471" s="184"/>
      <c r="E11471" s="188" t="s">
        <v>15193</v>
      </c>
      <c r="F11471" s="186">
        <v>0</v>
      </c>
      <c r="G11471" s="185" t="s">
        <v>13683</v>
      </c>
      <c r="H11471" s="110" t="s">
        <v>6350</v>
      </c>
      <c r="I11471" s="110"/>
    </row>
    <row r="11472" spans="1:9" ht="11.25" customHeight="1" x14ac:dyDescent="0.2">
      <c r="A11472" s="181">
        <v>108198</v>
      </c>
      <c r="B11472" s="182" t="s">
        <v>5705</v>
      </c>
      <c r="C11472" s="182" t="s">
        <v>178</v>
      </c>
      <c r="D11472" s="183"/>
      <c r="E11472" s="188" t="s">
        <v>15193</v>
      </c>
      <c r="F11472" s="186">
        <v>0</v>
      </c>
      <c r="G11472" s="185" t="s">
        <v>13684</v>
      </c>
      <c r="H11472" s="110" t="s">
        <v>6340</v>
      </c>
      <c r="I11472" s="110"/>
    </row>
    <row r="11473" spans="1:9" ht="11.25" customHeight="1" x14ac:dyDescent="0.2">
      <c r="A11473" s="181">
        <v>108199</v>
      </c>
      <c r="B11473" s="182" t="s">
        <v>5665</v>
      </c>
      <c r="C11473" s="182" t="s">
        <v>178</v>
      </c>
      <c r="D11473" s="184"/>
      <c r="E11473" s="188" t="s">
        <v>15193</v>
      </c>
      <c r="F11473" s="186">
        <v>0</v>
      </c>
      <c r="G11473" s="185" t="s">
        <v>13367</v>
      </c>
      <c r="H11473" s="110" t="s">
        <v>6350</v>
      </c>
      <c r="I11473" s="110"/>
    </row>
    <row r="11474" spans="1:9" ht="11.25" customHeight="1" x14ac:dyDescent="0.2">
      <c r="A11474" s="181">
        <v>108200</v>
      </c>
      <c r="B11474" s="182" t="s">
        <v>5574</v>
      </c>
      <c r="C11474" s="182" t="s">
        <v>178</v>
      </c>
      <c r="D11474" s="183"/>
      <c r="E11474" s="188" t="s">
        <v>15193</v>
      </c>
      <c r="F11474" s="186">
        <v>0</v>
      </c>
      <c r="G11474" s="185" t="s">
        <v>13686</v>
      </c>
      <c r="H11474" s="110" t="s">
        <v>6350</v>
      </c>
      <c r="I11474" s="110"/>
    </row>
    <row r="11475" spans="1:9" ht="11.25" customHeight="1" x14ac:dyDescent="0.2">
      <c r="A11475" s="181">
        <v>108201</v>
      </c>
      <c r="B11475" s="182" t="s">
        <v>9706</v>
      </c>
      <c r="C11475" s="182" t="s">
        <v>178</v>
      </c>
      <c r="D11475" s="183"/>
      <c r="E11475" s="188" t="s">
        <v>15193</v>
      </c>
      <c r="F11475" s="186">
        <v>0</v>
      </c>
      <c r="G11475" s="185" t="s">
        <v>13686</v>
      </c>
      <c r="H11475" s="110" t="s">
        <v>6350</v>
      </c>
      <c r="I11475" s="110"/>
    </row>
    <row r="11476" spans="1:9" ht="11.25" customHeight="1" x14ac:dyDescent="0.2">
      <c r="A11476" s="181">
        <v>108202</v>
      </c>
      <c r="B11476" s="182" t="s">
        <v>9705</v>
      </c>
      <c r="C11476" s="182" t="s">
        <v>178</v>
      </c>
      <c r="D11476" s="183"/>
      <c r="E11476" s="188" t="s">
        <v>15193</v>
      </c>
      <c r="F11476" s="186">
        <v>0</v>
      </c>
      <c r="G11476" s="185" t="s">
        <v>13366</v>
      </c>
      <c r="H11476" s="110" t="s">
        <v>6350</v>
      </c>
      <c r="I11476" s="110"/>
    </row>
    <row r="11477" spans="1:9" ht="11.25" customHeight="1" x14ac:dyDescent="0.2">
      <c r="A11477" s="181">
        <v>108203</v>
      </c>
      <c r="B11477" s="182" t="s">
        <v>9704</v>
      </c>
      <c r="C11477" s="182" t="s">
        <v>178</v>
      </c>
      <c r="D11477" s="183"/>
      <c r="E11477" s="188" t="s">
        <v>15193</v>
      </c>
      <c r="F11477" s="186">
        <v>0</v>
      </c>
      <c r="G11477" s="185" t="s">
        <v>7039</v>
      </c>
      <c r="H11477" s="110" t="s">
        <v>6350</v>
      </c>
      <c r="I11477" s="110"/>
    </row>
    <row r="11478" spans="1:9" ht="11.25" customHeight="1" x14ac:dyDescent="0.2">
      <c r="A11478" s="181">
        <v>108204</v>
      </c>
      <c r="B11478" s="182" t="s">
        <v>5584</v>
      </c>
      <c r="C11478" s="182" t="s">
        <v>178</v>
      </c>
      <c r="D11478" s="183">
        <v>43717</v>
      </c>
      <c r="E11478" s="188" t="s">
        <v>15195</v>
      </c>
      <c r="F11478" s="186">
        <v>0</v>
      </c>
      <c r="G11478" s="185" t="s">
        <v>6660</v>
      </c>
      <c r="H11478" s="110" t="s">
        <v>6350</v>
      </c>
      <c r="I11478" s="110"/>
    </row>
    <row r="11479" spans="1:9" ht="11.25" customHeight="1" x14ac:dyDescent="0.2">
      <c r="A11479" s="181">
        <v>108205</v>
      </c>
      <c r="B11479" s="182" t="s">
        <v>8284</v>
      </c>
      <c r="C11479" s="182" t="s">
        <v>178</v>
      </c>
      <c r="D11479" s="184"/>
      <c r="E11479" s="188" t="s">
        <v>15193</v>
      </c>
      <c r="F11479" s="186">
        <v>3237841</v>
      </c>
      <c r="G11479" s="185" t="s">
        <v>13365</v>
      </c>
      <c r="H11479" s="110" t="s">
        <v>6350</v>
      </c>
      <c r="I11479" s="110"/>
    </row>
    <row r="11480" spans="1:9" ht="11.25" customHeight="1" x14ac:dyDescent="0.2">
      <c r="A11480" s="181">
        <v>108206</v>
      </c>
      <c r="B11480" s="182" t="s">
        <v>9703</v>
      </c>
      <c r="C11480" s="182" t="s">
        <v>178</v>
      </c>
      <c r="D11480" s="183">
        <v>43717</v>
      </c>
      <c r="E11480" s="188" t="s">
        <v>15195</v>
      </c>
      <c r="F11480" s="186">
        <v>0</v>
      </c>
      <c r="G11480" s="185" t="s">
        <v>13687</v>
      </c>
      <c r="H11480" s="110" t="s">
        <v>6350</v>
      </c>
      <c r="I11480" s="110"/>
    </row>
    <row r="11481" spans="1:9" ht="11.25" customHeight="1" x14ac:dyDescent="0.2">
      <c r="A11481" s="181">
        <v>108207</v>
      </c>
      <c r="B11481" s="182" t="s">
        <v>8283</v>
      </c>
      <c r="C11481" s="182" t="s">
        <v>178</v>
      </c>
      <c r="D11481" s="183"/>
      <c r="E11481" s="188" t="s">
        <v>15193</v>
      </c>
      <c r="F11481" s="186">
        <v>5781934</v>
      </c>
      <c r="G11481" s="185" t="s">
        <v>13687</v>
      </c>
      <c r="H11481" s="110" t="s">
        <v>6350</v>
      </c>
      <c r="I11481" s="110"/>
    </row>
    <row r="11482" spans="1:9" ht="11.25" customHeight="1" x14ac:dyDescent="0.2">
      <c r="A11482" s="181">
        <v>108208</v>
      </c>
      <c r="B11482" s="182" t="s">
        <v>4522</v>
      </c>
      <c r="C11482" s="182" t="s">
        <v>178</v>
      </c>
      <c r="D11482" s="183"/>
      <c r="E11482" s="188" t="s">
        <v>15193</v>
      </c>
      <c r="F11482" s="186">
        <v>0</v>
      </c>
      <c r="G11482" s="185" t="s">
        <v>13688</v>
      </c>
      <c r="H11482" s="110" t="s">
        <v>6350</v>
      </c>
      <c r="I11482" s="110"/>
    </row>
    <row r="11483" spans="1:9" ht="11.25" customHeight="1" x14ac:dyDescent="0.2">
      <c r="A11483" s="181">
        <v>108209</v>
      </c>
      <c r="B11483" s="182" t="s">
        <v>5745</v>
      </c>
      <c r="C11483" s="182" t="s">
        <v>178</v>
      </c>
      <c r="D11483" s="183"/>
      <c r="E11483" s="188" t="s">
        <v>15193</v>
      </c>
      <c r="F11483" s="186">
        <v>0</v>
      </c>
      <c r="G11483" s="185" t="s">
        <v>13688</v>
      </c>
      <c r="H11483" s="110" t="s">
        <v>6350</v>
      </c>
      <c r="I11483" s="110"/>
    </row>
    <row r="11484" spans="1:9" ht="11.25" customHeight="1" x14ac:dyDescent="0.2">
      <c r="A11484" s="181">
        <v>108210</v>
      </c>
      <c r="B11484" s="182" t="s">
        <v>5565</v>
      </c>
      <c r="C11484" s="182" t="s">
        <v>178</v>
      </c>
      <c r="D11484" s="183"/>
      <c r="E11484" s="188" t="s">
        <v>15193</v>
      </c>
      <c r="F11484" s="186">
        <v>0</v>
      </c>
      <c r="G11484" s="185" t="s">
        <v>13689</v>
      </c>
      <c r="H11484" s="110" t="s">
        <v>6350</v>
      </c>
      <c r="I11484" s="110"/>
    </row>
    <row r="11485" spans="1:9" ht="11.25" customHeight="1" x14ac:dyDescent="0.2">
      <c r="A11485" s="181">
        <v>108211</v>
      </c>
      <c r="B11485" s="182" t="s">
        <v>9702</v>
      </c>
      <c r="C11485" s="182" t="s">
        <v>178</v>
      </c>
      <c r="D11485" s="183"/>
      <c r="E11485" s="188" t="s">
        <v>15193</v>
      </c>
      <c r="F11485" s="186">
        <v>0</v>
      </c>
      <c r="G11485" s="185" t="s">
        <v>13691</v>
      </c>
      <c r="H11485" s="110" t="s">
        <v>6340</v>
      </c>
      <c r="I11485" s="110"/>
    </row>
    <row r="11486" spans="1:9" ht="11.25" customHeight="1" x14ac:dyDescent="0.2">
      <c r="A11486" s="181">
        <v>108212</v>
      </c>
      <c r="B11486" s="182" t="s">
        <v>9701</v>
      </c>
      <c r="C11486" s="182" t="s">
        <v>178</v>
      </c>
      <c r="D11486" s="183"/>
      <c r="E11486" s="188" t="s">
        <v>15193</v>
      </c>
      <c r="F11486" s="186">
        <v>0</v>
      </c>
      <c r="G11486" s="185" t="s">
        <v>13692</v>
      </c>
      <c r="H11486" s="110" t="s">
        <v>6340</v>
      </c>
      <c r="I11486" s="110"/>
    </row>
    <row r="11487" spans="1:9" ht="11.25" customHeight="1" x14ac:dyDescent="0.2">
      <c r="A11487" s="181">
        <v>108213</v>
      </c>
      <c r="B11487" s="182" t="s">
        <v>5746</v>
      </c>
      <c r="C11487" s="182" t="s">
        <v>178</v>
      </c>
      <c r="D11487" s="183"/>
      <c r="E11487" s="188" t="s">
        <v>15193</v>
      </c>
      <c r="F11487" s="186">
        <v>0</v>
      </c>
      <c r="G11487" s="185" t="s">
        <v>13693</v>
      </c>
      <c r="H11487" s="110" t="s">
        <v>6340</v>
      </c>
      <c r="I11487" s="110"/>
    </row>
    <row r="11488" spans="1:9" ht="11.25" customHeight="1" x14ac:dyDescent="0.2">
      <c r="A11488" s="181">
        <v>108214</v>
      </c>
      <c r="B11488" s="182" t="s">
        <v>4528</v>
      </c>
      <c r="C11488" s="182" t="s">
        <v>178</v>
      </c>
      <c r="D11488" s="183"/>
      <c r="E11488" s="188" t="s">
        <v>15193</v>
      </c>
      <c r="F11488" s="186">
        <v>0</v>
      </c>
      <c r="G11488" s="185" t="s">
        <v>13695</v>
      </c>
      <c r="H11488" s="110" t="s">
        <v>6340</v>
      </c>
      <c r="I11488" s="110"/>
    </row>
    <row r="11489" spans="1:9" ht="11.25" customHeight="1" x14ac:dyDescent="0.2">
      <c r="A11489" s="181">
        <v>108215</v>
      </c>
      <c r="B11489" s="182" t="s">
        <v>9700</v>
      </c>
      <c r="C11489" s="182" t="s">
        <v>178</v>
      </c>
      <c r="D11489" s="183"/>
      <c r="E11489" s="188" t="s">
        <v>15193</v>
      </c>
      <c r="F11489" s="186">
        <v>0</v>
      </c>
      <c r="G11489" s="185" t="s">
        <v>13696</v>
      </c>
      <c r="H11489" s="110" t="s">
        <v>6340</v>
      </c>
      <c r="I11489" s="110"/>
    </row>
    <row r="11490" spans="1:9" ht="11.25" customHeight="1" x14ac:dyDescent="0.2">
      <c r="A11490" s="181">
        <v>108216</v>
      </c>
      <c r="B11490" s="182" t="s">
        <v>9699</v>
      </c>
      <c r="C11490" s="182" t="s">
        <v>178</v>
      </c>
      <c r="D11490" s="184"/>
      <c r="E11490" s="188" t="s">
        <v>15193</v>
      </c>
      <c r="F11490" s="186">
        <v>0</v>
      </c>
      <c r="G11490" s="185" t="s">
        <v>13697</v>
      </c>
      <c r="H11490" s="110" t="s">
        <v>6340</v>
      </c>
      <c r="I11490" s="110"/>
    </row>
    <row r="11491" spans="1:9" ht="11.25" customHeight="1" x14ac:dyDescent="0.2">
      <c r="A11491" s="181">
        <v>108217</v>
      </c>
      <c r="B11491" s="182" t="s">
        <v>9698</v>
      </c>
      <c r="C11491" s="182" t="s">
        <v>178</v>
      </c>
      <c r="D11491" s="183"/>
      <c r="E11491" s="188" t="s">
        <v>15193</v>
      </c>
      <c r="F11491" s="186">
        <v>0</v>
      </c>
      <c r="G11491" s="185" t="s">
        <v>7841</v>
      </c>
      <c r="H11491" s="110" t="s">
        <v>6149</v>
      </c>
      <c r="I11491" s="110"/>
    </row>
    <row r="11492" spans="1:9" ht="11.25" customHeight="1" x14ac:dyDescent="0.2">
      <c r="A11492" s="181">
        <v>108218</v>
      </c>
      <c r="B11492" s="182" t="s">
        <v>9697</v>
      </c>
      <c r="C11492" s="182" t="s">
        <v>178</v>
      </c>
      <c r="D11492" s="183"/>
      <c r="E11492" s="188" t="s">
        <v>15193</v>
      </c>
      <c r="F11492" s="186">
        <v>0</v>
      </c>
      <c r="G11492" s="185" t="s">
        <v>13698</v>
      </c>
      <c r="H11492" s="110" t="s">
        <v>6350</v>
      </c>
      <c r="I11492" s="110"/>
    </row>
    <row r="11493" spans="1:9" ht="11.25" customHeight="1" x14ac:dyDescent="0.2">
      <c r="A11493" s="181">
        <v>108219</v>
      </c>
      <c r="B11493" s="182" t="s">
        <v>9696</v>
      </c>
      <c r="C11493" s="182" t="s">
        <v>178</v>
      </c>
      <c r="D11493" s="183"/>
      <c r="E11493" s="188" t="s">
        <v>15193</v>
      </c>
      <c r="F11493" s="186">
        <v>0</v>
      </c>
      <c r="G11493" s="185" t="s">
        <v>13700</v>
      </c>
      <c r="H11493" s="110" t="s">
        <v>6236</v>
      </c>
      <c r="I11493" s="110"/>
    </row>
    <row r="11494" spans="1:9" ht="11.25" customHeight="1" x14ac:dyDescent="0.2">
      <c r="A11494" s="181">
        <v>108220</v>
      </c>
      <c r="B11494" s="182" t="s">
        <v>9695</v>
      </c>
      <c r="C11494" s="182" t="s">
        <v>178</v>
      </c>
      <c r="D11494" s="183"/>
      <c r="E11494" s="188" t="s">
        <v>15193</v>
      </c>
      <c r="F11494" s="186">
        <v>0</v>
      </c>
      <c r="G11494" s="185" t="s">
        <v>13702</v>
      </c>
      <c r="H11494" s="110" t="s">
        <v>6236</v>
      </c>
      <c r="I11494" s="110"/>
    </row>
    <row r="11495" spans="1:9" ht="11.25" customHeight="1" x14ac:dyDescent="0.2">
      <c r="A11495" s="181">
        <v>108221</v>
      </c>
      <c r="B11495" s="182" t="s">
        <v>9694</v>
      </c>
      <c r="C11495" s="182" t="s">
        <v>183</v>
      </c>
      <c r="D11495" s="183"/>
      <c r="E11495" s="188" t="s">
        <v>15193</v>
      </c>
      <c r="F11495" s="186">
        <v>0</v>
      </c>
      <c r="G11495" s="185" t="s">
        <v>13704</v>
      </c>
      <c r="H11495" s="110" t="s">
        <v>6236</v>
      </c>
      <c r="I11495" s="110"/>
    </row>
    <row r="11496" spans="1:9" ht="11.25" customHeight="1" x14ac:dyDescent="0.2">
      <c r="A11496" s="181">
        <v>108222</v>
      </c>
      <c r="B11496" s="182" t="s">
        <v>9693</v>
      </c>
      <c r="C11496" s="182" t="s">
        <v>178</v>
      </c>
      <c r="D11496" s="183"/>
      <c r="E11496" s="188" t="s">
        <v>15193</v>
      </c>
      <c r="F11496" s="186">
        <v>0</v>
      </c>
      <c r="G11496" s="185" t="s">
        <v>13706</v>
      </c>
      <c r="H11496" s="110" t="s">
        <v>6236</v>
      </c>
      <c r="I11496" s="110"/>
    </row>
    <row r="11497" spans="1:9" ht="11.25" customHeight="1" x14ac:dyDescent="0.2">
      <c r="A11497" s="181">
        <v>108223</v>
      </c>
      <c r="B11497" s="182" t="s">
        <v>9692</v>
      </c>
      <c r="C11497" s="182" t="s">
        <v>178</v>
      </c>
      <c r="D11497" s="183"/>
      <c r="E11497" s="188" t="s">
        <v>15193</v>
      </c>
      <c r="F11497" s="186">
        <v>0</v>
      </c>
      <c r="G11497" s="185" t="s">
        <v>13707</v>
      </c>
      <c r="H11497" s="110" t="s">
        <v>6236</v>
      </c>
      <c r="I11497" s="110"/>
    </row>
    <row r="11498" spans="1:9" ht="11.25" customHeight="1" x14ac:dyDescent="0.2">
      <c r="A11498" s="181">
        <v>108224</v>
      </c>
      <c r="B11498" s="182" t="s">
        <v>9691</v>
      </c>
      <c r="C11498" s="182" t="s">
        <v>178</v>
      </c>
      <c r="D11498" s="184"/>
      <c r="E11498" s="188" t="s">
        <v>15193</v>
      </c>
      <c r="F11498" s="186">
        <v>0</v>
      </c>
      <c r="G11498" s="185" t="s">
        <v>6096</v>
      </c>
      <c r="H11498" s="110" t="s">
        <v>7291</v>
      </c>
      <c r="I11498" s="110"/>
    </row>
    <row r="11499" spans="1:9" ht="11.25" customHeight="1" x14ac:dyDescent="0.2">
      <c r="A11499" s="181">
        <v>108225</v>
      </c>
      <c r="B11499" s="182" t="s">
        <v>9690</v>
      </c>
      <c r="C11499" s="182" t="s">
        <v>178</v>
      </c>
      <c r="D11499" s="183"/>
      <c r="E11499" s="188" t="s">
        <v>15193</v>
      </c>
      <c r="F11499" s="186">
        <v>0</v>
      </c>
      <c r="G11499" s="185" t="s">
        <v>13710</v>
      </c>
      <c r="H11499" s="110" t="s">
        <v>6236</v>
      </c>
      <c r="I11499" s="110"/>
    </row>
    <row r="11500" spans="1:9" ht="11.25" customHeight="1" x14ac:dyDescent="0.2">
      <c r="A11500" s="181">
        <v>108226</v>
      </c>
      <c r="B11500" s="182" t="s">
        <v>9689</v>
      </c>
      <c r="C11500" s="182" t="s">
        <v>178</v>
      </c>
      <c r="D11500" s="183"/>
      <c r="E11500" s="188" t="s">
        <v>15193</v>
      </c>
      <c r="F11500" s="186">
        <v>0</v>
      </c>
      <c r="G11500" s="185" t="s">
        <v>13712</v>
      </c>
      <c r="H11500" s="110" t="s">
        <v>6236</v>
      </c>
      <c r="I11500" s="110"/>
    </row>
    <row r="11501" spans="1:9" ht="11.25" customHeight="1" x14ac:dyDescent="0.2">
      <c r="A11501" s="181">
        <v>108227</v>
      </c>
      <c r="B11501" s="182" t="s">
        <v>9688</v>
      </c>
      <c r="C11501" s="182" t="s">
        <v>178</v>
      </c>
      <c r="D11501" s="183"/>
      <c r="E11501" s="188" t="s">
        <v>15193</v>
      </c>
      <c r="F11501" s="186">
        <v>0</v>
      </c>
      <c r="G11501" s="185" t="s">
        <v>6096</v>
      </c>
      <c r="H11501" s="110" t="s">
        <v>6236</v>
      </c>
      <c r="I11501" s="110"/>
    </row>
    <row r="11502" spans="1:9" ht="11.25" customHeight="1" x14ac:dyDescent="0.2">
      <c r="A11502" s="181">
        <v>108228</v>
      </c>
      <c r="B11502" s="182" t="s">
        <v>9687</v>
      </c>
      <c r="C11502" s="182" t="s">
        <v>178</v>
      </c>
      <c r="D11502" s="183"/>
      <c r="E11502" s="188" t="s">
        <v>15193</v>
      </c>
      <c r="F11502" s="186">
        <v>0</v>
      </c>
      <c r="G11502" s="185" t="s">
        <v>13713</v>
      </c>
      <c r="H11502" s="110" t="s">
        <v>6236</v>
      </c>
      <c r="I11502" s="110"/>
    </row>
    <row r="11503" spans="1:9" ht="11.25" customHeight="1" x14ac:dyDescent="0.2">
      <c r="A11503" s="181">
        <v>108229</v>
      </c>
      <c r="B11503" s="182" t="s">
        <v>9686</v>
      </c>
      <c r="C11503" s="182" t="s">
        <v>178</v>
      </c>
      <c r="D11503" s="183"/>
      <c r="E11503" s="188" t="s">
        <v>15193</v>
      </c>
      <c r="F11503" s="186">
        <v>0</v>
      </c>
      <c r="G11503" s="185" t="s">
        <v>11349</v>
      </c>
      <c r="H11503" s="110" t="s">
        <v>6236</v>
      </c>
      <c r="I11503" s="110"/>
    </row>
    <row r="11504" spans="1:9" ht="11.25" customHeight="1" x14ac:dyDescent="0.2">
      <c r="A11504" s="181">
        <v>108230</v>
      </c>
      <c r="B11504" s="182" t="s">
        <v>9685</v>
      </c>
      <c r="C11504" s="182" t="s">
        <v>178</v>
      </c>
      <c r="D11504" s="184"/>
      <c r="E11504" s="188" t="s">
        <v>15193</v>
      </c>
      <c r="F11504" s="186">
        <v>0</v>
      </c>
      <c r="G11504" s="185" t="s">
        <v>13716</v>
      </c>
      <c r="H11504" s="110" t="s">
        <v>6236</v>
      </c>
      <c r="I11504" s="110"/>
    </row>
    <row r="11505" spans="1:9" ht="11.25" customHeight="1" x14ac:dyDescent="0.2">
      <c r="A11505" s="181">
        <v>108231</v>
      </c>
      <c r="B11505" s="182" t="s">
        <v>9684</v>
      </c>
      <c r="C11505" s="182" t="s">
        <v>178</v>
      </c>
      <c r="D11505" s="183"/>
      <c r="E11505" s="188" t="s">
        <v>15193</v>
      </c>
      <c r="F11505" s="186">
        <v>0</v>
      </c>
      <c r="G11505" s="185" t="s">
        <v>13718</v>
      </c>
      <c r="H11505" s="110" t="s">
        <v>6236</v>
      </c>
      <c r="I11505" s="110"/>
    </row>
    <row r="11506" spans="1:9" ht="11.25" customHeight="1" x14ac:dyDescent="0.2">
      <c r="A11506" s="181">
        <v>108232</v>
      </c>
      <c r="B11506" s="182" t="s">
        <v>9683</v>
      </c>
      <c r="C11506" s="182" t="s">
        <v>178</v>
      </c>
      <c r="D11506" s="184"/>
      <c r="E11506" s="188" t="s">
        <v>15193</v>
      </c>
      <c r="F11506" s="186">
        <v>0</v>
      </c>
      <c r="G11506" s="185" t="s">
        <v>13720</v>
      </c>
      <c r="H11506" s="110" t="s">
        <v>6236</v>
      </c>
      <c r="I11506" s="110"/>
    </row>
    <row r="11507" spans="1:9" ht="11.25" customHeight="1" x14ac:dyDescent="0.2">
      <c r="A11507" s="181">
        <v>108233</v>
      </c>
      <c r="B11507" s="182" t="s">
        <v>4564</v>
      </c>
      <c r="C11507" s="182" t="s">
        <v>178</v>
      </c>
      <c r="D11507" s="184"/>
      <c r="E11507" s="188" t="s">
        <v>15193</v>
      </c>
      <c r="F11507" s="186">
        <v>0</v>
      </c>
      <c r="G11507" s="185" t="s">
        <v>13722</v>
      </c>
      <c r="H11507" s="110" t="s">
        <v>6236</v>
      </c>
      <c r="I11507" s="110"/>
    </row>
    <row r="11508" spans="1:9" ht="11.25" customHeight="1" x14ac:dyDescent="0.2">
      <c r="A11508" s="181">
        <v>108234</v>
      </c>
      <c r="B11508" s="182" t="s">
        <v>9682</v>
      </c>
      <c r="C11508" s="182" t="s">
        <v>178</v>
      </c>
      <c r="D11508" s="184"/>
      <c r="E11508" s="188" t="s">
        <v>15193</v>
      </c>
      <c r="F11508" s="186">
        <v>0</v>
      </c>
      <c r="G11508" s="185" t="s">
        <v>13724</v>
      </c>
      <c r="H11508" s="110" t="s">
        <v>6236</v>
      </c>
      <c r="I11508" s="110"/>
    </row>
    <row r="11509" spans="1:9" ht="11.25" customHeight="1" x14ac:dyDescent="0.2">
      <c r="A11509" s="181">
        <v>108235</v>
      </c>
      <c r="B11509" s="182" t="s">
        <v>9681</v>
      </c>
      <c r="C11509" s="182" t="s">
        <v>178</v>
      </c>
      <c r="D11509" s="183"/>
      <c r="E11509" s="188" t="s">
        <v>15193</v>
      </c>
      <c r="F11509" s="186">
        <v>0</v>
      </c>
      <c r="G11509" s="185" t="s">
        <v>13726</v>
      </c>
      <c r="H11509" s="110" t="s">
        <v>6236</v>
      </c>
      <c r="I11509" s="110"/>
    </row>
    <row r="11510" spans="1:9" ht="11.25" customHeight="1" x14ac:dyDescent="0.2">
      <c r="A11510" s="181">
        <v>108236</v>
      </c>
      <c r="B11510" s="182" t="s">
        <v>5486</v>
      </c>
      <c r="C11510" s="182" t="s">
        <v>178</v>
      </c>
      <c r="D11510" s="183"/>
      <c r="E11510" s="188" t="s">
        <v>15193</v>
      </c>
      <c r="F11510" s="186">
        <v>0</v>
      </c>
      <c r="G11510" s="185" t="s">
        <v>13728</v>
      </c>
      <c r="H11510" s="110" t="s">
        <v>6236</v>
      </c>
      <c r="I11510" s="110"/>
    </row>
    <row r="11511" spans="1:9" ht="11.25" customHeight="1" x14ac:dyDescent="0.2">
      <c r="A11511" s="181">
        <v>108237</v>
      </c>
      <c r="B11511" s="182" t="s">
        <v>5488</v>
      </c>
      <c r="C11511" s="182" t="s">
        <v>178</v>
      </c>
      <c r="D11511" s="183"/>
      <c r="E11511" s="188" t="s">
        <v>15193</v>
      </c>
      <c r="F11511" s="186">
        <v>0</v>
      </c>
      <c r="G11511" s="185" t="s">
        <v>13730</v>
      </c>
      <c r="H11511" s="110" t="s">
        <v>6236</v>
      </c>
      <c r="I11511" s="110"/>
    </row>
    <row r="11512" spans="1:9" ht="11.25" customHeight="1" x14ac:dyDescent="0.2">
      <c r="A11512" s="181">
        <v>108238</v>
      </c>
      <c r="B11512" s="182" t="s">
        <v>5487</v>
      </c>
      <c r="C11512" s="182" t="s">
        <v>178</v>
      </c>
      <c r="D11512" s="183"/>
      <c r="E11512" s="188" t="s">
        <v>15193</v>
      </c>
      <c r="F11512" s="186">
        <v>0</v>
      </c>
      <c r="G11512" s="185" t="s">
        <v>11429</v>
      </c>
      <c r="H11512" s="110" t="s">
        <v>6236</v>
      </c>
      <c r="I11512" s="110"/>
    </row>
    <row r="11513" spans="1:9" ht="11.25" customHeight="1" x14ac:dyDescent="0.2">
      <c r="A11513" s="181">
        <v>108239</v>
      </c>
      <c r="B11513" s="182" t="s">
        <v>5489</v>
      </c>
      <c r="C11513" s="182" t="s">
        <v>178</v>
      </c>
      <c r="D11513" s="183"/>
      <c r="E11513" s="188" t="s">
        <v>15193</v>
      </c>
      <c r="F11513" s="186">
        <v>0</v>
      </c>
      <c r="G11513" s="185" t="s">
        <v>11441</v>
      </c>
      <c r="H11513" s="110" t="s">
        <v>6236</v>
      </c>
      <c r="I11513" s="110"/>
    </row>
    <row r="11514" spans="1:9" ht="11.25" customHeight="1" x14ac:dyDescent="0.2">
      <c r="A11514" s="181">
        <v>108240</v>
      </c>
      <c r="B11514" s="182" t="s">
        <v>5490</v>
      </c>
      <c r="C11514" s="182" t="s">
        <v>178</v>
      </c>
      <c r="D11514" s="183"/>
      <c r="E11514" s="188" t="s">
        <v>15193</v>
      </c>
      <c r="F11514" s="186">
        <v>0</v>
      </c>
      <c r="G11514" s="185" t="s">
        <v>8755</v>
      </c>
      <c r="H11514" s="110" t="s">
        <v>6319</v>
      </c>
      <c r="I11514" s="110"/>
    </row>
    <row r="11515" spans="1:9" ht="11.25" customHeight="1" x14ac:dyDescent="0.2">
      <c r="A11515" s="181">
        <v>108241</v>
      </c>
      <c r="B11515" s="182" t="s">
        <v>5491</v>
      </c>
      <c r="C11515" s="182" t="s">
        <v>178</v>
      </c>
      <c r="D11515" s="183"/>
      <c r="E11515" s="188" t="s">
        <v>15193</v>
      </c>
      <c r="F11515" s="186">
        <v>0</v>
      </c>
      <c r="G11515" s="185" t="s">
        <v>8755</v>
      </c>
      <c r="H11515" s="110" t="s">
        <v>6319</v>
      </c>
      <c r="I11515" s="110"/>
    </row>
    <row r="11516" spans="1:9" ht="11.25" customHeight="1" x14ac:dyDescent="0.2">
      <c r="A11516" s="181">
        <v>108242</v>
      </c>
      <c r="B11516" s="182" t="s">
        <v>5492</v>
      </c>
      <c r="C11516" s="182" t="s">
        <v>178</v>
      </c>
      <c r="D11516" s="183"/>
      <c r="E11516" s="188" t="s">
        <v>15193</v>
      </c>
      <c r="F11516" s="186">
        <v>0</v>
      </c>
      <c r="G11516" s="185" t="s">
        <v>13734</v>
      </c>
      <c r="H11516" s="110" t="s">
        <v>6236</v>
      </c>
      <c r="I11516" s="110"/>
    </row>
    <row r="11517" spans="1:9" ht="11.25" customHeight="1" x14ac:dyDescent="0.2">
      <c r="A11517" s="181">
        <v>108243</v>
      </c>
      <c r="B11517" s="182" t="s">
        <v>5493</v>
      </c>
      <c r="C11517" s="182" t="s">
        <v>178</v>
      </c>
      <c r="D11517" s="184"/>
      <c r="E11517" s="188" t="s">
        <v>15193</v>
      </c>
      <c r="F11517" s="186">
        <v>0</v>
      </c>
      <c r="G11517" s="185" t="s">
        <v>6503</v>
      </c>
      <c r="H11517" s="110" t="s">
        <v>6236</v>
      </c>
      <c r="I11517" s="110"/>
    </row>
    <row r="11518" spans="1:9" ht="11.25" customHeight="1" x14ac:dyDescent="0.2">
      <c r="A11518" s="181">
        <v>108244</v>
      </c>
      <c r="B11518" s="182" t="s">
        <v>5494</v>
      </c>
      <c r="C11518" s="182" t="s">
        <v>178</v>
      </c>
      <c r="D11518" s="183"/>
      <c r="E11518" s="188" t="s">
        <v>15193</v>
      </c>
      <c r="F11518" s="186">
        <v>0</v>
      </c>
      <c r="G11518" s="185" t="s">
        <v>6096</v>
      </c>
      <c r="H11518" s="110" t="s">
        <v>6130</v>
      </c>
      <c r="I11518" s="110"/>
    </row>
    <row r="11519" spans="1:9" ht="11.25" customHeight="1" x14ac:dyDescent="0.2">
      <c r="A11519" s="181">
        <v>108245</v>
      </c>
      <c r="B11519" s="182" t="s">
        <v>9680</v>
      </c>
      <c r="C11519" s="182" t="s">
        <v>178</v>
      </c>
      <c r="D11519" s="184"/>
      <c r="E11519" s="188" t="s">
        <v>15193</v>
      </c>
      <c r="F11519" s="186">
        <v>0</v>
      </c>
      <c r="G11519" s="185" t="s">
        <v>13736</v>
      </c>
      <c r="H11519" s="110" t="s">
        <v>6434</v>
      </c>
      <c r="I11519" s="110"/>
    </row>
    <row r="11520" spans="1:9" ht="11.25" customHeight="1" x14ac:dyDescent="0.2">
      <c r="A11520" s="181">
        <v>108246</v>
      </c>
      <c r="B11520" s="182" t="s">
        <v>5495</v>
      </c>
      <c r="C11520" s="182" t="s">
        <v>178</v>
      </c>
      <c r="D11520" s="184"/>
      <c r="E11520" s="188" t="s">
        <v>15193</v>
      </c>
      <c r="F11520" s="186">
        <v>0</v>
      </c>
      <c r="G11520" s="185" t="s">
        <v>13737</v>
      </c>
      <c r="H11520" s="110" t="s">
        <v>6236</v>
      </c>
      <c r="I11520" s="110"/>
    </row>
    <row r="11521" spans="1:9" ht="11.25" customHeight="1" x14ac:dyDescent="0.2">
      <c r="A11521" s="181">
        <v>108247</v>
      </c>
      <c r="B11521" s="182" t="s">
        <v>9679</v>
      </c>
      <c r="C11521" s="182" t="s">
        <v>178</v>
      </c>
      <c r="D11521" s="183"/>
      <c r="E11521" s="188" t="s">
        <v>15193</v>
      </c>
      <c r="F11521" s="186">
        <v>0</v>
      </c>
      <c r="G11521" s="185" t="s">
        <v>11694</v>
      </c>
      <c r="H11521" s="110" t="s">
        <v>6312</v>
      </c>
      <c r="I11521" s="110"/>
    </row>
    <row r="11522" spans="1:9" ht="11.25" customHeight="1" x14ac:dyDescent="0.2">
      <c r="A11522" s="181">
        <v>108248</v>
      </c>
      <c r="B11522" s="182" t="s">
        <v>9678</v>
      </c>
      <c r="C11522" s="182" t="s">
        <v>178</v>
      </c>
      <c r="D11522" s="183"/>
      <c r="E11522" s="188" t="s">
        <v>15193</v>
      </c>
      <c r="F11522" s="186">
        <v>0</v>
      </c>
      <c r="G11522" s="185" t="s">
        <v>13739</v>
      </c>
      <c r="H11522" s="110" t="s">
        <v>6236</v>
      </c>
      <c r="I11522" s="110"/>
    </row>
    <row r="11523" spans="1:9" ht="11.25" customHeight="1" x14ac:dyDescent="0.2">
      <c r="A11523" s="181">
        <v>108249</v>
      </c>
      <c r="B11523" s="182" t="s">
        <v>9677</v>
      </c>
      <c r="C11523" s="182" t="s">
        <v>178</v>
      </c>
      <c r="D11523" s="184"/>
      <c r="E11523" s="188" t="s">
        <v>15193</v>
      </c>
      <c r="F11523" s="186">
        <v>0</v>
      </c>
      <c r="G11523" s="185" t="s">
        <v>12533</v>
      </c>
      <c r="H11523" s="110" t="s">
        <v>6258</v>
      </c>
      <c r="I11523" s="110"/>
    </row>
    <row r="11524" spans="1:9" ht="11.25" customHeight="1" x14ac:dyDescent="0.2">
      <c r="A11524" s="181">
        <v>108250</v>
      </c>
      <c r="B11524" s="182" t="s">
        <v>9676</v>
      </c>
      <c r="C11524" s="182" t="s">
        <v>178</v>
      </c>
      <c r="D11524" s="184"/>
      <c r="E11524" s="188" t="s">
        <v>15193</v>
      </c>
      <c r="F11524" s="186">
        <v>0</v>
      </c>
      <c r="G11524" s="185" t="s">
        <v>13741</v>
      </c>
      <c r="H11524" s="110" t="s">
        <v>6236</v>
      </c>
      <c r="I11524" s="110"/>
    </row>
    <row r="11525" spans="1:9" ht="11.25" customHeight="1" x14ac:dyDescent="0.2">
      <c r="A11525" s="181">
        <v>108251</v>
      </c>
      <c r="B11525" s="182" t="s">
        <v>9675</v>
      </c>
      <c r="C11525" s="182" t="s">
        <v>178</v>
      </c>
      <c r="D11525" s="183"/>
      <c r="E11525" s="188" t="s">
        <v>15193</v>
      </c>
      <c r="F11525" s="186">
        <v>0</v>
      </c>
      <c r="G11525" s="185" t="s">
        <v>13743</v>
      </c>
      <c r="H11525" s="110" t="s">
        <v>12100</v>
      </c>
      <c r="I11525" s="110"/>
    </row>
    <row r="11526" spans="1:9" ht="11.25" customHeight="1" x14ac:dyDescent="0.2">
      <c r="A11526" s="181">
        <v>108252</v>
      </c>
      <c r="B11526" s="182" t="s">
        <v>9674</v>
      </c>
      <c r="C11526" s="182" t="s">
        <v>178</v>
      </c>
      <c r="D11526" s="183"/>
      <c r="E11526" s="188" t="s">
        <v>15193</v>
      </c>
      <c r="F11526" s="186">
        <v>0</v>
      </c>
      <c r="G11526" s="185" t="s">
        <v>13745</v>
      </c>
      <c r="H11526" s="110" t="s">
        <v>6434</v>
      </c>
      <c r="I11526" s="110"/>
    </row>
    <row r="11527" spans="1:9" ht="11.25" customHeight="1" x14ac:dyDescent="0.2">
      <c r="A11527" s="181">
        <v>108253</v>
      </c>
      <c r="B11527" s="182" t="s">
        <v>9673</v>
      </c>
      <c r="C11527" s="182" t="s">
        <v>178</v>
      </c>
      <c r="D11527" s="183"/>
      <c r="E11527" s="188" t="s">
        <v>15193</v>
      </c>
      <c r="F11527" s="186">
        <v>0</v>
      </c>
      <c r="G11527" s="185" t="s">
        <v>13747</v>
      </c>
      <c r="H11527" s="110" t="s">
        <v>6434</v>
      </c>
      <c r="I11527" s="110"/>
    </row>
    <row r="11528" spans="1:9" ht="11.25" customHeight="1" x14ac:dyDescent="0.2">
      <c r="A11528" s="181">
        <v>108254</v>
      </c>
      <c r="B11528" s="182" t="s">
        <v>9672</v>
      </c>
      <c r="C11528" s="182" t="s">
        <v>178</v>
      </c>
      <c r="D11528" s="183"/>
      <c r="E11528" s="188" t="s">
        <v>15193</v>
      </c>
      <c r="F11528" s="186">
        <v>0</v>
      </c>
      <c r="G11528" s="185" t="s">
        <v>13748</v>
      </c>
      <c r="H11528" s="110" t="s">
        <v>6130</v>
      </c>
      <c r="I11528" s="110"/>
    </row>
    <row r="11529" spans="1:9" ht="11.25" customHeight="1" x14ac:dyDescent="0.2">
      <c r="A11529" s="181">
        <v>108255</v>
      </c>
      <c r="B11529" s="182" t="s">
        <v>9671</v>
      </c>
      <c r="C11529" s="182" t="s">
        <v>178</v>
      </c>
      <c r="D11529" s="183"/>
      <c r="E11529" s="188" t="s">
        <v>15193</v>
      </c>
      <c r="F11529" s="186">
        <v>0</v>
      </c>
      <c r="G11529" s="185" t="s">
        <v>13750</v>
      </c>
      <c r="H11529" s="110" t="s">
        <v>6130</v>
      </c>
      <c r="I11529" s="110"/>
    </row>
    <row r="11530" spans="1:9" ht="11.25" customHeight="1" x14ac:dyDescent="0.2">
      <c r="A11530" s="181">
        <v>108256</v>
      </c>
      <c r="B11530" s="182" t="s">
        <v>9670</v>
      </c>
      <c r="C11530" s="182" t="s">
        <v>178</v>
      </c>
      <c r="D11530" s="183"/>
      <c r="E11530" s="188" t="s">
        <v>15193</v>
      </c>
      <c r="F11530" s="186">
        <v>0</v>
      </c>
      <c r="G11530" s="185" t="s">
        <v>13751</v>
      </c>
      <c r="H11530" s="110" t="s">
        <v>6451</v>
      </c>
      <c r="I11530" s="110"/>
    </row>
    <row r="11531" spans="1:9" ht="11.25" customHeight="1" x14ac:dyDescent="0.2">
      <c r="A11531" s="181">
        <v>108257</v>
      </c>
      <c r="B11531" s="182" t="s">
        <v>9669</v>
      </c>
      <c r="C11531" s="182" t="s">
        <v>178</v>
      </c>
      <c r="D11531" s="183"/>
      <c r="E11531" s="188" t="s">
        <v>15193</v>
      </c>
      <c r="F11531" s="186">
        <v>0</v>
      </c>
      <c r="G11531" s="185" t="s">
        <v>13752</v>
      </c>
      <c r="H11531" s="110" t="s">
        <v>6236</v>
      </c>
      <c r="I11531" s="110"/>
    </row>
    <row r="11532" spans="1:9" ht="11.25" customHeight="1" x14ac:dyDescent="0.2">
      <c r="A11532" s="181">
        <v>108258</v>
      </c>
      <c r="B11532" s="182" t="s">
        <v>5181</v>
      </c>
      <c r="C11532" s="182" t="s">
        <v>183</v>
      </c>
      <c r="D11532" s="183">
        <v>45447</v>
      </c>
      <c r="E11532" s="188" t="s">
        <v>10909</v>
      </c>
      <c r="F11532" s="186">
        <v>0</v>
      </c>
      <c r="G11532" s="185" t="s">
        <v>11557</v>
      </c>
      <c r="H11532" s="110" t="s">
        <v>6236</v>
      </c>
      <c r="I11532" s="110"/>
    </row>
    <row r="11533" spans="1:9" ht="11.25" customHeight="1" x14ac:dyDescent="0.2">
      <c r="A11533" s="181">
        <v>108259</v>
      </c>
      <c r="B11533" s="182" t="s">
        <v>5270</v>
      </c>
      <c r="C11533" s="182" t="s">
        <v>178</v>
      </c>
      <c r="D11533" s="184">
        <v>44592</v>
      </c>
      <c r="E11533" s="188" t="s">
        <v>7328</v>
      </c>
      <c r="F11533" s="186">
        <v>56046050</v>
      </c>
      <c r="G11533" s="185" t="s">
        <v>13754</v>
      </c>
      <c r="H11533" s="110" t="s">
        <v>6236</v>
      </c>
      <c r="I11533" s="110"/>
    </row>
    <row r="11534" spans="1:9" ht="11.25" customHeight="1" x14ac:dyDescent="0.2">
      <c r="A11534" s="181">
        <v>108260</v>
      </c>
      <c r="B11534" s="182" t="s">
        <v>8977</v>
      </c>
      <c r="C11534" s="182" t="s">
        <v>178</v>
      </c>
      <c r="D11534" s="184"/>
      <c r="E11534" s="188" t="s">
        <v>15193</v>
      </c>
      <c r="F11534" s="186">
        <v>860511</v>
      </c>
      <c r="G11534" s="185" t="s">
        <v>13756</v>
      </c>
      <c r="H11534" s="110" t="s">
        <v>7291</v>
      </c>
      <c r="I11534" s="110"/>
    </row>
    <row r="11535" spans="1:9" ht="11.25" customHeight="1" x14ac:dyDescent="0.2">
      <c r="A11535" s="181">
        <v>108261</v>
      </c>
      <c r="B11535" s="182" t="s">
        <v>5831</v>
      </c>
      <c r="C11535" s="182" t="s">
        <v>178</v>
      </c>
      <c r="D11535" s="183"/>
      <c r="E11535" s="188" t="s">
        <v>15193</v>
      </c>
      <c r="F11535" s="186">
        <v>0</v>
      </c>
      <c r="G11535" s="185" t="s">
        <v>13758</v>
      </c>
      <c r="H11535" s="110" t="s">
        <v>7291</v>
      </c>
      <c r="I11535" s="110"/>
    </row>
    <row r="11536" spans="1:9" ht="11.25" customHeight="1" x14ac:dyDescent="0.2">
      <c r="A11536" s="181">
        <v>108262</v>
      </c>
      <c r="B11536" s="182" t="s">
        <v>5829</v>
      </c>
      <c r="C11536" s="182" t="s">
        <v>171</v>
      </c>
      <c r="D11536" s="183"/>
      <c r="E11536" s="188" t="s">
        <v>15193</v>
      </c>
      <c r="F11536" s="186">
        <v>0</v>
      </c>
      <c r="G11536" s="185" t="s">
        <v>13760</v>
      </c>
      <c r="H11536" s="110" t="s">
        <v>6236</v>
      </c>
      <c r="I11536" s="110"/>
    </row>
    <row r="11537" spans="1:9" ht="11.25" customHeight="1" x14ac:dyDescent="0.2">
      <c r="A11537" s="181">
        <v>108263</v>
      </c>
      <c r="B11537" s="182" t="s">
        <v>9668</v>
      </c>
      <c r="C11537" s="182" t="s">
        <v>171</v>
      </c>
      <c r="D11537" s="184"/>
      <c r="E11537" s="188" t="s">
        <v>15193</v>
      </c>
      <c r="F11537" s="186">
        <v>0</v>
      </c>
      <c r="G11537" s="185" t="s">
        <v>13762</v>
      </c>
      <c r="H11537" s="110" t="s">
        <v>6236</v>
      </c>
      <c r="I11537" s="110"/>
    </row>
    <row r="11538" spans="1:9" ht="11.25" customHeight="1" x14ac:dyDescent="0.2">
      <c r="A11538" s="181">
        <v>108264</v>
      </c>
      <c r="B11538" s="182" t="s">
        <v>9667</v>
      </c>
      <c r="C11538" s="182" t="s">
        <v>171</v>
      </c>
      <c r="D11538" s="183"/>
      <c r="E11538" s="188" t="s">
        <v>15193</v>
      </c>
      <c r="F11538" s="186">
        <v>0</v>
      </c>
      <c r="G11538" s="185" t="s">
        <v>13764</v>
      </c>
      <c r="H11538" s="110" t="s">
        <v>6236</v>
      </c>
      <c r="I11538" s="110"/>
    </row>
    <row r="11539" spans="1:9" ht="11.25" customHeight="1" x14ac:dyDescent="0.2">
      <c r="A11539" s="181">
        <v>108265</v>
      </c>
      <c r="B11539" s="182" t="s">
        <v>9666</v>
      </c>
      <c r="C11539" s="182" t="s">
        <v>171</v>
      </c>
      <c r="D11539" s="183"/>
      <c r="E11539" s="188" t="s">
        <v>15193</v>
      </c>
      <c r="F11539" s="186">
        <v>0</v>
      </c>
      <c r="G11539" s="185" t="s">
        <v>13766</v>
      </c>
      <c r="H11539" s="110" t="s">
        <v>6236</v>
      </c>
      <c r="I11539" s="110"/>
    </row>
    <row r="11540" spans="1:9" ht="11.25" customHeight="1" x14ac:dyDescent="0.2">
      <c r="A11540" s="181">
        <v>108266</v>
      </c>
      <c r="B11540" s="182" t="s">
        <v>9665</v>
      </c>
      <c r="C11540" s="182" t="s">
        <v>4481</v>
      </c>
      <c r="D11540" s="183"/>
      <c r="E11540" s="188" t="s">
        <v>15193</v>
      </c>
      <c r="F11540" s="186">
        <v>0</v>
      </c>
      <c r="G11540" s="185" t="s">
        <v>11160</v>
      </c>
      <c r="H11540" s="110" t="s">
        <v>6121</v>
      </c>
      <c r="I11540" s="110"/>
    </row>
    <row r="11541" spans="1:9" ht="11.25" customHeight="1" x14ac:dyDescent="0.2">
      <c r="A11541" s="181">
        <v>108267</v>
      </c>
      <c r="B11541" s="182" t="s">
        <v>9664</v>
      </c>
      <c r="C11541" s="182" t="s">
        <v>178</v>
      </c>
      <c r="D11541" s="183"/>
      <c r="E11541" s="188" t="s">
        <v>15193</v>
      </c>
      <c r="F11541" s="186">
        <v>0</v>
      </c>
      <c r="G11541" s="185" t="s">
        <v>13767</v>
      </c>
      <c r="H11541" s="110" t="s">
        <v>7291</v>
      </c>
      <c r="I11541" s="110"/>
    </row>
    <row r="11542" spans="1:9" ht="11.25" customHeight="1" x14ac:dyDescent="0.2">
      <c r="A11542" s="181">
        <v>108268</v>
      </c>
      <c r="B11542" s="182" t="s">
        <v>9663</v>
      </c>
      <c r="C11542" s="182" t="s">
        <v>178</v>
      </c>
      <c r="D11542" s="183"/>
      <c r="E11542" s="188" t="s">
        <v>15193</v>
      </c>
      <c r="F11542" s="186">
        <v>0</v>
      </c>
      <c r="G11542" s="185" t="s">
        <v>13769</v>
      </c>
      <c r="H11542" s="110" t="s">
        <v>6236</v>
      </c>
      <c r="I11542" s="110"/>
    </row>
    <row r="11543" spans="1:9" ht="11.25" customHeight="1" x14ac:dyDescent="0.2">
      <c r="A11543" s="181">
        <v>108269</v>
      </c>
      <c r="B11543" s="182" t="s">
        <v>5747</v>
      </c>
      <c r="C11543" s="182" t="s">
        <v>178</v>
      </c>
      <c r="D11543" s="183"/>
      <c r="E11543" s="188" t="s">
        <v>15193</v>
      </c>
      <c r="F11543" s="186">
        <v>0</v>
      </c>
      <c r="G11543" s="185" t="s">
        <v>13770</v>
      </c>
      <c r="H11543" s="110" t="s">
        <v>6236</v>
      </c>
      <c r="I11543" s="110"/>
    </row>
    <row r="11544" spans="1:9" ht="11.25" customHeight="1" x14ac:dyDescent="0.2">
      <c r="A11544" s="181">
        <v>108270</v>
      </c>
      <c r="B11544" s="182" t="s">
        <v>9662</v>
      </c>
      <c r="C11544" s="182" t="s">
        <v>178</v>
      </c>
      <c r="D11544" s="183"/>
      <c r="E11544" s="188" t="s">
        <v>15193</v>
      </c>
      <c r="F11544" s="186">
        <v>0</v>
      </c>
      <c r="G11544" s="185" t="s">
        <v>13772</v>
      </c>
      <c r="H11544" s="110" t="s">
        <v>6236</v>
      </c>
      <c r="I11544" s="110"/>
    </row>
    <row r="11545" spans="1:9" ht="11.25" customHeight="1" x14ac:dyDescent="0.2">
      <c r="A11545" s="181">
        <v>108271</v>
      </c>
      <c r="B11545" s="182" t="s">
        <v>9661</v>
      </c>
      <c r="C11545" s="182" t="s">
        <v>178</v>
      </c>
      <c r="D11545" s="183"/>
      <c r="E11545" s="188" t="s">
        <v>15193</v>
      </c>
      <c r="F11545" s="186">
        <v>0</v>
      </c>
      <c r="G11545" s="185" t="s">
        <v>13774</v>
      </c>
      <c r="H11545" s="110" t="s">
        <v>6236</v>
      </c>
      <c r="I11545" s="110"/>
    </row>
    <row r="11546" spans="1:9" ht="11.25" customHeight="1" x14ac:dyDescent="0.2">
      <c r="A11546" s="181">
        <v>108272</v>
      </c>
      <c r="B11546" s="182" t="s">
        <v>9660</v>
      </c>
      <c r="C11546" s="182" t="s">
        <v>178</v>
      </c>
      <c r="D11546" s="183"/>
      <c r="E11546" s="188" t="s">
        <v>15193</v>
      </c>
      <c r="F11546" s="186">
        <v>0</v>
      </c>
      <c r="G11546" s="185" t="s">
        <v>13776</v>
      </c>
      <c r="H11546" s="110" t="s">
        <v>7291</v>
      </c>
      <c r="I11546" s="110"/>
    </row>
    <row r="11547" spans="1:9" ht="11.25" customHeight="1" x14ac:dyDescent="0.2">
      <c r="A11547" s="181">
        <v>108273</v>
      </c>
      <c r="B11547" s="182" t="s">
        <v>5585</v>
      </c>
      <c r="C11547" s="182" t="s">
        <v>178</v>
      </c>
      <c r="D11547" s="183"/>
      <c r="E11547" s="188" t="s">
        <v>15193</v>
      </c>
      <c r="F11547" s="186">
        <v>0</v>
      </c>
      <c r="G11547" s="185" t="s">
        <v>13778</v>
      </c>
      <c r="H11547" s="110" t="s">
        <v>12100</v>
      </c>
      <c r="I11547" s="110"/>
    </row>
    <row r="11548" spans="1:9" ht="11.25" customHeight="1" x14ac:dyDescent="0.2">
      <c r="A11548" s="181">
        <v>108274</v>
      </c>
      <c r="B11548" s="182" t="s">
        <v>9659</v>
      </c>
      <c r="C11548" s="182" t="s">
        <v>178</v>
      </c>
      <c r="D11548" s="183"/>
      <c r="E11548" s="188" t="s">
        <v>15193</v>
      </c>
      <c r="F11548" s="186">
        <v>0</v>
      </c>
      <c r="G11548" s="185" t="s">
        <v>13780</v>
      </c>
      <c r="H11548" s="110" t="s">
        <v>12100</v>
      </c>
      <c r="I11548" s="110"/>
    </row>
    <row r="11549" spans="1:9" ht="11.25" customHeight="1" x14ac:dyDescent="0.2">
      <c r="A11549" s="181">
        <v>108275</v>
      </c>
      <c r="B11549" s="182" t="s">
        <v>9658</v>
      </c>
      <c r="C11549" s="182" t="s">
        <v>178</v>
      </c>
      <c r="D11549" s="183"/>
      <c r="E11549" s="188" t="s">
        <v>15193</v>
      </c>
      <c r="F11549" s="186">
        <v>0</v>
      </c>
      <c r="G11549" s="185" t="s">
        <v>13781</v>
      </c>
      <c r="H11549" s="110" t="s">
        <v>13680</v>
      </c>
      <c r="I11549" s="110"/>
    </row>
    <row r="11550" spans="1:9" ht="11.25" customHeight="1" x14ac:dyDescent="0.2">
      <c r="A11550" s="181">
        <v>108276</v>
      </c>
      <c r="B11550" s="182" t="s">
        <v>9657</v>
      </c>
      <c r="C11550" s="182" t="s">
        <v>178</v>
      </c>
      <c r="D11550" s="183"/>
      <c r="E11550" s="188" t="s">
        <v>15193</v>
      </c>
      <c r="F11550" s="186">
        <v>0</v>
      </c>
      <c r="G11550" s="185" t="s">
        <v>13783</v>
      </c>
      <c r="H11550" s="110" t="s">
        <v>6152</v>
      </c>
      <c r="I11550" s="110"/>
    </row>
    <row r="11551" spans="1:9" ht="11.25" customHeight="1" x14ac:dyDescent="0.2">
      <c r="A11551" s="181">
        <v>108277</v>
      </c>
      <c r="B11551" s="182" t="s">
        <v>9656</v>
      </c>
      <c r="C11551" s="182" t="s">
        <v>178</v>
      </c>
      <c r="D11551" s="184"/>
      <c r="E11551" s="188" t="s">
        <v>15193</v>
      </c>
      <c r="F11551" s="186">
        <v>0</v>
      </c>
      <c r="G11551" s="185" t="s">
        <v>13784</v>
      </c>
      <c r="H11551" s="110" t="s">
        <v>6121</v>
      </c>
      <c r="I11551" s="110"/>
    </row>
    <row r="11552" spans="1:9" ht="11.25" customHeight="1" x14ac:dyDescent="0.2">
      <c r="A11552" s="181">
        <v>108278</v>
      </c>
      <c r="B11552" s="182" t="s">
        <v>9655</v>
      </c>
      <c r="C11552" s="182" t="s">
        <v>178</v>
      </c>
      <c r="D11552" s="183"/>
      <c r="E11552" s="188" t="s">
        <v>15193</v>
      </c>
      <c r="F11552" s="186">
        <v>0</v>
      </c>
      <c r="G11552" s="185" t="s">
        <v>13785</v>
      </c>
      <c r="H11552" s="110" t="s">
        <v>6429</v>
      </c>
      <c r="I11552" s="110"/>
    </row>
    <row r="11553" spans="1:9" ht="11.25" customHeight="1" x14ac:dyDescent="0.2">
      <c r="A11553" s="181">
        <v>108279</v>
      </c>
      <c r="B11553" s="182" t="s">
        <v>9654</v>
      </c>
      <c r="C11553" s="182" t="s">
        <v>178</v>
      </c>
      <c r="D11553" s="183"/>
      <c r="E11553" s="188" t="s">
        <v>15193</v>
      </c>
      <c r="F11553" s="186">
        <v>0</v>
      </c>
      <c r="G11553" s="185" t="s">
        <v>13787</v>
      </c>
      <c r="H11553" s="110" t="s">
        <v>6434</v>
      </c>
      <c r="I11553" s="110"/>
    </row>
    <row r="11554" spans="1:9" ht="11.25" customHeight="1" x14ac:dyDescent="0.2">
      <c r="A11554" s="181">
        <v>108280</v>
      </c>
      <c r="B11554" s="182" t="s">
        <v>9653</v>
      </c>
      <c r="C11554" s="182" t="s">
        <v>178</v>
      </c>
      <c r="D11554" s="183">
        <v>43735</v>
      </c>
      <c r="E11554" s="188" t="s">
        <v>15195</v>
      </c>
      <c r="F11554" s="186">
        <v>0</v>
      </c>
      <c r="G11554" s="185" t="s">
        <v>7748</v>
      </c>
      <c r="H11554" s="110" t="s">
        <v>6344</v>
      </c>
      <c r="I11554" s="110"/>
    </row>
    <row r="11555" spans="1:9" ht="11.25" customHeight="1" x14ac:dyDescent="0.2">
      <c r="A11555" s="181">
        <v>108281</v>
      </c>
      <c r="B11555" s="182" t="s">
        <v>5766</v>
      </c>
      <c r="C11555" s="182" t="s">
        <v>171</v>
      </c>
      <c r="D11555" s="183"/>
      <c r="E11555" s="188" t="s">
        <v>15193</v>
      </c>
      <c r="F11555" s="186">
        <v>6717</v>
      </c>
      <c r="G11555" s="185" t="s">
        <v>6096</v>
      </c>
      <c r="H11555" s="110" t="s">
        <v>6315</v>
      </c>
      <c r="I11555" s="110"/>
    </row>
    <row r="11556" spans="1:9" ht="11.25" customHeight="1" x14ac:dyDescent="0.2">
      <c r="A11556" s="181">
        <v>108282</v>
      </c>
      <c r="B11556" s="182" t="s">
        <v>9652</v>
      </c>
      <c r="C11556" s="182" t="s">
        <v>178</v>
      </c>
      <c r="D11556" s="183">
        <v>43658</v>
      </c>
      <c r="E11556" s="188" t="s">
        <v>15195</v>
      </c>
      <c r="F11556" s="186">
        <v>0</v>
      </c>
      <c r="G11556" s="185" t="s">
        <v>12230</v>
      </c>
      <c r="H11556" s="110" t="s">
        <v>6230</v>
      </c>
      <c r="I11556" s="110"/>
    </row>
    <row r="11557" spans="1:9" ht="11.25" customHeight="1" x14ac:dyDescent="0.2">
      <c r="A11557" s="181">
        <v>108283</v>
      </c>
      <c r="B11557" s="182" t="s">
        <v>5602</v>
      </c>
      <c r="C11557" s="182" t="s">
        <v>178</v>
      </c>
      <c r="D11557" s="183">
        <v>43735</v>
      </c>
      <c r="E11557" s="188" t="s">
        <v>15195</v>
      </c>
      <c r="F11557" s="186">
        <v>3342</v>
      </c>
      <c r="G11557" s="185" t="s">
        <v>11603</v>
      </c>
      <c r="H11557" s="110" t="s">
        <v>6230</v>
      </c>
      <c r="I11557" s="110"/>
    </row>
    <row r="11558" spans="1:9" ht="11.25" customHeight="1" x14ac:dyDescent="0.2">
      <c r="A11558" s="181">
        <v>108284</v>
      </c>
      <c r="B11558" s="182" t="s">
        <v>5775</v>
      </c>
      <c r="C11558" s="182" t="s">
        <v>178</v>
      </c>
      <c r="D11558" s="183"/>
      <c r="E11558" s="188" t="s">
        <v>15193</v>
      </c>
      <c r="F11558" s="186">
        <v>746</v>
      </c>
      <c r="G11558" s="185" t="s">
        <v>13789</v>
      </c>
      <c r="H11558" s="110" t="s">
        <v>6367</v>
      </c>
      <c r="I11558" s="110"/>
    </row>
    <row r="11559" spans="1:9" ht="11.25" customHeight="1" x14ac:dyDescent="0.2">
      <c r="A11559" s="181">
        <v>108285</v>
      </c>
      <c r="B11559" s="182" t="s">
        <v>9651</v>
      </c>
      <c r="C11559" s="182" t="s">
        <v>178</v>
      </c>
      <c r="D11559" s="183">
        <v>43735</v>
      </c>
      <c r="E11559" s="188" t="s">
        <v>15195</v>
      </c>
      <c r="F11559" s="186">
        <v>0</v>
      </c>
      <c r="G11559" s="185" t="s">
        <v>13790</v>
      </c>
      <c r="H11559" s="110" t="s">
        <v>6429</v>
      </c>
      <c r="I11559" s="110"/>
    </row>
    <row r="11560" spans="1:9" ht="11.25" customHeight="1" x14ac:dyDescent="0.2">
      <c r="A11560" s="181">
        <v>108286</v>
      </c>
      <c r="B11560" s="182" t="s">
        <v>5744</v>
      </c>
      <c r="C11560" s="182" t="s">
        <v>247</v>
      </c>
      <c r="D11560" s="183">
        <v>43735</v>
      </c>
      <c r="E11560" s="188" t="s">
        <v>15195</v>
      </c>
      <c r="F11560" s="186">
        <v>31200</v>
      </c>
      <c r="G11560" s="185" t="s">
        <v>13791</v>
      </c>
      <c r="H11560" s="110" t="s">
        <v>6451</v>
      </c>
      <c r="I11560" s="110"/>
    </row>
    <row r="11561" spans="1:9" ht="11.25" customHeight="1" x14ac:dyDescent="0.2">
      <c r="A11561" s="181">
        <v>108287</v>
      </c>
      <c r="B11561" s="182" t="s">
        <v>8239</v>
      </c>
      <c r="C11561" s="182" t="s">
        <v>5666</v>
      </c>
      <c r="D11561" s="184"/>
      <c r="E11561" s="188" t="s">
        <v>15193</v>
      </c>
      <c r="F11561" s="186">
        <v>6499.99</v>
      </c>
      <c r="G11561" s="185" t="s">
        <v>6096</v>
      </c>
      <c r="H11561" s="110" t="s">
        <v>6692</v>
      </c>
      <c r="I11561" s="110"/>
    </row>
    <row r="11562" spans="1:9" ht="11.25" customHeight="1" x14ac:dyDescent="0.2">
      <c r="A11562" s="181">
        <v>108288</v>
      </c>
      <c r="B11562" s="182" t="s">
        <v>9650</v>
      </c>
      <c r="C11562" s="182" t="s">
        <v>178</v>
      </c>
      <c r="D11562" s="184">
        <v>44585</v>
      </c>
      <c r="E11562" s="188" t="s">
        <v>7328</v>
      </c>
      <c r="F11562" s="186">
        <v>0</v>
      </c>
      <c r="G11562" s="185" t="s">
        <v>13792</v>
      </c>
      <c r="H11562" s="110" t="s">
        <v>6141</v>
      </c>
      <c r="I11562" s="110"/>
    </row>
    <row r="11563" spans="1:9" ht="11.25" customHeight="1" x14ac:dyDescent="0.2">
      <c r="A11563" s="181">
        <v>108289</v>
      </c>
      <c r="B11563" s="182" t="s">
        <v>5729</v>
      </c>
      <c r="C11563" s="182" t="s">
        <v>171</v>
      </c>
      <c r="D11563" s="183">
        <v>43735</v>
      </c>
      <c r="E11563" s="188" t="s">
        <v>15195</v>
      </c>
      <c r="F11563" s="186">
        <v>6654.06</v>
      </c>
      <c r="G11563" s="185" t="s">
        <v>6582</v>
      </c>
      <c r="H11563" s="110" t="s">
        <v>6692</v>
      </c>
      <c r="I11563" s="110"/>
    </row>
    <row r="11564" spans="1:9" ht="11.25" customHeight="1" x14ac:dyDescent="0.2">
      <c r="A11564" s="181">
        <v>108290</v>
      </c>
      <c r="B11564" s="182" t="s">
        <v>5566</v>
      </c>
      <c r="C11564" s="182" t="s">
        <v>178</v>
      </c>
      <c r="D11564" s="183"/>
      <c r="E11564" s="188" t="s">
        <v>15193</v>
      </c>
      <c r="F11564" s="186">
        <v>10540</v>
      </c>
      <c r="G11564" s="185" t="s">
        <v>13793</v>
      </c>
      <c r="H11564" s="110" t="s">
        <v>6362</v>
      </c>
      <c r="I11564" s="110"/>
    </row>
    <row r="11565" spans="1:9" ht="11.25" customHeight="1" x14ac:dyDescent="0.2">
      <c r="A11565" s="181">
        <v>108291</v>
      </c>
      <c r="B11565" s="182" t="s">
        <v>9649</v>
      </c>
      <c r="C11565" s="182" t="s">
        <v>178</v>
      </c>
      <c r="D11565" s="183">
        <v>43735</v>
      </c>
      <c r="E11565" s="188" t="s">
        <v>15195</v>
      </c>
      <c r="F11565" s="186">
        <v>0</v>
      </c>
      <c r="G11565" s="185" t="s">
        <v>13794</v>
      </c>
      <c r="H11565" s="110" t="s">
        <v>6362</v>
      </c>
      <c r="I11565" s="110"/>
    </row>
    <row r="11566" spans="1:9" ht="11.25" customHeight="1" x14ac:dyDescent="0.2">
      <c r="A11566" s="181">
        <v>108292</v>
      </c>
      <c r="B11566" s="182" t="s">
        <v>5702</v>
      </c>
      <c r="C11566" s="182" t="s">
        <v>178</v>
      </c>
      <c r="D11566" s="184"/>
      <c r="E11566" s="188" t="s">
        <v>15193</v>
      </c>
      <c r="F11566" s="186">
        <v>50670</v>
      </c>
      <c r="G11566" s="185" t="s">
        <v>13795</v>
      </c>
      <c r="H11566" s="110" t="s">
        <v>6362</v>
      </c>
      <c r="I11566" s="110"/>
    </row>
    <row r="11567" spans="1:9" ht="11.25" customHeight="1" x14ac:dyDescent="0.2">
      <c r="A11567" s="181">
        <v>108293</v>
      </c>
      <c r="B11567" s="182" t="s">
        <v>4624</v>
      </c>
      <c r="C11567" s="182" t="s">
        <v>178</v>
      </c>
      <c r="D11567" s="183"/>
      <c r="E11567" s="188" t="s">
        <v>15193</v>
      </c>
      <c r="F11567" s="186">
        <v>0</v>
      </c>
      <c r="G11567" s="185" t="s">
        <v>13796</v>
      </c>
      <c r="H11567" s="110" t="s">
        <v>6362</v>
      </c>
      <c r="I11567" s="110"/>
    </row>
    <row r="11568" spans="1:9" ht="11.25" customHeight="1" x14ac:dyDescent="0.2">
      <c r="A11568" s="181">
        <v>108294</v>
      </c>
      <c r="B11568" s="182" t="s">
        <v>9648</v>
      </c>
      <c r="C11568" s="182" t="s">
        <v>178</v>
      </c>
      <c r="D11568" s="184"/>
      <c r="E11568" s="188" t="s">
        <v>15193</v>
      </c>
      <c r="F11568" s="186">
        <v>0</v>
      </c>
      <c r="G11568" s="185" t="s">
        <v>13797</v>
      </c>
      <c r="H11568" s="110" t="s">
        <v>6362</v>
      </c>
      <c r="I11568" s="110"/>
    </row>
    <row r="11569" spans="1:9" ht="11.25" customHeight="1" x14ac:dyDescent="0.2">
      <c r="A11569" s="181">
        <v>108295</v>
      </c>
      <c r="B11569" s="182" t="s">
        <v>9647</v>
      </c>
      <c r="C11569" s="182" t="s">
        <v>178</v>
      </c>
      <c r="D11569" s="183"/>
      <c r="E11569" s="188" t="s">
        <v>15193</v>
      </c>
      <c r="F11569" s="186">
        <v>0</v>
      </c>
      <c r="G11569" s="185" t="s">
        <v>11352</v>
      </c>
      <c r="H11569" s="110" t="s">
        <v>6362</v>
      </c>
      <c r="I11569" s="110"/>
    </row>
    <row r="11570" spans="1:9" ht="11.25" customHeight="1" x14ac:dyDescent="0.2">
      <c r="A11570" s="181">
        <v>108296</v>
      </c>
      <c r="B11570" s="182" t="s">
        <v>9646</v>
      </c>
      <c r="C11570" s="182" t="s">
        <v>178</v>
      </c>
      <c r="D11570" s="183"/>
      <c r="E11570" s="188" t="s">
        <v>15193</v>
      </c>
      <c r="F11570" s="186">
        <v>0</v>
      </c>
      <c r="G11570" s="185" t="s">
        <v>13798</v>
      </c>
      <c r="H11570" s="110" t="s">
        <v>6362</v>
      </c>
      <c r="I11570" s="110"/>
    </row>
    <row r="11571" spans="1:9" ht="11.25" customHeight="1" x14ac:dyDescent="0.2">
      <c r="A11571" s="181">
        <v>108297</v>
      </c>
      <c r="B11571" s="182" t="s">
        <v>9645</v>
      </c>
      <c r="C11571" s="182" t="s">
        <v>178</v>
      </c>
      <c r="D11571" s="183"/>
      <c r="E11571" s="188" t="s">
        <v>15193</v>
      </c>
      <c r="F11571" s="186">
        <v>0</v>
      </c>
      <c r="G11571" s="185" t="s">
        <v>6096</v>
      </c>
      <c r="H11571" s="110" t="s">
        <v>6362</v>
      </c>
      <c r="I11571" s="110"/>
    </row>
    <row r="11572" spans="1:9" ht="11.25" customHeight="1" x14ac:dyDescent="0.2">
      <c r="A11572" s="181">
        <v>108298</v>
      </c>
      <c r="B11572" s="182" t="s">
        <v>9644</v>
      </c>
      <c r="C11572" s="182" t="s">
        <v>178</v>
      </c>
      <c r="D11572" s="183">
        <v>43735</v>
      </c>
      <c r="E11572" s="188" t="s">
        <v>15195</v>
      </c>
      <c r="F11572" s="186">
        <v>0</v>
      </c>
      <c r="G11572" s="185" t="s">
        <v>6096</v>
      </c>
      <c r="H11572" s="110" t="s">
        <v>6362</v>
      </c>
      <c r="I11572" s="110"/>
    </row>
    <row r="11573" spans="1:9" ht="11.25" customHeight="1" x14ac:dyDescent="0.2">
      <c r="A11573" s="181">
        <v>108299</v>
      </c>
      <c r="B11573" s="182" t="s">
        <v>5561</v>
      </c>
      <c r="C11573" s="182" t="s">
        <v>178</v>
      </c>
      <c r="D11573" s="183"/>
      <c r="E11573" s="188" t="s">
        <v>15193</v>
      </c>
      <c r="F11573" s="186">
        <v>780</v>
      </c>
      <c r="G11573" s="185" t="s">
        <v>13800</v>
      </c>
      <c r="H11573" s="110" t="s">
        <v>6451</v>
      </c>
      <c r="I11573" s="110"/>
    </row>
    <row r="11574" spans="1:9" ht="11.25" customHeight="1" x14ac:dyDescent="0.2">
      <c r="A11574" s="181">
        <v>108300</v>
      </c>
      <c r="B11574" s="182" t="s">
        <v>4616</v>
      </c>
      <c r="C11574" s="182" t="s">
        <v>178</v>
      </c>
      <c r="D11574" s="183"/>
      <c r="E11574" s="188" t="s">
        <v>15193</v>
      </c>
      <c r="F11574" s="186">
        <v>0</v>
      </c>
      <c r="G11574" s="185" t="s">
        <v>6096</v>
      </c>
      <c r="H11574" s="110" t="s">
        <v>6362</v>
      </c>
      <c r="I11574" s="110"/>
    </row>
    <row r="11575" spans="1:9" ht="11.25" customHeight="1" x14ac:dyDescent="0.2">
      <c r="A11575" s="181">
        <v>108301</v>
      </c>
      <c r="B11575" s="182" t="s">
        <v>9643</v>
      </c>
      <c r="C11575" s="182" t="s">
        <v>178</v>
      </c>
      <c r="D11575" s="183"/>
      <c r="E11575" s="188" t="s">
        <v>15193</v>
      </c>
      <c r="F11575" s="186">
        <v>0</v>
      </c>
      <c r="G11575" s="185" t="s">
        <v>13801</v>
      </c>
      <c r="H11575" s="110" t="s">
        <v>6362</v>
      </c>
      <c r="I11575" s="110"/>
    </row>
    <row r="11576" spans="1:9" ht="11.25" customHeight="1" x14ac:dyDescent="0.2">
      <c r="A11576" s="181">
        <v>108302</v>
      </c>
      <c r="B11576" s="182" t="s">
        <v>9642</v>
      </c>
      <c r="C11576" s="182" t="s">
        <v>178</v>
      </c>
      <c r="D11576" s="183"/>
      <c r="E11576" s="188" t="s">
        <v>15193</v>
      </c>
      <c r="F11576" s="186">
        <v>0</v>
      </c>
      <c r="G11576" s="185" t="s">
        <v>13803</v>
      </c>
      <c r="H11576" s="110" t="s">
        <v>6362</v>
      </c>
      <c r="I11576" s="110"/>
    </row>
    <row r="11577" spans="1:9" ht="11.25" customHeight="1" x14ac:dyDescent="0.2">
      <c r="A11577" s="181">
        <v>108303</v>
      </c>
      <c r="B11577" s="182" t="s">
        <v>9641</v>
      </c>
      <c r="C11577" s="182" t="s">
        <v>178</v>
      </c>
      <c r="D11577" s="183"/>
      <c r="E11577" s="188" t="s">
        <v>15193</v>
      </c>
      <c r="F11577" s="186">
        <v>0</v>
      </c>
      <c r="G11577" s="185" t="s">
        <v>13804</v>
      </c>
      <c r="H11577" s="110" t="s">
        <v>6362</v>
      </c>
      <c r="I11577" s="110"/>
    </row>
    <row r="11578" spans="1:9" ht="11.25" customHeight="1" x14ac:dyDescent="0.2">
      <c r="A11578" s="181">
        <v>108304</v>
      </c>
      <c r="B11578" s="182" t="s">
        <v>9640</v>
      </c>
      <c r="C11578" s="182" t="s">
        <v>178</v>
      </c>
      <c r="D11578" s="183"/>
      <c r="E11578" s="188" t="s">
        <v>15193</v>
      </c>
      <c r="F11578" s="186">
        <v>0</v>
      </c>
      <c r="G11578" s="185" t="s">
        <v>13806</v>
      </c>
      <c r="H11578" s="110" t="s">
        <v>6152</v>
      </c>
      <c r="I11578" s="110"/>
    </row>
    <row r="11579" spans="1:9" ht="11.25" customHeight="1" x14ac:dyDescent="0.2">
      <c r="A11579" s="181">
        <v>108305</v>
      </c>
      <c r="B11579" s="182" t="s">
        <v>9639</v>
      </c>
      <c r="C11579" s="182" t="s">
        <v>178</v>
      </c>
      <c r="D11579" s="183"/>
      <c r="E11579" s="188" t="s">
        <v>15193</v>
      </c>
      <c r="F11579" s="186">
        <v>0</v>
      </c>
      <c r="G11579" s="185" t="s">
        <v>13808</v>
      </c>
      <c r="H11579" s="110" t="s">
        <v>6362</v>
      </c>
      <c r="I11579" s="110"/>
    </row>
    <row r="11580" spans="1:9" ht="11.25" customHeight="1" x14ac:dyDescent="0.2">
      <c r="A11580" s="181">
        <v>108306</v>
      </c>
      <c r="B11580" s="182" t="s">
        <v>5731</v>
      </c>
      <c r="C11580" s="182" t="s">
        <v>171</v>
      </c>
      <c r="D11580" s="183"/>
      <c r="E11580" s="188" t="s">
        <v>15193</v>
      </c>
      <c r="F11580" s="186">
        <v>0</v>
      </c>
      <c r="G11580" s="185" t="s">
        <v>13810</v>
      </c>
      <c r="H11580" s="110" t="s">
        <v>6362</v>
      </c>
      <c r="I11580" s="110"/>
    </row>
    <row r="11581" spans="1:9" ht="11.25" customHeight="1" x14ac:dyDescent="0.2">
      <c r="A11581" s="181">
        <v>108307</v>
      </c>
      <c r="B11581" s="182" t="s">
        <v>9638</v>
      </c>
      <c r="C11581" s="182" t="s">
        <v>183</v>
      </c>
      <c r="D11581" s="183"/>
      <c r="E11581" s="188" t="s">
        <v>15193</v>
      </c>
      <c r="F11581" s="186">
        <v>0</v>
      </c>
      <c r="G11581" s="185" t="s">
        <v>13812</v>
      </c>
      <c r="H11581" s="110" t="s">
        <v>6451</v>
      </c>
      <c r="I11581" s="110"/>
    </row>
    <row r="11582" spans="1:9" ht="11.25" customHeight="1" x14ac:dyDescent="0.2">
      <c r="A11582" s="181">
        <v>108308</v>
      </c>
      <c r="B11582" s="182" t="s">
        <v>9637</v>
      </c>
      <c r="C11582" s="182" t="s">
        <v>178</v>
      </c>
      <c r="D11582" s="183"/>
      <c r="E11582" s="188" t="s">
        <v>15193</v>
      </c>
      <c r="F11582" s="186">
        <v>0</v>
      </c>
      <c r="G11582" s="185" t="s">
        <v>13814</v>
      </c>
      <c r="H11582" s="110" t="s">
        <v>6362</v>
      </c>
      <c r="I11582" s="110"/>
    </row>
    <row r="11583" spans="1:9" ht="11.25" customHeight="1" x14ac:dyDescent="0.2">
      <c r="A11583" s="181">
        <v>108309</v>
      </c>
      <c r="B11583" s="182" t="s">
        <v>9636</v>
      </c>
      <c r="C11583" s="182" t="s">
        <v>178</v>
      </c>
      <c r="D11583" s="183"/>
      <c r="E11583" s="188" t="s">
        <v>15193</v>
      </c>
      <c r="F11583" s="186">
        <v>0</v>
      </c>
      <c r="G11583" s="185" t="s">
        <v>6096</v>
      </c>
      <c r="H11583" s="110" t="s">
        <v>6149</v>
      </c>
      <c r="I11583" s="110"/>
    </row>
    <row r="11584" spans="1:9" ht="11.25" customHeight="1" x14ac:dyDescent="0.2">
      <c r="A11584" s="181">
        <v>108310</v>
      </c>
      <c r="B11584" s="182" t="s">
        <v>9635</v>
      </c>
      <c r="C11584" s="182" t="s">
        <v>178</v>
      </c>
      <c r="D11584" s="183"/>
      <c r="E11584" s="188" t="s">
        <v>15193</v>
      </c>
      <c r="F11584" s="186">
        <v>0</v>
      </c>
      <c r="G11584" s="185" t="s">
        <v>13816</v>
      </c>
      <c r="H11584" s="110" t="s">
        <v>6121</v>
      </c>
      <c r="I11584" s="110"/>
    </row>
    <row r="11585" spans="1:9" ht="11.25" customHeight="1" x14ac:dyDescent="0.2">
      <c r="A11585" s="181">
        <v>108311</v>
      </c>
      <c r="B11585" s="182" t="s">
        <v>9634</v>
      </c>
      <c r="C11585" s="182" t="s">
        <v>178</v>
      </c>
      <c r="D11585" s="183"/>
      <c r="E11585" s="188" t="s">
        <v>15193</v>
      </c>
      <c r="F11585" s="186">
        <v>0</v>
      </c>
      <c r="G11585" s="185" t="s">
        <v>11275</v>
      </c>
      <c r="H11585" s="110" t="s">
        <v>6362</v>
      </c>
      <c r="I11585" s="110"/>
    </row>
    <row r="11586" spans="1:9" ht="11.25" customHeight="1" x14ac:dyDescent="0.2">
      <c r="A11586" s="181">
        <v>108312</v>
      </c>
      <c r="B11586" s="182" t="s">
        <v>9633</v>
      </c>
      <c r="C11586" s="182" t="s">
        <v>178</v>
      </c>
      <c r="D11586" s="184"/>
      <c r="E11586" s="188" t="s">
        <v>15193</v>
      </c>
      <c r="F11586" s="186">
        <v>0</v>
      </c>
      <c r="G11586" s="185" t="s">
        <v>6096</v>
      </c>
      <c r="H11586" s="110" t="s">
        <v>6362</v>
      </c>
      <c r="I11586" s="110"/>
    </row>
    <row r="11587" spans="1:9" ht="11.25" customHeight="1" x14ac:dyDescent="0.2">
      <c r="A11587" s="181">
        <v>108313</v>
      </c>
      <c r="B11587" s="182" t="s">
        <v>9632</v>
      </c>
      <c r="C11587" s="182" t="s">
        <v>178</v>
      </c>
      <c r="D11587" s="183"/>
      <c r="E11587" s="188" t="s">
        <v>15193</v>
      </c>
      <c r="F11587" s="186">
        <v>0</v>
      </c>
      <c r="G11587" s="185" t="s">
        <v>11743</v>
      </c>
      <c r="H11587" s="110" t="s">
        <v>6152</v>
      </c>
      <c r="I11587" s="110"/>
    </row>
    <row r="11588" spans="1:9" ht="11.25" customHeight="1" x14ac:dyDescent="0.2">
      <c r="A11588" s="181">
        <v>108314</v>
      </c>
      <c r="B11588" s="182" t="s">
        <v>9631</v>
      </c>
      <c r="C11588" s="182" t="s">
        <v>178</v>
      </c>
      <c r="D11588" s="183"/>
      <c r="E11588" s="188" t="s">
        <v>15193</v>
      </c>
      <c r="F11588" s="186">
        <v>0</v>
      </c>
      <c r="G11588" s="185" t="s">
        <v>11552</v>
      </c>
      <c r="H11588" s="110" t="s">
        <v>6152</v>
      </c>
      <c r="I11588" s="110"/>
    </row>
    <row r="11589" spans="1:9" ht="11.25" customHeight="1" x14ac:dyDescent="0.2">
      <c r="A11589" s="181">
        <v>108315</v>
      </c>
      <c r="B11589" s="182" t="s">
        <v>9630</v>
      </c>
      <c r="C11589" s="182" t="s">
        <v>178</v>
      </c>
      <c r="D11589" s="183"/>
      <c r="E11589" s="188" t="s">
        <v>15193</v>
      </c>
      <c r="F11589" s="186">
        <v>0</v>
      </c>
      <c r="G11589" s="185" t="s">
        <v>13820</v>
      </c>
      <c r="H11589" s="110" t="s">
        <v>6583</v>
      </c>
      <c r="I11589" s="110"/>
    </row>
    <row r="11590" spans="1:9" ht="11.25" customHeight="1" x14ac:dyDescent="0.2">
      <c r="A11590" s="181">
        <v>108316</v>
      </c>
      <c r="B11590" s="182" t="s">
        <v>5531</v>
      </c>
      <c r="C11590" s="182" t="s">
        <v>178</v>
      </c>
      <c r="D11590" s="183"/>
      <c r="E11590" s="188" t="s">
        <v>15193</v>
      </c>
      <c r="F11590" s="186">
        <v>0</v>
      </c>
      <c r="G11590" s="185" t="s">
        <v>13821</v>
      </c>
      <c r="H11590" s="110" t="s">
        <v>6583</v>
      </c>
      <c r="I11590" s="110"/>
    </row>
    <row r="11591" spans="1:9" ht="11.25" customHeight="1" x14ac:dyDescent="0.2">
      <c r="A11591" s="181">
        <v>108317</v>
      </c>
      <c r="B11591" s="182" t="s">
        <v>9629</v>
      </c>
      <c r="C11591" s="182" t="s">
        <v>178</v>
      </c>
      <c r="D11591" s="184"/>
      <c r="E11591" s="188" t="s">
        <v>15193</v>
      </c>
      <c r="F11591" s="186">
        <v>0</v>
      </c>
      <c r="G11591" s="185" t="s">
        <v>13823</v>
      </c>
      <c r="H11591" s="110" t="s">
        <v>9317</v>
      </c>
      <c r="I11591" s="110"/>
    </row>
    <row r="11592" spans="1:9" ht="11.25" customHeight="1" x14ac:dyDescent="0.2">
      <c r="A11592" s="181">
        <v>108318</v>
      </c>
      <c r="B11592" s="182" t="s">
        <v>9628</v>
      </c>
      <c r="C11592" s="182" t="s">
        <v>178</v>
      </c>
      <c r="D11592" s="184">
        <v>43735</v>
      </c>
      <c r="E11592" s="188" t="s">
        <v>15195</v>
      </c>
      <c r="F11592" s="186">
        <v>0</v>
      </c>
      <c r="G11592" s="185" t="s">
        <v>13825</v>
      </c>
      <c r="H11592" s="110" t="s">
        <v>9317</v>
      </c>
      <c r="I11592" s="110"/>
    </row>
    <row r="11593" spans="1:9" ht="11.25" customHeight="1" x14ac:dyDescent="0.2">
      <c r="A11593" s="181">
        <v>108319</v>
      </c>
      <c r="B11593" s="182" t="s">
        <v>5767</v>
      </c>
      <c r="C11593" s="182" t="s">
        <v>171</v>
      </c>
      <c r="D11593" s="183">
        <v>43735</v>
      </c>
      <c r="E11593" s="188" t="s">
        <v>15195</v>
      </c>
      <c r="F11593" s="186">
        <v>10508</v>
      </c>
      <c r="G11593" s="185" t="s">
        <v>13826</v>
      </c>
      <c r="H11593" s="110" t="s">
        <v>6362</v>
      </c>
      <c r="I11593" s="110"/>
    </row>
    <row r="11594" spans="1:9" ht="11.25" customHeight="1" x14ac:dyDescent="0.2">
      <c r="A11594" s="181">
        <v>108320</v>
      </c>
      <c r="B11594" s="182" t="s">
        <v>5603</v>
      </c>
      <c r="C11594" s="182" t="s">
        <v>178</v>
      </c>
      <c r="D11594" s="184">
        <v>43735</v>
      </c>
      <c r="E11594" s="188" t="s">
        <v>15195</v>
      </c>
      <c r="F11594" s="186">
        <v>1078</v>
      </c>
      <c r="G11594" s="185" t="s">
        <v>6096</v>
      </c>
      <c r="H11594" s="110" t="s">
        <v>6261</v>
      </c>
      <c r="I11594" s="110"/>
    </row>
    <row r="11595" spans="1:9" ht="11.25" customHeight="1" x14ac:dyDescent="0.2">
      <c r="A11595" s="181">
        <v>108321</v>
      </c>
      <c r="B11595" s="182" t="s">
        <v>5776</v>
      </c>
      <c r="C11595" s="182" t="s">
        <v>178</v>
      </c>
      <c r="D11595" s="183">
        <v>43735</v>
      </c>
      <c r="E11595" s="188" t="s">
        <v>15195</v>
      </c>
      <c r="F11595" s="186">
        <v>1344</v>
      </c>
      <c r="G11595" s="185" t="s">
        <v>6096</v>
      </c>
      <c r="H11595" s="110" t="s">
        <v>10767</v>
      </c>
      <c r="I11595" s="110"/>
    </row>
    <row r="11596" spans="1:9" ht="11.25" customHeight="1" x14ac:dyDescent="0.2">
      <c r="A11596" s="181">
        <v>108322</v>
      </c>
      <c r="B11596" s="182" t="s">
        <v>5737</v>
      </c>
      <c r="C11596" s="182" t="s">
        <v>178</v>
      </c>
      <c r="D11596" s="183"/>
      <c r="E11596" s="188" t="s">
        <v>15193</v>
      </c>
      <c r="F11596" s="186">
        <v>2972</v>
      </c>
      <c r="G11596" s="185" t="s">
        <v>6096</v>
      </c>
      <c r="H11596" s="110" t="s">
        <v>6261</v>
      </c>
      <c r="I11596" s="110"/>
    </row>
    <row r="11597" spans="1:9" ht="11.25" customHeight="1" x14ac:dyDescent="0.2">
      <c r="A11597" s="181">
        <v>108323</v>
      </c>
      <c r="B11597" s="182" t="s">
        <v>5518</v>
      </c>
      <c r="C11597" s="182" t="s">
        <v>178</v>
      </c>
      <c r="D11597" s="183"/>
      <c r="E11597" s="188" t="s">
        <v>15193</v>
      </c>
      <c r="F11597" s="186">
        <v>0</v>
      </c>
      <c r="G11597" s="185" t="s">
        <v>13830</v>
      </c>
      <c r="H11597" s="110" t="s">
        <v>6152</v>
      </c>
      <c r="I11597" s="110"/>
    </row>
    <row r="11598" spans="1:9" ht="11.25" customHeight="1" x14ac:dyDescent="0.2">
      <c r="A11598" s="181">
        <v>108324</v>
      </c>
      <c r="B11598" s="182" t="s">
        <v>9627</v>
      </c>
      <c r="C11598" s="182" t="s">
        <v>178</v>
      </c>
      <c r="D11598" s="183">
        <v>43735</v>
      </c>
      <c r="E11598" s="188" t="s">
        <v>15195</v>
      </c>
      <c r="F11598" s="186">
        <v>0</v>
      </c>
      <c r="G11598" s="185" t="s">
        <v>13832</v>
      </c>
      <c r="H11598" s="110" t="s">
        <v>6152</v>
      </c>
      <c r="I11598" s="110"/>
    </row>
    <row r="11599" spans="1:9" ht="11.25" customHeight="1" x14ac:dyDescent="0.2">
      <c r="A11599" s="181">
        <v>108325</v>
      </c>
      <c r="B11599" s="182" t="s">
        <v>5765</v>
      </c>
      <c r="C11599" s="182" t="s">
        <v>171</v>
      </c>
      <c r="D11599" s="183">
        <v>43735</v>
      </c>
      <c r="E11599" s="188" t="s">
        <v>15195</v>
      </c>
      <c r="F11599" s="186">
        <v>14950.01</v>
      </c>
      <c r="G11599" s="185" t="s">
        <v>13834</v>
      </c>
      <c r="H11599" s="110" t="s">
        <v>6152</v>
      </c>
      <c r="I11599" s="110"/>
    </row>
    <row r="11600" spans="1:9" ht="11.25" customHeight="1" x14ac:dyDescent="0.2">
      <c r="A11600" s="181">
        <v>108326</v>
      </c>
      <c r="B11600" s="182" t="s">
        <v>5601</v>
      </c>
      <c r="C11600" s="182" t="s">
        <v>178</v>
      </c>
      <c r="D11600" s="183">
        <v>44585</v>
      </c>
      <c r="E11600" s="188" t="s">
        <v>7328</v>
      </c>
      <c r="F11600" s="186">
        <v>2154</v>
      </c>
      <c r="G11600" s="185" t="s">
        <v>13836</v>
      </c>
      <c r="H11600" s="110" t="s">
        <v>6434</v>
      </c>
      <c r="I11600" s="110"/>
    </row>
    <row r="11601" spans="1:9" ht="11.25" customHeight="1" x14ac:dyDescent="0.2">
      <c r="A11601" s="181">
        <v>108327</v>
      </c>
      <c r="B11601" s="182" t="s">
        <v>5774</v>
      </c>
      <c r="C11601" s="182" t="s">
        <v>178</v>
      </c>
      <c r="D11601" s="183">
        <v>43735</v>
      </c>
      <c r="E11601" s="188" t="s">
        <v>15195</v>
      </c>
      <c r="F11601" s="186">
        <v>1522.69</v>
      </c>
      <c r="G11601" s="185" t="s">
        <v>13838</v>
      </c>
      <c r="H11601" s="110" t="s">
        <v>12100</v>
      </c>
      <c r="I11601" s="110"/>
    </row>
    <row r="11602" spans="1:9" ht="11.25" customHeight="1" x14ac:dyDescent="0.2">
      <c r="A11602" s="181">
        <v>108328</v>
      </c>
      <c r="B11602" s="182" t="s">
        <v>5735</v>
      </c>
      <c r="C11602" s="182" t="s">
        <v>178</v>
      </c>
      <c r="D11602" s="184">
        <v>43735</v>
      </c>
      <c r="E11602" s="188" t="s">
        <v>15195</v>
      </c>
      <c r="F11602" s="186">
        <v>1755</v>
      </c>
      <c r="G11602" s="185" t="s">
        <v>13839</v>
      </c>
      <c r="H11602" s="110" t="s">
        <v>12100</v>
      </c>
      <c r="I11602" s="110"/>
    </row>
    <row r="11603" spans="1:9" ht="11.25" customHeight="1" x14ac:dyDescent="0.2">
      <c r="A11603" s="181">
        <v>108329</v>
      </c>
      <c r="B11603" s="182" t="s">
        <v>5728</v>
      </c>
      <c r="C11603" s="182" t="s">
        <v>171</v>
      </c>
      <c r="D11603" s="183">
        <v>43735</v>
      </c>
      <c r="E11603" s="188" t="s">
        <v>15195</v>
      </c>
      <c r="F11603" s="186">
        <v>2249</v>
      </c>
      <c r="G11603" s="185" t="s">
        <v>6096</v>
      </c>
      <c r="H11603" s="110" t="s">
        <v>6194</v>
      </c>
      <c r="I11603" s="110"/>
    </row>
    <row r="11604" spans="1:9" ht="11.25" customHeight="1" x14ac:dyDescent="0.2">
      <c r="A11604" s="181">
        <v>108330</v>
      </c>
      <c r="B11604" s="182" t="s">
        <v>8238</v>
      </c>
      <c r="C11604" s="182" t="s">
        <v>178</v>
      </c>
      <c r="D11604" s="184">
        <v>43735</v>
      </c>
      <c r="E11604" s="188" t="s">
        <v>15195</v>
      </c>
      <c r="F11604" s="186">
        <v>650</v>
      </c>
      <c r="G11604" s="185" t="s">
        <v>13841</v>
      </c>
      <c r="H11604" s="110" t="s">
        <v>6436</v>
      </c>
      <c r="I11604" s="110"/>
    </row>
    <row r="11605" spans="1:9" ht="11.25" customHeight="1" x14ac:dyDescent="0.2">
      <c r="A11605" s="181">
        <v>108331</v>
      </c>
      <c r="B11605" s="182" t="s">
        <v>5764</v>
      </c>
      <c r="C11605" s="182" t="s">
        <v>171</v>
      </c>
      <c r="D11605" s="184">
        <v>43735</v>
      </c>
      <c r="E11605" s="188" t="s">
        <v>15195</v>
      </c>
      <c r="F11605" s="186">
        <v>19499.990000000002</v>
      </c>
      <c r="G11605" s="185" t="s">
        <v>13843</v>
      </c>
      <c r="H11605" s="110" t="s">
        <v>6236</v>
      </c>
      <c r="I11605" s="110"/>
    </row>
    <row r="11606" spans="1:9" ht="11.25" customHeight="1" x14ac:dyDescent="0.2">
      <c r="A11606" s="181">
        <v>108332</v>
      </c>
      <c r="B11606" s="182" t="s">
        <v>5604</v>
      </c>
      <c r="C11606" s="182" t="s">
        <v>178</v>
      </c>
      <c r="D11606" s="183">
        <v>43735</v>
      </c>
      <c r="E11606" s="188" t="s">
        <v>15195</v>
      </c>
      <c r="F11606" s="186">
        <v>1105</v>
      </c>
      <c r="G11606" s="185" t="s">
        <v>6096</v>
      </c>
      <c r="H11606" s="110" t="s">
        <v>9796</v>
      </c>
      <c r="I11606" s="110"/>
    </row>
    <row r="11607" spans="1:9" ht="11.25" customHeight="1" x14ac:dyDescent="0.2">
      <c r="A11607" s="181">
        <v>108333</v>
      </c>
      <c r="B11607" s="182" t="s">
        <v>5777</v>
      </c>
      <c r="C11607" s="182" t="s">
        <v>178</v>
      </c>
      <c r="D11607" s="183">
        <v>43735</v>
      </c>
      <c r="E11607" s="188" t="s">
        <v>15195</v>
      </c>
      <c r="F11607" s="186">
        <v>1751</v>
      </c>
      <c r="G11607" s="185" t="s">
        <v>13845</v>
      </c>
      <c r="H11607" s="110" t="s">
        <v>12849</v>
      </c>
      <c r="I11607" s="110"/>
    </row>
    <row r="11608" spans="1:9" ht="11.25" customHeight="1" x14ac:dyDescent="0.2">
      <c r="A11608" s="181">
        <v>108334</v>
      </c>
      <c r="B11608" s="182" t="s">
        <v>5732</v>
      </c>
      <c r="C11608" s="182" t="s">
        <v>171</v>
      </c>
      <c r="D11608" s="184">
        <v>43735</v>
      </c>
      <c r="E11608" s="188" t="s">
        <v>15195</v>
      </c>
      <c r="F11608" s="186">
        <v>2566</v>
      </c>
      <c r="G11608" s="185" t="s">
        <v>13846</v>
      </c>
      <c r="H11608" s="110" t="s">
        <v>6221</v>
      </c>
      <c r="I11608" s="110"/>
    </row>
    <row r="11609" spans="1:9" ht="11.25" customHeight="1" x14ac:dyDescent="0.2">
      <c r="A11609" s="181">
        <v>108335</v>
      </c>
      <c r="B11609" s="182" t="s">
        <v>5738</v>
      </c>
      <c r="C11609" s="182" t="s">
        <v>178</v>
      </c>
      <c r="D11609" s="184">
        <v>43735</v>
      </c>
      <c r="E11609" s="188" t="s">
        <v>15195</v>
      </c>
      <c r="F11609" s="186">
        <v>2284</v>
      </c>
      <c r="G11609" s="185" t="s">
        <v>7526</v>
      </c>
      <c r="H11609" s="110" t="s">
        <v>6429</v>
      </c>
      <c r="I11609" s="110"/>
    </row>
    <row r="11610" spans="1:9" ht="11.25" customHeight="1" x14ac:dyDescent="0.2">
      <c r="A11610" s="181">
        <v>108336</v>
      </c>
      <c r="B11610" s="182" t="s">
        <v>5768</v>
      </c>
      <c r="C11610" s="182" t="s">
        <v>171</v>
      </c>
      <c r="D11610" s="183">
        <v>43735</v>
      </c>
      <c r="E11610" s="188" t="s">
        <v>15195</v>
      </c>
      <c r="F11610" s="186">
        <v>22750</v>
      </c>
      <c r="G11610" s="185" t="s">
        <v>13849</v>
      </c>
      <c r="H11610" s="110" t="s">
        <v>6236</v>
      </c>
      <c r="I11610" s="110"/>
    </row>
    <row r="11611" spans="1:9" ht="11.25" customHeight="1" x14ac:dyDescent="0.2">
      <c r="A11611" s="181">
        <v>108337</v>
      </c>
      <c r="B11611" s="182" t="s">
        <v>5605</v>
      </c>
      <c r="C11611" s="182" t="s">
        <v>178</v>
      </c>
      <c r="D11611" s="184">
        <v>43735</v>
      </c>
      <c r="E11611" s="188" t="s">
        <v>15195</v>
      </c>
      <c r="F11611" s="186">
        <v>4550</v>
      </c>
      <c r="G11611" s="185" t="s">
        <v>11347</v>
      </c>
      <c r="H11611" s="110" t="s">
        <v>6429</v>
      </c>
      <c r="I11611" s="110"/>
    </row>
    <row r="11612" spans="1:9" ht="11.25" customHeight="1" x14ac:dyDescent="0.2">
      <c r="A11612" s="181">
        <v>108338</v>
      </c>
      <c r="B11612" s="182" t="s">
        <v>5778</v>
      </c>
      <c r="C11612" s="182" t="s">
        <v>178</v>
      </c>
      <c r="D11612" s="184">
        <v>43735</v>
      </c>
      <c r="E11612" s="188" t="s">
        <v>15195</v>
      </c>
      <c r="F11612" s="186">
        <v>1751</v>
      </c>
      <c r="G11612" s="185" t="s">
        <v>11718</v>
      </c>
      <c r="H11612" s="110" t="s">
        <v>9796</v>
      </c>
      <c r="I11612" s="110"/>
    </row>
    <row r="11613" spans="1:9" ht="11.25" customHeight="1" x14ac:dyDescent="0.2">
      <c r="A11613" s="181">
        <v>108339</v>
      </c>
      <c r="B11613" s="182" t="s">
        <v>5739</v>
      </c>
      <c r="C11613" s="182" t="s">
        <v>178</v>
      </c>
      <c r="D11613" s="183">
        <v>43735</v>
      </c>
      <c r="E11613" s="188" t="s">
        <v>15195</v>
      </c>
      <c r="F11613" s="186">
        <v>6290.99</v>
      </c>
      <c r="G11613" s="185" t="s">
        <v>13852</v>
      </c>
      <c r="H11613" s="110" t="s">
        <v>9796</v>
      </c>
      <c r="I11613" s="110"/>
    </row>
    <row r="11614" spans="1:9" ht="11.25" customHeight="1" x14ac:dyDescent="0.2">
      <c r="A11614" s="181">
        <v>108340</v>
      </c>
      <c r="B11614" s="182" t="s">
        <v>5733</v>
      </c>
      <c r="C11614" s="182" t="s">
        <v>171</v>
      </c>
      <c r="D11614" s="183">
        <v>43735</v>
      </c>
      <c r="E11614" s="188" t="s">
        <v>15195</v>
      </c>
      <c r="F11614" s="186">
        <v>3701.99</v>
      </c>
      <c r="G11614" s="185" t="s">
        <v>12534</v>
      </c>
      <c r="H11614" s="110" t="s">
        <v>6356</v>
      </c>
      <c r="I11614" s="110"/>
    </row>
    <row r="11615" spans="1:9" ht="11.25" customHeight="1" x14ac:dyDescent="0.2">
      <c r="A11615" s="181">
        <v>108341</v>
      </c>
      <c r="B11615" s="182" t="s">
        <v>5562</v>
      </c>
      <c r="C11615" s="182" t="s">
        <v>178</v>
      </c>
      <c r="D11615" s="183"/>
      <c r="E11615" s="188" t="s">
        <v>15193</v>
      </c>
      <c r="F11615" s="186">
        <v>780</v>
      </c>
      <c r="G11615" s="185" t="s">
        <v>13854</v>
      </c>
      <c r="H11615" s="110" t="s">
        <v>12100</v>
      </c>
      <c r="I11615" s="110"/>
    </row>
    <row r="11616" spans="1:9" ht="11.25" customHeight="1" x14ac:dyDescent="0.2">
      <c r="A11616" s="181">
        <v>108342</v>
      </c>
      <c r="B11616" s="182" t="s">
        <v>9626</v>
      </c>
      <c r="C11616" s="182" t="s">
        <v>183</v>
      </c>
      <c r="D11616" s="184"/>
      <c r="E11616" s="188" t="s">
        <v>15193</v>
      </c>
      <c r="F11616" s="186">
        <v>0</v>
      </c>
      <c r="G11616" s="185" t="s">
        <v>6096</v>
      </c>
      <c r="H11616" s="110" t="s">
        <v>6440</v>
      </c>
      <c r="I11616" s="110"/>
    </row>
    <row r="11617" spans="1:9" ht="11.25" customHeight="1" x14ac:dyDescent="0.2">
      <c r="A11617" s="181">
        <v>108343</v>
      </c>
      <c r="B11617" s="182" t="s">
        <v>5763</v>
      </c>
      <c r="C11617" s="182" t="s">
        <v>171</v>
      </c>
      <c r="D11617" s="184"/>
      <c r="E11617" s="188" t="s">
        <v>15193</v>
      </c>
      <c r="F11617" s="186">
        <v>0</v>
      </c>
      <c r="G11617" s="185" t="s">
        <v>13856</v>
      </c>
      <c r="H11617" s="110" t="s">
        <v>6746</v>
      </c>
      <c r="I11617" s="110"/>
    </row>
    <row r="11618" spans="1:9" ht="11.25" customHeight="1" x14ac:dyDescent="0.2">
      <c r="A11618" s="181">
        <v>108344</v>
      </c>
      <c r="B11618" s="182" t="s">
        <v>5600</v>
      </c>
      <c r="C11618" s="182" t="s">
        <v>178</v>
      </c>
      <c r="D11618" s="183"/>
      <c r="E11618" s="188" t="s">
        <v>15193</v>
      </c>
      <c r="F11618" s="186">
        <v>0</v>
      </c>
      <c r="G11618" s="185" t="s">
        <v>6096</v>
      </c>
      <c r="H11618" s="110" t="s">
        <v>6440</v>
      </c>
      <c r="I11618" s="110"/>
    </row>
    <row r="11619" spans="1:9" ht="11.25" customHeight="1" x14ac:dyDescent="0.2">
      <c r="A11619" s="181">
        <v>108345</v>
      </c>
      <c r="B11619" s="182" t="s">
        <v>5773</v>
      </c>
      <c r="C11619" s="182" t="s">
        <v>178</v>
      </c>
      <c r="D11619" s="183"/>
      <c r="E11619" s="188" t="s">
        <v>15193</v>
      </c>
      <c r="F11619" s="186">
        <v>0</v>
      </c>
      <c r="G11619" s="185" t="s">
        <v>13859</v>
      </c>
      <c r="H11619" s="110" t="s">
        <v>11851</v>
      </c>
      <c r="I11619" s="110"/>
    </row>
    <row r="11620" spans="1:9" ht="11.25" customHeight="1" x14ac:dyDescent="0.2">
      <c r="A11620" s="181">
        <v>108346</v>
      </c>
      <c r="B11620" s="182" t="s">
        <v>5734</v>
      </c>
      <c r="C11620" s="182" t="s">
        <v>178</v>
      </c>
      <c r="D11620" s="184"/>
      <c r="E11620" s="188" t="s">
        <v>15193</v>
      </c>
      <c r="F11620" s="186">
        <v>0</v>
      </c>
      <c r="G11620" s="185" t="s">
        <v>13860</v>
      </c>
      <c r="H11620" s="110" t="s">
        <v>12849</v>
      </c>
      <c r="I11620" s="110"/>
    </row>
    <row r="11621" spans="1:9" ht="11.25" customHeight="1" x14ac:dyDescent="0.2">
      <c r="A11621" s="181">
        <v>108347</v>
      </c>
      <c r="B11621" s="182" t="s">
        <v>5725</v>
      </c>
      <c r="C11621" s="182" t="s">
        <v>178</v>
      </c>
      <c r="D11621" s="183"/>
      <c r="E11621" s="188" t="s">
        <v>15193</v>
      </c>
      <c r="F11621" s="186">
        <v>0</v>
      </c>
      <c r="G11621" s="185" t="s">
        <v>13861</v>
      </c>
      <c r="H11621" s="110" t="s">
        <v>12100</v>
      </c>
      <c r="I11621" s="110"/>
    </row>
    <row r="11622" spans="1:9" ht="11.25" customHeight="1" x14ac:dyDescent="0.2">
      <c r="A11622" s="181">
        <v>108348</v>
      </c>
      <c r="B11622" s="182" t="s">
        <v>9625</v>
      </c>
      <c r="C11622" s="182" t="s">
        <v>178</v>
      </c>
      <c r="D11622" s="183"/>
      <c r="E11622" s="188" t="s">
        <v>15193</v>
      </c>
      <c r="F11622" s="186">
        <v>0</v>
      </c>
      <c r="G11622" s="185" t="s">
        <v>13863</v>
      </c>
      <c r="H11622" s="110" t="s">
        <v>9796</v>
      </c>
      <c r="I11622" s="110"/>
    </row>
    <row r="11623" spans="1:9" ht="11.25" customHeight="1" x14ac:dyDescent="0.2">
      <c r="A11623" s="181">
        <v>108349</v>
      </c>
      <c r="B11623" s="182" t="s">
        <v>9624</v>
      </c>
      <c r="C11623" s="182" t="s">
        <v>178</v>
      </c>
      <c r="D11623" s="183"/>
      <c r="E11623" s="188" t="s">
        <v>15193</v>
      </c>
      <c r="F11623" s="186">
        <v>0</v>
      </c>
      <c r="G11623" s="185" t="s">
        <v>13865</v>
      </c>
      <c r="H11623" s="110" t="s">
        <v>6152</v>
      </c>
      <c r="I11623" s="110"/>
    </row>
    <row r="11624" spans="1:9" ht="11.25" customHeight="1" x14ac:dyDescent="0.2">
      <c r="A11624" s="181">
        <v>108350</v>
      </c>
      <c r="B11624" s="182" t="s">
        <v>9623</v>
      </c>
      <c r="C11624" s="182" t="s">
        <v>178</v>
      </c>
      <c r="D11624" s="183"/>
      <c r="E11624" s="188" t="s">
        <v>15193</v>
      </c>
      <c r="F11624" s="186">
        <v>0</v>
      </c>
      <c r="G11624" s="185" t="s">
        <v>13867</v>
      </c>
      <c r="H11624" s="110" t="s">
        <v>9796</v>
      </c>
      <c r="I11624" s="110"/>
    </row>
    <row r="11625" spans="1:9" ht="11.25" customHeight="1" x14ac:dyDescent="0.2">
      <c r="A11625" s="181">
        <v>108351</v>
      </c>
      <c r="B11625" s="182" t="s">
        <v>9502</v>
      </c>
      <c r="C11625" s="182" t="s">
        <v>178</v>
      </c>
      <c r="D11625" s="183"/>
      <c r="E11625" s="188" t="s">
        <v>15193</v>
      </c>
      <c r="F11625" s="186">
        <v>0</v>
      </c>
      <c r="G11625" s="185" t="s">
        <v>9115</v>
      </c>
      <c r="H11625" s="110" t="s">
        <v>6137</v>
      </c>
      <c r="I11625" s="110"/>
    </row>
    <row r="11626" spans="1:9" ht="11.25" customHeight="1" x14ac:dyDescent="0.2">
      <c r="A11626" s="181">
        <v>108352</v>
      </c>
      <c r="B11626" s="182" t="s">
        <v>5598</v>
      </c>
      <c r="C11626" s="182" t="s">
        <v>171</v>
      </c>
      <c r="D11626" s="183"/>
      <c r="E11626" s="188" t="s">
        <v>15193</v>
      </c>
      <c r="F11626" s="186">
        <v>0</v>
      </c>
      <c r="G11626" s="185" t="s">
        <v>9115</v>
      </c>
      <c r="H11626" s="110" t="s">
        <v>6137</v>
      </c>
      <c r="I11626" s="110"/>
    </row>
    <row r="11627" spans="1:9" ht="11.25" customHeight="1" x14ac:dyDescent="0.2">
      <c r="A11627" s="181">
        <v>108353</v>
      </c>
      <c r="B11627" s="182" t="s">
        <v>5696</v>
      </c>
      <c r="C11627" s="182" t="s">
        <v>751</v>
      </c>
      <c r="D11627" s="184"/>
      <c r="E11627" s="188" t="s">
        <v>15193</v>
      </c>
      <c r="F11627" s="186">
        <v>0</v>
      </c>
      <c r="G11627" s="185" t="s">
        <v>9115</v>
      </c>
      <c r="H11627" s="110" t="s">
        <v>6137</v>
      </c>
      <c r="I11627" s="110"/>
    </row>
    <row r="11628" spans="1:9" ht="11.25" customHeight="1" x14ac:dyDescent="0.2">
      <c r="A11628" s="181">
        <v>108354</v>
      </c>
      <c r="B11628" s="182" t="s">
        <v>9622</v>
      </c>
      <c r="C11628" s="182" t="s">
        <v>178</v>
      </c>
      <c r="D11628" s="183"/>
      <c r="E11628" s="188" t="s">
        <v>15193</v>
      </c>
      <c r="F11628" s="186">
        <v>0</v>
      </c>
      <c r="G11628" s="185" t="s">
        <v>9115</v>
      </c>
      <c r="H11628" s="110" t="s">
        <v>6137</v>
      </c>
      <c r="I11628" s="110"/>
    </row>
    <row r="11629" spans="1:9" ht="11.25" customHeight="1" x14ac:dyDescent="0.2">
      <c r="A11629" s="181">
        <v>108355</v>
      </c>
      <c r="B11629" s="182" t="s">
        <v>9621</v>
      </c>
      <c r="C11629" s="182" t="s">
        <v>178</v>
      </c>
      <c r="D11629" s="183"/>
      <c r="E11629" s="188" t="s">
        <v>15193</v>
      </c>
      <c r="F11629" s="186">
        <v>0</v>
      </c>
      <c r="G11629" s="185" t="s">
        <v>6096</v>
      </c>
      <c r="H11629" s="110" t="s">
        <v>6194</v>
      </c>
      <c r="I11629" s="110"/>
    </row>
    <row r="11630" spans="1:9" ht="11.25" customHeight="1" x14ac:dyDescent="0.2">
      <c r="A11630" s="181">
        <v>108356</v>
      </c>
      <c r="B11630" s="182" t="s">
        <v>9620</v>
      </c>
      <c r="C11630" s="182" t="s">
        <v>178</v>
      </c>
      <c r="D11630" s="183"/>
      <c r="E11630" s="188" t="s">
        <v>15193</v>
      </c>
      <c r="F11630" s="186">
        <v>0</v>
      </c>
      <c r="G11630" s="185" t="s">
        <v>6096</v>
      </c>
      <c r="H11630" s="110" t="s">
        <v>6194</v>
      </c>
      <c r="I11630" s="110"/>
    </row>
    <row r="11631" spans="1:9" ht="11.25" customHeight="1" x14ac:dyDescent="0.2">
      <c r="A11631" s="181">
        <v>108357</v>
      </c>
      <c r="B11631" s="182" t="s">
        <v>5703</v>
      </c>
      <c r="C11631" s="182" t="s">
        <v>751</v>
      </c>
      <c r="D11631" s="183"/>
      <c r="E11631" s="188" t="s">
        <v>15193</v>
      </c>
      <c r="F11631" s="186">
        <v>0</v>
      </c>
      <c r="G11631" s="185" t="s">
        <v>6096</v>
      </c>
      <c r="H11631" s="110" t="s">
        <v>6194</v>
      </c>
      <c r="I11631" s="110"/>
    </row>
    <row r="11632" spans="1:9" ht="11.25" customHeight="1" x14ac:dyDescent="0.2">
      <c r="A11632" s="181">
        <v>108358</v>
      </c>
      <c r="B11632" s="182" t="s">
        <v>5681</v>
      </c>
      <c r="C11632" s="182" t="s">
        <v>178</v>
      </c>
      <c r="D11632" s="183"/>
      <c r="E11632" s="188" t="s">
        <v>15193</v>
      </c>
      <c r="F11632" s="186">
        <v>0</v>
      </c>
      <c r="G11632" s="185" t="s">
        <v>9115</v>
      </c>
      <c r="H11632" s="110" t="s">
        <v>6137</v>
      </c>
      <c r="I11632" s="110"/>
    </row>
    <row r="11633" spans="1:9" ht="11.25" customHeight="1" x14ac:dyDescent="0.2">
      <c r="A11633" s="181">
        <v>108359</v>
      </c>
      <c r="B11633" s="182" t="s">
        <v>9619</v>
      </c>
      <c r="C11633" s="182" t="s">
        <v>178</v>
      </c>
      <c r="D11633" s="183"/>
      <c r="E11633" s="188" t="s">
        <v>15193</v>
      </c>
      <c r="F11633" s="186">
        <v>0</v>
      </c>
      <c r="G11633" s="185" t="s">
        <v>9115</v>
      </c>
      <c r="H11633" s="110" t="s">
        <v>6137</v>
      </c>
      <c r="I11633" s="110"/>
    </row>
    <row r="11634" spans="1:9" ht="11.25" customHeight="1" x14ac:dyDescent="0.2">
      <c r="A11634" s="181">
        <v>108360</v>
      </c>
      <c r="B11634" s="182" t="s">
        <v>9618</v>
      </c>
      <c r="C11634" s="182" t="s">
        <v>178</v>
      </c>
      <c r="D11634" s="183"/>
      <c r="E11634" s="188" t="s">
        <v>15193</v>
      </c>
      <c r="F11634" s="186">
        <v>0</v>
      </c>
      <c r="G11634" s="185" t="s">
        <v>6096</v>
      </c>
      <c r="H11634" s="110" t="s">
        <v>6370</v>
      </c>
      <c r="I11634" s="110"/>
    </row>
    <row r="11635" spans="1:9" ht="11.25" customHeight="1" x14ac:dyDescent="0.2">
      <c r="A11635" s="181">
        <v>108361</v>
      </c>
      <c r="B11635" s="182" t="s">
        <v>9617</v>
      </c>
      <c r="C11635" s="182" t="s">
        <v>178</v>
      </c>
      <c r="D11635" s="183"/>
      <c r="E11635" s="188" t="s">
        <v>15193</v>
      </c>
      <c r="F11635" s="186">
        <v>0</v>
      </c>
      <c r="G11635" s="185" t="s">
        <v>6096</v>
      </c>
      <c r="H11635" s="110" t="s">
        <v>6370</v>
      </c>
      <c r="I11635" s="110"/>
    </row>
    <row r="11636" spans="1:9" ht="11.25" customHeight="1" x14ac:dyDescent="0.2">
      <c r="A11636" s="181">
        <v>108362</v>
      </c>
      <c r="B11636" s="182" t="s">
        <v>5678</v>
      </c>
      <c r="C11636" s="182" t="s">
        <v>183</v>
      </c>
      <c r="D11636" s="183"/>
      <c r="E11636" s="188" t="s">
        <v>15193</v>
      </c>
      <c r="F11636" s="186">
        <v>0</v>
      </c>
      <c r="G11636" s="185" t="s">
        <v>7723</v>
      </c>
      <c r="H11636" s="110" t="s">
        <v>6485</v>
      </c>
      <c r="I11636" s="110"/>
    </row>
    <row r="11637" spans="1:9" ht="11.25" customHeight="1" x14ac:dyDescent="0.2">
      <c r="A11637" s="181">
        <v>108363</v>
      </c>
      <c r="B11637" s="182" t="s">
        <v>5701</v>
      </c>
      <c r="C11637" s="182" t="s">
        <v>178</v>
      </c>
      <c r="D11637" s="183"/>
      <c r="E11637" s="188" t="s">
        <v>15193</v>
      </c>
      <c r="F11637" s="186">
        <v>0</v>
      </c>
      <c r="G11637" s="185" t="s">
        <v>7723</v>
      </c>
      <c r="H11637" s="110" t="s">
        <v>6485</v>
      </c>
      <c r="I11637" s="110"/>
    </row>
    <row r="11638" spans="1:9" ht="11.25" customHeight="1" x14ac:dyDescent="0.2">
      <c r="A11638" s="181">
        <v>108364</v>
      </c>
      <c r="B11638" s="182" t="s">
        <v>9616</v>
      </c>
      <c r="C11638" s="182" t="s">
        <v>178</v>
      </c>
      <c r="D11638" s="184"/>
      <c r="E11638" s="188" t="s">
        <v>15193</v>
      </c>
      <c r="F11638" s="186">
        <v>0</v>
      </c>
      <c r="G11638" s="185" t="s">
        <v>13877</v>
      </c>
      <c r="H11638" s="110" t="s">
        <v>6521</v>
      </c>
      <c r="I11638" s="110"/>
    </row>
    <row r="11639" spans="1:9" ht="11.25" customHeight="1" x14ac:dyDescent="0.2">
      <c r="A11639" s="181">
        <v>108365</v>
      </c>
      <c r="B11639" s="182" t="s">
        <v>5697</v>
      </c>
      <c r="C11639" s="182" t="s">
        <v>751</v>
      </c>
      <c r="D11639" s="183"/>
      <c r="E11639" s="188" t="s">
        <v>15193</v>
      </c>
      <c r="F11639" s="186">
        <v>0</v>
      </c>
      <c r="G11639" s="185" t="s">
        <v>6096</v>
      </c>
      <c r="H11639" s="110" t="s">
        <v>6342</v>
      </c>
      <c r="I11639" s="110"/>
    </row>
    <row r="11640" spans="1:9" ht="11.25" customHeight="1" x14ac:dyDescent="0.2">
      <c r="A11640" s="181">
        <v>108366</v>
      </c>
      <c r="B11640" s="182" t="s">
        <v>9615</v>
      </c>
      <c r="C11640" s="182" t="s">
        <v>178</v>
      </c>
      <c r="D11640" s="184"/>
      <c r="E11640" s="188" t="s">
        <v>15193</v>
      </c>
      <c r="F11640" s="186">
        <v>0</v>
      </c>
      <c r="G11640" s="185" t="s">
        <v>9315</v>
      </c>
      <c r="H11640" s="110" t="s">
        <v>6485</v>
      </c>
      <c r="I11640" s="110"/>
    </row>
    <row r="11641" spans="1:9" ht="11.25" customHeight="1" x14ac:dyDescent="0.2">
      <c r="A11641" s="181">
        <v>108367</v>
      </c>
      <c r="B11641" s="182" t="s">
        <v>9614</v>
      </c>
      <c r="C11641" s="182" t="s">
        <v>178</v>
      </c>
      <c r="D11641" s="183"/>
      <c r="E11641" s="188" t="s">
        <v>15193</v>
      </c>
      <c r="F11641" s="186">
        <v>0</v>
      </c>
      <c r="G11641" s="185" t="s">
        <v>6096</v>
      </c>
      <c r="H11641" s="110" t="s">
        <v>6221</v>
      </c>
      <c r="I11641" s="110"/>
    </row>
    <row r="11642" spans="1:9" ht="11.25" customHeight="1" x14ac:dyDescent="0.2">
      <c r="A11642" s="181">
        <v>108368</v>
      </c>
      <c r="B11642" s="182" t="s">
        <v>9613</v>
      </c>
      <c r="C11642" s="182" t="s">
        <v>178</v>
      </c>
      <c r="D11642" s="183"/>
      <c r="E11642" s="188" t="s">
        <v>15193</v>
      </c>
      <c r="F11642" s="186">
        <v>0</v>
      </c>
      <c r="G11642" s="185" t="s">
        <v>6096</v>
      </c>
      <c r="H11642" s="110" t="s">
        <v>6485</v>
      </c>
      <c r="I11642" s="110"/>
    </row>
    <row r="11643" spans="1:9" ht="11.25" customHeight="1" x14ac:dyDescent="0.2">
      <c r="A11643" s="181">
        <v>108369</v>
      </c>
      <c r="B11643" s="182" t="s">
        <v>9612</v>
      </c>
      <c r="C11643" s="182" t="s">
        <v>178</v>
      </c>
      <c r="D11643" s="184"/>
      <c r="E11643" s="188" t="s">
        <v>15193</v>
      </c>
      <c r="F11643" s="186">
        <v>0</v>
      </c>
      <c r="G11643" s="185" t="s">
        <v>13877</v>
      </c>
      <c r="H11643" s="110" t="s">
        <v>6521</v>
      </c>
      <c r="I11643" s="110"/>
    </row>
    <row r="11644" spans="1:9" ht="11.25" customHeight="1" x14ac:dyDescent="0.2">
      <c r="A11644" s="181">
        <v>108370</v>
      </c>
      <c r="B11644" s="182" t="s">
        <v>9611</v>
      </c>
      <c r="C11644" s="182" t="s">
        <v>178</v>
      </c>
      <c r="D11644" s="183"/>
      <c r="E11644" s="188" t="s">
        <v>15193</v>
      </c>
      <c r="F11644" s="186">
        <v>0</v>
      </c>
      <c r="G11644" s="185" t="s">
        <v>6096</v>
      </c>
      <c r="H11644" s="110" t="s">
        <v>6194</v>
      </c>
      <c r="I11644" s="110"/>
    </row>
    <row r="11645" spans="1:9" ht="11.25" customHeight="1" x14ac:dyDescent="0.2">
      <c r="A11645" s="181">
        <v>108371</v>
      </c>
      <c r="B11645" s="182" t="s">
        <v>9610</v>
      </c>
      <c r="C11645" s="182" t="s">
        <v>178</v>
      </c>
      <c r="D11645" s="184"/>
      <c r="E11645" s="188" t="s">
        <v>15193</v>
      </c>
      <c r="F11645" s="186">
        <v>0</v>
      </c>
      <c r="G11645" s="185" t="s">
        <v>13881</v>
      </c>
      <c r="H11645" s="110" t="s">
        <v>9796</v>
      </c>
      <c r="I11645" s="110"/>
    </row>
    <row r="11646" spans="1:9" ht="11.25" customHeight="1" x14ac:dyDescent="0.2">
      <c r="A11646" s="181">
        <v>108372</v>
      </c>
      <c r="B11646" s="182" t="s">
        <v>9609</v>
      </c>
      <c r="C11646" s="182" t="s">
        <v>178</v>
      </c>
      <c r="D11646" s="184"/>
      <c r="E11646" s="188" t="s">
        <v>15193</v>
      </c>
      <c r="F11646" s="186">
        <v>0</v>
      </c>
      <c r="G11646" s="185" t="s">
        <v>13883</v>
      </c>
      <c r="H11646" s="110" t="s">
        <v>6152</v>
      </c>
      <c r="I11646" s="110"/>
    </row>
    <row r="11647" spans="1:9" ht="11.25" customHeight="1" x14ac:dyDescent="0.2">
      <c r="A11647" s="181">
        <v>108373</v>
      </c>
      <c r="B11647" s="182" t="s">
        <v>5752</v>
      </c>
      <c r="C11647" s="182" t="s">
        <v>178</v>
      </c>
      <c r="D11647" s="183"/>
      <c r="E11647" s="188" t="s">
        <v>15193</v>
      </c>
      <c r="F11647" s="186">
        <v>0</v>
      </c>
      <c r="G11647" s="185" t="s">
        <v>7723</v>
      </c>
      <c r="H11647" s="110" t="s">
        <v>6485</v>
      </c>
      <c r="I11647" s="110"/>
    </row>
    <row r="11648" spans="1:9" ht="11.25" customHeight="1" x14ac:dyDescent="0.2">
      <c r="A11648" s="181">
        <v>108374</v>
      </c>
      <c r="B11648" s="182" t="s">
        <v>9608</v>
      </c>
      <c r="C11648" s="182" t="s">
        <v>178</v>
      </c>
      <c r="D11648" s="183"/>
      <c r="E11648" s="188" t="s">
        <v>15193</v>
      </c>
      <c r="F11648" s="186">
        <v>0</v>
      </c>
      <c r="G11648" s="185" t="s">
        <v>7723</v>
      </c>
      <c r="H11648" s="110" t="s">
        <v>6485</v>
      </c>
      <c r="I11648" s="110"/>
    </row>
    <row r="11649" spans="1:9" ht="11.25" customHeight="1" x14ac:dyDescent="0.2">
      <c r="A11649" s="181">
        <v>108375</v>
      </c>
      <c r="B11649" s="182" t="s">
        <v>9607</v>
      </c>
      <c r="C11649" s="182" t="s">
        <v>178</v>
      </c>
      <c r="D11649" s="183"/>
      <c r="E11649" s="188" t="s">
        <v>15193</v>
      </c>
      <c r="F11649" s="186">
        <v>0</v>
      </c>
      <c r="G11649" s="185" t="s">
        <v>6171</v>
      </c>
      <c r="H11649" s="110" t="s">
        <v>6149</v>
      </c>
      <c r="I11649" s="110"/>
    </row>
    <row r="11650" spans="1:9" ht="11.25" customHeight="1" x14ac:dyDescent="0.2">
      <c r="A11650" s="181">
        <v>108376</v>
      </c>
      <c r="B11650" s="182" t="s">
        <v>9606</v>
      </c>
      <c r="C11650" s="182" t="s">
        <v>178</v>
      </c>
      <c r="D11650" s="183">
        <v>43654</v>
      </c>
      <c r="E11650" s="188" t="s">
        <v>15195</v>
      </c>
      <c r="F11650" s="186">
        <v>0</v>
      </c>
      <c r="G11650" s="185" t="s">
        <v>6096</v>
      </c>
      <c r="H11650" s="110" t="s">
        <v>9796</v>
      </c>
      <c r="I11650" s="110"/>
    </row>
    <row r="11651" spans="1:9" ht="11.25" customHeight="1" x14ac:dyDescent="0.2">
      <c r="A11651" s="181">
        <v>108377</v>
      </c>
      <c r="B11651" s="182" t="s">
        <v>8495</v>
      </c>
      <c r="C11651" s="182" t="s">
        <v>178</v>
      </c>
      <c r="D11651" s="183"/>
      <c r="E11651" s="188" t="s">
        <v>15193</v>
      </c>
      <c r="F11651" s="186">
        <v>45220</v>
      </c>
      <c r="G11651" s="185" t="s">
        <v>13887</v>
      </c>
      <c r="H11651" s="110" t="s">
        <v>9796</v>
      </c>
      <c r="I11651" s="110"/>
    </row>
    <row r="11652" spans="1:9" ht="11.25" customHeight="1" x14ac:dyDescent="0.2">
      <c r="A11652" s="181">
        <v>108378</v>
      </c>
      <c r="B11652" s="182" t="s">
        <v>9605</v>
      </c>
      <c r="C11652" s="182" t="s">
        <v>178</v>
      </c>
      <c r="D11652" s="183"/>
      <c r="E11652" s="188" t="s">
        <v>15193</v>
      </c>
      <c r="F11652" s="186">
        <v>0</v>
      </c>
      <c r="G11652" s="185" t="s">
        <v>6096</v>
      </c>
      <c r="H11652" s="110" t="s">
        <v>6370</v>
      </c>
      <c r="I11652" s="110"/>
    </row>
    <row r="11653" spans="1:9" ht="11.25" customHeight="1" x14ac:dyDescent="0.2">
      <c r="A11653" s="181">
        <v>108379</v>
      </c>
      <c r="B11653" s="182" t="s">
        <v>9604</v>
      </c>
      <c r="C11653" s="182" t="s">
        <v>178</v>
      </c>
      <c r="D11653" s="183"/>
      <c r="E11653" s="188" t="s">
        <v>15193</v>
      </c>
      <c r="F11653" s="186">
        <v>0</v>
      </c>
      <c r="G11653" s="185" t="s">
        <v>6096</v>
      </c>
      <c r="H11653" s="110" t="s">
        <v>7394</v>
      </c>
      <c r="I11653" s="110"/>
    </row>
    <row r="11654" spans="1:9" ht="11.25" customHeight="1" x14ac:dyDescent="0.2">
      <c r="A11654" s="181">
        <v>108380</v>
      </c>
      <c r="B11654" s="182" t="s">
        <v>9603</v>
      </c>
      <c r="C11654" s="182" t="s">
        <v>178</v>
      </c>
      <c r="D11654" s="184"/>
      <c r="E11654" s="188" t="s">
        <v>15193</v>
      </c>
      <c r="F11654" s="186">
        <v>0</v>
      </c>
      <c r="G11654" s="185" t="s">
        <v>6096</v>
      </c>
      <c r="H11654" s="110" t="s">
        <v>7394</v>
      </c>
      <c r="I11654" s="110"/>
    </row>
    <row r="11655" spans="1:9" ht="11.25" customHeight="1" x14ac:dyDescent="0.2">
      <c r="A11655" s="181">
        <v>108381</v>
      </c>
      <c r="B11655" s="182" t="s">
        <v>9602</v>
      </c>
      <c r="C11655" s="182" t="s">
        <v>178</v>
      </c>
      <c r="D11655" s="183"/>
      <c r="E11655" s="188" t="s">
        <v>15193</v>
      </c>
      <c r="F11655" s="186">
        <v>0</v>
      </c>
      <c r="G11655" s="185" t="s">
        <v>6096</v>
      </c>
      <c r="H11655" s="110" t="s">
        <v>7394</v>
      </c>
      <c r="I11655" s="110"/>
    </row>
    <row r="11656" spans="1:9" ht="11.25" customHeight="1" x14ac:dyDescent="0.2">
      <c r="A11656" s="181">
        <v>108382</v>
      </c>
      <c r="B11656" s="182" t="s">
        <v>9601</v>
      </c>
      <c r="C11656" s="182" t="s">
        <v>178</v>
      </c>
      <c r="D11656" s="184"/>
      <c r="E11656" s="188" t="s">
        <v>15193</v>
      </c>
      <c r="F11656" s="186">
        <v>0</v>
      </c>
      <c r="G11656" s="185" t="s">
        <v>6096</v>
      </c>
      <c r="H11656" s="110" t="s">
        <v>6370</v>
      </c>
      <c r="I11656" s="110"/>
    </row>
    <row r="11657" spans="1:9" ht="11.25" customHeight="1" x14ac:dyDescent="0.2">
      <c r="A11657" s="181">
        <v>108383</v>
      </c>
      <c r="B11657" s="182" t="s">
        <v>9600</v>
      </c>
      <c r="C11657" s="182" t="s">
        <v>178</v>
      </c>
      <c r="D11657" s="183"/>
      <c r="E11657" s="188" t="s">
        <v>15193</v>
      </c>
      <c r="F11657" s="186">
        <v>0</v>
      </c>
      <c r="G11657" s="185" t="s">
        <v>13890</v>
      </c>
      <c r="H11657" s="110" t="s">
        <v>6152</v>
      </c>
      <c r="I11657" s="110"/>
    </row>
    <row r="11658" spans="1:9" ht="11.25" customHeight="1" x14ac:dyDescent="0.2">
      <c r="A11658" s="181">
        <v>108384</v>
      </c>
      <c r="B11658" s="182" t="s">
        <v>9599</v>
      </c>
      <c r="C11658" s="182" t="s">
        <v>178</v>
      </c>
      <c r="D11658" s="183"/>
      <c r="E11658" s="188" t="s">
        <v>15193</v>
      </c>
      <c r="F11658" s="186">
        <v>0</v>
      </c>
      <c r="G11658" s="185" t="s">
        <v>13891</v>
      </c>
      <c r="H11658" s="110" t="s">
        <v>8785</v>
      </c>
      <c r="I11658" s="110"/>
    </row>
    <row r="11659" spans="1:9" ht="11.25" customHeight="1" x14ac:dyDescent="0.2">
      <c r="A11659" s="181">
        <v>108385</v>
      </c>
      <c r="B11659" s="182" t="s">
        <v>9598</v>
      </c>
      <c r="C11659" s="182" t="s">
        <v>178</v>
      </c>
      <c r="D11659" s="183"/>
      <c r="E11659" s="188" t="s">
        <v>15193</v>
      </c>
      <c r="F11659" s="186">
        <v>0</v>
      </c>
      <c r="G11659" s="185" t="s">
        <v>13892</v>
      </c>
      <c r="H11659" s="110" t="s">
        <v>6370</v>
      </c>
      <c r="I11659" s="110"/>
    </row>
    <row r="11660" spans="1:9" ht="11.25" customHeight="1" x14ac:dyDescent="0.2">
      <c r="A11660" s="181">
        <v>108386</v>
      </c>
      <c r="B11660" s="182" t="s">
        <v>9597</v>
      </c>
      <c r="C11660" s="182" t="s">
        <v>178</v>
      </c>
      <c r="D11660" s="184"/>
      <c r="E11660" s="188" t="s">
        <v>15193</v>
      </c>
      <c r="F11660" s="186">
        <v>0</v>
      </c>
      <c r="G11660" s="185" t="s">
        <v>13893</v>
      </c>
      <c r="H11660" s="110" t="s">
        <v>6370</v>
      </c>
      <c r="I11660" s="110"/>
    </row>
    <row r="11661" spans="1:9" ht="11.25" customHeight="1" x14ac:dyDescent="0.2">
      <c r="A11661" s="181">
        <v>108387</v>
      </c>
      <c r="B11661" s="182" t="s">
        <v>9596</v>
      </c>
      <c r="C11661" s="182" t="s">
        <v>178</v>
      </c>
      <c r="D11661" s="183"/>
      <c r="E11661" s="188" t="s">
        <v>15193</v>
      </c>
      <c r="F11661" s="186">
        <v>0</v>
      </c>
      <c r="G11661" s="185" t="s">
        <v>6096</v>
      </c>
      <c r="H11661" s="110" t="s">
        <v>6370</v>
      </c>
      <c r="I11661" s="110"/>
    </row>
    <row r="11662" spans="1:9" ht="11.25" customHeight="1" x14ac:dyDescent="0.2">
      <c r="A11662" s="181">
        <v>108388</v>
      </c>
      <c r="B11662" s="182" t="s">
        <v>5504</v>
      </c>
      <c r="C11662" s="182" t="s">
        <v>171</v>
      </c>
      <c r="D11662" s="183">
        <v>45062</v>
      </c>
      <c r="E11662" s="188" t="s">
        <v>15194</v>
      </c>
      <c r="F11662" s="186">
        <v>0</v>
      </c>
      <c r="G11662" s="185" t="s">
        <v>6096</v>
      </c>
      <c r="H11662" s="110" t="s">
        <v>6194</v>
      </c>
      <c r="I11662" s="110"/>
    </row>
    <row r="11663" spans="1:9" ht="11.25" customHeight="1" x14ac:dyDescent="0.2">
      <c r="A11663" s="181">
        <v>108389</v>
      </c>
      <c r="B11663" s="182" t="s">
        <v>6254</v>
      </c>
      <c r="C11663" s="182" t="s">
        <v>178</v>
      </c>
      <c r="D11663" s="183"/>
      <c r="E11663" s="188" t="s">
        <v>15193</v>
      </c>
      <c r="F11663" s="186">
        <v>220605</v>
      </c>
      <c r="G11663" s="185" t="s">
        <v>13893</v>
      </c>
      <c r="H11663" s="110" t="s">
        <v>6370</v>
      </c>
      <c r="I11663" s="110"/>
    </row>
    <row r="11664" spans="1:9" ht="11.25" customHeight="1" x14ac:dyDescent="0.2">
      <c r="A11664" s="181">
        <v>108390</v>
      </c>
      <c r="B11664" s="182" t="s">
        <v>9595</v>
      </c>
      <c r="C11664" s="182" t="s">
        <v>178</v>
      </c>
      <c r="D11664" s="183"/>
      <c r="E11664" s="188" t="s">
        <v>15193</v>
      </c>
      <c r="F11664" s="186">
        <v>0</v>
      </c>
      <c r="G11664" s="185" t="s">
        <v>6096</v>
      </c>
      <c r="H11664" s="110" t="s">
        <v>9796</v>
      </c>
      <c r="I11664" s="110"/>
    </row>
    <row r="11665" spans="1:9" ht="11.25" customHeight="1" x14ac:dyDescent="0.2">
      <c r="A11665" s="181">
        <v>108391</v>
      </c>
      <c r="B11665" s="182" t="s">
        <v>9594</v>
      </c>
      <c r="C11665" s="182" t="s">
        <v>178</v>
      </c>
      <c r="D11665" s="183"/>
      <c r="E11665" s="188" t="s">
        <v>15193</v>
      </c>
      <c r="F11665" s="186">
        <v>0</v>
      </c>
      <c r="G11665" s="185" t="s">
        <v>6096</v>
      </c>
      <c r="H11665" s="110" t="s">
        <v>9796</v>
      </c>
      <c r="I11665" s="110"/>
    </row>
    <row r="11666" spans="1:9" ht="11.25" customHeight="1" x14ac:dyDescent="0.2">
      <c r="A11666" s="181">
        <v>108392</v>
      </c>
      <c r="B11666" s="182" t="s">
        <v>9593</v>
      </c>
      <c r="C11666" s="182" t="s">
        <v>178</v>
      </c>
      <c r="D11666" s="183"/>
      <c r="E11666" s="188" t="s">
        <v>15193</v>
      </c>
      <c r="F11666" s="186">
        <v>0</v>
      </c>
      <c r="G11666" s="185" t="s">
        <v>6096</v>
      </c>
      <c r="H11666" s="110" t="s">
        <v>9796</v>
      </c>
      <c r="I11666" s="110"/>
    </row>
    <row r="11667" spans="1:9" ht="11.25" customHeight="1" x14ac:dyDescent="0.2">
      <c r="A11667" s="181">
        <v>108393</v>
      </c>
      <c r="B11667" s="182" t="s">
        <v>9592</v>
      </c>
      <c r="C11667" s="182" t="s">
        <v>178</v>
      </c>
      <c r="D11667" s="183"/>
      <c r="E11667" s="188" t="s">
        <v>15193</v>
      </c>
      <c r="F11667" s="186">
        <v>0</v>
      </c>
      <c r="G11667" s="185" t="s">
        <v>6096</v>
      </c>
      <c r="H11667" s="110" t="s">
        <v>9796</v>
      </c>
      <c r="I11667" s="110"/>
    </row>
    <row r="11668" spans="1:9" ht="11.25" customHeight="1" x14ac:dyDescent="0.2">
      <c r="A11668" s="181">
        <v>108394</v>
      </c>
      <c r="B11668" s="182" t="s">
        <v>4507</v>
      </c>
      <c r="C11668" s="182" t="s">
        <v>183</v>
      </c>
      <c r="D11668" s="183"/>
      <c r="E11668" s="188" t="s">
        <v>15193</v>
      </c>
      <c r="F11668" s="186">
        <v>0</v>
      </c>
      <c r="G11668" s="185" t="s">
        <v>6096</v>
      </c>
      <c r="H11668" s="110" t="s">
        <v>9796</v>
      </c>
      <c r="I11668" s="110"/>
    </row>
    <row r="11669" spans="1:9" ht="11.25" customHeight="1" x14ac:dyDescent="0.2">
      <c r="A11669" s="181">
        <v>108395</v>
      </c>
      <c r="B11669" s="182" t="s">
        <v>9591</v>
      </c>
      <c r="C11669" s="182" t="s">
        <v>178</v>
      </c>
      <c r="D11669" s="183"/>
      <c r="E11669" s="188" t="s">
        <v>15193</v>
      </c>
      <c r="F11669" s="186">
        <v>0</v>
      </c>
      <c r="G11669" s="185" t="s">
        <v>6096</v>
      </c>
      <c r="H11669" s="110" t="s">
        <v>9796</v>
      </c>
      <c r="I11669" s="110"/>
    </row>
    <row r="11670" spans="1:9" ht="11.25" customHeight="1" x14ac:dyDescent="0.2">
      <c r="A11670" s="181">
        <v>108396</v>
      </c>
      <c r="B11670" s="182" t="s">
        <v>9590</v>
      </c>
      <c r="C11670" s="182" t="s">
        <v>178</v>
      </c>
      <c r="D11670" s="183"/>
      <c r="E11670" s="188" t="s">
        <v>15193</v>
      </c>
      <c r="F11670" s="186">
        <v>0</v>
      </c>
      <c r="G11670" s="185" t="s">
        <v>12446</v>
      </c>
      <c r="H11670" s="110" t="s">
        <v>9796</v>
      </c>
      <c r="I11670" s="110"/>
    </row>
    <row r="11671" spans="1:9" ht="11.25" customHeight="1" x14ac:dyDescent="0.2">
      <c r="A11671" s="181">
        <v>108397</v>
      </c>
      <c r="B11671" s="182" t="s">
        <v>9589</v>
      </c>
      <c r="C11671" s="182" t="s">
        <v>178</v>
      </c>
      <c r="D11671" s="183"/>
      <c r="E11671" s="188" t="s">
        <v>15193</v>
      </c>
      <c r="F11671" s="186">
        <v>0</v>
      </c>
      <c r="G11671" s="185" t="s">
        <v>12446</v>
      </c>
      <c r="H11671" s="110" t="s">
        <v>9796</v>
      </c>
      <c r="I11671" s="110"/>
    </row>
    <row r="11672" spans="1:9" ht="11.25" customHeight="1" x14ac:dyDescent="0.2">
      <c r="A11672" s="181">
        <v>108398</v>
      </c>
      <c r="B11672" s="182" t="s">
        <v>9588</v>
      </c>
      <c r="C11672" s="182" t="s">
        <v>178</v>
      </c>
      <c r="D11672" s="183"/>
      <c r="E11672" s="188" t="s">
        <v>15193</v>
      </c>
      <c r="F11672" s="186">
        <v>0</v>
      </c>
      <c r="G11672" s="185" t="s">
        <v>12446</v>
      </c>
      <c r="H11672" s="110" t="s">
        <v>9796</v>
      </c>
      <c r="I11672" s="110"/>
    </row>
    <row r="11673" spans="1:9" ht="11.25" customHeight="1" x14ac:dyDescent="0.2">
      <c r="A11673" s="181">
        <v>108399</v>
      </c>
      <c r="B11673" s="182" t="s">
        <v>9587</v>
      </c>
      <c r="C11673" s="182" t="s">
        <v>178</v>
      </c>
      <c r="D11673" s="183"/>
      <c r="E11673" s="188" t="s">
        <v>15193</v>
      </c>
      <c r="F11673" s="186">
        <v>0</v>
      </c>
      <c r="G11673" s="185" t="s">
        <v>6096</v>
      </c>
      <c r="H11673" s="110" t="s">
        <v>9796</v>
      </c>
      <c r="I11673" s="110"/>
    </row>
    <row r="11674" spans="1:9" ht="11.25" customHeight="1" x14ac:dyDescent="0.2">
      <c r="A11674" s="181">
        <v>108400</v>
      </c>
      <c r="B11674" s="182" t="s">
        <v>9586</v>
      </c>
      <c r="C11674" s="182" t="s">
        <v>178</v>
      </c>
      <c r="D11674" s="183"/>
      <c r="E11674" s="188" t="s">
        <v>15193</v>
      </c>
      <c r="F11674" s="186">
        <v>0</v>
      </c>
      <c r="G11674" s="185" t="s">
        <v>6096</v>
      </c>
      <c r="H11674" s="110" t="s">
        <v>9796</v>
      </c>
      <c r="I11674" s="110"/>
    </row>
    <row r="11675" spans="1:9" ht="11.25" customHeight="1" x14ac:dyDescent="0.2">
      <c r="A11675" s="181">
        <v>108401</v>
      </c>
      <c r="B11675" s="182" t="s">
        <v>9585</v>
      </c>
      <c r="C11675" s="182" t="s">
        <v>178</v>
      </c>
      <c r="D11675" s="183"/>
      <c r="E11675" s="188" t="s">
        <v>15193</v>
      </c>
      <c r="F11675" s="186">
        <v>0</v>
      </c>
      <c r="G11675" s="185" t="s">
        <v>13907</v>
      </c>
      <c r="H11675" s="110" t="s">
        <v>6130</v>
      </c>
      <c r="I11675" s="110"/>
    </row>
    <row r="11676" spans="1:9" ht="11.25" customHeight="1" x14ac:dyDescent="0.2">
      <c r="A11676" s="181">
        <v>108402</v>
      </c>
      <c r="B11676" s="182" t="s">
        <v>9584</v>
      </c>
      <c r="C11676" s="182" t="s">
        <v>178</v>
      </c>
      <c r="D11676" s="183"/>
      <c r="E11676" s="188" t="s">
        <v>15193</v>
      </c>
      <c r="F11676" s="186">
        <v>0</v>
      </c>
      <c r="G11676" s="185" t="s">
        <v>13339</v>
      </c>
      <c r="H11676" s="110" t="s">
        <v>6130</v>
      </c>
      <c r="I11676" s="110"/>
    </row>
    <row r="11677" spans="1:9" ht="11.25" customHeight="1" x14ac:dyDescent="0.2">
      <c r="A11677" s="181">
        <v>108403</v>
      </c>
      <c r="B11677" s="182" t="s">
        <v>9583</v>
      </c>
      <c r="C11677" s="182" t="s">
        <v>178</v>
      </c>
      <c r="D11677" s="183"/>
      <c r="E11677" s="188" t="s">
        <v>15193</v>
      </c>
      <c r="F11677" s="186">
        <v>0</v>
      </c>
      <c r="G11677" s="185" t="s">
        <v>6096</v>
      </c>
      <c r="H11677" s="110" t="s">
        <v>6370</v>
      </c>
      <c r="I11677" s="110"/>
    </row>
    <row r="11678" spans="1:9" ht="11.25" customHeight="1" x14ac:dyDescent="0.2">
      <c r="A11678" s="181">
        <v>108404</v>
      </c>
      <c r="B11678" s="182" t="s">
        <v>9582</v>
      </c>
      <c r="C11678" s="182" t="s">
        <v>178</v>
      </c>
      <c r="D11678" s="183"/>
      <c r="E11678" s="188" t="s">
        <v>15193</v>
      </c>
      <c r="F11678" s="186">
        <v>0</v>
      </c>
      <c r="G11678" s="185" t="s">
        <v>6096</v>
      </c>
      <c r="H11678" s="110" t="s">
        <v>7394</v>
      </c>
      <c r="I11678" s="110"/>
    </row>
    <row r="11679" spans="1:9" ht="11.25" customHeight="1" x14ac:dyDescent="0.2">
      <c r="A11679" s="181">
        <v>108405</v>
      </c>
      <c r="B11679" s="182" t="s">
        <v>5704</v>
      </c>
      <c r="C11679" s="182" t="s">
        <v>178</v>
      </c>
      <c r="D11679" s="183"/>
      <c r="E11679" s="188" t="s">
        <v>15193</v>
      </c>
      <c r="F11679" s="186">
        <v>0</v>
      </c>
      <c r="G11679" s="185" t="s">
        <v>6096</v>
      </c>
      <c r="H11679" s="110" t="s">
        <v>7394</v>
      </c>
      <c r="I11679" s="110"/>
    </row>
    <row r="11680" spans="1:9" ht="11.25" customHeight="1" x14ac:dyDescent="0.2">
      <c r="A11680" s="181">
        <v>108406</v>
      </c>
      <c r="B11680" s="182" t="s">
        <v>5668</v>
      </c>
      <c r="C11680" s="182" t="s">
        <v>171</v>
      </c>
      <c r="D11680" s="183"/>
      <c r="E11680" s="188" t="s">
        <v>15193</v>
      </c>
      <c r="F11680" s="186">
        <v>0</v>
      </c>
      <c r="G11680" s="185" t="s">
        <v>6096</v>
      </c>
      <c r="H11680" s="110" t="s">
        <v>6370</v>
      </c>
      <c r="I11680" s="110"/>
    </row>
    <row r="11681" spans="1:9" ht="11.25" customHeight="1" x14ac:dyDescent="0.2">
      <c r="A11681" s="181">
        <v>108407</v>
      </c>
      <c r="B11681" s="182" t="s">
        <v>9581</v>
      </c>
      <c r="C11681" s="182" t="s">
        <v>178</v>
      </c>
      <c r="D11681" s="183"/>
      <c r="E11681" s="188" t="s">
        <v>15193</v>
      </c>
      <c r="F11681" s="186">
        <v>0</v>
      </c>
      <c r="G11681" s="185" t="s">
        <v>13911</v>
      </c>
      <c r="H11681" s="110" t="s">
        <v>6257</v>
      </c>
      <c r="I11681" s="110"/>
    </row>
    <row r="11682" spans="1:9" ht="11.25" customHeight="1" x14ac:dyDescent="0.2">
      <c r="A11682" s="181">
        <v>108408</v>
      </c>
      <c r="B11682" s="182" t="s">
        <v>9580</v>
      </c>
      <c r="C11682" s="182" t="s">
        <v>178</v>
      </c>
      <c r="D11682" s="183"/>
      <c r="E11682" s="188" t="s">
        <v>15193</v>
      </c>
      <c r="F11682" s="186">
        <v>0</v>
      </c>
      <c r="G11682" s="185" t="s">
        <v>13912</v>
      </c>
      <c r="H11682" s="110" t="s">
        <v>6367</v>
      </c>
      <c r="I11682" s="110"/>
    </row>
    <row r="11683" spans="1:9" ht="11.25" customHeight="1" x14ac:dyDescent="0.2">
      <c r="A11683" s="181">
        <v>108409</v>
      </c>
      <c r="B11683" s="182" t="s">
        <v>9579</v>
      </c>
      <c r="C11683" s="182" t="s">
        <v>178</v>
      </c>
      <c r="D11683" s="183"/>
      <c r="E11683" s="188" t="s">
        <v>15193</v>
      </c>
      <c r="F11683" s="186">
        <v>0</v>
      </c>
      <c r="G11683" s="185" t="s">
        <v>13913</v>
      </c>
      <c r="H11683" s="110" t="s">
        <v>6367</v>
      </c>
      <c r="I11683" s="110"/>
    </row>
    <row r="11684" spans="1:9" ht="11.25" customHeight="1" x14ac:dyDescent="0.2">
      <c r="A11684" s="181">
        <v>108410</v>
      </c>
      <c r="B11684" s="182" t="s">
        <v>4489</v>
      </c>
      <c r="C11684" s="182" t="s">
        <v>171</v>
      </c>
      <c r="D11684" s="183"/>
      <c r="E11684" s="188" t="s">
        <v>15193</v>
      </c>
      <c r="F11684" s="186">
        <v>0</v>
      </c>
      <c r="G11684" s="185" t="s">
        <v>13915</v>
      </c>
      <c r="H11684" s="110" t="s">
        <v>6367</v>
      </c>
      <c r="I11684" s="110"/>
    </row>
    <row r="11685" spans="1:9" ht="11.25" customHeight="1" x14ac:dyDescent="0.2">
      <c r="A11685" s="181">
        <v>108411</v>
      </c>
      <c r="B11685" s="182" t="s">
        <v>9578</v>
      </c>
      <c r="C11685" s="182" t="s">
        <v>171</v>
      </c>
      <c r="D11685" s="183"/>
      <c r="E11685" s="188" t="s">
        <v>15193</v>
      </c>
      <c r="F11685" s="186">
        <v>0</v>
      </c>
      <c r="G11685" s="185" t="s">
        <v>13917</v>
      </c>
      <c r="H11685" s="110" t="s">
        <v>8785</v>
      </c>
      <c r="I11685" s="110"/>
    </row>
    <row r="11686" spans="1:9" ht="11.25" customHeight="1" x14ac:dyDescent="0.2">
      <c r="A11686" s="181">
        <v>108412</v>
      </c>
      <c r="B11686" s="182" t="s">
        <v>9577</v>
      </c>
      <c r="C11686" s="182" t="s">
        <v>178</v>
      </c>
      <c r="D11686" s="183"/>
      <c r="E11686" s="188" t="s">
        <v>15193</v>
      </c>
      <c r="F11686" s="186">
        <v>0</v>
      </c>
      <c r="G11686" s="185" t="s">
        <v>13918</v>
      </c>
      <c r="H11686" s="110" t="s">
        <v>8785</v>
      </c>
      <c r="I11686" s="110"/>
    </row>
    <row r="11687" spans="1:9" ht="11.25" customHeight="1" x14ac:dyDescent="0.2">
      <c r="A11687" s="181">
        <v>108413</v>
      </c>
      <c r="B11687" s="182" t="s">
        <v>9575</v>
      </c>
      <c r="C11687" s="182" t="s">
        <v>178</v>
      </c>
      <c r="D11687" s="183"/>
      <c r="E11687" s="188" t="s">
        <v>15193</v>
      </c>
      <c r="F11687" s="186">
        <v>0</v>
      </c>
      <c r="G11687" s="185" t="s">
        <v>13920</v>
      </c>
      <c r="H11687" s="110" t="s">
        <v>8785</v>
      </c>
      <c r="I11687" s="110"/>
    </row>
    <row r="11688" spans="1:9" ht="11.25" customHeight="1" x14ac:dyDescent="0.2">
      <c r="A11688" s="181">
        <v>108414</v>
      </c>
      <c r="B11688" s="182" t="s">
        <v>9574</v>
      </c>
      <c r="C11688" s="182" t="s">
        <v>4481</v>
      </c>
      <c r="D11688" s="183"/>
      <c r="E11688" s="188" t="s">
        <v>15193</v>
      </c>
      <c r="F11688" s="186">
        <v>0</v>
      </c>
      <c r="G11688" s="185" t="s">
        <v>13922</v>
      </c>
      <c r="H11688" s="110" t="s">
        <v>8785</v>
      </c>
      <c r="I11688" s="110"/>
    </row>
    <row r="11689" spans="1:9" ht="11.25" customHeight="1" x14ac:dyDescent="0.2">
      <c r="A11689" s="181">
        <v>108415</v>
      </c>
      <c r="B11689" s="182" t="s">
        <v>5380</v>
      </c>
      <c r="C11689" s="182" t="s">
        <v>4481</v>
      </c>
      <c r="D11689" s="183"/>
      <c r="E11689" s="188" t="s">
        <v>15193</v>
      </c>
      <c r="F11689" s="186">
        <v>0</v>
      </c>
      <c r="G11689" s="185" t="s">
        <v>13893</v>
      </c>
      <c r="H11689" s="110" t="s">
        <v>6370</v>
      </c>
      <c r="I11689" s="110"/>
    </row>
    <row r="11690" spans="1:9" ht="11.25" customHeight="1" x14ac:dyDescent="0.2">
      <c r="A11690" s="181">
        <v>108416</v>
      </c>
      <c r="B11690" s="182" t="s">
        <v>9573</v>
      </c>
      <c r="C11690" s="182" t="s">
        <v>4481</v>
      </c>
      <c r="D11690" s="183"/>
      <c r="E11690" s="188" t="s">
        <v>15193</v>
      </c>
      <c r="F11690" s="186">
        <v>0</v>
      </c>
      <c r="G11690" s="185" t="s">
        <v>6096</v>
      </c>
      <c r="H11690" s="110" t="s">
        <v>6370</v>
      </c>
      <c r="I11690" s="110"/>
    </row>
    <row r="11691" spans="1:9" ht="11.25" customHeight="1" x14ac:dyDescent="0.2">
      <c r="A11691" s="181">
        <v>108417</v>
      </c>
      <c r="B11691" s="182" t="s">
        <v>9572</v>
      </c>
      <c r="C11691" s="182" t="s">
        <v>4481</v>
      </c>
      <c r="D11691" s="183"/>
      <c r="E11691" s="188" t="s">
        <v>15193</v>
      </c>
      <c r="F11691" s="186">
        <v>0</v>
      </c>
      <c r="G11691" s="185" t="s">
        <v>13923</v>
      </c>
      <c r="H11691" s="110" t="s">
        <v>6451</v>
      </c>
      <c r="I11691" s="110"/>
    </row>
    <row r="11692" spans="1:9" ht="11.25" customHeight="1" x14ac:dyDescent="0.2">
      <c r="A11692" s="181">
        <v>108418</v>
      </c>
      <c r="B11692" s="182" t="s">
        <v>5402</v>
      </c>
      <c r="C11692" s="182" t="s">
        <v>4481</v>
      </c>
      <c r="D11692" s="183">
        <v>43739</v>
      </c>
      <c r="E11692" s="188" t="s">
        <v>15195</v>
      </c>
      <c r="F11692" s="186">
        <v>0</v>
      </c>
      <c r="G11692" s="185" t="s">
        <v>6096</v>
      </c>
      <c r="H11692" s="110" t="s">
        <v>6746</v>
      </c>
      <c r="I11692" s="110"/>
    </row>
    <row r="11693" spans="1:9" ht="11.25" customHeight="1" x14ac:dyDescent="0.2">
      <c r="A11693" s="181">
        <v>108419</v>
      </c>
      <c r="B11693" s="182" t="s">
        <v>5556</v>
      </c>
      <c r="C11693" s="182" t="s">
        <v>183</v>
      </c>
      <c r="D11693" s="183"/>
      <c r="E11693" s="188" t="s">
        <v>15193</v>
      </c>
      <c r="F11693" s="186">
        <v>57590.05</v>
      </c>
      <c r="G11693" s="185" t="s">
        <v>13926</v>
      </c>
      <c r="H11693" s="110" t="s">
        <v>6367</v>
      </c>
      <c r="I11693" s="110"/>
    </row>
    <row r="11694" spans="1:9" ht="11.25" customHeight="1" x14ac:dyDescent="0.2">
      <c r="A11694" s="181">
        <v>108420</v>
      </c>
      <c r="B11694" s="182" t="s">
        <v>9571</v>
      </c>
      <c r="C11694" s="182" t="s">
        <v>178</v>
      </c>
      <c r="D11694" s="183"/>
      <c r="E11694" s="188" t="s">
        <v>15193</v>
      </c>
      <c r="F11694" s="186">
        <v>0</v>
      </c>
      <c r="G11694" s="185" t="s">
        <v>13927</v>
      </c>
      <c r="H11694" s="110" t="s">
        <v>6367</v>
      </c>
      <c r="I11694" s="110"/>
    </row>
    <row r="11695" spans="1:9" ht="11.25" customHeight="1" x14ac:dyDescent="0.2">
      <c r="A11695" s="181">
        <v>108421</v>
      </c>
      <c r="B11695" s="182" t="s">
        <v>5408</v>
      </c>
      <c r="C11695" s="182" t="s">
        <v>178</v>
      </c>
      <c r="D11695" s="183"/>
      <c r="E11695" s="188" t="s">
        <v>15193</v>
      </c>
      <c r="F11695" s="186">
        <v>0</v>
      </c>
      <c r="G11695" s="185" t="s">
        <v>13929</v>
      </c>
      <c r="H11695" s="110" t="s">
        <v>6367</v>
      </c>
      <c r="I11695" s="110"/>
    </row>
    <row r="11696" spans="1:9" ht="11.25" customHeight="1" x14ac:dyDescent="0.2">
      <c r="A11696" s="181">
        <v>108422</v>
      </c>
      <c r="B11696" s="182" t="s">
        <v>5411</v>
      </c>
      <c r="C11696" s="182" t="s">
        <v>178</v>
      </c>
      <c r="D11696" s="183"/>
      <c r="E11696" s="188" t="s">
        <v>15193</v>
      </c>
      <c r="F11696" s="186">
        <v>0</v>
      </c>
      <c r="G11696" s="185" t="s">
        <v>6096</v>
      </c>
      <c r="H11696" s="110" t="s">
        <v>6370</v>
      </c>
      <c r="I11696" s="110"/>
    </row>
    <row r="11697" spans="1:9" ht="11.25" customHeight="1" x14ac:dyDescent="0.2">
      <c r="A11697" s="181">
        <v>108423</v>
      </c>
      <c r="B11697" s="182" t="s">
        <v>9570</v>
      </c>
      <c r="C11697" s="182" t="s">
        <v>4481</v>
      </c>
      <c r="D11697" s="183"/>
      <c r="E11697" s="188" t="s">
        <v>15193</v>
      </c>
      <c r="F11697" s="186">
        <v>0</v>
      </c>
      <c r="G11697" s="185" t="s">
        <v>6096</v>
      </c>
      <c r="H11697" s="110" t="s">
        <v>7394</v>
      </c>
      <c r="I11697" s="110"/>
    </row>
    <row r="11698" spans="1:9" ht="11.25" customHeight="1" x14ac:dyDescent="0.2">
      <c r="A11698" s="181">
        <v>108424</v>
      </c>
      <c r="B11698" s="182" t="s">
        <v>4957</v>
      </c>
      <c r="C11698" s="182" t="s">
        <v>171</v>
      </c>
      <c r="D11698" s="183">
        <v>44677</v>
      </c>
      <c r="E11698" s="188" t="s">
        <v>7328</v>
      </c>
      <c r="F11698" s="186">
        <v>0</v>
      </c>
      <c r="G11698" s="185" t="s">
        <v>6096</v>
      </c>
      <c r="H11698" s="110" t="s">
        <v>6236</v>
      </c>
      <c r="I11698" s="110"/>
    </row>
    <row r="11699" spans="1:9" ht="11.25" customHeight="1" x14ac:dyDescent="0.2">
      <c r="A11699" s="181">
        <v>108425</v>
      </c>
      <c r="B11699" s="182" t="s">
        <v>8886</v>
      </c>
      <c r="C11699" s="182" t="s">
        <v>178</v>
      </c>
      <c r="D11699" s="183"/>
      <c r="E11699" s="188" t="s">
        <v>15193</v>
      </c>
      <c r="F11699" s="186">
        <v>10488449</v>
      </c>
      <c r="G11699" s="185" t="s">
        <v>13932</v>
      </c>
      <c r="H11699" s="110" t="s">
        <v>6152</v>
      </c>
      <c r="I11699" s="110"/>
    </row>
    <row r="11700" spans="1:9" ht="11.25" customHeight="1" x14ac:dyDescent="0.2">
      <c r="A11700" s="181">
        <v>108428</v>
      </c>
      <c r="B11700" s="182" t="s">
        <v>5415</v>
      </c>
      <c r="C11700" s="182" t="s">
        <v>178</v>
      </c>
      <c r="D11700" s="184"/>
      <c r="E11700" s="188" t="s">
        <v>15193</v>
      </c>
      <c r="F11700" s="186">
        <v>0</v>
      </c>
      <c r="G11700" s="185" t="s">
        <v>6963</v>
      </c>
      <c r="H11700" s="110" t="s">
        <v>6152</v>
      </c>
      <c r="I11700" s="110"/>
    </row>
    <row r="11701" spans="1:9" ht="11.25" customHeight="1" x14ac:dyDescent="0.2">
      <c r="A11701" s="181">
        <v>108429</v>
      </c>
      <c r="B11701" s="182" t="s">
        <v>9569</v>
      </c>
      <c r="C11701" s="182" t="s">
        <v>178</v>
      </c>
      <c r="D11701" s="184"/>
      <c r="E11701" s="188" t="s">
        <v>15193</v>
      </c>
      <c r="F11701" s="186">
        <v>0</v>
      </c>
      <c r="G11701" s="185" t="s">
        <v>6096</v>
      </c>
      <c r="H11701" s="110" t="s">
        <v>6130</v>
      </c>
      <c r="I11701" s="110"/>
    </row>
    <row r="11702" spans="1:9" ht="11.25" customHeight="1" x14ac:dyDescent="0.2">
      <c r="A11702" s="181">
        <v>108430</v>
      </c>
      <c r="B11702" s="182" t="s">
        <v>4519</v>
      </c>
      <c r="C11702" s="182" t="s">
        <v>4484</v>
      </c>
      <c r="D11702" s="183"/>
      <c r="E11702" s="188" t="s">
        <v>15193</v>
      </c>
      <c r="F11702" s="186">
        <v>0</v>
      </c>
      <c r="G11702" s="185" t="s">
        <v>6096</v>
      </c>
      <c r="H11702" s="110" t="s">
        <v>6130</v>
      </c>
      <c r="I11702" s="110"/>
    </row>
    <row r="11703" spans="1:9" ht="11.25" customHeight="1" x14ac:dyDescent="0.2">
      <c r="A11703" s="181">
        <v>108431</v>
      </c>
      <c r="B11703" s="182" t="s">
        <v>5331</v>
      </c>
      <c r="C11703" s="182" t="s">
        <v>4481</v>
      </c>
      <c r="D11703" s="183"/>
      <c r="E11703" s="188" t="s">
        <v>15193</v>
      </c>
      <c r="F11703" s="186">
        <v>0</v>
      </c>
      <c r="G11703" s="185" t="s">
        <v>6096</v>
      </c>
      <c r="H11703" s="110" t="s">
        <v>6236</v>
      </c>
      <c r="I11703" s="110"/>
    </row>
    <row r="11704" spans="1:9" ht="11.25" customHeight="1" x14ac:dyDescent="0.2">
      <c r="A11704" s="181">
        <v>108432</v>
      </c>
      <c r="B11704" s="182" t="s">
        <v>4521</v>
      </c>
      <c r="C11704" s="182" t="s">
        <v>183</v>
      </c>
      <c r="D11704" s="183">
        <v>43735</v>
      </c>
      <c r="E11704" s="188" t="s">
        <v>15195</v>
      </c>
      <c r="F11704" s="186">
        <v>0</v>
      </c>
      <c r="G11704" s="185" t="s">
        <v>13936</v>
      </c>
      <c r="H11704" s="110" t="s">
        <v>6319</v>
      </c>
      <c r="I11704" s="110"/>
    </row>
    <row r="11705" spans="1:9" ht="11.25" customHeight="1" x14ac:dyDescent="0.2">
      <c r="A11705" s="181">
        <v>108434</v>
      </c>
      <c r="B11705" s="182" t="s">
        <v>4514</v>
      </c>
      <c r="C11705" s="182" t="s">
        <v>4515</v>
      </c>
      <c r="D11705" s="183"/>
      <c r="E11705" s="188" t="s">
        <v>15193</v>
      </c>
      <c r="F11705" s="186">
        <v>1071</v>
      </c>
      <c r="G11705" s="185" t="s">
        <v>13936</v>
      </c>
      <c r="H11705" s="110" t="s">
        <v>6319</v>
      </c>
      <c r="I11705" s="110"/>
    </row>
    <row r="11706" spans="1:9" ht="11.25" customHeight="1" x14ac:dyDescent="0.2">
      <c r="A11706" s="181">
        <v>108435</v>
      </c>
      <c r="B11706" s="182" t="s">
        <v>9568</v>
      </c>
      <c r="C11706" s="182" t="s">
        <v>4481</v>
      </c>
      <c r="D11706" s="183"/>
      <c r="E11706" s="188" t="s">
        <v>15193</v>
      </c>
      <c r="F11706" s="186">
        <v>0</v>
      </c>
      <c r="G11706" s="185" t="s">
        <v>6096</v>
      </c>
      <c r="H11706" s="110" t="s">
        <v>6319</v>
      </c>
      <c r="I11706" s="110"/>
    </row>
    <row r="11707" spans="1:9" ht="11.25" customHeight="1" x14ac:dyDescent="0.2">
      <c r="A11707" s="181">
        <v>108439</v>
      </c>
      <c r="B11707" s="182" t="s">
        <v>5907</v>
      </c>
      <c r="C11707" s="182" t="s">
        <v>4481</v>
      </c>
      <c r="D11707" s="184">
        <v>44591</v>
      </c>
      <c r="E11707" s="188" t="s">
        <v>7328</v>
      </c>
      <c r="F11707" s="186">
        <v>0</v>
      </c>
      <c r="G11707" s="185" t="s">
        <v>6096</v>
      </c>
      <c r="H11707" s="110" t="s">
        <v>6319</v>
      </c>
      <c r="I11707" s="110"/>
    </row>
    <row r="11708" spans="1:9" ht="11.25" customHeight="1" x14ac:dyDescent="0.2">
      <c r="A11708" s="181">
        <v>108443</v>
      </c>
      <c r="B11708" s="182" t="s">
        <v>8976</v>
      </c>
      <c r="C11708" s="182" t="s">
        <v>183</v>
      </c>
      <c r="D11708" s="183">
        <v>44589</v>
      </c>
      <c r="E11708" s="188" t="s">
        <v>7328</v>
      </c>
      <c r="F11708" s="186">
        <v>25154.02</v>
      </c>
      <c r="G11708" s="185" t="s">
        <v>13939</v>
      </c>
      <c r="H11708" s="110" t="s">
        <v>6130</v>
      </c>
      <c r="I11708" s="110"/>
    </row>
    <row r="11709" spans="1:9" ht="11.25" customHeight="1" x14ac:dyDescent="0.2">
      <c r="A11709" s="181">
        <v>108445</v>
      </c>
      <c r="B11709" s="182" t="s">
        <v>5368</v>
      </c>
      <c r="C11709" s="182" t="s">
        <v>178</v>
      </c>
      <c r="D11709" s="183"/>
      <c r="E11709" s="188" t="s">
        <v>15193</v>
      </c>
      <c r="F11709" s="186">
        <v>41117</v>
      </c>
      <c r="G11709" s="185" t="s">
        <v>6096</v>
      </c>
      <c r="H11709" s="110" t="s">
        <v>6130</v>
      </c>
      <c r="I11709" s="110"/>
    </row>
    <row r="11710" spans="1:9" ht="11.25" customHeight="1" x14ac:dyDescent="0.2">
      <c r="A11710" s="181">
        <v>108447</v>
      </c>
      <c r="B11710" s="182" t="s">
        <v>9567</v>
      </c>
      <c r="C11710" s="182" t="s">
        <v>178</v>
      </c>
      <c r="D11710" s="184"/>
      <c r="E11710" s="188" t="s">
        <v>15193</v>
      </c>
      <c r="F11710" s="186">
        <v>0</v>
      </c>
      <c r="G11710" s="185" t="s">
        <v>6541</v>
      </c>
      <c r="H11710" s="110" t="s">
        <v>6130</v>
      </c>
      <c r="I11710" s="110"/>
    </row>
    <row r="11711" spans="1:9" ht="11.25" customHeight="1" x14ac:dyDescent="0.2">
      <c r="A11711" s="181">
        <v>108448</v>
      </c>
      <c r="B11711" s="182" t="s">
        <v>9566</v>
      </c>
      <c r="C11711" s="182" t="s">
        <v>178</v>
      </c>
      <c r="D11711" s="184"/>
      <c r="E11711" s="188" t="s">
        <v>15193</v>
      </c>
      <c r="F11711" s="186">
        <v>0</v>
      </c>
      <c r="G11711" s="185" t="s">
        <v>13942</v>
      </c>
      <c r="H11711" s="110" t="s">
        <v>7192</v>
      </c>
      <c r="I11711" s="110"/>
    </row>
    <row r="11712" spans="1:9" ht="11.25" customHeight="1" x14ac:dyDescent="0.2">
      <c r="A11712" s="181">
        <v>108449</v>
      </c>
      <c r="B11712" s="182" t="s">
        <v>9565</v>
      </c>
      <c r="C11712" s="182" t="s">
        <v>178</v>
      </c>
      <c r="D11712" s="183"/>
      <c r="E11712" s="188" t="s">
        <v>15193</v>
      </c>
      <c r="F11712" s="186">
        <v>0</v>
      </c>
      <c r="G11712" s="185" t="s">
        <v>13944</v>
      </c>
      <c r="H11712" s="110" t="s">
        <v>6150</v>
      </c>
      <c r="I11712" s="110"/>
    </row>
    <row r="11713" spans="1:9" ht="11.25" customHeight="1" x14ac:dyDescent="0.2">
      <c r="A11713" s="181">
        <v>108450</v>
      </c>
      <c r="B11713" s="182" t="s">
        <v>9564</v>
      </c>
      <c r="C11713" s="182" t="s">
        <v>178</v>
      </c>
      <c r="D11713" s="183"/>
      <c r="E11713" s="188" t="s">
        <v>15193</v>
      </c>
      <c r="F11713" s="186">
        <v>0</v>
      </c>
      <c r="G11713" s="185" t="s">
        <v>13946</v>
      </c>
      <c r="H11713" s="110" t="s">
        <v>6130</v>
      </c>
      <c r="I11713" s="110"/>
    </row>
    <row r="11714" spans="1:9" ht="11.25" customHeight="1" x14ac:dyDescent="0.2">
      <c r="A11714" s="181">
        <v>108451</v>
      </c>
      <c r="B11714" s="182" t="s">
        <v>9563</v>
      </c>
      <c r="C11714" s="182" t="s">
        <v>178</v>
      </c>
      <c r="D11714" s="183"/>
      <c r="E11714" s="188" t="s">
        <v>15193</v>
      </c>
      <c r="F11714" s="186">
        <v>0</v>
      </c>
      <c r="G11714" s="185" t="s">
        <v>6544</v>
      </c>
      <c r="H11714" s="110" t="s">
        <v>6116</v>
      </c>
      <c r="I11714" s="110"/>
    </row>
    <row r="11715" spans="1:9" ht="11.25" customHeight="1" x14ac:dyDescent="0.2">
      <c r="A11715" s="181">
        <v>108452</v>
      </c>
      <c r="B11715" s="182" t="s">
        <v>5967</v>
      </c>
      <c r="C11715" s="182" t="s">
        <v>178</v>
      </c>
      <c r="D11715" s="183"/>
      <c r="E11715" s="188" t="s">
        <v>15193</v>
      </c>
      <c r="F11715" s="186">
        <v>0</v>
      </c>
      <c r="G11715" s="185" t="s">
        <v>11333</v>
      </c>
      <c r="H11715" s="110" t="s">
        <v>6152</v>
      </c>
      <c r="I11715" s="110"/>
    </row>
    <row r="11716" spans="1:9" ht="11.25" customHeight="1" x14ac:dyDescent="0.2">
      <c r="A11716" s="181">
        <v>108453</v>
      </c>
      <c r="B11716" s="182" t="s">
        <v>9562</v>
      </c>
      <c r="C11716" s="182" t="s">
        <v>178</v>
      </c>
      <c r="D11716" s="184"/>
      <c r="E11716" s="188" t="s">
        <v>15193</v>
      </c>
      <c r="F11716" s="186">
        <v>0</v>
      </c>
      <c r="G11716" s="185" t="s">
        <v>13950</v>
      </c>
      <c r="H11716" s="110" t="s">
        <v>6152</v>
      </c>
      <c r="I11716" s="110"/>
    </row>
    <row r="11717" spans="1:9" ht="11.25" customHeight="1" x14ac:dyDescent="0.2">
      <c r="A11717" s="181">
        <v>108454</v>
      </c>
      <c r="B11717" s="182" t="s">
        <v>9561</v>
      </c>
      <c r="C11717" s="182" t="s">
        <v>178</v>
      </c>
      <c r="D11717" s="183"/>
      <c r="E11717" s="188" t="s">
        <v>15193</v>
      </c>
      <c r="F11717" s="186">
        <v>0</v>
      </c>
      <c r="G11717" s="185" t="s">
        <v>6096</v>
      </c>
      <c r="H11717" s="110" t="s">
        <v>6152</v>
      </c>
      <c r="I11717" s="110"/>
    </row>
    <row r="11718" spans="1:9" ht="11.25" customHeight="1" x14ac:dyDescent="0.2">
      <c r="A11718" s="181">
        <v>108455</v>
      </c>
      <c r="B11718" s="182" t="s">
        <v>9560</v>
      </c>
      <c r="C11718" s="182" t="s">
        <v>178</v>
      </c>
      <c r="D11718" s="184"/>
      <c r="E11718" s="188" t="s">
        <v>15193</v>
      </c>
      <c r="F11718" s="186">
        <v>0</v>
      </c>
      <c r="G11718" s="185" t="s">
        <v>6096</v>
      </c>
      <c r="H11718" s="110" t="s">
        <v>6152</v>
      </c>
      <c r="I11718" s="110"/>
    </row>
    <row r="11719" spans="1:9" ht="11.25" customHeight="1" x14ac:dyDescent="0.2">
      <c r="A11719" s="181">
        <v>108456</v>
      </c>
      <c r="B11719" s="182" t="s">
        <v>5794</v>
      </c>
      <c r="C11719" s="182" t="s">
        <v>178</v>
      </c>
      <c r="D11719" s="183"/>
      <c r="E11719" s="188" t="s">
        <v>15193</v>
      </c>
      <c r="F11719" s="186">
        <v>0</v>
      </c>
      <c r="G11719" s="185" t="s">
        <v>6096</v>
      </c>
      <c r="H11719" s="110" t="s">
        <v>6152</v>
      </c>
      <c r="I11719" s="110"/>
    </row>
    <row r="11720" spans="1:9" ht="11.25" customHeight="1" x14ac:dyDescent="0.2">
      <c r="A11720" s="181">
        <v>108457</v>
      </c>
      <c r="B11720" s="182" t="s">
        <v>9559</v>
      </c>
      <c r="C11720" s="182" t="s">
        <v>178</v>
      </c>
      <c r="D11720" s="184"/>
      <c r="E11720" s="188" t="s">
        <v>15193</v>
      </c>
      <c r="F11720" s="186">
        <v>0</v>
      </c>
      <c r="G11720" s="185" t="s">
        <v>9252</v>
      </c>
      <c r="H11720" s="110" t="s">
        <v>6121</v>
      </c>
      <c r="I11720" s="110"/>
    </row>
    <row r="11721" spans="1:9" ht="11.25" customHeight="1" x14ac:dyDescent="0.2">
      <c r="A11721" s="181">
        <v>108458</v>
      </c>
      <c r="B11721" s="182" t="s">
        <v>5814</v>
      </c>
      <c r="C11721" s="182" t="s">
        <v>178</v>
      </c>
      <c r="D11721" s="183"/>
      <c r="E11721" s="188" t="s">
        <v>15193</v>
      </c>
      <c r="F11721" s="186">
        <v>0</v>
      </c>
      <c r="G11721" s="185" t="s">
        <v>13952</v>
      </c>
      <c r="H11721" s="110" t="s">
        <v>6221</v>
      </c>
      <c r="I11721" s="110"/>
    </row>
    <row r="11722" spans="1:9" ht="11.25" customHeight="1" x14ac:dyDescent="0.2">
      <c r="A11722" s="181">
        <v>108459</v>
      </c>
      <c r="B11722" s="182" t="s">
        <v>5693</v>
      </c>
      <c r="C11722" s="182" t="s">
        <v>178</v>
      </c>
      <c r="D11722" s="183"/>
      <c r="E11722" s="188" t="s">
        <v>15193</v>
      </c>
      <c r="F11722" s="186">
        <v>0</v>
      </c>
      <c r="G11722" s="185" t="s">
        <v>13953</v>
      </c>
      <c r="H11722" s="110" t="s">
        <v>6221</v>
      </c>
      <c r="I11722" s="110"/>
    </row>
    <row r="11723" spans="1:9" ht="11.25" customHeight="1" x14ac:dyDescent="0.2">
      <c r="A11723" s="181">
        <v>108460</v>
      </c>
      <c r="B11723" s="182" t="s">
        <v>5761</v>
      </c>
      <c r="C11723" s="182" t="s">
        <v>178</v>
      </c>
      <c r="D11723" s="183"/>
      <c r="E11723" s="188" t="s">
        <v>15193</v>
      </c>
      <c r="F11723" s="186">
        <v>0</v>
      </c>
      <c r="G11723" s="185" t="s">
        <v>13954</v>
      </c>
      <c r="H11723" s="110" t="s">
        <v>6280</v>
      </c>
      <c r="I11723" s="110"/>
    </row>
    <row r="11724" spans="1:9" ht="11.25" customHeight="1" x14ac:dyDescent="0.2">
      <c r="A11724" s="181">
        <v>108461</v>
      </c>
      <c r="B11724" s="182" t="s">
        <v>9558</v>
      </c>
      <c r="C11724" s="182" t="s">
        <v>178</v>
      </c>
      <c r="D11724" s="183"/>
      <c r="E11724" s="188" t="s">
        <v>15193</v>
      </c>
      <c r="F11724" s="186">
        <v>0</v>
      </c>
      <c r="G11724" s="185" t="s">
        <v>13956</v>
      </c>
      <c r="H11724" s="110" t="s">
        <v>6121</v>
      </c>
      <c r="I11724" s="110"/>
    </row>
    <row r="11725" spans="1:9" ht="11.25" customHeight="1" x14ac:dyDescent="0.2">
      <c r="A11725" s="181">
        <v>108462</v>
      </c>
      <c r="B11725" s="182" t="s">
        <v>9557</v>
      </c>
      <c r="C11725" s="182" t="s">
        <v>178</v>
      </c>
      <c r="D11725" s="184"/>
      <c r="E11725" s="188" t="s">
        <v>15193</v>
      </c>
      <c r="F11725" s="186">
        <v>0</v>
      </c>
      <c r="G11725" s="185" t="s">
        <v>13957</v>
      </c>
      <c r="H11725" s="110" t="s">
        <v>6121</v>
      </c>
      <c r="I11725" s="110"/>
    </row>
    <row r="11726" spans="1:9" ht="11.25" customHeight="1" x14ac:dyDescent="0.2">
      <c r="A11726" s="181">
        <v>108463</v>
      </c>
      <c r="B11726" s="182" t="s">
        <v>5759</v>
      </c>
      <c r="C11726" s="182" t="s">
        <v>178</v>
      </c>
      <c r="D11726" s="183"/>
      <c r="E11726" s="188" t="s">
        <v>15193</v>
      </c>
      <c r="F11726" s="186">
        <v>0</v>
      </c>
      <c r="G11726" s="185" t="s">
        <v>13959</v>
      </c>
      <c r="H11726" s="110" t="s">
        <v>6121</v>
      </c>
      <c r="I11726" s="110"/>
    </row>
    <row r="11727" spans="1:9" ht="11.25" customHeight="1" x14ac:dyDescent="0.2">
      <c r="A11727" s="181">
        <v>108464</v>
      </c>
      <c r="B11727" s="182" t="s">
        <v>5689</v>
      </c>
      <c r="C11727" s="182" t="s">
        <v>178</v>
      </c>
      <c r="D11727" s="183"/>
      <c r="E11727" s="188" t="s">
        <v>15193</v>
      </c>
      <c r="F11727" s="186">
        <v>0</v>
      </c>
      <c r="G11727" s="185" t="s">
        <v>13270</v>
      </c>
      <c r="H11727" s="110" t="s">
        <v>6121</v>
      </c>
      <c r="I11727" s="110"/>
    </row>
    <row r="11728" spans="1:9" ht="11.25" customHeight="1" x14ac:dyDescent="0.2">
      <c r="A11728" s="181">
        <v>108465</v>
      </c>
      <c r="B11728" s="182" t="s">
        <v>5692</v>
      </c>
      <c r="C11728" s="182" t="s">
        <v>178</v>
      </c>
      <c r="D11728" s="183"/>
      <c r="E11728" s="188" t="s">
        <v>15193</v>
      </c>
      <c r="F11728" s="186">
        <v>0</v>
      </c>
      <c r="G11728" s="185" t="s">
        <v>11398</v>
      </c>
      <c r="H11728" s="110" t="s">
        <v>6121</v>
      </c>
      <c r="I11728" s="110"/>
    </row>
    <row r="11729" spans="1:9" ht="11.25" customHeight="1" x14ac:dyDescent="0.2">
      <c r="A11729" s="181">
        <v>108466</v>
      </c>
      <c r="B11729" s="182" t="s">
        <v>9556</v>
      </c>
      <c r="C11729" s="182" t="s">
        <v>178</v>
      </c>
      <c r="D11729" s="183"/>
      <c r="E11729" s="188" t="s">
        <v>15193</v>
      </c>
      <c r="F11729" s="186">
        <v>0</v>
      </c>
      <c r="G11729" s="185" t="s">
        <v>7313</v>
      </c>
      <c r="H11729" s="110" t="s">
        <v>6149</v>
      </c>
      <c r="I11729" s="110"/>
    </row>
    <row r="11730" spans="1:9" ht="11.25" customHeight="1" x14ac:dyDescent="0.2">
      <c r="A11730" s="181">
        <v>108467</v>
      </c>
      <c r="B11730" s="182" t="s">
        <v>9555</v>
      </c>
      <c r="C11730" s="182" t="s">
        <v>178</v>
      </c>
      <c r="D11730" s="183"/>
      <c r="E11730" s="188" t="s">
        <v>15193</v>
      </c>
      <c r="F11730" s="186">
        <v>0</v>
      </c>
      <c r="G11730" s="185" t="s">
        <v>13962</v>
      </c>
      <c r="H11730" s="110" t="s">
        <v>6155</v>
      </c>
      <c r="I11730" s="110"/>
    </row>
    <row r="11731" spans="1:9" ht="11.25" customHeight="1" x14ac:dyDescent="0.2">
      <c r="A11731" s="181">
        <v>108468</v>
      </c>
      <c r="B11731" s="182" t="s">
        <v>9554</v>
      </c>
      <c r="C11731" s="182" t="s">
        <v>178</v>
      </c>
      <c r="D11731" s="183"/>
      <c r="E11731" s="188" t="s">
        <v>15193</v>
      </c>
      <c r="F11731" s="186">
        <v>0</v>
      </c>
      <c r="G11731" s="185" t="s">
        <v>13963</v>
      </c>
      <c r="H11731" s="110" t="s">
        <v>6221</v>
      </c>
      <c r="I11731" s="110"/>
    </row>
    <row r="11732" spans="1:9" ht="11.25" customHeight="1" x14ac:dyDescent="0.2">
      <c r="A11732" s="181">
        <v>108469</v>
      </c>
      <c r="B11732" s="182" t="s">
        <v>5691</v>
      </c>
      <c r="C11732" s="182" t="s">
        <v>178</v>
      </c>
      <c r="D11732" s="183"/>
      <c r="E11732" s="188" t="s">
        <v>15193</v>
      </c>
      <c r="F11732" s="186">
        <v>0</v>
      </c>
      <c r="G11732" s="185" t="s">
        <v>13964</v>
      </c>
      <c r="H11732" s="110" t="s">
        <v>6221</v>
      </c>
      <c r="I11732" s="110"/>
    </row>
    <row r="11733" spans="1:9" ht="11.25" customHeight="1" x14ac:dyDescent="0.2">
      <c r="A11733" s="181">
        <v>108470</v>
      </c>
      <c r="B11733" s="182" t="s">
        <v>5760</v>
      </c>
      <c r="C11733" s="182" t="s">
        <v>178</v>
      </c>
      <c r="D11733" s="183"/>
      <c r="E11733" s="188" t="s">
        <v>15193</v>
      </c>
      <c r="F11733" s="186">
        <v>0</v>
      </c>
      <c r="G11733" s="185" t="s">
        <v>13966</v>
      </c>
      <c r="H11733" s="110" t="s">
        <v>6121</v>
      </c>
      <c r="I11733" s="110"/>
    </row>
    <row r="11734" spans="1:9" ht="11.25" customHeight="1" x14ac:dyDescent="0.2">
      <c r="A11734" s="181">
        <v>108471</v>
      </c>
      <c r="B11734" s="182" t="s">
        <v>5690</v>
      </c>
      <c r="C11734" s="182" t="s">
        <v>178</v>
      </c>
      <c r="D11734" s="184"/>
      <c r="E11734" s="188" t="s">
        <v>15193</v>
      </c>
      <c r="F11734" s="186">
        <v>0</v>
      </c>
      <c r="G11734" s="185" t="s">
        <v>13968</v>
      </c>
      <c r="H11734" s="110" t="s">
        <v>6121</v>
      </c>
      <c r="I11734" s="110"/>
    </row>
    <row r="11735" spans="1:9" ht="11.25" customHeight="1" x14ac:dyDescent="0.2">
      <c r="A11735" s="181">
        <v>108472</v>
      </c>
      <c r="B11735" s="182" t="s">
        <v>9553</v>
      </c>
      <c r="C11735" s="182" t="s">
        <v>178</v>
      </c>
      <c r="D11735" s="183"/>
      <c r="E11735" s="188" t="s">
        <v>15193</v>
      </c>
      <c r="F11735" s="186">
        <v>0</v>
      </c>
      <c r="G11735" s="185" t="s">
        <v>13970</v>
      </c>
      <c r="H11735" s="110" t="s">
        <v>6230</v>
      </c>
      <c r="I11735" s="110"/>
    </row>
    <row r="11736" spans="1:9" ht="11.25" customHeight="1" x14ac:dyDescent="0.2">
      <c r="A11736" s="181">
        <v>108473</v>
      </c>
      <c r="B11736" s="182" t="s">
        <v>9552</v>
      </c>
      <c r="C11736" s="182" t="s">
        <v>171</v>
      </c>
      <c r="D11736" s="184"/>
      <c r="E11736" s="188" t="s">
        <v>15193</v>
      </c>
      <c r="F11736" s="186">
        <v>0</v>
      </c>
      <c r="G11736" s="185" t="s">
        <v>13971</v>
      </c>
      <c r="H11736" s="110" t="s">
        <v>6221</v>
      </c>
      <c r="I11736" s="110"/>
    </row>
    <row r="11737" spans="1:9" ht="11.25" customHeight="1" x14ac:dyDescent="0.2">
      <c r="A11737" s="181">
        <v>108474</v>
      </c>
      <c r="B11737" s="182" t="s">
        <v>9551</v>
      </c>
      <c r="C11737" s="182" t="s">
        <v>171</v>
      </c>
      <c r="D11737" s="183"/>
      <c r="E11737" s="188" t="s">
        <v>15193</v>
      </c>
      <c r="F11737" s="186">
        <v>0</v>
      </c>
      <c r="G11737" s="185" t="s">
        <v>13973</v>
      </c>
      <c r="H11737" s="110" t="s">
        <v>6121</v>
      </c>
      <c r="I11737" s="110"/>
    </row>
    <row r="11738" spans="1:9" ht="11.25" customHeight="1" x14ac:dyDescent="0.2">
      <c r="A11738" s="181">
        <v>108475</v>
      </c>
      <c r="B11738" s="182" t="s">
        <v>9550</v>
      </c>
      <c r="C11738" s="182" t="s">
        <v>178</v>
      </c>
      <c r="D11738" s="183"/>
      <c r="E11738" s="188" t="s">
        <v>15193</v>
      </c>
      <c r="F11738" s="186">
        <v>0</v>
      </c>
      <c r="G11738" s="185" t="s">
        <v>6468</v>
      </c>
      <c r="H11738" s="110" t="s">
        <v>6121</v>
      </c>
      <c r="I11738" s="110"/>
    </row>
    <row r="11739" spans="1:9" ht="11.25" customHeight="1" x14ac:dyDescent="0.2">
      <c r="A11739" s="181">
        <v>108476</v>
      </c>
      <c r="B11739" s="182" t="s">
        <v>9549</v>
      </c>
      <c r="C11739" s="182" t="s">
        <v>178</v>
      </c>
      <c r="D11739" s="183"/>
      <c r="E11739" s="188" t="s">
        <v>15193</v>
      </c>
      <c r="F11739" s="186">
        <v>0</v>
      </c>
      <c r="G11739" s="185" t="s">
        <v>6546</v>
      </c>
      <c r="H11739" s="110" t="s">
        <v>6121</v>
      </c>
      <c r="I11739" s="110"/>
    </row>
    <row r="11740" spans="1:9" ht="11.25" customHeight="1" x14ac:dyDescent="0.2">
      <c r="A11740" s="181">
        <v>108477</v>
      </c>
      <c r="B11740" s="182" t="s">
        <v>9548</v>
      </c>
      <c r="C11740" s="182" t="s">
        <v>171</v>
      </c>
      <c r="D11740" s="183"/>
      <c r="E11740" s="188" t="s">
        <v>15193</v>
      </c>
      <c r="F11740" s="186">
        <v>0</v>
      </c>
      <c r="G11740" s="185" t="s">
        <v>13977</v>
      </c>
      <c r="H11740" s="110" t="s">
        <v>6367</v>
      </c>
      <c r="I11740" s="110"/>
    </row>
    <row r="11741" spans="1:9" ht="11.25" customHeight="1" x14ac:dyDescent="0.2">
      <c r="A11741" s="181">
        <v>108478</v>
      </c>
      <c r="B11741" s="182" t="s">
        <v>9547</v>
      </c>
      <c r="C11741" s="182" t="s">
        <v>171</v>
      </c>
      <c r="D11741" s="183"/>
      <c r="E11741" s="188" t="s">
        <v>15193</v>
      </c>
      <c r="F11741" s="186">
        <v>0</v>
      </c>
      <c r="G11741" s="185" t="s">
        <v>13979</v>
      </c>
      <c r="H11741" s="110" t="s">
        <v>6121</v>
      </c>
      <c r="I11741" s="110"/>
    </row>
    <row r="11742" spans="1:9" ht="11.25" customHeight="1" x14ac:dyDescent="0.2">
      <c r="A11742" s="181">
        <v>108479</v>
      </c>
      <c r="B11742" s="182" t="s">
        <v>9546</v>
      </c>
      <c r="C11742" s="182" t="s">
        <v>178</v>
      </c>
      <c r="D11742" s="183"/>
      <c r="E11742" s="188" t="s">
        <v>15193</v>
      </c>
      <c r="F11742" s="186">
        <v>0</v>
      </c>
      <c r="G11742" s="185" t="s">
        <v>13980</v>
      </c>
      <c r="H11742" s="110" t="s">
        <v>6121</v>
      </c>
      <c r="I11742" s="110"/>
    </row>
    <row r="11743" spans="1:9" ht="11.25" customHeight="1" x14ac:dyDescent="0.2">
      <c r="A11743" s="181">
        <v>108480</v>
      </c>
      <c r="B11743" s="182" t="s">
        <v>9545</v>
      </c>
      <c r="C11743" s="182" t="s">
        <v>178</v>
      </c>
      <c r="D11743" s="183"/>
      <c r="E11743" s="188" t="s">
        <v>15193</v>
      </c>
      <c r="F11743" s="186">
        <v>0</v>
      </c>
      <c r="G11743" s="185" t="s">
        <v>13982</v>
      </c>
      <c r="H11743" s="110" t="s">
        <v>6121</v>
      </c>
      <c r="I11743" s="110"/>
    </row>
    <row r="11744" spans="1:9" ht="11.25" customHeight="1" x14ac:dyDescent="0.2">
      <c r="A11744" s="181">
        <v>108481</v>
      </c>
      <c r="B11744" s="182" t="s">
        <v>9544</v>
      </c>
      <c r="C11744" s="182" t="s">
        <v>171</v>
      </c>
      <c r="D11744" s="183">
        <v>43735</v>
      </c>
      <c r="E11744" s="188" t="s">
        <v>15195</v>
      </c>
      <c r="F11744" s="186">
        <v>0</v>
      </c>
      <c r="G11744" s="185" t="s">
        <v>13983</v>
      </c>
      <c r="H11744" s="110" t="s">
        <v>6121</v>
      </c>
      <c r="I11744" s="110"/>
    </row>
    <row r="11745" spans="1:9" ht="11.25" customHeight="1" x14ac:dyDescent="0.2">
      <c r="A11745" s="181">
        <v>108482</v>
      </c>
      <c r="B11745" s="182" t="s">
        <v>5695</v>
      </c>
      <c r="C11745" s="182" t="s">
        <v>273</v>
      </c>
      <c r="D11745" s="183"/>
      <c r="E11745" s="188" t="s">
        <v>15193</v>
      </c>
      <c r="F11745" s="186">
        <v>16000</v>
      </c>
      <c r="G11745" s="185" t="s">
        <v>13984</v>
      </c>
      <c r="H11745" s="110" t="s">
        <v>6121</v>
      </c>
      <c r="I11745" s="110"/>
    </row>
    <row r="11746" spans="1:9" ht="11.25" customHeight="1" x14ac:dyDescent="0.2">
      <c r="A11746" s="181">
        <v>108483</v>
      </c>
      <c r="B11746" s="182" t="s">
        <v>5707</v>
      </c>
      <c r="C11746" s="182" t="s">
        <v>168</v>
      </c>
      <c r="D11746" s="183">
        <v>43734</v>
      </c>
      <c r="E11746" s="188" t="s">
        <v>15195</v>
      </c>
      <c r="F11746" s="186">
        <v>0</v>
      </c>
      <c r="G11746" s="185" t="s">
        <v>13986</v>
      </c>
      <c r="H11746" s="110" t="s">
        <v>6121</v>
      </c>
      <c r="I11746" s="110"/>
    </row>
    <row r="11747" spans="1:9" ht="11.25" customHeight="1" x14ac:dyDescent="0.2">
      <c r="A11747" s="181">
        <v>108484</v>
      </c>
      <c r="B11747" s="182" t="s">
        <v>8253</v>
      </c>
      <c r="C11747" s="182" t="s">
        <v>171</v>
      </c>
      <c r="D11747" s="183"/>
      <c r="E11747" s="188" t="s">
        <v>15193</v>
      </c>
      <c r="F11747" s="186">
        <v>195397</v>
      </c>
      <c r="G11747" s="185" t="s">
        <v>6096</v>
      </c>
      <c r="H11747" s="110" t="s">
        <v>12931</v>
      </c>
      <c r="I11747" s="110"/>
    </row>
    <row r="11748" spans="1:9" ht="11.25" customHeight="1" x14ac:dyDescent="0.2">
      <c r="A11748" s="181">
        <v>108485</v>
      </c>
      <c r="B11748" s="182" t="s">
        <v>9543</v>
      </c>
      <c r="C11748" s="182" t="s">
        <v>178</v>
      </c>
      <c r="D11748" s="183"/>
      <c r="E11748" s="188" t="s">
        <v>15193</v>
      </c>
      <c r="F11748" s="186">
        <v>0</v>
      </c>
      <c r="G11748" s="185" t="s">
        <v>13988</v>
      </c>
      <c r="H11748" s="110" t="s">
        <v>6130</v>
      </c>
      <c r="I11748" s="110"/>
    </row>
    <row r="11749" spans="1:9" ht="11.25" customHeight="1" x14ac:dyDescent="0.2">
      <c r="A11749" s="181">
        <v>108486</v>
      </c>
      <c r="B11749" s="182" t="s">
        <v>9542</v>
      </c>
      <c r="C11749" s="182" t="s">
        <v>178</v>
      </c>
      <c r="D11749" s="183"/>
      <c r="E11749" s="188" t="s">
        <v>15193</v>
      </c>
      <c r="F11749" s="186">
        <v>0</v>
      </c>
      <c r="G11749" s="185" t="s">
        <v>7076</v>
      </c>
      <c r="H11749" s="110" t="s">
        <v>6121</v>
      </c>
      <c r="I11749" s="110"/>
    </row>
    <row r="11750" spans="1:9" ht="11.25" customHeight="1" x14ac:dyDescent="0.2">
      <c r="A11750" s="181">
        <v>108487</v>
      </c>
      <c r="B11750" s="182" t="s">
        <v>5887</v>
      </c>
      <c r="C11750" s="182" t="s">
        <v>178</v>
      </c>
      <c r="D11750" s="184"/>
      <c r="E11750" s="188" t="s">
        <v>15193</v>
      </c>
      <c r="F11750" s="186">
        <v>0</v>
      </c>
      <c r="G11750" s="185" t="s">
        <v>13990</v>
      </c>
      <c r="H11750" s="110" t="s">
        <v>6121</v>
      </c>
      <c r="I11750" s="110"/>
    </row>
    <row r="11751" spans="1:9" ht="11.25" customHeight="1" x14ac:dyDescent="0.2">
      <c r="A11751" s="181">
        <v>108488</v>
      </c>
      <c r="B11751" s="182" t="s">
        <v>9541</v>
      </c>
      <c r="C11751" s="182" t="s">
        <v>178</v>
      </c>
      <c r="D11751" s="184"/>
      <c r="E11751" s="188" t="s">
        <v>15193</v>
      </c>
      <c r="F11751" s="186">
        <v>0</v>
      </c>
      <c r="G11751" s="185" t="s">
        <v>13991</v>
      </c>
      <c r="H11751" s="110" t="s">
        <v>6149</v>
      </c>
      <c r="I11751" s="110"/>
    </row>
    <row r="11752" spans="1:9" ht="11.25" customHeight="1" x14ac:dyDescent="0.2">
      <c r="A11752" s="181">
        <v>108489</v>
      </c>
      <c r="B11752" s="182" t="s">
        <v>9540</v>
      </c>
      <c r="C11752" s="182" t="s">
        <v>178</v>
      </c>
      <c r="D11752" s="183"/>
      <c r="E11752" s="188" t="s">
        <v>15193</v>
      </c>
      <c r="F11752" s="186">
        <v>0</v>
      </c>
      <c r="G11752" s="185" t="s">
        <v>13992</v>
      </c>
      <c r="H11752" s="110" t="s">
        <v>6121</v>
      </c>
      <c r="I11752" s="110"/>
    </row>
    <row r="11753" spans="1:9" ht="11.25" customHeight="1" x14ac:dyDescent="0.2">
      <c r="A11753" s="181">
        <v>108490</v>
      </c>
      <c r="B11753" s="182" t="s">
        <v>9539</v>
      </c>
      <c r="C11753" s="182" t="s">
        <v>178</v>
      </c>
      <c r="D11753" s="183"/>
      <c r="E11753" s="188" t="s">
        <v>15193</v>
      </c>
      <c r="F11753" s="186">
        <v>0</v>
      </c>
      <c r="G11753" s="185" t="s">
        <v>13994</v>
      </c>
      <c r="H11753" s="110" t="s">
        <v>6149</v>
      </c>
      <c r="I11753" s="110"/>
    </row>
    <row r="11754" spans="1:9" ht="11.25" customHeight="1" x14ac:dyDescent="0.2">
      <c r="A11754" s="181">
        <v>108491</v>
      </c>
      <c r="B11754" s="182" t="s">
        <v>9538</v>
      </c>
      <c r="C11754" s="182" t="s">
        <v>178</v>
      </c>
      <c r="D11754" s="184"/>
      <c r="E11754" s="188" t="s">
        <v>15193</v>
      </c>
      <c r="F11754" s="186">
        <v>0</v>
      </c>
      <c r="G11754" s="185" t="s">
        <v>13995</v>
      </c>
      <c r="H11754" s="110" t="s">
        <v>6116</v>
      </c>
      <c r="I11754" s="110"/>
    </row>
    <row r="11755" spans="1:9" ht="11.25" customHeight="1" x14ac:dyDescent="0.2">
      <c r="A11755" s="181">
        <v>108492</v>
      </c>
      <c r="B11755" s="182" t="s">
        <v>9537</v>
      </c>
      <c r="C11755" s="182" t="s">
        <v>178</v>
      </c>
      <c r="D11755" s="183"/>
      <c r="E11755" s="188" t="s">
        <v>15193</v>
      </c>
      <c r="F11755" s="186">
        <v>0</v>
      </c>
      <c r="G11755" s="185" t="s">
        <v>13996</v>
      </c>
      <c r="H11755" s="110" t="s">
        <v>6116</v>
      </c>
      <c r="I11755" s="110"/>
    </row>
    <row r="11756" spans="1:9" ht="11.25" customHeight="1" x14ac:dyDescent="0.2">
      <c r="A11756" s="181">
        <v>108493</v>
      </c>
      <c r="B11756" s="182" t="s">
        <v>9536</v>
      </c>
      <c r="C11756" s="182" t="s">
        <v>178</v>
      </c>
      <c r="D11756" s="183"/>
      <c r="E11756" s="188" t="s">
        <v>15193</v>
      </c>
      <c r="F11756" s="186">
        <v>0</v>
      </c>
      <c r="G11756" s="185" t="s">
        <v>9265</v>
      </c>
      <c r="H11756" s="110" t="s">
        <v>6280</v>
      </c>
      <c r="I11756" s="110"/>
    </row>
    <row r="11757" spans="1:9" ht="11.25" customHeight="1" x14ac:dyDescent="0.2">
      <c r="A11757" s="181">
        <v>108494</v>
      </c>
      <c r="B11757" s="182" t="s">
        <v>5869</v>
      </c>
      <c r="C11757" s="182" t="s">
        <v>273</v>
      </c>
      <c r="D11757" s="183"/>
      <c r="E11757" s="188" t="s">
        <v>15193</v>
      </c>
      <c r="F11757" s="186">
        <v>0</v>
      </c>
      <c r="G11757" s="185" t="s">
        <v>13999</v>
      </c>
      <c r="H11757" s="110" t="s">
        <v>6150</v>
      </c>
      <c r="I11757" s="110"/>
    </row>
    <row r="11758" spans="1:9" ht="11.25" customHeight="1" x14ac:dyDescent="0.2">
      <c r="A11758" s="181">
        <v>108495</v>
      </c>
      <c r="B11758" s="182" t="s">
        <v>5888</v>
      </c>
      <c r="C11758" s="182" t="s">
        <v>178</v>
      </c>
      <c r="D11758" s="183"/>
      <c r="E11758" s="188" t="s">
        <v>15193</v>
      </c>
      <c r="F11758" s="186">
        <v>0</v>
      </c>
      <c r="G11758" s="185" t="s">
        <v>14000</v>
      </c>
      <c r="H11758" s="110" t="s">
        <v>6121</v>
      </c>
      <c r="I11758" s="110"/>
    </row>
    <row r="11759" spans="1:9" ht="11.25" customHeight="1" x14ac:dyDescent="0.2">
      <c r="A11759" s="181">
        <v>108496</v>
      </c>
      <c r="B11759" s="182" t="s">
        <v>9535</v>
      </c>
      <c r="C11759" s="182" t="s">
        <v>178</v>
      </c>
      <c r="D11759" s="183"/>
      <c r="E11759" s="188" t="s">
        <v>15193</v>
      </c>
      <c r="F11759" s="186">
        <v>0</v>
      </c>
      <c r="G11759" s="185" t="s">
        <v>13447</v>
      </c>
      <c r="H11759" s="110" t="s">
        <v>6121</v>
      </c>
      <c r="I11759" s="110"/>
    </row>
    <row r="11760" spans="1:9" ht="11.25" customHeight="1" x14ac:dyDescent="0.2">
      <c r="A11760" s="181">
        <v>108497</v>
      </c>
      <c r="B11760" s="182" t="s">
        <v>5949</v>
      </c>
      <c r="C11760" s="182" t="s">
        <v>178</v>
      </c>
      <c r="D11760" s="183"/>
      <c r="E11760" s="188" t="s">
        <v>15193</v>
      </c>
      <c r="F11760" s="186">
        <v>0</v>
      </c>
      <c r="G11760" s="185" t="s">
        <v>6445</v>
      </c>
      <c r="H11760" s="110" t="s">
        <v>6221</v>
      </c>
      <c r="I11760" s="110"/>
    </row>
    <row r="11761" spans="1:9" ht="11.25" customHeight="1" x14ac:dyDescent="0.2">
      <c r="A11761" s="181">
        <v>108498</v>
      </c>
      <c r="B11761" s="182" t="s">
        <v>9534</v>
      </c>
      <c r="C11761" s="182" t="s">
        <v>178</v>
      </c>
      <c r="D11761" s="183"/>
      <c r="E11761" s="188" t="s">
        <v>15193</v>
      </c>
      <c r="F11761" s="186">
        <v>0</v>
      </c>
      <c r="G11761" s="185" t="s">
        <v>14003</v>
      </c>
      <c r="H11761" s="110" t="s">
        <v>6221</v>
      </c>
      <c r="I11761" s="110"/>
    </row>
    <row r="11762" spans="1:9" ht="11.25" customHeight="1" x14ac:dyDescent="0.2">
      <c r="A11762" s="181">
        <v>108499</v>
      </c>
      <c r="B11762" s="182" t="s">
        <v>9533</v>
      </c>
      <c r="C11762" s="182" t="s">
        <v>178</v>
      </c>
      <c r="D11762" s="184"/>
      <c r="E11762" s="188" t="s">
        <v>15193</v>
      </c>
      <c r="F11762" s="186">
        <v>0</v>
      </c>
      <c r="G11762" s="185" t="s">
        <v>14004</v>
      </c>
      <c r="H11762" s="110" t="s">
        <v>6367</v>
      </c>
      <c r="I11762" s="110"/>
    </row>
    <row r="11763" spans="1:9" ht="11.25" customHeight="1" x14ac:dyDescent="0.2">
      <c r="A11763" s="181">
        <v>108500</v>
      </c>
      <c r="B11763" s="182" t="s">
        <v>9532</v>
      </c>
      <c r="C11763" s="182" t="s">
        <v>178</v>
      </c>
      <c r="D11763" s="183"/>
      <c r="E11763" s="188" t="s">
        <v>15193</v>
      </c>
      <c r="F11763" s="186">
        <v>0</v>
      </c>
      <c r="G11763" s="185" t="s">
        <v>6096</v>
      </c>
      <c r="H11763" s="110" t="s">
        <v>6342</v>
      </c>
      <c r="I11763" s="110"/>
    </row>
    <row r="11764" spans="1:9" ht="11.25" customHeight="1" x14ac:dyDescent="0.2">
      <c r="A11764" s="181">
        <v>108501</v>
      </c>
      <c r="B11764" s="182" t="s">
        <v>9531</v>
      </c>
      <c r="C11764" s="182" t="s">
        <v>178</v>
      </c>
      <c r="D11764" s="184"/>
      <c r="E11764" s="188" t="s">
        <v>15193</v>
      </c>
      <c r="F11764" s="186">
        <v>0</v>
      </c>
      <c r="G11764" s="185" t="s">
        <v>6488</v>
      </c>
      <c r="H11764" s="110" t="s">
        <v>6221</v>
      </c>
      <c r="I11764" s="110"/>
    </row>
    <row r="11765" spans="1:9" ht="11.25" customHeight="1" x14ac:dyDescent="0.2">
      <c r="A11765" s="181">
        <v>108502</v>
      </c>
      <c r="B11765" s="182" t="s">
        <v>5904</v>
      </c>
      <c r="C11765" s="182" t="s">
        <v>178</v>
      </c>
      <c r="D11765" s="183"/>
      <c r="E11765" s="188" t="s">
        <v>15193</v>
      </c>
      <c r="F11765" s="186">
        <v>0</v>
      </c>
      <c r="G11765" s="185" t="s">
        <v>14006</v>
      </c>
      <c r="H11765" s="110" t="s">
        <v>6221</v>
      </c>
      <c r="I11765" s="110"/>
    </row>
    <row r="11766" spans="1:9" ht="11.25" customHeight="1" x14ac:dyDescent="0.2">
      <c r="A11766" s="181">
        <v>108503</v>
      </c>
      <c r="B11766" s="182" t="s">
        <v>5894</v>
      </c>
      <c r="C11766" s="182" t="s">
        <v>178</v>
      </c>
      <c r="D11766" s="184"/>
      <c r="E11766" s="188" t="s">
        <v>15193</v>
      </c>
      <c r="F11766" s="186">
        <v>0</v>
      </c>
      <c r="G11766" s="185" t="s">
        <v>6096</v>
      </c>
      <c r="H11766" s="110" t="s">
        <v>6342</v>
      </c>
      <c r="I11766" s="110"/>
    </row>
    <row r="11767" spans="1:9" ht="11.25" customHeight="1" x14ac:dyDescent="0.2">
      <c r="A11767" s="181">
        <v>108504</v>
      </c>
      <c r="B11767" s="182" t="s">
        <v>9530</v>
      </c>
      <c r="C11767" s="182" t="s">
        <v>178</v>
      </c>
      <c r="D11767" s="183"/>
      <c r="E11767" s="188" t="s">
        <v>15193</v>
      </c>
      <c r="F11767" s="186">
        <v>0</v>
      </c>
      <c r="G11767" s="185" t="s">
        <v>12099</v>
      </c>
      <c r="H11767" s="110" t="s">
        <v>12100</v>
      </c>
      <c r="I11767" s="110"/>
    </row>
    <row r="11768" spans="1:9" ht="11.25" customHeight="1" x14ac:dyDescent="0.2">
      <c r="A11768" s="181">
        <v>108505</v>
      </c>
      <c r="B11768" s="182" t="s">
        <v>4456</v>
      </c>
      <c r="C11768" s="182" t="s">
        <v>178</v>
      </c>
      <c r="D11768" s="183"/>
      <c r="E11768" s="188" t="s">
        <v>15193</v>
      </c>
      <c r="F11768" s="186">
        <v>0</v>
      </c>
      <c r="G11768" s="185" t="s">
        <v>14008</v>
      </c>
      <c r="H11768" s="110" t="s">
        <v>6121</v>
      </c>
      <c r="I11768" s="110"/>
    </row>
    <row r="11769" spans="1:9" ht="11.25" customHeight="1" x14ac:dyDescent="0.2">
      <c r="A11769" s="181">
        <v>108506</v>
      </c>
      <c r="B11769" s="182" t="s">
        <v>9529</v>
      </c>
      <c r="C11769" s="182" t="s">
        <v>178</v>
      </c>
      <c r="D11769" s="184"/>
      <c r="E11769" s="188" t="s">
        <v>15193</v>
      </c>
      <c r="F11769" s="186">
        <v>0</v>
      </c>
      <c r="G11769" s="185" t="s">
        <v>14009</v>
      </c>
      <c r="H11769" s="110" t="s">
        <v>6121</v>
      </c>
      <c r="I11769" s="110"/>
    </row>
    <row r="11770" spans="1:9" ht="11.25" customHeight="1" x14ac:dyDescent="0.2">
      <c r="A11770" s="181">
        <v>108507</v>
      </c>
      <c r="B11770" s="182" t="s">
        <v>9528</v>
      </c>
      <c r="C11770" s="182" t="s">
        <v>178</v>
      </c>
      <c r="D11770" s="183"/>
      <c r="E11770" s="188" t="s">
        <v>15193</v>
      </c>
      <c r="F11770" s="186">
        <v>0</v>
      </c>
      <c r="G11770" s="185" t="s">
        <v>6138</v>
      </c>
      <c r="H11770" s="110" t="s">
        <v>6361</v>
      </c>
      <c r="I11770" s="110"/>
    </row>
    <row r="11771" spans="1:9" ht="11.25" customHeight="1" x14ac:dyDescent="0.2">
      <c r="A11771" s="181">
        <v>108508</v>
      </c>
      <c r="B11771" s="182" t="s">
        <v>5664</v>
      </c>
      <c r="C11771" s="182" t="s">
        <v>178</v>
      </c>
      <c r="D11771" s="184"/>
      <c r="E11771" s="188" t="s">
        <v>15193</v>
      </c>
      <c r="F11771" s="186">
        <v>0</v>
      </c>
      <c r="G11771" s="185" t="s">
        <v>6096</v>
      </c>
      <c r="H11771" s="110" t="s">
        <v>6194</v>
      </c>
      <c r="I11771" s="110"/>
    </row>
    <row r="11772" spans="1:9" ht="11.25" customHeight="1" x14ac:dyDescent="0.2">
      <c r="A11772" s="181">
        <v>108509</v>
      </c>
      <c r="B11772" s="182" t="s">
        <v>4466</v>
      </c>
      <c r="C11772" s="182" t="s">
        <v>178</v>
      </c>
      <c r="D11772" s="183"/>
      <c r="E11772" s="188" t="s">
        <v>15193</v>
      </c>
      <c r="F11772" s="186">
        <v>0</v>
      </c>
      <c r="G11772" s="185" t="s">
        <v>13923</v>
      </c>
      <c r="H11772" s="110" t="s">
        <v>6451</v>
      </c>
      <c r="I11772" s="110"/>
    </row>
    <row r="11773" spans="1:9" ht="11.25" customHeight="1" x14ac:dyDescent="0.2">
      <c r="A11773" s="181">
        <v>108510</v>
      </c>
      <c r="B11773" s="182" t="s">
        <v>9527</v>
      </c>
      <c r="C11773" s="182" t="s">
        <v>178</v>
      </c>
      <c r="D11773" s="183"/>
      <c r="E11773" s="188" t="s">
        <v>15193</v>
      </c>
      <c r="F11773" s="186">
        <v>0</v>
      </c>
      <c r="G11773" s="185" t="s">
        <v>6096</v>
      </c>
      <c r="H11773" s="110" t="s">
        <v>6240</v>
      </c>
      <c r="I11773" s="110"/>
    </row>
    <row r="11774" spans="1:9" ht="11.25" customHeight="1" x14ac:dyDescent="0.2">
      <c r="A11774" s="181">
        <v>108511</v>
      </c>
      <c r="B11774" s="182" t="s">
        <v>9526</v>
      </c>
      <c r="C11774" s="182" t="s">
        <v>178</v>
      </c>
      <c r="D11774" s="183"/>
      <c r="E11774" s="188" t="s">
        <v>15193</v>
      </c>
      <c r="F11774" s="186">
        <v>0</v>
      </c>
      <c r="G11774" s="185" t="s">
        <v>14012</v>
      </c>
      <c r="H11774" s="110" t="s">
        <v>7192</v>
      </c>
      <c r="I11774" s="110"/>
    </row>
    <row r="11775" spans="1:9" ht="11.25" customHeight="1" x14ac:dyDescent="0.2">
      <c r="A11775" s="181">
        <v>108512</v>
      </c>
      <c r="B11775" s="182" t="s">
        <v>9525</v>
      </c>
      <c r="C11775" s="182" t="s">
        <v>178</v>
      </c>
      <c r="D11775" s="183"/>
      <c r="E11775" s="188" t="s">
        <v>15193</v>
      </c>
      <c r="F11775" s="186">
        <v>0</v>
      </c>
      <c r="G11775" s="185" t="s">
        <v>6637</v>
      </c>
      <c r="H11775" s="110" t="s">
        <v>6723</v>
      </c>
      <c r="I11775" s="110"/>
    </row>
    <row r="11776" spans="1:9" ht="11.25" customHeight="1" x14ac:dyDescent="0.2">
      <c r="A11776" s="181">
        <v>108513</v>
      </c>
      <c r="B11776" s="182" t="s">
        <v>4882</v>
      </c>
      <c r="C11776" s="182" t="s">
        <v>178</v>
      </c>
      <c r="D11776" s="183">
        <v>43650</v>
      </c>
      <c r="E11776" s="188" t="s">
        <v>15195</v>
      </c>
      <c r="F11776" s="186">
        <v>0</v>
      </c>
      <c r="G11776" s="185" t="s">
        <v>11238</v>
      </c>
      <c r="H11776" s="110" t="s">
        <v>6451</v>
      </c>
      <c r="I11776" s="110"/>
    </row>
    <row r="11777" spans="1:9" ht="11.25" customHeight="1" x14ac:dyDescent="0.2">
      <c r="A11777" s="181">
        <v>108514</v>
      </c>
      <c r="B11777" s="182" t="s">
        <v>4494</v>
      </c>
      <c r="C11777" s="182" t="s">
        <v>183</v>
      </c>
      <c r="D11777" s="183"/>
      <c r="E11777" s="188" t="s">
        <v>15193</v>
      </c>
      <c r="F11777" s="186">
        <v>1125000</v>
      </c>
      <c r="G11777" s="185" t="s">
        <v>12940</v>
      </c>
      <c r="H11777" s="110" t="s">
        <v>6451</v>
      </c>
      <c r="I11777" s="110"/>
    </row>
    <row r="11778" spans="1:9" ht="11.25" customHeight="1" x14ac:dyDescent="0.2">
      <c r="A11778" s="181">
        <v>108515</v>
      </c>
      <c r="B11778" s="182" t="s">
        <v>4465</v>
      </c>
      <c r="C11778" s="182" t="s">
        <v>178</v>
      </c>
      <c r="D11778" s="184"/>
      <c r="E11778" s="188" t="s">
        <v>15193</v>
      </c>
      <c r="F11778" s="186">
        <v>0</v>
      </c>
      <c r="G11778" s="185" t="s">
        <v>14014</v>
      </c>
      <c r="H11778" s="110" t="s">
        <v>6451</v>
      </c>
      <c r="I11778" s="110"/>
    </row>
    <row r="11779" spans="1:9" ht="11.25" customHeight="1" x14ac:dyDescent="0.2">
      <c r="A11779" s="181">
        <v>108516</v>
      </c>
      <c r="B11779" s="182" t="s">
        <v>9524</v>
      </c>
      <c r="C11779" s="182" t="s">
        <v>178</v>
      </c>
      <c r="D11779" s="183"/>
      <c r="E11779" s="188" t="s">
        <v>15193</v>
      </c>
      <c r="F11779" s="186">
        <v>0</v>
      </c>
      <c r="G11779" s="185" t="s">
        <v>14016</v>
      </c>
      <c r="H11779" s="110" t="s">
        <v>6166</v>
      </c>
      <c r="I11779" s="110"/>
    </row>
    <row r="11780" spans="1:9" ht="11.25" customHeight="1" x14ac:dyDescent="0.2">
      <c r="A11780" s="181">
        <v>108517</v>
      </c>
      <c r="B11780" s="182" t="s">
        <v>9523</v>
      </c>
      <c r="C11780" s="182" t="s">
        <v>178</v>
      </c>
      <c r="D11780" s="183"/>
      <c r="E11780" s="188" t="s">
        <v>15193</v>
      </c>
      <c r="F11780" s="186">
        <v>0</v>
      </c>
      <c r="G11780" s="185" t="s">
        <v>14018</v>
      </c>
      <c r="H11780" s="110" t="s">
        <v>6130</v>
      </c>
      <c r="I11780" s="110"/>
    </row>
    <row r="11781" spans="1:9" ht="11.25" customHeight="1" x14ac:dyDescent="0.2">
      <c r="A11781" s="181">
        <v>108518</v>
      </c>
      <c r="B11781" s="182" t="s">
        <v>9522</v>
      </c>
      <c r="C11781" s="182" t="s">
        <v>178</v>
      </c>
      <c r="D11781" s="183"/>
      <c r="E11781" s="188" t="s">
        <v>15193</v>
      </c>
      <c r="F11781" s="186">
        <v>0</v>
      </c>
      <c r="G11781" s="185" t="s">
        <v>6096</v>
      </c>
      <c r="H11781" s="110" t="s">
        <v>6240</v>
      </c>
      <c r="I11781" s="110"/>
    </row>
    <row r="11782" spans="1:9" ht="11.25" customHeight="1" x14ac:dyDescent="0.2">
      <c r="A11782" s="181">
        <v>108519</v>
      </c>
      <c r="B11782" s="182" t="s">
        <v>5406</v>
      </c>
      <c r="C11782" s="182" t="s">
        <v>183</v>
      </c>
      <c r="D11782" s="183"/>
      <c r="E11782" s="188" t="s">
        <v>15193</v>
      </c>
      <c r="F11782" s="186">
        <v>0</v>
      </c>
      <c r="G11782" s="185" t="s">
        <v>6096</v>
      </c>
      <c r="H11782" s="110" t="s">
        <v>6723</v>
      </c>
      <c r="I11782" s="110"/>
    </row>
    <row r="11783" spans="1:9" ht="11.25" customHeight="1" x14ac:dyDescent="0.2">
      <c r="A11783" s="181">
        <v>108520</v>
      </c>
      <c r="B11783" s="182" t="s">
        <v>430</v>
      </c>
      <c r="C11783" s="182" t="s">
        <v>178</v>
      </c>
      <c r="D11783" s="183"/>
      <c r="E11783" s="188" t="s">
        <v>15193</v>
      </c>
      <c r="F11783" s="186">
        <v>0</v>
      </c>
      <c r="G11783" s="185" t="s">
        <v>6096</v>
      </c>
      <c r="H11783" s="110" t="s">
        <v>6723</v>
      </c>
      <c r="I11783" s="110"/>
    </row>
    <row r="11784" spans="1:9" ht="11.25" customHeight="1" x14ac:dyDescent="0.2">
      <c r="A11784" s="181">
        <v>108521</v>
      </c>
      <c r="B11784" s="182" t="s">
        <v>5964</v>
      </c>
      <c r="C11784" s="182" t="s">
        <v>171</v>
      </c>
      <c r="D11784" s="184"/>
      <c r="E11784" s="188" t="s">
        <v>15193</v>
      </c>
      <c r="F11784" s="186">
        <v>0</v>
      </c>
      <c r="G11784" s="185" t="s">
        <v>6096</v>
      </c>
      <c r="H11784" s="110" t="s">
        <v>6723</v>
      </c>
      <c r="I11784" s="110"/>
    </row>
    <row r="11785" spans="1:9" ht="11.25" customHeight="1" x14ac:dyDescent="0.2">
      <c r="A11785" s="181">
        <v>108522</v>
      </c>
      <c r="B11785" s="182" t="s">
        <v>9521</v>
      </c>
      <c r="C11785" s="182" t="s">
        <v>178</v>
      </c>
      <c r="D11785" s="183"/>
      <c r="E11785" s="188" t="s">
        <v>15193</v>
      </c>
      <c r="F11785" s="186">
        <v>0</v>
      </c>
      <c r="G11785" s="185" t="s">
        <v>6096</v>
      </c>
      <c r="H11785" s="110" t="s">
        <v>6723</v>
      </c>
      <c r="I11785" s="110"/>
    </row>
    <row r="11786" spans="1:9" ht="11.25" customHeight="1" x14ac:dyDescent="0.2">
      <c r="A11786" s="181">
        <v>108523</v>
      </c>
      <c r="B11786" s="182" t="s">
        <v>5405</v>
      </c>
      <c r="C11786" s="182" t="s">
        <v>178</v>
      </c>
      <c r="D11786" s="184"/>
      <c r="E11786" s="188" t="s">
        <v>15193</v>
      </c>
      <c r="F11786" s="186">
        <v>0</v>
      </c>
      <c r="G11786" s="185" t="s">
        <v>14021</v>
      </c>
      <c r="H11786" s="110" t="s">
        <v>6451</v>
      </c>
      <c r="I11786" s="110"/>
    </row>
    <row r="11787" spans="1:9" ht="11.25" customHeight="1" x14ac:dyDescent="0.2">
      <c r="A11787" s="181">
        <v>108524</v>
      </c>
      <c r="B11787" s="182" t="s">
        <v>9520</v>
      </c>
      <c r="C11787" s="182" t="s">
        <v>178</v>
      </c>
      <c r="D11787" s="184">
        <v>44589</v>
      </c>
      <c r="E11787" s="188" t="s">
        <v>7328</v>
      </c>
      <c r="F11787" s="186">
        <v>0</v>
      </c>
      <c r="G11787" s="185" t="s">
        <v>6096</v>
      </c>
      <c r="H11787" s="110" t="s">
        <v>6723</v>
      </c>
      <c r="I11787" s="110"/>
    </row>
    <row r="11788" spans="1:9" ht="11.25" customHeight="1" x14ac:dyDescent="0.2">
      <c r="A11788" s="181">
        <v>108525</v>
      </c>
      <c r="B11788" s="182" t="s">
        <v>5383</v>
      </c>
      <c r="C11788" s="182" t="s">
        <v>178</v>
      </c>
      <c r="D11788" s="184"/>
      <c r="E11788" s="188" t="s">
        <v>15193</v>
      </c>
      <c r="F11788" s="186">
        <v>1584</v>
      </c>
      <c r="G11788" s="185" t="s">
        <v>14024</v>
      </c>
      <c r="H11788" s="110" t="s">
        <v>6451</v>
      </c>
      <c r="I11788" s="110"/>
    </row>
    <row r="11789" spans="1:9" ht="11.25" customHeight="1" x14ac:dyDescent="0.2">
      <c r="A11789" s="181">
        <v>108526</v>
      </c>
      <c r="B11789" s="182" t="s">
        <v>9519</v>
      </c>
      <c r="C11789" s="182" t="s">
        <v>183</v>
      </c>
      <c r="D11789" s="183">
        <v>44589</v>
      </c>
      <c r="E11789" s="188" t="s">
        <v>7328</v>
      </c>
      <c r="F11789" s="186">
        <v>0</v>
      </c>
      <c r="G11789" s="185" t="s">
        <v>14025</v>
      </c>
      <c r="H11789" s="110" t="s">
        <v>7185</v>
      </c>
      <c r="I11789" s="110"/>
    </row>
    <row r="11790" spans="1:9" ht="11.25" customHeight="1" x14ac:dyDescent="0.2">
      <c r="A11790" s="181">
        <v>108527</v>
      </c>
      <c r="B11790" s="182" t="s">
        <v>5385</v>
      </c>
      <c r="C11790" s="182" t="s">
        <v>178</v>
      </c>
      <c r="D11790" s="184"/>
      <c r="E11790" s="188" t="s">
        <v>15193</v>
      </c>
      <c r="F11790" s="186">
        <v>3697</v>
      </c>
      <c r="G11790" s="185" t="s">
        <v>6096</v>
      </c>
      <c r="H11790" s="110" t="s">
        <v>6240</v>
      </c>
      <c r="I11790" s="110"/>
    </row>
    <row r="11791" spans="1:9" ht="11.25" customHeight="1" x14ac:dyDescent="0.2">
      <c r="A11791" s="181">
        <v>108528</v>
      </c>
      <c r="B11791" s="182" t="s">
        <v>5404</v>
      </c>
      <c r="C11791" s="182" t="s">
        <v>178</v>
      </c>
      <c r="D11791" s="183"/>
      <c r="E11791" s="188" t="s">
        <v>15193</v>
      </c>
      <c r="F11791" s="186">
        <v>0</v>
      </c>
      <c r="G11791" s="185" t="s">
        <v>6096</v>
      </c>
      <c r="H11791" s="110" t="s">
        <v>6240</v>
      </c>
      <c r="I11791" s="110"/>
    </row>
    <row r="11792" spans="1:9" ht="11.25" customHeight="1" x14ac:dyDescent="0.2">
      <c r="A11792" s="181">
        <v>108529</v>
      </c>
      <c r="B11792" s="182" t="s">
        <v>9518</v>
      </c>
      <c r="C11792" s="182" t="s">
        <v>178</v>
      </c>
      <c r="D11792" s="183"/>
      <c r="E11792" s="188" t="s">
        <v>15193</v>
      </c>
      <c r="F11792" s="186">
        <v>0</v>
      </c>
      <c r="G11792" s="185" t="s">
        <v>6096</v>
      </c>
      <c r="H11792" s="110" t="s">
        <v>6451</v>
      </c>
      <c r="I11792" s="110"/>
    </row>
    <row r="11793" spans="1:9" ht="11.25" customHeight="1" x14ac:dyDescent="0.2">
      <c r="A11793" s="181">
        <v>108530</v>
      </c>
      <c r="B11793" s="182" t="s">
        <v>5359</v>
      </c>
      <c r="C11793" s="182" t="s">
        <v>178</v>
      </c>
      <c r="D11793" s="183">
        <v>44592</v>
      </c>
      <c r="E11793" s="188" t="s">
        <v>7328</v>
      </c>
      <c r="F11793" s="186">
        <v>0</v>
      </c>
      <c r="G11793" s="185" t="s">
        <v>6096</v>
      </c>
      <c r="H11793" s="110" t="s">
        <v>6630</v>
      </c>
      <c r="I11793" s="110"/>
    </row>
    <row r="11794" spans="1:9" ht="11.25" customHeight="1" x14ac:dyDescent="0.2">
      <c r="A11794" s="181">
        <v>108531</v>
      </c>
      <c r="B11794" s="182" t="s">
        <v>5388</v>
      </c>
      <c r="C11794" s="182" t="s">
        <v>178</v>
      </c>
      <c r="D11794" s="183"/>
      <c r="E11794" s="188" t="s">
        <v>15193</v>
      </c>
      <c r="F11794" s="186">
        <v>8428</v>
      </c>
      <c r="G11794" s="185" t="s">
        <v>6096</v>
      </c>
      <c r="H11794" s="110" t="s">
        <v>6451</v>
      </c>
      <c r="I11794" s="110"/>
    </row>
    <row r="11795" spans="1:9" ht="11.25" customHeight="1" x14ac:dyDescent="0.2">
      <c r="A11795" s="181">
        <v>108532</v>
      </c>
      <c r="B11795" s="182" t="s">
        <v>5379</v>
      </c>
      <c r="C11795" s="182" t="s">
        <v>178</v>
      </c>
      <c r="D11795" s="183"/>
      <c r="E11795" s="188" t="s">
        <v>15193</v>
      </c>
      <c r="F11795" s="186">
        <v>0</v>
      </c>
      <c r="G11795" s="185" t="s">
        <v>14031</v>
      </c>
      <c r="H11795" s="110" t="s">
        <v>6451</v>
      </c>
      <c r="I11795" s="110"/>
    </row>
    <row r="11796" spans="1:9" ht="11.25" customHeight="1" x14ac:dyDescent="0.2">
      <c r="A11796" s="181">
        <v>108533</v>
      </c>
      <c r="B11796" s="182" t="s">
        <v>9517</v>
      </c>
      <c r="C11796" s="182" t="s">
        <v>178</v>
      </c>
      <c r="D11796" s="184"/>
      <c r="E11796" s="188" t="s">
        <v>15193</v>
      </c>
      <c r="F11796" s="186">
        <v>0</v>
      </c>
      <c r="G11796" s="185" t="s">
        <v>14033</v>
      </c>
      <c r="H11796" s="110" t="s">
        <v>7192</v>
      </c>
      <c r="I11796" s="110"/>
    </row>
    <row r="11797" spans="1:9" ht="11.25" customHeight="1" x14ac:dyDescent="0.2">
      <c r="A11797" s="181">
        <v>108535</v>
      </c>
      <c r="B11797" s="182" t="s">
        <v>4796</v>
      </c>
      <c r="C11797" s="182" t="s">
        <v>178</v>
      </c>
      <c r="D11797" s="183"/>
      <c r="E11797" s="188" t="s">
        <v>15193</v>
      </c>
      <c r="F11797" s="186">
        <v>0</v>
      </c>
      <c r="G11797" s="185" t="s">
        <v>6096</v>
      </c>
      <c r="H11797" s="110" t="s">
        <v>6485</v>
      </c>
      <c r="I11797" s="110"/>
    </row>
    <row r="11798" spans="1:9" ht="11.25" customHeight="1" x14ac:dyDescent="0.2">
      <c r="A11798" s="181">
        <v>108536</v>
      </c>
      <c r="B11798" s="182" t="s">
        <v>9516</v>
      </c>
      <c r="C11798" s="182" t="s">
        <v>178</v>
      </c>
      <c r="D11798" s="183">
        <v>45271</v>
      </c>
      <c r="E11798" s="188" t="s">
        <v>15194</v>
      </c>
      <c r="F11798" s="186">
        <v>0</v>
      </c>
      <c r="G11798" s="185" t="s">
        <v>6096</v>
      </c>
      <c r="H11798" s="110" t="s">
        <v>6406</v>
      </c>
      <c r="I11798" s="110"/>
    </row>
    <row r="11799" spans="1:9" ht="11.25" customHeight="1" x14ac:dyDescent="0.2">
      <c r="A11799" s="181">
        <v>108537</v>
      </c>
      <c r="B11799" s="182" t="s">
        <v>5399</v>
      </c>
      <c r="C11799" s="182" t="s">
        <v>178</v>
      </c>
      <c r="D11799" s="183">
        <v>44592</v>
      </c>
      <c r="E11799" s="188" t="s">
        <v>7328</v>
      </c>
      <c r="F11799" s="186">
        <v>0</v>
      </c>
      <c r="G11799" s="185" t="s">
        <v>13681</v>
      </c>
      <c r="H11799" s="110" t="s">
        <v>6340</v>
      </c>
      <c r="I11799" s="110"/>
    </row>
    <row r="11800" spans="1:9" ht="11.25" customHeight="1" x14ac:dyDescent="0.2">
      <c r="A11800" s="181">
        <v>108538</v>
      </c>
      <c r="B11800" s="182" t="s">
        <v>5386</v>
      </c>
      <c r="C11800" s="182" t="s">
        <v>178</v>
      </c>
      <c r="D11800" s="183"/>
      <c r="E11800" s="188" t="s">
        <v>15193</v>
      </c>
      <c r="F11800" s="186">
        <v>3533</v>
      </c>
      <c r="G11800" s="185" t="s">
        <v>14036</v>
      </c>
      <c r="H11800" s="110" t="s">
        <v>6451</v>
      </c>
      <c r="I11800" s="110"/>
    </row>
    <row r="11801" spans="1:9" ht="11.25" customHeight="1" x14ac:dyDescent="0.2">
      <c r="A11801" s="181">
        <v>108539</v>
      </c>
      <c r="B11801" s="182" t="s">
        <v>5398</v>
      </c>
      <c r="C11801" s="182" t="s">
        <v>178</v>
      </c>
      <c r="D11801" s="183"/>
      <c r="E11801" s="188" t="s">
        <v>15193</v>
      </c>
      <c r="F11801" s="186">
        <v>0</v>
      </c>
      <c r="G11801" s="185" t="s">
        <v>14038</v>
      </c>
      <c r="H11801" s="110" t="s">
        <v>6451</v>
      </c>
      <c r="I11801" s="110"/>
    </row>
    <row r="11802" spans="1:9" ht="11.25" customHeight="1" x14ac:dyDescent="0.2">
      <c r="A11802" s="181">
        <v>108540</v>
      </c>
      <c r="B11802" s="182" t="s">
        <v>5397</v>
      </c>
      <c r="C11802" s="182" t="s">
        <v>178</v>
      </c>
      <c r="D11802" s="183">
        <v>45271</v>
      </c>
      <c r="E11802" s="188" t="s">
        <v>15194</v>
      </c>
      <c r="F11802" s="186">
        <v>0</v>
      </c>
      <c r="G11802" s="185" t="s">
        <v>6096</v>
      </c>
      <c r="H11802" s="110" t="s">
        <v>6168</v>
      </c>
      <c r="I11802" s="110"/>
    </row>
    <row r="11803" spans="1:9" ht="11.25" customHeight="1" x14ac:dyDescent="0.2">
      <c r="A11803" s="181">
        <v>108541</v>
      </c>
      <c r="B11803" s="182" t="s">
        <v>5389</v>
      </c>
      <c r="C11803" s="182" t="s">
        <v>178</v>
      </c>
      <c r="D11803" s="183"/>
      <c r="E11803" s="188" t="s">
        <v>15193</v>
      </c>
      <c r="F11803" s="186">
        <v>0</v>
      </c>
      <c r="G11803" s="185" t="s">
        <v>14039</v>
      </c>
      <c r="H11803" s="110" t="s">
        <v>6451</v>
      </c>
      <c r="I11803" s="110"/>
    </row>
    <row r="11804" spans="1:9" ht="11.25" customHeight="1" x14ac:dyDescent="0.2">
      <c r="A11804" s="181">
        <v>108542</v>
      </c>
      <c r="B11804" s="182" t="s">
        <v>9515</v>
      </c>
      <c r="C11804" s="182" t="s">
        <v>178</v>
      </c>
      <c r="D11804" s="183"/>
      <c r="E11804" s="188" t="s">
        <v>15193</v>
      </c>
      <c r="F11804" s="186">
        <v>0</v>
      </c>
      <c r="G11804" s="185" t="s">
        <v>6096</v>
      </c>
      <c r="H11804" s="110" t="s">
        <v>6451</v>
      </c>
      <c r="I11804" s="110"/>
    </row>
    <row r="11805" spans="1:9" ht="11.25" customHeight="1" x14ac:dyDescent="0.2">
      <c r="A11805" s="181">
        <v>108543</v>
      </c>
      <c r="B11805" s="182" t="s">
        <v>9514</v>
      </c>
      <c r="C11805" s="182" t="s">
        <v>178</v>
      </c>
      <c r="D11805" s="183"/>
      <c r="E11805" s="188" t="s">
        <v>15193</v>
      </c>
      <c r="F11805" s="186">
        <v>0</v>
      </c>
      <c r="G11805" s="185" t="s">
        <v>14041</v>
      </c>
      <c r="H11805" s="110" t="s">
        <v>6723</v>
      </c>
      <c r="I11805" s="110"/>
    </row>
    <row r="11806" spans="1:9" ht="11.25" customHeight="1" x14ac:dyDescent="0.2">
      <c r="A11806" s="181">
        <v>108544</v>
      </c>
      <c r="B11806" s="182" t="s">
        <v>9513</v>
      </c>
      <c r="C11806" s="182" t="s">
        <v>178</v>
      </c>
      <c r="D11806" s="183">
        <v>44592</v>
      </c>
      <c r="E11806" s="188" t="s">
        <v>7328</v>
      </c>
      <c r="F11806" s="186">
        <v>0</v>
      </c>
      <c r="G11806" s="185" t="s">
        <v>6096</v>
      </c>
      <c r="H11806" s="110" t="s">
        <v>6451</v>
      </c>
      <c r="I11806" s="110"/>
    </row>
    <row r="11807" spans="1:9" ht="11.25" customHeight="1" x14ac:dyDescent="0.2">
      <c r="A11807" s="181">
        <v>108545</v>
      </c>
      <c r="B11807" s="182" t="s">
        <v>5390</v>
      </c>
      <c r="C11807" s="182" t="s">
        <v>178</v>
      </c>
      <c r="D11807" s="183"/>
      <c r="E11807" s="188" t="s">
        <v>15193</v>
      </c>
      <c r="F11807" s="186">
        <v>2918</v>
      </c>
      <c r="G11807" s="185" t="s">
        <v>6096</v>
      </c>
      <c r="H11807" s="110" t="s">
        <v>6723</v>
      </c>
      <c r="I11807" s="110"/>
    </row>
    <row r="11808" spans="1:9" ht="11.25" customHeight="1" x14ac:dyDescent="0.2">
      <c r="A11808" s="181">
        <v>108546</v>
      </c>
      <c r="B11808" s="182" t="s">
        <v>5387</v>
      </c>
      <c r="C11808" s="182" t="s">
        <v>178</v>
      </c>
      <c r="D11808" s="183">
        <v>45271</v>
      </c>
      <c r="E11808" s="188" t="s">
        <v>15194</v>
      </c>
      <c r="F11808" s="186">
        <v>0</v>
      </c>
      <c r="G11808" s="185" t="s">
        <v>11412</v>
      </c>
      <c r="H11808" s="110" t="s">
        <v>6451</v>
      </c>
      <c r="I11808" s="110"/>
    </row>
    <row r="11809" spans="1:9" ht="11.25" customHeight="1" x14ac:dyDescent="0.2">
      <c r="A11809" s="181">
        <v>108547</v>
      </c>
      <c r="B11809" s="182" t="s">
        <v>5384</v>
      </c>
      <c r="C11809" s="182" t="s">
        <v>178</v>
      </c>
      <c r="D11809" s="183"/>
      <c r="E11809" s="188" t="s">
        <v>15193</v>
      </c>
      <c r="F11809" s="186">
        <v>0</v>
      </c>
      <c r="G11809" s="185" t="s">
        <v>14043</v>
      </c>
      <c r="H11809" s="110" t="s">
        <v>6723</v>
      </c>
      <c r="I11809" s="110"/>
    </row>
    <row r="11810" spans="1:9" ht="11.25" customHeight="1" x14ac:dyDescent="0.2">
      <c r="A11810" s="181">
        <v>108548</v>
      </c>
      <c r="B11810" s="182" t="s">
        <v>5736</v>
      </c>
      <c r="C11810" s="182" t="s">
        <v>178</v>
      </c>
      <c r="D11810" s="183"/>
      <c r="E11810" s="188" t="s">
        <v>15193</v>
      </c>
      <c r="F11810" s="186">
        <v>0</v>
      </c>
      <c r="G11810" s="185" t="s">
        <v>6096</v>
      </c>
      <c r="H11810" s="110" t="s">
        <v>6723</v>
      </c>
      <c r="I11810" s="110"/>
    </row>
    <row r="11811" spans="1:9" ht="11.25" customHeight="1" x14ac:dyDescent="0.2">
      <c r="A11811" s="181">
        <v>108549</v>
      </c>
      <c r="B11811" s="182" t="s">
        <v>5730</v>
      </c>
      <c r="C11811" s="182" t="s">
        <v>171</v>
      </c>
      <c r="D11811" s="183"/>
      <c r="E11811" s="188" t="s">
        <v>15193</v>
      </c>
      <c r="F11811" s="186">
        <v>0</v>
      </c>
      <c r="G11811" s="185" t="s">
        <v>11185</v>
      </c>
      <c r="H11811" s="110" t="s">
        <v>6312</v>
      </c>
      <c r="I11811" s="110"/>
    </row>
    <row r="11812" spans="1:9" ht="11.25" customHeight="1" x14ac:dyDescent="0.2">
      <c r="A11812" s="181">
        <v>108550</v>
      </c>
      <c r="B11812" s="182" t="s">
        <v>9512</v>
      </c>
      <c r="C11812" s="182" t="s">
        <v>178</v>
      </c>
      <c r="D11812" s="183"/>
      <c r="E11812" s="188" t="s">
        <v>15193</v>
      </c>
      <c r="F11812" s="186">
        <v>0</v>
      </c>
      <c r="G11812" s="185" t="s">
        <v>6096</v>
      </c>
      <c r="H11812" s="110" t="s">
        <v>6723</v>
      </c>
      <c r="I11812" s="110"/>
    </row>
    <row r="11813" spans="1:9" ht="11.25" customHeight="1" x14ac:dyDescent="0.2">
      <c r="A11813" s="181">
        <v>108551</v>
      </c>
      <c r="B11813" s="182" t="s">
        <v>5382</v>
      </c>
      <c r="C11813" s="182" t="s">
        <v>178</v>
      </c>
      <c r="D11813" s="183"/>
      <c r="E11813" s="188" t="s">
        <v>15193</v>
      </c>
      <c r="F11813" s="186">
        <v>0</v>
      </c>
      <c r="G11813" s="185" t="s">
        <v>6096</v>
      </c>
      <c r="H11813" s="110" t="s">
        <v>6240</v>
      </c>
      <c r="I11813" s="110"/>
    </row>
    <row r="11814" spans="1:9" ht="11.25" customHeight="1" x14ac:dyDescent="0.2">
      <c r="A11814" s="181">
        <v>108552</v>
      </c>
      <c r="B11814" s="182" t="s">
        <v>9511</v>
      </c>
      <c r="C11814" s="182" t="s">
        <v>178</v>
      </c>
      <c r="D11814" s="183"/>
      <c r="E11814" s="188" t="s">
        <v>15193</v>
      </c>
      <c r="F11814" s="186">
        <v>0</v>
      </c>
      <c r="G11814" s="185" t="s">
        <v>14047</v>
      </c>
      <c r="H11814" s="110" t="s">
        <v>6150</v>
      </c>
      <c r="I11814" s="110"/>
    </row>
    <row r="11815" spans="1:9" ht="11.25" customHeight="1" x14ac:dyDescent="0.2">
      <c r="A11815" s="181">
        <v>108553</v>
      </c>
      <c r="B11815" s="182" t="s">
        <v>5381</v>
      </c>
      <c r="C11815" s="182" t="s">
        <v>178</v>
      </c>
      <c r="D11815" s="183">
        <v>44592</v>
      </c>
      <c r="E11815" s="188" t="s">
        <v>7328</v>
      </c>
      <c r="F11815" s="186">
        <v>0</v>
      </c>
      <c r="G11815" s="185" t="s">
        <v>6096</v>
      </c>
      <c r="H11815" s="110" t="s">
        <v>6240</v>
      </c>
      <c r="I11815" s="110"/>
    </row>
    <row r="11816" spans="1:9" ht="11.25" customHeight="1" x14ac:dyDescent="0.2">
      <c r="A11816" s="181">
        <v>108554</v>
      </c>
      <c r="B11816" s="182" t="s">
        <v>5403</v>
      </c>
      <c r="C11816" s="182" t="s">
        <v>178</v>
      </c>
      <c r="D11816" s="183"/>
      <c r="E11816" s="188" t="s">
        <v>15193</v>
      </c>
      <c r="F11816" s="186">
        <v>10658</v>
      </c>
      <c r="G11816" s="185" t="s">
        <v>6096</v>
      </c>
      <c r="H11816" s="110" t="s">
        <v>6240</v>
      </c>
      <c r="I11816" s="110"/>
    </row>
    <row r="11817" spans="1:9" ht="11.25" customHeight="1" x14ac:dyDescent="0.2">
      <c r="A11817" s="181">
        <v>108555</v>
      </c>
      <c r="B11817" s="182" t="s">
        <v>9510</v>
      </c>
      <c r="C11817" s="182" t="s">
        <v>178</v>
      </c>
      <c r="D11817" s="183"/>
      <c r="E11817" s="188" t="s">
        <v>15193</v>
      </c>
      <c r="F11817" s="186">
        <v>0</v>
      </c>
      <c r="G11817" s="185" t="s">
        <v>6096</v>
      </c>
      <c r="H11817" s="110" t="s">
        <v>6723</v>
      </c>
      <c r="I11817" s="110"/>
    </row>
    <row r="11818" spans="1:9" ht="11.25" customHeight="1" x14ac:dyDescent="0.2">
      <c r="A11818" s="181">
        <v>108556</v>
      </c>
      <c r="B11818" s="182" t="s">
        <v>5769</v>
      </c>
      <c r="C11818" s="182" t="s">
        <v>171</v>
      </c>
      <c r="D11818" s="184"/>
      <c r="E11818" s="188" t="s">
        <v>15193</v>
      </c>
      <c r="F11818" s="186">
        <v>0</v>
      </c>
      <c r="G11818" s="185" t="s">
        <v>14052</v>
      </c>
      <c r="H11818" s="110" t="s">
        <v>6240</v>
      </c>
      <c r="I11818" s="110"/>
    </row>
    <row r="11819" spans="1:9" ht="11.25" customHeight="1" x14ac:dyDescent="0.2">
      <c r="A11819" s="181">
        <v>108557</v>
      </c>
      <c r="B11819" s="182" t="s">
        <v>5606</v>
      </c>
      <c r="C11819" s="182" t="s">
        <v>178</v>
      </c>
      <c r="D11819" s="183"/>
      <c r="E11819" s="188" t="s">
        <v>15193</v>
      </c>
      <c r="F11819" s="186">
        <v>0</v>
      </c>
      <c r="G11819" s="185" t="s">
        <v>6096</v>
      </c>
      <c r="H11819" s="110" t="s">
        <v>6240</v>
      </c>
      <c r="I11819" s="110"/>
    </row>
    <row r="11820" spans="1:9" ht="11.25" customHeight="1" x14ac:dyDescent="0.2">
      <c r="A11820" s="181">
        <v>108558</v>
      </c>
      <c r="B11820" s="182" t="s">
        <v>5779</v>
      </c>
      <c r="C11820" s="182" t="s">
        <v>178</v>
      </c>
      <c r="D11820" s="183"/>
      <c r="E11820" s="188" t="s">
        <v>15193</v>
      </c>
      <c r="F11820" s="186">
        <v>0</v>
      </c>
      <c r="G11820" s="185" t="s">
        <v>6096</v>
      </c>
      <c r="H11820" s="110" t="s">
        <v>6240</v>
      </c>
      <c r="I11820" s="110"/>
    </row>
    <row r="11821" spans="1:9" ht="11.25" customHeight="1" x14ac:dyDescent="0.2">
      <c r="A11821" s="181">
        <v>108559</v>
      </c>
      <c r="B11821" s="182" t="s">
        <v>5740</v>
      </c>
      <c r="C11821" s="182" t="s">
        <v>178</v>
      </c>
      <c r="D11821" s="183"/>
      <c r="E11821" s="188" t="s">
        <v>15193</v>
      </c>
      <c r="F11821" s="186">
        <v>0</v>
      </c>
      <c r="G11821" s="185" t="s">
        <v>6096</v>
      </c>
      <c r="H11821" s="110" t="s">
        <v>6240</v>
      </c>
      <c r="I11821" s="110"/>
    </row>
    <row r="11822" spans="1:9" ht="11.25" customHeight="1" x14ac:dyDescent="0.2">
      <c r="A11822" s="181">
        <v>108560</v>
      </c>
      <c r="B11822" s="182" t="s">
        <v>5421</v>
      </c>
      <c r="C11822" s="182" t="s">
        <v>183</v>
      </c>
      <c r="D11822" s="183"/>
      <c r="E11822" s="188" t="s">
        <v>15193</v>
      </c>
      <c r="F11822" s="186">
        <v>0</v>
      </c>
      <c r="G11822" s="185" t="s">
        <v>6096</v>
      </c>
      <c r="H11822" s="110" t="s">
        <v>6723</v>
      </c>
      <c r="I11822" s="110"/>
    </row>
    <row r="11823" spans="1:9" ht="11.25" customHeight="1" x14ac:dyDescent="0.2">
      <c r="A11823" s="181">
        <v>108561</v>
      </c>
      <c r="B11823" s="182" t="s">
        <v>5726</v>
      </c>
      <c r="C11823" s="182" t="s">
        <v>178</v>
      </c>
      <c r="D11823" s="184"/>
      <c r="E11823" s="188" t="s">
        <v>15193</v>
      </c>
      <c r="F11823" s="186">
        <v>0</v>
      </c>
      <c r="G11823" s="185" t="s">
        <v>6096</v>
      </c>
      <c r="H11823" s="110" t="s">
        <v>6258</v>
      </c>
      <c r="I11823" s="110"/>
    </row>
    <row r="11824" spans="1:9" ht="11.25" customHeight="1" x14ac:dyDescent="0.2">
      <c r="A11824" s="181">
        <v>108562</v>
      </c>
      <c r="B11824" s="182" t="s">
        <v>5727</v>
      </c>
      <c r="C11824" s="182" t="s">
        <v>178</v>
      </c>
      <c r="D11824" s="184"/>
      <c r="E11824" s="188" t="s">
        <v>15193</v>
      </c>
      <c r="F11824" s="186">
        <v>0</v>
      </c>
      <c r="G11824" s="185" t="s">
        <v>7325</v>
      </c>
      <c r="H11824" s="110" t="s">
        <v>6258</v>
      </c>
      <c r="I11824" s="110"/>
    </row>
    <row r="11825" spans="1:9" ht="11.25" customHeight="1" x14ac:dyDescent="0.2">
      <c r="A11825" s="181">
        <v>108563</v>
      </c>
      <c r="B11825" s="182" t="s">
        <v>5770</v>
      </c>
      <c r="C11825" s="182" t="s">
        <v>171</v>
      </c>
      <c r="D11825" s="183"/>
      <c r="E11825" s="188" t="s">
        <v>15193</v>
      </c>
      <c r="F11825" s="186">
        <v>0</v>
      </c>
      <c r="G11825" s="185" t="s">
        <v>11185</v>
      </c>
      <c r="H11825" s="110" t="s">
        <v>6312</v>
      </c>
      <c r="I11825" s="110"/>
    </row>
    <row r="11826" spans="1:9" ht="11.25" customHeight="1" x14ac:dyDescent="0.2">
      <c r="A11826" s="181">
        <v>108564</v>
      </c>
      <c r="B11826" s="182" t="s">
        <v>5607</v>
      </c>
      <c r="C11826" s="182" t="s">
        <v>178</v>
      </c>
      <c r="D11826" s="183"/>
      <c r="E11826" s="188" t="s">
        <v>15193</v>
      </c>
      <c r="F11826" s="186">
        <v>0</v>
      </c>
      <c r="G11826" s="185" t="s">
        <v>11185</v>
      </c>
      <c r="H11826" s="110" t="s">
        <v>6312</v>
      </c>
      <c r="I11826" s="110"/>
    </row>
    <row r="11827" spans="1:9" ht="11.25" customHeight="1" x14ac:dyDescent="0.2">
      <c r="A11827" s="181">
        <v>108565</v>
      </c>
      <c r="B11827" s="182" t="s">
        <v>5780</v>
      </c>
      <c r="C11827" s="182" t="s">
        <v>178</v>
      </c>
      <c r="D11827" s="184"/>
      <c r="E11827" s="188" t="s">
        <v>15193</v>
      </c>
      <c r="F11827" s="186">
        <v>0</v>
      </c>
      <c r="G11827" s="185" t="s">
        <v>14057</v>
      </c>
      <c r="H11827" s="110" t="s">
        <v>6258</v>
      </c>
      <c r="I11827" s="110"/>
    </row>
    <row r="11828" spans="1:9" ht="11.25" customHeight="1" x14ac:dyDescent="0.2">
      <c r="A11828" s="181">
        <v>108566</v>
      </c>
      <c r="B11828" s="182" t="s">
        <v>5741</v>
      </c>
      <c r="C11828" s="182" t="s">
        <v>178</v>
      </c>
      <c r="D11828" s="184"/>
      <c r="E11828" s="188" t="s">
        <v>15193</v>
      </c>
      <c r="F11828" s="186">
        <v>0</v>
      </c>
      <c r="G11828" s="185" t="s">
        <v>14059</v>
      </c>
      <c r="H11828" s="110" t="s">
        <v>6150</v>
      </c>
      <c r="I11828" s="110"/>
    </row>
    <row r="11829" spans="1:9" ht="11.25" customHeight="1" x14ac:dyDescent="0.2">
      <c r="A11829" s="181">
        <v>108567</v>
      </c>
      <c r="B11829" s="182" t="s">
        <v>4523</v>
      </c>
      <c r="C11829" s="182" t="s">
        <v>178</v>
      </c>
      <c r="D11829" s="183"/>
      <c r="E11829" s="188" t="s">
        <v>15193</v>
      </c>
      <c r="F11829" s="186">
        <v>0</v>
      </c>
      <c r="G11829" s="185" t="s">
        <v>8734</v>
      </c>
      <c r="H11829" s="110" t="s">
        <v>6155</v>
      </c>
      <c r="I11829" s="110"/>
    </row>
    <row r="11830" spans="1:9" ht="11.25" customHeight="1" x14ac:dyDescent="0.2">
      <c r="A11830" s="181">
        <v>108568</v>
      </c>
      <c r="B11830" s="182" t="s">
        <v>4529</v>
      </c>
      <c r="C11830" s="182" t="s">
        <v>178</v>
      </c>
      <c r="D11830" s="183">
        <v>43802</v>
      </c>
      <c r="E11830" s="188" t="s">
        <v>15195</v>
      </c>
      <c r="F11830" s="186">
        <v>0</v>
      </c>
      <c r="G11830" s="185" t="s">
        <v>14061</v>
      </c>
      <c r="H11830" s="110" t="s">
        <v>6521</v>
      </c>
      <c r="I11830" s="110"/>
    </row>
    <row r="11831" spans="1:9" ht="11.25" customHeight="1" x14ac:dyDescent="0.2">
      <c r="A11831" s="181">
        <v>108569</v>
      </c>
      <c r="B11831" s="182" t="s">
        <v>5276</v>
      </c>
      <c r="C11831" s="182" t="s">
        <v>178</v>
      </c>
      <c r="D11831" s="183"/>
      <c r="E11831" s="188" t="s">
        <v>15193</v>
      </c>
      <c r="F11831" s="186">
        <v>22118768</v>
      </c>
      <c r="G11831" s="185" t="s">
        <v>11185</v>
      </c>
      <c r="H11831" s="110" t="s">
        <v>6312</v>
      </c>
      <c r="I11831" s="110"/>
    </row>
    <row r="11832" spans="1:9" ht="11.25" customHeight="1" x14ac:dyDescent="0.2">
      <c r="A11832" s="181">
        <v>108570</v>
      </c>
      <c r="B11832" s="182" t="s">
        <v>5377</v>
      </c>
      <c r="C11832" s="182" t="s">
        <v>178</v>
      </c>
      <c r="D11832" s="183"/>
      <c r="E11832" s="188" t="s">
        <v>15193</v>
      </c>
      <c r="F11832" s="186">
        <v>0</v>
      </c>
      <c r="G11832" s="185" t="s">
        <v>14062</v>
      </c>
      <c r="H11832" s="110" t="s">
        <v>6258</v>
      </c>
      <c r="I11832" s="110"/>
    </row>
    <row r="11833" spans="1:9" ht="11.25" customHeight="1" x14ac:dyDescent="0.2">
      <c r="A11833" s="181">
        <v>108571</v>
      </c>
      <c r="B11833" s="182" t="s">
        <v>5401</v>
      </c>
      <c r="C11833" s="182" t="s">
        <v>178</v>
      </c>
      <c r="D11833" s="183"/>
      <c r="E11833" s="188" t="s">
        <v>15193</v>
      </c>
      <c r="F11833" s="186">
        <v>0</v>
      </c>
      <c r="G11833" s="185" t="s">
        <v>6096</v>
      </c>
      <c r="H11833" s="110" t="s">
        <v>6258</v>
      </c>
      <c r="I11833" s="110"/>
    </row>
    <row r="11834" spans="1:9" ht="11.25" customHeight="1" x14ac:dyDescent="0.2">
      <c r="A11834" s="181">
        <v>108572</v>
      </c>
      <c r="B11834" s="182" t="s">
        <v>5358</v>
      </c>
      <c r="C11834" s="182" t="s">
        <v>178</v>
      </c>
      <c r="D11834" s="183">
        <v>44592</v>
      </c>
      <c r="E11834" s="188" t="s">
        <v>7328</v>
      </c>
      <c r="F11834" s="186">
        <v>0</v>
      </c>
      <c r="G11834" s="185" t="s">
        <v>6096</v>
      </c>
      <c r="H11834" s="110" t="s">
        <v>6194</v>
      </c>
      <c r="I11834" s="110"/>
    </row>
    <row r="11835" spans="1:9" ht="11.25" customHeight="1" x14ac:dyDescent="0.2">
      <c r="A11835" s="181">
        <v>108573</v>
      </c>
      <c r="B11835" s="182" t="s">
        <v>5392</v>
      </c>
      <c r="C11835" s="182" t="s">
        <v>178</v>
      </c>
      <c r="D11835" s="184">
        <v>44592</v>
      </c>
      <c r="E11835" s="188" t="s">
        <v>7328</v>
      </c>
      <c r="F11835" s="186">
        <v>2112</v>
      </c>
      <c r="G11835" s="185" t="s">
        <v>6096</v>
      </c>
      <c r="H11835" s="110" t="s">
        <v>6347</v>
      </c>
      <c r="I11835" s="110"/>
    </row>
    <row r="11836" spans="1:9" ht="11.25" customHeight="1" x14ac:dyDescent="0.2">
      <c r="A11836" s="181">
        <v>108574</v>
      </c>
      <c r="B11836" s="182" t="s">
        <v>5393</v>
      </c>
      <c r="C11836" s="182" t="s">
        <v>178</v>
      </c>
      <c r="D11836" s="183">
        <v>44585</v>
      </c>
      <c r="E11836" s="188" t="s">
        <v>7328</v>
      </c>
      <c r="F11836" s="186">
        <v>2112</v>
      </c>
      <c r="G11836" s="185" t="s">
        <v>14064</v>
      </c>
      <c r="H11836" s="110" t="s">
        <v>6521</v>
      </c>
      <c r="I11836" s="110"/>
    </row>
    <row r="11837" spans="1:9" ht="11.25" customHeight="1" x14ac:dyDescent="0.2">
      <c r="A11837" s="181">
        <v>108575</v>
      </c>
      <c r="B11837" s="182" t="s">
        <v>5391</v>
      </c>
      <c r="C11837" s="182" t="s">
        <v>178</v>
      </c>
      <c r="D11837" s="184"/>
      <c r="E11837" s="188" t="s">
        <v>15193</v>
      </c>
      <c r="F11837" s="186">
        <v>126744</v>
      </c>
      <c r="G11837" s="185" t="s">
        <v>14066</v>
      </c>
      <c r="H11837" s="110" t="s">
        <v>6521</v>
      </c>
      <c r="I11837" s="110"/>
    </row>
    <row r="11838" spans="1:9" ht="11.25" customHeight="1" x14ac:dyDescent="0.2">
      <c r="A11838" s="181">
        <v>108576</v>
      </c>
      <c r="B11838" s="182" t="s">
        <v>5400</v>
      </c>
      <c r="C11838" s="182" t="s">
        <v>178</v>
      </c>
      <c r="D11838" s="183"/>
      <c r="E11838" s="188" t="s">
        <v>15193</v>
      </c>
      <c r="F11838" s="186">
        <v>0</v>
      </c>
      <c r="G11838" s="185" t="s">
        <v>14068</v>
      </c>
      <c r="H11838" s="110" t="s">
        <v>6521</v>
      </c>
      <c r="I11838" s="110"/>
    </row>
    <row r="11839" spans="1:9" ht="11.25" customHeight="1" x14ac:dyDescent="0.2">
      <c r="A11839" s="181">
        <v>108577</v>
      </c>
      <c r="B11839" s="182" t="s">
        <v>9509</v>
      </c>
      <c r="C11839" s="182" t="s">
        <v>171</v>
      </c>
      <c r="D11839" s="183"/>
      <c r="E11839" s="188" t="s">
        <v>15193</v>
      </c>
      <c r="F11839" s="186">
        <v>0</v>
      </c>
      <c r="G11839" s="185" t="s">
        <v>14070</v>
      </c>
      <c r="H11839" s="110" t="s">
        <v>6521</v>
      </c>
      <c r="I11839" s="110"/>
    </row>
    <row r="11840" spans="1:9" ht="11.25" customHeight="1" x14ac:dyDescent="0.2">
      <c r="A11840" s="181">
        <v>108578</v>
      </c>
      <c r="B11840" s="182" t="s">
        <v>9508</v>
      </c>
      <c r="C11840" s="182" t="s">
        <v>171</v>
      </c>
      <c r="D11840" s="183">
        <v>44592</v>
      </c>
      <c r="E11840" s="188" t="s">
        <v>7328</v>
      </c>
      <c r="F11840" s="186">
        <v>0</v>
      </c>
      <c r="G11840" s="185" t="s">
        <v>12106</v>
      </c>
      <c r="H11840" s="110" t="s">
        <v>6521</v>
      </c>
      <c r="I11840" s="110"/>
    </row>
    <row r="11841" spans="1:9" ht="11.25" customHeight="1" x14ac:dyDescent="0.2">
      <c r="A11841" s="181">
        <v>108579</v>
      </c>
      <c r="B11841" s="182" t="s">
        <v>9507</v>
      </c>
      <c r="C11841" s="182" t="s">
        <v>178</v>
      </c>
      <c r="D11841" s="183"/>
      <c r="E11841" s="188" t="s">
        <v>15193</v>
      </c>
      <c r="F11841" s="186">
        <v>10658</v>
      </c>
      <c r="G11841" s="185" t="s">
        <v>14073</v>
      </c>
      <c r="H11841" s="110" t="s">
        <v>6258</v>
      </c>
      <c r="I11841" s="110"/>
    </row>
    <row r="11842" spans="1:9" ht="11.25" customHeight="1" x14ac:dyDescent="0.2">
      <c r="A11842" s="181">
        <v>108580</v>
      </c>
      <c r="B11842" s="182" t="s">
        <v>9506</v>
      </c>
      <c r="C11842" s="182" t="s">
        <v>178</v>
      </c>
      <c r="D11842" s="183"/>
      <c r="E11842" s="188" t="s">
        <v>15193</v>
      </c>
      <c r="F11842" s="186">
        <v>0</v>
      </c>
      <c r="G11842" s="185" t="s">
        <v>14074</v>
      </c>
      <c r="H11842" s="110" t="s">
        <v>6258</v>
      </c>
      <c r="I11842" s="110"/>
    </row>
    <row r="11843" spans="1:9" ht="11.25" customHeight="1" x14ac:dyDescent="0.2">
      <c r="A11843" s="181">
        <v>108581</v>
      </c>
      <c r="B11843" s="182" t="s">
        <v>5648</v>
      </c>
      <c r="C11843" s="182" t="s">
        <v>178</v>
      </c>
      <c r="D11843" s="183"/>
      <c r="E11843" s="188" t="s">
        <v>15193</v>
      </c>
      <c r="F11843" s="186">
        <v>0</v>
      </c>
      <c r="G11843" s="185" t="s">
        <v>11175</v>
      </c>
      <c r="H11843" s="110" t="s">
        <v>6152</v>
      </c>
      <c r="I11843" s="110"/>
    </row>
    <row r="11844" spans="1:9" ht="11.25" customHeight="1" x14ac:dyDescent="0.2">
      <c r="A11844" s="181">
        <v>108582</v>
      </c>
      <c r="B11844" s="182" t="s">
        <v>9505</v>
      </c>
      <c r="C11844" s="182" t="s">
        <v>178</v>
      </c>
      <c r="D11844" s="183"/>
      <c r="E11844" s="188" t="s">
        <v>15193</v>
      </c>
      <c r="F11844" s="186">
        <v>0</v>
      </c>
      <c r="G11844" s="185" t="s">
        <v>14077</v>
      </c>
      <c r="H11844" s="110" t="s">
        <v>6521</v>
      </c>
      <c r="I11844" s="110"/>
    </row>
    <row r="11845" spans="1:9" ht="11.25" customHeight="1" x14ac:dyDescent="0.2">
      <c r="A11845" s="181">
        <v>108583</v>
      </c>
      <c r="B11845" s="182" t="s">
        <v>5646</v>
      </c>
      <c r="C11845" s="182" t="s">
        <v>178</v>
      </c>
      <c r="D11845" s="183"/>
      <c r="E11845" s="188" t="s">
        <v>15193</v>
      </c>
      <c r="F11845" s="186">
        <v>0</v>
      </c>
      <c r="G11845" s="185" t="s">
        <v>14079</v>
      </c>
      <c r="H11845" s="110" t="s">
        <v>6521</v>
      </c>
      <c r="I11845" s="110"/>
    </row>
    <row r="11846" spans="1:9" ht="11.25" customHeight="1" x14ac:dyDescent="0.2">
      <c r="A11846" s="181">
        <v>108584</v>
      </c>
      <c r="B11846" s="182" t="s">
        <v>9504</v>
      </c>
      <c r="C11846" s="182" t="s">
        <v>178</v>
      </c>
      <c r="D11846" s="183"/>
      <c r="E11846" s="188" t="s">
        <v>15193</v>
      </c>
      <c r="F11846" s="186">
        <v>0</v>
      </c>
      <c r="G11846" s="185" t="s">
        <v>14080</v>
      </c>
      <c r="H11846" s="110" t="s">
        <v>6258</v>
      </c>
      <c r="I11846" s="110"/>
    </row>
    <row r="11847" spans="1:9" ht="11.25" customHeight="1" x14ac:dyDescent="0.2">
      <c r="A11847" s="181">
        <v>108585</v>
      </c>
      <c r="B11847" s="182" t="s">
        <v>5849</v>
      </c>
      <c r="C11847" s="182" t="s">
        <v>178</v>
      </c>
      <c r="D11847" s="183">
        <v>43742</v>
      </c>
      <c r="E11847" s="188" t="s">
        <v>15195</v>
      </c>
      <c r="F11847" s="186">
        <v>0</v>
      </c>
      <c r="G11847" s="185" t="s">
        <v>14082</v>
      </c>
      <c r="H11847" s="110" t="s">
        <v>6258</v>
      </c>
      <c r="I11847" s="110"/>
    </row>
    <row r="11848" spans="1:9" ht="11.25" customHeight="1" x14ac:dyDescent="0.2">
      <c r="A11848" s="181">
        <v>108586</v>
      </c>
      <c r="B11848" s="182" t="s">
        <v>5647</v>
      </c>
      <c r="C11848" s="182" t="s">
        <v>178</v>
      </c>
      <c r="D11848" s="184"/>
      <c r="E11848" s="188" t="s">
        <v>15193</v>
      </c>
      <c r="F11848" s="186">
        <v>146799.99</v>
      </c>
      <c r="G11848" s="185" t="s">
        <v>11185</v>
      </c>
      <c r="H11848" s="110" t="s">
        <v>6312</v>
      </c>
      <c r="I11848" s="110"/>
    </row>
    <row r="11849" spans="1:9" ht="11.25" customHeight="1" x14ac:dyDescent="0.2">
      <c r="A11849" s="181">
        <v>108587</v>
      </c>
      <c r="B11849" s="182" t="s">
        <v>5644</v>
      </c>
      <c r="C11849" s="182" t="s">
        <v>178</v>
      </c>
      <c r="D11849" s="183"/>
      <c r="E11849" s="188" t="s">
        <v>15193</v>
      </c>
      <c r="F11849" s="186">
        <v>0</v>
      </c>
      <c r="G11849" s="185" t="s">
        <v>14083</v>
      </c>
      <c r="H11849" s="110" t="s">
        <v>6258</v>
      </c>
      <c r="I11849" s="110"/>
    </row>
    <row r="11850" spans="1:9" ht="11.25" customHeight="1" x14ac:dyDescent="0.2">
      <c r="A11850" s="181">
        <v>108588</v>
      </c>
      <c r="B11850" s="182" t="s">
        <v>14604</v>
      </c>
      <c r="C11850" s="182" t="s">
        <v>178</v>
      </c>
      <c r="D11850" s="183"/>
      <c r="E11850" s="188" t="s">
        <v>15193</v>
      </c>
      <c r="F11850" s="186">
        <v>0</v>
      </c>
      <c r="G11850" s="185" t="s">
        <v>14084</v>
      </c>
      <c r="H11850" s="110" t="s">
        <v>6258</v>
      </c>
      <c r="I11850" s="110"/>
    </row>
    <row r="11851" spans="1:9" ht="11.25" customHeight="1" x14ac:dyDescent="0.2">
      <c r="A11851" s="181">
        <v>108589</v>
      </c>
      <c r="B11851" s="182" t="s">
        <v>5832</v>
      </c>
      <c r="C11851" s="182" t="s">
        <v>178</v>
      </c>
      <c r="D11851" s="183"/>
      <c r="E11851" s="188" t="s">
        <v>15193</v>
      </c>
      <c r="F11851" s="186">
        <v>0</v>
      </c>
      <c r="G11851" s="185" t="s">
        <v>14086</v>
      </c>
      <c r="H11851" s="110" t="s">
        <v>6258</v>
      </c>
      <c r="I11851" s="110"/>
    </row>
    <row r="11852" spans="1:9" ht="11.25" customHeight="1" x14ac:dyDescent="0.2">
      <c r="A11852" s="181">
        <v>108590</v>
      </c>
      <c r="B11852" s="182" t="s">
        <v>5643</v>
      </c>
      <c r="C11852" s="182" t="s">
        <v>178</v>
      </c>
      <c r="D11852" s="183"/>
      <c r="E11852" s="188" t="s">
        <v>15193</v>
      </c>
      <c r="F11852" s="186">
        <v>0</v>
      </c>
      <c r="G11852" s="185" t="s">
        <v>6096</v>
      </c>
      <c r="H11852" s="110" t="s">
        <v>6406</v>
      </c>
      <c r="I11852" s="110"/>
    </row>
    <row r="11853" spans="1:9" ht="11.25" customHeight="1" x14ac:dyDescent="0.2">
      <c r="A11853" s="181">
        <v>108591</v>
      </c>
      <c r="B11853" s="182" t="s">
        <v>5881</v>
      </c>
      <c r="C11853" s="182" t="s">
        <v>178</v>
      </c>
      <c r="D11853" s="183"/>
      <c r="E11853" s="188" t="s">
        <v>15193</v>
      </c>
      <c r="F11853" s="186">
        <v>0</v>
      </c>
      <c r="G11853" s="185" t="s">
        <v>6096</v>
      </c>
      <c r="H11853" s="110" t="s">
        <v>6347</v>
      </c>
      <c r="I11853" s="110"/>
    </row>
    <row r="11854" spans="1:9" ht="11.25" customHeight="1" x14ac:dyDescent="0.2">
      <c r="A11854" s="181">
        <v>108592</v>
      </c>
      <c r="B11854" s="182" t="s">
        <v>9502</v>
      </c>
      <c r="C11854" s="182" t="s">
        <v>178</v>
      </c>
      <c r="D11854" s="183"/>
      <c r="E11854" s="188" t="s">
        <v>15193</v>
      </c>
      <c r="F11854" s="186">
        <v>0</v>
      </c>
      <c r="G11854" s="185" t="s">
        <v>7660</v>
      </c>
      <c r="H11854" s="110" t="s">
        <v>6521</v>
      </c>
      <c r="I11854" s="110"/>
    </row>
    <row r="11855" spans="1:9" ht="11.25" customHeight="1" x14ac:dyDescent="0.2">
      <c r="A11855" s="181">
        <v>108593</v>
      </c>
      <c r="B11855" s="182" t="s">
        <v>9503</v>
      </c>
      <c r="C11855" s="182" t="s">
        <v>178</v>
      </c>
      <c r="D11855" s="183"/>
      <c r="E11855" s="188" t="s">
        <v>15193</v>
      </c>
      <c r="F11855" s="186">
        <v>0</v>
      </c>
      <c r="G11855" s="185" t="s">
        <v>14089</v>
      </c>
      <c r="H11855" s="110" t="s">
        <v>6521</v>
      </c>
      <c r="I11855" s="110"/>
    </row>
    <row r="11856" spans="1:9" ht="11.25" customHeight="1" x14ac:dyDescent="0.2">
      <c r="A11856" s="181">
        <v>108594</v>
      </c>
      <c r="B11856" s="182" t="s">
        <v>9502</v>
      </c>
      <c r="C11856" s="182" t="s">
        <v>178</v>
      </c>
      <c r="D11856" s="183"/>
      <c r="E11856" s="188" t="s">
        <v>15193</v>
      </c>
      <c r="F11856" s="186">
        <v>0</v>
      </c>
      <c r="G11856" s="185" t="s">
        <v>6737</v>
      </c>
      <c r="H11856" s="110" t="s">
        <v>6521</v>
      </c>
      <c r="I11856" s="110"/>
    </row>
    <row r="11857" spans="1:9" ht="11.25" customHeight="1" x14ac:dyDescent="0.2">
      <c r="A11857" s="181">
        <v>108595</v>
      </c>
      <c r="B11857" s="182" t="s">
        <v>9501</v>
      </c>
      <c r="C11857" s="182" t="s">
        <v>178</v>
      </c>
      <c r="D11857" s="183"/>
      <c r="E11857" s="188" t="s">
        <v>15193</v>
      </c>
      <c r="F11857" s="186">
        <v>0</v>
      </c>
      <c r="G11857" s="185" t="s">
        <v>14092</v>
      </c>
      <c r="H11857" s="110" t="s">
        <v>6521</v>
      </c>
      <c r="I11857" s="110"/>
    </row>
    <row r="11858" spans="1:9" ht="11.25" customHeight="1" x14ac:dyDescent="0.2">
      <c r="A11858" s="181">
        <v>108596</v>
      </c>
      <c r="B11858" s="182" t="s">
        <v>9500</v>
      </c>
      <c r="C11858" s="182" t="s">
        <v>178</v>
      </c>
      <c r="D11858" s="183"/>
      <c r="E11858" s="188" t="s">
        <v>15193</v>
      </c>
      <c r="F11858" s="186">
        <v>0</v>
      </c>
      <c r="G11858" s="185" t="s">
        <v>14094</v>
      </c>
      <c r="H11858" s="110" t="s">
        <v>6521</v>
      </c>
      <c r="I11858" s="110"/>
    </row>
    <row r="11859" spans="1:9" ht="11.25" customHeight="1" x14ac:dyDescent="0.2">
      <c r="A11859" s="181">
        <v>108597</v>
      </c>
      <c r="B11859" s="182" t="s">
        <v>5882</v>
      </c>
      <c r="C11859" s="182" t="s">
        <v>178</v>
      </c>
      <c r="D11859" s="183"/>
      <c r="E11859" s="188" t="s">
        <v>15193</v>
      </c>
      <c r="F11859" s="186">
        <v>0</v>
      </c>
      <c r="G11859" s="185" t="s">
        <v>11379</v>
      </c>
      <c r="H11859" s="110" t="s">
        <v>6521</v>
      </c>
      <c r="I11859" s="110"/>
    </row>
    <row r="11860" spans="1:9" ht="11.25" customHeight="1" x14ac:dyDescent="0.2">
      <c r="A11860" s="181">
        <v>108598</v>
      </c>
      <c r="B11860" s="182" t="s">
        <v>9499</v>
      </c>
      <c r="C11860" s="182" t="s">
        <v>178</v>
      </c>
      <c r="D11860" s="183"/>
      <c r="E11860" s="188" t="s">
        <v>15193</v>
      </c>
      <c r="F11860" s="186">
        <v>0</v>
      </c>
      <c r="G11860" s="185" t="s">
        <v>12112</v>
      </c>
      <c r="H11860" s="110" t="s">
        <v>6521</v>
      </c>
      <c r="I11860" s="110"/>
    </row>
    <row r="11861" spans="1:9" ht="11.25" customHeight="1" x14ac:dyDescent="0.2">
      <c r="A11861" s="181">
        <v>108599</v>
      </c>
      <c r="B11861" s="182" t="s">
        <v>9498</v>
      </c>
      <c r="C11861" s="182" t="s">
        <v>178</v>
      </c>
      <c r="D11861" s="183"/>
      <c r="E11861" s="188" t="s">
        <v>15193</v>
      </c>
      <c r="F11861" s="186">
        <v>0</v>
      </c>
      <c r="G11861" s="185" t="s">
        <v>11368</v>
      </c>
      <c r="H11861" s="110" t="s">
        <v>6340</v>
      </c>
      <c r="I11861" s="110"/>
    </row>
    <row r="11862" spans="1:9" ht="11.25" customHeight="1" x14ac:dyDescent="0.2">
      <c r="A11862" s="181">
        <v>108600</v>
      </c>
      <c r="B11862" s="182" t="s">
        <v>9497</v>
      </c>
      <c r="C11862" s="182" t="s">
        <v>178</v>
      </c>
      <c r="D11862" s="183"/>
      <c r="E11862" s="188" t="s">
        <v>15193</v>
      </c>
      <c r="F11862" s="186">
        <v>0</v>
      </c>
      <c r="G11862" s="185" t="s">
        <v>6096</v>
      </c>
      <c r="H11862" s="110" t="s">
        <v>6201</v>
      </c>
      <c r="I11862" s="110"/>
    </row>
    <row r="11863" spans="1:9" ht="11.25" customHeight="1" x14ac:dyDescent="0.2">
      <c r="A11863" s="181">
        <v>108601</v>
      </c>
      <c r="B11863" s="182" t="s">
        <v>5718</v>
      </c>
      <c r="C11863" s="182" t="s">
        <v>289</v>
      </c>
      <c r="D11863" s="183"/>
      <c r="E11863" s="188" t="s">
        <v>15193</v>
      </c>
      <c r="F11863" s="186">
        <v>0</v>
      </c>
      <c r="G11863" s="185" t="s">
        <v>12112</v>
      </c>
      <c r="H11863" s="110" t="s">
        <v>6521</v>
      </c>
      <c r="I11863" s="110"/>
    </row>
    <row r="11864" spans="1:9" ht="11.25" customHeight="1" x14ac:dyDescent="0.2">
      <c r="A11864" s="181">
        <v>108602</v>
      </c>
      <c r="B11864" s="182" t="s">
        <v>14605</v>
      </c>
      <c r="C11864" s="182" t="s">
        <v>178</v>
      </c>
      <c r="D11864" s="183"/>
      <c r="E11864" s="188" t="s">
        <v>15193</v>
      </c>
      <c r="F11864" s="186">
        <v>0</v>
      </c>
      <c r="G11864" s="185" t="s">
        <v>14099</v>
      </c>
      <c r="H11864" s="110" t="s">
        <v>6240</v>
      </c>
      <c r="I11864" s="110"/>
    </row>
    <row r="11865" spans="1:9" ht="11.25" customHeight="1" x14ac:dyDescent="0.2">
      <c r="A11865" s="181">
        <v>108603</v>
      </c>
      <c r="B11865" s="182" t="s">
        <v>9496</v>
      </c>
      <c r="C11865" s="182" t="s">
        <v>178</v>
      </c>
      <c r="D11865" s="183"/>
      <c r="E11865" s="188" t="s">
        <v>15193</v>
      </c>
      <c r="F11865" s="186">
        <v>0</v>
      </c>
      <c r="G11865" s="185" t="s">
        <v>14101</v>
      </c>
      <c r="H11865" s="110" t="s">
        <v>6152</v>
      </c>
      <c r="I11865" s="110"/>
    </row>
    <row r="11866" spans="1:9" ht="11.25" customHeight="1" x14ac:dyDescent="0.2">
      <c r="A11866" s="181">
        <v>108604</v>
      </c>
      <c r="B11866" s="182" t="s">
        <v>5717</v>
      </c>
      <c r="C11866" s="182" t="s">
        <v>289</v>
      </c>
      <c r="D11866" s="183">
        <v>43745</v>
      </c>
      <c r="E11866" s="188" t="s">
        <v>15195</v>
      </c>
      <c r="F11866" s="186">
        <v>0</v>
      </c>
      <c r="G11866" s="185" t="s">
        <v>11578</v>
      </c>
      <c r="H11866" s="110" t="s">
        <v>6312</v>
      </c>
      <c r="I11866" s="110"/>
    </row>
    <row r="11867" spans="1:9" ht="11.25" customHeight="1" x14ac:dyDescent="0.2">
      <c r="A11867" s="181">
        <v>108605</v>
      </c>
      <c r="B11867" s="182" t="s">
        <v>5677</v>
      </c>
      <c r="C11867" s="182" t="s">
        <v>183</v>
      </c>
      <c r="D11867" s="183"/>
      <c r="E11867" s="188" t="s">
        <v>15193</v>
      </c>
      <c r="F11867" s="186">
        <v>16140.01</v>
      </c>
      <c r="G11867" s="185" t="s">
        <v>14103</v>
      </c>
      <c r="H11867" s="110" t="s">
        <v>6258</v>
      </c>
      <c r="I11867" s="110"/>
    </row>
    <row r="11868" spans="1:9" ht="11.25" customHeight="1" x14ac:dyDescent="0.2">
      <c r="A11868" s="181">
        <v>108606</v>
      </c>
      <c r="B11868" s="182" t="s">
        <v>5645</v>
      </c>
      <c r="C11868" s="182" t="s">
        <v>178</v>
      </c>
      <c r="D11868" s="183"/>
      <c r="E11868" s="188" t="s">
        <v>15193</v>
      </c>
      <c r="F11868" s="186">
        <v>0</v>
      </c>
      <c r="G11868" s="185" t="s">
        <v>14104</v>
      </c>
      <c r="H11868" s="110" t="s">
        <v>6258</v>
      </c>
      <c r="I11868" s="110"/>
    </row>
    <row r="11869" spans="1:9" ht="11.25" customHeight="1" x14ac:dyDescent="0.2">
      <c r="A11869" s="181">
        <v>108607</v>
      </c>
      <c r="B11869" s="182" t="s">
        <v>9495</v>
      </c>
      <c r="C11869" s="182" t="s">
        <v>178</v>
      </c>
      <c r="D11869" s="183"/>
      <c r="E11869" s="188" t="s">
        <v>15193</v>
      </c>
      <c r="F11869" s="186">
        <v>0</v>
      </c>
      <c r="G11869" s="185" t="s">
        <v>6096</v>
      </c>
      <c r="H11869" s="110" t="s">
        <v>6272</v>
      </c>
      <c r="I11869" s="110"/>
    </row>
    <row r="11870" spans="1:9" ht="11.25" customHeight="1" x14ac:dyDescent="0.2">
      <c r="A11870" s="181">
        <v>108608</v>
      </c>
      <c r="B11870" s="182" t="s">
        <v>5929</v>
      </c>
      <c r="C11870" s="182" t="s">
        <v>178</v>
      </c>
      <c r="D11870" s="183"/>
      <c r="E11870" s="188" t="s">
        <v>15193</v>
      </c>
      <c r="F11870" s="186">
        <v>0</v>
      </c>
      <c r="G11870" s="185" t="s">
        <v>14106</v>
      </c>
      <c r="H11870" s="110" t="s">
        <v>6258</v>
      </c>
      <c r="I11870" s="110"/>
    </row>
    <row r="11871" spans="1:9" ht="11.25" customHeight="1" x14ac:dyDescent="0.2">
      <c r="A11871" s="181">
        <v>108609</v>
      </c>
      <c r="B11871" s="182" t="s">
        <v>5119</v>
      </c>
      <c r="C11871" s="182" t="s">
        <v>171</v>
      </c>
      <c r="D11871" s="183"/>
      <c r="E11871" s="188" t="s">
        <v>15193</v>
      </c>
      <c r="F11871" s="186">
        <v>0</v>
      </c>
      <c r="G11871" s="185" t="s">
        <v>14107</v>
      </c>
      <c r="H11871" s="110" t="s">
        <v>6258</v>
      </c>
      <c r="I11871" s="110"/>
    </row>
    <row r="11872" spans="1:9" ht="11.25" customHeight="1" x14ac:dyDescent="0.2">
      <c r="A11872" s="181">
        <v>108610</v>
      </c>
      <c r="B11872" s="182" t="s">
        <v>5635</v>
      </c>
      <c r="C11872" s="182" t="s">
        <v>178</v>
      </c>
      <c r="D11872" s="183"/>
      <c r="E11872" s="188" t="s">
        <v>15193</v>
      </c>
      <c r="F11872" s="186">
        <v>0</v>
      </c>
      <c r="G11872" s="185" t="s">
        <v>14109</v>
      </c>
      <c r="H11872" s="110" t="s">
        <v>6367</v>
      </c>
      <c r="I11872" s="110"/>
    </row>
    <row r="11873" spans="1:9" ht="11.25" customHeight="1" x14ac:dyDescent="0.2">
      <c r="A11873" s="181">
        <v>108611</v>
      </c>
      <c r="B11873" s="182" t="s">
        <v>5641</v>
      </c>
      <c r="C11873" s="182" t="s">
        <v>178</v>
      </c>
      <c r="D11873" s="183"/>
      <c r="E11873" s="188" t="s">
        <v>15193</v>
      </c>
      <c r="F11873" s="186">
        <v>0</v>
      </c>
      <c r="G11873" s="185" t="s">
        <v>14110</v>
      </c>
      <c r="H11873" s="110" t="s">
        <v>6205</v>
      </c>
      <c r="I11873" s="110"/>
    </row>
    <row r="11874" spans="1:9" ht="11.25" customHeight="1" x14ac:dyDescent="0.2">
      <c r="A11874" s="181">
        <v>108612</v>
      </c>
      <c r="B11874" s="182" t="s">
        <v>9494</v>
      </c>
      <c r="C11874" s="182" t="s">
        <v>178</v>
      </c>
      <c r="D11874" s="183"/>
      <c r="E11874" s="188" t="s">
        <v>15193</v>
      </c>
      <c r="F11874" s="186">
        <v>0</v>
      </c>
      <c r="G11874" s="185" t="s">
        <v>14111</v>
      </c>
      <c r="H11874" s="110" t="s">
        <v>6367</v>
      </c>
      <c r="I11874" s="110"/>
    </row>
    <row r="11875" spans="1:9" ht="11.25" customHeight="1" x14ac:dyDescent="0.2">
      <c r="A11875" s="181">
        <v>108613</v>
      </c>
      <c r="B11875" s="182" t="s">
        <v>9493</v>
      </c>
      <c r="C11875" s="182" t="s">
        <v>178</v>
      </c>
      <c r="D11875" s="183"/>
      <c r="E11875" s="188" t="s">
        <v>15193</v>
      </c>
      <c r="F11875" s="186">
        <v>0</v>
      </c>
      <c r="G11875" s="185" t="s">
        <v>14113</v>
      </c>
      <c r="H11875" s="110" t="s">
        <v>6367</v>
      </c>
      <c r="I11875" s="110"/>
    </row>
    <row r="11876" spans="1:9" ht="11.25" customHeight="1" x14ac:dyDescent="0.2">
      <c r="A11876" s="181">
        <v>108614</v>
      </c>
      <c r="B11876" s="182" t="s">
        <v>9492</v>
      </c>
      <c r="C11876" s="182" t="s">
        <v>178</v>
      </c>
      <c r="D11876" s="183"/>
      <c r="E11876" s="188" t="s">
        <v>15193</v>
      </c>
      <c r="F11876" s="186">
        <v>0</v>
      </c>
      <c r="G11876" s="185" t="s">
        <v>14115</v>
      </c>
      <c r="H11876" s="110" t="s">
        <v>6258</v>
      </c>
      <c r="I11876" s="110"/>
    </row>
    <row r="11877" spans="1:9" ht="11.25" customHeight="1" x14ac:dyDescent="0.2">
      <c r="A11877" s="181">
        <v>108615</v>
      </c>
      <c r="B11877" s="182" t="s">
        <v>9491</v>
      </c>
      <c r="C11877" s="182" t="s">
        <v>178</v>
      </c>
      <c r="D11877" s="183"/>
      <c r="E11877" s="188" t="s">
        <v>15193</v>
      </c>
      <c r="F11877" s="186">
        <v>0</v>
      </c>
      <c r="G11877" s="185" t="s">
        <v>14116</v>
      </c>
      <c r="H11877" s="110" t="s">
        <v>6367</v>
      </c>
      <c r="I11877" s="110"/>
    </row>
    <row r="11878" spans="1:9" ht="11.25" customHeight="1" x14ac:dyDescent="0.2">
      <c r="A11878" s="181">
        <v>108616</v>
      </c>
      <c r="B11878" s="182" t="s">
        <v>9490</v>
      </c>
      <c r="C11878" s="182" t="s">
        <v>178</v>
      </c>
      <c r="D11878" s="183"/>
      <c r="E11878" s="188" t="s">
        <v>15193</v>
      </c>
      <c r="F11878" s="186">
        <v>0</v>
      </c>
      <c r="G11878" s="185" t="s">
        <v>6096</v>
      </c>
      <c r="H11878" s="110" t="s">
        <v>6272</v>
      </c>
      <c r="I11878" s="110"/>
    </row>
    <row r="11879" spans="1:9" ht="11.25" customHeight="1" x14ac:dyDescent="0.2">
      <c r="A11879" s="181">
        <v>108617</v>
      </c>
      <c r="B11879" s="182" t="s">
        <v>5683</v>
      </c>
      <c r="C11879" s="182" t="s">
        <v>178</v>
      </c>
      <c r="D11879" s="183">
        <v>43745</v>
      </c>
      <c r="E11879" s="188" t="s">
        <v>15195</v>
      </c>
      <c r="F11879" s="186">
        <v>0</v>
      </c>
      <c r="G11879" s="185" t="s">
        <v>14117</v>
      </c>
      <c r="H11879" s="110" t="s">
        <v>6367</v>
      </c>
      <c r="I11879" s="110"/>
    </row>
    <row r="11880" spans="1:9" ht="11.25" customHeight="1" x14ac:dyDescent="0.2">
      <c r="A11880" s="181">
        <v>108618</v>
      </c>
      <c r="B11880" s="182" t="s">
        <v>5637</v>
      </c>
      <c r="C11880" s="182" t="s">
        <v>178</v>
      </c>
      <c r="D11880" s="183"/>
      <c r="E11880" s="188" t="s">
        <v>15193</v>
      </c>
      <c r="F11880" s="186">
        <v>104600</v>
      </c>
      <c r="G11880" s="185" t="s">
        <v>14118</v>
      </c>
      <c r="H11880" s="110" t="s">
        <v>6367</v>
      </c>
      <c r="I11880" s="110"/>
    </row>
    <row r="11881" spans="1:9" ht="11.25" customHeight="1" x14ac:dyDescent="0.2">
      <c r="A11881" s="181">
        <v>108619</v>
      </c>
      <c r="B11881" s="182" t="s">
        <v>5891</v>
      </c>
      <c r="C11881" s="182" t="s">
        <v>178</v>
      </c>
      <c r="D11881" s="183">
        <v>43745</v>
      </c>
      <c r="E11881" s="188" t="s">
        <v>15195</v>
      </c>
      <c r="F11881" s="186">
        <v>0</v>
      </c>
      <c r="G11881" s="185" t="s">
        <v>14119</v>
      </c>
      <c r="H11881" s="110" t="s">
        <v>6312</v>
      </c>
      <c r="I11881" s="110"/>
    </row>
    <row r="11882" spans="1:9" ht="11.25" customHeight="1" x14ac:dyDescent="0.2">
      <c r="A11882" s="181">
        <v>108620</v>
      </c>
      <c r="B11882" s="182" t="s">
        <v>5636</v>
      </c>
      <c r="C11882" s="182" t="s">
        <v>178</v>
      </c>
      <c r="D11882" s="183"/>
      <c r="E11882" s="188" t="s">
        <v>15193</v>
      </c>
      <c r="F11882" s="186">
        <v>99400</v>
      </c>
      <c r="G11882" s="185" t="s">
        <v>14120</v>
      </c>
      <c r="H11882" s="110" t="s">
        <v>6258</v>
      </c>
      <c r="I11882" s="110"/>
    </row>
    <row r="11883" spans="1:9" ht="11.25" customHeight="1" x14ac:dyDescent="0.2">
      <c r="A11883" s="181">
        <v>108621</v>
      </c>
      <c r="B11883" s="182" t="s">
        <v>9489</v>
      </c>
      <c r="C11883" s="182" t="s">
        <v>178</v>
      </c>
      <c r="D11883" s="183"/>
      <c r="E11883" s="188" t="s">
        <v>15193</v>
      </c>
      <c r="F11883" s="186">
        <v>0</v>
      </c>
      <c r="G11883" s="185" t="s">
        <v>10874</v>
      </c>
      <c r="H11883" s="110" t="s">
        <v>10875</v>
      </c>
      <c r="I11883" s="110"/>
    </row>
    <row r="11884" spans="1:9" ht="11.25" customHeight="1" x14ac:dyDescent="0.2">
      <c r="A11884" s="181">
        <v>108622</v>
      </c>
      <c r="B11884" s="182" t="s">
        <v>9488</v>
      </c>
      <c r="C11884" s="182" t="s">
        <v>178</v>
      </c>
      <c r="D11884" s="183"/>
      <c r="E11884" s="188" t="s">
        <v>15193</v>
      </c>
      <c r="F11884" s="186">
        <v>0</v>
      </c>
      <c r="G11884" s="185" t="s">
        <v>14121</v>
      </c>
      <c r="H11884" s="110" t="s">
        <v>10875</v>
      </c>
      <c r="I11884" s="110"/>
    </row>
    <row r="11885" spans="1:9" ht="11.25" customHeight="1" x14ac:dyDescent="0.2">
      <c r="A11885" s="181">
        <v>108623</v>
      </c>
      <c r="B11885" s="182" t="s">
        <v>4780</v>
      </c>
      <c r="C11885" s="182" t="s">
        <v>178</v>
      </c>
      <c r="D11885" s="183"/>
      <c r="E11885" s="188" t="s">
        <v>15193</v>
      </c>
      <c r="F11885" s="186">
        <v>0</v>
      </c>
      <c r="G11885" s="185" t="s">
        <v>14123</v>
      </c>
      <c r="H11885" s="110" t="s">
        <v>6205</v>
      </c>
      <c r="I11885" s="110"/>
    </row>
    <row r="11886" spans="1:9" ht="11.25" customHeight="1" x14ac:dyDescent="0.2">
      <c r="A11886" s="181">
        <v>108624</v>
      </c>
      <c r="B11886" s="182" t="s">
        <v>5720</v>
      </c>
      <c r="C11886" s="182" t="s">
        <v>178</v>
      </c>
      <c r="D11886" s="183"/>
      <c r="E11886" s="188" t="s">
        <v>15193</v>
      </c>
      <c r="F11886" s="186">
        <v>0</v>
      </c>
      <c r="G11886" s="185" t="s">
        <v>14125</v>
      </c>
      <c r="H11886" s="110" t="s">
        <v>6205</v>
      </c>
      <c r="I11886" s="110"/>
    </row>
    <row r="11887" spans="1:9" ht="11.25" customHeight="1" x14ac:dyDescent="0.2">
      <c r="A11887" s="181">
        <v>108625</v>
      </c>
      <c r="B11887" s="182" t="s">
        <v>5721</v>
      </c>
      <c r="C11887" s="182" t="s">
        <v>178</v>
      </c>
      <c r="D11887" s="183"/>
      <c r="E11887" s="188" t="s">
        <v>15193</v>
      </c>
      <c r="F11887" s="186">
        <v>0</v>
      </c>
      <c r="G11887" s="185" t="s">
        <v>14126</v>
      </c>
      <c r="H11887" s="110" t="s">
        <v>10875</v>
      </c>
      <c r="I11887" s="110"/>
    </row>
    <row r="11888" spans="1:9" ht="11.25" customHeight="1" x14ac:dyDescent="0.2">
      <c r="A11888" s="181">
        <v>108626</v>
      </c>
      <c r="B11888" s="182" t="s">
        <v>9487</v>
      </c>
      <c r="C11888" s="182" t="s">
        <v>178</v>
      </c>
      <c r="D11888" s="183"/>
      <c r="E11888" s="188" t="s">
        <v>15193</v>
      </c>
      <c r="F11888" s="186">
        <v>0</v>
      </c>
      <c r="G11888" s="185" t="s">
        <v>14128</v>
      </c>
      <c r="H11888" s="110" t="s">
        <v>10875</v>
      </c>
      <c r="I11888" s="110"/>
    </row>
    <row r="11889" spans="1:9" ht="11.25" customHeight="1" x14ac:dyDescent="0.2">
      <c r="A11889" s="181">
        <v>108627</v>
      </c>
      <c r="B11889" s="182" t="s">
        <v>5934</v>
      </c>
      <c r="C11889" s="182" t="s">
        <v>178</v>
      </c>
      <c r="D11889" s="183"/>
      <c r="E11889" s="188" t="s">
        <v>15193</v>
      </c>
      <c r="F11889" s="186">
        <v>0</v>
      </c>
      <c r="G11889" s="185" t="s">
        <v>14130</v>
      </c>
      <c r="H11889" s="110" t="s">
        <v>10875</v>
      </c>
      <c r="I11889" s="110"/>
    </row>
    <row r="11890" spans="1:9" ht="11.25" customHeight="1" x14ac:dyDescent="0.2">
      <c r="A11890" s="181">
        <v>108628</v>
      </c>
      <c r="B11890" s="182" t="s">
        <v>5876</v>
      </c>
      <c r="C11890" s="182" t="s">
        <v>273</v>
      </c>
      <c r="D11890" s="183"/>
      <c r="E11890" s="188" t="s">
        <v>15193</v>
      </c>
      <c r="F11890" s="186">
        <v>0</v>
      </c>
      <c r="G11890" s="185" t="s">
        <v>14131</v>
      </c>
      <c r="H11890" s="110" t="s">
        <v>10875</v>
      </c>
      <c r="I11890" s="110"/>
    </row>
    <row r="11891" spans="1:9" ht="11.25" customHeight="1" x14ac:dyDescent="0.2">
      <c r="A11891" s="181">
        <v>108629</v>
      </c>
      <c r="B11891" s="182" t="s">
        <v>5870</v>
      </c>
      <c r="C11891" s="182" t="s">
        <v>178</v>
      </c>
      <c r="D11891" s="183"/>
      <c r="E11891" s="188" t="s">
        <v>15193</v>
      </c>
      <c r="F11891" s="186">
        <v>0</v>
      </c>
      <c r="G11891" s="185" t="s">
        <v>14132</v>
      </c>
      <c r="H11891" s="110" t="s">
        <v>6521</v>
      </c>
      <c r="I11891" s="110"/>
    </row>
    <row r="11892" spans="1:9" ht="11.25" customHeight="1" x14ac:dyDescent="0.2">
      <c r="A11892" s="181">
        <v>108630</v>
      </c>
      <c r="B11892" s="182" t="s">
        <v>5833</v>
      </c>
      <c r="C11892" s="182" t="s">
        <v>9190</v>
      </c>
      <c r="D11892" s="183">
        <v>43838</v>
      </c>
      <c r="E11892" s="188" t="s">
        <v>15196</v>
      </c>
      <c r="F11892" s="186">
        <v>0</v>
      </c>
      <c r="G11892" s="185" t="s">
        <v>14134</v>
      </c>
      <c r="H11892" s="110" t="s">
        <v>6521</v>
      </c>
      <c r="I11892" s="110"/>
    </row>
    <row r="11893" spans="1:9" ht="11.25" customHeight="1" x14ac:dyDescent="0.2">
      <c r="A11893" s="181">
        <v>108631</v>
      </c>
      <c r="B11893" s="182" t="s">
        <v>7923</v>
      </c>
      <c r="C11893" s="182" t="s">
        <v>178</v>
      </c>
      <c r="D11893" s="183"/>
      <c r="E11893" s="188" t="s">
        <v>15193</v>
      </c>
      <c r="F11893" s="186">
        <v>181560</v>
      </c>
      <c r="G11893" s="185" t="s">
        <v>14136</v>
      </c>
      <c r="H11893" s="110" t="s">
        <v>6521</v>
      </c>
      <c r="I11893" s="110"/>
    </row>
    <row r="11894" spans="1:9" ht="11.25" customHeight="1" x14ac:dyDescent="0.2">
      <c r="A11894" s="181">
        <v>108632</v>
      </c>
      <c r="B11894" s="182" t="s">
        <v>9486</v>
      </c>
      <c r="C11894" s="182" t="s">
        <v>178</v>
      </c>
      <c r="D11894" s="183"/>
      <c r="E11894" s="188" t="s">
        <v>15193</v>
      </c>
      <c r="F11894" s="186">
        <v>0</v>
      </c>
      <c r="G11894" s="185" t="s">
        <v>6096</v>
      </c>
      <c r="H11894" s="110" t="s">
        <v>6236</v>
      </c>
      <c r="I11894" s="110"/>
    </row>
    <row r="11895" spans="1:9" ht="11.25" customHeight="1" x14ac:dyDescent="0.2">
      <c r="A11895" s="181">
        <v>108633</v>
      </c>
      <c r="B11895" s="182" t="s">
        <v>9485</v>
      </c>
      <c r="C11895" s="182" t="s">
        <v>178</v>
      </c>
      <c r="D11895" s="183"/>
      <c r="E11895" s="188" t="s">
        <v>15193</v>
      </c>
      <c r="F11895" s="186">
        <v>0</v>
      </c>
      <c r="G11895" s="185" t="s">
        <v>6096</v>
      </c>
      <c r="H11895" s="110" t="s">
        <v>6434</v>
      </c>
      <c r="I11895" s="110"/>
    </row>
    <row r="11896" spans="1:9" ht="11.25" customHeight="1" x14ac:dyDescent="0.2">
      <c r="A11896" s="181">
        <v>108634</v>
      </c>
      <c r="B11896" s="182" t="s">
        <v>9484</v>
      </c>
      <c r="C11896" s="182" t="s">
        <v>178</v>
      </c>
      <c r="D11896" s="183"/>
      <c r="E11896" s="188" t="s">
        <v>15193</v>
      </c>
      <c r="F11896" s="186">
        <v>0</v>
      </c>
      <c r="G11896" s="185" t="s">
        <v>6096</v>
      </c>
      <c r="H11896" s="110" t="s">
        <v>6434</v>
      </c>
      <c r="I11896" s="110"/>
    </row>
    <row r="11897" spans="1:9" ht="11.25" customHeight="1" x14ac:dyDescent="0.2">
      <c r="A11897" s="181">
        <v>108635</v>
      </c>
      <c r="B11897" s="182" t="s">
        <v>9483</v>
      </c>
      <c r="C11897" s="182" t="s">
        <v>178</v>
      </c>
      <c r="D11897" s="183">
        <v>43651</v>
      </c>
      <c r="E11897" s="188" t="s">
        <v>15195</v>
      </c>
      <c r="F11897" s="186">
        <v>0</v>
      </c>
      <c r="G11897" s="185" t="s">
        <v>14138</v>
      </c>
      <c r="H11897" s="110" t="s">
        <v>6258</v>
      </c>
      <c r="I11897" s="110"/>
    </row>
    <row r="11898" spans="1:9" ht="11.25" customHeight="1" x14ac:dyDescent="0.2">
      <c r="A11898" s="181">
        <v>108636</v>
      </c>
      <c r="B11898" s="182" t="s">
        <v>8514</v>
      </c>
      <c r="C11898" s="182" t="s">
        <v>178</v>
      </c>
      <c r="D11898" s="183"/>
      <c r="E11898" s="188" t="s">
        <v>15193</v>
      </c>
      <c r="F11898" s="186">
        <v>148550</v>
      </c>
      <c r="G11898" s="185" t="s">
        <v>6096</v>
      </c>
      <c r="H11898" s="110" t="s">
        <v>6347</v>
      </c>
      <c r="I11898" s="110"/>
    </row>
    <row r="11899" spans="1:9" ht="11.25" customHeight="1" x14ac:dyDescent="0.2">
      <c r="A11899" s="181">
        <v>108637</v>
      </c>
      <c r="B11899" s="182" t="s">
        <v>9482</v>
      </c>
      <c r="C11899" s="182" t="s">
        <v>178</v>
      </c>
      <c r="D11899" s="183"/>
      <c r="E11899" s="188" t="s">
        <v>15193</v>
      </c>
      <c r="F11899" s="186">
        <v>0</v>
      </c>
      <c r="G11899" s="185" t="s">
        <v>6096</v>
      </c>
      <c r="H11899" s="110" t="s">
        <v>6280</v>
      </c>
      <c r="I11899" s="110"/>
    </row>
    <row r="11900" spans="1:9" ht="11.25" customHeight="1" x14ac:dyDescent="0.2">
      <c r="A11900" s="181">
        <v>108638</v>
      </c>
      <c r="B11900" s="182" t="s">
        <v>9481</v>
      </c>
      <c r="C11900" s="182" t="s">
        <v>178</v>
      </c>
      <c r="D11900" s="184"/>
      <c r="E11900" s="188" t="s">
        <v>15193</v>
      </c>
      <c r="F11900" s="186">
        <v>0</v>
      </c>
      <c r="G11900" s="185" t="s">
        <v>6096</v>
      </c>
      <c r="H11900" s="110" t="s">
        <v>6280</v>
      </c>
      <c r="I11900" s="110"/>
    </row>
    <row r="11901" spans="1:9" ht="11.25" customHeight="1" x14ac:dyDescent="0.2">
      <c r="A11901" s="181">
        <v>108639</v>
      </c>
      <c r="B11901" s="182" t="s">
        <v>9480</v>
      </c>
      <c r="C11901" s="182" t="s">
        <v>178</v>
      </c>
      <c r="D11901" s="183">
        <v>43556</v>
      </c>
      <c r="E11901" s="188" t="s">
        <v>15195</v>
      </c>
      <c r="F11901" s="186">
        <v>0</v>
      </c>
      <c r="G11901" s="185" t="s">
        <v>14140</v>
      </c>
      <c r="H11901" s="110" t="s">
        <v>6434</v>
      </c>
      <c r="I11901" s="110"/>
    </row>
    <row r="11902" spans="1:9" ht="11.25" customHeight="1" x14ac:dyDescent="0.2">
      <c r="A11902" s="181">
        <v>108640</v>
      </c>
      <c r="B11902" s="182" t="s">
        <v>4487</v>
      </c>
      <c r="C11902" s="182" t="s">
        <v>183</v>
      </c>
      <c r="D11902" s="183"/>
      <c r="E11902" s="188" t="s">
        <v>15193</v>
      </c>
      <c r="F11902" s="186">
        <v>42199.99</v>
      </c>
      <c r="G11902" s="185" t="s">
        <v>6096</v>
      </c>
      <c r="H11902" s="110" t="s">
        <v>6356</v>
      </c>
      <c r="I11902" s="110"/>
    </row>
    <row r="11903" spans="1:9" ht="11.25" customHeight="1" x14ac:dyDescent="0.2">
      <c r="A11903" s="181">
        <v>108641</v>
      </c>
      <c r="B11903" s="182" t="s">
        <v>9479</v>
      </c>
      <c r="C11903" s="182" t="s">
        <v>178</v>
      </c>
      <c r="D11903" s="183"/>
      <c r="E11903" s="188" t="s">
        <v>15193</v>
      </c>
      <c r="F11903" s="186">
        <v>0</v>
      </c>
      <c r="G11903" s="185" t="s">
        <v>14141</v>
      </c>
      <c r="H11903" s="110" t="s">
        <v>6191</v>
      </c>
      <c r="I11903" s="110"/>
    </row>
    <row r="11904" spans="1:9" ht="11.25" customHeight="1" x14ac:dyDescent="0.2">
      <c r="A11904" s="181">
        <v>108642</v>
      </c>
      <c r="B11904" s="182" t="s">
        <v>9478</v>
      </c>
      <c r="C11904" s="182" t="s">
        <v>178</v>
      </c>
      <c r="D11904" s="183"/>
      <c r="E11904" s="188" t="s">
        <v>15193</v>
      </c>
      <c r="F11904" s="186">
        <v>0</v>
      </c>
      <c r="G11904" s="185" t="s">
        <v>14142</v>
      </c>
      <c r="H11904" s="110" t="s">
        <v>6280</v>
      </c>
      <c r="I11904" s="110"/>
    </row>
    <row r="11905" spans="1:9" ht="11.25" customHeight="1" x14ac:dyDescent="0.2">
      <c r="A11905" s="181">
        <v>108643</v>
      </c>
      <c r="B11905" s="182" t="s">
        <v>9477</v>
      </c>
      <c r="C11905" s="182" t="s">
        <v>178</v>
      </c>
      <c r="D11905" s="183"/>
      <c r="E11905" s="188" t="s">
        <v>15193</v>
      </c>
      <c r="F11905" s="186">
        <v>0</v>
      </c>
      <c r="G11905" s="185" t="s">
        <v>7723</v>
      </c>
      <c r="H11905" s="110" t="s">
        <v>6370</v>
      </c>
      <c r="I11905" s="110"/>
    </row>
    <row r="11906" spans="1:9" ht="11.25" customHeight="1" x14ac:dyDescent="0.2">
      <c r="A11906" s="181">
        <v>108644</v>
      </c>
      <c r="B11906" s="182" t="s">
        <v>9476</v>
      </c>
      <c r="C11906" s="182" t="s">
        <v>178</v>
      </c>
      <c r="D11906" s="183"/>
      <c r="E11906" s="188" t="s">
        <v>15193</v>
      </c>
      <c r="F11906" s="186">
        <v>0</v>
      </c>
      <c r="G11906" s="185" t="s">
        <v>6096</v>
      </c>
      <c r="H11906" s="110" t="s">
        <v>6434</v>
      </c>
      <c r="I11906" s="110"/>
    </row>
    <row r="11907" spans="1:9" ht="11.25" customHeight="1" x14ac:dyDescent="0.2">
      <c r="A11907" s="181">
        <v>108645</v>
      </c>
      <c r="B11907" s="182" t="s">
        <v>9475</v>
      </c>
      <c r="C11907" s="182" t="s">
        <v>178</v>
      </c>
      <c r="D11907" s="183"/>
      <c r="E11907" s="188" t="s">
        <v>15193</v>
      </c>
      <c r="F11907" s="186">
        <v>0</v>
      </c>
      <c r="G11907" s="185" t="s">
        <v>14146</v>
      </c>
      <c r="H11907" s="110" t="s">
        <v>6434</v>
      </c>
      <c r="I11907" s="110"/>
    </row>
    <row r="11908" spans="1:9" ht="11.25" customHeight="1" x14ac:dyDescent="0.2">
      <c r="A11908" s="181">
        <v>108646</v>
      </c>
      <c r="B11908" s="182" t="s">
        <v>9474</v>
      </c>
      <c r="C11908" s="182" t="s">
        <v>171</v>
      </c>
      <c r="D11908" s="183"/>
      <c r="E11908" s="188" t="s">
        <v>15193</v>
      </c>
      <c r="F11908" s="186">
        <v>0</v>
      </c>
      <c r="G11908" s="185" t="s">
        <v>6096</v>
      </c>
      <c r="H11908" s="110" t="s">
        <v>6406</v>
      </c>
      <c r="I11908" s="110"/>
    </row>
    <row r="11909" spans="1:9" ht="11.25" customHeight="1" x14ac:dyDescent="0.2">
      <c r="A11909" s="181">
        <v>108647</v>
      </c>
      <c r="B11909" s="182" t="s">
        <v>5965</v>
      </c>
      <c r="C11909" s="182" t="s">
        <v>171</v>
      </c>
      <c r="D11909" s="183"/>
      <c r="E11909" s="188" t="s">
        <v>15193</v>
      </c>
      <c r="F11909" s="186">
        <v>0</v>
      </c>
      <c r="G11909" s="185" t="s">
        <v>6096</v>
      </c>
      <c r="H11909" s="110" t="s">
        <v>6406</v>
      </c>
      <c r="I11909" s="110"/>
    </row>
    <row r="11910" spans="1:9" ht="11.25" customHeight="1" x14ac:dyDescent="0.2">
      <c r="A11910" s="181">
        <v>108648</v>
      </c>
      <c r="B11910" s="182" t="s">
        <v>5903</v>
      </c>
      <c r="C11910" s="182" t="s">
        <v>171</v>
      </c>
      <c r="D11910" s="183"/>
      <c r="E11910" s="188" t="s">
        <v>15193</v>
      </c>
      <c r="F11910" s="186">
        <v>0</v>
      </c>
      <c r="G11910" s="185" t="s">
        <v>14147</v>
      </c>
      <c r="H11910" s="110" t="s">
        <v>6434</v>
      </c>
      <c r="I11910" s="110"/>
    </row>
    <row r="11911" spans="1:9" ht="11.25" customHeight="1" x14ac:dyDescent="0.2">
      <c r="A11911" s="181">
        <v>108649</v>
      </c>
      <c r="B11911" s="182" t="s">
        <v>5966</v>
      </c>
      <c r="C11911" s="182" t="s">
        <v>171</v>
      </c>
      <c r="D11911" s="183"/>
      <c r="E11911" s="188" t="s">
        <v>15193</v>
      </c>
      <c r="F11911" s="186">
        <v>0</v>
      </c>
      <c r="G11911" s="185" t="s">
        <v>14148</v>
      </c>
      <c r="H11911" s="110" t="s">
        <v>6280</v>
      </c>
      <c r="I11911" s="110"/>
    </row>
    <row r="11912" spans="1:9" ht="11.25" customHeight="1" x14ac:dyDescent="0.2">
      <c r="A11912" s="181">
        <v>108650</v>
      </c>
      <c r="B11912" s="182" t="s">
        <v>5938</v>
      </c>
      <c r="C11912" s="182" t="s">
        <v>178</v>
      </c>
      <c r="D11912" s="183"/>
      <c r="E11912" s="188" t="s">
        <v>15193</v>
      </c>
      <c r="F11912" s="186">
        <v>0</v>
      </c>
      <c r="G11912" s="185" t="s">
        <v>14149</v>
      </c>
      <c r="H11912" s="110" t="s">
        <v>6191</v>
      </c>
      <c r="I11912" s="110"/>
    </row>
    <row r="11913" spans="1:9" ht="11.25" customHeight="1" x14ac:dyDescent="0.2">
      <c r="A11913" s="181">
        <v>108651</v>
      </c>
      <c r="B11913" s="182" t="s">
        <v>5937</v>
      </c>
      <c r="C11913" s="182" t="s">
        <v>178</v>
      </c>
      <c r="D11913" s="183"/>
      <c r="E11913" s="188" t="s">
        <v>15193</v>
      </c>
      <c r="F11913" s="186">
        <v>0</v>
      </c>
      <c r="G11913" s="185" t="s">
        <v>6096</v>
      </c>
      <c r="H11913" s="110" t="s">
        <v>6342</v>
      </c>
      <c r="I11913" s="110"/>
    </row>
    <row r="11914" spans="1:9" ht="11.25" customHeight="1" x14ac:dyDescent="0.2">
      <c r="A11914" s="181">
        <v>108652</v>
      </c>
      <c r="B11914" s="182" t="s">
        <v>5946</v>
      </c>
      <c r="C11914" s="182" t="s">
        <v>178</v>
      </c>
      <c r="D11914" s="183"/>
      <c r="E11914" s="188" t="s">
        <v>15193</v>
      </c>
      <c r="F11914" s="186">
        <v>0</v>
      </c>
      <c r="G11914" s="185" t="s">
        <v>14150</v>
      </c>
      <c r="H11914" s="110" t="s">
        <v>6191</v>
      </c>
      <c r="I11914" s="110"/>
    </row>
    <row r="11915" spans="1:9" ht="11.25" customHeight="1" x14ac:dyDescent="0.2">
      <c r="A11915" s="181">
        <v>108653</v>
      </c>
      <c r="B11915" s="182" t="s">
        <v>5973</v>
      </c>
      <c r="C11915" s="182" t="s">
        <v>178</v>
      </c>
      <c r="D11915" s="183"/>
      <c r="E11915" s="188" t="s">
        <v>15193</v>
      </c>
      <c r="F11915" s="186">
        <v>0</v>
      </c>
      <c r="G11915" s="185" t="s">
        <v>14151</v>
      </c>
      <c r="H11915" s="110" t="s">
        <v>6434</v>
      </c>
      <c r="I11915" s="110"/>
    </row>
    <row r="11916" spans="1:9" ht="11.25" customHeight="1" x14ac:dyDescent="0.2">
      <c r="A11916" s="181">
        <v>108654</v>
      </c>
      <c r="B11916" s="182" t="s">
        <v>5945</v>
      </c>
      <c r="C11916" s="182" t="s">
        <v>178</v>
      </c>
      <c r="D11916" s="183"/>
      <c r="E11916" s="188" t="s">
        <v>15193</v>
      </c>
      <c r="F11916" s="186">
        <v>0</v>
      </c>
      <c r="G11916" s="185" t="s">
        <v>12051</v>
      </c>
      <c r="H11916" s="110" t="s">
        <v>6236</v>
      </c>
      <c r="I11916" s="110"/>
    </row>
    <row r="11917" spans="1:9" ht="11.25" customHeight="1" x14ac:dyDescent="0.2">
      <c r="A11917" s="181">
        <v>108655</v>
      </c>
      <c r="B11917" s="182" t="s">
        <v>5889</v>
      </c>
      <c r="C11917" s="182" t="s">
        <v>178</v>
      </c>
      <c r="D11917" s="183"/>
      <c r="E11917" s="188" t="s">
        <v>15193</v>
      </c>
      <c r="F11917" s="186">
        <v>0</v>
      </c>
      <c r="G11917" s="185" t="s">
        <v>14152</v>
      </c>
      <c r="H11917" s="110" t="s">
        <v>6434</v>
      </c>
      <c r="I11917" s="110"/>
    </row>
    <row r="11918" spans="1:9" ht="11.25" customHeight="1" x14ac:dyDescent="0.2">
      <c r="A11918" s="181">
        <v>108656</v>
      </c>
      <c r="B11918" s="182" t="s">
        <v>5844</v>
      </c>
      <c r="C11918" s="182" t="s">
        <v>178</v>
      </c>
      <c r="D11918" s="183"/>
      <c r="E11918" s="188" t="s">
        <v>15193</v>
      </c>
      <c r="F11918" s="186">
        <v>0</v>
      </c>
      <c r="G11918" s="185" t="s">
        <v>14153</v>
      </c>
      <c r="H11918" s="110" t="s">
        <v>6434</v>
      </c>
      <c r="I11918" s="110"/>
    </row>
    <row r="11919" spans="1:9" ht="11.25" customHeight="1" x14ac:dyDescent="0.2">
      <c r="A11919" s="181">
        <v>108657</v>
      </c>
      <c r="B11919" s="182" t="s">
        <v>5956</v>
      </c>
      <c r="C11919" s="182" t="s">
        <v>178</v>
      </c>
      <c r="D11919" s="183"/>
      <c r="E11919" s="188" t="s">
        <v>15193</v>
      </c>
      <c r="F11919" s="186">
        <v>0</v>
      </c>
      <c r="G11919" s="185" t="s">
        <v>6096</v>
      </c>
      <c r="H11919" s="110" t="s">
        <v>6434</v>
      </c>
      <c r="I11919" s="110"/>
    </row>
    <row r="11920" spans="1:9" ht="11.25" customHeight="1" x14ac:dyDescent="0.2">
      <c r="A11920" s="181">
        <v>108658</v>
      </c>
      <c r="B11920" s="182" t="s">
        <v>5953</v>
      </c>
      <c r="C11920" s="182" t="s">
        <v>178</v>
      </c>
      <c r="D11920" s="183"/>
      <c r="E11920" s="188" t="s">
        <v>15193</v>
      </c>
      <c r="F11920" s="186">
        <v>0</v>
      </c>
      <c r="G11920" s="185" t="s">
        <v>14156</v>
      </c>
      <c r="H11920" s="110" t="s">
        <v>6434</v>
      </c>
      <c r="I11920" s="110"/>
    </row>
    <row r="11921" spans="1:9" ht="11.25" customHeight="1" x14ac:dyDescent="0.2">
      <c r="A11921" s="181">
        <v>108659</v>
      </c>
      <c r="B11921" s="182" t="s">
        <v>5863</v>
      </c>
      <c r="C11921" s="182" t="s">
        <v>178</v>
      </c>
      <c r="D11921" s="183"/>
      <c r="E11921" s="188" t="s">
        <v>15193</v>
      </c>
      <c r="F11921" s="186">
        <v>0</v>
      </c>
      <c r="G11921" s="185" t="s">
        <v>14157</v>
      </c>
      <c r="H11921" s="110" t="s">
        <v>6434</v>
      </c>
      <c r="I11921" s="110"/>
    </row>
    <row r="11922" spans="1:9" ht="11.25" customHeight="1" x14ac:dyDescent="0.2">
      <c r="A11922" s="181">
        <v>108660</v>
      </c>
      <c r="B11922" s="182" t="s">
        <v>9473</v>
      </c>
      <c r="C11922" s="182" t="s">
        <v>178</v>
      </c>
      <c r="D11922" s="183"/>
      <c r="E11922" s="188" t="s">
        <v>15193</v>
      </c>
      <c r="F11922" s="186">
        <v>0</v>
      </c>
      <c r="G11922" s="185" t="s">
        <v>6096</v>
      </c>
      <c r="H11922" s="110" t="s">
        <v>6434</v>
      </c>
      <c r="I11922" s="110"/>
    </row>
    <row r="11923" spans="1:9" ht="11.25" customHeight="1" x14ac:dyDescent="0.2">
      <c r="A11923" s="181">
        <v>108661</v>
      </c>
      <c r="B11923" s="182" t="s">
        <v>5535</v>
      </c>
      <c r="C11923" s="182" t="s">
        <v>178</v>
      </c>
      <c r="D11923" s="183"/>
      <c r="E11923" s="188" t="s">
        <v>15193</v>
      </c>
      <c r="F11923" s="186">
        <v>0</v>
      </c>
      <c r="G11923" s="185" t="s">
        <v>14158</v>
      </c>
      <c r="H11923" s="110" t="s">
        <v>6434</v>
      </c>
      <c r="I11923" s="110"/>
    </row>
    <row r="11924" spans="1:9" ht="11.25" customHeight="1" x14ac:dyDescent="0.2">
      <c r="A11924" s="181">
        <v>108662</v>
      </c>
      <c r="B11924" s="182" t="s">
        <v>5895</v>
      </c>
      <c r="C11924" s="182" t="s">
        <v>178</v>
      </c>
      <c r="D11924" s="183">
        <v>43733</v>
      </c>
      <c r="E11924" s="188" t="s">
        <v>15195</v>
      </c>
      <c r="F11924" s="186">
        <v>0</v>
      </c>
      <c r="G11924" s="185" t="s">
        <v>14159</v>
      </c>
      <c r="H11924" s="110" t="s">
        <v>6236</v>
      </c>
      <c r="I11924" s="110"/>
    </row>
    <row r="11925" spans="1:9" ht="11.25" customHeight="1" x14ac:dyDescent="0.2">
      <c r="A11925" s="181">
        <v>108663</v>
      </c>
      <c r="B11925" s="182" t="s">
        <v>5952</v>
      </c>
      <c r="C11925" s="182" t="s">
        <v>178</v>
      </c>
      <c r="D11925" s="183"/>
      <c r="E11925" s="188" t="s">
        <v>15193</v>
      </c>
      <c r="F11925" s="186">
        <v>249398</v>
      </c>
      <c r="G11925" s="185" t="s">
        <v>6096</v>
      </c>
      <c r="H11925" s="110" t="s">
        <v>6191</v>
      </c>
      <c r="I11925" s="110"/>
    </row>
    <row r="11926" spans="1:9" ht="11.25" customHeight="1" x14ac:dyDescent="0.2">
      <c r="A11926" s="181">
        <v>108664</v>
      </c>
      <c r="B11926" s="182" t="s">
        <v>5925</v>
      </c>
      <c r="C11926" s="182" t="s">
        <v>178</v>
      </c>
      <c r="D11926" s="183"/>
      <c r="E11926" s="188" t="s">
        <v>15193</v>
      </c>
      <c r="F11926" s="186">
        <v>0</v>
      </c>
      <c r="G11926" s="185" t="s">
        <v>6096</v>
      </c>
      <c r="H11926" s="110" t="s">
        <v>6434</v>
      </c>
      <c r="I11926" s="110"/>
    </row>
    <row r="11927" spans="1:9" ht="11.25" customHeight="1" x14ac:dyDescent="0.2">
      <c r="A11927" s="181">
        <v>108665</v>
      </c>
      <c r="B11927" s="182" t="s">
        <v>5842</v>
      </c>
      <c r="C11927" s="182" t="s">
        <v>178</v>
      </c>
      <c r="D11927" s="183">
        <v>44189</v>
      </c>
      <c r="E11927" s="188" t="s">
        <v>15196</v>
      </c>
      <c r="F11927" s="186">
        <v>0</v>
      </c>
      <c r="G11927" s="185" t="s">
        <v>6096</v>
      </c>
      <c r="H11927" s="110" t="s">
        <v>6191</v>
      </c>
      <c r="I11927" s="110"/>
    </row>
    <row r="11928" spans="1:9" ht="11.25" customHeight="1" x14ac:dyDescent="0.2">
      <c r="A11928" s="181">
        <v>108666</v>
      </c>
      <c r="B11928" s="182" t="s">
        <v>5926</v>
      </c>
      <c r="C11928" s="182" t="s">
        <v>178</v>
      </c>
      <c r="D11928" s="183"/>
      <c r="E11928" s="188" t="s">
        <v>15193</v>
      </c>
      <c r="F11928" s="186">
        <v>1942803</v>
      </c>
      <c r="G11928" s="185" t="s">
        <v>14162</v>
      </c>
      <c r="H11928" s="110" t="s">
        <v>6280</v>
      </c>
      <c r="I11928" s="110"/>
    </row>
    <row r="11929" spans="1:9" ht="11.25" customHeight="1" x14ac:dyDescent="0.2">
      <c r="A11929" s="181">
        <v>108667</v>
      </c>
      <c r="B11929" s="182" t="s">
        <v>5843</v>
      </c>
      <c r="C11929" s="182" t="s">
        <v>178</v>
      </c>
      <c r="D11929" s="183"/>
      <c r="E11929" s="188" t="s">
        <v>15193</v>
      </c>
      <c r="F11929" s="186">
        <v>0</v>
      </c>
      <c r="G11929" s="185" t="s">
        <v>6096</v>
      </c>
      <c r="H11929" s="110" t="s">
        <v>6434</v>
      </c>
      <c r="I11929" s="110"/>
    </row>
    <row r="11930" spans="1:9" ht="11.25" customHeight="1" x14ac:dyDescent="0.2">
      <c r="A11930" s="181">
        <v>108668</v>
      </c>
      <c r="B11930" s="182" t="s">
        <v>5859</v>
      </c>
      <c r="C11930" s="182" t="s">
        <v>178</v>
      </c>
      <c r="D11930" s="183"/>
      <c r="E11930" s="188" t="s">
        <v>15193</v>
      </c>
      <c r="F11930" s="186">
        <v>0</v>
      </c>
      <c r="G11930" s="185" t="s">
        <v>6096</v>
      </c>
      <c r="H11930" s="110" t="s">
        <v>6485</v>
      </c>
      <c r="I11930" s="110"/>
    </row>
    <row r="11931" spans="1:9" ht="11.25" customHeight="1" x14ac:dyDescent="0.2">
      <c r="A11931" s="181">
        <v>108669</v>
      </c>
      <c r="B11931" s="182" t="s">
        <v>5930</v>
      </c>
      <c r="C11931" s="182" t="s">
        <v>178</v>
      </c>
      <c r="D11931" s="183"/>
      <c r="E11931" s="188" t="s">
        <v>15193</v>
      </c>
      <c r="F11931" s="186">
        <v>0</v>
      </c>
      <c r="G11931" s="185" t="s">
        <v>6096</v>
      </c>
      <c r="H11931" s="110" t="s">
        <v>8276</v>
      </c>
      <c r="I11931" s="110"/>
    </row>
    <row r="11932" spans="1:9" ht="11.25" customHeight="1" x14ac:dyDescent="0.2">
      <c r="A11932" s="181">
        <v>108670</v>
      </c>
      <c r="B11932" s="182" t="s">
        <v>5942</v>
      </c>
      <c r="C11932" s="182" t="s">
        <v>178</v>
      </c>
      <c r="D11932" s="183"/>
      <c r="E11932" s="188" t="s">
        <v>15193</v>
      </c>
      <c r="F11932" s="186">
        <v>0</v>
      </c>
      <c r="G11932" s="185" t="s">
        <v>6096</v>
      </c>
      <c r="H11932" s="110" t="s">
        <v>8276</v>
      </c>
      <c r="I11932" s="110"/>
    </row>
    <row r="11933" spans="1:9" ht="11.25" customHeight="1" x14ac:dyDescent="0.2">
      <c r="A11933" s="181">
        <v>108671</v>
      </c>
      <c r="B11933" s="182" t="s">
        <v>5834</v>
      </c>
      <c r="C11933" s="182" t="s">
        <v>178</v>
      </c>
      <c r="D11933" s="183"/>
      <c r="E11933" s="188" t="s">
        <v>15193</v>
      </c>
      <c r="F11933" s="186">
        <v>0</v>
      </c>
      <c r="G11933" s="185" t="s">
        <v>6096</v>
      </c>
      <c r="H11933" s="110" t="s">
        <v>6194</v>
      </c>
      <c r="I11933" s="110"/>
    </row>
    <row r="11934" spans="1:9" ht="11.25" customHeight="1" x14ac:dyDescent="0.2">
      <c r="A11934" s="181">
        <v>108672</v>
      </c>
      <c r="B11934" s="182" t="s">
        <v>5915</v>
      </c>
      <c r="C11934" s="182" t="s">
        <v>178</v>
      </c>
      <c r="D11934" s="183"/>
      <c r="E11934" s="188" t="s">
        <v>15193</v>
      </c>
      <c r="F11934" s="186">
        <v>0</v>
      </c>
      <c r="G11934" s="185" t="s">
        <v>6096</v>
      </c>
      <c r="H11934" s="110" t="s">
        <v>6236</v>
      </c>
      <c r="I11934" s="110"/>
    </row>
    <row r="11935" spans="1:9" ht="11.25" customHeight="1" x14ac:dyDescent="0.2">
      <c r="A11935" s="181">
        <v>108673</v>
      </c>
      <c r="B11935" s="182" t="s">
        <v>5835</v>
      </c>
      <c r="C11935" s="182" t="s">
        <v>178</v>
      </c>
      <c r="D11935" s="183"/>
      <c r="E11935" s="188" t="s">
        <v>15193</v>
      </c>
      <c r="F11935" s="186">
        <v>0</v>
      </c>
      <c r="G11935" s="185" t="s">
        <v>14164</v>
      </c>
      <c r="H11935" s="110" t="s">
        <v>7192</v>
      </c>
      <c r="I11935" s="110"/>
    </row>
    <row r="11936" spans="1:9" ht="11.25" customHeight="1" x14ac:dyDescent="0.2">
      <c r="A11936" s="181">
        <v>108674</v>
      </c>
      <c r="B11936" s="182" t="s">
        <v>5913</v>
      </c>
      <c r="C11936" s="182" t="s">
        <v>178</v>
      </c>
      <c r="D11936" s="183"/>
      <c r="E11936" s="188" t="s">
        <v>15193</v>
      </c>
      <c r="F11936" s="186">
        <v>0</v>
      </c>
      <c r="G11936" s="185" t="s">
        <v>14165</v>
      </c>
      <c r="H11936" s="110" t="s">
        <v>6205</v>
      </c>
      <c r="I11936" s="110"/>
    </row>
    <row r="11937" spans="1:9" ht="11.25" customHeight="1" x14ac:dyDescent="0.2">
      <c r="A11937" s="181">
        <v>108675</v>
      </c>
      <c r="B11937" s="182" t="s">
        <v>5841</v>
      </c>
      <c r="C11937" s="182" t="s">
        <v>178</v>
      </c>
      <c r="D11937" s="183"/>
      <c r="E11937" s="188" t="s">
        <v>15193</v>
      </c>
      <c r="F11937" s="186">
        <v>0</v>
      </c>
      <c r="G11937" s="185" t="s">
        <v>8732</v>
      </c>
      <c r="H11937" s="110" t="s">
        <v>6340</v>
      </c>
      <c r="I11937" s="110"/>
    </row>
    <row r="11938" spans="1:9" ht="11.25" customHeight="1" x14ac:dyDescent="0.2">
      <c r="A11938" s="181">
        <v>108676</v>
      </c>
      <c r="B11938" s="182" t="s">
        <v>5839</v>
      </c>
      <c r="C11938" s="182" t="s">
        <v>178</v>
      </c>
      <c r="D11938" s="183"/>
      <c r="E11938" s="188" t="s">
        <v>15193</v>
      </c>
      <c r="F11938" s="186">
        <v>0</v>
      </c>
      <c r="G11938" s="185" t="s">
        <v>6096</v>
      </c>
      <c r="H11938" s="110" t="s">
        <v>6205</v>
      </c>
      <c r="I11938" s="110"/>
    </row>
    <row r="11939" spans="1:9" ht="11.25" customHeight="1" x14ac:dyDescent="0.2">
      <c r="A11939" s="181">
        <v>108677</v>
      </c>
      <c r="B11939" s="182" t="s">
        <v>5892</v>
      </c>
      <c r="C11939" s="182" t="s">
        <v>178</v>
      </c>
      <c r="D11939" s="183"/>
      <c r="E11939" s="188" t="s">
        <v>15193</v>
      </c>
      <c r="F11939" s="186">
        <v>0</v>
      </c>
      <c r="G11939" s="185" t="s">
        <v>14166</v>
      </c>
      <c r="H11939" s="110" t="s">
        <v>6205</v>
      </c>
      <c r="I11939" s="110"/>
    </row>
    <row r="11940" spans="1:9" ht="11.25" customHeight="1" x14ac:dyDescent="0.2">
      <c r="A11940" s="181">
        <v>108678</v>
      </c>
      <c r="B11940" s="182" t="s">
        <v>5932</v>
      </c>
      <c r="C11940" s="182" t="s">
        <v>178</v>
      </c>
      <c r="D11940" s="183"/>
      <c r="E11940" s="188" t="s">
        <v>15193</v>
      </c>
      <c r="F11940" s="186">
        <v>0</v>
      </c>
      <c r="G11940" s="185" t="s">
        <v>6096</v>
      </c>
      <c r="H11940" s="110" t="s">
        <v>6258</v>
      </c>
      <c r="I11940" s="110"/>
    </row>
    <row r="11941" spans="1:9" ht="11.25" customHeight="1" x14ac:dyDescent="0.2">
      <c r="A11941" s="181">
        <v>108679</v>
      </c>
      <c r="B11941" s="182" t="s">
        <v>5912</v>
      </c>
      <c r="C11941" s="182" t="s">
        <v>178</v>
      </c>
      <c r="D11941" s="183"/>
      <c r="E11941" s="188" t="s">
        <v>15193</v>
      </c>
      <c r="F11941" s="186">
        <v>0</v>
      </c>
      <c r="G11941" s="185" t="s">
        <v>14169</v>
      </c>
      <c r="H11941" s="110" t="s">
        <v>6150</v>
      </c>
      <c r="I11941" s="110"/>
    </row>
    <row r="11942" spans="1:9" ht="11.25" customHeight="1" x14ac:dyDescent="0.2">
      <c r="A11942" s="181">
        <v>108680</v>
      </c>
      <c r="B11942" s="182" t="s">
        <v>5969</v>
      </c>
      <c r="C11942" s="182" t="s">
        <v>178</v>
      </c>
      <c r="D11942" s="183"/>
      <c r="E11942" s="188" t="s">
        <v>15193</v>
      </c>
      <c r="F11942" s="186">
        <v>0</v>
      </c>
      <c r="G11942" s="185" t="s">
        <v>6096</v>
      </c>
      <c r="H11942" s="110" t="s">
        <v>6205</v>
      </c>
      <c r="I11942" s="110"/>
    </row>
    <row r="11943" spans="1:9" ht="11.25" customHeight="1" x14ac:dyDescent="0.2">
      <c r="A11943" s="181">
        <v>108681</v>
      </c>
      <c r="B11943" s="182" t="s">
        <v>5836</v>
      </c>
      <c r="C11943" s="182" t="s">
        <v>178</v>
      </c>
      <c r="D11943" s="183"/>
      <c r="E11943" s="188" t="s">
        <v>15193</v>
      </c>
      <c r="F11943" s="186">
        <v>0</v>
      </c>
      <c r="G11943" s="185" t="s">
        <v>14170</v>
      </c>
      <c r="H11943" s="110" t="s">
        <v>6205</v>
      </c>
      <c r="I11943" s="110"/>
    </row>
    <row r="11944" spans="1:9" ht="11.25" customHeight="1" x14ac:dyDescent="0.2">
      <c r="A11944" s="181">
        <v>108682</v>
      </c>
      <c r="B11944" s="182" t="s">
        <v>5902</v>
      </c>
      <c r="C11944" s="182" t="s">
        <v>178</v>
      </c>
      <c r="D11944" s="183"/>
      <c r="E11944" s="188" t="s">
        <v>15193</v>
      </c>
      <c r="F11944" s="186">
        <v>0</v>
      </c>
      <c r="G11944" s="185" t="s">
        <v>14171</v>
      </c>
      <c r="H11944" s="110" t="s">
        <v>6205</v>
      </c>
      <c r="I11944" s="110"/>
    </row>
    <row r="11945" spans="1:9" ht="11.25" customHeight="1" x14ac:dyDescent="0.2">
      <c r="A11945" s="181">
        <v>108683</v>
      </c>
      <c r="B11945" s="182" t="s">
        <v>5879</v>
      </c>
      <c r="C11945" s="182" t="s">
        <v>178</v>
      </c>
      <c r="D11945" s="183"/>
      <c r="E11945" s="188" t="s">
        <v>15193</v>
      </c>
      <c r="F11945" s="186">
        <v>0</v>
      </c>
      <c r="G11945" s="185" t="s">
        <v>14173</v>
      </c>
      <c r="H11945" s="110" t="s">
        <v>6436</v>
      </c>
      <c r="I11945" s="110"/>
    </row>
    <row r="11946" spans="1:9" ht="11.25" customHeight="1" x14ac:dyDescent="0.2">
      <c r="A11946" s="181">
        <v>108684</v>
      </c>
      <c r="B11946" s="182" t="s">
        <v>5885</v>
      </c>
      <c r="C11946" s="182" t="s">
        <v>178</v>
      </c>
      <c r="D11946" s="183"/>
      <c r="E11946" s="188" t="s">
        <v>15193</v>
      </c>
      <c r="F11946" s="186">
        <v>0</v>
      </c>
      <c r="G11946" s="185" t="s">
        <v>6096</v>
      </c>
      <c r="H11946" s="110" t="s">
        <v>6178</v>
      </c>
      <c r="I11946" s="110"/>
    </row>
    <row r="11947" spans="1:9" ht="11.25" customHeight="1" x14ac:dyDescent="0.2">
      <c r="A11947" s="181">
        <v>108685</v>
      </c>
      <c r="B11947" s="182" t="s">
        <v>5884</v>
      </c>
      <c r="C11947" s="182" t="s">
        <v>178</v>
      </c>
      <c r="D11947" s="183"/>
      <c r="E11947" s="188" t="s">
        <v>15193</v>
      </c>
      <c r="F11947" s="186">
        <v>0</v>
      </c>
      <c r="G11947" s="185" t="s">
        <v>14174</v>
      </c>
      <c r="H11947" s="110" t="s">
        <v>6406</v>
      </c>
      <c r="I11947" s="110"/>
    </row>
    <row r="11948" spans="1:9" ht="11.25" customHeight="1" x14ac:dyDescent="0.2">
      <c r="A11948" s="181">
        <v>108686</v>
      </c>
      <c r="B11948" s="182" t="s">
        <v>5837</v>
      </c>
      <c r="C11948" s="182" t="s">
        <v>178</v>
      </c>
      <c r="D11948" s="183"/>
      <c r="E11948" s="188" t="s">
        <v>15193</v>
      </c>
      <c r="F11948" s="186">
        <v>0</v>
      </c>
      <c r="G11948" s="185" t="s">
        <v>14176</v>
      </c>
      <c r="H11948" s="110" t="s">
        <v>6205</v>
      </c>
      <c r="I11948" s="110"/>
    </row>
    <row r="11949" spans="1:9" ht="11.25" customHeight="1" x14ac:dyDescent="0.2">
      <c r="A11949" s="181">
        <v>108687</v>
      </c>
      <c r="B11949" s="182" t="s">
        <v>5838</v>
      </c>
      <c r="C11949" s="182" t="s">
        <v>178</v>
      </c>
      <c r="D11949" s="183"/>
      <c r="E11949" s="188" t="s">
        <v>15193</v>
      </c>
      <c r="F11949" s="186">
        <v>0</v>
      </c>
      <c r="G11949" s="185" t="s">
        <v>14178</v>
      </c>
      <c r="H11949" s="110" t="s">
        <v>6205</v>
      </c>
      <c r="I11949" s="110"/>
    </row>
    <row r="11950" spans="1:9" ht="11.25" customHeight="1" x14ac:dyDescent="0.2">
      <c r="A11950" s="181">
        <v>108688</v>
      </c>
      <c r="B11950" s="182" t="s">
        <v>5860</v>
      </c>
      <c r="C11950" s="182" t="s">
        <v>178</v>
      </c>
      <c r="D11950" s="183"/>
      <c r="E11950" s="188" t="s">
        <v>15193</v>
      </c>
      <c r="F11950" s="186">
        <v>0</v>
      </c>
      <c r="G11950" s="185" t="s">
        <v>14180</v>
      </c>
      <c r="H11950" s="110" t="s">
        <v>6205</v>
      </c>
      <c r="I11950" s="110"/>
    </row>
    <row r="11951" spans="1:9" ht="11.25" customHeight="1" x14ac:dyDescent="0.2">
      <c r="A11951" s="181">
        <v>108689</v>
      </c>
      <c r="B11951" s="182" t="s">
        <v>5886</v>
      </c>
      <c r="C11951" s="182" t="s">
        <v>178</v>
      </c>
      <c r="D11951" s="183"/>
      <c r="E11951" s="188" t="s">
        <v>15193</v>
      </c>
      <c r="F11951" s="186">
        <v>0</v>
      </c>
      <c r="G11951" s="185" t="s">
        <v>14181</v>
      </c>
      <c r="H11951" s="110" t="s">
        <v>6205</v>
      </c>
      <c r="I11951" s="110"/>
    </row>
    <row r="11952" spans="1:9" ht="11.25" customHeight="1" x14ac:dyDescent="0.2">
      <c r="A11952" s="181">
        <v>108690</v>
      </c>
      <c r="B11952" s="182" t="s">
        <v>5840</v>
      </c>
      <c r="C11952" s="182" t="s">
        <v>178</v>
      </c>
      <c r="D11952" s="183"/>
      <c r="E11952" s="188" t="s">
        <v>15193</v>
      </c>
      <c r="F11952" s="186">
        <v>0</v>
      </c>
      <c r="G11952" s="185" t="s">
        <v>14183</v>
      </c>
      <c r="H11952" s="110" t="s">
        <v>6205</v>
      </c>
      <c r="I11952" s="110"/>
    </row>
    <row r="11953" spans="1:9" ht="11.25" customHeight="1" x14ac:dyDescent="0.2">
      <c r="A11953" s="181">
        <v>108691</v>
      </c>
      <c r="B11953" s="182" t="s">
        <v>9472</v>
      </c>
      <c r="C11953" s="182" t="s">
        <v>183</v>
      </c>
      <c r="D11953" s="183"/>
      <c r="E11953" s="188" t="s">
        <v>15193</v>
      </c>
      <c r="F11953" s="186">
        <v>0</v>
      </c>
      <c r="G11953" s="185" t="s">
        <v>11145</v>
      </c>
      <c r="H11953" s="110" t="s">
        <v>7184</v>
      </c>
      <c r="I11953" s="110"/>
    </row>
    <row r="11954" spans="1:9" ht="11.25" customHeight="1" x14ac:dyDescent="0.2">
      <c r="A11954" s="181">
        <v>108692</v>
      </c>
      <c r="B11954" s="182" t="s">
        <v>5682</v>
      </c>
      <c r="C11954" s="182" t="s">
        <v>178</v>
      </c>
      <c r="D11954" s="183"/>
      <c r="E11954" s="188" t="s">
        <v>15193</v>
      </c>
      <c r="F11954" s="186">
        <v>0</v>
      </c>
      <c r="G11954" s="185" t="s">
        <v>14184</v>
      </c>
      <c r="H11954" s="110" t="s">
        <v>6560</v>
      </c>
      <c r="I11954" s="110"/>
    </row>
    <row r="11955" spans="1:9" ht="11.25" customHeight="1" x14ac:dyDescent="0.2">
      <c r="A11955" s="181">
        <v>108693</v>
      </c>
      <c r="B11955" s="182" t="s">
        <v>5564</v>
      </c>
      <c r="C11955" s="182" t="s">
        <v>178</v>
      </c>
      <c r="D11955" s="183"/>
      <c r="E11955" s="188" t="s">
        <v>15193</v>
      </c>
      <c r="F11955" s="186">
        <v>0</v>
      </c>
      <c r="G11955" s="185" t="s">
        <v>14186</v>
      </c>
      <c r="H11955" s="110" t="s">
        <v>6340</v>
      </c>
      <c r="I11955" s="110"/>
    </row>
    <row r="11956" spans="1:9" ht="11.25" customHeight="1" x14ac:dyDescent="0.2">
      <c r="A11956" s="181">
        <v>108694</v>
      </c>
      <c r="B11956" s="182" t="s">
        <v>5649</v>
      </c>
      <c r="C11956" s="182" t="s">
        <v>183</v>
      </c>
      <c r="D11956" s="183">
        <v>44622</v>
      </c>
      <c r="E11956" s="188" t="s">
        <v>7328</v>
      </c>
      <c r="F11956" s="186">
        <v>0</v>
      </c>
      <c r="G11956" s="185" t="s">
        <v>12104</v>
      </c>
      <c r="H11956" s="110" t="s">
        <v>6521</v>
      </c>
      <c r="I11956" s="110"/>
    </row>
    <row r="11957" spans="1:9" ht="11.25" customHeight="1" x14ac:dyDescent="0.2">
      <c r="A11957" s="181">
        <v>108695</v>
      </c>
      <c r="B11957" s="182" t="s">
        <v>7279</v>
      </c>
      <c r="C11957" s="182" t="s">
        <v>178</v>
      </c>
      <c r="D11957" s="183"/>
      <c r="E11957" s="188" t="s">
        <v>15193</v>
      </c>
      <c r="F11957" s="186">
        <v>729.01</v>
      </c>
      <c r="G11957" s="185" t="s">
        <v>6096</v>
      </c>
      <c r="H11957" s="110" t="s">
        <v>6272</v>
      </c>
      <c r="I11957" s="110"/>
    </row>
    <row r="11958" spans="1:9" ht="11.25" customHeight="1" x14ac:dyDescent="0.2">
      <c r="A11958" s="181">
        <v>108696</v>
      </c>
      <c r="B11958" s="182" t="s">
        <v>5723</v>
      </c>
      <c r="C11958" s="182" t="s">
        <v>178</v>
      </c>
      <c r="D11958" s="183"/>
      <c r="E11958" s="188" t="s">
        <v>15193</v>
      </c>
      <c r="F11958" s="186">
        <v>0</v>
      </c>
      <c r="G11958" s="185" t="s">
        <v>14189</v>
      </c>
      <c r="H11958" s="110" t="s">
        <v>12849</v>
      </c>
      <c r="I11958" s="110"/>
    </row>
    <row r="11959" spans="1:9" ht="11.25" customHeight="1" x14ac:dyDescent="0.2">
      <c r="A11959" s="181">
        <v>108697</v>
      </c>
      <c r="B11959" s="182" t="s">
        <v>5597</v>
      </c>
      <c r="C11959" s="182" t="s">
        <v>178</v>
      </c>
      <c r="D11959" s="183"/>
      <c r="E11959" s="188" t="s">
        <v>15193</v>
      </c>
      <c r="F11959" s="186">
        <v>0</v>
      </c>
      <c r="G11959" s="185" t="s">
        <v>14191</v>
      </c>
      <c r="H11959" s="110" t="s">
        <v>6152</v>
      </c>
      <c r="I11959" s="110"/>
    </row>
    <row r="11960" spans="1:9" ht="11.25" customHeight="1" x14ac:dyDescent="0.2">
      <c r="A11960" s="181">
        <v>108698</v>
      </c>
      <c r="B11960" s="182" t="s">
        <v>5639</v>
      </c>
      <c r="C11960" s="182" t="s">
        <v>178</v>
      </c>
      <c r="D11960" s="183"/>
      <c r="E11960" s="188" t="s">
        <v>15193</v>
      </c>
      <c r="F11960" s="186">
        <v>0</v>
      </c>
      <c r="G11960" s="185" t="s">
        <v>14193</v>
      </c>
      <c r="H11960" s="110" t="s">
        <v>6152</v>
      </c>
      <c r="I11960" s="110"/>
    </row>
    <row r="11961" spans="1:9" ht="11.25" customHeight="1" x14ac:dyDescent="0.2">
      <c r="A11961" s="181">
        <v>108699</v>
      </c>
      <c r="B11961" s="182" t="s">
        <v>5715</v>
      </c>
      <c r="C11961" s="182" t="s">
        <v>178</v>
      </c>
      <c r="D11961" s="183"/>
      <c r="E11961" s="188" t="s">
        <v>15193</v>
      </c>
      <c r="F11961" s="186">
        <v>0</v>
      </c>
      <c r="G11961" s="185" t="s">
        <v>14195</v>
      </c>
      <c r="H11961" s="110" t="s">
        <v>8033</v>
      </c>
      <c r="I11961" s="110"/>
    </row>
    <row r="11962" spans="1:9" ht="11.25" customHeight="1" x14ac:dyDescent="0.2">
      <c r="A11962" s="181">
        <v>108700</v>
      </c>
      <c r="B11962" s="182" t="s">
        <v>5719</v>
      </c>
      <c r="C11962" s="182" t="s">
        <v>178</v>
      </c>
      <c r="D11962" s="183"/>
      <c r="E11962" s="188" t="s">
        <v>15193</v>
      </c>
      <c r="F11962" s="186">
        <v>0</v>
      </c>
      <c r="G11962" s="185" t="s">
        <v>14197</v>
      </c>
      <c r="H11962" s="110" t="s">
        <v>12849</v>
      </c>
      <c r="I11962" s="110"/>
    </row>
    <row r="11963" spans="1:9" ht="11.25" customHeight="1" x14ac:dyDescent="0.2">
      <c r="A11963" s="181">
        <v>108701</v>
      </c>
      <c r="B11963" s="182" t="s">
        <v>9471</v>
      </c>
      <c r="C11963" s="182" t="s">
        <v>183</v>
      </c>
      <c r="D11963" s="183"/>
      <c r="E11963" s="188" t="s">
        <v>15193</v>
      </c>
      <c r="F11963" s="186">
        <v>0</v>
      </c>
      <c r="G11963" s="185" t="s">
        <v>14198</v>
      </c>
      <c r="H11963" s="110" t="s">
        <v>6205</v>
      </c>
      <c r="I11963" s="110"/>
    </row>
    <row r="11964" spans="1:9" ht="11.25" customHeight="1" x14ac:dyDescent="0.2">
      <c r="A11964" s="181">
        <v>108702</v>
      </c>
      <c r="B11964" s="182" t="s">
        <v>5673</v>
      </c>
      <c r="C11964" s="182" t="s">
        <v>178</v>
      </c>
      <c r="D11964" s="184"/>
      <c r="E11964" s="188" t="s">
        <v>15193</v>
      </c>
      <c r="F11964" s="186">
        <v>0</v>
      </c>
      <c r="G11964" s="185" t="s">
        <v>14200</v>
      </c>
      <c r="H11964" s="110" t="s">
        <v>10875</v>
      </c>
      <c r="I11964" s="110"/>
    </row>
    <row r="11965" spans="1:9" ht="11.25" customHeight="1" x14ac:dyDescent="0.2">
      <c r="A11965" s="181">
        <v>108703</v>
      </c>
      <c r="B11965" s="182" t="s">
        <v>5716</v>
      </c>
      <c r="C11965" s="182" t="s">
        <v>178</v>
      </c>
      <c r="D11965" s="183"/>
      <c r="E11965" s="188" t="s">
        <v>15193</v>
      </c>
      <c r="F11965" s="186">
        <v>0</v>
      </c>
      <c r="G11965" s="185" t="s">
        <v>14201</v>
      </c>
      <c r="H11965" s="110" t="s">
        <v>10875</v>
      </c>
      <c r="I11965" s="110"/>
    </row>
    <row r="11966" spans="1:9" ht="11.25" customHeight="1" x14ac:dyDescent="0.2">
      <c r="A11966" s="181">
        <v>108704</v>
      </c>
      <c r="B11966" s="182" t="s">
        <v>5712</v>
      </c>
      <c r="C11966" s="182" t="s">
        <v>178</v>
      </c>
      <c r="D11966" s="183"/>
      <c r="E11966" s="188" t="s">
        <v>15193</v>
      </c>
      <c r="F11966" s="186">
        <v>0</v>
      </c>
      <c r="G11966" s="185" t="s">
        <v>14202</v>
      </c>
      <c r="H11966" s="110" t="s">
        <v>8033</v>
      </c>
      <c r="I11966" s="110"/>
    </row>
    <row r="11967" spans="1:9" ht="11.25" customHeight="1" x14ac:dyDescent="0.2">
      <c r="A11967" s="181">
        <v>108705</v>
      </c>
      <c r="B11967" s="182" t="s">
        <v>5789</v>
      </c>
      <c r="C11967" s="182" t="s">
        <v>178</v>
      </c>
      <c r="D11967" s="183"/>
      <c r="E11967" s="188" t="s">
        <v>15193</v>
      </c>
      <c r="F11967" s="186">
        <v>0</v>
      </c>
      <c r="G11967" s="185" t="s">
        <v>6096</v>
      </c>
      <c r="H11967" s="110" t="s">
        <v>6201</v>
      </c>
      <c r="I11967" s="110"/>
    </row>
    <row r="11968" spans="1:9" ht="11.25" customHeight="1" x14ac:dyDescent="0.2">
      <c r="A11968" s="181">
        <v>108706</v>
      </c>
      <c r="B11968" s="182" t="s">
        <v>5782</v>
      </c>
      <c r="C11968" s="182" t="s">
        <v>178</v>
      </c>
      <c r="D11968" s="183"/>
      <c r="E11968" s="188" t="s">
        <v>15193</v>
      </c>
      <c r="F11968" s="186">
        <v>0</v>
      </c>
      <c r="G11968" s="185" t="s">
        <v>14204</v>
      </c>
      <c r="H11968" s="110" t="s">
        <v>7184</v>
      </c>
      <c r="I11968" s="110"/>
    </row>
    <row r="11969" spans="1:9" ht="11.25" customHeight="1" x14ac:dyDescent="0.2">
      <c r="A11969" s="181">
        <v>108707</v>
      </c>
      <c r="B11969" s="182" t="s">
        <v>5608</v>
      </c>
      <c r="C11969" s="182" t="s">
        <v>178</v>
      </c>
      <c r="D11969" s="183"/>
      <c r="E11969" s="188" t="s">
        <v>15193</v>
      </c>
      <c r="F11969" s="186">
        <v>0</v>
      </c>
      <c r="G11969" s="185" t="s">
        <v>14206</v>
      </c>
      <c r="H11969" s="110" t="s">
        <v>6152</v>
      </c>
      <c r="I11969" s="110"/>
    </row>
    <row r="11970" spans="1:9" ht="11.25" customHeight="1" x14ac:dyDescent="0.2">
      <c r="A11970" s="181">
        <v>108708</v>
      </c>
      <c r="B11970" s="182" t="s">
        <v>5706</v>
      </c>
      <c r="C11970" s="182" t="s">
        <v>178</v>
      </c>
      <c r="D11970" s="183"/>
      <c r="E11970" s="188" t="s">
        <v>15193</v>
      </c>
      <c r="F11970" s="186">
        <v>0</v>
      </c>
      <c r="G11970" s="185" t="s">
        <v>12797</v>
      </c>
      <c r="H11970" s="110" t="s">
        <v>7296</v>
      </c>
      <c r="I11970" s="110"/>
    </row>
    <row r="11971" spans="1:9" ht="11.25" customHeight="1" x14ac:dyDescent="0.2">
      <c r="A11971" s="181">
        <v>108709</v>
      </c>
      <c r="B11971" s="182" t="s">
        <v>5685</v>
      </c>
      <c r="C11971" s="182" t="s">
        <v>4484</v>
      </c>
      <c r="D11971" s="183"/>
      <c r="E11971" s="188" t="s">
        <v>15193</v>
      </c>
      <c r="F11971" s="186">
        <v>0</v>
      </c>
      <c r="G11971" s="185" t="s">
        <v>14207</v>
      </c>
      <c r="H11971" s="110" t="s">
        <v>10875</v>
      </c>
      <c r="I11971" s="110"/>
    </row>
    <row r="11972" spans="1:9" ht="11.25" customHeight="1" x14ac:dyDescent="0.2">
      <c r="A11972" s="181">
        <v>108710</v>
      </c>
      <c r="B11972" s="182" t="s">
        <v>5789</v>
      </c>
      <c r="C11972" s="182" t="s">
        <v>178</v>
      </c>
      <c r="D11972" s="183"/>
      <c r="E11972" s="188" t="s">
        <v>15193</v>
      </c>
      <c r="F11972" s="186">
        <v>0</v>
      </c>
      <c r="G11972" s="185" t="s">
        <v>14209</v>
      </c>
      <c r="H11972" s="110" t="s">
        <v>6356</v>
      </c>
      <c r="I11972" s="110"/>
    </row>
    <row r="11973" spans="1:9" ht="11.25" customHeight="1" x14ac:dyDescent="0.2">
      <c r="A11973" s="181">
        <v>108711</v>
      </c>
      <c r="B11973" s="182" t="s">
        <v>5781</v>
      </c>
      <c r="C11973" s="182" t="s">
        <v>178</v>
      </c>
      <c r="D11973" s="183"/>
      <c r="E11973" s="188" t="s">
        <v>15193</v>
      </c>
      <c r="F11973" s="186">
        <v>0</v>
      </c>
      <c r="G11973" s="185" t="s">
        <v>14211</v>
      </c>
      <c r="H11973" s="110" t="s">
        <v>8276</v>
      </c>
      <c r="I11973" s="110"/>
    </row>
    <row r="11974" spans="1:9" ht="11.25" customHeight="1" x14ac:dyDescent="0.2">
      <c r="A11974" s="181">
        <v>108712</v>
      </c>
      <c r="B11974" s="182" t="s">
        <v>5789</v>
      </c>
      <c r="C11974" s="182" t="s">
        <v>178</v>
      </c>
      <c r="D11974" s="183"/>
      <c r="E11974" s="188" t="s">
        <v>15193</v>
      </c>
      <c r="F11974" s="186">
        <v>0</v>
      </c>
      <c r="G11974" s="185" t="s">
        <v>14212</v>
      </c>
      <c r="H11974" s="110" t="s">
        <v>10875</v>
      </c>
      <c r="I11974" s="110"/>
    </row>
    <row r="11975" spans="1:9" ht="11.25" customHeight="1" x14ac:dyDescent="0.2">
      <c r="A11975" s="181">
        <v>108713</v>
      </c>
      <c r="B11975" s="182" t="s">
        <v>5783</v>
      </c>
      <c r="C11975" s="182" t="s">
        <v>178</v>
      </c>
      <c r="D11975" s="183"/>
      <c r="E11975" s="188" t="s">
        <v>15193</v>
      </c>
      <c r="F11975" s="186">
        <v>0</v>
      </c>
      <c r="G11975" s="185" t="s">
        <v>14213</v>
      </c>
      <c r="H11975" s="110" t="s">
        <v>6141</v>
      </c>
      <c r="I11975" s="110"/>
    </row>
    <row r="11976" spans="1:9" ht="11.25" customHeight="1" x14ac:dyDescent="0.2">
      <c r="A11976" s="181">
        <v>108714</v>
      </c>
      <c r="B11976" s="182" t="s">
        <v>5787</v>
      </c>
      <c r="C11976" s="182" t="s">
        <v>178</v>
      </c>
      <c r="D11976" s="183"/>
      <c r="E11976" s="188" t="s">
        <v>15193</v>
      </c>
      <c r="F11976" s="186">
        <v>0</v>
      </c>
      <c r="G11976" s="185" t="s">
        <v>6096</v>
      </c>
      <c r="H11976" s="110" t="s">
        <v>6194</v>
      </c>
      <c r="I11976" s="110"/>
    </row>
    <row r="11977" spans="1:9" ht="11.25" customHeight="1" x14ac:dyDescent="0.2">
      <c r="A11977" s="181">
        <v>108715</v>
      </c>
      <c r="B11977" s="182" t="s">
        <v>5789</v>
      </c>
      <c r="C11977" s="182" t="s">
        <v>178</v>
      </c>
      <c r="D11977" s="183"/>
      <c r="E11977" s="188" t="s">
        <v>15193</v>
      </c>
      <c r="F11977" s="186">
        <v>0</v>
      </c>
      <c r="G11977" s="185" t="s">
        <v>6096</v>
      </c>
      <c r="H11977" s="110" t="s">
        <v>6194</v>
      </c>
      <c r="I11977" s="110"/>
    </row>
    <row r="11978" spans="1:9" ht="11.25" customHeight="1" x14ac:dyDescent="0.2">
      <c r="A11978" s="181">
        <v>108716</v>
      </c>
      <c r="B11978" s="182" t="s">
        <v>5789</v>
      </c>
      <c r="C11978" s="182" t="s">
        <v>178</v>
      </c>
      <c r="D11978" s="183"/>
      <c r="E11978" s="188" t="s">
        <v>15193</v>
      </c>
      <c r="F11978" s="186">
        <v>0</v>
      </c>
      <c r="G11978" s="185" t="s">
        <v>14216</v>
      </c>
      <c r="H11978" s="110" t="s">
        <v>6312</v>
      </c>
      <c r="I11978" s="110"/>
    </row>
    <row r="11979" spans="1:9" ht="11.25" customHeight="1" x14ac:dyDescent="0.2">
      <c r="A11979" s="181">
        <v>108717</v>
      </c>
      <c r="B11979" s="182" t="s">
        <v>9470</v>
      </c>
      <c r="C11979" s="182" t="s">
        <v>178</v>
      </c>
      <c r="D11979" s="183"/>
      <c r="E11979" s="188" t="s">
        <v>15193</v>
      </c>
      <c r="F11979" s="186">
        <v>0</v>
      </c>
      <c r="G11979" s="185" t="s">
        <v>14218</v>
      </c>
      <c r="H11979" s="110" t="s">
        <v>10875</v>
      </c>
      <c r="I11979" s="110"/>
    </row>
    <row r="11980" spans="1:9" ht="11.25" customHeight="1" x14ac:dyDescent="0.2">
      <c r="A11980" s="181">
        <v>108718</v>
      </c>
      <c r="B11980" s="182" t="s">
        <v>5790</v>
      </c>
      <c r="C11980" s="182" t="s">
        <v>178</v>
      </c>
      <c r="D11980" s="183"/>
      <c r="E11980" s="188" t="s">
        <v>15193</v>
      </c>
      <c r="F11980" s="186">
        <v>0</v>
      </c>
      <c r="G11980" s="185" t="s">
        <v>14219</v>
      </c>
      <c r="H11980" s="110" t="s">
        <v>6312</v>
      </c>
      <c r="I11980" s="110"/>
    </row>
    <row r="11981" spans="1:9" ht="11.25" customHeight="1" x14ac:dyDescent="0.2">
      <c r="A11981" s="181">
        <v>108719</v>
      </c>
      <c r="B11981" s="182" t="s">
        <v>9469</v>
      </c>
      <c r="C11981" s="182" t="s">
        <v>178</v>
      </c>
      <c r="D11981" s="183"/>
      <c r="E11981" s="188" t="s">
        <v>15193</v>
      </c>
      <c r="F11981" s="186">
        <v>0</v>
      </c>
      <c r="G11981" s="185" t="s">
        <v>14220</v>
      </c>
      <c r="H11981" s="110" t="s">
        <v>10875</v>
      </c>
      <c r="I11981" s="110"/>
    </row>
    <row r="11982" spans="1:9" ht="11.25" customHeight="1" x14ac:dyDescent="0.2">
      <c r="A11982" s="181">
        <v>108720</v>
      </c>
      <c r="B11982" s="182" t="s">
        <v>5791</v>
      </c>
      <c r="C11982" s="182" t="s">
        <v>178</v>
      </c>
      <c r="D11982" s="183"/>
      <c r="E11982" s="188" t="s">
        <v>15193</v>
      </c>
      <c r="F11982" s="186">
        <v>0</v>
      </c>
      <c r="G11982" s="185" t="s">
        <v>14221</v>
      </c>
      <c r="H11982" s="110" t="s">
        <v>10875</v>
      </c>
      <c r="I11982" s="110"/>
    </row>
    <row r="11983" spans="1:9" ht="11.25" customHeight="1" x14ac:dyDescent="0.2">
      <c r="A11983" s="181">
        <v>108721</v>
      </c>
      <c r="B11983" s="182" t="s">
        <v>5663</v>
      </c>
      <c r="C11983" s="182" t="s">
        <v>178</v>
      </c>
      <c r="D11983" s="183"/>
      <c r="E11983" s="188" t="s">
        <v>15193</v>
      </c>
      <c r="F11983" s="186">
        <v>0</v>
      </c>
      <c r="G11983" s="185" t="s">
        <v>7145</v>
      </c>
      <c r="H11983" s="110" t="s">
        <v>6194</v>
      </c>
      <c r="I11983" s="110"/>
    </row>
    <row r="11984" spans="1:9" ht="11.25" customHeight="1" x14ac:dyDescent="0.2">
      <c r="A11984" s="181">
        <v>108722</v>
      </c>
      <c r="B11984" s="182" t="s">
        <v>5662</v>
      </c>
      <c r="C11984" s="182" t="s">
        <v>178</v>
      </c>
      <c r="D11984" s="183"/>
      <c r="E11984" s="188" t="s">
        <v>15193</v>
      </c>
      <c r="F11984" s="186">
        <v>0</v>
      </c>
      <c r="G11984" s="185" t="s">
        <v>6096</v>
      </c>
      <c r="H11984" s="110" t="s">
        <v>6168</v>
      </c>
      <c r="I11984" s="110"/>
    </row>
    <row r="11985" spans="1:9" ht="11.25" customHeight="1" x14ac:dyDescent="0.2">
      <c r="A11985" s="181">
        <v>108723</v>
      </c>
      <c r="B11985" s="182" t="s">
        <v>5589</v>
      </c>
      <c r="C11985" s="182" t="s">
        <v>178</v>
      </c>
      <c r="D11985" s="183"/>
      <c r="E11985" s="188" t="s">
        <v>15193</v>
      </c>
      <c r="F11985" s="186">
        <v>0</v>
      </c>
      <c r="G11985" s="185" t="s">
        <v>11674</v>
      </c>
      <c r="H11985" s="110" t="s">
        <v>6194</v>
      </c>
      <c r="I11985" s="110"/>
    </row>
    <row r="11986" spans="1:9" ht="11.25" customHeight="1" x14ac:dyDescent="0.2">
      <c r="A11986" s="181">
        <v>108724</v>
      </c>
      <c r="B11986" s="182" t="s">
        <v>5652</v>
      </c>
      <c r="C11986" s="182" t="s">
        <v>171</v>
      </c>
      <c r="D11986" s="183"/>
      <c r="E11986" s="188" t="s">
        <v>15193</v>
      </c>
      <c r="F11986" s="186">
        <v>0</v>
      </c>
      <c r="G11986" s="185" t="s">
        <v>6096</v>
      </c>
      <c r="H11986" s="110" t="s">
        <v>6194</v>
      </c>
      <c r="I11986" s="110"/>
    </row>
    <row r="11987" spans="1:9" ht="11.25" customHeight="1" x14ac:dyDescent="0.2">
      <c r="A11987" s="181">
        <v>108725</v>
      </c>
      <c r="B11987" s="182" t="s">
        <v>9468</v>
      </c>
      <c r="C11987" s="182" t="s">
        <v>178</v>
      </c>
      <c r="D11987" s="183"/>
      <c r="E11987" s="188" t="s">
        <v>15193</v>
      </c>
      <c r="F11987" s="186">
        <v>0</v>
      </c>
      <c r="G11987" s="185" t="s">
        <v>14225</v>
      </c>
      <c r="H11987" s="110" t="s">
        <v>6312</v>
      </c>
      <c r="I11987" s="110"/>
    </row>
    <row r="11988" spans="1:9" ht="11.25" customHeight="1" x14ac:dyDescent="0.2">
      <c r="A11988" s="181">
        <v>108726</v>
      </c>
      <c r="B11988" s="182" t="s">
        <v>5588</v>
      </c>
      <c r="C11988" s="182" t="s">
        <v>178</v>
      </c>
      <c r="D11988" s="183">
        <v>43735</v>
      </c>
      <c r="E11988" s="188" t="s">
        <v>15195</v>
      </c>
      <c r="F11988" s="186">
        <v>0</v>
      </c>
      <c r="G11988" s="185" t="s">
        <v>6096</v>
      </c>
      <c r="H11988" s="110" t="s">
        <v>6194</v>
      </c>
      <c r="I11988" s="110"/>
    </row>
    <row r="11989" spans="1:9" ht="11.25" customHeight="1" x14ac:dyDescent="0.2">
      <c r="A11989" s="181">
        <v>108727</v>
      </c>
      <c r="B11989" s="182" t="s">
        <v>5587</v>
      </c>
      <c r="C11989" s="182" t="s">
        <v>178</v>
      </c>
      <c r="D11989" s="183"/>
      <c r="E11989" s="188" t="s">
        <v>15193</v>
      </c>
      <c r="F11989" s="186">
        <v>112393120</v>
      </c>
      <c r="G11989" s="185" t="s">
        <v>14227</v>
      </c>
      <c r="H11989" s="110" t="s">
        <v>6406</v>
      </c>
      <c r="I11989" s="110"/>
    </row>
    <row r="11990" spans="1:9" ht="11.25" customHeight="1" x14ac:dyDescent="0.2">
      <c r="A11990" s="181">
        <v>108728</v>
      </c>
      <c r="B11990" s="182" t="s">
        <v>9467</v>
      </c>
      <c r="C11990" s="182" t="s">
        <v>178</v>
      </c>
      <c r="D11990" s="183"/>
      <c r="E11990" s="188" t="s">
        <v>15193</v>
      </c>
      <c r="F11990" s="186">
        <v>0</v>
      </c>
      <c r="G11990" s="185" t="s">
        <v>6096</v>
      </c>
      <c r="H11990" s="110" t="s">
        <v>6746</v>
      </c>
      <c r="I11990" s="110"/>
    </row>
    <row r="11991" spans="1:9" ht="11.25" customHeight="1" x14ac:dyDescent="0.2">
      <c r="A11991" s="181">
        <v>108729</v>
      </c>
      <c r="B11991" s="182" t="s">
        <v>5916</v>
      </c>
      <c r="C11991" s="182" t="s">
        <v>178</v>
      </c>
      <c r="D11991" s="183"/>
      <c r="E11991" s="188" t="s">
        <v>15193</v>
      </c>
      <c r="F11991" s="186">
        <v>0</v>
      </c>
      <c r="G11991" s="185" t="s">
        <v>6096</v>
      </c>
      <c r="H11991" s="110" t="s">
        <v>6406</v>
      </c>
      <c r="I11991" s="110"/>
    </row>
    <row r="11992" spans="1:9" ht="11.25" customHeight="1" x14ac:dyDescent="0.2">
      <c r="A11992" s="181">
        <v>108730</v>
      </c>
      <c r="B11992" s="182" t="s">
        <v>5935</v>
      </c>
      <c r="C11992" s="182" t="s">
        <v>178</v>
      </c>
      <c r="D11992" s="183"/>
      <c r="E11992" s="188" t="s">
        <v>15193</v>
      </c>
      <c r="F11992" s="186">
        <v>0</v>
      </c>
      <c r="G11992" s="185" t="s">
        <v>6096</v>
      </c>
      <c r="H11992" s="110" t="s">
        <v>6406</v>
      </c>
      <c r="I11992" s="110"/>
    </row>
    <row r="11993" spans="1:9" ht="11.25" customHeight="1" x14ac:dyDescent="0.2">
      <c r="A11993" s="181">
        <v>108731</v>
      </c>
      <c r="B11993" s="182" t="s">
        <v>5943</v>
      </c>
      <c r="C11993" s="182" t="s">
        <v>178</v>
      </c>
      <c r="D11993" s="183"/>
      <c r="E11993" s="188" t="s">
        <v>15193</v>
      </c>
      <c r="F11993" s="186">
        <v>0</v>
      </c>
      <c r="G11993" s="185" t="s">
        <v>14229</v>
      </c>
      <c r="H11993" s="110" t="s">
        <v>6356</v>
      </c>
      <c r="I11993" s="110"/>
    </row>
    <row r="11994" spans="1:9" ht="11.25" customHeight="1" x14ac:dyDescent="0.2">
      <c r="A11994" s="181">
        <v>108732</v>
      </c>
      <c r="B11994" s="182" t="s">
        <v>5958</v>
      </c>
      <c r="C11994" s="182" t="s">
        <v>178</v>
      </c>
      <c r="D11994" s="183"/>
      <c r="E11994" s="188" t="s">
        <v>15193</v>
      </c>
      <c r="F11994" s="186">
        <v>0</v>
      </c>
      <c r="G11994" s="185" t="s">
        <v>6096</v>
      </c>
      <c r="H11994" s="110" t="s">
        <v>6406</v>
      </c>
      <c r="I11994" s="110"/>
    </row>
    <row r="11995" spans="1:9" ht="11.25" customHeight="1" x14ac:dyDescent="0.2">
      <c r="A11995" s="181">
        <v>108733</v>
      </c>
      <c r="B11995" s="182" t="s">
        <v>5957</v>
      </c>
      <c r="C11995" s="182" t="s">
        <v>178</v>
      </c>
      <c r="D11995" s="183"/>
      <c r="E11995" s="188" t="s">
        <v>15193</v>
      </c>
      <c r="F11995" s="186">
        <v>0</v>
      </c>
      <c r="G11995" s="185" t="s">
        <v>6096</v>
      </c>
      <c r="H11995" s="110" t="s">
        <v>6406</v>
      </c>
      <c r="I11995" s="110"/>
    </row>
    <row r="11996" spans="1:9" ht="11.25" customHeight="1" x14ac:dyDescent="0.2">
      <c r="A11996" s="181">
        <v>108734</v>
      </c>
      <c r="B11996" s="182" t="s">
        <v>5922</v>
      </c>
      <c r="C11996" s="182" t="s">
        <v>178</v>
      </c>
      <c r="D11996" s="183"/>
      <c r="E11996" s="188" t="s">
        <v>15193</v>
      </c>
      <c r="F11996" s="186">
        <v>0</v>
      </c>
      <c r="G11996" s="185" t="s">
        <v>6096</v>
      </c>
      <c r="H11996" s="110" t="s">
        <v>6406</v>
      </c>
      <c r="I11996" s="110"/>
    </row>
    <row r="11997" spans="1:9" ht="11.25" customHeight="1" x14ac:dyDescent="0.2">
      <c r="A11997" s="181">
        <v>108735</v>
      </c>
      <c r="B11997" s="182" t="s">
        <v>5867</v>
      </c>
      <c r="C11997" s="182" t="s">
        <v>178</v>
      </c>
      <c r="D11997" s="183"/>
      <c r="E11997" s="188" t="s">
        <v>15193</v>
      </c>
      <c r="F11997" s="186">
        <v>0</v>
      </c>
      <c r="G11997" s="185" t="s">
        <v>6096</v>
      </c>
      <c r="H11997" s="110" t="s">
        <v>6406</v>
      </c>
      <c r="I11997" s="110"/>
    </row>
    <row r="11998" spans="1:9" ht="11.25" customHeight="1" x14ac:dyDescent="0.2">
      <c r="A11998" s="181">
        <v>108736</v>
      </c>
      <c r="B11998" s="182" t="s">
        <v>5866</v>
      </c>
      <c r="C11998" s="182" t="s">
        <v>178</v>
      </c>
      <c r="D11998" s="183">
        <v>43733</v>
      </c>
      <c r="E11998" s="188" t="s">
        <v>15195</v>
      </c>
      <c r="F11998" s="186">
        <v>0</v>
      </c>
      <c r="G11998" s="185" t="s">
        <v>6096</v>
      </c>
      <c r="H11998" s="110" t="s">
        <v>6406</v>
      </c>
      <c r="I11998" s="110"/>
    </row>
    <row r="11999" spans="1:9" ht="11.25" customHeight="1" x14ac:dyDescent="0.2">
      <c r="A11999" s="181">
        <v>108737</v>
      </c>
      <c r="B11999" s="182" t="s">
        <v>5865</v>
      </c>
      <c r="C11999" s="182" t="s">
        <v>178</v>
      </c>
      <c r="D11999" s="183"/>
      <c r="E11999" s="188" t="s">
        <v>15193</v>
      </c>
      <c r="F11999" s="186">
        <v>1791264.01</v>
      </c>
      <c r="G11999" s="185" t="s">
        <v>6096</v>
      </c>
      <c r="H11999" s="110" t="s">
        <v>6194</v>
      </c>
      <c r="I11999" s="110"/>
    </row>
    <row r="12000" spans="1:9" ht="11.25" customHeight="1" x14ac:dyDescent="0.2">
      <c r="A12000" s="181">
        <v>108738</v>
      </c>
      <c r="B12000" s="182" t="s">
        <v>5897</v>
      </c>
      <c r="C12000" s="182" t="s">
        <v>178</v>
      </c>
      <c r="D12000" s="183"/>
      <c r="E12000" s="188" t="s">
        <v>15193</v>
      </c>
      <c r="F12000" s="186">
        <v>0</v>
      </c>
      <c r="G12000" s="185" t="s">
        <v>6557</v>
      </c>
      <c r="H12000" s="110" t="s">
        <v>6345</v>
      </c>
      <c r="I12000" s="110"/>
    </row>
    <row r="12001" spans="1:9" ht="11.25" customHeight="1" x14ac:dyDescent="0.2">
      <c r="A12001" s="181">
        <v>108739</v>
      </c>
      <c r="B12001" s="182" t="s">
        <v>5898</v>
      </c>
      <c r="C12001" s="182" t="s">
        <v>178</v>
      </c>
      <c r="D12001" s="183"/>
      <c r="E12001" s="188" t="s">
        <v>15193</v>
      </c>
      <c r="F12001" s="186">
        <v>0</v>
      </c>
      <c r="G12001" s="185" t="s">
        <v>6096</v>
      </c>
      <c r="H12001" s="110" t="s">
        <v>6406</v>
      </c>
      <c r="I12001" s="110"/>
    </row>
    <row r="12002" spans="1:9" ht="11.25" customHeight="1" x14ac:dyDescent="0.2">
      <c r="A12002" s="181">
        <v>108740</v>
      </c>
      <c r="B12002" s="182" t="s">
        <v>5917</v>
      </c>
      <c r="C12002" s="182" t="s">
        <v>178</v>
      </c>
      <c r="D12002" s="183"/>
      <c r="E12002" s="188" t="s">
        <v>15193</v>
      </c>
      <c r="F12002" s="186">
        <v>0</v>
      </c>
      <c r="G12002" s="185" t="s">
        <v>13019</v>
      </c>
      <c r="H12002" s="110" t="s">
        <v>6406</v>
      </c>
      <c r="I12002" s="110"/>
    </row>
    <row r="12003" spans="1:9" ht="11.25" customHeight="1" x14ac:dyDescent="0.2">
      <c r="A12003" s="181">
        <v>108741</v>
      </c>
      <c r="B12003" s="182" t="s">
        <v>5864</v>
      </c>
      <c r="C12003" s="182" t="s">
        <v>178</v>
      </c>
      <c r="D12003" s="183"/>
      <c r="E12003" s="188" t="s">
        <v>15193</v>
      </c>
      <c r="F12003" s="186">
        <v>0</v>
      </c>
      <c r="G12003" s="185" t="s">
        <v>6096</v>
      </c>
      <c r="H12003" s="110" t="s">
        <v>6406</v>
      </c>
      <c r="I12003" s="110"/>
    </row>
    <row r="12004" spans="1:9" ht="11.25" customHeight="1" x14ac:dyDescent="0.2">
      <c r="A12004" s="181">
        <v>108742</v>
      </c>
      <c r="B12004" s="182" t="s">
        <v>5563</v>
      </c>
      <c r="C12004" s="182" t="s">
        <v>178</v>
      </c>
      <c r="D12004" s="183"/>
      <c r="E12004" s="188" t="s">
        <v>15193</v>
      </c>
      <c r="F12004" s="186">
        <v>0</v>
      </c>
      <c r="G12004" s="185" t="s">
        <v>6096</v>
      </c>
      <c r="H12004" s="110" t="s">
        <v>6406</v>
      </c>
      <c r="I12004" s="110"/>
    </row>
    <row r="12005" spans="1:9" ht="11.25" customHeight="1" x14ac:dyDescent="0.2">
      <c r="A12005" s="181">
        <v>108743</v>
      </c>
      <c r="B12005" s="182" t="s">
        <v>5595</v>
      </c>
      <c r="C12005" s="182" t="s">
        <v>178</v>
      </c>
      <c r="D12005" s="183"/>
      <c r="E12005" s="188" t="s">
        <v>15193</v>
      </c>
      <c r="F12005" s="186">
        <v>0</v>
      </c>
      <c r="G12005" s="185" t="s">
        <v>14235</v>
      </c>
      <c r="H12005" s="110" t="s">
        <v>6312</v>
      </c>
      <c r="I12005" s="110"/>
    </row>
    <row r="12006" spans="1:9" ht="11.25" customHeight="1" x14ac:dyDescent="0.2">
      <c r="A12006" s="181">
        <v>108744</v>
      </c>
      <c r="B12006" s="182" t="s">
        <v>4999</v>
      </c>
      <c r="C12006" s="182" t="s">
        <v>171</v>
      </c>
      <c r="D12006" s="183">
        <v>45009</v>
      </c>
      <c r="E12006" s="188" t="s">
        <v>15194</v>
      </c>
      <c r="F12006" s="186">
        <v>0</v>
      </c>
      <c r="G12006" s="185" t="s">
        <v>11380</v>
      </c>
      <c r="H12006" s="110" t="s">
        <v>6345</v>
      </c>
      <c r="I12006" s="110"/>
    </row>
    <row r="12007" spans="1:9" ht="11.25" customHeight="1" x14ac:dyDescent="0.2">
      <c r="A12007" s="181">
        <v>108745</v>
      </c>
      <c r="B12007" s="182" t="s">
        <v>9466</v>
      </c>
      <c r="C12007" s="182" t="s">
        <v>178</v>
      </c>
      <c r="D12007" s="183">
        <v>45009</v>
      </c>
      <c r="E12007" s="188" t="s">
        <v>15194</v>
      </c>
      <c r="F12007" s="186">
        <v>216088.01</v>
      </c>
      <c r="G12007" s="185" t="s">
        <v>6096</v>
      </c>
      <c r="H12007" s="110" t="s">
        <v>6406</v>
      </c>
      <c r="I12007" s="110"/>
    </row>
    <row r="12008" spans="1:9" ht="11.25" customHeight="1" x14ac:dyDescent="0.2">
      <c r="A12008" s="181">
        <v>108746</v>
      </c>
      <c r="B12008" s="182" t="s">
        <v>4737</v>
      </c>
      <c r="C12008" s="182" t="s">
        <v>178</v>
      </c>
      <c r="D12008" s="183">
        <v>45009</v>
      </c>
      <c r="E12008" s="188" t="s">
        <v>15194</v>
      </c>
      <c r="F12008" s="186">
        <v>130900</v>
      </c>
      <c r="G12008" s="185" t="s">
        <v>6096</v>
      </c>
      <c r="H12008" s="110" t="s">
        <v>6280</v>
      </c>
      <c r="I12008" s="110"/>
    </row>
    <row r="12009" spans="1:9" ht="11.25" customHeight="1" x14ac:dyDescent="0.2">
      <c r="A12009" s="181">
        <v>108747</v>
      </c>
      <c r="B12009" s="182" t="s">
        <v>4916</v>
      </c>
      <c r="C12009" s="182" t="s">
        <v>178</v>
      </c>
      <c r="D12009" s="183">
        <v>45009</v>
      </c>
      <c r="E12009" s="188" t="s">
        <v>15194</v>
      </c>
      <c r="F12009" s="186">
        <v>131950</v>
      </c>
      <c r="G12009" s="185" t="s">
        <v>14237</v>
      </c>
      <c r="H12009" s="110" t="s">
        <v>6746</v>
      </c>
      <c r="I12009" s="110"/>
    </row>
    <row r="12010" spans="1:9" ht="11.25" customHeight="1" x14ac:dyDescent="0.2">
      <c r="A12010" s="181">
        <v>108748</v>
      </c>
      <c r="B12010" s="182" t="s">
        <v>9465</v>
      </c>
      <c r="C12010" s="182" t="s">
        <v>178</v>
      </c>
      <c r="D12010" s="183">
        <v>45009</v>
      </c>
      <c r="E12010" s="188" t="s">
        <v>15194</v>
      </c>
      <c r="F12010" s="186">
        <v>195636</v>
      </c>
      <c r="G12010" s="185" t="s">
        <v>6375</v>
      </c>
      <c r="H12010" s="110" t="s">
        <v>6340</v>
      </c>
      <c r="I12010" s="110"/>
    </row>
    <row r="12011" spans="1:9" ht="11.25" customHeight="1" x14ac:dyDescent="0.2">
      <c r="A12011" s="181">
        <v>108749</v>
      </c>
      <c r="B12011" s="182" t="s">
        <v>9464</v>
      </c>
      <c r="C12011" s="182" t="s">
        <v>178</v>
      </c>
      <c r="D12011" s="183">
        <v>45009</v>
      </c>
      <c r="E12011" s="188" t="s">
        <v>15194</v>
      </c>
      <c r="F12011" s="186">
        <v>94529.01</v>
      </c>
      <c r="G12011" s="185" t="s">
        <v>14238</v>
      </c>
      <c r="H12011" s="110" t="s">
        <v>6746</v>
      </c>
      <c r="I12011" s="110"/>
    </row>
    <row r="12012" spans="1:9" ht="11.25" customHeight="1" x14ac:dyDescent="0.2">
      <c r="A12012" s="181">
        <v>108750</v>
      </c>
      <c r="B12012" s="182" t="s">
        <v>9463</v>
      </c>
      <c r="C12012" s="182" t="s">
        <v>178</v>
      </c>
      <c r="D12012" s="183">
        <v>45009</v>
      </c>
      <c r="E12012" s="188" t="s">
        <v>15194</v>
      </c>
      <c r="F12012" s="186">
        <v>169513</v>
      </c>
      <c r="G12012" s="185" t="s">
        <v>6096</v>
      </c>
      <c r="H12012" s="110" t="s">
        <v>6194</v>
      </c>
      <c r="I12012" s="110"/>
    </row>
    <row r="12013" spans="1:9" ht="11.25" customHeight="1" x14ac:dyDescent="0.2">
      <c r="A12013" s="181">
        <v>108751</v>
      </c>
      <c r="B12013" s="182" t="s">
        <v>9462</v>
      </c>
      <c r="C12013" s="182" t="s">
        <v>178</v>
      </c>
      <c r="D12013" s="183">
        <v>44977</v>
      </c>
      <c r="E12013" s="188" t="s">
        <v>15194</v>
      </c>
      <c r="F12013" s="186">
        <v>17306</v>
      </c>
      <c r="G12013" s="185" t="s">
        <v>14239</v>
      </c>
      <c r="H12013" s="110" t="s">
        <v>6406</v>
      </c>
      <c r="I12013" s="110"/>
    </row>
    <row r="12014" spans="1:9" ht="11.25" customHeight="1" x14ac:dyDescent="0.2">
      <c r="A12014" s="181">
        <v>108752</v>
      </c>
      <c r="B12014" s="182" t="s">
        <v>8012</v>
      </c>
      <c r="C12014" s="182" t="s">
        <v>178</v>
      </c>
      <c r="D12014" s="183"/>
      <c r="E12014" s="188" t="s">
        <v>15193</v>
      </c>
      <c r="F12014" s="186">
        <v>15301</v>
      </c>
      <c r="G12014" s="185" t="s">
        <v>6096</v>
      </c>
      <c r="H12014" s="110" t="s">
        <v>6194</v>
      </c>
      <c r="I12014" s="110"/>
    </row>
    <row r="12015" spans="1:9" ht="11.25" customHeight="1" x14ac:dyDescent="0.2">
      <c r="A12015" s="181">
        <v>108753</v>
      </c>
      <c r="B12015" s="182" t="s">
        <v>9461</v>
      </c>
      <c r="C12015" s="182" t="s">
        <v>178</v>
      </c>
      <c r="D12015" s="183"/>
      <c r="E12015" s="188" t="s">
        <v>15193</v>
      </c>
      <c r="F12015" s="186">
        <v>0</v>
      </c>
      <c r="G12015" s="185" t="s">
        <v>6096</v>
      </c>
      <c r="H12015" s="110" t="s">
        <v>6406</v>
      </c>
      <c r="I12015" s="110"/>
    </row>
    <row r="12016" spans="1:9" ht="11.25" customHeight="1" x14ac:dyDescent="0.2">
      <c r="A12016" s="181">
        <v>108754</v>
      </c>
      <c r="B12016" s="182" t="s">
        <v>5197</v>
      </c>
      <c r="C12016" s="182" t="s">
        <v>183</v>
      </c>
      <c r="D12016" s="183"/>
      <c r="E12016" s="188" t="s">
        <v>15193</v>
      </c>
      <c r="F12016" s="186">
        <v>0</v>
      </c>
      <c r="G12016" s="185" t="s">
        <v>14241</v>
      </c>
      <c r="H12016" s="110" t="s">
        <v>6356</v>
      </c>
      <c r="I12016" s="110"/>
    </row>
    <row r="12017" spans="1:9" ht="11.25" customHeight="1" x14ac:dyDescent="0.2">
      <c r="A12017" s="181">
        <v>108755</v>
      </c>
      <c r="B12017" s="182" t="s">
        <v>4929</v>
      </c>
      <c r="C12017" s="182" t="s">
        <v>178</v>
      </c>
      <c r="D12017" s="183"/>
      <c r="E12017" s="188" t="s">
        <v>15193</v>
      </c>
      <c r="F12017" s="186">
        <v>0</v>
      </c>
      <c r="G12017" s="185" t="s">
        <v>7037</v>
      </c>
      <c r="H12017" s="110" t="s">
        <v>6340</v>
      </c>
      <c r="I12017" s="110"/>
    </row>
    <row r="12018" spans="1:9" ht="11.25" customHeight="1" x14ac:dyDescent="0.2">
      <c r="A12018" s="181">
        <v>108758</v>
      </c>
      <c r="B12018" s="182" t="s">
        <v>9460</v>
      </c>
      <c r="C12018" s="182" t="s">
        <v>171</v>
      </c>
      <c r="D12018" s="184"/>
      <c r="E12018" s="188" t="s">
        <v>15193</v>
      </c>
      <c r="F12018" s="186">
        <v>0</v>
      </c>
      <c r="G12018" s="185" t="s">
        <v>6096</v>
      </c>
      <c r="H12018" s="110" t="s">
        <v>6406</v>
      </c>
      <c r="I12018" s="110"/>
    </row>
    <row r="12019" spans="1:9" ht="11.25" customHeight="1" x14ac:dyDescent="0.2">
      <c r="A12019" s="181">
        <v>108759</v>
      </c>
      <c r="B12019" s="182" t="s">
        <v>5420</v>
      </c>
      <c r="C12019" s="182" t="s">
        <v>273</v>
      </c>
      <c r="D12019" s="184">
        <v>43691</v>
      </c>
      <c r="E12019" s="188" t="s">
        <v>15195</v>
      </c>
      <c r="F12019" s="186">
        <v>0</v>
      </c>
      <c r="G12019" s="185" t="s">
        <v>14242</v>
      </c>
      <c r="H12019" s="110" t="s">
        <v>6312</v>
      </c>
      <c r="I12019" s="110"/>
    </row>
    <row r="12020" spans="1:9" ht="11.25" customHeight="1" x14ac:dyDescent="0.2">
      <c r="A12020" s="181">
        <v>108760</v>
      </c>
      <c r="B12020" s="182" t="s">
        <v>8327</v>
      </c>
      <c r="C12020" s="182" t="s">
        <v>183</v>
      </c>
      <c r="D12020" s="184"/>
      <c r="E12020" s="188" t="s">
        <v>15193</v>
      </c>
      <c r="F12020" s="186">
        <v>290598</v>
      </c>
      <c r="G12020" s="185" t="s">
        <v>14243</v>
      </c>
      <c r="H12020" s="110" t="s">
        <v>6312</v>
      </c>
      <c r="I12020" s="110"/>
    </row>
    <row r="12021" spans="1:9" ht="11.25" customHeight="1" x14ac:dyDescent="0.2">
      <c r="A12021" s="181">
        <v>108761</v>
      </c>
      <c r="B12021" s="182" t="s">
        <v>4662</v>
      </c>
      <c r="C12021" s="182" t="s">
        <v>171</v>
      </c>
      <c r="D12021" s="183"/>
      <c r="E12021" s="188" t="s">
        <v>15193</v>
      </c>
      <c r="F12021" s="186">
        <v>0</v>
      </c>
      <c r="G12021" s="185" t="s">
        <v>6096</v>
      </c>
      <c r="H12021" s="110" t="s">
        <v>6345</v>
      </c>
      <c r="I12021" s="110"/>
    </row>
    <row r="12022" spans="1:9" ht="11.25" customHeight="1" x14ac:dyDescent="0.2">
      <c r="A12022" s="181">
        <v>108762</v>
      </c>
      <c r="B12022" s="182" t="s">
        <v>9459</v>
      </c>
      <c r="C12022" s="182" t="s">
        <v>178</v>
      </c>
      <c r="D12022" s="183"/>
      <c r="E12022" s="188" t="s">
        <v>15193</v>
      </c>
      <c r="F12022" s="186">
        <v>0</v>
      </c>
      <c r="G12022" s="185" t="s">
        <v>6481</v>
      </c>
      <c r="H12022" s="110" t="s">
        <v>6406</v>
      </c>
      <c r="I12022" s="110"/>
    </row>
    <row r="12023" spans="1:9" ht="11.25" customHeight="1" x14ac:dyDescent="0.2">
      <c r="A12023" s="181">
        <v>108763</v>
      </c>
      <c r="B12023" s="182" t="s">
        <v>9458</v>
      </c>
      <c r="C12023" s="182" t="s">
        <v>178</v>
      </c>
      <c r="D12023" s="183"/>
      <c r="E12023" s="188" t="s">
        <v>15193</v>
      </c>
      <c r="F12023" s="186">
        <v>0</v>
      </c>
      <c r="G12023" s="185" t="s">
        <v>14245</v>
      </c>
      <c r="H12023" s="110" t="s">
        <v>6406</v>
      </c>
      <c r="I12023" s="110"/>
    </row>
    <row r="12024" spans="1:9" ht="11.25" customHeight="1" x14ac:dyDescent="0.2">
      <c r="A12024" s="181">
        <v>108764</v>
      </c>
      <c r="B12024" s="182" t="s">
        <v>9457</v>
      </c>
      <c r="C12024" s="182" t="s">
        <v>168</v>
      </c>
      <c r="D12024" s="183">
        <v>44189</v>
      </c>
      <c r="E12024" s="188" t="s">
        <v>15196</v>
      </c>
      <c r="F12024" s="186">
        <v>0</v>
      </c>
      <c r="G12024" s="185" t="s">
        <v>6096</v>
      </c>
      <c r="H12024" s="110" t="s">
        <v>6201</v>
      </c>
      <c r="I12024" s="110"/>
    </row>
    <row r="12025" spans="1:9" ht="11.25" customHeight="1" x14ac:dyDescent="0.2">
      <c r="A12025" s="181">
        <v>108765</v>
      </c>
      <c r="B12025" s="182" t="s">
        <v>4639</v>
      </c>
      <c r="C12025" s="182" t="s">
        <v>178</v>
      </c>
      <c r="D12025" s="183"/>
      <c r="E12025" s="188" t="s">
        <v>15193</v>
      </c>
      <c r="F12025" s="186">
        <v>14400</v>
      </c>
      <c r="G12025" s="185" t="s">
        <v>14247</v>
      </c>
      <c r="H12025" s="110" t="s">
        <v>6406</v>
      </c>
      <c r="I12025" s="110"/>
    </row>
    <row r="12026" spans="1:9" ht="11.25" customHeight="1" x14ac:dyDescent="0.2">
      <c r="A12026" s="181">
        <v>108766</v>
      </c>
      <c r="B12026" s="182" t="s">
        <v>9456</v>
      </c>
      <c r="C12026" s="182" t="s">
        <v>178</v>
      </c>
      <c r="D12026" s="183"/>
      <c r="E12026" s="188" t="s">
        <v>15193</v>
      </c>
      <c r="F12026" s="186">
        <v>0</v>
      </c>
      <c r="G12026" s="185" t="s">
        <v>11561</v>
      </c>
      <c r="H12026" s="110" t="s">
        <v>6141</v>
      </c>
      <c r="I12026" s="110"/>
    </row>
    <row r="12027" spans="1:9" ht="11.25" customHeight="1" x14ac:dyDescent="0.2">
      <c r="A12027" s="181">
        <v>108767</v>
      </c>
      <c r="B12027" s="182" t="s">
        <v>9455</v>
      </c>
      <c r="C12027" s="182" t="s">
        <v>178</v>
      </c>
      <c r="D12027" s="183"/>
      <c r="E12027" s="188" t="s">
        <v>15193</v>
      </c>
      <c r="F12027" s="186">
        <v>0</v>
      </c>
      <c r="G12027" s="185" t="s">
        <v>6096</v>
      </c>
      <c r="H12027" s="110" t="s">
        <v>6406</v>
      </c>
      <c r="I12027" s="110"/>
    </row>
    <row r="12028" spans="1:9" ht="11.25" customHeight="1" x14ac:dyDescent="0.2">
      <c r="A12028" s="181">
        <v>108768</v>
      </c>
      <c r="B12028" s="182" t="s">
        <v>5060</v>
      </c>
      <c r="C12028" s="182" t="s">
        <v>178</v>
      </c>
      <c r="D12028" s="183"/>
      <c r="E12028" s="188" t="s">
        <v>15193</v>
      </c>
      <c r="F12028" s="186">
        <v>0</v>
      </c>
      <c r="G12028" s="185" t="s">
        <v>6096</v>
      </c>
      <c r="H12028" s="110" t="s">
        <v>6440</v>
      </c>
      <c r="I12028" s="110"/>
    </row>
    <row r="12029" spans="1:9" ht="11.25" customHeight="1" x14ac:dyDescent="0.2">
      <c r="A12029" s="181">
        <v>108769</v>
      </c>
      <c r="B12029" s="182" t="s">
        <v>9454</v>
      </c>
      <c r="C12029" s="182" t="s">
        <v>178</v>
      </c>
      <c r="D12029" s="183"/>
      <c r="E12029" s="188" t="s">
        <v>15193</v>
      </c>
      <c r="F12029" s="186">
        <v>0</v>
      </c>
      <c r="G12029" s="185" t="s">
        <v>6096</v>
      </c>
      <c r="H12029" s="110" t="s">
        <v>6347</v>
      </c>
      <c r="I12029" s="110"/>
    </row>
    <row r="12030" spans="1:9" ht="11.25" customHeight="1" x14ac:dyDescent="0.2">
      <c r="A12030" s="181">
        <v>108770</v>
      </c>
      <c r="B12030" s="182" t="s">
        <v>9453</v>
      </c>
      <c r="C12030" s="182" t="s">
        <v>178</v>
      </c>
      <c r="D12030" s="183"/>
      <c r="E12030" s="188" t="s">
        <v>15193</v>
      </c>
      <c r="F12030" s="186">
        <v>0</v>
      </c>
      <c r="G12030" s="185" t="s">
        <v>6096</v>
      </c>
      <c r="H12030" s="110" t="s">
        <v>6440</v>
      </c>
      <c r="I12030" s="110"/>
    </row>
    <row r="12031" spans="1:9" ht="11.25" customHeight="1" x14ac:dyDescent="0.2">
      <c r="A12031" s="181">
        <v>108771</v>
      </c>
      <c r="B12031" s="182" t="s">
        <v>4500</v>
      </c>
      <c r="C12031" s="182" t="s">
        <v>183</v>
      </c>
      <c r="D12031" s="183"/>
      <c r="E12031" s="188" t="s">
        <v>15193</v>
      </c>
      <c r="F12031" s="186">
        <v>0</v>
      </c>
      <c r="G12031" s="185" t="s">
        <v>6507</v>
      </c>
      <c r="H12031" s="110" t="s">
        <v>6406</v>
      </c>
      <c r="I12031" s="110"/>
    </row>
    <row r="12032" spans="1:9" ht="11.25" customHeight="1" x14ac:dyDescent="0.2">
      <c r="A12032" s="181">
        <v>108772</v>
      </c>
      <c r="B12032" s="182" t="s">
        <v>5509</v>
      </c>
      <c r="C12032" s="182" t="s">
        <v>178</v>
      </c>
      <c r="D12032" s="183"/>
      <c r="E12032" s="188" t="s">
        <v>15193</v>
      </c>
      <c r="F12032" s="186">
        <v>0</v>
      </c>
      <c r="G12032" s="185" t="s">
        <v>6096</v>
      </c>
      <c r="H12032" s="110" t="s">
        <v>6406</v>
      </c>
      <c r="I12032" s="110"/>
    </row>
    <row r="12033" spans="1:9" ht="11.25" customHeight="1" x14ac:dyDescent="0.2">
      <c r="A12033" s="181">
        <v>108773</v>
      </c>
      <c r="B12033" s="182" t="s">
        <v>5510</v>
      </c>
      <c r="C12033" s="182" t="s">
        <v>178</v>
      </c>
      <c r="D12033" s="183"/>
      <c r="E12033" s="188" t="s">
        <v>15193</v>
      </c>
      <c r="F12033" s="186">
        <v>0</v>
      </c>
      <c r="G12033" s="185" t="s">
        <v>6096</v>
      </c>
      <c r="H12033" s="110" t="s">
        <v>6406</v>
      </c>
      <c r="I12033" s="110"/>
    </row>
    <row r="12034" spans="1:9" ht="11.25" customHeight="1" x14ac:dyDescent="0.2">
      <c r="A12034" s="181">
        <v>108774</v>
      </c>
      <c r="B12034" s="182" t="s">
        <v>9452</v>
      </c>
      <c r="C12034" s="182" t="s">
        <v>178</v>
      </c>
      <c r="D12034" s="183"/>
      <c r="E12034" s="188" t="s">
        <v>15193</v>
      </c>
      <c r="F12034" s="186">
        <v>0</v>
      </c>
      <c r="G12034" s="185" t="s">
        <v>14251</v>
      </c>
      <c r="H12034" s="110" t="s">
        <v>6345</v>
      </c>
      <c r="I12034" s="110"/>
    </row>
    <row r="12035" spans="1:9" ht="11.25" customHeight="1" x14ac:dyDescent="0.2">
      <c r="A12035" s="181">
        <v>108775</v>
      </c>
      <c r="B12035" s="182" t="s">
        <v>5514</v>
      </c>
      <c r="C12035" s="182" t="s">
        <v>178</v>
      </c>
      <c r="D12035" s="183"/>
      <c r="E12035" s="188" t="s">
        <v>15193</v>
      </c>
      <c r="F12035" s="186">
        <v>0</v>
      </c>
      <c r="G12035" s="185" t="s">
        <v>6096</v>
      </c>
      <c r="H12035" s="110" t="s">
        <v>6406</v>
      </c>
      <c r="I12035" s="110"/>
    </row>
    <row r="12036" spans="1:9" ht="11.25" customHeight="1" x14ac:dyDescent="0.2">
      <c r="A12036" s="181">
        <v>108776</v>
      </c>
      <c r="B12036" s="182" t="s">
        <v>5507</v>
      </c>
      <c r="C12036" s="182" t="s">
        <v>178</v>
      </c>
      <c r="D12036" s="183"/>
      <c r="E12036" s="188" t="s">
        <v>15193</v>
      </c>
      <c r="F12036" s="186">
        <v>0</v>
      </c>
      <c r="G12036" s="185" t="s">
        <v>14252</v>
      </c>
      <c r="H12036" s="110" t="s">
        <v>6746</v>
      </c>
      <c r="I12036" s="110"/>
    </row>
    <row r="12037" spans="1:9" ht="11.25" customHeight="1" x14ac:dyDescent="0.2">
      <c r="A12037" s="181">
        <v>108777</v>
      </c>
      <c r="B12037" s="182" t="s">
        <v>5513</v>
      </c>
      <c r="C12037" s="182" t="s">
        <v>178</v>
      </c>
      <c r="D12037" s="183"/>
      <c r="E12037" s="188" t="s">
        <v>15193</v>
      </c>
      <c r="F12037" s="186">
        <v>0</v>
      </c>
      <c r="G12037" s="185" t="s">
        <v>14253</v>
      </c>
      <c r="H12037" s="110" t="s">
        <v>6141</v>
      </c>
      <c r="I12037" s="110"/>
    </row>
    <row r="12038" spans="1:9" ht="11.25" customHeight="1" x14ac:dyDescent="0.2">
      <c r="A12038" s="110">
        <v>108778</v>
      </c>
      <c r="B12038" s="110" t="s">
        <v>9451</v>
      </c>
      <c r="C12038" s="110" t="s">
        <v>178</v>
      </c>
      <c r="D12038" s="183"/>
      <c r="E12038" s="110" t="s">
        <v>15193</v>
      </c>
      <c r="F12038" s="110">
        <v>0</v>
      </c>
      <c r="G12038" s="185" t="s">
        <v>6135</v>
      </c>
      <c r="H12038" s="110" t="s">
        <v>6130</v>
      </c>
      <c r="I12038" s="110"/>
    </row>
    <row r="12039" spans="1:9" ht="11.25" customHeight="1" x14ac:dyDescent="0.2">
      <c r="A12039" s="181">
        <v>108779</v>
      </c>
      <c r="B12039" s="182" t="s">
        <v>9450</v>
      </c>
      <c r="C12039" s="182" t="s">
        <v>178</v>
      </c>
      <c r="D12039" s="184"/>
      <c r="E12039" s="188" t="s">
        <v>15193</v>
      </c>
      <c r="F12039" s="186">
        <v>0</v>
      </c>
      <c r="G12039" s="185" t="s">
        <v>14256</v>
      </c>
      <c r="H12039" s="110" t="s">
        <v>6130</v>
      </c>
      <c r="I12039" s="110"/>
    </row>
    <row r="12040" spans="1:9" ht="11.25" customHeight="1" x14ac:dyDescent="0.2">
      <c r="A12040" s="110">
        <v>108780</v>
      </c>
      <c r="B12040" s="110" t="s">
        <v>5503</v>
      </c>
      <c r="C12040" s="110" t="s">
        <v>178</v>
      </c>
      <c r="D12040" s="183"/>
      <c r="E12040" s="110" t="s">
        <v>15193</v>
      </c>
      <c r="F12040" s="110">
        <v>0</v>
      </c>
      <c r="G12040" s="185" t="s">
        <v>14258</v>
      </c>
      <c r="H12040" s="110" t="s">
        <v>6221</v>
      </c>
      <c r="I12040" s="110"/>
    </row>
    <row r="12041" spans="1:9" ht="11.25" customHeight="1" x14ac:dyDescent="0.2">
      <c r="A12041" s="181">
        <v>108781</v>
      </c>
      <c r="B12041" s="182" t="s">
        <v>5414</v>
      </c>
      <c r="C12041" s="182" t="s">
        <v>178</v>
      </c>
      <c r="D12041" s="183"/>
      <c r="E12041" s="188" t="s">
        <v>15193</v>
      </c>
      <c r="F12041" s="186">
        <v>0</v>
      </c>
      <c r="G12041" s="185" t="s">
        <v>6096</v>
      </c>
      <c r="H12041" s="110" t="s">
        <v>6258</v>
      </c>
      <c r="I12041" s="110"/>
    </row>
    <row r="12042" spans="1:9" ht="11.25" customHeight="1" x14ac:dyDescent="0.2">
      <c r="A12042" s="181">
        <v>108782</v>
      </c>
      <c r="B12042" s="182" t="s">
        <v>5506</v>
      </c>
      <c r="C12042" s="182" t="s">
        <v>178</v>
      </c>
      <c r="D12042" s="184"/>
      <c r="E12042" s="188" t="s">
        <v>15193</v>
      </c>
      <c r="F12042" s="186">
        <v>0</v>
      </c>
      <c r="G12042" s="185" t="s">
        <v>6096</v>
      </c>
      <c r="H12042" s="110" t="s">
        <v>6258</v>
      </c>
      <c r="I12042" s="110"/>
    </row>
    <row r="12043" spans="1:9" ht="11.25" customHeight="1" x14ac:dyDescent="0.2">
      <c r="A12043" s="181">
        <v>108783</v>
      </c>
      <c r="B12043" s="182" t="s">
        <v>9449</v>
      </c>
      <c r="C12043" s="182" t="s">
        <v>178</v>
      </c>
      <c r="D12043" s="183"/>
      <c r="E12043" s="188" t="s">
        <v>15193</v>
      </c>
      <c r="F12043" s="186">
        <v>0</v>
      </c>
      <c r="G12043" s="185" t="s">
        <v>7037</v>
      </c>
      <c r="H12043" s="110" t="s">
        <v>6340</v>
      </c>
      <c r="I12043" s="110"/>
    </row>
    <row r="12044" spans="1:9" ht="11.25" customHeight="1" x14ac:dyDescent="0.2">
      <c r="A12044" s="181">
        <v>108784</v>
      </c>
      <c r="B12044" s="182" t="s">
        <v>5512</v>
      </c>
      <c r="C12044" s="182" t="s">
        <v>178</v>
      </c>
      <c r="D12044" s="183"/>
      <c r="E12044" s="188" t="s">
        <v>15193</v>
      </c>
      <c r="F12044" s="186">
        <v>0</v>
      </c>
      <c r="G12044" s="185" t="s">
        <v>6375</v>
      </c>
      <c r="H12044" s="110" t="s">
        <v>6340</v>
      </c>
      <c r="I12044" s="110"/>
    </row>
    <row r="12045" spans="1:9" ht="11.25" customHeight="1" x14ac:dyDescent="0.2">
      <c r="A12045" s="181">
        <v>108785</v>
      </c>
      <c r="B12045" s="182" t="s">
        <v>5508</v>
      </c>
      <c r="C12045" s="182" t="s">
        <v>178</v>
      </c>
      <c r="D12045" s="183"/>
      <c r="E12045" s="188" t="s">
        <v>15193</v>
      </c>
      <c r="F12045" s="186">
        <v>0</v>
      </c>
      <c r="G12045" s="185" t="s">
        <v>6096</v>
      </c>
      <c r="H12045" s="110" t="s">
        <v>6406</v>
      </c>
      <c r="I12045" s="110"/>
    </row>
    <row r="12046" spans="1:9" ht="11.25" customHeight="1" x14ac:dyDescent="0.2">
      <c r="A12046" s="181">
        <v>108786</v>
      </c>
      <c r="B12046" s="182" t="s">
        <v>4496</v>
      </c>
      <c r="C12046" s="182" t="s">
        <v>183</v>
      </c>
      <c r="D12046" s="183"/>
      <c r="E12046" s="188" t="s">
        <v>15193</v>
      </c>
      <c r="F12046" s="186">
        <v>0</v>
      </c>
      <c r="G12046" s="185" t="s">
        <v>6096</v>
      </c>
      <c r="H12046" s="110" t="s">
        <v>6406</v>
      </c>
      <c r="I12046" s="110"/>
    </row>
    <row r="12047" spans="1:9" ht="11.25" customHeight="1" x14ac:dyDescent="0.2">
      <c r="A12047" s="181">
        <v>108787</v>
      </c>
      <c r="B12047" s="182" t="s">
        <v>5519</v>
      </c>
      <c r="C12047" s="182" t="s">
        <v>178</v>
      </c>
      <c r="D12047" s="184"/>
      <c r="E12047" s="188" t="s">
        <v>15193</v>
      </c>
      <c r="F12047" s="186">
        <v>0</v>
      </c>
      <c r="G12047" s="185" t="s">
        <v>6096</v>
      </c>
      <c r="H12047" s="110" t="s">
        <v>6406</v>
      </c>
      <c r="I12047" s="110"/>
    </row>
    <row r="12048" spans="1:9" ht="11.25" customHeight="1" x14ac:dyDescent="0.2">
      <c r="A12048" s="181">
        <v>108788</v>
      </c>
      <c r="B12048" s="182" t="s">
        <v>5633</v>
      </c>
      <c r="C12048" s="182" t="s">
        <v>178</v>
      </c>
      <c r="D12048" s="184"/>
      <c r="E12048" s="188" t="s">
        <v>15193</v>
      </c>
      <c r="F12048" s="186">
        <v>0</v>
      </c>
      <c r="G12048" s="185" t="s">
        <v>6096</v>
      </c>
      <c r="H12048" s="110" t="s">
        <v>6406</v>
      </c>
      <c r="I12048" s="110"/>
    </row>
    <row r="12049" spans="1:9" ht="11.25" customHeight="1" x14ac:dyDescent="0.2">
      <c r="A12049" s="181">
        <v>108789</v>
      </c>
      <c r="B12049" s="182" t="s">
        <v>9448</v>
      </c>
      <c r="C12049" s="182" t="s">
        <v>178</v>
      </c>
      <c r="D12049" s="183"/>
      <c r="E12049" s="188" t="s">
        <v>15193</v>
      </c>
      <c r="F12049" s="186">
        <v>0</v>
      </c>
      <c r="G12049" s="185" t="s">
        <v>6096</v>
      </c>
      <c r="H12049" s="110" t="s">
        <v>6406</v>
      </c>
      <c r="I12049" s="110"/>
    </row>
    <row r="12050" spans="1:9" ht="11.25" customHeight="1" x14ac:dyDescent="0.2">
      <c r="A12050" s="181">
        <v>108790</v>
      </c>
      <c r="B12050" s="182" t="s">
        <v>4495</v>
      </c>
      <c r="C12050" s="182" t="s">
        <v>183</v>
      </c>
      <c r="D12050" s="184"/>
      <c r="E12050" s="188" t="s">
        <v>15193</v>
      </c>
      <c r="F12050" s="186">
        <v>0</v>
      </c>
      <c r="G12050" s="185" t="s">
        <v>6096</v>
      </c>
      <c r="H12050" s="110" t="s">
        <v>6406</v>
      </c>
      <c r="I12050" s="110"/>
    </row>
    <row r="12051" spans="1:9" ht="11.25" customHeight="1" x14ac:dyDescent="0.2">
      <c r="A12051" s="181">
        <v>108791</v>
      </c>
      <c r="B12051" s="182" t="s">
        <v>4483</v>
      </c>
      <c r="C12051" s="182" t="s">
        <v>183</v>
      </c>
      <c r="D12051" s="183">
        <v>45015</v>
      </c>
      <c r="E12051" s="188" t="s">
        <v>15194</v>
      </c>
      <c r="F12051" s="186">
        <v>0</v>
      </c>
      <c r="G12051" s="185" t="s">
        <v>14261</v>
      </c>
      <c r="H12051" s="110" t="s">
        <v>6141</v>
      </c>
      <c r="I12051" s="110"/>
    </row>
    <row r="12052" spans="1:9" ht="11.25" customHeight="1" x14ac:dyDescent="0.2">
      <c r="A12052" s="181">
        <v>108792</v>
      </c>
      <c r="B12052" s="182" t="s">
        <v>5177</v>
      </c>
      <c r="C12052" s="182" t="s">
        <v>171</v>
      </c>
      <c r="D12052" s="183"/>
      <c r="E12052" s="188" t="s">
        <v>15193</v>
      </c>
      <c r="F12052" s="186">
        <v>18554</v>
      </c>
      <c r="G12052" s="185" t="s">
        <v>6096</v>
      </c>
      <c r="H12052" s="110" t="s">
        <v>6168</v>
      </c>
      <c r="I12052" s="110"/>
    </row>
    <row r="12053" spans="1:9" ht="11.25" customHeight="1" x14ac:dyDescent="0.2">
      <c r="A12053" s="181">
        <v>108793</v>
      </c>
      <c r="B12053" s="182" t="s">
        <v>5632</v>
      </c>
      <c r="C12053" s="182" t="s">
        <v>178</v>
      </c>
      <c r="D12053" s="183">
        <v>44123</v>
      </c>
      <c r="E12053" s="188" t="s">
        <v>15196</v>
      </c>
      <c r="F12053" s="186">
        <v>0</v>
      </c>
      <c r="G12053" s="185" t="s">
        <v>14263</v>
      </c>
      <c r="H12053" s="110" t="s">
        <v>6340</v>
      </c>
      <c r="I12053" s="110"/>
    </row>
    <row r="12054" spans="1:9" ht="11.25" customHeight="1" x14ac:dyDescent="0.2">
      <c r="A12054" s="181">
        <v>108794</v>
      </c>
      <c r="B12054" s="182" t="s">
        <v>4638</v>
      </c>
      <c r="C12054" s="182" t="s">
        <v>178</v>
      </c>
      <c r="D12054" s="183"/>
      <c r="E12054" s="188" t="s">
        <v>15193</v>
      </c>
      <c r="F12054" s="186">
        <v>5394</v>
      </c>
      <c r="G12054" s="185" t="s">
        <v>6096</v>
      </c>
      <c r="H12054" s="110" t="s">
        <v>6168</v>
      </c>
      <c r="I12054" s="110"/>
    </row>
    <row r="12055" spans="1:9" ht="11.25" customHeight="1" x14ac:dyDescent="0.2">
      <c r="A12055" s="181">
        <v>108796</v>
      </c>
      <c r="B12055" s="182" t="s">
        <v>4486</v>
      </c>
      <c r="C12055" s="182" t="s">
        <v>183</v>
      </c>
      <c r="D12055" s="183"/>
      <c r="E12055" s="188" t="s">
        <v>15193</v>
      </c>
      <c r="F12055" s="186">
        <v>0</v>
      </c>
      <c r="G12055" s="185" t="s">
        <v>6096</v>
      </c>
      <c r="H12055" s="110" t="s">
        <v>6406</v>
      </c>
      <c r="I12055" s="110"/>
    </row>
    <row r="12056" spans="1:9" ht="11.25" customHeight="1" x14ac:dyDescent="0.2">
      <c r="A12056" s="181">
        <v>108797</v>
      </c>
      <c r="B12056" s="182" t="s">
        <v>5196</v>
      </c>
      <c r="C12056" s="182" t="s">
        <v>183</v>
      </c>
      <c r="D12056" s="183"/>
      <c r="E12056" s="188" t="s">
        <v>15193</v>
      </c>
      <c r="F12056" s="186">
        <v>0</v>
      </c>
      <c r="G12056" s="185" t="s">
        <v>11352</v>
      </c>
      <c r="H12056" s="110" t="s">
        <v>6362</v>
      </c>
      <c r="I12056" s="110"/>
    </row>
    <row r="12057" spans="1:9" ht="11.25" customHeight="1" x14ac:dyDescent="0.2">
      <c r="A12057" s="181">
        <v>108798</v>
      </c>
      <c r="B12057" s="182" t="s">
        <v>4498</v>
      </c>
      <c r="C12057" s="182" t="s">
        <v>183</v>
      </c>
      <c r="D12057" s="183"/>
      <c r="E12057" s="188" t="s">
        <v>15193</v>
      </c>
      <c r="F12057" s="186">
        <v>0</v>
      </c>
      <c r="G12057" s="185" t="s">
        <v>13681</v>
      </c>
      <c r="H12057" s="110" t="s">
        <v>6340</v>
      </c>
      <c r="I12057" s="110"/>
    </row>
    <row r="12058" spans="1:9" ht="11.25" customHeight="1" x14ac:dyDescent="0.2">
      <c r="A12058" s="181">
        <v>108799</v>
      </c>
      <c r="B12058" s="182" t="s">
        <v>9447</v>
      </c>
      <c r="C12058" s="182" t="s">
        <v>183</v>
      </c>
      <c r="D12058" s="183">
        <v>44725</v>
      </c>
      <c r="E12058" s="188" t="s">
        <v>7328</v>
      </c>
      <c r="F12058" s="186">
        <v>0</v>
      </c>
      <c r="G12058" s="185" t="s">
        <v>14266</v>
      </c>
      <c r="H12058" s="110" t="s">
        <v>9446</v>
      </c>
      <c r="I12058" s="110"/>
    </row>
    <row r="12059" spans="1:9" ht="11.25" customHeight="1" x14ac:dyDescent="0.2">
      <c r="A12059" s="181">
        <v>108800</v>
      </c>
      <c r="B12059" s="182" t="s">
        <v>4637</v>
      </c>
      <c r="C12059" s="182" t="s">
        <v>178</v>
      </c>
      <c r="D12059" s="184"/>
      <c r="E12059" s="188" t="s">
        <v>15193</v>
      </c>
      <c r="F12059" s="186">
        <v>7763</v>
      </c>
      <c r="G12059" s="185" t="s">
        <v>14267</v>
      </c>
      <c r="H12059" s="110" t="s">
        <v>6340</v>
      </c>
      <c r="I12059" s="110"/>
    </row>
    <row r="12060" spans="1:9" ht="11.25" customHeight="1" x14ac:dyDescent="0.2">
      <c r="A12060" s="181">
        <v>108802</v>
      </c>
      <c r="B12060" s="182" t="s">
        <v>4480</v>
      </c>
      <c r="C12060" s="182" t="s">
        <v>4481</v>
      </c>
      <c r="D12060" s="183">
        <v>43556</v>
      </c>
      <c r="E12060" s="188" t="s">
        <v>15195</v>
      </c>
      <c r="F12060" s="186">
        <v>0</v>
      </c>
      <c r="G12060" s="185" t="s">
        <v>13681</v>
      </c>
      <c r="H12060" s="110" t="s">
        <v>6340</v>
      </c>
      <c r="I12060" s="110"/>
    </row>
    <row r="12061" spans="1:9" ht="11.25" customHeight="1" x14ac:dyDescent="0.2">
      <c r="A12061" s="181">
        <v>108803</v>
      </c>
      <c r="B12061" s="182" t="s">
        <v>4499</v>
      </c>
      <c r="C12061" s="182" t="s">
        <v>183</v>
      </c>
      <c r="D12061" s="184"/>
      <c r="E12061" s="188" t="s">
        <v>15193</v>
      </c>
      <c r="F12061" s="186">
        <v>75500</v>
      </c>
      <c r="G12061" s="185" t="s">
        <v>14267</v>
      </c>
      <c r="H12061" s="110" t="s">
        <v>6340</v>
      </c>
      <c r="I12061" s="110"/>
    </row>
    <row r="12062" spans="1:9" ht="11.25" customHeight="1" x14ac:dyDescent="0.2">
      <c r="A12062" s="181">
        <v>108804</v>
      </c>
      <c r="B12062" s="182" t="s">
        <v>4491</v>
      </c>
      <c r="C12062" s="182" t="s">
        <v>4481</v>
      </c>
      <c r="D12062" s="183"/>
      <c r="E12062" s="188" t="s">
        <v>15193</v>
      </c>
      <c r="F12062" s="186">
        <v>0</v>
      </c>
      <c r="G12062" s="185" t="s">
        <v>14269</v>
      </c>
      <c r="H12062" s="110" t="s">
        <v>9446</v>
      </c>
      <c r="I12062" s="110"/>
    </row>
    <row r="12063" spans="1:9" ht="11.25" customHeight="1" x14ac:dyDescent="0.2">
      <c r="A12063" s="181">
        <v>108805</v>
      </c>
      <c r="B12063" s="182" t="s">
        <v>4468</v>
      </c>
      <c r="C12063" s="182" t="s">
        <v>183</v>
      </c>
      <c r="D12063" s="183"/>
      <c r="E12063" s="188" t="s">
        <v>15193</v>
      </c>
      <c r="F12063" s="186">
        <v>0</v>
      </c>
      <c r="G12063" s="185" t="s">
        <v>6096</v>
      </c>
      <c r="H12063" s="110" t="s">
        <v>6194</v>
      </c>
      <c r="I12063" s="110"/>
    </row>
    <row r="12064" spans="1:9" ht="11.25" customHeight="1" x14ac:dyDescent="0.2">
      <c r="A12064" s="181">
        <v>108806</v>
      </c>
      <c r="B12064" s="182" t="s">
        <v>5906</v>
      </c>
      <c r="C12064" s="182" t="s">
        <v>183</v>
      </c>
      <c r="D12064" s="184"/>
      <c r="E12064" s="188" t="s">
        <v>15193</v>
      </c>
      <c r="F12064" s="186">
        <v>0</v>
      </c>
      <c r="G12064" s="185" t="s">
        <v>7037</v>
      </c>
      <c r="H12064" s="110" t="s">
        <v>6340</v>
      </c>
      <c r="I12064" s="110"/>
    </row>
    <row r="12065" spans="1:9" ht="11.25" customHeight="1" x14ac:dyDescent="0.2">
      <c r="A12065" s="181">
        <v>108808</v>
      </c>
      <c r="B12065" s="182" t="s">
        <v>5187</v>
      </c>
      <c r="C12065" s="182" t="s">
        <v>183</v>
      </c>
      <c r="D12065" s="184"/>
      <c r="E12065" s="188" t="s">
        <v>15193</v>
      </c>
      <c r="F12065" s="186">
        <v>0</v>
      </c>
      <c r="G12065" s="185" t="s">
        <v>14270</v>
      </c>
      <c r="H12065" s="110" t="s">
        <v>9446</v>
      </c>
      <c r="I12065" s="110"/>
    </row>
    <row r="12066" spans="1:9" ht="11.25" customHeight="1" x14ac:dyDescent="0.2">
      <c r="A12066" s="181">
        <v>108809</v>
      </c>
      <c r="B12066" s="182" t="s">
        <v>4975</v>
      </c>
      <c r="C12066" s="182" t="s">
        <v>178</v>
      </c>
      <c r="D12066" s="183"/>
      <c r="E12066" s="188" t="s">
        <v>15193</v>
      </c>
      <c r="F12066" s="186">
        <v>0</v>
      </c>
      <c r="G12066" s="185" t="s">
        <v>14271</v>
      </c>
      <c r="H12066" s="110" t="s">
        <v>9446</v>
      </c>
      <c r="I12066" s="110"/>
    </row>
    <row r="12067" spans="1:9" ht="11.25" customHeight="1" x14ac:dyDescent="0.2">
      <c r="A12067" s="181">
        <v>108810</v>
      </c>
      <c r="B12067" s="182" t="s">
        <v>9445</v>
      </c>
      <c r="C12067" s="182" t="s">
        <v>4481</v>
      </c>
      <c r="D12067" s="183"/>
      <c r="E12067" s="188" t="s">
        <v>15193</v>
      </c>
      <c r="F12067" s="186">
        <v>0</v>
      </c>
      <c r="G12067" s="185" t="s">
        <v>14272</v>
      </c>
      <c r="H12067" s="110" t="s">
        <v>6406</v>
      </c>
      <c r="I12067" s="110"/>
    </row>
    <row r="12068" spans="1:9" ht="11.25" customHeight="1" x14ac:dyDescent="0.2">
      <c r="A12068" s="181">
        <v>108812</v>
      </c>
      <c r="B12068" s="182" t="s">
        <v>4734</v>
      </c>
      <c r="C12068" s="182" t="s">
        <v>178</v>
      </c>
      <c r="D12068" s="183"/>
      <c r="E12068" s="188" t="s">
        <v>15193</v>
      </c>
      <c r="F12068" s="186">
        <v>0</v>
      </c>
      <c r="G12068" s="185" t="s">
        <v>11541</v>
      </c>
      <c r="H12068" s="110" t="s">
        <v>6406</v>
      </c>
      <c r="I12068" s="110"/>
    </row>
    <row r="12069" spans="1:9" ht="11.25" customHeight="1" x14ac:dyDescent="0.2">
      <c r="A12069" s="181">
        <v>108813</v>
      </c>
      <c r="B12069" s="182" t="s">
        <v>5923</v>
      </c>
      <c r="C12069" s="182" t="s">
        <v>183</v>
      </c>
      <c r="D12069" s="184"/>
      <c r="E12069" s="188" t="s">
        <v>15193</v>
      </c>
      <c r="F12069" s="186">
        <v>0</v>
      </c>
      <c r="G12069" s="185" t="s">
        <v>13019</v>
      </c>
      <c r="H12069" s="110" t="s">
        <v>6356</v>
      </c>
      <c r="I12069" s="110"/>
    </row>
    <row r="12070" spans="1:9" ht="11.25" customHeight="1" x14ac:dyDescent="0.2">
      <c r="A12070" s="181">
        <v>108815</v>
      </c>
      <c r="B12070" s="182" t="s">
        <v>9444</v>
      </c>
      <c r="C12070" s="182" t="s">
        <v>178</v>
      </c>
      <c r="D12070" s="183"/>
      <c r="E12070" s="188" t="s">
        <v>15193</v>
      </c>
      <c r="F12070" s="186">
        <v>0</v>
      </c>
      <c r="G12070" s="185" t="s">
        <v>6096</v>
      </c>
      <c r="H12070" s="110" t="s">
        <v>6361</v>
      </c>
      <c r="I12070" s="110"/>
    </row>
    <row r="12071" spans="1:9" ht="11.25" customHeight="1" x14ac:dyDescent="0.2">
      <c r="A12071" s="181">
        <v>108816</v>
      </c>
      <c r="B12071" s="182" t="s">
        <v>5924</v>
      </c>
      <c r="C12071" s="182" t="s">
        <v>4481</v>
      </c>
      <c r="D12071" s="183"/>
      <c r="E12071" s="188" t="s">
        <v>15193</v>
      </c>
      <c r="F12071" s="186">
        <v>0</v>
      </c>
      <c r="G12071" s="185" t="s">
        <v>6375</v>
      </c>
      <c r="H12071" s="110" t="s">
        <v>6340</v>
      </c>
      <c r="I12071" s="110"/>
    </row>
    <row r="12072" spans="1:9" ht="11.25" customHeight="1" x14ac:dyDescent="0.2">
      <c r="A12072" s="181">
        <v>108817</v>
      </c>
      <c r="B12072" s="182" t="s">
        <v>9443</v>
      </c>
      <c r="C12072" s="182" t="s">
        <v>178</v>
      </c>
      <c r="D12072" s="183"/>
      <c r="E12072" s="188" t="s">
        <v>15193</v>
      </c>
      <c r="F12072" s="186">
        <v>0</v>
      </c>
      <c r="G12072" s="185" t="s">
        <v>6096</v>
      </c>
      <c r="H12072" s="110" t="s">
        <v>6356</v>
      </c>
      <c r="I12072" s="110"/>
    </row>
    <row r="12073" spans="1:9" ht="11.25" customHeight="1" x14ac:dyDescent="0.2">
      <c r="A12073" s="181">
        <v>108819</v>
      </c>
      <c r="B12073" s="182" t="s">
        <v>9442</v>
      </c>
      <c r="C12073" s="182" t="s">
        <v>4481</v>
      </c>
      <c r="D12073" s="183">
        <v>45013</v>
      </c>
      <c r="E12073" s="188" t="s">
        <v>15194</v>
      </c>
      <c r="F12073" s="186">
        <v>0</v>
      </c>
      <c r="G12073" s="185" t="s">
        <v>6096</v>
      </c>
      <c r="H12073" s="110" t="s">
        <v>6356</v>
      </c>
      <c r="I12073" s="110"/>
    </row>
    <row r="12074" spans="1:9" ht="11.25" customHeight="1" x14ac:dyDescent="0.2">
      <c r="A12074" s="181">
        <v>108821</v>
      </c>
      <c r="B12074" s="182" t="s">
        <v>6253</v>
      </c>
      <c r="C12074" s="182" t="s">
        <v>171</v>
      </c>
      <c r="D12074" s="183"/>
      <c r="E12074" s="188" t="s">
        <v>15193</v>
      </c>
      <c r="F12074" s="186">
        <v>2636</v>
      </c>
      <c r="G12074" s="185" t="s">
        <v>6096</v>
      </c>
      <c r="H12074" s="110" t="s">
        <v>6356</v>
      </c>
      <c r="I12074" s="110"/>
    </row>
    <row r="12075" spans="1:9" ht="11.25" customHeight="1" x14ac:dyDescent="0.2">
      <c r="A12075" s="181">
        <v>108822</v>
      </c>
      <c r="B12075" s="182" t="s">
        <v>5194</v>
      </c>
      <c r="C12075" s="182" t="s">
        <v>178</v>
      </c>
      <c r="D12075" s="183">
        <v>43802</v>
      </c>
      <c r="E12075" s="188" t="s">
        <v>15195</v>
      </c>
      <c r="F12075" s="186">
        <v>0</v>
      </c>
      <c r="G12075" s="185" t="s">
        <v>6667</v>
      </c>
      <c r="H12075" s="110" t="s">
        <v>6266</v>
      </c>
      <c r="I12075" s="110"/>
    </row>
    <row r="12076" spans="1:9" ht="11.25" customHeight="1" x14ac:dyDescent="0.2">
      <c r="A12076" s="181">
        <v>108824</v>
      </c>
      <c r="B12076" s="182" t="s">
        <v>4534</v>
      </c>
      <c r="C12076" s="182" t="s">
        <v>4481</v>
      </c>
      <c r="D12076" s="183"/>
      <c r="E12076" s="188" t="s">
        <v>15193</v>
      </c>
      <c r="F12076" s="186">
        <v>124564213.39</v>
      </c>
      <c r="G12076" s="185" t="s">
        <v>6096</v>
      </c>
      <c r="H12076" s="110" t="s">
        <v>6356</v>
      </c>
      <c r="I12076" s="110"/>
    </row>
    <row r="12077" spans="1:9" ht="11.25" customHeight="1" x14ac:dyDescent="0.2">
      <c r="A12077" s="181">
        <v>108825</v>
      </c>
      <c r="B12077" s="182" t="s">
        <v>5053</v>
      </c>
      <c r="C12077" s="182" t="s">
        <v>178</v>
      </c>
      <c r="D12077" s="183"/>
      <c r="E12077" s="188" t="s">
        <v>15193</v>
      </c>
      <c r="F12077" s="186">
        <v>0</v>
      </c>
      <c r="G12077" s="185" t="s">
        <v>6096</v>
      </c>
      <c r="H12077" s="110" t="s">
        <v>6356</v>
      </c>
      <c r="I12077" s="110"/>
    </row>
    <row r="12078" spans="1:9" ht="11.25" customHeight="1" x14ac:dyDescent="0.2">
      <c r="A12078" s="181">
        <v>108827</v>
      </c>
      <c r="B12078" s="182" t="s">
        <v>9441</v>
      </c>
      <c r="C12078" s="182" t="s">
        <v>4481</v>
      </c>
      <c r="D12078" s="183"/>
      <c r="E12078" s="188" t="s">
        <v>15193</v>
      </c>
      <c r="F12078" s="186">
        <v>0</v>
      </c>
      <c r="G12078" s="185" t="s">
        <v>6096</v>
      </c>
      <c r="H12078" s="110" t="s">
        <v>6356</v>
      </c>
      <c r="I12078" s="110"/>
    </row>
    <row r="12079" spans="1:9" ht="11.25" customHeight="1" x14ac:dyDescent="0.2">
      <c r="A12079" s="181">
        <v>108828</v>
      </c>
      <c r="B12079" s="182" t="s">
        <v>9440</v>
      </c>
      <c r="C12079" s="182" t="s">
        <v>178</v>
      </c>
      <c r="D12079" s="183"/>
      <c r="E12079" s="188" t="s">
        <v>15193</v>
      </c>
      <c r="F12079" s="186">
        <v>0</v>
      </c>
      <c r="G12079" s="185" t="s">
        <v>14276</v>
      </c>
      <c r="H12079" s="110" t="s">
        <v>6356</v>
      </c>
      <c r="I12079" s="110"/>
    </row>
    <row r="12080" spans="1:9" ht="11.25" customHeight="1" x14ac:dyDescent="0.2">
      <c r="A12080" s="181">
        <v>108829</v>
      </c>
      <c r="B12080" s="182" t="s">
        <v>4501</v>
      </c>
      <c r="C12080" s="182" t="s">
        <v>183</v>
      </c>
      <c r="D12080" s="183"/>
      <c r="E12080" s="188" t="s">
        <v>15193</v>
      </c>
      <c r="F12080" s="186">
        <v>0</v>
      </c>
      <c r="G12080" s="185" t="s">
        <v>14277</v>
      </c>
      <c r="H12080" s="110" t="s">
        <v>6356</v>
      </c>
      <c r="I12080" s="110"/>
    </row>
    <row r="12081" spans="1:9" ht="11.25" customHeight="1" x14ac:dyDescent="0.2">
      <c r="A12081" s="181">
        <v>108830</v>
      </c>
      <c r="B12081" s="182" t="s">
        <v>9439</v>
      </c>
      <c r="C12081" s="182" t="s">
        <v>183</v>
      </c>
      <c r="D12081" s="183"/>
      <c r="E12081" s="188" t="s">
        <v>15193</v>
      </c>
      <c r="F12081" s="186">
        <v>0</v>
      </c>
      <c r="G12081" s="185" t="s">
        <v>14278</v>
      </c>
      <c r="H12081" s="110" t="s">
        <v>6356</v>
      </c>
      <c r="I12081" s="110"/>
    </row>
    <row r="12082" spans="1:9" ht="11.25" customHeight="1" x14ac:dyDescent="0.2">
      <c r="A12082" s="181">
        <v>108831</v>
      </c>
      <c r="B12082" s="182" t="s">
        <v>9438</v>
      </c>
      <c r="C12082" s="182" t="s">
        <v>183</v>
      </c>
      <c r="D12082" s="183"/>
      <c r="E12082" s="188" t="s">
        <v>15193</v>
      </c>
      <c r="F12082" s="186">
        <v>0</v>
      </c>
      <c r="G12082" s="185" t="s">
        <v>14279</v>
      </c>
      <c r="H12082" s="110" t="s">
        <v>6356</v>
      </c>
      <c r="I12082" s="110"/>
    </row>
    <row r="12083" spans="1:9" ht="11.25" customHeight="1" x14ac:dyDescent="0.2">
      <c r="A12083" s="181">
        <v>108832</v>
      </c>
      <c r="B12083" s="182" t="s">
        <v>9437</v>
      </c>
      <c r="C12083" s="182" t="s">
        <v>183</v>
      </c>
      <c r="D12083" s="183"/>
      <c r="E12083" s="188" t="s">
        <v>15193</v>
      </c>
      <c r="F12083" s="186">
        <v>0</v>
      </c>
      <c r="G12083" s="185" t="s">
        <v>14281</v>
      </c>
      <c r="H12083" s="110" t="s">
        <v>6356</v>
      </c>
      <c r="I12083" s="110"/>
    </row>
    <row r="12084" spans="1:9" ht="11.25" customHeight="1" x14ac:dyDescent="0.2">
      <c r="A12084" s="181">
        <v>108833</v>
      </c>
      <c r="B12084" s="182" t="s">
        <v>4999</v>
      </c>
      <c r="C12084" s="182" t="s">
        <v>171</v>
      </c>
      <c r="D12084" s="183"/>
      <c r="E12084" s="188" t="s">
        <v>15193</v>
      </c>
      <c r="F12084" s="186">
        <v>0</v>
      </c>
      <c r="G12084" s="185" t="s">
        <v>14283</v>
      </c>
      <c r="H12084" s="110" t="s">
        <v>6356</v>
      </c>
      <c r="I12084" s="110"/>
    </row>
    <row r="12085" spans="1:9" ht="11.25" customHeight="1" x14ac:dyDescent="0.2">
      <c r="A12085" s="181">
        <v>108834</v>
      </c>
      <c r="B12085" s="182" t="s">
        <v>9436</v>
      </c>
      <c r="C12085" s="182" t="s">
        <v>183</v>
      </c>
      <c r="D12085" s="183"/>
      <c r="E12085" s="188" t="s">
        <v>15193</v>
      </c>
      <c r="F12085" s="186">
        <v>0</v>
      </c>
      <c r="G12085" s="185" t="s">
        <v>13019</v>
      </c>
      <c r="H12085" s="110" t="s">
        <v>6356</v>
      </c>
      <c r="I12085" s="110"/>
    </row>
    <row r="12086" spans="1:9" ht="11.25" customHeight="1" x14ac:dyDescent="0.2">
      <c r="A12086" s="181">
        <v>108835</v>
      </c>
      <c r="B12086" s="182" t="s">
        <v>9435</v>
      </c>
      <c r="C12086" s="182" t="s">
        <v>183</v>
      </c>
      <c r="D12086" s="183"/>
      <c r="E12086" s="188" t="s">
        <v>15193</v>
      </c>
      <c r="F12086" s="186">
        <v>0</v>
      </c>
      <c r="G12086" s="185" t="s">
        <v>13019</v>
      </c>
      <c r="H12086" s="110" t="s">
        <v>6356</v>
      </c>
      <c r="I12086" s="110"/>
    </row>
    <row r="12087" spans="1:9" ht="11.25" customHeight="1" x14ac:dyDescent="0.2">
      <c r="A12087" s="181">
        <v>108837</v>
      </c>
      <c r="B12087" s="182" t="s">
        <v>9434</v>
      </c>
      <c r="C12087" s="182" t="s">
        <v>178</v>
      </c>
      <c r="D12087" s="183"/>
      <c r="E12087" s="188" t="s">
        <v>15193</v>
      </c>
      <c r="F12087" s="186">
        <v>0</v>
      </c>
      <c r="G12087" s="185" t="s">
        <v>6096</v>
      </c>
      <c r="H12087" s="110" t="s">
        <v>6356</v>
      </c>
      <c r="I12087" s="110"/>
    </row>
    <row r="12088" spans="1:9" ht="11.25" customHeight="1" x14ac:dyDescent="0.2">
      <c r="A12088" s="181">
        <v>108838</v>
      </c>
      <c r="B12088" s="182" t="s">
        <v>9433</v>
      </c>
      <c r="C12088" s="182" t="s">
        <v>178</v>
      </c>
      <c r="D12088" s="183"/>
      <c r="E12088" s="188" t="s">
        <v>15193</v>
      </c>
      <c r="F12088" s="186">
        <v>0</v>
      </c>
      <c r="G12088" s="185" t="s">
        <v>6096</v>
      </c>
      <c r="H12088" s="110" t="s">
        <v>6194</v>
      </c>
      <c r="I12088" s="110"/>
    </row>
    <row r="12089" spans="1:9" ht="11.25" customHeight="1" x14ac:dyDescent="0.2">
      <c r="A12089" s="181">
        <v>108839</v>
      </c>
      <c r="B12089" s="182" t="s">
        <v>9432</v>
      </c>
      <c r="C12089" s="182" t="s">
        <v>178</v>
      </c>
      <c r="D12089" s="183"/>
      <c r="E12089" s="188" t="s">
        <v>15193</v>
      </c>
      <c r="F12089" s="186">
        <v>0</v>
      </c>
      <c r="G12089" s="185" t="s">
        <v>14288</v>
      </c>
      <c r="H12089" s="110" t="s">
        <v>6266</v>
      </c>
      <c r="I12089" s="110"/>
    </row>
    <row r="12090" spans="1:9" ht="11.25" customHeight="1" x14ac:dyDescent="0.2">
      <c r="A12090" s="181">
        <v>108840</v>
      </c>
      <c r="B12090" s="182" t="s">
        <v>5871</v>
      </c>
      <c r="C12090" s="182" t="s">
        <v>171</v>
      </c>
      <c r="D12090" s="183"/>
      <c r="E12090" s="188" t="s">
        <v>15193</v>
      </c>
      <c r="F12090" s="186">
        <v>0</v>
      </c>
      <c r="G12090" s="185" t="s">
        <v>14290</v>
      </c>
      <c r="H12090" s="110" t="s">
        <v>6266</v>
      </c>
      <c r="I12090" s="110"/>
    </row>
    <row r="12091" spans="1:9" ht="11.25" customHeight="1" x14ac:dyDescent="0.2">
      <c r="A12091" s="181">
        <v>108841</v>
      </c>
      <c r="B12091" s="182" t="s">
        <v>5872</v>
      </c>
      <c r="C12091" s="182" t="s">
        <v>171</v>
      </c>
      <c r="D12091" s="183"/>
      <c r="E12091" s="188" t="s">
        <v>15193</v>
      </c>
      <c r="F12091" s="186">
        <v>0</v>
      </c>
      <c r="G12091" s="185" t="s">
        <v>14292</v>
      </c>
      <c r="H12091" s="110" t="s">
        <v>6266</v>
      </c>
      <c r="I12091" s="110"/>
    </row>
    <row r="12092" spans="1:9" ht="11.25" customHeight="1" x14ac:dyDescent="0.2">
      <c r="A12092" s="181">
        <v>108842</v>
      </c>
      <c r="B12092" s="182" t="s">
        <v>4527</v>
      </c>
      <c r="C12092" s="182" t="s">
        <v>178</v>
      </c>
      <c r="D12092" s="183"/>
      <c r="E12092" s="188" t="s">
        <v>15193</v>
      </c>
      <c r="F12092" s="186">
        <v>0</v>
      </c>
      <c r="G12092" s="185" t="s">
        <v>14293</v>
      </c>
      <c r="H12092" s="110" t="s">
        <v>6543</v>
      </c>
      <c r="I12092" s="110"/>
    </row>
    <row r="12093" spans="1:9" ht="11.25" customHeight="1" x14ac:dyDescent="0.2">
      <c r="A12093" s="181">
        <v>108843</v>
      </c>
      <c r="B12093" s="182" t="s">
        <v>9431</v>
      </c>
      <c r="C12093" s="182" t="s">
        <v>178</v>
      </c>
      <c r="D12093" s="183"/>
      <c r="E12093" s="188" t="s">
        <v>15193</v>
      </c>
      <c r="F12093" s="186">
        <v>0</v>
      </c>
      <c r="G12093" s="185" t="s">
        <v>6096</v>
      </c>
      <c r="H12093" s="110" t="s">
        <v>6356</v>
      </c>
      <c r="I12093" s="110"/>
    </row>
    <row r="12094" spans="1:9" ht="11.25" customHeight="1" x14ac:dyDescent="0.2">
      <c r="A12094" s="181">
        <v>108844</v>
      </c>
      <c r="B12094" s="182" t="s">
        <v>5883</v>
      </c>
      <c r="C12094" s="182" t="s">
        <v>751</v>
      </c>
      <c r="D12094" s="183"/>
      <c r="E12094" s="188" t="s">
        <v>15193</v>
      </c>
      <c r="F12094" s="186">
        <v>0</v>
      </c>
      <c r="G12094" s="185" t="s">
        <v>13636</v>
      </c>
      <c r="H12094" s="110" t="s">
        <v>6356</v>
      </c>
      <c r="I12094" s="110"/>
    </row>
    <row r="12095" spans="1:9" ht="11.25" customHeight="1" x14ac:dyDescent="0.2">
      <c r="A12095" s="181">
        <v>108845</v>
      </c>
      <c r="B12095" s="182" t="s">
        <v>5901</v>
      </c>
      <c r="C12095" s="182" t="s">
        <v>4481</v>
      </c>
      <c r="D12095" s="183"/>
      <c r="E12095" s="188" t="s">
        <v>15193</v>
      </c>
      <c r="F12095" s="186">
        <v>0</v>
      </c>
      <c r="G12095" s="185" t="s">
        <v>14295</v>
      </c>
      <c r="H12095" s="110" t="s">
        <v>6543</v>
      </c>
      <c r="I12095" s="110"/>
    </row>
    <row r="12096" spans="1:9" ht="11.25" customHeight="1" x14ac:dyDescent="0.2">
      <c r="A12096" s="181">
        <v>108846</v>
      </c>
      <c r="B12096" s="182" t="s">
        <v>5944</v>
      </c>
      <c r="C12096" s="182" t="s">
        <v>178</v>
      </c>
      <c r="D12096" s="183"/>
      <c r="E12096" s="188" t="s">
        <v>15193</v>
      </c>
      <c r="F12096" s="186">
        <v>0</v>
      </c>
      <c r="G12096" s="185" t="s">
        <v>6096</v>
      </c>
      <c r="H12096" s="110" t="s">
        <v>6356</v>
      </c>
      <c r="I12096" s="110"/>
    </row>
    <row r="12097" spans="1:9" ht="11.25" customHeight="1" x14ac:dyDescent="0.2">
      <c r="A12097" s="181">
        <v>108847</v>
      </c>
      <c r="B12097" s="182" t="s">
        <v>5941</v>
      </c>
      <c r="C12097" s="182" t="s">
        <v>178</v>
      </c>
      <c r="D12097" s="183"/>
      <c r="E12097" s="188" t="s">
        <v>15193</v>
      </c>
      <c r="F12097" s="186">
        <v>0</v>
      </c>
      <c r="G12097" s="185" t="s">
        <v>6096</v>
      </c>
      <c r="H12097" s="110" t="s">
        <v>6356</v>
      </c>
      <c r="I12097" s="110"/>
    </row>
    <row r="12098" spans="1:9" ht="11.25" customHeight="1" x14ac:dyDescent="0.2">
      <c r="A12098" s="181">
        <v>108848</v>
      </c>
      <c r="B12098" s="182" t="s">
        <v>5940</v>
      </c>
      <c r="C12098" s="182" t="s">
        <v>178</v>
      </c>
      <c r="D12098" s="183"/>
      <c r="E12098" s="188" t="s">
        <v>15193</v>
      </c>
      <c r="F12098" s="186">
        <v>0</v>
      </c>
      <c r="G12098" s="185" t="s">
        <v>6096</v>
      </c>
      <c r="H12098" s="110" t="s">
        <v>6356</v>
      </c>
      <c r="I12098" s="110"/>
    </row>
    <row r="12099" spans="1:9" ht="11.25" customHeight="1" x14ac:dyDescent="0.2">
      <c r="A12099" s="181">
        <v>108849</v>
      </c>
      <c r="B12099" s="182" t="s">
        <v>5874</v>
      </c>
      <c r="C12099" s="182" t="s">
        <v>178</v>
      </c>
      <c r="D12099" s="183"/>
      <c r="E12099" s="188" t="s">
        <v>15193</v>
      </c>
      <c r="F12099" s="186">
        <v>0</v>
      </c>
      <c r="G12099" s="185" t="s">
        <v>6096</v>
      </c>
      <c r="H12099" s="110" t="s">
        <v>6356</v>
      </c>
      <c r="I12099" s="110"/>
    </row>
    <row r="12100" spans="1:9" ht="11.25" customHeight="1" x14ac:dyDescent="0.2">
      <c r="A12100" s="181">
        <v>108850</v>
      </c>
      <c r="B12100" s="182" t="s">
        <v>5880</v>
      </c>
      <c r="C12100" s="182" t="s">
        <v>178</v>
      </c>
      <c r="D12100" s="183"/>
      <c r="E12100" s="188" t="s">
        <v>15193</v>
      </c>
      <c r="F12100" s="186">
        <v>0</v>
      </c>
      <c r="G12100" s="185" t="s">
        <v>14300</v>
      </c>
      <c r="H12100" s="110" t="s">
        <v>6236</v>
      </c>
      <c r="I12100" s="110"/>
    </row>
    <row r="12101" spans="1:9" ht="11.25" customHeight="1" x14ac:dyDescent="0.2">
      <c r="A12101" s="181">
        <v>108851</v>
      </c>
      <c r="B12101" s="182" t="s">
        <v>5899</v>
      </c>
      <c r="C12101" s="182" t="s">
        <v>178</v>
      </c>
      <c r="D12101" s="183"/>
      <c r="E12101" s="188" t="s">
        <v>15193</v>
      </c>
      <c r="F12101" s="186">
        <v>0</v>
      </c>
      <c r="G12101" s="185" t="s">
        <v>14302</v>
      </c>
      <c r="H12101" s="110" t="s">
        <v>6236</v>
      </c>
      <c r="I12101" s="110"/>
    </row>
    <row r="12102" spans="1:9" ht="11.25" customHeight="1" x14ac:dyDescent="0.2">
      <c r="A12102" s="181">
        <v>108852</v>
      </c>
      <c r="B12102" s="182" t="s">
        <v>5933</v>
      </c>
      <c r="C12102" s="182" t="s">
        <v>4481</v>
      </c>
      <c r="D12102" s="183"/>
      <c r="E12102" s="188" t="s">
        <v>15193</v>
      </c>
      <c r="F12102" s="186">
        <v>0</v>
      </c>
      <c r="G12102" s="185" t="s">
        <v>6096</v>
      </c>
      <c r="H12102" s="110" t="s">
        <v>6356</v>
      </c>
      <c r="I12102" s="110"/>
    </row>
    <row r="12103" spans="1:9" ht="11.25" customHeight="1" x14ac:dyDescent="0.2">
      <c r="A12103" s="181">
        <v>108853</v>
      </c>
      <c r="B12103" s="182" t="s">
        <v>5890</v>
      </c>
      <c r="C12103" s="182" t="s">
        <v>178</v>
      </c>
      <c r="D12103" s="183"/>
      <c r="E12103" s="188" t="s">
        <v>15193</v>
      </c>
      <c r="F12103" s="186">
        <v>0</v>
      </c>
      <c r="G12103" s="185" t="s">
        <v>6096</v>
      </c>
      <c r="H12103" s="110" t="s">
        <v>6356</v>
      </c>
      <c r="I12103" s="110"/>
    </row>
    <row r="12104" spans="1:9" ht="11.25" customHeight="1" x14ac:dyDescent="0.2">
      <c r="A12104" s="181">
        <v>108854</v>
      </c>
      <c r="B12104" s="182" t="s">
        <v>5055</v>
      </c>
      <c r="C12104" s="182" t="s">
        <v>178</v>
      </c>
      <c r="D12104" s="183"/>
      <c r="E12104" s="188" t="s">
        <v>15193</v>
      </c>
      <c r="F12104" s="186">
        <v>0</v>
      </c>
      <c r="G12104" s="185" t="s">
        <v>14305</v>
      </c>
      <c r="H12104" s="110" t="s">
        <v>6236</v>
      </c>
      <c r="I12104" s="110"/>
    </row>
    <row r="12105" spans="1:9" ht="11.25" customHeight="1" x14ac:dyDescent="0.2">
      <c r="A12105" s="181">
        <v>108855</v>
      </c>
      <c r="B12105" s="182" t="s">
        <v>4612</v>
      </c>
      <c r="C12105" s="182" t="s">
        <v>178</v>
      </c>
      <c r="D12105" s="184">
        <v>43563</v>
      </c>
      <c r="E12105" s="188" t="s">
        <v>15195</v>
      </c>
      <c r="F12105" s="186">
        <v>0</v>
      </c>
      <c r="G12105" s="185" t="s">
        <v>14307</v>
      </c>
      <c r="H12105" s="110" t="s">
        <v>6266</v>
      </c>
      <c r="I12105" s="110"/>
    </row>
    <row r="12106" spans="1:9" ht="11.25" customHeight="1" x14ac:dyDescent="0.2">
      <c r="A12106" s="181">
        <v>108856</v>
      </c>
      <c r="B12106" s="182" t="s">
        <v>5417</v>
      </c>
      <c r="C12106" s="182" t="s">
        <v>171</v>
      </c>
      <c r="D12106" s="183"/>
      <c r="E12106" s="188" t="s">
        <v>15193</v>
      </c>
      <c r="F12106" s="186">
        <v>336175</v>
      </c>
      <c r="G12106" s="185" t="s">
        <v>14308</v>
      </c>
      <c r="H12106" s="110" t="s">
        <v>6543</v>
      </c>
      <c r="I12106" s="110"/>
    </row>
    <row r="12107" spans="1:9" ht="11.25" customHeight="1" x14ac:dyDescent="0.2">
      <c r="A12107" s="181">
        <v>108857</v>
      </c>
      <c r="B12107" s="182" t="s">
        <v>5428</v>
      </c>
      <c r="C12107" s="182" t="s">
        <v>178</v>
      </c>
      <c r="D12107" s="183"/>
      <c r="E12107" s="188" t="s">
        <v>15193</v>
      </c>
      <c r="F12107" s="186">
        <v>0</v>
      </c>
      <c r="G12107" s="185" t="s">
        <v>14309</v>
      </c>
      <c r="H12107" s="110" t="s">
        <v>6543</v>
      </c>
      <c r="I12107" s="110"/>
    </row>
    <row r="12108" spans="1:9" ht="11.25" customHeight="1" x14ac:dyDescent="0.2">
      <c r="A12108" s="181">
        <v>108858</v>
      </c>
      <c r="B12108" s="182" t="s">
        <v>5948</v>
      </c>
      <c r="C12108" s="182" t="s">
        <v>178</v>
      </c>
      <c r="D12108" s="183"/>
      <c r="E12108" s="188" t="s">
        <v>15193</v>
      </c>
      <c r="F12108" s="186">
        <v>0</v>
      </c>
      <c r="G12108" s="185" t="s">
        <v>14311</v>
      </c>
      <c r="H12108" s="110" t="s">
        <v>6543</v>
      </c>
      <c r="I12108" s="110"/>
    </row>
    <row r="12109" spans="1:9" ht="11.25" customHeight="1" x14ac:dyDescent="0.2">
      <c r="A12109" s="181">
        <v>108859</v>
      </c>
      <c r="B12109" s="182" t="s">
        <v>5920</v>
      </c>
      <c r="C12109" s="182" t="s">
        <v>178</v>
      </c>
      <c r="D12109" s="183">
        <v>43810</v>
      </c>
      <c r="E12109" s="188" t="s">
        <v>15195</v>
      </c>
      <c r="F12109" s="186">
        <v>0</v>
      </c>
      <c r="G12109" s="185" t="s">
        <v>7410</v>
      </c>
      <c r="H12109" s="110" t="s">
        <v>6361</v>
      </c>
      <c r="I12109" s="110"/>
    </row>
    <row r="12110" spans="1:9" ht="11.25" customHeight="1" x14ac:dyDescent="0.2">
      <c r="A12110" s="181">
        <v>108860</v>
      </c>
      <c r="B12110" s="182" t="s">
        <v>5873</v>
      </c>
      <c r="C12110" s="182" t="s">
        <v>178</v>
      </c>
      <c r="D12110" s="183"/>
      <c r="E12110" s="188" t="s">
        <v>15193</v>
      </c>
      <c r="F12110" s="186">
        <v>15240780</v>
      </c>
      <c r="G12110" s="185" t="s">
        <v>14313</v>
      </c>
      <c r="H12110" s="110" t="s">
        <v>6266</v>
      </c>
      <c r="I12110" s="110"/>
    </row>
    <row r="12111" spans="1:9" ht="11.25" customHeight="1" x14ac:dyDescent="0.2">
      <c r="A12111" s="181">
        <v>108861</v>
      </c>
      <c r="B12111" s="182" t="s">
        <v>5955</v>
      </c>
      <c r="C12111" s="182" t="s">
        <v>178</v>
      </c>
      <c r="D12111" s="184"/>
      <c r="E12111" s="188" t="s">
        <v>15193</v>
      </c>
      <c r="F12111" s="186">
        <v>0</v>
      </c>
      <c r="G12111" s="185" t="s">
        <v>14314</v>
      </c>
      <c r="H12111" s="110" t="s">
        <v>6543</v>
      </c>
      <c r="I12111" s="110"/>
    </row>
    <row r="12112" spans="1:9" ht="11.25" customHeight="1" x14ac:dyDescent="0.2">
      <c r="A12112" s="181">
        <v>108862</v>
      </c>
      <c r="B12112" s="182" t="s">
        <v>5954</v>
      </c>
      <c r="C12112" s="182" t="s">
        <v>178</v>
      </c>
      <c r="D12112" s="183"/>
      <c r="E12112" s="188" t="s">
        <v>15193</v>
      </c>
      <c r="F12112" s="186">
        <v>0</v>
      </c>
      <c r="G12112" s="185" t="s">
        <v>6096</v>
      </c>
      <c r="H12112" s="110" t="s">
        <v>6485</v>
      </c>
      <c r="I12112" s="110"/>
    </row>
    <row r="12113" spans="1:9" ht="11.25" customHeight="1" x14ac:dyDescent="0.2">
      <c r="A12113" s="181">
        <v>108863</v>
      </c>
      <c r="B12113" s="182" t="s">
        <v>5568</v>
      </c>
      <c r="C12113" s="182" t="s">
        <v>178</v>
      </c>
      <c r="D12113" s="183"/>
      <c r="E12113" s="188" t="s">
        <v>15193</v>
      </c>
      <c r="F12113" s="186">
        <v>0</v>
      </c>
      <c r="G12113" s="185" t="s">
        <v>6096</v>
      </c>
      <c r="H12113" s="110" t="s">
        <v>6949</v>
      </c>
      <c r="I12113" s="110"/>
    </row>
    <row r="12114" spans="1:9" ht="11.25" customHeight="1" x14ac:dyDescent="0.2">
      <c r="A12114" s="181">
        <v>108864</v>
      </c>
      <c r="B12114" s="182" t="s">
        <v>9430</v>
      </c>
      <c r="C12114" s="182" t="s">
        <v>178</v>
      </c>
      <c r="D12114" s="183"/>
      <c r="E12114" s="188" t="s">
        <v>15193</v>
      </c>
      <c r="F12114" s="186">
        <v>0</v>
      </c>
      <c r="G12114" s="185" t="s">
        <v>14316</v>
      </c>
      <c r="H12114" s="110" t="s">
        <v>7568</v>
      </c>
      <c r="I12114" s="110"/>
    </row>
    <row r="12115" spans="1:9" ht="11.25" customHeight="1" x14ac:dyDescent="0.2">
      <c r="A12115" s="181">
        <v>108865</v>
      </c>
      <c r="B12115" s="182" t="s">
        <v>5634</v>
      </c>
      <c r="C12115" s="182" t="s">
        <v>178</v>
      </c>
      <c r="D12115" s="183"/>
      <c r="E12115" s="188" t="s">
        <v>15193</v>
      </c>
      <c r="F12115" s="186">
        <v>0</v>
      </c>
      <c r="G12115" s="185" t="s">
        <v>6096</v>
      </c>
      <c r="H12115" s="110" t="s">
        <v>6272</v>
      </c>
      <c r="I12115" s="110"/>
    </row>
    <row r="12116" spans="1:9" ht="11.25" customHeight="1" x14ac:dyDescent="0.2">
      <c r="A12116" s="181">
        <v>108866</v>
      </c>
      <c r="B12116" s="182" t="s">
        <v>4592</v>
      </c>
      <c r="C12116" s="182" t="s">
        <v>178</v>
      </c>
      <c r="D12116" s="183"/>
      <c r="E12116" s="188" t="s">
        <v>15193</v>
      </c>
      <c r="F12116" s="186">
        <v>0</v>
      </c>
      <c r="G12116" s="185" t="s">
        <v>6096</v>
      </c>
      <c r="H12116" s="110" t="s">
        <v>6272</v>
      </c>
      <c r="I12116" s="110"/>
    </row>
    <row r="12117" spans="1:9" ht="11.25" customHeight="1" x14ac:dyDescent="0.2">
      <c r="A12117" s="181">
        <v>108867</v>
      </c>
      <c r="B12117" s="182" t="s">
        <v>5631</v>
      </c>
      <c r="C12117" s="182" t="s">
        <v>178</v>
      </c>
      <c r="D12117" s="183"/>
      <c r="E12117" s="188" t="s">
        <v>15193</v>
      </c>
      <c r="F12117" s="186">
        <v>0</v>
      </c>
      <c r="G12117" s="185" t="s">
        <v>6096</v>
      </c>
      <c r="H12117" s="110" t="s">
        <v>6272</v>
      </c>
      <c r="I12117" s="110"/>
    </row>
    <row r="12118" spans="1:9" ht="11.25" customHeight="1" x14ac:dyDescent="0.2">
      <c r="A12118" s="181">
        <v>108868</v>
      </c>
      <c r="B12118" s="182" t="s">
        <v>5630</v>
      </c>
      <c r="C12118" s="182" t="s">
        <v>178</v>
      </c>
      <c r="D12118" s="183"/>
      <c r="E12118" s="188" t="s">
        <v>15193</v>
      </c>
      <c r="F12118" s="186">
        <v>0</v>
      </c>
      <c r="G12118" s="185" t="s">
        <v>6096</v>
      </c>
      <c r="H12118" s="110" t="s">
        <v>7394</v>
      </c>
      <c r="I12118" s="110"/>
    </row>
    <row r="12119" spans="1:9" ht="11.25" customHeight="1" x14ac:dyDescent="0.2">
      <c r="A12119" s="181">
        <v>108869</v>
      </c>
      <c r="B12119" s="182" t="s">
        <v>5629</v>
      </c>
      <c r="C12119" s="182" t="s">
        <v>178</v>
      </c>
      <c r="D12119" s="183"/>
      <c r="E12119" s="188" t="s">
        <v>15193</v>
      </c>
      <c r="F12119" s="186">
        <v>0</v>
      </c>
      <c r="G12119" s="185" t="s">
        <v>6096</v>
      </c>
      <c r="H12119" s="110" t="s">
        <v>7394</v>
      </c>
      <c r="I12119" s="110"/>
    </row>
    <row r="12120" spans="1:9" ht="11.25" customHeight="1" x14ac:dyDescent="0.2">
      <c r="A12120" s="181">
        <v>108870</v>
      </c>
      <c r="B12120" s="182" t="s">
        <v>5628</v>
      </c>
      <c r="C12120" s="182" t="s">
        <v>178</v>
      </c>
      <c r="D12120" s="183"/>
      <c r="E12120" s="188" t="s">
        <v>15193</v>
      </c>
      <c r="F12120" s="186">
        <v>0</v>
      </c>
      <c r="G12120" s="185" t="s">
        <v>6096</v>
      </c>
      <c r="H12120" s="110" t="s">
        <v>7394</v>
      </c>
      <c r="I12120" s="110"/>
    </row>
    <row r="12121" spans="1:9" ht="11.25" customHeight="1" x14ac:dyDescent="0.2">
      <c r="A12121" s="181">
        <v>108871</v>
      </c>
      <c r="B12121" s="182" t="s">
        <v>5626</v>
      </c>
      <c r="C12121" s="182" t="s">
        <v>178</v>
      </c>
      <c r="D12121" s="183"/>
      <c r="E12121" s="188" t="s">
        <v>15193</v>
      </c>
      <c r="F12121" s="186">
        <v>0</v>
      </c>
      <c r="G12121" s="185" t="s">
        <v>6096</v>
      </c>
      <c r="H12121" s="110" t="s">
        <v>6949</v>
      </c>
      <c r="I12121" s="110"/>
    </row>
    <row r="12122" spans="1:9" ht="11.25" customHeight="1" x14ac:dyDescent="0.2">
      <c r="A12122" s="181">
        <v>108872</v>
      </c>
      <c r="B12122" s="182" t="s">
        <v>5627</v>
      </c>
      <c r="C12122" s="182" t="s">
        <v>178</v>
      </c>
      <c r="D12122" s="183"/>
      <c r="E12122" s="188" t="s">
        <v>15193</v>
      </c>
      <c r="F12122" s="186">
        <v>0</v>
      </c>
      <c r="G12122" s="185" t="s">
        <v>14320</v>
      </c>
      <c r="H12122" s="110" t="s">
        <v>6257</v>
      </c>
      <c r="I12122" s="110"/>
    </row>
    <row r="12123" spans="1:9" ht="11.25" customHeight="1" x14ac:dyDescent="0.2">
      <c r="A12123" s="181">
        <v>108873</v>
      </c>
      <c r="B12123" s="182" t="s">
        <v>5623</v>
      </c>
      <c r="C12123" s="182" t="s">
        <v>178</v>
      </c>
      <c r="D12123" s="183"/>
      <c r="E12123" s="188" t="s">
        <v>15193</v>
      </c>
      <c r="F12123" s="186">
        <v>0</v>
      </c>
      <c r="G12123" s="185" t="s">
        <v>6096</v>
      </c>
      <c r="H12123" s="110" t="s">
        <v>6370</v>
      </c>
      <c r="I12123" s="110"/>
    </row>
    <row r="12124" spans="1:9" ht="11.25" customHeight="1" x14ac:dyDescent="0.2">
      <c r="A12124" s="181">
        <v>108874</v>
      </c>
      <c r="B12124" s="182" t="s">
        <v>5625</v>
      </c>
      <c r="C12124" s="182" t="s">
        <v>178</v>
      </c>
      <c r="D12124" s="183"/>
      <c r="E12124" s="188" t="s">
        <v>15193</v>
      </c>
      <c r="F12124" s="186">
        <v>0</v>
      </c>
      <c r="G12124" s="185" t="s">
        <v>6096</v>
      </c>
      <c r="H12124" s="110" t="s">
        <v>6370</v>
      </c>
      <c r="I12124" s="110"/>
    </row>
    <row r="12125" spans="1:9" ht="11.25" customHeight="1" x14ac:dyDescent="0.2">
      <c r="A12125" s="181">
        <v>108875</v>
      </c>
      <c r="B12125" s="182" t="s">
        <v>9429</v>
      </c>
      <c r="C12125" s="182" t="s">
        <v>178</v>
      </c>
      <c r="D12125" s="184"/>
      <c r="E12125" s="188" t="s">
        <v>15193</v>
      </c>
      <c r="F12125" s="186">
        <v>0</v>
      </c>
      <c r="G12125" s="185" t="s">
        <v>6096</v>
      </c>
      <c r="H12125" s="110" t="s">
        <v>6370</v>
      </c>
      <c r="I12125" s="110"/>
    </row>
    <row r="12126" spans="1:9" ht="11.25" customHeight="1" x14ac:dyDescent="0.2">
      <c r="A12126" s="181">
        <v>108876</v>
      </c>
      <c r="B12126" s="182" t="s">
        <v>5474</v>
      </c>
      <c r="C12126" s="182" t="s">
        <v>183</v>
      </c>
      <c r="D12126" s="183"/>
      <c r="E12126" s="188" t="s">
        <v>15193</v>
      </c>
      <c r="F12126" s="186">
        <v>0</v>
      </c>
      <c r="G12126" s="185" t="s">
        <v>6096</v>
      </c>
      <c r="H12126" s="110" t="s">
        <v>6370</v>
      </c>
      <c r="I12126" s="110"/>
    </row>
    <row r="12127" spans="1:9" ht="11.25" customHeight="1" x14ac:dyDescent="0.2">
      <c r="A12127" s="181">
        <v>108877</v>
      </c>
      <c r="B12127" s="182" t="s">
        <v>5476</v>
      </c>
      <c r="C12127" s="182" t="s">
        <v>183</v>
      </c>
      <c r="D12127" s="183"/>
      <c r="E12127" s="188" t="s">
        <v>15193</v>
      </c>
      <c r="F12127" s="186">
        <v>0</v>
      </c>
      <c r="G12127" s="185" t="s">
        <v>7548</v>
      </c>
      <c r="H12127" s="110" t="s">
        <v>6280</v>
      </c>
      <c r="I12127" s="110"/>
    </row>
    <row r="12128" spans="1:9" ht="11.25" customHeight="1" x14ac:dyDescent="0.2">
      <c r="A12128" s="181">
        <v>108878</v>
      </c>
      <c r="B12128" s="182" t="s">
        <v>5475</v>
      </c>
      <c r="C12128" s="182" t="s">
        <v>183</v>
      </c>
      <c r="D12128" s="183"/>
      <c r="E12128" s="188" t="s">
        <v>15193</v>
      </c>
      <c r="F12128" s="186">
        <v>0</v>
      </c>
      <c r="G12128" s="185" t="s">
        <v>14325</v>
      </c>
      <c r="H12128" s="110" t="s">
        <v>6485</v>
      </c>
      <c r="I12128" s="110"/>
    </row>
    <row r="12129" spans="1:9" ht="11.25" customHeight="1" x14ac:dyDescent="0.2">
      <c r="A12129" s="181">
        <v>108879</v>
      </c>
      <c r="B12129" s="182" t="s">
        <v>9428</v>
      </c>
      <c r="C12129" s="182" t="s">
        <v>183</v>
      </c>
      <c r="D12129" s="183"/>
      <c r="E12129" s="188" t="s">
        <v>15193</v>
      </c>
      <c r="F12129" s="186">
        <v>0</v>
      </c>
      <c r="G12129" s="185" t="s">
        <v>14327</v>
      </c>
      <c r="H12129" s="110" t="s">
        <v>6356</v>
      </c>
      <c r="I12129" s="110"/>
    </row>
    <row r="12130" spans="1:9" ht="11.25" customHeight="1" x14ac:dyDescent="0.2">
      <c r="A12130" s="181">
        <v>108880</v>
      </c>
      <c r="B12130" s="182" t="s">
        <v>9427</v>
      </c>
      <c r="C12130" s="182" t="s">
        <v>178</v>
      </c>
      <c r="D12130" s="183"/>
      <c r="E12130" s="188" t="s">
        <v>15193</v>
      </c>
      <c r="F12130" s="186">
        <v>0</v>
      </c>
      <c r="G12130" s="185" t="s">
        <v>13478</v>
      </c>
      <c r="H12130" s="110" t="s">
        <v>6485</v>
      </c>
      <c r="I12130" s="110"/>
    </row>
    <row r="12131" spans="1:9" ht="11.25" customHeight="1" x14ac:dyDescent="0.2">
      <c r="A12131" s="181">
        <v>108881</v>
      </c>
      <c r="B12131" s="182" t="s">
        <v>5472</v>
      </c>
      <c r="C12131" s="182" t="s">
        <v>183</v>
      </c>
      <c r="D12131" s="184"/>
      <c r="E12131" s="188" t="s">
        <v>15193</v>
      </c>
      <c r="F12131" s="186">
        <v>0</v>
      </c>
      <c r="G12131" s="185" t="s">
        <v>13478</v>
      </c>
      <c r="H12131" s="110" t="s">
        <v>6485</v>
      </c>
      <c r="I12131" s="110"/>
    </row>
    <row r="12132" spans="1:9" ht="11.25" customHeight="1" x14ac:dyDescent="0.2">
      <c r="A12132" s="181">
        <v>108882</v>
      </c>
      <c r="B12132" s="182" t="s">
        <v>5427</v>
      </c>
      <c r="C12132" s="182" t="s">
        <v>171</v>
      </c>
      <c r="D12132" s="183"/>
      <c r="E12132" s="188" t="s">
        <v>15193</v>
      </c>
      <c r="F12132" s="186">
        <v>0</v>
      </c>
      <c r="G12132" s="185" t="s">
        <v>13478</v>
      </c>
      <c r="H12132" s="110" t="s">
        <v>6485</v>
      </c>
      <c r="I12132" s="110"/>
    </row>
    <row r="12133" spans="1:9" ht="11.25" customHeight="1" x14ac:dyDescent="0.2">
      <c r="A12133" s="181">
        <v>108883</v>
      </c>
      <c r="B12133" s="182" t="s">
        <v>9426</v>
      </c>
      <c r="C12133" s="182" t="s">
        <v>183</v>
      </c>
      <c r="D12133" s="183"/>
      <c r="E12133" s="188" t="s">
        <v>15193</v>
      </c>
      <c r="F12133" s="186">
        <v>0</v>
      </c>
      <c r="G12133" s="185" t="s">
        <v>14332</v>
      </c>
      <c r="H12133" s="110" t="s">
        <v>6485</v>
      </c>
      <c r="I12133" s="110"/>
    </row>
    <row r="12134" spans="1:9" ht="11.25" customHeight="1" x14ac:dyDescent="0.2">
      <c r="A12134" s="181">
        <v>108884</v>
      </c>
      <c r="B12134" s="182" t="s">
        <v>5830</v>
      </c>
      <c r="C12134" s="182" t="s">
        <v>171</v>
      </c>
      <c r="D12134" s="183"/>
      <c r="E12134" s="188" t="s">
        <v>15193</v>
      </c>
      <c r="F12134" s="186">
        <v>0</v>
      </c>
      <c r="G12134" s="185" t="s">
        <v>13478</v>
      </c>
      <c r="H12134" s="110" t="s">
        <v>6485</v>
      </c>
      <c r="I12134" s="110"/>
    </row>
    <row r="12135" spans="1:9" ht="11.25" customHeight="1" x14ac:dyDescent="0.2">
      <c r="A12135" s="181">
        <v>108885</v>
      </c>
      <c r="B12135" s="182" t="s">
        <v>9425</v>
      </c>
      <c r="C12135" s="182" t="s">
        <v>183</v>
      </c>
      <c r="D12135" s="183"/>
      <c r="E12135" s="188" t="s">
        <v>15193</v>
      </c>
      <c r="F12135" s="186">
        <v>0</v>
      </c>
      <c r="G12135" s="185" t="s">
        <v>13478</v>
      </c>
      <c r="H12135" s="110" t="s">
        <v>6485</v>
      </c>
      <c r="I12135" s="110"/>
    </row>
    <row r="12136" spans="1:9" ht="11.25" customHeight="1" x14ac:dyDescent="0.2">
      <c r="A12136" s="181">
        <v>108886</v>
      </c>
      <c r="B12136" s="182" t="s">
        <v>9424</v>
      </c>
      <c r="C12136" s="182" t="s">
        <v>178</v>
      </c>
      <c r="D12136" s="184"/>
      <c r="E12136" s="188" t="s">
        <v>15193</v>
      </c>
      <c r="F12136" s="186">
        <v>0</v>
      </c>
      <c r="G12136" s="185" t="s">
        <v>14335</v>
      </c>
      <c r="H12136" s="110" t="s">
        <v>6485</v>
      </c>
      <c r="I12136" s="110"/>
    </row>
    <row r="12137" spans="1:9" ht="11.25" customHeight="1" x14ac:dyDescent="0.2">
      <c r="A12137" s="181">
        <v>108887</v>
      </c>
      <c r="B12137" s="182" t="s">
        <v>5624</v>
      </c>
      <c r="C12137" s="182" t="s">
        <v>178</v>
      </c>
      <c r="D12137" s="183"/>
      <c r="E12137" s="188" t="s">
        <v>15193</v>
      </c>
      <c r="F12137" s="186">
        <v>0</v>
      </c>
      <c r="G12137" s="185" t="s">
        <v>6096</v>
      </c>
      <c r="H12137" s="110" t="s">
        <v>6949</v>
      </c>
      <c r="I12137" s="110"/>
    </row>
    <row r="12138" spans="1:9" ht="11.25" customHeight="1" x14ac:dyDescent="0.2">
      <c r="A12138" s="181">
        <v>108888</v>
      </c>
      <c r="B12138" s="182" t="s">
        <v>5749</v>
      </c>
      <c r="C12138" s="182" t="s">
        <v>178</v>
      </c>
      <c r="D12138" s="183"/>
      <c r="E12138" s="188" t="s">
        <v>15193</v>
      </c>
      <c r="F12138" s="186">
        <v>0</v>
      </c>
      <c r="G12138" s="185" t="s">
        <v>6096</v>
      </c>
      <c r="H12138" s="110" t="s">
        <v>6168</v>
      </c>
      <c r="I12138" s="110"/>
    </row>
    <row r="12139" spans="1:9" ht="11.25" customHeight="1" x14ac:dyDescent="0.2">
      <c r="A12139" s="181">
        <v>108889</v>
      </c>
      <c r="B12139" s="182" t="s">
        <v>5622</v>
      </c>
      <c r="C12139" s="182" t="s">
        <v>178</v>
      </c>
      <c r="D12139" s="183"/>
      <c r="E12139" s="188" t="s">
        <v>15193</v>
      </c>
      <c r="F12139" s="186">
        <v>0</v>
      </c>
      <c r="G12139" s="185" t="s">
        <v>11566</v>
      </c>
      <c r="H12139" s="110" t="s">
        <v>7568</v>
      </c>
      <c r="I12139" s="110"/>
    </row>
    <row r="12140" spans="1:9" ht="11.25" customHeight="1" x14ac:dyDescent="0.2">
      <c r="A12140" s="181">
        <v>108890</v>
      </c>
      <c r="B12140" s="182" t="s">
        <v>5517</v>
      </c>
      <c r="C12140" s="182" t="s">
        <v>171</v>
      </c>
      <c r="D12140" s="183"/>
      <c r="E12140" s="188" t="s">
        <v>15193</v>
      </c>
      <c r="F12140" s="186">
        <v>0</v>
      </c>
      <c r="G12140" s="185" t="s">
        <v>6096</v>
      </c>
      <c r="H12140" s="110" t="s">
        <v>6178</v>
      </c>
      <c r="I12140" s="110"/>
    </row>
    <row r="12141" spans="1:9" ht="11.25" customHeight="1" x14ac:dyDescent="0.2">
      <c r="A12141" s="181">
        <v>108891</v>
      </c>
      <c r="B12141" s="182" t="s">
        <v>5847</v>
      </c>
      <c r="C12141" s="182" t="s">
        <v>178</v>
      </c>
      <c r="D12141" s="183"/>
      <c r="E12141" s="188" t="s">
        <v>15193</v>
      </c>
      <c r="F12141" s="186">
        <v>0</v>
      </c>
      <c r="G12141" s="185" t="s">
        <v>6096</v>
      </c>
      <c r="H12141" s="110" t="s">
        <v>6178</v>
      </c>
      <c r="I12141" s="110"/>
    </row>
    <row r="12142" spans="1:9" ht="11.25" customHeight="1" x14ac:dyDescent="0.2">
      <c r="A12142" s="181">
        <v>108892</v>
      </c>
      <c r="B12142" s="182" t="s">
        <v>9423</v>
      </c>
      <c r="C12142" s="182" t="s">
        <v>178</v>
      </c>
      <c r="D12142" s="183"/>
      <c r="E12142" s="188" t="s">
        <v>15193</v>
      </c>
      <c r="F12142" s="186">
        <v>0</v>
      </c>
      <c r="G12142" s="185" t="s">
        <v>6096</v>
      </c>
      <c r="H12142" s="110" t="s">
        <v>6205</v>
      </c>
      <c r="I12142" s="110"/>
    </row>
    <row r="12143" spans="1:9" ht="11.25" customHeight="1" x14ac:dyDescent="0.2">
      <c r="A12143" s="181">
        <v>108893</v>
      </c>
      <c r="B12143" s="182" t="s">
        <v>5846</v>
      </c>
      <c r="C12143" s="182" t="s">
        <v>178</v>
      </c>
      <c r="D12143" s="183">
        <v>43809</v>
      </c>
      <c r="E12143" s="188" t="s">
        <v>15195</v>
      </c>
      <c r="F12143" s="186">
        <v>0</v>
      </c>
      <c r="G12143" s="185" t="s">
        <v>6373</v>
      </c>
      <c r="H12143" s="110" t="s">
        <v>6374</v>
      </c>
      <c r="I12143" s="110"/>
    </row>
    <row r="12144" spans="1:9" ht="11.25" customHeight="1" x14ac:dyDescent="0.2">
      <c r="A12144" s="181">
        <v>108894</v>
      </c>
      <c r="B12144" s="182" t="s">
        <v>5845</v>
      </c>
      <c r="C12144" s="182" t="s">
        <v>178</v>
      </c>
      <c r="D12144" s="183"/>
      <c r="E12144" s="188" t="s">
        <v>15193</v>
      </c>
      <c r="F12144" s="186">
        <v>669508.01</v>
      </c>
      <c r="G12144" s="185" t="s">
        <v>11374</v>
      </c>
      <c r="H12144" s="110" t="s">
        <v>6374</v>
      </c>
      <c r="I12144" s="110"/>
    </row>
    <row r="12145" spans="1:9" ht="11.25" customHeight="1" x14ac:dyDescent="0.2">
      <c r="A12145" s="181">
        <v>108895</v>
      </c>
      <c r="B12145" s="182" t="s">
        <v>5748</v>
      </c>
      <c r="C12145" s="182" t="s">
        <v>178</v>
      </c>
      <c r="D12145" s="183"/>
      <c r="E12145" s="188" t="s">
        <v>15193</v>
      </c>
      <c r="F12145" s="186">
        <v>0</v>
      </c>
      <c r="G12145" s="185" t="s">
        <v>14340</v>
      </c>
      <c r="H12145" s="110" t="s">
        <v>6347</v>
      </c>
      <c r="I12145" s="110"/>
    </row>
    <row r="12146" spans="1:9" ht="11.25" customHeight="1" x14ac:dyDescent="0.2">
      <c r="A12146" s="181">
        <v>108896</v>
      </c>
      <c r="B12146" s="182" t="s">
        <v>9422</v>
      </c>
      <c r="C12146" s="182" t="s">
        <v>178</v>
      </c>
      <c r="D12146" s="184"/>
      <c r="E12146" s="188" t="s">
        <v>15193</v>
      </c>
      <c r="F12146" s="186">
        <v>0</v>
      </c>
      <c r="G12146" s="185" t="s">
        <v>14342</v>
      </c>
      <c r="H12146" s="110" t="s">
        <v>6347</v>
      </c>
      <c r="I12146" s="110"/>
    </row>
    <row r="12147" spans="1:9" ht="11.25" customHeight="1" x14ac:dyDescent="0.2">
      <c r="A12147" s="181">
        <v>108897</v>
      </c>
      <c r="B12147" s="182" t="s">
        <v>5653</v>
      </c>
      <c r="C12147" s="182" t="s">
        <v>183</v>
      </c>
      <c r="D12147" s="183"/>
      <c r="E12147" s="188" t="s">
        <v>15193</v>
      </c>
      <c r="F12147" s="186">
        <v>0</v>
      </c>
      <c r="G12147" s="185" t="s">
        <v>6636</v>
      </c>
      <c r="H12147" s="110" t="s">
        <v>6347</v>
      </c>
      <c r="I12147" s="110"/>
    </row>
    <row r="12148" spans="1:9" ht="11.25" customHeight="1" x14ac:dyDescent="0.2">
      <c r="A12148" s="181">
        <v>108898</v>
      </c>
      <c r="B12148" s="182" t="s">
        <v>5621</v>
      </c>
      <c r="C12148" s="182" t="s">
        <v>178</v>
      </c>
      <c r="D12148" s="183"/>
      <c r="E12148" s="188" t="s">
        <v>15193</v>
      </c>
      <c r="F12148" s="186">
        <v>0</v>
      </c>
      <c r="G12148" s="185" t="s">
        <v>14344</v>
      </c>
      <c r="H12148" s="110" t="s">
        <v>6130</v>
      </c>
      <c r="I12148" s="110"/>
    </row>
    <row r="12149" spans="1:9" ht="11.25" customHeight="1" x14ac:dyDescent="0.2">
      <c r="A12149" s="181">
        <v>108899</v>
      </c>
      <c r="B12149" s="182" t="s">
        <v>5620</v>
      </c>
      <c r="C12149" s="182" t="s">
        <v>178</v>
      </c>
      <c r="D12149" s="183"/>
      <c r="E12149" s="188" t="s">
        <v>15193</v>
      </c>
      <c r="F12149" s="186">
        <v>0</v>
      </c>
      <c r="G12149" s="185" t="s">
        <v>14345</v>
      </c>
      <c r="H12149" s="110" t="s">
        <v>6560</v>
      </c>
      <c r="I12149" s="110"/>
    </row>
    <row r="12150" spans="1:9" ht="11.25" customHeight="1" x14ac:dyDescent="0.2">
      <c r="A12150" s="181">
        <v>108900</v>
      </c>
      <c r="B12150" s="182" t="s">
        <v>5619</v>
      </c>
      <c r="C12150" s="182" t="s">
        <v>178</v>
      </c>
      <c r="D12150" s="183"/>
      <c r="E12150" s="188" t="s">
        <v>15193</v>
      </c>
      <c r="F12150" s="186">
        <v>0</v>
      </c>
      <c r="G12150" s="185" t="s">
        <v>14346</v>
      </c>
      <c r="H12150" s="110" t="s">
        <v>6560</v>
      </c>
      <c r="I12150" s="110"/>
    </row>
    <row r="12151" spans="1:9" ht="11.25" customHeight="1" x14ac:dyDescent="0.2">
      <c r="A12151" s="181">
        <v>108901</v>
      </c>
      <c r="B12151" s="182" t="s">
        <v>5516</v>
      </c>
      <c r="C12151" s="182" t="s">
        <v>171</v>
      </c>
      <c r="D12151" s="183"/>
      <c r="E12151" s="188" t="s">
        <v>15193</v>
      </c>
      <c r="F12151" s="186">
        <v>0</v>
      </c>
      <c r="G12151" s="185" t="s">
        <v>14348</v>
      </c>
      <c r="H12151" s="110" t="s">
        <v>6347</v>
      </c>
      <c r="I12151" s="110"/>
    </row>
    <row r="12152" spans="1:9" ht="11.25" customHeight="1" x14ac:dyDescent="0.2">
      <c r="A12152" s="181">
        <v>108902</v>
      </c>
      <c r="B12152" s="182" t="s">
        <v>5618</v>
      </c>
      <c r="C12152" s="182" t="s">
        <v>178</v>
      </c>
      <c r="D12152" s="183"/>
      <c r="E12152" s="188" t="s">
        <v>15193</v>
      </c>
      <c r="F12152" s="186">
        <v>0</v>
      </c>
      <c r="G12152" s="185" t="s">
        <v>6636</v>
      </c>
      <c r="H12152" s="110" t="s">
        <v>6347</v>
      </c>
      <c r="I12152" s="110"/>
    </row>
    <row r="12153" spans="1:9" ht="11.25" customHeight="1" x14ac:dyDescent="0.2">
      <c r="A12153" s="181">
        <v>108903</v>
      </c>
      <c r="B12153" s="182" t="s">
        <v>5515</v>
      </c>
      <c r="C12153" s="182" t="s">
        <v>171</v>
      </c>
      <c r="D12153" s="183"/>
      <c r="E12153" s="188" t="s">
        <v>15193</v>
      </c>
      <c r="F12153" s="186">
        <v>0</v>
      </c>
      <c r="G12153" s="185" t="s">
        <v>14351</v>
      </c>
      <c r="H12153" s="110" t="s">
        <v>6340</v>
      </c>
      <c r="I12153" s="110"/>
    </row>
    <row r="12154" spans="1:9" ht="11.25" customHeight="1" x14ac:dyDescent="0.2">
      <c r="A12154" s="181">
        <v>108904</v>
      </c>
      <c r="B12154" s="182" t="s">
        <v>5650</v>
      </c>
      <c r="C12154" s="182" t="s">
        <v>183</v>
      </c>
      <c r="D12154" s="183"/>
      <c r="E12154" s="188" t="s">
        <v>15193</v>
      </c>
      <c r="F12154" s="186">
        <v>0</v>
      </c>
      <c r="G12154" s="185" t="s">
        <v>6096</v>
      </c>
      <c r="H12154" s="110" t="s">
        <v>6440</v>
      </c>
      <c r="I12154" s="110"/>
    </row>
    <row r="12155" spans="1:9" ht="11.25" customHeight="1" x14ac:dyDescent="0.2">
      <c r="A12155" s="181">
        <v>108905</v>
      </c>
      <c r="B12155" s="182" t="s">
        <v>5640</v>
      </c>
      <c r="C12155" s="182" t="s">
        <v>178</v>
      </c>
      <c r="D12155" s="183">
        <v>43745</v>
      </c>
      <c r="E12155" s="188" t="s">
        <v>15195</v>
      </c>
      <c r="F12155" s="186">
        <v>0</v>
      </c>
      <c r="G12155" s="185" t="s">
        <v>14352</v>
      </c>
      <c r="H12155" s="110" t="s">
        <v>6560</v>
      </c>
      <c r="I12155" s="110"/>
    </row>
    <row r="12156" spans="1:9" ht="11.25" customHeight="1" x14ac:dyDescent="0.2">
      <c r="A12156" s="181">
        <v>108906</v>
      </c>
      <c r="B12156" s="182" t="s">
        <v>5617</v>
      </c>
      <c r="C12156" s="182" t="s">
        <v>178</v>
      </c>
      <c r="D12156" s="183"/>
      <c r="E12156" s="188" t="s">
        <v>15193</v>
      </c>
      <c r="F12156" s="186">
        <v>123092.01</v>
      </c>
      <c r="G12156" s="185" t="s">
        <v>14354</v>
      </c>
      <c r="H12156" s="110" t="s">
        <v>6664</v>
      </c>
      <c r="I12156" s="110"/>
    </row>
    <row r="12157" spans="1:9" ht="11.25" customHeight="1" x14ac:dyDescent="0.2">
      <c r="A12157" s="181">
        <v>108907</v>
      </c>
      <c r="B12157" s="182" t="s">
        <v>5638</v>
      </c>
      <c r="C12157" s="182" t="s">
        <v>178</v>
      </c>
      <c r="D12157" s="183"/>
      <c r="E12157" s="188" t="s">
        <v>15193</v>
      </c>
      <c r="F12157" s="186">
        <v>0</v>
      </c>
      <c r="G12157" s="185" t="s">
        <v>6096</v>
      </c>
      <c r="H12157" s="110" t="s">
        <v>6340</v>
      </c>
      <c r="I12157" s="110"/>
    </row>
    <row r="12158" spans="1:9" ht="11.25" customHeight="1" x14ac:dyDescent="0.2">
      <c r="A12158" s="181">
        <v>108908</v>
      </c>
      <c r="B12158" s="182" t="s">
        <v>5751</v>
      </c>
      <c r="C12158" s="182" t="s">
        <v>178</v>
      </c>
      <c r="D12158" s="183"/>
      <c r="E12158" s="188" t="s">
        <v>15193</v>
      </c>
      <c r="F12158" s="186">
        <v>0</v>
      </c>
      <c r="G12158" s="185" t="s">
        <v>6636</v>
      </c>
      <c r="H12158" s="110" t="s">
        <v>6664</v>
      </c>
      <c r="I12158" s="110"/>
    </row>
    <row r="12159" spans="1:9" ht="11.25" customHeight="1" x14ac:dyDescent="0.2">
      <c r="A12159" s="181">
        <v>108909</v>
      </c>
      <c r="B12159" s="182" t="s">
        <v>9421</v>
      </c>
      <c r="C12159" s="182" t="s">
        <v>171</v>
      </c>
      <c r="D12159" s="183"/>
      <c r="E12159" s="188" t="s">
        <v>15193</v>
      </c>
      <c r="F12159" s="186">
        <v>0</v>
      </c>
      <c r="G12159" s="185" t="s">
        <v>6636</v>
      </c>
      <c r="H12159" s="110" t="s">
        <v>6664</v>
      </c>
      <c r="I12159" s="110"/>
    </row>
    <row r="12160" spans="1:9" ht="11.25" customHeight="1" x14ac:dyDescent="0.2">
      <c r="A12160" s="181">
        <v>108910</v>
      </c>
      <c r="B12160" s="182" t="s">
        <v>5708</v>
      </c>
      <c r="C12160" s="182" t="s">
        <v>178</v>
      </c>
      <c r="D12160" s="183"/>
      <c r="E12160" s="188" t="s">
        <v>15193</v>
      </c>
      <c r="F12160" s="186">
        <v>0</v>
      </c>
      <c r="G12160" s="185" t="s">
        <v>14359</v>
      </c>
      <c r="H12160" s="110" t="s">
        <v>6664</v>
      </c>
      <c r="I12160" s="110"/>
    </row>
    <row r="12161" spans="1:9" ht="11.25" customHeight="1" x14ac:dyDescent="0.2">
      <c r="A12161" s="181">
        <v>108911</v>
      </c>
      <c r="B12161" s="182" t="s">
        <v>5709</v>
      </c>
      <c r="C12161" s="182" t="s">
        <v>178</v>
      </c>
      <c r="D12161" s="183"/>
      <c r="E12161" s="188" t="s">
        <v>15193</v>
      </c>
      <c r="F12161" s="186">
        <v>0</v>
      </c>
      <c r="G12161" s="185" t="s">
        <v>14360</v>
      </c>
      <c r="H12161" s="110" t="s">
        <v>6664</v>
      </c>
      <c r="I12161" s="110"/>
    </row>
    <row r="12162" spans="1:9" ht="11.25" customHeight="1" x14ac:dyDescent="0.2">
      <c r="A12162" s="181">
        <v>108912</v>
      </c>
      <c r="B12162" s="182" t="s">
        <v>5711</v>
      </c>
      <c r="C12162" s="182" t="s">
        <v>178</v>
      </c>
      <c r="D12162" s="183"/>
      <c r="E12162" s="188" t="s">
        <v>15193</v>
      </c>
      <c r="F12162" s="186">
        <v>0</v>
      </c>
      <c r="G12162" s="185" t="s">
        <v>6096</v>
      </c>
      <c r="H12162" s="110" t="s">
        <v>6573</v>
      </c>
      <c r="I12162" s="110"/>
    </row>
    <row r="12163" spans="1:9" ht="11.25" customHeight="1" x14ac:dyDescent="0.2">
      <c r="A12163" s="181">
        <v>108913</v>
      </c>
      <c r="B12163" s="182" t="s">
        <v>5710</v>
      </c>
      <c r="C12163" s="182" t="s">
        <v>178</v>
      </c>
      <c r="D12163" s="183"/>
      <c r="E12163" s="188" t="s">
        <v>15193</v>
      </c>
      <c r="F12163" s="186">
        <v>0</v>
      </c>
      <c r="G12163" s="185" t="s">
        <v>6636</v>
      </c>
      <c r="H12163" s="110" t="s">
        <v>6664</v>
      </c>
      <c r="I12163" s="110"/>
    </row>
    <row r="12164" spans="1:9" ht="11.25" customHeight="1" x14ac:dyDescent="0.2">
      <c r="A12164" s="181">
        <v>108914</v>
      </c>
      <c r="B12164" s="182" t="s">
        <v>5713</v>
      </c>
      <c r="C12164" s="182" t="s">
        <v>178</v>
      </c>
      <c r="D12164" s="183"/>
      <c r="E12164" s="188" t="s">
        <v>15193</v>
      </c>
      <c r="F12164" s="186">
        <v>0</v>
      </c>
      <c r="G12164" s="185" t="s">
        <v>6636</v>
      </c>
      <c r="H12164" s="110" t="s">
        <v>6664</v>
      </c>
      <c r="I12164" s="110"/>
    </row>
    <row r="12165" spans="1:9" ht="11.25" customHeight="1" x14ac:dyDescent="0.2">
      <c r="A12165" s="181">
        <v>108915</v>
      </c>
      <c r="B12165" s="182" t="s">
        <v>9420</v>
      </c>
      <c r="C12165" s="182" t="s">
        <v>178</v>
      </c>
      <c r="D12165" s="183">
        <v>44589</v>
      </c>
      <c r="E12165" s="188" t="s">
        <v>7328</v>
      </c>
      <c r="F12165" s="186">
        <v>0</v>
      </c>
      <c r="G12165" s="185" t="s">
        <v>6096</v>
      </c>
      <c r="H12165" s="110" t="s">
        <v>7913</v>
      </c>
      <c r="I12165" s="110"/>
    </row>
    <row r="12166" spans="1:9" ht="11.25" customHeight="1" x14ac:dyDescent="0.2">
      <c r="A12166" s="181">
        <v>108916</v>
      </c>
      <c r="B12166" s="182" t="s">
        <v>5376</v>
      </c>
      <c r="C12166" s="182" t="s">
        <v>178</v>
      </c>
      <c r="D12166" s="184"/>
      <c r="E12166" s="188" t="s">
        <v>15193</v>
      </c>
      <c r="F12166" s="186">
        <v>91253</v>
      </c>
      <c r="G12166" s="185" t="s">
        <v>6096</v>
      </c>
      <c r="H12166" s="110" t="s">
        <v>6573</v>
      </c>
      <c r="I12166" s="110"/>
    </row>
    <row r="12167" spans="1:9" ht="11.25" customHeight="1" x14ac:dyDescent="0.2">
      <c r="A12167" s="181">
        <v>108917</v>
      </c>
      <c r="B12167" s="182" t="s">
        <v>9419</v>
      </c>
      <c r="C12167" s="182" t="s">
        <v>183</v>
      </c>
      <c r="D12167" s="183"/>
      <c r="E12167" s="188" t="s">
        <v>15193</v>
      </c>
      <c r="F12167" s="186">
        <v>0</v>
      </c>
      <c r="G12167" s="185" t="s">
        <v>6539</v>
      </c>
      <c r="H12167" s="110" t="s">
        <v>6266</v>
      </c>
      <c r="I12167" s="110"/>
    </row>
    <row r="12168" spans="1:9" ht="11.25" customHeight="1" x14ac:dyDescent="0.2">
      <c r="A12168" s="181">
        <v>108918</v>
      </c>
      <c r="B12168" s="182" t="s">
        <v>5679</v>
      </c>
      <c r="C12168" s="182" t="s">
        <v>183</v>
      </c>
      <c r="D12168" s="184"/>
      <c r="E12168" s="188" t="s">
        <v>15193</v>
      </c>
      <c r="F12168" s="186">
        <v>0</v>
      </c>
      <c r="G12168" s="185" t="s">
        <v>6096</v>
      </c>
      <c r="H12168" s="110" t="s">
        <v>6406</v>
      </c>
      <c r="I12168" s="110"/>
    </row>
    <row r="12169" spans="1:9" ht="11.25" customHeight="1" x14ac:dyDescent="0.2">
      <c r="A12169" s="181">
        <v>108919</v>
      </c>
      <c r="B12169" s="182" t="s">
        <v>5651</v>
      </c>
      <c r="C12169" s="182" t="s">
        <v>178</v>
      </c>
      <c r="D12169" s="183"/>
      <c r="E12169" s="188" t="s">
        <v>15193</v>
      </c>
      <c r="F12169" s="186">
        <v>0</v>
      </c>
      <c r="G12169" s="185" t="s">
        <v>6636</v>
      </c>
      <c r="H12169" s="110" t="s">
        <v>6664</v>
      </c>
      <c r="I12169" s="110"/>
    </row>
    <row r="12170" spans="1:9" ht="11.25" customHeight="1" x14ac:dyDescent="0.2">
      <c r="A12170" s="181">
        <v>108920</v>
      </c>
      <c r="B12170" s="182" t="s">
        <v>9418</v>
      </c>
      <c r="C12170" s="182" t="s">
        <v>178</v>
      </c>
      <c r="D12170" s="183"/>
      <c r="E12170" s="188" t="s">
        <v>15193</v>
      </c>
      <c r="F12170" s="186">
        <v>0</v>
      </c>
      <c r="G12170" s="185" t="s">
        <v>6096</v>
      </c>
      <c r="H12170" s="110" t="s">
        <v>6280</v>
      </c>
      <c r="I12170" s="110"/>
    </row>
    <row r="12171" spans="1:9" ht="11.25" customHeight="1" x14ac:dyDescent="0.2">
      <c r="A12171" s="181">
        <v>108921</v>
      </c>
      <c r="B12171" s="182" t="s">
        <v>9417</v>
      </c>
      <c r="C12171" s="182" t="s">
        <v>171</v>
      </c>
      <c r="D12171" s="183"/>
      <c r="E12171" s="188" t="s">
        <v>15193</v>
      </c>
      <c r="F12171" s="186">
        <v>0</v>
      </c>
      <c r="G12171" s="185" t="s">
        <v>6636</v>
      </c>
      <c r="H12171" s="110" t="s">
        <v>6406</v>
      </c>
      <c r="I12171" s="110"/>
    </row>
    <row r="12172" spans="1:9" ht="11.25" customHeight="1" x14ac:dyDescent="0.2">
      <c r="A12172" s="181">
        <v>108922</v>
      </c>
      <c r="B12172" s="182" t="s">
        <v>4497</v>
      </c>
      <c r="C12172" s="182" t="s">
        <v>183</v>
      </c>
      <c r="D12172" s="184"/>
      <c r="E12172" s="188" t="s">
        <v>15193</v>
      </c>
      <c r="F12172" s="186">
        <v>0</v>
      </c>
      <c r="G12172" s="185" t="s">
        <v>14367</v>
      </c>
      <c r="H12172" s="110" t="s">
        <v>6205</v>
      </c>
      <c r="I12172" s="110"/>
    </row>
    <row r="12173" spans="1:9" ht="11.25" customHeight="1" x14ac:dyDescent="0.2">
      <c r="A12173" s="181">
        <v>108923</v>
      </c>
      <c r="B12173" s="182" t="s">
        <v>9416</v>
      </c>
      <c r="C12173" s="182" t="s">
        <v>178</v>
      </c>
      <c r="D12173" s="183"/>
      <c r="E12173" s="188" t="s">
        <v>15193</v>
      </c>
      <c r="F12173" s="186">
        <v>0</v>
      </c>
      <c r="G12173" s="185" t="s">
        <v>14369</v>
      </c>
      <c r="H12173" s="110" t="s">
        <v>6205</v>
      </c>
      <c r="I12173" s="110"/>
    </row>
    <row r="12174" spans="1:9" ht="11.25" customHeight="1" x14ac:dyDescent="0.2">
      <c r="A12174" s="181">
        <v>108924</v>
      </c>
      <c r="B12174" s="182" t="s">
        <v>5680</v>
      </c>
      <c r="C12174" s="182" t="s">
        <v>183</v>
      </c>
      <c r="D12174" s="183"/>
      <c r="E12174" s="188" t="s">
        <v>15193</v>
      </c>
      <c r="F12174" s="186">
        <v>0</v>
      </c>
      <c r="G12174" s="185" t="s">
        <v>6096</v>
      </c>
      <c r="H12174" s="110" t="s">
        <v>6168</v>
      </c>
      <c r="I12174" s="110"/>
    </row>
    <row r="12175" spans="1:9" ht="11.25" customHeight="1" x14ac:dyDescent="0.2">
      <c r="A12175" s="181">
        <v>108925</v>
      </c>
      <c r="B12175" s="182" t="s">
        <v>5750</v>
      </c>
      <c r="C12175" s="182" t="s">
        <v>178</v>
      </c>
      <c r="D12175" s="183"/>
      <c r="E12175" s="188" t="s">
        <v>15193</v>
      </c>
      <c r="F12175" s="186">
        <v>0</v>
      </c>
      <c r="G12175" s="185" t="s">
        <v>6096</v>
      </c>
      <c r="H12175" s="110" t="s">
        <v>6203</v>
      </c>
      <c r="I12175" s="110"/>
    </row>
    <row r="12176" spans="1:9" ht="11.25" customHeight="1" x14ac:dyDescent="0.2">
      <c r="A12176" s="181">
        <v>108926</v>
      </c>
      <c r="B12176" s="182" t="s">
        <v>5642</v>
      </c>
      <c r="C12176" s="182" t="s">
        <v>178</v>
      </c>
      <c r="D12176" s="183"/>
      <c r="E12176" s="188" t="s">
        <v>15193</v>
      </c>
      <c r="F12176" s="186">
        <v>0</v>
      </c>
      <c r="G12176" s="185" t="s">
        <v>14372</v>
      </c>
      <c r="H12176" s="110" t="s">
        <v>6521</v>
      </c>
      <c r="I12176" s="110"/>
    </row>
    <row r="12177" spans="1:9" ht="11.25" customHeight="1" x14ac:dyDescent="0.2">
      <c r="A12177" s="181">
        <v>108927</v>
      </c>
      <c r="B12177" s="182" t="s">
        <v>5714</v>
      </c>
      <c r="C12177" s="182" t="s">
        <v>178</v>
      </c>
      <c r="D12177" s="183"/>
      <c r="E12177" s="188" t="s">
        <v>15193</v>
      </c>
      <c r="F12177" s="186">
        <v>0</v>
      </c>
      <c r="G12177" s="185" t="s">
        <v>14374</v>
      </c>
      <c r="H12177" s="110" t="s">
        <v>6521</v>
      </c>
      <c r="I12177" s="110"/>
    </row>
    <row r="12178" spans="1:9" ht="11.25" customHeight="1" x14ac:dyDescent="0.2">
      <c r="A12178" s="181">
        <v>108928</v>
      </c>
      <c r="B12178" s="182" t="s">
        <v>5501</v>
      </c>
      <c r="C12178" s="182" t="s">
        <v>178</v>
      </c>
      <c r="D12178" s="183"/>
      <c r="E12178" s="188" t="s">
        <v>15193</v>
      </c>
      <c r="F12178" s="186">
        <v>0</v>
      </c>
      <c r="G12178" s="185" t="s">
        <v>14376</v>
      </c>
      <c r="H12178" s="110" t="s">
        <v>6521</v>
      </c>
      <c r="I12178" s="110"/>
    </row>
    <row r="12179" spans="1:9" ht="11.25" customHeight="1" x14ac:dyDescent="0.2">
      <c r="A12179" s="181">
        <v>108929</v>
      </c>
      <c r="B12179" s="182" t="s">
        <v>5586</v>
      </c>
      <c r="C12179" s="182" t="s">
        <v>178</v>
      </c>
      <c r="D12179" s="184"/>
      <c r="E12179" s="188" t="s">
        <v>15193</v>
      </c>
      <c r="F12179" s="186">
        <v>0</v>
      </c>
      <c r="G12179" s="185" t="s">
        <v>14377</v>
      </c>
      <c r="H12179" s="110" t="s">
        <v>6130</v>
      </c>
      <c r="I12179" s="110"/>
    </row>
    <row r="12180" spans="1:9" ht="11.25" customHeight="1" x14ac:dyDescent="0.2">
      <c r="A12180" s="181">
        <v>108930</v>
      </c>
      <c r="B12180" s="182" t="s">
        <v>9415</v>
      </c>
      <c r="C12180" s="182" t="s">
        <v>178</v>
      </c>
      <c r="D12180" s="183"/>
      <c r="E12180" s="188" t="s">
        <v>15193</v>
      </c>
      <c r="F12180" s="186">
        <v>0</v>
      </c>
      <c r="G12180" s="185" t="s">
        <v>6096</v>
      </c>
      <c r="H12180" s="110" t="s">
        <v>6315</v>
      </c>
      <c r="I12180" s="110"/>
    </row>
    <row r="12181" spans="1:9" ht="11.25" customHeight="1" x14ac:dyDescent="0.2">
      <c r="A12181" s="181">
        <v>108931</v>
      </c>
      <c r="B12181" s="182" t="s">
        <v>9414</v>
      </c>
      <c r="C12181" s="182" t="s">
        <v>178</v>
      </c>
      <c r="D12181" s="183"/>
      <c r="E12181" s="188" t="s">
        <v>15193</v>
      </c>
      <c r="F12181" s="186">
        <v>0</v>
      </c>
      <c r="G12181" s="185" t="s">
        <v>14379</v>
      </c>
      <c r="H12181" s="110" t="s">
        <v>6121</v>
      </c>
      <c r="I12181" s="110"/>
    </row>
    <row r="12182" spans="1:9" ht="11.25" customHeight="1" x14ac:dyDescent="0.2">
      <c r="A12182" s="181">
        <v>108932</v>
      </c>
      <c r="B12182" s="182" t="s">
        <v>5788</v>
      </c>
      <c r="C12182" s="182" t="s">
        <v>178</v>
      </c>
      <c r="D12182" s="183"/>
      <c r="E12182" s="188" t="s">
        <v>15193</v>
      </c>
      <c r="F12182" s="186">
        <v>0</v>
      </c>
      <c r="G12182" s="185" t="s">
        <v>6096</v>
      </c>
      <c r="H12182" s="110" t="s">
        <v>6440</v>
      </c>
      <c r="I12182" s="110"/>
    </row>
    <row r="12183" spans="1:9" ht="11.25" customHeight="1" x14ac:dyDescent="0.2">
      <c r="A12183" s="181">
        <v>108933</v>
      </c>
      <c r="B12183" s="182" t="s">
        <v>9413</v>
      </c>
      <c r="C12183" s="182" t="s">
        <v>178</v>
      </c>
      <c r="D12183" s="183"/>
      <c r="E12183" s="188" t="s">
        <v>15193</v>
      </c>
      <c r="F12183" s="186">
        <v>0</v>
      </c>
      <c r="G12183" s="185" t="s">
        <v>6096</v>
      </c>
      <c r="H12183" s="110" t="s">
        <v>6440</v>
      </c>
      <c r="I12183" s="110"/>
    </row>
    <row r="12184" spans="1:9" ht="11.25" customHeight="1" x14ac:dyDescent="0.2">
      <c r="A12184" s="181">
        <v>108934</v>
      </c>
      <c r="B12184" s="182" t="s">
        <v>5784</v>
      </c>
      <c r="C12184" s="182" t="s">
        <v>178</v>
      </c>
      <c r="D12184" s="183"/>
      <c r="E12184" s="188" t="s">
        <v>15193</v>
      </c>
      <c r="F12184" s="186">
        <v>0</v>
      </c>
      <c r="G12184" s="185" t="s">
        <v>14382</v>
      </c>
      <c r="H12184" s="110" t="s">
        <v>6359</v>
      </c>
      <c r="I12184" s="110"/>
    </row>
    <row r="12185" spans="1:9" ht="11.25" customHeight="1" x14ac:dyDescent="0.2">
      <c r="A12185" s="181">
        <v>108935</v>
      </c>
      <c r="B12185" s="182" t="s">
        <v>9412</v>
      </c>
      <c r="C12185" s="182" t="s">
        <v>178</v>
      </c>
      <c r="D12185" s="184"/>
      <c r="E12185" s="188" t="s">
        <v>15193</v>
      </c>
      <c r="F12185" s="186">
        <v>0</v>
      </c>
      <c r="G12185" s="185" t="s">
        <v>6096</v>
      </c>
      <c r="H12185" s="110" t="s">
        <v>6147</v>
      </c>
      <c r="I12185" s="110"/>
    </row>
    <row r="12186" spans="1:9" ht="11.25" customHeight="1" x14ac:dyDescent="0.2">
      <c r="A12186" s="181">
        <v>108936</v>
      </c>
      <c r="B12186" s="182" t="s">
        <v>5772</v>
      </c>
      <c r="C12186" s="182" t="s">
        <v>178</v>
      </c>
      <c r="D12186" s="183"/>
      <c r="E12186" s="188" t="s">
        <v>15193</v>
      </c>
      <c r="F12186" s="186">
        <v>0</v>
      </c>
      <c r="G12186" s="185" t="s">
        <v>14385</v>
      </c>
      <c r="H12186" s="110" t="s">
        <v>6166</v>
      </c>
      <c r="I12186" s="110"/>
    </row>
    <row r="12187" spans="1:9" ht="11.25" customHeight="1" x14ac:dyDescent="0.2">
      <c r="A12187" s="181">
        <v>108937</v>
      </c>
      <c r="B12187" s="182" t="s">
        <v>9411</v>
      </c>
      <c r="C12187" s="182" t="s">
        <v>178</v>
      </c>
      <c r="D12187" s="184">
        <v>45006</v>
      </c>
      <c r="E12187" s="188" t="s">
        <v>15194</v>
      </c>
      <c r="F12187" s="186">
        <v>0</v>
      </c>
      <c r="G12187" s="185" t="s">
        <v>14387</v>
      </c>
      <c r="H12187" s="110" t="s">
        <v>6166</v>
      </c>
      <c r="I12187" s="110"/>
    </row>
    <row r="12188" spans="1:9" ht="11.25" customHeight="1" x14ac:dyDescent="0.2">
      <c r="A12188" s="181">
        <v>108938</v>
      </c>
      <c r="B12188" s="182" t="s">
        <v>5063</v>
      </c>
      <c r="C12188" s="182" t="s">
        <v>178</v>
      </c>
      <c r="D12188" s="183">
        <v>45013</v>
      </c>
      <c r="E12188" s="188" t="s">
        <v>15194</v>
      </c>
      <c r="F12188" s="186">
        <v>226724</v>
      </c>
      <c r="G12188" s="185" t="s">
        <v>6364</v>
      </c>
      <c r="H12188" s="110" t="s">
        <v>6166</v>
      </c>
      <c r="I12188" s="110"/>
    </row>
    <row r="12189" spans="1:9" ht="11.25" customHeight="1" x14ac:dyDescent="0.2">
      <c r="A12189" s="181">
        <v>108939</v>
      </c>
      <c r="B12189" s="182" t="s">
        <v>6252</v>
      </c>
      <c r="C12189" s="182" t="s">
        <v>178</v>
      </c>
      <c r="D12189" s="183"/>
      <c r="E12189" s="188" t="s">
        <v>15193</v>
      </c>
      <c r="F12189" s="186">
        <v>9455</v>
      </c>
      <c r="G12189" s="185" t="s">
        <v>12860</v>
      </c>
      <c r="H12189" s="110" t="s">
        <v>6361</v>
      </c>
      <c r="I12189" s="110"/>
    </row>
    <row r="12190" spans="1:9" ht="11.25" customHeight="1" x14ac:dyDescent="0.2">
      <c r="A12190" s="181">
        <v>108940</v>
      </c>
      <c r="B12190" s="182" t="s">
        <v>9410</v>
      </c>
      <c r="C12190" s="182" t="s">
        <v>178</v>
      </c>
      <c r="D12190" s="183"/>
      <c r="E12190" s="188" t="s">
        <v>15193</v>
      </c>
      <c r="F12190" s="186">
        <v>0</v>
      </c>
      <c r="G12190" s="185" t="s">
        <v>14390</v>
      </c>
      <c r="H12190" s="110" t="s">
        <v>6168</v>
      </c>
      <c r="I12190" s="110"/>
    </row>
    <row r="12191" spans="1:9" ht="11.25" customHeight="1" x14ac:dyDescent="0.2">
      <c r="A12191" s="181">
        <v>108941</v>
      </c>
      <c r="B12191" s="182" t="s">
        <v>9409</v>
      </c>
      <c r="C12191" s="182" t="s">
        <v>178</v>
      </c>
      <c r="D12191" s="183"/>
      <c r="E12191" s="188" t="s">
        <v>15193</v>
      </c>
      <c r="F12191" s="186">
        <v>0</v>
      </c>
      <c r="G12191" s="185" t="s">
        <v>6096</v>
      </c>
      <c r="H12191" s="110" t="s">
        <v>6168</v>
      </c>
      <c r="I12191" s="110"/>
    </row>
    <row r="12192" spans="1:9" ht="11.25" customHeight="1" x14ac:dyDescent="0.2">
      <c r="A12192" s="181">
        <v>108942</v>
      </c>
      <c r="B12192" s="182" t="s">
        <v>5893</v>
      </c>
      <c r="C12192" s="182" t="s">
        <v>178</v>
      </c>
      <c r="D12192" s="183"/>
      <c r="E12192" s="188" t="s">
        <v>15193</v>
      </c>
      <c r="F12192" s="186">
        <v>0</v>
      </c>
      <c r="G12192" s="185" t="s">
        <v>14392</v>
      </c>
      <c r="H12192" s="110" t="s">
        <v>6168</v>
      </c>
      <c r="I12192" s="110"/>
    </row>
    <row r="12193" spans="1:9" ht="11.25" customHeight="1" x14ac:dyDescent="0.2">
      <c r="A12193" s="181">
        <v>108943</v>
      </c>
      <c r="B12193" s="182" t="s">
        <v>4926</v>
      </c>
      <c r="C12193" s="182" t="s">
        <v>178</v>
      </c>
      <c r="D12193" s="183"/>
      <c r="E12193" s="188" t="s">
        <v>15193</v>
      </c>
      <c r="F12193" s="186">
        <v>0</v>
      </c>
      <c r="G12193" s="185" t="s">
        <v>14394</v>
      </c>
      <c r="H12193" s="110" t="s">
        <v>6168</v>
      </c>
      <c r="I12193" s="110"/>
    </row>
    <row r="12194" spans="1:9" ht="11.25" customHeight="1" x14ac:dyDescent="0.2">
      <c r="A12194" s="181">
        <v>108944</v>
      </c>
      <c r="B12194" s="182" t="s">
        <v>5039</v>
      </c>
      <c r="C12194" s="182" t="s">
        <v>178</v>
      </c>
      <c r="D12194" s="183"/>
      <c r="E12194" s="188" t="s">
        <v>15193</v>
      </c>
      <c r="F12194" s="186">
        <v>0</v>
      </c>
      <c r="G12194" s="185" t="s">
        <v>14396</v>
      </c>
      <c r="H12194" s="110" t="s">
        <v>6168</v>
      </c>
      <c r="I12194" s="110"/>
    </row>
    <row r="12195" spans="1:9" ht="11.25" customHeight="1" x14ac:dyDescent="0.2">
      <c r="A12195" s="181">
        <v>108945</v>
      </c>
      <c r="B12195" s="182" t="s">
        <v>4745</v>
      </c>
      <c r="C12195" s="182" t="s">
        <v>178</v>
      </c>
      <c r="D12195" s="183"/>
      <c r="E12195" s="188" t="s">
        <v>15193</v>
      </c>
      <c r="F12195" s="186">
        <v>0</v>
      </c>
      <c r="G12195" s="185" t="s">
        <v>14398</v>
      </c>
      <c r="H12195" s="110" t="s">
        <v>6168</v>
      </c>
      <c r="I12195" s="110"/>
    </row>
    <row r="12196" spans="1:9" ht="11.25" customHeight="1" x14ac:dyDescent="0.2">
      <c r="A12196" s="181">
        <v>108946</v>
      </c>
      <c r="B12196" s="182" t="s">
        <v>5040</v>
      </c>
      <c r="C12196" s="182" t="s">
        <v>178</v>
      </c>
      <c r="D12196" s="183"/>
      <c r="E12196" s="188" t="s">
        <v>15193</v>
      </c>
      <c r="F12196" s="186">
        <v>0</v>
      </c>
      <c r="G12196" s="185" t="s">
        <v>6096</v>
      </c>
      <c r="H12196" s="110" t="s">
        <v>6168</v>
      </c>
      <c r="I12196" s="110"/>
    </row>
    <row r="12197" spans="1:9" ht="11.25" customHeight="1" x14ac:dyDescent="0.2">
      <c r="A12197" s="181">
        <v>108947</v>
      </c>
      <c r="B12197" s="182" t="s">
        <v>4922</v>
      </c>
      <c r="C12197" s="182" t="s">
        <v>178</v>
      </c>
      <c r="D12197" s="183"/>
      <c r="E12197" s="188" t="s">
        <v>15193</v>
      </c>
      <c r="F12197" s="186">
        <v>0</v>
      </c>
      <c r="G12197" s="185" t="s">
        <v>6096</v>
      </c>
      <c r="H12197" s="110" t="s">
        <v>6361</v>
      </c>
      <c r="I12197" s="110"/>
    </row>
    <row r="12198" spans="1:9" ht="11.25" customHeight="1" x14ac:dyDescent="0.2">
      <c r="A12198" s="181">
        <v>108948</v>
      </c>
      <c r="B12198" s="182" t="s">
        <v>4973</v>
      </c>
      <c r="C12198" s="182" t="s">
        <v>171</v>
      </c>
      <c r="D12198" s="184"/>
      <c r="E12198" s="188" t="s">
        <v>15193</v>
      </c>
      <c r="F12198" s="186">
        <v>0</v>
      </c>
      <c r="G12198" s="185" t="s">
        <v>6096</v>
      </c>
      <c r="H12198" s="110" t="s">
        <v>6359</v>
      </c>
      <c r="I12198" s="110"/>
    </row>
    <row r="12199" spans="1:9" ht="11.25" customHeight="1" x14ac:dyDescent="0.2">
      <c r="A12199" s="181">
        <v>108949</v>
      </c>
      <c r="B12199" s="182" t="s">
        <v>4739</v>
      </c>
      <c r="C12199" s="182" t="s">
        <v>178</v>
      </c>
      <c r="D12199" s="184"/>
      <c r="E12199" s="188" t="s">
        <v>15193</v>
      </c>
      <c r="F12199" s="186">
        <v>0</v>
      </c>
      <c r="G12199" s="185" t="s">
        <v>6096</v>
      </c>
      <c r="H12199" s="110" t="s">
        <v>6201</v>
      </c>
      <c r="I12199" s="110"/>
    </row>
    <row r="12200" spans="1:9" ht="11.25" customHeight="1" x14ac:dyDescent="0.2">
      <c r="A12200" s="181">
        <v>108950</v>
      </c>
      <c r="B12200" s="182" t="s">
        <v>9408</v>
      </c>
      <c r="C12200" s="182" t="s">
        <v>178</v>
      </c>
      <c r="D12200" s="183"/>
      <c r="E12200" s="188" t="s">
        <v>15193</v>
      </c>
      <c r="F12200" s="186">
        <v>0</v>
      </c>
      <c r="G12200" s="185" t="s">
        <v>6096</v>
      </c>
      <c r="H12200" s="110" t="s">
        <v>6359</v>
      </c>
      <c r="I12200" s="110"/>
    </row>
    <row r="12201" spans="1:9" ht="11.25" customHeight="1" x14ac:dyDescent="0.2">
      <c r="A12201" s="181">
        <v>108951</v>
      </c>
      <c r="B12201" s="182" t="s">
        <v>4923</v>
      </c>
      <c r="C12201" s="182" t="s">
        <v>178</v>
      </c>
      <c r="D12201" s="183"/>
      <c r="E12201" s="188" t="s">
        <v>15193</v>
      </c>
      <c r="F12201" s="186">
        <v>0</v>
      </c>
      <c r="G12201" s="185" t="s">
        <v>6096</v>
      </c>
      <c r="H12201" s="110" t="s">
        <v>6359</v>
      </c>
      <c r="I12201" s="110"/>
    </row>
    <row r="12202" spans="1:9" ht="11.25" customHeight="1" x14ac:dyDescent="0.2">
      <c r="A12202" s="181">
        <v>108952</v>
      </c>
      <c r="B12202" s="182" t="s">
        <v>5047</v>
      </c>
      <c r="C12202" s="182" t="s">
        <v>178</v>
      </c>
      <c r="D12202" s="183"/>
      <c r="E12202" s="188" t="s">
        <v>15193</v>
      </c>
      <c r="F12202" s="186">
        <v>0</v>
      </c>
      <c r="G12202" s="185" t="s">
        <v>14400</v>
      </c>
      <c r="H12202" s="110" t="s">
        <v>6240</v>
      </c>
      <c r="I12202" s="110"/>
    </row>
    <row r="12203" spans="1:9" ht="11.25" customHeight="1" x14ac:dyDescent="0.2">
      <c r="A12203" s="181">
        <v>108953</v>
      </c>
      <c r="B12203" s="182" t="s">
        <v>9407</v>
      </c>
      <c r="C12203" s="182" t="s">
        <v>178</v>
      </c>
      <c r="D12203" s="184"/>
      <c r="E12203" s="188" t="s">
        <v>15193</v>
      </c>
      <c r="F12203" s="186">
        <v>0</v>
      </c>
      <c r="G12203" s="185" t="s">
        <v>6096</v>
      </c>
      <c r="H12203" s="110" t="s">
        <v>6406</v>
      </c>
      <c r="I12203" s="110"/>
    </row>
    <row r="12204" spans="1:9" ht="11.25" customHeight="1" x14ac:dyDescent="0.2">
      <c r="A12204" s="181">
        <v>108954</v>
      </c>
      <c r="B12204" s="182" t="s">
        <v>9406</v>
      </c>
      <c r="C12204" s="182" t="s">
        <v>178</v>
      </c>
      <c r="D12204" s="184"/>
      <c r="E12204" s="188" t="s">
        <v>15193</v>
      </c>
      <c r="F12204" s="186">
        <v>0</v>
      </c>
      <c r="G12204" s="185" t="s">
        <v>6096</v>
      </c>
      <c r="H12204" s="110" t="s">
        <v>6152</v>
      </c>
      <c r="I12204" s="110"/>
    </row>
    <row r="12205" spans="1:9" ht="11.25" customHeight="1" x14ac:dyDescent="0.2">
      <c r="A12205" s="181">
        <v>108955</v>
      </c>
      <c r="B12205" s="182" t="s">
        <v>5163</v>
      </c>
      <c r="C12205" s="182" t="s">
        <v>178</v>
      </c>
      <c r="D12205" s="184">
        <v>44123</v>
      </c>
      <c r="E12205" s="188" t="s">
        <v>15196</v>
      </c>
      <c r="F12205" s="186">
        <v>0</v>
      </c>
      <c r="G12205" s="185" t="s">
        <v>14403</v>
      </c>
      <c r="H12205" s="110" t="s">
        <v>7192</v>
      </c>
      <c r="I12205" s="110"/>
    </row>
    <row r="12206" spans="1:9" ht="11.25" customHeight="1" x14ac:dyDescent="0.2">
      <c r="A12206" s="181">
        <v>108956</v>
      </c>
      <c r="B12206" s="182" t="s">
        <v>4943</v>
      </c>
      <c r="C12206" s="182" t="s">
        <v>178</v>
      </c>
      <c r="D12206" s="183"/>
      <c r="E12206" s="188" t="s">
        <v>15193</v>
      </c>
      <c r="F12206" s="186">
        <v>12697</v>
      </c>
      <c r="G12206" s="185" t="s">
        <v>6096</v>
      </c>
      <c r="H12206" s="110" t="s">
        <v>6166</v>
      </c>
      <c r="I12206" s="110"/>
    </row>
    <row r="12207" spans="1:9" ht="11.25" customHeight="1" x14ac:dyDescent="0.2">
      <c r="A12207" s="181">
        <v>108957</v>
      </c>
      <c r="B12207" s="182" t="s">
        <v>9405</v>
      </c>
      <c r="C12207" s="182" t="s">
        <v>178</v>
      </c>
      <c r="D12207" s="184"/>
      <c r="E12207" s="188" t="s">
        <v>15193</v>
      </c>
      <c r="F12207" s="186">
        <v>0</v>
      </c>
      <c r="G12207" s="185" t="s">
        <v>6096</v>
      </c>
      <c r="H12207" s="110" t="s">
        <v>6168</v>
      </c>
      <c r="I12207" s="110"/>
    </row>
    <row r="12208" spans="1:9" ht="11.25" customHeight="1" x14ac:dyDescent="0.2">
      <c r="A12208" s="181">
        <v>108958</v>
      </c>
      <c r="B12208" s="182" t="s">
        <v>4841</v>
      </c>
      <c r="C12208" s="182" t="s">
        <v>178</v>
      </c>
      <c r="D12208" s="184"/>
      <c r="E12208" s="188" t="s">
        <v>15193</v>
      </c>
      <c r="F12208" s="186">
        <v>0</v>
      </c>
      <c r="G12208" s="185" t="s">
        <v>6096</v>
      </c>
      <c r="H12208" s="110" t="s">
        <v>6168</v>
      </c>
      <c r="I12208" s="110"/>
    </row>
    <row r="12209" spans="1:9" ht="11.25" customHeight="1" x14ac:dyDescent="0.2">
      <c r="A12209" s="181">
        <v>108959</v>
      </c>
      <c r="B12209" s="182" t="s">
        <v>4950</v>
      </c>
      <c r="C12209" s="182" t="s">
        <v>178</v>
      </c>
      <c r="D12209" s="184"/>
      <c r="E12209" s="188" t="s">
        <v>15193</v>
      </c>
      <c r="F12209" s="186">
        <v>0</v>
      </c>
      <c r="G12209" s="185" t="s">
        <v>6096</v>
      </c>
      <c r="H12209" s="110" t="s">
        <v>6361</v>
      </c>
      <c r="I12209" s="110"/>
    </row>
    <row r="12210" spans="1:9" ht="11.25" customHeight="1" x14ac:dyDescent="0.2">
      <c r="A12210" s="181">
        <v>108960</v>
      </c>
      <c r="B12210" s="182" t="s">
        <v>5066</v>
      </c>
      <c r="C12210" s="182" t="s">
        <v>178</v>
      </c>
      <c r="D12210" s="184"/>
      <c r="E12210" s="188" t="s">
        <v>15193</v>
      </c>
      <c r="F12210" s="186">
        <v>0</v>
      </c>
      <c r="G12210" s="185" t="s">
        <v>8828</v>
      </c>
      <c r="H12210" s="110" t="s">
        <v>6155</v>
      </c>
      <c r="I12210" s="110"/>
    </row>
    <row r="12211" spans="1:9" ht="11.25" customHeight="1" x14ac:dyDescent="0.2">
      <c r="A12211" s="181">
        <v>108961</v>
      </c>
      <c r="B12211" s="182" t="s">
        <v>4842</v>
      </c>
      <c r="C12211" s="182" t="s">
        <v>178</v>
      </c>
      <c r="D12211" s="183"/>
      <c r="E12211" s="188" t="s">
        <v>15193</v>
      </c>
      <c r="F12211" s="186">
        <v>0</v>
      </c>
      <c r="G12211" s="185" t="s">
        <v>8828</v>
      </c>
      <c r="H12211" s="110" t="s">
        <v>6155</v>
      </c>
      <c r="I12211" s="110"/>
    </row>
    <row r="12212" spans="1:9" ht="11.25" customHeight="1" x14ac:dyDescent="0.2">
      <c r="A12212" s="181">
        <v>108962</v>
      </c>
      <c r="B12212" s="182" t="s">
        <v>4951</v>
      </c>
      <c r="C12212" s="182" t="s">
        <v>178</v>
      </c>
      <c r="D12212" s="183"/>
      <c r="E12212" s="188" t="s">
        <v>15193</v>
      </c>
      <c r="F12212" s="186">
        <v>0</v>
      </c>
      <c r="G12212" s="185"/>
      <c r="H12212" s="110"/>
      <c r="I12212" s="110"/>
    </row>
    <row r="12213" spans="1:9" ht="11.25" customHeight="1" x14ac:dyDescent="0.2">
      <c r="A12213" s="181">
        <v>108963</v>
      </c>
      <c r="B12213" s="182" t="s">
        <v>9404</v>
      </c>
      <c r="C12213" s="182" t="s">
        <v>178</v>
      </c>
      <c r="D12213" s="184"/>
      <c r="E12213" s="188" t="s">
        <v>15193</v>
      </c>
      <c r="F12213" s="186">
        <v>0</v>
      </c>
      <c r="G12213" s="185"/>
      <c r="H12213" s="110"/>
      <c r="I12213" s="110"/>
    </row>
    <row r="12214" spans="1:9" ht="11.25" customHeight="1" x14ac:dyDescent="0.2">
      <c r="A12214" s="181">
        <v>108965</v>
      </c>
      <c r="B12214" s="182" t="s">
        <v>9403</v>
      </c>
      <c r="C12214" s="182" t="s">
        <v>178</v>
      </c>
      <c r="D12214" s="183"/>
      <c r="E12214" s="188" t="s">
        <v>15193</v>
      </c>
      <c r="F12214" s="186">
        <v>0</v>
      </c>
      <c r="G12214" s="185"/>
      <c r="H12214" s="110"/>
      <c r="I12214" s="110"/>
    </row>
    <row r="12215" spans="1:9" ht="11.25" customHeight="1" x14ac:dyDescent="0.2">
      <c r="A12215" s="181">
        <v>108966</v>
      </c>
      <c r="B12215" s="182" t="s">
        <v>9402</v>
      </c>
      <c r="C12215" s="182" t="s">
        <v>178</v>
      </c>
      <c r="D12215" s="183"/>
      <c r="E12215" s="188" t="s">
        <v>15193</v>
      </c>
      <c r="F12215" s="186">
        <v>0</v>
      </c>
      <c r="G12215" s="185"/>
      <c r="H12215" s="110"/>
      <c r="I12215" s="110"/>
    </row>
    <row r="12216" spans="1:9" ht="11.25" customHeight="1" x14ac:dyDescent="0.2">
      <c r="A12216" s="181">
        <v>108967</v>
      </c>
      <c r="B12216" s="182" t="s">
        <v>9401</v>
      </c>
      <c r="C12216" s="182" t="s">
        <v>178</v>
      </c>
      <c r="D12216" s="183"/>
      <c r="E12216" s="188" t="s">
        <v>15193</v>
      </c>
      <c r="F12216" s="186">
        <v>0</v>
      </c>
      <c r="G12216" s="185"/>
      <c r="H12216" s="110"/>
      <c r="I12216" s="110"/>
    </row>
    <row r="12217" spans="1:9" ht="11.25" customHeight="1" x14ac:dyDescent="0.2">
      <c r="A12217" s="181">
        <v>108968</v>
      </c>
      <c r="B12217" s="182" t="s">
        <v>9400</v>
      </c>
      <c r="C12217" s="182" t="s">
        <v>178</v>
      </c>
      <c r="D12217" s="184"/>
      <c r="E12217" s="188" t="s">
        <v>15193</v>
      </c>
      <c r="F12217" s="186">
        <v>0</v>
      </c>
      <c r="G12217" s="185"/>
      <c r="H12217" s="110"/>
      <c r="I12217" s="110"/>
    </row>
    <row r="12218" spans="1:9" ht="11.25" customHeight="1" x14ac:dyDescent="0.2">
      <c r="A12218" s="181">
        <v>108969</v>
      </c>
      <c r="B12218" s="182" t="s">
        <v>9399</v>
      </c>
      <c r="C12218" s="182" t="s">
        <v>178</v>
      </c>
      <c r="D12218" s="183"/>
      <c r="E12218" s="188" t="s">
        <v>15193</v>
      </c>
      <c r="F12218" s="186">
        <v>0</v>
      </c>
      <c r="G12218" s="185"/>
      <c r="H12218" s="110"/>
      <c r="I12218" s="110"/>
    </row>
    <row r="12219" spans="1:9" ht="11.25" customHeight="1" x14ac:dyDescent="0.2">
      <c r="A12219" s="181">
        <v>108970</v>
      </c>
      <c r="B12219" s="182" t="s">
        <v>9398</v>
      </c>
      <c r="C12219" s="182" t="s">
        <v>171</v>
      </c>
      <c r="D12219" s="183"/>
      <c r="E12219" s="188" t="s">
        <v>15193</v>
      </c>
      <c r="F12219" s="186">
        <v>0</v>
      </c>
      <c r="G12219" s="185"/>
      <c r="H12219" s="110"/>
      <c r="I12219" s="110"/>
    </row>
    <row r="12220" spans="1:9" ht="11.25" customHeight="1" x14ac:dyDescent="0.2">
      <c r="A12220" s="181">
        <v>108971</v>
      </c>
      <c r="B12220" s="182" t="s">
        <v>9397</v>
      </c>
      <c r="C12220" s="182" t="s">
        <v>178</v>
      </c>
      <c r="D12220" s="183"/>
      <c r="E12220" s="188" t="s">
        <v>15193</v>
      </c>
      <c r="F12220" s="186">
        <v>0</v>
      </c>
      <c r="G12220" s="185"/>
      <c r="H12220" s="110"/>
      <c r="I12220" s="110"/>
    </row>
    <row r="12221" spans="1:9" ht="11.25" customHeight="1" x14ac:dyDescent="0.2">
      <c r="A12221" s="181">
        <v>108972</v>
      </c>
      <c r="B12221" s="182" t="s">
        <v>4877</v>
      </c>
      <c r="C12221" s="182" t="s">
        <v>178</v>
      </c>
      <c r="D12221" s="183"/>
      <c r="E12221" s="188" t="s">
        <v>15193</v>
      </c>
      <c r="F12221" s="186">
        <v>0</v>
      </c>
      <c r="G12221" s="185"/>
      <c r="H12221" s="110"/>
      <c r="I12221" s="110"/>
    </row>
    <row r="12222" spans="1:9" ht="11.25" customHeight="1" x14ac:dyDescent="0.2">
      <c r="A12222" s="181">
        <v>108973</v>
      </c>
      <c r="B12222" s="182" t="s">
        <v>9396</v>
      </c>
      <c r="C12222" s="182" t="s">
        <v>178</v>
      </c>
      <c r="D12222" s="183"/>
      <c r="E12222" s="188" t="s">
        <v>15193</v>
      </c>
      <c r="F12222" s="186">
        <v>0</v>
      </c>
      <c r="G12222" s="185"/>
      <c r="H12222" s="110"/>
      <c r="I12222" s="110"/>
    </row>
    <row r="12223" spans="1:9" ht="11.25" customHeight="1" x14ac:dyDescent="0.2">
      <c r="A12223" s="181">
        <v>108974</v>
      </c>
      <c r="B12223" s="182" t="s">
        <v>5048</v>
      </c>
      <c r="C12223" s="182" t="s">
        <v>178</v>
      </c>
      <c r="D12223" s="183"/>
      <c r="E12223" s="188" t="s">
        <v>15193</v>
      </c>
      <c r="F12223" s="186">
        <v>0</v>
      </c>
      <c r="G12223" s="185"/>
      <c r="H12223" s="110"/>
      <c r="I12223" s="110"/>
    </row>
    <row r="12224" spans="1:9" ht="11.25" customHeight="1" x14ac:dyDescent="0.2">
      <c r="A12224" s="181">
        <v>108975</v>
      </c>
      <c r="B12224" s="182" t="s">
        <v>9395</v>
      </c>
      <c r="C12224" s="182" t="s">
        <v>178</v>
      </c>
      <c r="D12224" s="183"/>
      <c r="E12224" s="188" t="s">
        <v>15193</v>
      </c>
      <c r="F12224" s="186">
        <v>0</v>
      </c>
      <c r="G12224" s="185"/>
      <c r="H12224" s="110"/>
      <c r="I12224" s="110"/>
    </row>
    <row r="12225" spans="1:9" ht="11.25" customHeight="1" x14ac:dyDescent="0.2">
      <c r="A12225" s="181">
        <v>108976</v>
      </c>
      <c r="B12225" s="182" t="s">
        <v>4750</v>
      </c>
      <c r="C12225" s="182" t="s">
        <v>178</v>
      </c>
      <c r="D12225" s="184"/>
      <c r="E12225" s="188" t="s">
        <v>15193</v>
      </c>
      <c r="F12225" s="186">
        <v>0</v>
      </c>
      <c r="G12225" s="185"/>
      <c r="H12225" s="110"/>
      <c r="I12225" s="110"/>
    </row>
    <row r="12226" spans="1:9" ht="11.25" customHeight="1" x14ac:dyDescent="0.2">
      <c r="A12226" s="181">
        <v>108977</v>
      </c>
      <c r="B12226" s="182" t="s">
        <v>9394</v>
      </c>
      <c r="C12226" s="182" t="s">
        <v>178</v>
      </c>
      <c r="D12226" s="184"/>
      <c r="E12226" s="188" t="s">
        <v>15193</v>
      </c>
      <c r="F12226" s="186">
        <v>0</v>
      </c>
      <c r="G12226" s="185"/>
      <c r="H12226" s="110"/>
      <c r="I12226" s="110"/>
    </row>
    <row r="12227" spans="1:9" ht="11.25" customHeight="1" x14ac:dyDescent="0.2">
      <c r="A12227" s="181">
        <v>108978</v>
      </c>
      <c r="B12227" s="182" t="s">
        <v>9393</v>
      </c>
      <c r="C12227" s="182" t="s">
        <v>178</v>
      </c>
      <c r="D12227" s="183"/>
      <c r="E12227" s="188" t="s">
        <v>15193</v>
      </c>
      <c r="F12227" s="186">
        <v>0</v>
      </c>
      <c r="G12227" s="185"/>
      <c r="H12227" s="110"/>
      <c r="I12227" s="110"/>
    </row>
    <row r="12228" spans="1:9" ht="11.25" customHeight="1" x14ac:dyDescent="0.2">
      <c r="A12228" s="181">
        <v>108979</v>
      </c>
      <c r="B12228" s="182" t="s">
        <v>4840</v>
      </c>
      <c r="C12228" s="182" t="s">
        <v>178</v>
      </c>
      <c r="D12228" s="183"/>
      <c r="E12228" s="188" t="s">
        <v>15193</v>
      </c>
      <c r="F12228" s="186">
        <v>0</v>
      </c>
      <c r="G12228" s="185"/>
      <c r="H12228" s="110"/>
      <c r="I12228" s="110"/>
    </row>
    <row r="12229" spans="1:9" ht="11.25" customHeight="1" x14ac:dyDescent="0.2">
      <c r="A12229" s="181">
        <v>108980</v>
      </c>
      <c r="B12229" s="182" t="s">
        <v>4998</v>
      </c>
      <c r="C12229" s="182" t="s">
        <v>178</v>
      </c>
      <c r="D12229" s="184"/>
      <c r="E12229" s="188" t="s">
        <v>15193</v>
      </c>
      <c r="F12229" s="186">
        <v>0</v>
      </c>
      <c r="G12229" s="185"/>
      <c r="H12229" s="110"/>
      <c r="I12229" s="110"/>
    </row>
    <row r="12230" spans="1:9" ht="11.25" customHeight="1" x14ac:dyDescent="0.2">
      <c r="A12230" s="181">
        <v>108981</v>
      </c>
      <c r="B12230" s="182" t="s">
        <v>4928</v>
      </c>
      <c r="C12230" s="182" t="s">
        <v>178</v>
      </c>
      <c r="D12230" s="183"/>
      <c r="E12230" s="188" t="s">
        <v>15193</v>
      </c>
      <c r="F12230" s="186">
        <v>0</v>
      </c>
      <c r="G12230" s="185"/>
      <c r="H12230" s="110"/>
      <c r="I12230" s="110"/>
    </row>
    <row r="12231" spans="1:9" ht="11.25" customHeight="1" x14ac:dyDescent="0.2">
      <c r="A12231" s="181">
        <v>108982</v>
      </c>
      <c r="B12231" s="182" t="s">
        <v>5142</v>
      </c>
      <c r="C12231" s="182" t="s">
        <v>178</v>
      </c>
      <c r="D12231" s="184"/>
      <c r="E12231" s="188" t="s">
        <v>15193</v>
      </c>
      <c r="F12231" s="186">
        <v>0</v>
      </c>
      <c r="G12231" s="185"/>
      <c r="H12231" s="110"/>
      <c r="I12231" s="110"/>
    </row>
    <row r="12232" spans="1:9" ht="11.25" customHeight="1" x14ac:dyDescent="0.2">
      <c r="A12232" s="181">
        <v>108983</v>
      </c>
      <c r="B12232" s="182" t="s">
        <v>4749</v>
      </c>
      <c r="C12232" s="182" t="s">
        <v>178</v>
      </c>
      <c r="D12232" s="183"/>
      <c r="E12232" s="188" t="s">
        <v>15193</v>
      </c>
      <c r="F12232" s="186">
        <v>0</v>
      </c>
      <c r="G12232" s="185"/>
      <c r="H12232" s="110"/>
      <c r="I12232" s="110"/>
    </row>
    <row r="12233" spans="1:9" ht="11.25" customHeight="1" x14ac:dyDescent="0.2">
      <c r="A12233" s="181">
        <v>108984</v>
      </c>
      <c r="B12233" s="182" t="s">
        <v>9392</v>
      </c>
      <c r="C12233" s="182" t="s">
        <v>171</v>
      </c>
      <c r="D12233" s="184"/>
      <c r="E12233" s="188" t="s">
        <v>15193</v>
      </c>
      <c r="F12233" s="186">
        <v>0</v>
      </c>
      <c r="G12233" s="185"/>
      <c r="H12233" s="110"/>
      <c r="I12233" s="110"/>
    </row>
    <row r="12234" spans="1:9" ht="11.25" customHeight="1" x14ac:dyDescent="0.2">
      <c r="A12234" s="181">
        <v>108985</v>
      </c>
      <c r="B12234" s="182" t="s">
        <v>4927</v>
      </c>
      <c r="C12234" s="182" t="s">
        <v>178</v>
      </c>
      <c r="D12234" s="183"/>
      <c r="E12234" s="188" t="s">
        <v>15193</v>
      </c>
      <c r="F12234" s="186">
        <v>0</v>
      </c>
      <c r="G12234" s="185"/>
      <c r="H12234" s="110"/>
      <c r="I12234" s="110"/>
    </row>
    <row r="12235" spans="1:9" ht="11.25" customHeight="1" x14ac:dyDescent="0.2">
      <c r="A12235" s="181">
        <v>108986</v>
      </c>
      <c r="B12235" s="182" t="s">
        <v>9391</v>
      </c>
      <c r="C12235" s="182" t="s">
        <v>178</v>
      </c>
      <c r="D12235" s="183"/>
      <c r="E12235" s="188" t="s">
        <v>15193</v>
      </c>
      <c r="F12235" s="186">
        <v>0</v>
      </c>
      <c r="G12235" s="185"/>
      <c r="H12235" s="110"/>
      <c r="I12235" s="110"/>
    </row>
    <row r="12236" spans="1:9" ht="11.25" customHeight="1" x14ac:dyDescent="0.2">
      <c r="A12236" s="181">
        <v>108987</v>
      </c>
      <c r="B12236" s="182" t="s">
        <v>9390</v>
      </c>
      <c r="C12236" s="182" t="s">
        <v>178</v>
      </c>
      <c r="D12236" s="183"/>
      <c r="E12236" s="188" t="s">
        <v>15193</v>
      </c>
      <c r="F12236" s="186">
        <v>0</v>
      </c>
      <c r="G12236" s="185"/>
      <c r="H12236" s="110"/>
      <c r="I12236" s="110"/>
    </row>
    <row r="12237" spans="1:9" ht="11.25" customHeight="1" x14ac:dyDescent="0.2">
      <c r="A12237" s="181">
        <v>108988</v>
      </c>
      <c r="B12237" s="182" t="s">
        <v>5094</v>
      </c>
      <c r="C12237" s="182" t="s">
        <v>178</v>
      </c>
      <c r="D12237" s="184">
        <v>45013</v>
      </c>
      <c r="E12237" s="188" t="s">
        <v>15194</v>
      </c>
      <c r="F12237" s="186">
        <v>0</v>
      </c>
      <c r="G12237" s="185"/>
      <c r="H12237" s="110"/>
      <c r="I12237" s="110"/>
    </row>
    <row r="12238" spans="1:9" ht="11.25" customHeight="1" x14ac:dyDescent="0.2">
      <c r="A12238" s="181">
        <v>108989</v>
      </c>
      <c r="B12238" s="182" t="s">
        <v>6251</v>
      </c>
      <c r="C12238" s="182" t="s">
        <v>178</v>
      </c>
      <c r="D12238" s="184"/>
      <c r="E12238" s="188" t="s">
        <v>15193</v>
      </c>
      <c r="F12238" s="186">
        <v>3401475</v>
      </c>
      <c r="G12238" s="185"/>
      <c r="H12238" s="110"/>
      <c r="I12238" s="110"/>
    </row>
    <row r="12239" spans="1:9" ht="11.25" customHeight="1" x14ac:dyDescent="0.2">
      <c r="A12239" s="181">
        <v>108990</v>
      </c>
      <c r="B12239" s="182" t="s">
        <v>4648</v>
      </c>
      <c r="C12239" s="182" t="s">
        <v>178</v>
      </c>
      <c r="D12239" s="183"/>
      <c r="E12239" s="188" t="s">
        <v>15193</v>
      </c>
      <c r="F12239" s="186">
        <v>0</v>
      </c>
      <c r="G12239" s="185"/>
      <c r="H12239" s="110"/>
      <c r="I12239" s="110"/>
    </row>
    <row r="12240" spans="1:9" ht="11.25" customHeight="1" x14ac:dyDescent="0.2">
      <c r="A12240" s="181">
        <v>108991</v>
      </c>
      <c r="B12240" s="182" t="s">
        <v>4741</v>
      </c>
      <c r="C12240" s="182" t="s">
        <v>178</v>
      </c>
      <c r="D12240" s="183"/>
      <c r="E12240" s="188" t="s">
        <v>15193</v>
      </c>
      <c r="F12240" s="186">
        <v>0</v>
      </c>
      <c r="G12240" s="185"/>
      <c r="H12240" s="110"/>
      <c r="I12240" s="110"/>
    </row>
    <row r="12241" spans="1:9" ht="11.25" customHeight="1" x14ac:dyDescent="0.2">
      <c r="A12241" s="181">
        <v>108992</v>
      </c>
      <c r="B12241" s="182" t="s">
        <v>4888</v>
      </c>
      <c r="C12241" s="182" t="s">
        <v>178</v>
      </c>
      <c r="D12241" s="183"/>
      <c r="E12241" s="188" t="s">
        <v>15193</v>
      </c>
      <c r="F12241" s="186">
        <v>0</v>
      </c>
      <c r="G12241" s="185"/>
      <c r="H12241" s="110"/>
      <c r="I12241" s="110"/>
    </row>
    <row r="12242" spans="1:9" ht="11.25" customHeight="1" x14ac:dyDescent="0.2">
      <c r="A12242" s="181">
        <v>108993</v>
      </c>
      <c r="B12242" s="182" t="s">
        <v>9389</v>
      </c>
      <c r="C12242" s="182" t="s">
        <v>178</v>
      </c>
      <c r="D12242" s="183"/>
      <c r="E12242" s="188" t="s">
        <v>15193</v>
      </c>
      <c r="F12242" s="186">
        <v>0</v>
      </c>
      <c r="G12242" s="185"/>
      <c r="H12242" s="110"/>
      <c r="I12242" s="110"/>
    </row>
    <row r="12243" spans="1:9" ht="11.25" customHeight="1" x14ac:dyDescent="0.2">
      <c r="A12243" s="181">
        <v>108994</v>
      </c>
      <c r="B12243" s="182" t="s">
        <v>4925</v>
      </c>
      <c r="C12243" s="182" t="s">
        <v>178</v>
      </c>
      <c r="D12243" s="184"/>
      <c r="E12243" s="188" t="s">
        <v>15193</v>
      </c>
      <c r="F12243" s="186">
        <v>0</v>
      </c>
      <c r="G12243" s="185"/>
      <c r="H12243" s="110"/>
      <c r="I12243" s="110"/>
    </row>
    <row r="12244" spans="1:9" ht="11.25" customHeight="1" x14ac:dyDescent="0.2">
      <c r="A12244" s="181">
        <v>108995</v>
      </c>
      <c r="B12244" s="182" t="s">
        <v>4666</v>
      </c>
      <c r="C12244" s="182" t="s">
        <v>178</v>
      </c>
      <c r="D12244" s="184"/>
      <c r="E12244" s="188" t="s">
        <v>15193</v>
      </c>
      <c r="F12244" s="186">
        <v>0</v>
      </c>
      <c r="G12244" s="185"/>
      <c r="H12244" s="110"/>
      <c r="I12244" s="110"/>
    </row>
    <row r="12245" spans="1:9" ht="11.25" customHeight="1" x14ac:dyDescent="0.2">
      <c r="A12245" s="181">
        <v>108996</v>
      </c>
      <c r="B12245" s="182" t="s">
        <v>4930</v>
      </c>
      <c r="C12245" s="182" t="s">
        <v>178</v>
      </c>
      <c r="D12245" s="184"/>
      <c r="E12245" s="188" t="s">
        <v>15193</v>
      </c>
      <c r="F12245" s="186">
        <v>0</v>
      </c>
      <c r="G12245" s="185"/>
      <c r="H12245" s="110"/>
      <c r="I12245" s="110"/>
    </row>
    <row r="12246" spans="1:9" ht="11.25" customHeight="1" x14ac:dyDescent="0.2">
      <c r="A12246" s="181">
        <v>108997</v>
      </c>
      <c r="B12246" s="182" t="s">
        <v>4742</v>
      </c>
      <c r="C12246" s="182" t="s">
        <v>178</v>
      </c>
      <c r="D12246" s="183"/>
      <c r="E12246" s="188" t="s">
        <v>15193</v>
      </c>
      <c r="F12246" s="186">
        <v>0</v>
      </c>
      <c r="G12246" s="185"/>
      <c r="H12246" s="110"/>
      <c r="I12246" s="110"/>
    </row>
    <row r="12247" spans="1:9" ht="11.25" customHeight="1" x14ac:dyDescent="0.2">
      <c r="A12247" s="181">
        <v>108998</v>
      </c>
      <c r="B12247" s="182" t="s">
        <v>4936</v>
      </c>
      <c r="C12247" s="182" t="s">
        <v>178</v>
      </c>
      <c r="D12247" s="183"/>
      <c r="E12247" s="188" t="s">
        <v>15193</v>
      </c>
      <c r="F12247" s="186">
        <v>0</v>
      </c>
      <c r="G12247" s="185"/>
      <c r="H12247" s="110"/>
      <c r="I12247" s="110"/>
    </row>
    <row r="12248" spans="1:9" ht="11.25" customHeight="1" x14ac:dyDescent="0.2">
      <c r="A12248" s="181">
        <v>108999</v>
      </c>
      <c r="B12248" s="182" t="s">
        <v>5067</v>
      </c>
      <c r="C12248" s="182" t="s">
        <v>178</v>
      </c>
      <c r="D12248" s="183"/>
      <c r="E12248" s="188" t="s">
        <v>15193</v>
      </c>
      <c r="F12248" s="186">
        <v>0</v>
      </c>
      <c r="G12248" s="185"/>
      <c r="H12248" s="110"/>
      <c r="I12248" s="110"/>
    </row>
    <row r="12249" spans="1:9" ht="11.25" customHeight="1" x14ac:dyDescent="0.2">
      <c r="A12249" s="181">
        <v>109000</v>
      </c>
      <c r="B12249" s="182" t="s">
        <v>9388</v>
      </c>
      <c r="C12249" s="182" t="s">
        <v>178</v>
      </c>
      <c r="D12249" s="183"/>
      <c r="E12249" s="188" t="s">
        <v>15193</v>
      </c>
      <c r="F12249" s="186">
        <v>0</v>
      </c>
      <c r="G12249" s="185"/>
      <c r="H12249" s="110"/>
      <c r="I12249" s="110"/>
    </row>
    <row r="12250" spans="1:9" ht="11.25" customHeight="1" x14ac:dyDescent="0.2">
      <c r="A12250" s="181">
        <v>109001</v>
      </c>
      <c r="B12250" s="182" t="s">
        <v>5936</v>
      </c>
      <c r="C12250" s="182" t="s">
        <v>178</v>
      </c>
      <c r="D12250" s="183"/>
      <c r="E12250" s="188" t="s">
        <v>15193</v>
      </c>
      <c r="F12250" s="186">
        <v>0</v>
      </c>
      <c r="G12250" s="185"/>
      <c r="H12250" s="110"/>
      <c r="I12250" s="110"/>
    </row>
    <row r="12251" spans="1:9" ht="11.25" customHeight="1" x14ac:dyDescent="0.2">
      <c r="A12251" s="181">
        <v>109002</v>
      </c>
      <c r="B12251" s="182" t="s">
        <v>9387</v>
      </c>
      <c r="C12251" s="182" t="s">
        <v>171</v>
      </c>
      <c r="D12251" s="183"/>
      <c r="E12251" s="188" t="s">
        <v>15193</v>
      </c>
      <c r="F12251" s="186">
        <v>0</v>
      </c>
      <c r="G12251" s="185"/>
      <c r="H12251" s="110"/>
      <c r="I12251" s="110"/>
    </row>
    <row r="12252" spans="1:9" ht="11.25" customHeight="1" x14ac:dyDescent="0.2">
      <c r="A12252" s="181">
        <v>109003</v>
      </c>
      <c r="B12252" s="182" t="s">
        <v>4810</v>
      </c>
      <c r="C12252" s="182" t="s">
        <v>178</v>
      </c>
      <c r="D12252" s="183"/>
      <c r="E12252" s="188" t="s">
        <v>15193</v>
      </c>
      <c r="F12252" s="186">
        <v>0</v>
      </c>
      <c r="G12252" s="185"/>
      <c r="H12252" s="110"/>
      <c r="I12252" s="110"/>
    </row>
    <row r="12253" spans="1:9" ht="11.25" customHeight="1" x14ac:dyDescent="0.2">
      <c r="A12253" s="181">
        <v>109004</v>
      </c>
      <c r="B12253" s="182" t="s">
        <v>9386</v>
      </c>
      <c r="C12253" s="182" t="s">
        <v>178</v>
      </c>
      <c r="D12253" s="183"/>
      <c r="E12253" s="188" t="s">
        <v>15193</v>
      </c>
      <c r="F12253" s="186">
        <v>0</v>
      </c>
      <c r="G12253" s="185"/>
      <c r="H12253" s="110"/>
      <c r="I12253" s="110"/>
    </row>
    <row r="12254" spans="1:9" ht="11.25" customHeight="1" x14ac:dyDescent="0.2">
      <c r="A12254" s="181">
        <v>109005</v>
      </c>
      <c r="B12254" s="182" t="s">
        <v>4767</v>
      </c>
      <c r="C12254" s="182" t="s">
        <v>178</v>
      </c>
      <c r="D12254" s="183"/>
      <c r="E12254" s="188" t="s">
        <v>15193</v>
      </c>
      <c r="F12254" s="186">
        <v>0</v>
      </c>
      <c r="G12254" s="185"/>
      <c r="H12254" s="110"/>
      <c r="I12254" s="110"/>
    </row>
    <row r="12255" spans="1:9" ht="11.25" customHeight="1" x14ac:dyDescent="0.2">
      <c r="A12255" s="181">
        <v>109006</v>
      </c>
      <c r="B12255" s="182" t="s">
        <v>4758</v>
      </c>
      <c r="C12255" s="182" t="s">
        <v>178</v>
      </c>
      <c r="D12255" s="184"/>
      <c r="E12255" s="188" t="s">
        <v>15193</v>
      </c>
      <c r="F12255" s="186">
        <v>0</v>
      </c>
      <c r="G12255" s="185"/>
      <c r="H12255" s="110"/>
      <c r="I12255" s="110"/>
    </row>
    <row r="12256" spans="1:9" ht="11.25" customHeight="1" x14ac:dyDescent="0.2">
      <c r="A12256" s="181">
        <v>109007</v>
      </c>
      <c r="B12256" s="182" t="s">
        <v>5202</v>
      </c>
      <c r="C12256" s="182" t="s">
        <v>868</v>
      </c>
      <c r="D12256" s="183"/>
      <c r="E12256" s="188" t="s">
        <v>15193</v>
      </c>
      <c r="F12256" s="186">
        <v>0</v>
      </c>
      <c r="G12256" s="185"/>
      <c r="H12256" s="110"/>
      <c r="I12256" s="110"/>
    </row>
    <row r="12257" spans="1:9" ht="11.25" customHeight="1" x14ac:dyDescent="0.2">
      <c r="A12257" s="181">
        <v>109008</v>
      </c>
      <c r="B12257" s="182" t="s">
        <v>9385</v>
      </c>
      <c r="C12257" s="182" t="s">
        <v>178</v>
      </c>
      <c r="D12257" s="183"/>
      <c r="E12257" s="188" t="s">
        <v>15193</v>
      </c>
      <c r="F12257" s="186">
        <v>0</v>
      </c>
      <c r="G12257" s="185"/>
      <c r="H12257" s="110"/>
      <c r="I12257" s="110"/>
    </row>
    <row r="12258" spans="1:9" ht="11.25" customHeight="1" x14ac:dyDescent="0.2">
      <c r="A12258" s="181">
        <v>109009</v>
      </c>
      <c r="B12258" s="182" t="s">
        <v>9384</v>
      </c>
      <c r="C12258" s="182" t="s">
        <v>178</v>
      </c>
      <c r="D12258" s="184"/>
      <c r="E12258" s="188" t="s">
        <v>15193</v>
      </c>
      <c r="F12258" s="186">
        <v>0</v>
      </c>
      <c r="G12258" s="185"/>
      <c r="H12258" s="110"/>
      <c r="I12258" s="110"/>
    </row>
    <row r="12259" spans="1:9" ht="11.25" customHeight="1" x14ac:dyDescent="0.2">
      <c r="A12259" s="181">
        <v>109010</v>
      </c>
      <c r="B12259" s="182" t="s">
        <v>9383</v>
      </c>
      <c r="C12259" s="182" t="s">
        <v>178</v>
      </c>
      <c r="D12259" s="183">
        <v>43691</v>
      </c>
      <c r="E12259" s="188" t="s">
        <v>15195</v>
      </c>
      <c r="F12259" s="186">
        <v>0</v>
      </c>
      <c r="G12259" s="185"/>
      <c r="H12259" s="110"/>
      <c r="I12259" s="110"/>
    </row>
    <row r="12260" spans="1:9" ht="11.25" customHeight="1" x14ac:dyDescent="0.2">
      <c r="A12260" s="181">
        <v>109011</v>
      </c>
      <c r="B12260" s="182" t="s">
        <v>4871</v>
      </c>
      <c r="C12260" s="182" t="s">
        <v>178</v>
      </c>
      <c r="D12260" s="183"/>
      <c r="E12260" s="188" t="s">
        <v>15193</v>
      </c>
      <c r="F12260" s="186">
        <v>4500000.01</v>
      </c>
      <c r="G12260" s="185"/>
      <c r="H12260" s="110"/>
      <c r="I12260" s="110"/>
    </row>
    <row r="12261" spans="1:9" ht="11.25" customHeight="1" x14ac:dyDescent="0.2">
      <c r="A12261" s="181">
        <v>109012</v>
      </c>
      <c r="B12261" s="182" t="s">
        <v>9382</v>
      </c>
      <c r="C12261" s="182" t="s">
        <v>178</v>
      </c>
      <c r="D12261" s="183"/>
      <c r="E12261" s="188" t="s">
        <v>15193</v>
      </c>
      <c r="F12261" s="186">
        <v>0</v>
      </c>
      <c r="G12261" s="185"/>
      <c r="H12261" s="110"/>
      <c r="I12261" s="110"/>
    </row>
    <row r="12262" spans="1:9" ht="11.25" customHeight="1" x14ac:dyDescent="0.2">
      <c r="A12262" s="181">
        <v>109013</v>
      </c>
      <c r="B12262" s="182" t="s">
        <v>4813</v>
      </c>
      <c r="C12262" s="182" t="s">
        <v>178</v>
      </c>
      <c r="D12262" s="183"/>
      <c r="E12262" s="188" t="s">
        <v>15193</v>
      </c>
      <c r="F12262" s="186">
        <v>0</v>
      </c>
      <c r="G12262" s="185"/>
      <c r="H12262" s="110"/>
      <c r="I12262" s="110"/>
    </row>
    <row r="12263" spans="1:9" ht="11.25" customHeight="1" x14ac:dyDescent="0.2">
      <c r="A12263" s="181">
        <v>109014</v>
      </c>
      <c r="B12263" s="182" t="s">
        <v>9381</v>
      </c>
      <c r="C12263" s="182" t="s">
        <v>178</v>
      </c>
      <c r="D12263" s="183"/>
      <c r="E12263" s="188" t="s">
        <v>15193</v>
      </c>
      <c r="F12263" s="186">
        <v>0</v>
      </c>
      <c r="G12263" s="185"/>
      <c r="H12263" s="110"/>
      <c r="I12263" s="110"/>
    </row>
    <row r="12264" spans="1:9" ht="11.25" customHeight="1" x14ac:dyDescent="0.2">
      <c r="A12264" s="181">
        <v>109015</v>
      </c>
      <c r="B12264" s="182" t="s">
        <v>4807</v>
      </c>
      <c r="C12264" s="182" t="s">
        <v>178</v>
      </c>
      <c r="D12264" s="183"/>
      <c r="E12264" s="188" t="s">
        <v>15193</v>
      </c>
      <c r="F12264" s="186">
        <v>0</v>
      </c>
      <c r="G12264" s="185"/>
      <c r="H12264" s="110"/>
      <c r="I12264" s="110"/>
    </row>
    <row r="12265" spans="1:9" ht="11.25" customHeight="1" x14ac:dyDescent="0.2">
      <c r="A12265" s="181">
        <v>109016</v>
      </c>
      <c r="B12265" s="182" t="s">
        <v>4743</v>
      </c>
      <c r="C12265" s="182" t="s">
        <v>178</v>
      </c>
      <c r="D12265" s="183"/>
      <c r="E12265" s="188" t="s">
        <v>15193</v>
      </c>
      <c r="F12265" s="186">
        <v>0</v>
      </c>
      <c r="G12265" s="185"/>
      <c r="H12265" s="110"/>
      <c r="I12265" s="110"/>
    </row>
    <row r="12266" spans="1:9" ht="11.25" customHeight="1" x14ac:dyDescent="0.2">
      <c r="A12266" s="181">
        <v>109017</v>
      </c>
      <c r="B12266" s="182" t="s">
        <v>5062</v>
      </c>
      <c r="C12266" s="182" t="s">
        <v>178</v>
      </c>
      <c r="D12266" s="183"/>
      <c r="E12266" s="188" t="s">
        <v>15193</v>
      </c>
      <c r="F12266" s="186">
        <v>0</v>
      </c>
      <c r="G12266" s="185"/>
      <c r="H12266" s="110"/>
      <c r="I12266" s="110"/>
    </row>
    <row r="12267" spans="1:9" ht="11.25" customHeight="1" x14ac:dyDescent="0.2">
      <c r="A12267" s="181">
        <v>109018</v>
      </c>
      <c r="B12267" s="182" t="s">
        <v>9380</v>
      </c>
      <c r="C12267" s="182" t="s">
        <v>178</v>
      </c>
      <c r="D12267" s="183"/>
      <c r="E12267" s="188" t="s">
        <v>15193</v>
      </c>
      <c r="F12267" s="186">
        <v>0</v>
      </c>
      <c r="G12267" s="185"/>
      <c r="H12267" s="110"/>
      <c r="I12267" s="110"/>
    </row>
    <row r="12268" spans="1:9" ht="11.25" customHeight="1" x14ac:dyDescent="0.2">
      <c r="A12268" s="181">
        <v>109019</v>
      </c>
      <c r="B12268" s="182" t="s">
        <v>4831</v>
      </c>
      <c r="C12268" s="182" t="s">
        <v>178</v>
      </c>
      <c r="D12268" s="183"/>
      <c r="E12268" s="188" t="s">
        <v>15193</v>
      </c>
      <c r="F12268" s="186">
        <v>0</v>
      </c>
      <c r="G12268" s="185"/>
      <c r="H12268" s="110"/>
      <c r="I12268" s="110"/>
    </row>
    <row r="12269" spans="1:9" ht="11.25" customHeight="1" x14ac:dyDescent="0.2">
      <c r="A12269" s="181">
        <v>109020</v>
      </c>
      <c r="B12269" s="182" t="s">
        <v>4792</v>
      </c>
      <c r="C12269" s="182" t="s">
        <v>178</v>
      </c>
      <c r="D12269" s="183"/>
      <c r="E12269" s="188" t="s">
        <v>15193</v>
      </c>
      <c r="F12269" s="186">
        <v>0</v>
      </c>
      <c r="G12269" s="185"/>
      <c r="H12269" s="110"/>
      <c r="I12269" s="110"/>
    </row>
    <row r="12270" spans="1:9" ht="11.25" customHeight="1" x14ac:dyDescent="0.2">
      <c r="A12270" s="181">
        <v>109021</v>
      </c>
      <c r="B12270" s="182" t="s">
        <v>4964</v>
      </c>
      <c r="C12270" s="182" t="s">
        <v>178</v>
      </c>
      <c r="D12270" s="183"/>
      <c r="E12270" s="188" t="s">
        <v>15193</v>
      </c>
      <c r="F12270" s="186">
        <v>0</v>
      </c>
      <c r="G12270" s="185"/>
      <c r="H12270" s="110"/>
      <c r="I12270" s="110"/>
    </row>
    <row r="12271" spans="1:9" ht="11.25" customHeight="1" x14ac:dyDescent="0.2">
      <c r="A12271" s="181">
        <v>109022</v>
      </c>
      <c r="B12271" s="182" t="s">
        <v>4756</v>
      </c>
      <c r="C12271" s="182" t="s">
        <v>178</v>
      </c>
      <c r="D12271" s="183">
        <v>43567</v>
      </c>
      <c r="E12271" s="188" t="s">
        <v>15195</v>
      </c>
      <c r="F12271" s="186">
        <v>0</v>
      </c>
      <c r="G12271" s="185"/>
      <c r="H12271" s="110"/>
      <c r="I12271" s="110"/>
    </row>
    <row r="12272" spans="1:9" ht="11.25" customHeight="1" x14ac:dyDescent="0.2">
      <c r="A12272" s="181">
        <v>109023</v>
      </c>
      <c r="B12272" s="182" t="s">
        <v>8744</v>
      </c>
      <c r="C12272" s="182" t="s">
        <v>171</v>
      </c>
      <c r="D12272" s="183"/>
      <c r="E12272" s="188" t="s">
        <v>15193</v>
      </c>
      <c r="F12272" s="186">
        <v>3185</v>
      </c>
      <c r="G12272" s="185"/>
      <c r="H12272" s="110"/>
      <c r="I12272" s="110"/>
    </row>
    <row r="12273" spans="1:9" ht="11.25" customHeight="1" x14ac:dyDescent="0.2">
      <c r="A12273" s="181">
        <v>109024</v>
      </c>
      <c r="B12273" s="182" t="s">
        <v>4830</v>
      </c>
      <c r="C12273" s="182" t="s">
        <v>178</v>
      </c>
      <c r="D12273" s="183"/>
      <c r="E12273" s="188" t="s">
        <v>15193</v>
      </c>
      <c r="F12273" s="186">
        <v>0</v>
      </c>
      <c r="G12273" s="185"/>
      <c r="H12273" s="110"/>
      <c r="I12273" s="110"/>
    </row>
    <row r="12274" spans="1:9" ht="11.25" customHeight="1" x14ac:dyDescent="0.2">
      <c r="A12274" s="181">
        <v>109025</v>
      </c>
      <c r="B12274" s="182" t="s">
        <v>4949</v>
      </c>
      <c r="C12274" s="182" t="s">
        <v>178</v>
      </c>
      <c r="D12274" s="184"/>
      <c r="E12274" s="188" t="s">
        <v>15193</v>
      </c>
      <c r="F12274" s="186">
        <v>0</v>
      </c>
      <c r="G12274" s="185"/>
      <c r="H12274" s="110"/>
      <c r="I12274" s="110"/>
    </row>
    <row r="12275" spans="1:9" ht="11.25" customHeight="1" x14ac:dyDescent="0.2">
      <c r="A12275" s="181">
        <v>109026</v>
      </c>
      <c r="B12275" s="182" t="s">
        <v>4760</v>
      </c>
      <c r="C12275" s="182" t="s">
        <v>178</v>
      </c>
      <c r="D12275" s="183"/>
      <c r="E12275" s="188" t="s">
        <v>15193</v>
      </c>
      <c r="F12275" s="186">
        <v>0</v>
      </c>
      <c r="G12275" s="185"/>
      <c r="H12275" s="110"/>
      <c r="I12275" s="110"/>
    </row>
    <row r="12276" spans="1:9" ht="11.25" customHeight="1" x14ac:dyDescent="0.2">
      <c r="A12276" s="181">
        <v>109027</v>
      </c>
      <c r="B12276" s="182" t="s">
        <v>4937</v>
      </c>
      <c r="C12276" s="182" t="s">
        <v>171</v>
      </c>
      <c r="D12276" s="183"/>
      <c r="E12276" s="188" t="s">
        <v>15193</v>
      </c>
      <c r="F12276" s="186">
        <v>0</v>
      </c>
      <c r="G12276" s="185"/>
      <c r="H12276" s="110"/>
      <c r="I12276" s="110"/>
    </row>
    <row r="12277" spans="1:9" ht="11.25" customHeight="1" x14ac:dyDescent="0.2">
      <c r="A12277" s="181">
        <v>109028</v>
      </c>
      <c r="B12277" s="182" t="s">
        <v>9379</v>
      </c>
      <c r="C12277" s="182" t="s">
        <v>178</v>
      </c>
      <c r="D12277" s="183"/>
      <c r="E12277" s="188" t="s">
        <v>15193</v>
      </c>
      <c r="F12277" s="186">
        <v>0</v>
      </c>
      <c r="G12277" s="185"/>
      <c r="H12277" s="110"/>
      <c r="I12277" s="110"/>
    </row>
    <row r="12278" spans="1:9" ht="11.25" customHeight="1" x14ac:dyDescent="0.2">
      <c r="A12278" s="181">
        <v>109029</v>
      </c>
      <c r="B12278" s="182" t="s">
        <v>9378</v>
      </c>
      <c r="C12278" s="182" t="s">
        <v>178</v>
      </c>
      <c r="D12278" s="183"/>
      <c r="E12278" s="188" t="s">
        <v>15193</v>
      </c>
      <c r="F12278" s="186">
        <v>0</v>
      </c>
      <c r="G12278" s="185"/>
      <c r="H12278" s="110"/>
      <c r="I12278" s="110"/>
    </row>
    <row r="12279" spans="1:9" ht="11.25" customHeight="1" x14ac:dyDescent="0.2">
      <c r="A12279" s="181">
        <v>109030</v>
      </c>
      <c r="B12279" s="182" t="s">
        <v>9377</v>
      </c>
      <c r="C12279" s="182" t="s">
        <v>178</v>
      </c>
      <c r="D12279" s="183"/>
      <c r="E12279" s="188" t="s">
        <v>15193</v>
      </c>
      <c r="F12279" s="186">
        <v>0</v>
      </c>
      <c r="G12279" s="185"/>
      <c r="H12279" s="110"/>
      <c r="I12279" s="110"/>
    </row>
    <row r="12280" spans="1:9" ht="11.25" customHeight="1" x14ac:dyDescent="0.2">
      <c r="A12280" s="181">
        <v>109031</v>
      </c>
      <c r="B12280" s="182" t="s">
        <v>4744</v>
      </c>
      <c r="C12280" s="182" t="s">
        <v>178</v>
      </c>
      <c r="D12280" s="183"/>
      <c r="E12280" s="188" t="s">
        <v>15193</v>
      </c>
      <c r="F12280" s="186">
        <v>0</v>
      </c>
      <c r="G12280" s="185"/>
      <c r="H12280" s="110"/>
      <c r="I12280" s="110"/>
    </row>
    <row r="12281" spans="1:9" ht="11.25" customHeight="1" x14ac:dyDescent="0.2">
      <c r="A12281" s="181">
        <v>109032</v>
      </c>
      <c r="B12281" s="182" t="s">
        <v>4904</v>
      </c>
      <c r="C12281" s="182" t="s">
        <v>178</v>
      </c>
      <c r="D12281" s="183"/>
      <c r="E12281" s="188" t="s">
        <v>15193</v>
      </c>
      <c r="F12281" s="186">
        <v>0</v>
      </c>
      <c r="G12281" s="185"/>
      <c r="H12281" s="110"/>
      <c r="I12281" s="110"/>
    </row>
    <row r="12282" spans="1:9" ht="11.25" customHeight="1" x14ac:dyDescent="0.2">
      <c r="A12282" s="181">
        <v>109033</v>
      </c>
      <c r="B12282" s="182" t="s">
        <v>4765</v>
      </c>
      <c r="C12282" s="182" t="s">
        <v>178</v>
      </c>
      <c r="D12282" s="183"/>
      <c r="E12282" s="188" t="s">
        <v>15193</v>
      </c>
      <c r="F12282" s="186">
        <v>0</v>
      </c>
      <c r="G12282" s="185"/>
      <c r="H12282" s="110"/>
      <c r="I12282" s="110"/>
    </row>
    <row r="12283" spans="1:9" ht="11.25" customHeight="1" x14ac:dyDescent="0.2">
      <c r="A12283" s="181">
        <v>109034</v>
      </c>
      <c r="B12283" s="182" t="s">
        <v>4823</v>
      </c>
      <c r="C12283" s="182" t="s">
        <v>171</v>
      </c>
      <c r="D12283" s="184">
        <v>44589</v>
      </c>
      <c r="E12283" s="188" t="s">
        <v>7328</v>
      </c>
      <c r="F12283" s="186">
        <v>0</v>
      </c>
      <c r="G12283" s="185"/>
      <c r="H12283" s="110"/>
      <c r="I12283" s="110"/>
    </row>
    <row r="12284" spans="1:9" ht="11.25" customHeight="1" x14ac:dyDescent="0.2">
      <c r="A12284" s="181">
        <v>109035</v>
      </c>
      <c r="B12284" s="182" t="s">
        <v>4668</v>
      </c>
      <c r="C12284" s="182" t="s">
        <v>178</v>
      </c>
      <c r="D12284" s="183"/>
      <c r="E12284" s="188" t="s">
        <v>15193</v>
      </c>
      <c r="F12284" s="186">
        <v>40423</v>
      </c>
      <c r="G12284" s="185"/>
      <c r="H12284" s="110"/>
      <c r="I12284" s="110"/>
    </row>
    <row r="12285" spans="1:9" ht="11.25" customHeight="1" x14ac:dyDescent="0.2">
      <c r="A12285" s="181">
        <v>109036</v>
      </c>
      <c r="B12285" s="182" t="s">
        <v>9376</v>
      </c>
      <c r="C12285" s="182" t="s">
        <v>178</v>
      </c>
      <c r="D12285" s="183"/>
      <c r="E12285" s="188" t="s">
        <v>15193</v>
      </c>
      <c r="F12285" s="186">
        <v>0</v>
      </c>
      <c r="G12285" s="185"/>
      <c r="H12285" s="110"/>
      <c r="I12285" s="110"/>
    </row>
    <row r="12286" spans="1:9" ht="11.25" customHeight="1" x14ac:dyDescent="0.2">
      <c r="A12286" s="181">
        <v>109037</v>
      </c>
      <c r="B12286" s="182" t="s">
        <v>9375</v>
      </c>
      <c r="C12286" s="182" t="s">
        <v>178</v>
      </c>
      <c r="D12286" s="184"/>
      <c r="E12286" s="188" t="s">
        <v>15193</v>
      </c>
      <c r="F12286" s="186">
        <v>0</v>
      </c>
      <c r="G12286" s="185"/>
      <c r="H12286" s="110"/>
      <c r="I12286" s="110"/>
    </row>
    <row r="12287" spans="1:9" ht="11.25" customHeight="1" x14ac:dyDescent="0.2">
      <c r="A12287" s="181">
        <v>109038</v>
      </c>
      <c r="B12287" s="182" t="s">
        <v>4867</v>
      </c>
      <c r="C12287" s="182" t="s">
        <v>178</v>
      </c>
      <c r="D12287" s="183">
        <v>43577</v>
      </c>
      <c r="E12287" s="188" t="s">
        <v>15195</v>
      </c>
      <c r="F12287" s="186">
        <v>0</v>
      </c>
      <c r="G12287" s="185"/>
      <c r="H12287" s="110"/>
      <c r="I12287" s="110"/>
    </row>
    <row r="12288" spans="1:9" ht="11.25" customHeight="1" x14ac:dyDescent="0.2">
      <c r="A12288" s="181">
        <v>109039</v>
      </c>
      <c r="B12288" s="182" t="s">
        <v>5877</v>
      </c>
      <c r="C12288" s="182" t="s">
        <v>171</v>
      </c>
      <c r="D12288" s="184">
        <v>44589</v>
      </c>
      <c r="E12288" s="188" t="s">
        <v>7328</v>
      </c>
      <c r="F12288" s="186">
        <v>86545</v>
      </c>
      <c r="G12288" s="185"/>
      <c r="H12288" s="110"/>
      <c r="I12288" s="110"/>
    </row>
    <row r="12289" spans="1:9" ht="11.25" customHeight="1" x14ac:dyDescent="0.2">
      <c r="A12289" s="181">
        <v>109040</v>
      </c>
      <c r="B12289" s="182" t="s">
        <v>4656</v>
      </c>
      <c r="C12289" s="182" t="s">
        <v>178</v>
      </c>
      <c r="D12289" s="183"/>
      <c r="E12289" s="188" t="s">
        <v>15193</v>
      </c>
      <c r="F12289" s="186">
        <v>10382</v>
      </c>
      <c r="G12289" s="185"/>
      <c r="H12289" s="110"/>
      <c r="I12289" s="110"/>
    </row>
    <row r="12290" spans="1:9" ht="11.25" customHeight="1" x14ac:dyDescent="0.2">
      <c r="A12290" s="181">
        <v>109041</v>
      </c>
      <c r="B12290" s="182" t="s">
        <v>4757</v>
      </c>
      <c r="C12290" s="182" t="s">
        <v>178</v>
      </c>
      <c r="D12290" s="184">
        <v>45009</v>
      </c>
      <c r="E12290" s="188" t="s">
        <v>15194</v>
      </c>
      <c r="F12290" s="186">
        <v>0</v>
      </c>
      <c r="G12290" s="185"/>
      <c r="H12290" s="110"/>
      <c r="I12290" s="110"/>
    </row>
    <row r="12291" spans="1:9" ht="11.25" customHeight="1" x14ac:dyDescent="0.2">
      <c r="A12291" s="181">
        <v>109042</v>
      </c>
      <c r="B12291" s="182" t="s">
        <v>5878</v>
      </c>
      <c r="C12291" s="182" t="s">
        <v>178</v>
      </c>
      <c r="D12291" s="184"/>
      <c r="E12291" s="188" t="s">
        <v>15193</v>
      </c>
      <c r="F12291" s="186">
        <v>203050</v>
      </c>
      <c r="G12291" s="185"/>
      <c r="H12291" s="110"/>
      <c r="I12291" s="110"/>
    </row>
    <row r="12292" spans="1:9" ht="11.25" customHeight="1" x14ac:dyDescent="0.2">
      <c r="A12292" s="181">
        <v>109043</v>
      </c>
      <c r="B12292" s="182" t="s">
        <v>9374</v>
      </c>
      <c r="C12292" s="182" t="s">
        <v>178</v>
      </c>
      <c r="D12292" s="183"/>
      <c r="E12292" s="188" t="s">
        <v>15193</v>
      </c>
      <c r="F12292" s="186">
        <v>0</v>
      </c>
      <c r="G12292" s="185"/>
      <c r="H12292" s="110"/>
      <c r="I12292" s="110"/>
    </row>
    <row r="12293" spans="1:9" ht="11.25" customHeight="1" x14ac:dyDescent="0.2">
      <c r="A12293" s="181">
        <v>109044</v>
      </c>
      <c r="B12293" s="182" t="s">
        <v>9373</v>
      </c>
      <c r="C12293" s="182" t="s">
        <v>178</v>
      </c>
      <c r="D12293" s="183"/>
      <c r="E12293" s="188" t="s">
        <v>15193</v>
      </c>
      <c r="F12293" s="186">
        <v>0</v>
      </c>
      <c r="G12293" s="185"/>
      <c r="H12293" s="110"/>
      <c r="I12293" s="110"/>
    </row>
    <row r="12294" spans="1:9" ht="11.25" customHeight="1" x14ac:dyDescent="0.2">
      <c r="A12294" s="181">
        <v>109045</v>
      </c>
      <c r="B12294" s="182" t="s">
        <v>9372</v>
      </c>
      <c r="C12294" s="182" t="s">
        <v>178</v>
      </c>
      <c r="D12294" s="183"/>
      <c r="E12294" s="188" t="s">
        <v>15193</v>
      </c>
      <c r="F12294" s="186">
        <v>0</v>
      </c>
      <c r="G12294" s="185"/>
      <c r="H12294" s="110"/>
      <c r="I12294" s="110"/>
    </row>
    <row r="12295" spans="1:9" ht="11.25" customHeight="1" x14ac:dyDescent="0.2">
      <c r="A12295" s="181">
        <v>109046</v>
      </c>
      <c r="B12295" s="182" t="s">
        <v>9371</v>
      </c>
      <c r="C12295" s="182" t="s">
        <v>171</v>
      </c>
      <c r="D12295" s="183"/>
      <c r="E12295" s="188" t="s">
        <v>15193</v>
      </c>
      <c r="F12295" s="186">
        <v>0</v>
      </c>
      <c r="G12295" s="185"/>
      <c r="H12295" s="110"/>
      <c r="I12295" s="110"/>
    </row>
    <row r="12296" spans="1:9" ht="11.25" customHeight="1" x14ac:dyDescent="0.2">
      <c r="A12296" s="181">
        <v>109047</v>
      </c>
      <c r="B12296" s="182" t="s">
        <v>9370</v>
      </c>
      <c r="C12296" s="182" t="s">
        <v>171</v>
      </c>
      <c r="D12296" s="184"/>
      <c r="E12296" s="188" t="s">
        <v>15193</v>
      </c>
      <c r="F12296" s="186">
        <v>0</v>
      </c>
      <c r="G12296" s="185"/>
      <c r="H12296" s="110"/>
      <c r="I12296" s="110"/>
    </row>
    <row r="12297" spans="1:9" ht="11.25" customHeight="1" x14ac:dyDescent="0.2">
      <c r="A12297" s="181">
        <v>109048</v>
      </c>
      <c r="B12297" s="182" t="s">
        <v>9369</v>
      </c>
      <c r="C12297" s="182" t="s">
        <v>178</v>
      </c>
      <c r="D12297" s="183"/>
      <c r="E12297" s="188" t="s">
        <v>15193</v>
      </c>
      <c r="F12297" s="186">
        <v>0</v>
      </c>
      <c r="G12297" s="185"/>
      <c r="H12297" s="110"/>
      <c r="I12297" s="110"/>
    </row>
    <row r="12298" spans="1:9" ht="11.25" customHeight="1" x14ac:dyDescent="0.2">
      <c r="A12298" s="181">
        <v>109049</v>
      </c>
      <c r="B12298" s="182" t="s">
        <v>5855</v>
      </c>
      <c r="C12298" s="182" t="s">
        <v>178</v>
      </c>
      <c r="D12298" s="183"/>
      <c r="E12298" s="188" t="s">
        <v>15193</v>
      </c>
      <c r="F12298" s="186">
        <v>0</v>
      </c>
      <c r="G12298" s="185"/>
      <c r="H12298" s="110"/>
      <c r="I12298" s="110"/>
    </row>
    <row r="12299" spans="1:9" ht="11.25" customHeight="1" x14ac:dyDescent="0.2">
      <c r="A12299" s="181">
        <v>109050</v>
      </c>
      <c r="B12299" s="182" t="s">
        <v>5854</v>
      </c>
      <c r="C12299" s="182" t="s">
        <v>178</v>
      </c>
      <c r="D12299" s="184">
        <v>43768</v>
      </c>
      <c r="E12299" s="188" t="s">
        <v>15195</v>
      </c>
      <c r="F12299" s="186">
        <v>0</v>
      </c>
      <c r="G12299" s="185"/>
      <c r="H12299" s="110"/>
      <c r="I12299" s="110"/>
    </row>
    <row r="12300" spans="1:9" ht="11.25" customHeight="1" x14ac:dyDescent="0.2">
      <c r="A12300" s="181">
        <v>109051</v>
      </c>
      <c r="B12300" s="182" t="s">
        <v>5875</v>
      </c>
      <c r="C12300" s="182" t="s">
        <v>4448</v>
      </c>
      <c r="D12300" s="184"/>
      <c r="E12300" s="188" t="s">
        <v>15193</v>
      </c>
      <c r="F12300" s="186">
        <v>34999.99</v>
      </c>
      <c r="G12300" s="185"/>
      <c r="H12300" s="110"/>
      <c r="I12300" s="110"/>
    </row>
    <row r="12301" spans="1:9" ht="11.25" customHeight="1" x14ac:dyDescent="0.2">
      <c r="A12301" s="181">
        <v>109052</v>
      </c>
      <c r="B12301" s="182" t="s">
        <v>9368</v>
      </c>
      <c r="C12301" s="182" t="s">
        <v>178</v>
      </c>
      <c r="D12301" s="184"/>
      <c r="E12301" s="188" t="s">
        <v>15193</v>
      </c>
      <c r="F12301" s="186">
        <v>0</v>
      </c>
      <c r="G12301" s="185"/>
      <c r="H12301" s="110"/>
      <c r="I12301" s="110"/>
    </row>
    <row r="12302" spans="1:9" ht="11.25" customHeight="1" x14ac:dyDescent="0.2">
      <c r="A12302" s="181">
        <v>109053</v>
      </c>
      <c r="B12302" s="182" t="s">
        <v>5137</v>
      </c>
      <c r="C12302" s="182" t="s">
        <v>171</v>
      </c>
      <c r="D12302" s="183"/>
      <c r="E12302" s="188" t="s">
        <v>15193</v>
      </c>
      <c r="F12302" s="186">
        <v>0</v>
      </c>
      <c r="G12302" s="185"/>
      <c r="H12302" s="110"/>
      <c r="I12302" s="110"/>
    </row>
    <row r="12303" spans="1:9" ht="11.25" customHeight="1" x14ac:dyDescent="0.2">
      <c r="A12303" s="181">
        <v>109054</v>
      </c>
      <c r="B12303" s="182" t="s">
        <v>9367</v>
      </c>
      <c r="C12303" s="182" t="s">
        <v>178</v>
      </c>
      <c r="D12303" s="184">
        <v>43727</v>
      </c>
      <c r="E12303" s="188" t="s">
        <v>15195</v>
      </c>
      <c r="F12303" s="186">
        <v>0</v>
      </c>
      <c r="G12303" s="185"/>
      <c r="H12303" s="110"/>
      <c r="I12303" s="110"/>
    </row>
    <row r="12304" spans="1:9" ht="11.25" customHeight="1" x14ac:dyDescent="0.2">
      <c r="A12304" s="181">
        <v>109055</v>
      </c>
      <c r="B12304" s="182" t="s">
        <v>8282</v>
      </c>
      <c r="C12304" s="182" t="s">
        <v>171</v>
      </c>
      <c r="D12304" s="184"/>
      <c r="E12304" s="188" t="s">
        <v>15193</v>
      </c>
      <c r="F12304" s="186">
        <v>60203.5</v>
      </c>
      <c r="G12304" s="185"/>
      <c r="H12304" s="110"/>
      <c r="I12304" s="110"/>
    </row>
    <row r="12305" spans="1:9" ht="11.25" customHeight="1" x14ac:dyDescent="0.2">
      <c r="A12305" s="181">
        <v>109056</v>
      </c>
      <c r="B12305" s="182" t="s">
        <v>4658</v>
      </c>
      <c r="C12305" s="182" t="s">
        <v>171</v>
      </c>
      <c r="D12305" s="184"/>
      <c r="E12305" s="188" t="s">
        <v>15193</v>
      </c>
      <c r="F12305" s="186">
        <v>0</v>
      </c>
      <c r="G12305" s="185"/>
      <c r="H12305" s="110"/>
      <c r="I12305" s="110"/>
    </row>
    <row r="12306" spans="1:9" ht="11.25" customHeight="1" x14ac:dyDescent="0.2">
      <c r="A12306" s="181">
        <v>109057</v>
      </c>
      <c r="B12306" s="182" t="s">
        <v>9366</v>
      </c>
      <c r="C12306" s="182" t="s">
        <v>178</v>
      </c>
      <c r="D12306" s="184"/>
      <c r="E12306" s="188" t="s">
        <v>15193</v>
      </c>
      <c r="F12306" s="186">
        <v>0</v>
      </c>
      <c r="G12306" s="185"/>
      <c r="H12306" s="110"/>
      <c r="I12306" s="110"/>
    </row>
    <row r="12307" spans="1:9" ht="11.25" customHeight="1" x14ac:dyDescent="0.2">
      <c r="A12307" s="181">
        <v>109058</v>
      </c>
      <c r="B12307" s="182" t="s">
        <v>4908</v>
      </c>
      <c r="C12307" s="182" t="s">
        <v>178</v>
      </c>
      <c r="D12307" s="183"/>
      <c r="E12307" s="188" t="s">
        <v>15193</v>
      </c>
      <c r="F12307" s="186">
        <v>0</v>
      </c>
      <c r="G12307" s="185"/>
      <c r="H12307" s="110"/>
      <c r="I12307" s="110"/>
    </row>
    <row r="12308" spans="1:9" ht="11.25" customHeight="1" x14ac:dyDescent="0.2">
      <c r="A12308" s="181">
        <v>109059</v>
      </c>
      <c r="B12308" s="182" t="s">
        <v>9365</v>
      </c>
      <c r="C12308" s="182" t="s">
        <v>171</v>
      </c>
      <c r="D12308" s="184"/>
      <c r="E12308" s="188" t="s">
        <v>15193</v>
      </c>
      <c r="F12308" s="186">
        <v>0</v>
      </c>
      <c r="G12308" s="185"/>
      <c r="H12308" s="110"/>
      <c r="I12308" s="110"/>
    </row>
    <row r="12309" spans="1:9" ht="11.25" customHeight="1" x14ac:dyDescent="0.2">
      <c r="A12309" s="181">
        <v>109060</v>
      </c>
      <c r="B12309" s="182" t="s">
        <v>9364</v>
      </c>
      <c r="C12309" s="182" t="s">
        <v>178</v>
      </c>
      <c r="D12309" s="184"/>
      <c r="E12309" s="188" t="s">
        <v>15193</v>
      </c>
      <c r="F12309" s="186">
        <v>0</v>
      </c>
      <c r="G12309" s="185"/>
      <c r="H12309" s="110"/>
      <c r="I12309" s="110"/>
    </row>
    <row r="12310" spans="1:9" ht="11.25" customHeight="1" x14ac:dyDescent="0.2">
      <c r="A12310" s="181">
        <v>109061</v>
      </c>
      <c r="B12310" s="182" t="s">
        <v>4636</v>
      </c>
      <c r="C12310" s="182" t="s">
        <v>178</v>
      </c>
      <c r="D12310" s="183"/>
      <c r="E12310" s="188" t="s">
        <v>15193</v>
      </c>
      <c r="F12310" s="186">
        <v>0</v>
      </c>
      <c r="G12310" s="185"/>
      <c r="H12310" s="110"/>
      <c r="I12310" s="110"/>
    </row>
    <row r="12311" spans="1:9" ht="11.25" customHeight="1" x14ac:dyDescent="0.2">
      <c r="A12311" s="181">
        <v>109062</v>
      </c>
      <c r="B12311" s="182" t="s">
        <v>5852</v>
      </c>
      <c r="C12311" s="182" t="s">
        <v>178</v>
      </c>
      <c r="D12311" s="183"/>
      <c r="E12311" s="188" t="s">
        <v>15193</v>
      </c>
      <c r="F12311" s="186">
        <v>0</v>
      </c>
      <c r="G12311" s="185"/>
      <c r="H12311" s="110"/>
      <c r="I12311" s="110"/>
    </row>
    <row r="12312" spans="1:9" ht="11.25" customHeight="1" x14ac:dyDescent="0.2">
      <c r="A12312" s="181">
        <v>109063</v>
      </c>
      <c r="B12312" s="182" t="s">
        <v>9363</v>
      </c>
      <c r="C12312" s="182" t="s">
        <v>178</v>
      </c>
      <c r="D12312" s="184"/>
      <c r="E12312" s="188" t="s">
        <v>15193</v>
      </c>
      <c r="F12312" s="186">
        <v>0</v>
      </c>
      <c r="G12312" s="185"/>
      <c r="H12312" s="110"/>
      <c r="I12312" s="110"/>
    </row>
    <row r="12313" spans="1:9" ht="11.25" customHeight="1" x14ac:dyDescent="0.2">
      <c r="A12313" s="181">
        <v>109064</v>
      </c>
      <c r="B12313" s="182" t="s">
        <v>9362</v>
      </c>
      <c r="C12313" s="182" t="s">
        <v>178</v>
      </c>
      <c r="D12313" s="183"/>
      <c r="E12313" s="188" t="s">
        <v>15193</v>
      </c>
      <c r="F12313" s="186">
        <v>0</v>
      </c>
      <c r="G12313" s="185"/>
      <c r="H12313" s="110"/>
      <c r="I12313" s="110"/>
    </row>
    <row r="12314" spans="1:9" ht="11.25" customHeight="1" x14ac:dyDescent="0.2">
      <c r="A12314" s="181">
        <v>109065</v>
      </c>
      <c r="B12314" s="182" t="s">
        <v>5572</v>
      </c>
      <c r="C12314" s="182" t="s">
        <v>178</v>
      </c>
      <c r="D12314" s="183"/>
      <c r="E12314" s="188" t="s">
        <v>15193</v>
      </c>
      <c r="F12314" s="186">
        <v>0</v>
      </c>
      <c r="G12314" s="185"/>
      <c r="H12314" s="110"/>
      <c r="I12314" s="110"/>
    </row>
    <row r="12315" spans="1:9" ht="11.25" customHeight="1" x14ac:dyDescent="0.2">
      <c r="A12315" s="181">
        <v>109066</v>
      </c>
      <c r="B12315" s="182" t="s">
        <v>4697</v>
      </c>
      <c r="C12315" s="182" t="s">
        <v>178</v>
      </c>
      <c r="D12315" s="183"/>
      <c r="E12315" s="188" t="s">
        <v>15193</v>
      </c>
      <c r="F12315" s="186">
        <v>0</v>
      </c>
      <c r="G12315" s="185"/>
      <c r="H12315" s="110"/>
      <c r="I12315" s="110"/>
    </row>
    <row r="12316" spans="1:9" ht="11.25" customHeight="1" x14ac:dyDescent="0.2">
      <c r="A12316" s="181">
        <v>109067</v>
      </c>
      <c r="B12316" s="182" t="s">
        <v>9361</v>
      </c>
      <c r="C12316" s="182" t="s">
        <v>178</v>
      </c>
      <c r="D12316" s="183"/>
      <c r="E12316" s="188" t="s">
        <v>15193</v>
      </c>
      <c r="F12316" s="186">
        <v>0</v>
      </c>
      <c r="G12316" s="185"/>
      <c r="H12316" s="110"/>
      <c r="I12316" s="110"/>
    </row>
    <row r="12317" spans="1:9" ht="11.25" customHeight="1" x14ac:dyDescent="0.2">
      <c r="A12317" s="181">
        <v>109068</v>
      </c>
      <c r="B12317" s="182" t="s">
        <v>9360</v>
      </c>
      <c r="C12317" s="182" t="s">
        <v>171</v>
      </c>
      <c r="D12317" s="183">
        <v>43566</v>
      </c>
      <c r="E12317" s="188" t="s">
        <v>15195</v>
      </c>
      <c r="F12317" s="186">
        <v>0</v>
      </c>
      <c r="G12317" s="185"/>
      <c r="H12317" s="110"/>
      <c r="I12317" s="110"/>
    </row>
    <row r="12318" spans="1:9" ht="11.25" customHeight="1" x14ac:dyDescent="0.2">
      <c r="A12318" s="181">
        <v>109069</v>
      </c>
      <c r="B12318" s="182" t="s">
        <v>8751</v>
      </c>
      <c r="C12318" s="182" t="s">
        <v>171</v>
      </c>
      <c r="D12318" s="183"/>
      <c r="E12318" s="188" t="s">
        <v>15193</v>
      </c>
      <c r="F12318" s="186">
        <v>12284</v>
      </c>
      <c r="G12318" s="185"/>
      <c r="H12318" s="110"/>
      <c r="I12318" s="110"/>
    </row>
    <row r="12319" spans="1:9" ht="11.25" customHeight="1" x14ac:dyDescent="0.2">
      <c r="A12319" s="181">
        <v>109070</v>
      </c>
      <c r="B12319" s="182" t="s">
        <v>4924</v>
      </c>
      <c r="C12319" s="182" t="s">
        <v>178</v>
      </c>
      <c r="D12319" s="183"/>
      <c r="E12319" s="188" t="s">
        <v>15193</v>
      </c>
      <c r="F12319" s="186">
        <v>0</v>
      </c>
      <c r="G12319" s="185"/>
      <c r="H12319" s="110"/>
      <c r="I12319" s="110"/>
    </row>
    <row r="12320" spans="1:9" ht="11.25" customHeight="1" x14ac:dyDescent="0.2">
      <c r="A12320" s="181">
        <v>109071</v>
      </c>
      <c r="B12320" s="182" t="s">
        <v>5850</v>
      </c>
      <c r="C12320" s="182" t="s">
        <v>178</v>
      </c>
      <c r="D12320" s="183"/>
      <c r="E12320" s="188" t="s">
        <v>15193</v>
      </c>
      <c r="F12320" s="186">
        <v>0</v>
      </c>
      <c r="G12320" s="185"/>
      <c r="H12320" s="110"/>
      <c r="I12320" s="110"/>
    </row>
    <row r="12321" spans="1:9" ht="11.25" customHeight="1" x14ac:dyDescent="0.2">
      <c r="A12321" s="181">
        <v>109072</v>
      </c>
      <c r="B12321" s="182" t="s">
        <v>4659</v>
      </c>
      <c r="C12321" s="182" t="s">
        <v>178</v>
      </c>
      <c r="D12321" s="183">
        <v>44592</v>
      </c>
      <c r="E12321" s="188" t="s">
        <v>7328</v>
      </c>
      <c r="F12321" s="186">
        <v>0</v>
      </c>
      <c r="G12321" s="185"/>
      <c r="H12321" s="110"/>
      <c r="I12321" s="110"/>
    </row>
    <row r="12322" spans="1:9" ht="11.25" customHeight="1" x14ac:dyDescent="0.2">
      <c r="A12322" s="181">
        <v>109073</v>
      </c>
      <c r="B12322" s="182" t="s">
        <v>5851</v>
      </c>
      <c r="C12322" s="182" t="s">
        <v>178</v>
      </c>
      <c r="D12322" s="184"/>
      <c r="E12322" s="188" t="s">
        <v>15193</v>
      </c>
      <c r="F12322" s="186">
        <v>3551</v>
      </c>
      <c r="G12322" s="185"/>
      <c r="H12322" s="110"/>
      <c r="I12322" s="110"/>
    </row>
    <row r="12323" spans="1:9" ht="11.25" customHeight="1" x14ac:dyDescent="0.2">
      <c r="A12323" s="181">
        <v>109074</v>
      </c>
      <c r="B12323" s="182" t="s">
        <v>5856</v>
      </c>
      <c r="C12323" s="182" t="s">
        <v>178</v>
      </c>
      <c r="D12323" s="183">
        <v>43739</v>
      </c>
      <c r="E12323" s="188" t="s">
        <v>15195</v>
      </c>
      <c r="F12323" s="186">
        <v>0</v>
      </c>
      <c r="G12323" s="185"/>
      <c r="H12323" s="110"/>
      <c r="I12323" s="110"/>
    </row>
    <row r="12324" spans="1:9" ht="11.25" customHeight="1" x14ac:dyDescent="0.2">
      <c r="A12324" s="181">
        <v>109075</v>
      </c>
      <c r="B12324" s="182" t="s">
        <v>8196</v>
      </c>
      <c r="C12324" s="182" t="s">
        <v>171</v>
      </c>
      <c r="D12324" s="183"/>
      <c r="E12324" s="188" t="s">
        <v>15193</v>
      </c>
      <c r="F12324" s="186">
        <v>5533.5</v>
      </c>
      <c r="G12324" s="185"/>
      <c r="H12324" s="110"/>
      <c r="I12324" s="110"/>
    </row>
    <row r="12325" spans="1:9" ht="11.25" customHeight="1" x14ac:dyDescent="0.2">
      <c r="A12325" s="181">
        <v>109076</v>
      </c>
      <c r="B12325" s="182" t="s">
        <v>9359</v>
      </c>
      <c r="C12325" s="182" t="s">
        <v>178</v>
      </c>
      <c r="D12325" s="183">
        <v>43567</v>
      </c>
      <c r="E12325" s="188" t="s">
        <v>15195</v>
      </c>
      <c r="F12325" s="186">
        <v>0</v>
      </c>
      <c r="G12325" s="185"/>
      <c r="H12325" s="110"/>
      <c r="I12325" s="110"/>
    </row>
    <row r="12326" spans="1:9" ht="11.25" customHeight="1" x14ac:dyDescent="0.2">
      <c r="A12326" s="181">
        <v>109077</v>
      </c>
      <c r="B12326" s="182" t="s">
        <v>8743</v>
      </c>
      <c r="C12326" s="182" t="s">
        <v>171</v>
      </c>
      <c r="D12326" s="183"/>
      <c r="E12326" s="188" t="s">
        <v>15193</v>
      </c>
      <c r="F12326" s="186">
        <v>7826</v>
      </c>
      <c r="G12326" s="185"/>
      <c r="H12326" s="110"/>
      <c r="I12326" s="110"/>
    </row>
    <row r="12327" spans="1:9" ht="11.25" customHeight="1" x14ac:dyDescent="0.2">
      <c r="A12327" s="181">
        <v>109078</v>
      </c>
      <c r="B12327" s="182" t="s">
        <v>5853</v>
      </c>
      <c r="C12327" s="182" t="s">
        <v>178</v>
      </c>
      <c r="D12327" s="183"/>
      <c r="E12327" s="188" t="s">
        <v>15193</v>
      </c>
      <c r="F12327" s="186">
        <v>0</v>
      </c>
      <c r="G12327" s="185"/>
      <c r="H12327" s="110"/>
      <c r="I12327" s="110"/>
    </row>
    <row r="12328" spans="1:9" ht="11.25" customHeight="1" x14ac:dyDescent="0.2">
      <c r="A12328" s="181">
        <v>109079</v>
      </c>
      <c r="B12328" s="182" t="s">
        <v>5857</v>
      </c>
      <c r="C12328" s="182" t="s">
        <v>178</v>
      </c>
      <c r="D12328" s="183"/>
      <c r="E12328" s="188" t="s">
        <v>15193</v>
      </c>
      <c r="F12328" s="186">
        <v>0</v>
      </c>
      <c r="G12328" s="185"/>
      <c r="H12328" s="110"/>
      <c r="I12328" s="110"/>
    </row>
    <row r="12329" spans="1:9" ht="11.25" customHeight="1" x14ac:dyDescent="0.2">
      <c r="A12329" s="181">
        <v>109080</v>
      </c>
      <c r="B12329" s="182" t="s">
        <v>5165</v>
      </c>
      <c r="C12329" s="182" t="s">
        <v>178</v>
      </c>
      <c r="D12329" s="183">
        <v>43739</v>
      </c>
      <c r="E12329" s="188" t="s">
        <v>15195</v>
      </c>
      <c r="F12329" s="186">
        <v>0</v>
      </c>
      <c r="G12329" s="185"/>
      <c r="H12329" s="110"/>
      <c r="I12329" s="110"/>
    </row>
    <row r="12330" spans="1:9" ht="11.25" customHeight="1" x14ac:dyDescent="0.2">
      <c r="A12330" s="181">
        <v>109081</v>
      </c>
      <c r="B12330" s="182" t="s">
        <v>8196</v>
      </c>
      <c r="C12330" s="182" t="s">
        <v>171</v>
      </c>
      <c r="D12330" s="183"/>
      <c r="E12330" s="188" t="s">
        <v>15193</v>
      </c>
      <c r="F12330" s="186">
        <v>5533.5</v>
      </c>
      <c r="G12330" s="185"/>
      <c r="H12330" s="110"/>
      <c r="I12330" s="110"/>
    </row>
    <row r="12331" spans="1:9" ht="11.25" customHeight="1" x14ac:dyDescent="0.2">
      <c r="A12331" s="181">
        <v>109082</v>
      </c>
      <c r="B12331" s="182" t="s">
        <v>5164</v>
      </c>
      <c r="C12331" s="182" t="s">
        <v>178</v>
      </c>
      <c r="D12331" s="183">
        <v>43748</v>
      </c>
      <c r="E12331" s="188" t="s">
        <v>15195</v>
      </c>
      <c r="F12331" s="186">
        <v>0</v>
      </c>
      <c r="G12331" s="185"/>
      <c r="H12331" s="110"/>
      <c r="I12331" s="110"/>
    </row>
    <row r="12332" spans="1:9" ht="11.25" customHeight="1" x14ac:dyDescent="0.2">
      <c r="A12332" s="181">
        <v>109083</v>
      </c>
      <c r="B12332" s="182" t="s">
        <v>5160</v>
      </c>
      <c r="C12332" s="182" t="s">
        <v>178</v>
      </c>
      <c r="D12332" s="183"/>
      <c r="E12332" s="188" t="s">
        <v>15193</v>
      </c>
      <c r="F12332" s="186">
        <v>152204.60999999999</v>
      </c>
      <c r="G12332" s="185"/>
      <c r="H12332" s="110"/>
      <c r="I12332" s="110"/>
    </row>
    <row r="12333" spans="1:9" ht="11.25" customHeight="1" x14ac:dyDescent="0.2">
      <c r="A12333" s="181">
        <v>109084</v>
      </c>
      <c r="B12333" s="182" t="s">
        <v>5970</v>
      </c>
      <c r="C12333" s="182" t="s">
        <v>178</v>
      </c>
      <c r="D12333" s="183">
        <v>43843</v>
      </c>
      <c r="E12333" s="188" t="s">
        <v>15196</v>
      </c>
      <c r="F12333" s="186">
        <v>0</v>
      </c>
      <c r="G12333" s="185"/>
      <c r="H12333" s="110"/>
      <c r="I12333" s="110"/>
    </row>
    <row r="12334" spans="1:9" ht="11.25" customHeight="1" x14ac:dyDescent="0.2">
      <c r="A12334" s="181">
        <v>109085</v>
      </c>
      <c r="B12334" s="182" t="s">
        <v>6253</v>
      </c>
      <c r="C12334" s="182" t="s">
        <v>171</v>
      </c>
      <c r="D12334" s="183"/>
      <c r="E12334" s="188" t="s">
        <v>15193</v>
      </c>
      <c r="F12334" s="186">
        <v>1602.86</v>
      </c>
      <c r="G12334" s="185"/>
      <c r="H12334" s="110"/>
      <c r="I12334" s="110"/>
    </row>
    <row r="12335" spans="1:9" ht="11.25" customHeight="1" x14ac:dyDescent="0.2">
      <c r="A12335" s="181">
        <v>109086</v>
      </c>
      <c r="B12335" s="182" t="s">
        <v>4473</v>
      </c>
      <c r="C12335" s="182" t="s">
        <v>178</v>
      </c>
      <c r="D12335" s="183"/>
      <c r="E12335" s="188" t="s">
        <v>15193</v>
      </c>
      <c r="F12335" s="186">
        <v>0</v>
      </c>
      <c r="G12335" s="185"/>
      <c r="H12335" s="110"/>
      <c r="I12335" s="110"/>
    </row>
    <row r="12336" spans="1:9" ht="11.25" customHeight="1" x14ac:dyDescent="0.2">
      <c r="A12336" s="181">
        <v>109087</v>
      </c>
      <c r="B12336" s="182" t="s">
        <v>4472</v>
      </c>
      <c r="C12336" s="182" t="s">
        <v>178</v>
      </c>
      <c r="D12336" s="183"/>
      <c r="E12336" s="188" t="s">
        <v>15193</v>
      </c>
      <c r="F12336" s="186">
        <v>0</v>
      </c>
      <c r="G12336" s="185"/>
      <c r="H12336" s="110"/>
      <c r="I12336" s="110"/>
    </row>
    <row r="12337" spans="1:9" ht="11.25" customHeight="1" x14ac:dyDescent="0.2">
      <c r="A12337" s="181">
        <v>109088</v>
      </c>
      <c r="B12337" s="182" t="s">
        <v>9358</v>
      </c>
      <c r="C12337" s="182" t="s">
        <v>178</v>
      </c>
      <c r="D12337" s="183"/>
      <c r="E12337" s="188" t="s">
        <v>15193</v>
      </c>
      <c r="F12337" s="186">
        <v>0</v>
      </c>
      <c r="G12337" s="185"/>
      <c r="H12337" s="110"/>
      <c r="I12337" s="110"/>
    </row>
    <row r="12338" spans="1:9" ht="11.25" customHeight="1" x14ac:dyDescent="0.2">
      <c r="A12338" s="181">
        <v>109089</v>
      </c>
      <c r="B12338" s="182" t="s">
        <v>9357</v>
      </c>
      <c r="C12338" s="182" t="s">
        <v>178</v>
      </c>
      <c r="D12338" s="183"/>
      <c r="E12338" s="188" t="s">
        <v>15193</v>
      </c>
      <c r="F12338" s="186">
        <v>0</v>
      </c>
      <c r="G12338" s="185"/>
      <c r="H12338" s="110"/>
      <c r="I12338" s="110"/>
    </row>
    <row r="12339" spans="1:9" ht="11.25" customHeight="1" x14ac:dyDescent="0.2">
      <c r="A12339" s="181">
        <v>109090</v>
      </c>
      <c r="B12339" s="182" t="s">
        <v>9356</v>
      </c>
      <c r="C12339" s="182" t="s">
        <v>178</v>
      </c>
      <c r="D12339" s="183"/>
      <c r="E12339" s="188" t="s">
        <v>15193</v>
      </c>
      <c r="F12339" s="186">
        <v>0</v>
      </c>
      <c r="G12339" s="185"/>
      <c r="H12339" s="110"/>
      <c r="I12339" s="110"/>
    </row>
    <row r="12340" spans="1:9" ht="11.25" customHeight="1" x14ac:dyDescent="0.2">
      <c r="A12340" s="181">
        <v>109091</v>
      </c>
      <c r="B12340" s="182" t="s">
        <v>9355</v>
      </c>
      <c r="C12340" s="182" t="s">
        <v>178</v>
      </c>
      <c r="D12340" s="184"/>
      <c r="E12340" s="188" t="s">
        <v>15193</v>
      </c>
      <c r="F12340" s="186">
        <v>0</v>
      </c>
      <c r="G12340" s="185"/>
      <c r="H12340" s="110"/>
      <c r="I12340" s="110"/>
    </row>
    <row r="12341" spans="1:9" ht="11.25" customHeight="1" x14ac:dyDescent="0.2">
      <c r="A12341" s="181">
        <v>109092</v>
      </c>
      <c r="B12341" s="182" t="s">
        <v>9354</v>
      </c>
      <c r="C12341" s="182" t="s">
        <v>178</v>
      </c>
      <c r="D12341" s="184"/>
      <c r="E12341" s="188" t="s">
        <v>15193</v>
      </c>
      <c r="F12341" s="186">
        <v>0</v>
      </c>
      <c r="G12341" s="185"/>
      <c r="H12341" s="110"/>
      <c r="I12341" s="110"/>
    </row>
    <row r="12342" spans="1:9" ht="11.25" customHeight="1" x14ac:dyDescent="0.2">
      <c r="A12342" s="181">
        <v>109093</v>
      </c>
      <c r="B12342" s="182" t="s">
        <v>9353</v>
      </c>
      <c r="C12342" s="182" t="s">
        <v>178</v>
      </c>
      <c r="D12342" s="184"/>
      <c r="E12342" s="188" t="s">
        <v>15193</v>
      </c>
      <c r="F12342" s="186">
        <v>0</v>
      </c>
      <c r="G12342" s="185"/>
      <c r="H12342" s="110"/>
      <c r="I12342" s="110"/>
    </row>
    <row r="12343" spans="1:9" ht="11.25" customHeight="1" x14ac:dyDescent="0.2">
      <c r="A12343" s="181">
        <v>109094</v>
      </c>
      <c r="B12343" s="182" t="s">
        <v>9352</v>
      </c>
      <c r="C12343" s="182" t="s">
        <v>178</v>
      </c>
      <c r="D12343" s="183"/>
      <c r="E12343" s="188" t="s">
        <v>15193</v>
      </c>
      <c r="F12343" s="186">
        <v>0</v>
      </c>
      <c r="G12343" s="185"/>
      <c r="H12343" s="110"/>
      <c r="I12343" s="110"/>
    </row>
    <row r="12344" spans="1:9" ht="11.25" customHeight="1" x14ac:dyDescent="0.2">
      <c r="A12344" s="181">
        <v>109095</v>
      </c>
      <c r="B12344" s="182" t="s">
        <v>9351</v>
      </c>
      <c r="C12344" s="182" t="s">
        <v>178</v>
      </c>
      <c r="D12344" s="183"/>
      <c r="E12344" s="188" t="s">
        <v>15193</v>
      </c>
      <c r="F12344" s="186">
        <v>0</v>
      </c>
      <c r="G12344" s="185"/>
      <c r="H12344" s="110"/>
      <c r="I12344" s="110"/>
    </row>
    <row r="12345" spans="1:9" ht="11.25" customHeight="1" x14ac:dyDescent="0.2">
      <c r="A12345" s="181">
        <v>109097</v>
      </c>
      <c r="B12345" s="182" t="s">
        <v>5959</v>
      </c>
      <c r="C12345" s="182" t="s">
        <v>178</v>
      </c>
      <c r="D12345" s="183"/>
      <c r="E12345" s="188" t="s">
        <v>15193</v>
      </c>
      <c r="F12345" s="186">
        <v>0</v>
      </c>
      <c r="G12345" s="185"/>
      <c r="H12345" s="110"/>
      <c r="I12345" s="110"/>
    </row>
    <row r="12346" spans="1:9" ht="11.25" customHeight="1" x14ac:dyDescent="0.2">
      <c r="A12346" s="181">
        <v>109098</v>
      </c>
      <c r="B12346" s="182" t="s">
        <v>5896</v>
      </c>
      <c r="C12346" s="182" t="s">
        <v>178</v>
      </c>
      <c r="D12346" s="183"/>
      <c r="E12346" s="188" t="s">
        <v>15193</v>
      </c>
      <c r="F12346" s="186">
        <v>0</v>
      </c>
      <c r="G12346" s="185"/>
      <c r="H12346" s="110"/>
      <c r="I12346" s="110"/>
    </row>
    <row r="12347" spans="1:9" ht="11.25" customHeight="1" x14ac:dyDescent="0.2">
      <c r="A12347" s="181">
        <v>109099</v>
      </c>
      <c r="B12347" s="182" t="s">
        <v>4953</v>
      </c>
      <c r="C12347" s="182" t="s">
        <v>171</v>
      </c>
      <c r="D12347" s="183"/>
      <c r="E12347" s="188" t="s">
        <v>15193</v>
      </c>
      <c r="F12347" s="186">
        <v>0</v>
      </c>
      <c r="G12347" s="185"/>
      <c r="H12347" s="110"/>
      <c r="I12347" s="110"/>
    </row>
    <row r="12348" spans="1:9" ht="11.25" customHeight="1" x14ac:dyDescent="0.2">
      <c r="A12348" s="181">
        <v>109100</v>
      </c>
      <c r="B12348" s="182" t="s">
        <v>5908</v>
      </c>
      <c r="C12348" s="182" t="s">
        <v>178</v>
      </c>
      <c r="D12348" s="183"/>
      <c r="E12348" s="188" t="s">
        <v>15193</v>
      </c>
      <c r="F12348" s="186">
        <v>0</v>
      </c>
      <c r="G12348" s="185"/>
      <c r="H12348" s="110"/>
      <c r="I12348" s="110"/>
    </row>
    <row r="12349" spans="1:9" ht="11.25" customHeight="1" x14ac:dyDescent="0.2">
      <c r="A12349" s="181">
        <v>109101</v>
      </c>
      <c r="B12349" s="182" t="s">
        <v>9350</v>
      </c>
      <c r="C12349" s="182" t="s">
        <v>178</v>
      </c>
      <c r="D12349" s="183">
        <v>43801</v>
      </c>
      <c r="E12349" s="188" t="s">
        <v>15195</v>
      </c>
      <c r="F12349" s="186">
        <v>0</v>
      </c>
      <c r="G12349" s="185"/>
      <c r="H12349" s="110"/>
      <c r="I12349" s="110"/>
    </row>
    <row r="12350" spans="1:9" ht="11.25" customHeight="1" x14ac:dyDescent="0.2">
      <c r="A12350" s="181">
        <v>109102</v>
      </c>
      <c r="B12350" s="182" t="s">
        <v>5950</v>
      </c>
      <c r="C12350" s="182" t="s">
        <v>178</v>
      </c>
      <c r="D12350" s="184"/>
      <c r="E12350" s="188" t="s">
        <v>15193</v>
      </c>
      <c r="F12350" s="186">
        <v>841000</v>
      </c>
      <c r="G12350" s="185"/>
      <c r="H12350" s="110"/>
      <c r="I12350" s="110"/>
    </row>
    <row r="12351" spans="1:9" ht="11.25" customHeight="1" x14ac:dyDescent="0.2">
      <c r="A12351" s="181">
        <v>109103</v>
      </c>
      <c r="B12351" s="182" t="s">
        <v>5968</v>
      </c>
      <c r="C12351" s="182" t="s">
        <v>4481</v>
      </c>
      <c r="D12351" s="183"/>
      <c r="E12351" s="188" t="s">
        <v>15193</v>
      </c>
      <c r="F12351" s="186">
        <v>0</v>
      </c>
      <c r="G12351" s="185"/>
      <c r="H12351" s="110"/>
      <c r="I12351" s="110"/>
    </row>
    <row r="12352" spans="1:9" ht="11.25" customHeight="1" x14ac:dyDescent="0.2">
      <c r="A12352" s="181">
        <v>109104</v>
      </c>
      <c r="B12352" s="182" t="s">
        <v>9349</v>
      </c>
      <c r="C12352" s="182" t="s">
        <v>178</v>
      </c>
      <c r="D12352" s="184"/>
      <c r="E12352" s="188" t="s">
        <v>15193</v>
      </c>
      <c r="F12352" s="186">
        <v>0</v>
      </c>
      <c r="G12352" s="185"/>
      <c r="H12352" s="110"/>
      <c r="I12352" s="110"/>
    </row>
    <row r="12353" spans="1:9" ht="11.25" customHeight="1" x14ac:dyDescent="0.2">
      <c r="A12353" s="181">
        <v>109105</v>
      </c>
      <c r="B12353" s="182" t="s">
        <v>9348</v>
      </c>
      <c r="C12353" s="182" t="s">
        <v>183</v>
      </c>
      <c r="D12353" s="183"/>
      <c r="E12353" s="188" t="s">
        <v>15193</v>
      </c>
      <c r="F12353" s="186">
        <v>0</v>
      </c>
      <c r="G12353" s="185"/>
      <c r="H12353" s="110"/>
      <c r="I12353" s="110"/>
    </row>
    <row r="12354" spans="1:9" ht="11.25" customHeight="1" x14ac:dyDescent="0.2">
      <c r="A12354" s="181">
        <v>109106</v>
      </c>
      <c r="B12354" s="182" t="s">
        <v>9347</v>
      </c>
      <c r="C12354" s="182" t="s">
        <v>168</v>
      </c>
      <c r="D12354" s="183"/>
      <c r="E12354" s="188" t="s">
        <v>15193</v>
      </c>
      <c r="F12354" s="186">
        <v>0</v>
      </c>
      <c r="G12354" s="185"/>
      <c r="H12354" s="110"/>
      <c r="I12354" s="110"/>
    </row>
    <row r="12355" spans="1:9" ht="11.25" customHeight="1" x14ac:dyDescent="0.2">
      <c r="A12355" s="181">
        <v>109108</v>
      </c>
      <c r="B12355" s="182" t="s">
        <v>5051</v>
      </c>
      <c r="C12355" s="182" t="s">
        <v>178</v>
      </c>
      <c r="D12355" s="183"/>
      <c r="E12355" s="188" t="s">
        <v>15193</v>
      </c>
      <c r="F12355" s="186">
        <v>0</v>
      </c>
      <c r="G12355" s="185"/>
      <c r="H12355" s="110"/>
      <c r="I12355" s="110"/>
    </row>
    <row r="12356" spans="1:9" ht="11.25" customHeight="1" x14ac:dyDescent="0.2">
      <c r="A12356" s="181">
        <v>109109</v>
      </c>
      <c r="B12356" s="182" t="s">
        <v>5153</v>
      </c>
      <c r="C12356" s="182" t="s">
        <v>178</v>
      </c>
      <c r="D12356" s="184"/>
      <c r="E12356" s="188" t="s">
        <v>15193</v>
      </c>
      <c r="F12356" s="186">
        <v>0</v>
      </c>
      <c r="G12356" s="185"/>
      <c r="H12356" s="110"/>
      <c r="I12356" s="110"/>
    </row>
    <row r="12357" spans="1:9" ht="11.25" customHeight="1" x14ac:dyDescent="0.2">
      <c r="A12357" s="181">
        <v>109110</v>
      </c>
      <c r="B12357" s="182" t="s">
        <v>4454</v>
      </c>
      <c r="C12357" s="182" t="s">
        <v>168</v>
      </c>
      <c r="D12357" s="184"/>
      <c r="E12357" s="188" t="s">
        <v>15193</v>
      </c>
      <c r="F12357" s="186">
        <v>0</v>
      </c>
      <c r="G12357" s="185"/>
      <c r="H12357" s="110"/>
      <c r="I12357" s="110"/>
    </row>
    <row r="12358" spans="1:9" ht="11.25" customHeight="1" x14ac:dyDescent="0.2">
      <c r="A12358" s="181">
        <v>109111</v>
      </c>
      <c r="B12358" s="182" t="s">
        <v>5115</v>
      </c>
      <c r="C12358" s="182" t="s">
        <v>171</v>
      </c>
      <c r="D12358" s="183"/>
      <c r="E12358" s="188" t="s">
        <v>15193</v>
      </c>
      <c r="F12358" s="186">
        <v>0</v>
      </c>
      <c r="G12358" s="185"/>
      <c r="H12358" s="110"/>
      <c r="I12358" s="110"/>
    </row>
    <row r="12359" spans="1:9" ht="11.25" customHeight="1" x14ac:dyDescent="0.2">
      <c r="A12359" s="181">
        <v>109112</v>
      </c>
      <c r="B12359" s="182" t="s">
        <v>5116</v>
      </c>
      <c r="C12359" s="182" t="s">
        <v>171</v>
      </c>
      <c r="D12359" s="184">
        <v>44589</v>
      </c>
      <c r="E12359" s="188" t="s">
        <v>7328</v>
      </c>
      <c r="F12359" s="186">
        <v>0</v>
      </c>
      <c r="G12359" s="185"/>
      <c r="H12359" s="110"/>
      <c r="I12359" s="110"/>
    </row>
    <row r="12360" spans="1:9" ht="11.25" customHeight="1" x14ac:dyDescent="0.2">
      <c r="A12360" s="181">
        <v>109113</v>
      </c>
      <c r="B12360" s="182" t="s">
        <v>5364</v>
      </c>
      <c r="C12360" s="182" t="s">
        <v>178</v>
      </c>
      <c r="D12360" s="183"/>
      <c r="E12360" s="188" t="s">
        <v>15193</v>
      </c>
      <c r="F12360" s="186">
        <v>44579</v>
      </c>
      <c r="G12360" s="185"/>
      <c r="H12360" s="110"/>
      <c r="I12360" s="110"/>
    </row>
    <row r="12361" spans="1:9" ht="11.25" customHeight="1" x14ac:dyDescent="0.2">
      <c r="A12361" s="181">
        <v>109114</v>
      </c>
      <c r="B12361" s="182" t="s">
        <v>5111</v>
      </c>
      <c r="C12361" s="182" t="s">
        <v>171</v>
      </c>
      <c r="D12361" s="184"/>
      <c r="E12361" s="188" t="s">
        <v>15193</v>
      </c>
      <c r="F12361" s="186">
        <v>0</v>
      </c>
      <c r="G12361" s="185"/>
      <c r="H12361" s="110"/>
      <c r="I12361" s="110"/>
    </row>
    <row r="12362" spans="1:9" ht="11.25" customHeight="1" x14ac:dyDescent="0.2">
      <c r="A12362" s="181">
        <v>109115</v>
      </c>
      <c r="B12362" s="182" t="s">
        <v>5113</v>
      </c>
      <c r="C12362" s="182" t="s">
        <v>171</v>
      </c>
      <c r="D12362" s="183"/>
      <c r="E12362" s="188" t="s">
        <v>15193</v>
      </c>
      <c r="F12362" s="186">
        <v>0</v>
      </c>
      <c r="G12362" s="185"/>
      <c r="H12362" s="110"/>
      <c r="I12362" s="110"/>
    </row>
    <row r="12363" spans="1:9" ht="11.25" customHeight="1" x14ac:dyDescent="0.2">
      <c r="A12363" s="181">
        <v>109116</v>
      </c>
      <c r="B12363" s="182" t="s">
        <v>4966</v>
      </c>
      <c r="C12363" s="182" t="s">
        <v>178</v>
      </c>
      <c r="D12363" s="184">
        <v>44589</v>
      </c>
      <c r="E12363" s="188" t="s">
        <v>7328</v>
      </c>
      <c r="F12363" s="186">
        <v>0</v>
      </c>
      <c r="G12363" s="185"/>
      <c r="H12363" s="110"/>
      <c r="I12363" s="110"/>
    </row>
    <row r="12364" spans="1:9" ht="11.25" customHeight="1" x14ac:dyDescent="0.2">
      <c r="A12364" s="181">
        <v>109118</v>
      </c>
      <c r="B12364" s="182" t="s">
        <v>5367</v>
      </c>
      <c r="C12364" s="182" t="s">
        <v>178</v>
      </c>
      <c r="D12364" s="184">
        <v>44589</v>
      </c>
      <c r="E12364" s="188" t="s">
        <v>7328</v>
      </c>
      <c r="F12364" s="186">
        <v>63969</v>
      </c>
      <c r="G12364" s="185"/>
      <c r="H12364" s="110"/>
      <c r="I12364" s="110"/>
    </row>
    <row r="12365" spans="1:9" ht="11.25" customHeight="1" x14ac:dyDescent="0.2">
      <c r="A12365" s="181">
        <v>109119</v>
      </c>
      <c r="B12365" s="182" t="s">
        <v>4740</v>
      </c>
      <c r="C12365" s="182" t="s">
        <v>178</v>
      </c>
      <c r="D12365" s="184">
        <v>45267</v>
      </c>
      <c r="E12365" s="188" t="s">
        <v>15194</v>
      </c>
      <c r="F12365" s="186">
        <v>20230</v>
      </c>
      <c r="G12365" s="185"/>
      <c r="H12365" s="110"/>
      <c r="I12365" s="110"/>
    </row>
    <row r="12366" spans="1:9" ht="11.25" customHeight="1" x14ac:dyDescent="0.2">
      <c r="A12366" s="181">
        <v>109120</v>
      </c>
      <c r="B12366" s="182" t="s">
        <v>5365</v>
      </c>
      <c r="C12366" s="182" t="s">
        <v>178</v>
      </c>
      <c r="D12366" s="184">
        <v>45267</v>
      </c>
      <c r="E12366" s="188" t="s">
        <v>15194</v>
      </c>
      <c r="F12366" s="186">
        <v>33848</v>
      </c>
      <c r="G12366" s="185"/>
      <c r="H12366" s="110"/>
      <c r="I12366" s="110"/>
    </row>
    <row r="12367" spans="1:9" ht="11.25" customHeight="1" x14ac:dyDescent="0.2">
      <c r="A12367" s="181">
        <v>109121</v>
      </c>
      <c r="B12367" s="182" t="s">
        <v>5366</v>
      </c>
      <c r="C12367" s="182" t="s">
        <v>178</v>
      </c>
      <c r="D12367" s="183"/>
      <c r="E12367" s="188" t="s">
        <v>15193</v>
      </c>
      <c r="F12367" s="186">
        <v>100035</v>
      </c>
      <c r="G12367" s="185"/>
      <c r="H12367" s="110"/>
      <c r="I12367" s="110"/>
    </row>
    <row r="12368" spans="1:9" ht="11.25" customHeight="1" x14ac:dyDescent="0.2">
      <c r="A12368" s="181">
        <v>109122</v>
      </c>
      <c r="B12368" s="182" t="s">
        <v>4959</v>
      </c>
      <c r="C12368" s="182" t="s">
        <v>171</v>
      </c>
      <c r="D12368" s="183">
        <v>45267</v>
      </c>
      <c r="E12368" s="188" t="s">
        <v>15194</v>
      </c>
      <c r="F12368" s="186">
        <v>0</v>
      </c>
      <c r="G12368" s="185"/>
      <c r="H12368" s="110"/>
      <c r="I12368" s="110"/>
    </row>
    <row r="12369" spans="1:9" ht="11.25" customHeight="1" x14ac:dyDescent="0.2">
      <c r="A12369" s="181">
        <v>109123</v>
      </c>
      <c r="B12369" s="182" t="s">
        <v>5372</v>
      </c>
      <c r="C12369" s="182" t="s">
        <v>178</v>
      </c>
      <c r="D12369" s="183"/>
      <c r="E12369" s="188" t="s">
        <v>15193</v>
      </c>
      <c r="F12369" s="186">
        <v>56995</v>
      </c>
      <c r="G12369" s="185"/>
      <c r="H12369" s="110"/>
      <c r="I12369" s="110"/>
    </row>
    <row r="12370" spans="1:9" ht="11.25" customHeight="1" x14ac:dyDescent="0.2">
      <c r="A12370" s="181">
        <v>109124</v>
      </c>
      <c r="B12370" s="182" t="s">
        <v>5370</v>
      </c>
      <c r="C12370" s="182" t="s">
        <v>178</v>
      </c>
      <c r="D12370" s="183"/>
      <c r="E12370" s="188" t="s">
        <v>15193</v>
      </c>
      <c r="F12370" s="186">
        <v>0</v>
      </c>
      <c r="G12370" s="185"/>
      <c r="H12370" s="110"/>
      <c r="I12370" s="110"/>
    </row>
    <row r="12371" spans="1:9" ht="11.25" customHeight="1" x14ac:dyDescent="0.2">
      <c r="A12371" s="181">
        <v>109125</v>
      </c>
      <c r="B12371" s="182" t="s">
        <v>5500</v>
      </c>
      <c r="C12371" s="182" t="s">
        <v>178</v>
      </c>
      <c r="D12371" s="183">
        <v>44589</v>
      </c>
      <c r="E12371" s="188" t="s">
        <v>7328</v>
      </c>
      <c r="F12371" s="186">
        <v>0</v>
      </c>
      <c r="G12371" s="185"/>
      <c r="H12371" s="110"/>
      <c r="I12371" s="110"/>
    </row>
    <row r="12372" spans="1:9" ht="11.25" customHeight="1" x14ac:dyDescent="0.2">
      <c r="A12372" s="181">
        <v>109126</v>
      </c>
      <c r="B12372" s="182" t="s">
        <v>5375</v>
      </c>
      <c r="C12372" s="182" t="s">
        <v>178</v>
      </c>
      <c r="D12372" s="183"/>
      <c r="E12372" s="188" t="s">
        <v>15193</v>
      </c>
      <c r="F12372" s="186">
        <v>53975</v>
      </c>
      <c r="G12372" s="185"/>
      <c r="H12372" s="110"/>
      <c r="I12372" s="110"/>
    </row>
    <row r="12373" spans="1:9" ht="11.25" customHeight="1" x14ac:dyDescent="0.2">
      <c r="A12373" s="181">
        <v>109127</v>
      </c>
      <c r="B12373" s="182" t="s">
        <v>5499</v>
      </c>
      <c r="C12373" s="182" t="s">
        <v>178</v>
      </c>
      <c r="D12373" s="183"/>
      <c r="E12373" s="188" t="s">
        <v>15193</v>
      </c>
      <c r="F12373" s="186">
        <v>0</v>
      </c>
      <c r="G12373" s="185"/>
      <c r="H12373" s="110"/>
      <c r="I12373" s="110"/>
    </row>
    <row r="12374" spans="1:9" ht="11.25" customHeight="1" x14ac:dyDescent="0.2">
      <c r="A12374" s="181">
        <v>109128</v>
      </c>
      <c r="B12374" s="182" t="s">
        <v>4847</v>
      </c>
      <c r="C12374" s="182" t="s">
        <v>178</v>
      </c>
      <c r="D12374" s="183"/>
      <c r="E12374" s="188" t="s">
        <v>15193</v>
      </c>
      <c r="F12374" s="186">
        <v>0</v>
      </c>
      <c r="G12374" s="185"/>
      <c r="H12374" s="110"/>
      <c r="I12374" s="110"/>
    </row>
    <row r="12375" spans="1:9" ht="11.25" customHeight="1" x14ac:dyDescent="0.2">
      <c r="A12375" s="181">
        <v>109129</v>
      </c>
      <c r="B12375" s="182" t="s">
        <v>4710</v>
      </c>
      <c r="C12375" s="182" t="s">
        <v>171</v>
      </c>
      <c r="D12375" s="183">
        <v>43700</v>
      </c>
      <c r="E12375" s="188" t="s">
        <v>15195</v>
      </c>
      <c r="F12375" s="186">
        <v>4277</v>
      </c>
      <c r="G12375" s="185"/>
      <c r="H12375" s="110"/>
      <c r="I12375" s="110"/>
    </row>
    <row r="12376" spans="1:9" ht="11.25" customHeight="1" x14ac:dyDescent="0.2">
      <c r="A12376" s="181">
        <v>109130</v>
      </c>
      <c r="B12376" s="182" t="s">
        <v>4846</v>
      </c>
      <c r="C12376" s="182" t="s">
        <v>178</v>
      </c>
      <c r="D12376" s="183"/>
      <c r="E12376" s="188" t="s">
        <v>15193</v>
      </c>
      <c r="F12376" s="186">
        <v>0</v>
      </c>
      <c r="G12376" s="185"/>
      <c r="H12376" s="110"/>
      <c r="I12376" s="110"/>
    </row>
    <row r="12377" spans="1:9" ht="11.25" customHeight="1" x14ac:dyDescent="0.2">
      <c r="A12377" s="181">
        <v>109131</v>
      </c>
      <c r="B12377" s="182" t="s">
        <v>5195</v>
      </c>
      <c r="C12377" s="182" t="s">
        <v>178</v>
      </c>
      <c r="D12377" s="184"/>
      <c r="E12377" s="188" t="s">
        <v>15193</v>
      </c>
      <c r="F12377" s="186">
        <v>480058</v>
      </c>
      <c r="G12377" s="185"/>
      <c r="H12377" s="110"/>
      <c r="I12377" s="110"/>
    </row>
    <row r="12378" spans="1:9" ht="11.25" customHeight="1" x14ac:dyDescent="0.2">
      <c r="A12378" s="181">
        <v>109132</v>
      </c>
      <c r="B12378" s="182" t="s">
        <v>5150</v>
      </c>
      <c r="C12378" s="182" t="s">
        <v>178</v>
      </c>
      <c r="D12378" s="183"/>
      <c r="E12378" s="188" t="s">
        <v>15193</v>
      </c>
      <c r="F12378" s="186">
        <v>0</v>
      </c>
      <c r="G12378" s="185"/>
      <c r="H12378" s="110"/>
      <c r="I12378" s="110"/>
    </row>
    <row r="12379" spans="1:9" ht="11.25" customHeight="1" x14ac:dyDescent="0.2">
      <c r="A12379" s="181">
        <v>109133</v>
      </c>
      <c r="B12379" s="182" t="s">
        <v>4992</v>
      </c>
      <c r="C12379" s="182" t="s">
        <v>178</v>
      </c>
      <c r="D12379" s="183"/>
      <c r="E12379" s="188" t="s">
        <v>15193</v>
      </c>
      <c r="F12379" s="186">
        <v>0</v>
      </c>
      <c r="G12379" s="185"/>
      <c r="H12379" s="110"/>
      <c r="I12379" s="110"/>
    </row>
    <row r="12380" spans="1:9" ht="11.25" customHeight="1" x14ac:dyDescent="0.2">
      <c r="A12380" s="181">
        <v>109134</v>
      </c>
      <c r="B12380" s="182" t="s">
        <v>4993</v>
      </c>
      <c r="C12380" s="182" t="s">
        <v>178</v>
      </c>
      <c r="D12380" s="184"/>
      <c r="E12380" s="188" t="s">
        <v>15193</v>
      </c>
      <c r="F12380" s="186">
        <v>0</v>
      </c>
      <c r="G12380" s="185"/>
      <c r="H12380" s="110"/>
      <c r="I12380" s="110"/>
    </row>
    <row r="12381" spans="1:9" ht="11.25" customHeight="1" x14ac:dyDescent="0.2">
      <c r="A12381" s="181">
        <v>109135</v>
      </c>
      <c r="B12381" s="182" t="s">
        <v>5175</v>
      </c>
      <c r="C12381" s="182" t="s">
        <v>178</v>
      </c>
      <c r="D12381" s="183"/>
      <c r="E12381" s="188" t="s">
        <v>15193</v>
      </c>
      <c r="F12381" s="186">
        <v>0</v>
      </c>
      <c r="G12381" s="185"/>
      <c r="H12381" s="110"/>
      <c r="I12381" s="110"/>
    </row>
    <row r="12382" spans="1:9" x14ac:dyDescent="0.2">
      <c r="A12382" s="181">
        <v>109137</v>
      </c>
      <c r="B12382" s="182" t="s">
        <v>5431</v>
      </c>
      <c r="C12382" s="182" t="s">
        <v>178</v>
      </c>
      <c r="D12382" s="183">
        <v>44589</v>
      </c>
      <c r="E12382" s="188" t="s">
        <v>7328</v>
      </c>
      <c r="F12382" s="186">
        <v>0</v>
      </c>
    </row>
    <row r="12383" spans="1:9" x14ac:dyDescent="0.2">
      <c r="A12383" s="181">
        <v>109138</v>
      </c>
      <c r="B12383" s="182" t="s">
        <v>4735</v>
      </c>
      <c r="C12383" s="182" t="s">
        <v>178</v>
      </c>
      <c r="D12383" s="183"/>
      <c r="E12383" s="188" t="s">
        <v>15193</v>
      </c>
      <c r="F12383" s="186">
        <v>0</v>
      </c>
    </row>
    <row r="12384" spans="1:9" x14ac:dyDescent="0.2">
      <c r="A12384" s="181">
        <v>109140</v>
      </c>
      <c r="B12384" s="182" t="s">
        <v>5362</v>
      </c>
      <c r="C12384" s="182" t="s">
        <v>178</v>
      </c>
      <c r="D12384" s="183">
        <v>45266</v>
      </c>
      <c r="E12384" s="188" t="s">
        <v>15194</v>
      </c>
      <c r="F12384" s="186">
        <v>42037</v>
      </c>
    </row>
    <row r="12385" spans="1:6" x14ac:dyDescent="0.2">
      <c r="A12385" s="181">
        <v>109141</v>
      </c>
      <c r="B12385" s="182" t="s">
        <v>5369</v>
      </c>
      <c r="C12385" s="182" t="s">
        <v>178</v>
      </c>
      <c r="D12385" s="183"/>
      <c r="E12385" s="188" t="s">
        <v>15193</v>
      </c>
      <c r="F12385" s="186">
        <v>0</v>
      </c>
    </row>
    <row r="12386" spans="1:6" x14ac:dyDescent="0.2">
      <c r="A12386" s="181">
        <v>109142</v>
      </c>
      <c r="B12386" s="182" t="s">
        <v>5360</v>
      </c>
      <c r="C12386" s="182" t="s">
        <v>178</v>
      </c>
      <c r="D12386" s="183">
        <v>44679</v>
      </c>
      <c r="E12386" s="188" t="s">
        <v>7328</v>
      </c>
      <c r="F12386" s="186">
        <v>33756</v>
      </c>
    </row>
    <row r="12387" spans="1:6" x14ac:dyDescent="0.2">
      <c r="A12387" s="181">
        <v>109143</v>
      </c>
      <c r="B12387" s="182" t="s">
        <v>9346</v>
      </c>
      <c r="C12387" s="182" t="s">
        <v>178</v>
      </c>
      <c r="D12387" s="183"/>
      <c r="E12387" s="188" t="s">
        <v>15193</v>
      </c>
      <c r="F12387" s="186">
        <v>0</v>
      </c>
    </row>
    <row r="12388" spans="1:6" x14ac:dyDescent="0.2">
      <c r="A12388" s="181">
        <v>109144</v>
      </c>
      <c r="B12388" s="182" t="s">
        <v>9199</v>
      </c>
      <c r="C12388" s="182" t="s">
        <v>178</v>
      </c>
      <c r="D12388" s="183"/>
      <c r="E12388" s="188" t="s">
        <v>15193</v>
      </c>
      <c r="F12388" s="186">
        <v>18013302</v>
      </c>
    </row>
    <row r="12389" spans="1:6" x14ac:dyDescent="0.2">
      <c r="A12389" s="181">
        <v>109145</v>
      </c>
      <c r="B12389" s="182" t="s">
        <v>9345</v>
      </c>
      <c r="C12389" s="182" t="s">
        <v>178</v>
      </c>
      <c r="D12389" s="184">
        <v>45447</v>
      </c>
      <c r="E12389" s="188" t="s">
        <v>10909</v>
      </c>
      <c r="F12389" s="186">
        <v>0</v>
      </c>
    </row>
    <row r="12390" spans="1:6" x14ac:dyDescent="0.2">
      <c r="A12390" s="181">
        <v>109146</v>
      </c>
      <c r="B12390" s="182" t="s">
        <v>4505</v>
      </c>
      <c r="C12390" s="182" t="s">
        <v>751</v>
      </c>
      <c r="D12390" s="183">
        <v>44677</v>
      </c>
      <c r="E12390" s="188" t="s">
        <v>7328</v>
      </c>
      <c r="F12390" s="186">
        <v>0</v>
      </c>
    </row>
    <row r="12391" spans="1:6" x14ac:dyDescent="0.2">
      <c r="A12391" s="181">
        <v>109147</v>
      </c>
      <c r="B12391" s="182" t="s">
        <v>8922</v>
      </c>
      <c r="C12391" s="182" t="s">
        <v>178</v>
      </c>
      <c r="D12391" s="184">
        <v>44677</v>
      </c>
      <c r="E12391" s="188" t="s">
        <v>7328</v>
      </c>
      <c r="F12391" s="186">
        <v>25188912</v>
      </c>
    </row>
    <row r="12392" spans="1:6" x14ac:dyDescent="0.2">
      <c r="A12392" s="181">
        <v>109148</v>
      </c>
      <c r="B12392" s="182" t="s">
        <v>5273</v>
      </c>
      <c r="C12392" s="182" t="s">
        <v>178</v>
      </c>
      <c r="D12392" s="183">
        <v>44679</v>
      </c>
      <c r="E12392" s="188" t="s">
        <v>7328</v>
      </c>
      <c r="F12392" s="186">
        <v>15358195</v>
      </c>
    </row>
    <row r="12393" spans="1:6" x14ac:dyDescent="0.2">
      <c r="A12393" s="181">
        <v>109149</v>
      </c>
      <c r="B12393" s="182" t="s">
        <v>8884</v>
      </c>
      <c r="C12393" s="182" t="s">
        <v>178</v>
      </c>
      <c r="D12393" s="184">
        <v>43544</v>
      </c>
      <c r="E12393" s="188" t="s">
        <v>15195</v>
      </c>
      <c r="F12393" s="186">
        <v>38878844</v>
      </c>
    </row>
    <row r="12394" spans="1:6" x14ac:dyDescent="0.2">
      <c r="A12394" s="181">
        <v>109150</v>
      </c>
      <c r="B12394" s="182" t="s">
        <v>5272</v>
      </c>
      <c r="C12394" s="182" t="s">
        <v>178</v>
      </c>
      <c r="D12394" s="183">
        <v>44591</v>
      </c>
      <c r="E12394" s="188" t="s">
        <v>7328</v>
      </c>
      <c r="F12394" s="186">
        <v>80803206</v>
      </c>
    </row>
    <row r="12395" spans="1:6" x14ac:dyDescent="0.2">
      <c r="A12395" s="181">
        <v>109151</v>
      </c>
      <c r="B12395" s="182" t="s">
        <v>8883</v>
      </c>
      <c r="C12395" s="182" t="s">
        <v>178</v>
      </c>
      <c r="D12395" s="184">
        <v>43544</v>
      </c>
      <c r="E12395" s="188" t="s">
        <v>15195</v>
      </c>
      <c r="F12395" s="186">
        <v>141477625</v>
      </c>
    </row>
    <row r="12396" spans="1:6" x14ac:dyDescent="0.2">
      <c r="A12396" s="181">
        <v>109152</v>
      </c>
      <c r="B12396" s="182" t="s">
        <v>8882</v>
      </c>
      <c r="C12396" s="182" t="s">
        <v>178</v>
      </c>
      <c r="D12396" s="183">
        <v>43544</v>
      </c>
      <c r="E12396" s="188" t="s">
        <v>15195</v>
      </c>
      <c r="F12396" s="186">
        <v>18607933</v>
      </c>
    </row>
    <row r="12397" spans="1:6" x14ac:dyDescent="0.2">
      <c r="A12397" s="181">
        <v>109153</v>
      </c>
      <c r="B12397" s="182" t="s">
        <v>5288</v>
      </c>
      <c r="C12397" s="182" t="s">
        <v>178</v>
      </c>
      <c r="D12397" s="183">
        <v>43544</v>
      </c>
      <c r="E12397" s="188" t="s">
        <v>15195</v>
      </c>
      <c r="F12397" s="186">
        <v>112524149</v>
      </c>
    </row>
    <row r="12398" spans="1:6" x14ac:dyDescent="0.2">
      <c r="A12398" s="181">
        <v>109154</v>
      </c>
      <c r="B12398" s="182" t="s">
        <v>8881</v>
      </c>
      <c r="C12398" s="182" t="s">
        <v>178</v>
      </c>
      <c r="D12398" s="183">
        <v>45433</v>
      </c>
      <c r="E12398" s="188" t="s">
        <v>10909</v>
      </c>
      <c r="F12398" s="186">
        <v>61959950</v>
      </c>
    </row>
    <row r="12399" spans="1:6" x14ac:dyDescent="0.2">
      <c r="A12399" s="181">
        <v>109155</v>
      </c>
      <c r="B12399" s="182" t="s">
        <v>5281</v>
      </c>
      <c r="C12399" s="182" t="s">
        <v>178</v>
      </c>
      <c r="D12399" s="183">
        <v>45433</v>
      </c>
      <c r="E12399" s="188" t="s">
        <v>10909</v>
      </c>
      <c r="F12399" s="186">
        <v>14951450</v>
      </c>
    </row>
    <row r="12400" spans="1:6" x14ac:dyDescent="0.2">
      <c r="A12400" s="181">
        <v>109156</v>
      </c>
      <c r="B12400" s="182" t="s">
        <v>8880</v>
      </c>
      <c r="C12400" s="182" t="s">
        <v>178</v>
      </c>
      <c r="D12400" s="183">
        <v>44591</v>
      </c>
      <c r="E12400" s="188" t="s">
        <v>7328</v>
      </c>
      <c r="F12400" s="186">
        <v>26689103</v>
      </c>
    </row>
    <row r="12401" spans="1:6" x14ac:dyDescent="0.2">
      <c r="A12401" s="181">
        <v>109157</v>
      </c>
      <c r="B12401" s="182" t="s">
        <v>8879</v>
      </c>
      <c r="C12401" s="182" t="s">
        <v>178</v>
      </c>
      <c r="D12401" s="183">
        <v>43543</v>
      </c>
      <c r="E12401" s="188" t="s">
        <v>15195</v>
      </c>
      <c r="F12401" s="186">
        <v>167723533</v>
      </c>
    </row>
    <row r="12402" spans="1:6" x14ac:dyDescent="0.2">
      <c r="A12402" s="181">
        <v>109158</v>
      </c>
      <c r="B12402" s="182" t="s">
        <v>8921</v>
      </c>
      <c r="C12402" s="182" t="s">
        <v>178</v>
      </c>
      <c r="D12402" s="183">
        <v>43543</v>
      </c>
      <c r="E12402" s="188" t="s">
        <v>15195</v>
      </c>
      <c r="F12402" s="186">
        <v>99189965.010000005</v>
      </c>
    </row>
    <row r="12403" spans="1:6" x14ac:dyDescent="0.2">
      <c r="A12403" s="181">
        <v>109159</v>
      </c>
      <c r="B12403" s="182" t="s">
        <v>5255</v>
      </c>
      <c r="C12403" s="182" t="s">
        <v>178</v>
      </c>
      <c r="D12403" s="183"/>
      <c r="E12403" s="188" t="s">
        <v>15193</v>
      </c>
      <c r="F12403" s="186">
        <v>19952583</v>
      </c>
    </row>
    <row r="12404" spans="1:6" x14ac:dyDescent="0.2">
      <c r="A12404" s="181">
        <v>109160</v>
      </c>
      <c r="B12404" s="182" t="s">
        <v>8920</v>
      </c>
      <c r="C12404" s="182" t="s">
        <v>178</v>
      </c>
      <c r="D12404" s="184">
        <v>43544</v>
      </c>
      <c r="E12404" s="188" t="s">
        <v>15195</v>
      </c>
      <c r="F12404" s="186">
        <v>37272500</v>
      </c>
    </row>
    <row r="12405" spans="1:6" x14ac:dyDescent="0.2">
      <c r="A12405" s="181">
        <v>109161</v>
      </c>
      <c r="B12405" s="182" t="s">
        <v>9344</v>
      </c>
      <c r="C12405" s="182" t="s">
        <v>178</v>
      </c>
      <c r="D12405" s="183"/>
      <c r="E12405" s="188" t="s">
        <v>15193</v>
      </c>
      <c r="F12405" s="186">
        <v>0</v>
      </c>
    </row>
    <row r="12406" spans="1:6" x14ac:dyDescent="0.2">
      <c r="A12406" s="181">
        <v>109162</v>
      </c>
      <c r="B12406" s="182" t="s">
        <v>8878</v>
      </c>
      <c r="C12406" s="182" t="s">
        <v>178</v>
      </c>
      <c r="D12406" s="183">
        <v>45433</v>
      </c>
      <c r="E12406" s="188" t="s">
        <v>10909</v>
      </c>
      <c r="F12406" s="186">
        <v>5002969</v>
      </c>
    </row>
    <row r="12407" spans="1:6" x14ac:dyDescent="0.2">
      <c r="A12407" s="181">
        <v>109163</v>
      </c>
      <c r="B12407" s="182" t="s">
        <v>5273</v>
      </c>
      <c r="C12407" s="182" t="s">
        <v>178</v>
      </c>
      <c r="D12407" s="183">
        <v>43544</v>
      </c>
      <c r="E12407" s="188" t="s">
        <v>15195</v>
      </c>
      <c r="F12407" s="186">
        <v>0</v>
      </c>
    </row>
    <row r="12408" spans="1:6" x14ac:dyDescent="0.2">
      <c r="A12408" s="181">
        <v>109164</v>
      </c>
      <c r="B12408" s="182" t="s">
        <v>5301</v>
      </c>
      <c r="C12408" s="182" t="s">
        <v>178</v>
      </c>
      <c r="D12408" s="184"/>
      <c r="E12408" s="188" t="s">
        <v>15193</v>
      </c>
      <c r="F12408" s="186">
        <v>98463242</v>
      </c>
    </row>
    <row r="12409" spans="1:6" x14ac:dyDescent="0.2">
      <c r="A12409" s="181">
        <v>109165</v>
      </c>
      <c r="B12409" s="182" t="s">
        <v>8877</v>
      </c>
      <c r="C12409" s="182" t="s">
        <v>178</v>
      </c>
      <c r="D12409" s="183"/>
      <c r="E12409" s="188" t="s">
        <v>15193</v>
      </c>
      <c r="F12409" s="186">
        <v>10482995.01</v>
      </c>
    </row>
    <row r="12410" spans="1:6" x14ac:dyDescent="0.2">
      <c r="A12410" s="181">
        <v>109166</v>
      </c>
      <c r="B12410" s="182" t="s">
        <v>4524</v>
      </c>
      <c r="C12410" s="182" t="s">
        <v>178</v>
      </c>
      <c r="D12410" s="183">
        <v>45447</v>
      </c>
      <c r="E12410" s="188" t="s">
        <v>10909</v>
      </c>
      <c r="F12410" s="186">
        <v>0</v>
      </c>
    </row>
    <row r="12411" spans="1:6" x14ac:dyDescent="0.2">
      <c r="A12411" s="181">
        <v>109167</v>
      </c>
      <c r="B12411" s="182" t="s">
        <v>4613</v>
      </c>
      <c r="C12411" s="182" t="s">
        <v>178</v>
      </c>
      <c r="D12411" s="184">
        <v>43543</v>
      </c>
      <c r="E12411" s="188" t="s">
        <v>15195</v>
      </c>
      <c r="F12411" s="186">
        <v>0</v>
      </c>
    </row>
    <row r="12412" spans="1:6" x14ac:dyDescent="0.2">
      <c r="A12412" s="181">
        <v>109168</v>
      </c>
      <c r="B12412" s="182" t="s">
        <v>5262</v>
      </c>
      <c r="C12412" s="182" t="s">
        <v>178</v>
      </c>
      <c r="D12412" s="183">
        <v>43543</v>
      </c>
      <c r="E12412" s="188" t="s">
        <v>15195</v>
      </c>
      <c r="F12412" s="186">
        <v>397368984</v>
      </c>
    </row>
    <row r="12413" spans="1:6" x14ac:dyDescent="0.2">
      <c r="A12413" s="181">
        <v>109169</v>
      </c>
      <c r="B12413" s="182" t="s">
        <v>8919</v>
      </c>
      <c r="C12413" s="182" t="s">
        <v>183</v>
      </c>
      <c r="D12413" s="184">
        <v>43543</v>
      </c>
      <c r="E12413" s="188" t="s">
        <v>15195</v>
      </c>
      <c r="F12413" s="186">
        <v>4164480.01</v>
      </c>
    </row>
    <row r="12414" spans="1:6" x14ac:dyDescent="0.2">
      <c r="A12414" s="181">
        <v>109170</v>
      </c>
      <c r="B12414" s="182" t="s">
        <v>8918</v>
      </c>
      <c r="C12414" s="182" t="s">
        <v>183</v>
      </c>
      <c r="D12414" s="183"/>
      <c r="E12414" s="188" t="s">
        <v>15193</v>
      </c>
      <c r="F12414" s="186">
        <v>2142000</v>
      </c>
    </row>
    <row r="12415" spans="1:6" x14ac:dyDescent="0.2">
      <c r="A12415" s="181">
        <v>109171</v>
      </c>
      <c r="B12415" s="182" t="s">
        <v>8917</v>
      </c>
      <c r="C12415" s="182" t="s">
        <v>183</v>
      </c>
      <c r="D12415" s="183"/>
      <c r="E12415" s="188" t="s">
        <v>15193</v>
      </c>
      <c r="F12415" s="186">
        <v>11662000</v>
      </c>
    </row>
    <row r="12416" spans="1:6" x14ac:dyDescent="0.2">
      <c r="A12416" s="181">
        <v>109172</v>
      </c>
      <c r="B12416" s="182" t="s">
        <v>9343</v>
      </c>
      <c r="C12416" s="182" t="s">
        <v>183</v>
      </c>
      <c r="D12416" s="184"/>
      <c r="E12416" s="188" t="s">
        <v>15193</v>
      </c>
      <c r="F12416" s="186">
        <v>0</v>
      </c>
    </row>
    <row r="12417" spans="1:6" x14ac:dyDescent="0.2">
      <c r="A12417" s="181">
        <v>109173</v>
      </c>
      <c r="B12417" s="182" t="s">
        <v>5265</v>
      </c>
      <c r="C12417" s="182" t="s">
        <v>178</v>
      </c>
      <c r="D12417" s="183">
        <v>44591</v>
      </c>
      <c r="E12417" s="188" t="s">
        <v>7328</v>
      </c>
      <c r="F12417" s="186">
        <v>0</v>
      </c>
    </row>
    <row r="12418" spans="1:6" x14ac:dyDescent="0.2">
      <c r="A12418" s="181">
        <v>109174</v>
      </c>
      <c r="B12418" s="182" t="s">
        <v>14782</v>
      </c>
      <c r="C12418" s="182" t="s">
        <v>178</v>
      </c>
      <c r="D12418" s="183">
        <v>43544</v>
      </c>
      <c r="E12418" s="188" t="s">
        <v>15195</v>
      </c>
      <c r="F12418" s="186">
        <v>0</v>
      </c>
    </row>
    <row r="12419" spans="1:6" x14ac:dyDescent="0.2">
      <c r="A12419" s="181">
        <v>109178</v>
      </c>
      <c r="B12419" s="182" t="s">
        <v>5307</v>
      </c>
      <c r="C12419" s="182" t="s">
        <v>178</v>
      </c>
      <c r="D12419" s="183">
        <v>44592</v>
      </c>
      <c r="E12419" s="188" t="s">
        <v>7328</v>
      </c>
      <c r="F12419" s="186">
        <v>84595967</v>
      </c>
    </row>
    <row r="12420" spans="1:6" x14ac:dyDescent="0.2">
      <c r="A12420" s="181">
        <v>109179</v>
      </c>
      <c r="B12420" s="182" t="s">
        <v>8875</v>
      </c>
      <c r="C12420" s="182" t="s">
        <v>178</v>
      </c>
      <c r="D12420" s="183">
        <v>44592</v>
      </c>
      <c r="E12420" s="188" t="s">
        <v>7328</v>
      </c>
      <c r="F12420" s="186">
        <v>516717817</v>
      </c>
    </row>
    <row r="12421" spans="1:6" x14ac:dyDescent="0.2">
      <c r="A12421" s="181">
        <v>109180</v>
      </c>
      <c r="B12421" s="182" t="s">
        <v>9258</v>
      </c>
      <c r="C12421" s="182" t="s">
        <v>178</v>
      </c>
      <c r="D12421" s="184">
        <v>44592</v>
      </c>
      <c r="E12421" s="188" t="s">
        <v>7328</v>
      </c>
      <c r="F12421" s="186">
        <v>860511</v>
      </c>
    </row>
    <row r="12422" spans="1:6" x14ac:dyDescent="0.2">
      <c r="A12422" s="181">
        <v>109181</v>
      </c>
      <c r="B12422" s="182" t="s">
        <v>9257</v>
      </c>
      <c r="C12422" s="182" t="s">
        <v>178</v>
      </c>
      <c r="D12422" s="183">
        <v>43528</v>
      </c>
      <c r="E12422" s="188" t="s">
        <v>15195</v>
      </c>
      <c r="F12422" s="186">
        <v>780879</v>
      </c>
    </row>
    <row r="12423" spans="1:6" x14ac:dyDescent="0.2">
      <c r="A12423" s="181">
        <v>109182</v>
      </c>
      <c r="B12423" s="182" t="s">
        <v>9256</v>
      </c>
      <c r="C12423" s="182" t="s">
        <v>178</v>
      </c>
      <c r="D12423" s="184"/>
      <c r="E12423" s="188" t="s">
        <v>15193</v>
      </c>
      <c r="F12423" s="186">
        <v>860511</v>
      </c>
    </row>
    <row r="12424" spans="1:6" x14ac:dyDescent="0.2">
      <c r="A12424" s="181">
        <v>109183</v>
      </c>
      <c r="B12424" s="182" t="s">
        <v>9118</v>
      </c>
      <c r="C12424" s="182" t="s">
        <v>178</v>
      </c>
      <c r="D12424" s="183"/>
      <c r="E12424" s="188" t="s">
        <v>15193</v>
      </c>
      <c r="F12424" s="186">
        <v>914700</v>
      </c>
    </row>
    <row r="12425" spans="1:6" x14ac:dyDescent="0.2">
      <c r="A12425" s="181">
        <v>109184</v>
      </c>
      <c r="B12425" s="182" t="s">
        <v>4602</v>
      </c>
      <c r="C12425" s="182" t="s">
        <v>178</v>
      </c>
      <c r="D12425" s="184">
        <v>44592</v>
      </c>
      <c r="E12425" s="188" t="s">
        <v>7328</v>
      </c>
      <c r="F12425" s="186">
        <v>0</v>
      </c>
    </row>
    <row r="12426" spans="1:6" x14ac:dyDescent="0.2">
      <c r="A12426" s="181">
        <v>109185</v>
      </c>
      <c r="B12426" s="182" t="s">
        <v>4606</v>
      </c>
      <c r="C12426" s="182" t="s">
        <v>178</v>
      </c>
      <c r="D12426" s="184">
        <v>44589</v>
      </c>
      <c r="E12426" s="188" t="s">
        <v>7328</v>
      </c>
      <c r="F12426" s="186">
        <v>0</v>
      </c>
    </row>
    <row r="12427" spans="1:6" x14ac:dyDescent="0.2">
      <c r="A12427" s="181">
        <v>109186</v>
      </c>
      <c r="B12427" s="182" t="s">
        <v>4598</v>
      </c>
      <c r="C12427" s="182" t="s">
        <v>178</v>
      </c>
      <c r="D12427" s="183"/>
      <c r="E12427" s="188" t="s">
        <v>15193</v>
      </c>
      <c r="F12427" s="186">
        <v>39794</v>
      </c>
    </row>
    <row r="12428" spans="1:6" x14ac:dyDescent="0.2">
      <c r="A12428" s="181">
        <v>109187</v>
      </c>
      <c r="B12428" s="182" t="s">
        <v>8021</v>
      </c>
      <c r="C12428" s="182" t="s">
        <v>178</v>
      </c>
      <c r="D12428" s="183">
        <v>45435</v>
      </c>
      <c r="E12428" s="188" t="s">
        <v>10909</v>
      </c>
      <c r="F12428" s="186">
        <v>226238</v>
      </c>
    </row>
    <row r="12429" spans="1:6" x14ac:dyDescent="0.2">
      <c r="A12429" s="181">
        <v>109188</v>
      </c>
      <c r="B12429" s="182" t="s">
        <v>4597</v>
      </c>
      <c r="C12429" s="182" t="s">
        <v>178</v>
      </c>
      <c r="D12429" s="183">
        <v>43766</v>
      </c>
      <c r="E12429" s="188" t="s">
        <v>15195</v>
      </c>
      <c r="F12429" s="186">
        <v>0</v>
      </c>
    </row>
    <row r="12430" spans="1:6" x14ac:dyDescent="0.2">
      <c r="A12430" s="181">
        <v>109190</v>
      </c>
      <c r="B12430" s="182" t="s">
        <v>14928</v>
      </c>
      <c r="C12430" s="182" t="s">
        <v>178</v>
      </c>
      <c r="D12430" s="183">
        <v>43766</v>
      </c>
      <c r="E12430" s="188" t="s">
        <v>15195</v>
      </c>
      <c r="F12430" s="186">
        <v>18818.009999999998</v>
      </c>
    </row>
    <row r="12431" spans="1:6" x14ac:dyDescent="0.2">
      <c r="A12431" s="181">
        <v>110000</v>
      </c>
      <c r="B12431" s="182" t="s">
        <v>8078</v>
      </c>
      <c r="C12431" s="182" t="s">
        <v>178</v>
      </c>
      <c r="D12431" s="183">
        <v>43766</v>
      </c>
      <c r="E12431" s="188" t="s">
        <v>15195</v>
      </c>
      <c r="F12431" s="186">
        <v>927010</v>
      </c>
    </row>
    <row r="12432" spans="1:6" x14ac:dyDescent="0.2">
      <c r="A12432" s="181">
        <v>110001</v>
      </c>
      <c r="B12432" s="182" t="s">
        <v>8077</v>
      </c>
      <c r="C12432" s="182" t="s">
        <v>178</v>
      </c>
      <c r="D12432" s="183">
        <v>43766</v>
      </c>
      <c r="E12432" s="188" t="s">
        <v>15195</v>
      </c>
      <c r="F12432" s="186">
        <v>927010</v>
      </c>
    </row>
    <row r="12433" spans="1:6" x14ac:dyDescent="0.2">
      <c r="A12433" s="181">
        <v>110002</v>
      </c>
      <c r="B12433" s="182" t="s">
        <v>8076</v>
      </c>
      <c r="C12433" s="182" t="s">
        <v>178</v>
      </c>
      <c r="D12433" s="183">
        <v>44588</v>
      </c>
      <c r="E12433" s="188" t="s">
        <v>7328</v>
      </c>
      <c r="F12433" s="186">
        <v>927010</v>
      </c>
    </row>
    <row r="12434" spans="1:6" x14ac:dyDescent="0.2">
      <c r="A12434" s="181">
        <v>110003</v>
      </c>
      <c r="B12434" s="182" t="s">
        <v>8075</v>
      </c>
      <c r="C12434" s="182" t="s">
        <v>178</v>
      </c>
      <c r="D12434" s="183">
        <v>44590</v>
      </c>
      <c r="E12434" s="188" t="s">
        <v>7328</v>
      </c>
      <c r="F12434" s="186">
        <v>1192665.6000000001</v>
      </c>
    </row>
    <row r="12435" spans="1:6" x14ac:dyDescent="0.2">
      <c r="A12435" s="181">
        <v>110004</v>
      </c>
      <c r="B12435" s="182" t="s">
        <v>14903</v>
      </c>
      <c r="C12435" s="182" t="s">
        <v>178</v>
      </c>
      <c r="D12435" s="183">
        <v>44592</v>
      </c>
      <c r="E12435" s="188" t="s">
        <v>7328</v>
      </c>
      <c r="F12435" s="186">
        <v>2882330</v>
      </c>
    </row>
    <row r="12436" spans="1:6" ht="22.8" x14ac:dyDescent="0.2">
      <c r="A12436" s="181">
        <v>110005</v>
      </c>
      <c r="B12436" s="182" t="s">
        <v>14923</v>
      </c>
      <c r="C12436" s="182" t="s">
        <v>178</v>
      </c>
      <c r="D12436" s="183">
        <v>44589</v>
      </c>
      <c r="E12436" s="188" t="s">
        <v>7328</v>
      </c>
      <c r="F12436" s="186">
        <v>28908</v>
      </c>
    </row>
    <row r="12437" spans="1:6" x14ac:dyDescent="0.2">
      <c r="A12437" s="181">
        <v>110006</v>
      </c>
      <c r="B12437" s="182" t="s">
        <v>14503</v>
      </c>
      <c r="C12437" s="182" t="s">
        <v>178</v>
      </c>
      <c r="D12437" s="184">
        <v>44585</v>
      </c>
      <c r="E12437" s="188" t="s">
        <v>7328</v>
      </c>
      <c r="F12437" s="186">
        <v>211240.01</v>
      </c>
    </row>
    <row r="12438" spans="1:6" x14ac:dyDescent="0.2">
      <c r="A12438" s="181">
        <v>110007</v>
      </c>
      <c r="B12438" s="182" t="s">
        <v>14531</v>
      </c>
      <c r="C12438" s="182" t="s">
        <v>178</v>
      </c>
      <c r="D12438" s="183">
        <v>43732</v>
      </c>
      <c r="E12438" s="188" t="s">
        <v>15195</v>
      </c>
      <c r="F12438" s="186">
        <v>190116.01</v>
      </c>
    </row>
    <row r="12439" spans="1:6" ht="22.8" x14ac:dyDescent="0.2">
      <c r="A12439" s="181">
        <v>11778</v>
      </c>
      <c r="B12439" s="182" t="s">
        <v>14472</v>
      </c>
      <c r="C12439" s="182" t="s">
        <v>178</v>
      </c>
      <c r="D12439" s="183">
        <v>43787</v>
      </c>
      <c r="E12439" s="188" t="s">
        <v>15195</v>
      </c>
      <c r="F12439" s="186">
        <v>1901160.01</v>
      </c>
    </row>
    <row r="12440" spans="1:6" x14ac:dyDescent="0.2">
      <c r="A12440" s="181">
        <v>12450</v>
      </c>
      <c r="B12440" s="182" t="s">
        <v>8270</v>
      </c>
      <c r="C12440" s="182" t="s">
        <v>178</v>
      </c>
      <c r="D12440" s="183">
        <v>43816</v>
      </c>
      <c r="E12440" s="188" t="s">
        <v>15195</v>
      </c>
      <c r="F12440" s="186">
        <v>11830004.199999999</v>
      </c>
    </row>
    <row r="12441" spans="1:6" x14ac:dyDescent="0.2">
      <c r="A12441" s="181">
        <v>12556</v>
      </c>
      <c r="B12441" s="182" t="s">
        <v>8065</v>
      </c>
      <c r="C12441" s="182" t="s">
        <v>178</v>
      </c>
      <c r="D12441" s="183">
        <v>44589</v>
      </c>
      <c r="E12441" s="188" t="s">
        <v>7328</v>
      </c>
      <c r="F12441" s="186">
        <v>637</v>
      </c>
    </row>
    <row r="12442" spans="1:6" x14ac:dyDescent="0.2">
      <c r="A12442" s="181">
        <v>12564</v>
      </c>
      <c r="B12442" s="182" t="s">
        <v>8011</v>
      </c>
      <c r="C12442" s="182" t="s">
        <v>178</v>
      </c>
      <c r="D12442" s="183">
        <v>44589</v>
      </c>
      <c r="E12442" s="188" t="s">
        <v>7328</v>
      </c>
      <c r="F12442" s="186">
        <v>59900.01</v>
      </c>
    </row>
    <row r="12443" spans="1:6" ht="22.8" x14ac:dyDescent="0.2">
      <c r="A12443" s="181">
        <v>12565</v>
      </c>
      <c r="B12443" s="182" t="s">
        <v>8010</v>
      </c>
      <c r="C12443" s="182" t="s">
        <v>178</v>
      </c>
      <c r="D12443" s="184">
        <v>44588</v>
      </c>
      <c r="E12443" s="188" t="s">
        <v>7328</v>
      </c>
      <c r="F12443" s="186">
        <v>18135.009999999998</v>
      </c>
    </row>
    <row r="12444" spans="1:6" x14ac:dyDescent="0.2">
      <c r="A12444" s="181">
        <v>12566</v>
      </c>
      <c r="B12444" s="182" t="s">
        <v>8009</v>
      </c>
      <c r="C12444" s="182" t="s">
        <v>4448</v>
      </c>
      <c r="D12444" s="184">
        <v>43816</v>
      </c>
      <c r="E12444" s="188" t="s">
        <v>15195</v>
      </c>
      <c r="F12444" s="186">
        <v>55524</v>
      </c>
    </row>
    <row r="12445" spans="1:6" x14ac:dyDescent="0.2">
      <c r="A12445" s="181">
        <v>12567</v>
      </c>
      <c r="B12445" s="182" t="s">
        <v>14484</v>
      </c>
      <c r="C12445" s="182" t="s">
        <v>178</v>
      </c>
      <c r="D12445" s="184">
        <v>43817</v>
      </c>
      <c r="E12445" s="188" t="s">
        <v>15195</v>
      </c>
      <c r="F12445" s="186">
        <v>75.010000000000005</v>
      </c>
    </row>
    <row r="12446" spans="1:6" x14ac:dyDescent="0.2">
      <c r="A12446" s="181">
        <v>12568</v>
      </c>
      <c r="B12446" s="182" t="s">
        <v>8007</v>
      </c>
      <c r="C12446" s="182" t="s">
        <v>178</v>
      </c>
      <c r="D12446" s="183">
        <v>43818</v>
      </c>
      <c r="E12446" s="188" t="s">
        <v>15195</v>
      </c>
      <c r="F12446" s="186">
        <v>283.01</v>
      </c>
    </row>
    <row r="12447" spans="1:6" ht="22.8" x14ac:dyDescent="0.2">
      <c r="A12447" s="181">
        <v>12571</v>
      </c>
      <c r="B12447" s="182" t="s">
        <v>8000</v>
      </c>
      <c r="C12447" s="182" t="s">
        <v>178</v>
      </c>
      <c r="D12447" s="184"/>
      <c r="E12447" s="188" t="s">
        <v>15193</v>
      </c>
      <c r="F12447" s="186">
        <v>20334.009999999998</v>
      </c>
    </row>
    <row r="12448" spans="1:6" ht="22.8" x14ac:dyDescent="0.2">
      <c r="A12448" s="181">
        <v>12572</v>
      </c>
      <c r="B12448" s="182" t="s">
        <v>7999</v>
      </c>
      <c r="C12448" s="182" t="s">
        <v>178</v>
      </c>
      <c r="D12448" s="183"/>
      <c r="E12448" s="188" t="s">
        <v>15193</v>
      </c>
      <c r="F12448" s="186">
        <v>21684644</v>
      </c>
    </row>
    <row r="12449" spans="1:6" ht="34.200000000000003" x14ac:dyDescent="0.2">
      <c r="A12449" s="181">
        <v>12574</v>
      </c>
      <c r="B12449" s="182" t="s">
        <v>15034</v>
      </c>
      <c r="C12449" s="182" t="s">
        <v>178</v>
      </c>
      <c r="D12449" s="183"/>
      <c r="E12449" s="188" t="s">
        <v>15193</v>
      </c>
      <c r="F12449" s="186">
        <v>0</v>
      </c>
    </row>
    <row r="12450" spans="1:6" ht="34.200000000000003" x14ac:dyDescent="0.2">
      <c r="A12450" s="181">
        <v>12575</v>
      </c>
      <c r="B12450" s="182" t="s">
        <v>15033</v>
      </c>
      <c r="C12450" s="182" t="s">
        <v>178</v>
      </c>
      <c r="D12450" s="183"/>
      <c r="E12450" s="188" t="s">
        <v>15193</v>
      </c>
      <c r="F12450" s="186">
        <v>0</v>
      </c>
    </row>
    <row r="12451" spans="1:6" ht="22.8" x14ac:dyDescent="0.2">
      <c r="A12451" s="181">
        <v>12576</v>
      </c>
      <c r="B12451" s="182" t="s">
        <v>14999</v>
      </c>
      <c r="C12451" s="182" t="s">
        <v>178</v>
      </c>
      <c r="D12451" s="183"/>
      <c r="E12451" s="188" t="s">
        <v>15193</v>
      </c>
      <c r="F12451" s="186">
        <v>0</v>
      </c>
    </row>
    <row r="12452" spans="1:6" ht="22.8" x14ac:dyDescent="0.2">
      <c r="A12452" s="181">
        <v>12577</v>
      </c>
      <c r="B12452" s="182" t="s">
        <v>15001</v>
      </c>
      <c r="C12452" s="182" t="s">
        <v>178</v>
      </c>
      <c r="D12452" s="184"/>
      <c r="E12452" s="188" t="s">
        <v>15193</v>
      </c>
      <c r="F12452" s="186">
        <v>0</v>
      </c>
    </row>
    <row r="12453" spans="1:6" ht="22.8" x14ac:dyDescent="0.2">
      <c r="A12453" s="181">
        <v>12578</v>
      </c>
      <c r="B12453" s="182" t="s">
        <v>14998</v>
      </c>
      <c r="C12453" s="182" t="s">
        <v>178</v>
      </c>
      <c r="D12453" s="183">
        <v>43944</v>
      </c>
      <c r="E12453" s="188" t="s">
        <v>15196</v>
      </c>
      <c r="F12453" s="186">
        <v>0</v>
      </c>
    </row>
    <row r="12454" spans="1:6" ht="22.8" x14ac:dyDescent="0.2">
      <c r="A12454" s="181">
        <v>12579</v>
      </c>
      <c r="B12454" s="182" t="s">
        <v>15000</v>
      </c>
      <c r="C12454" s="182" t="s">
        <v>178</v>
      </c>
      <c r="D12454" s="183"/>
      <c r="E12454" s="188" t="s">
        <v>15193</v>
      </c>
      <c r="F12454" s="186">
        <v>0</v>
      </c>
    </row>
    <row r="12455" spans="1:6" ht="34.200000000000003" x14ac:dyDescent="0.2">
      <c r="A12455" s="181">
        <v>12581</v>
      </c>
      <c r="B12455" s="182" t="s">
        <v>7295</v>
      </c>
      <c r="C12455" s="182" t="s">
        <v>178</v>
      </c>
      <c r="D12455" s="183">
        <v>43938</v>
      </c>
      <c r="E12455" s="188" t="s">
        <v>15196</v>
      </c>
      <c r="F12455" s="186">
        <v>832518</v>
      </c>
    </row>
    <row r="12456" spans="1:6" ht="22.8" x14ac:dyDescent="0.2">
      <c r="A12456" s="181">
        <v>12582</v>
      </c>
      <c r="B12456" s="182" t="s">
        <v>14549</v>
      </c>
      <c r="C12456" s="182" t="s">
        <v>178</v>
      </c>
      <c r="D12456" s="184">
        <v>43938</v>
      </c>
      <c r="E12456" s="188" t="s">
        <v>15196</v>
      </c>
      <c r="F12456" s="186">
        <v>0</v>
      </c>
    </row>
    <row r="12457" spans="1:6" x14ac:dyDescent="0.2">
      <c r="A12457" s="181">
        <v>12583</v>
      </c>
      <c r="B12457" s="182" t="s">
        <v>7308</v>
      </c>
      <c r="C12457" s="182" t="s">
        <v>178</v>
      </c>
      <c r="D12457" s="183">
        <v>43949</v>
      </c>
      <c r="E12457" s="188" t="s">
        <v>15196</v>
      </c>
      <c r="F12457" s="186">
        <v>22441360.449999999</v>
      </c>
    </row>
    <row r="12458" spans="1:6" x14ac:dyDescent="0.2">
      <c r="A12458" s="181">
        <v>12584</v>
      </c>
      <c r="B12458" s="182" t="s">
        <v>7307</v>
      </c>
      <c r="C12458" s="182" t="s">
        <v>178</v>
      </c>
      <c r="D12458" s="184">
        <v>43938</v>
      </c>
      <c r="E12458" s="188" t="s">
        <v>15196</v>
      </c>
      <c r="F12458" s="186">
        <v>5014124</v>
      </c>
    </row>
    <row r="12459" spans="1:6" x14ac:dyDescent="0.2">
      <c r="A12459" s="181">
        <v>12585</v>
      </c>
      <c r="B12459" s="182" t="s">
        <v>7294</v>
      </c>
      <c r="C12459" s="182" t="s">
        <v>178</v>
      </c>
      <c r="D12459" s="183">
        <v>43938</v>
      </c>
      <c r="E12459" s="188" t="s">
        <v>15196</v>
      </c>
      <c r="F12459" s="186">
        <v>5110798.01</v>
      </c>
    </row>
    <row r="12460" spans="1:6" ht="22.8" x14ac:dyDescent="0.2">
      <c r="A12460" s="181">
        <v>12586</v>
      </c>
      <c r="B12460" s="182" t="s">
        <v>7306</v>
      </c>
      <c r="C12460" s="182" t="s">
        <v>178</v>
      </c>
      <c r="D12460" s="183">
        <v>43938</v>
      </c>
      <c r="E12460" s="188" t="s">
        <v>15196</v>
      </c>
      <c r="F12460" s="186">
        <v>1002257</v>
      </c>
    </row>
    <row r="12461" spans="1:6" ht="22.8" x14ac:dyDescent="0.2">
      <c r="A12461" s="181">
        <v>12587</v>
      </c>
      <c r="B12461" s="182" t="s">
        <v>7305</v>
      </c>
      <c r="C12461" s="182" t="s">
        <v>178</v>
      </c>
      <c r="D12461" s="183">
        <v>43938</v>
      </c>
      <c r="E12461" s="188" t="s">
        <v>15196</v>
      </c>
      <c r="F12461" s="186">
        <v>29578</v>
      </c>
    </row>
    <row r="12462" spans="1:6" ht="22.8" x14ac:dyDescent="0.2">
      <c r="A12462" s="181">
        <v>12588</v>
      </c>
      <c r="B12462" s="182" t="s">
        <v>7304</v>
      </c>
      <c r="C12462" s="182" t="s">
        <v>178</v>
      </c>
      <c r="D12462" s="183">
        <v>43938</v>
      </c>
      <c r="E12462" s="188" t="s">
        <v>15196</v>
      </c>
      <c r="F12462" s="186">
        <v>36134</v>
      </c>
    </row>
    <row r="12463" spans="1:6" ht="22.8" x14ac:dyDescent="0.2">
      <c r="A12463" s="181">
        <v>12589</v>
      </c>
      <c r="B12463" s="182" t="s">
        <v>7303</v>
      </c>
      <c r="C12463" s="182" t="s">
        <v>178</v>
      </c>
      <c r="D12463" s="183">
        <v>43938</v>
      </c>
      <c r="E12463" s="188" t="s">
        <v>15196</v>
      </c>
      <c r="F12463" s="186">
        <v>450355</v>
      </c>
    </row>
    <row r="12464" spans="1:6" ht="22.8" x14ac:dyDescent="0.2">
      <c r="A12464" s="181">
        <v>12590</v>
      </c>
      <c r="B12464" s="182" t="s">
        <v>7302</v>
      </c>
      <c r="C12464" s="182" t="s">
        <v>178</v>
      </c>
      <c r="D12464" s="183">
        <v>43938</v>
      </c>
      <c r="E12464" s="188" t="s">
        <v>15196</v>
      </c>
      <c r="F12464" s="186">
        <v>347465.99</v>
      </c>
    </row>
    <row r="12465" spans="1:6" ht="22.8" x14ac:dyDescent="0.2">
      <c r="A12465" s="181">
        <v>12591</v>
      </c>
      <c r="B12465" s="182" t="s">
        <v>7301</v>
      </c>
      <c r="C12465" s="182" t="s">
        <v>178</v>
      </c>
      <c r="D12465" s="183">
        <v>43938</v>
      </c>
      <c r="E12465" s="188" t="s">
        <v>15196</v>
      </c>
      <c r="F12465" s="186">
        <v>294012</v>
      </c>
    </row>
    <row r="12466" spans="1:6" ht="22.8" x14ac:dyDescent="0.2">
      <c r="A12466" s="181">
        <v>12593</v>
      </c>
      <c r="B12466" s="182" t="s">
        <v>7300</v>
      </c>
      <c r="C12466" s="182" t="s">
        <v>178</v>
      </c>
      <c r="D12466" s="183">
        <v>43938</v>
      </c>
      <c r="E12466" s="188" t="s">
        <v>15196</v>
      </c>
      <c r="F12466" s="186">
        <v>303119</v>
      </c>
    </row>
    <row r="12467" spans="1:6" ht="22.8" x14ac:dyDescent="0.2">
      <c r="A12467" s="181">
        <v>12594</v>
      </c>
      <c r="B12467" s="182" t="s">
        <v>7299</v>
      </c>
      <c r="C12467" s="182" t="s">
        <v>178</v>
      </c>
      <c r="D12467" s="183">
        <v>43938</v>
      </c>
      <c r="E12467" s="188" t="s">
        <v>15196</v>
      </c>
      <c r="F12467" s="186">
        <v>607212.01</v>
      </c>
    </row>
    <row r="12468" spans="1:6" ht="22.8" x14ac:dyDescent="0.2">
      <c r="A12468" s="181">
        <v>12595</v>
      </c>
      <c r="B12468" s="182" t="s">
        <v>7298</v>
      </c>
      <c r="C12468" s="182" t="s">
        <v>178</v>
      </c>
      <c r="D12468" s="183">
        <v>44596</v>
      </c>
      <c r="E12468" s="188" t="s">
        <v>7328</v>
      </c>
      <c r="F12468" s="186">
        <v>840761</v>
      </c>
    </row>
    <row r="12469" spans="1:6" x14ac:dyDescent="0.2">
      <c r="A12469" s="181">
        <v>12596</v>
      </c>
      <c r="B12469" s="182" t="s">
        <v>7297</v>
      </c>
      <c r="C12469" s="182" t="s">
        <v>183</v>
      </c>
      <c r="D12469" s="184">
        <v>44596</v>
      </c>
      <c r="E12469" s="188" t="s">
        <v>7328</v>
      </c>
      <c r="F12469" s="186">
        <v>91473</v>
      </c>
    </row>
    <row r="12470" spans="1:6" x14ac:dyDescent="0.2">
      <c r="A12470" s="181">
        <v>12598</v>
      </c>
      <c r="B12470" s="182" t="s">
        <v>7293</v>
      </c>
      <c r="C12470" s="182" t="s">
        <v>171</v>
      </c>
      <c r="D12470" s="183">
        <v>44589</v>
      </c>
      <c r="E12470" s="188" t="s">
        <v>7328</v>
      </c>
      <c r="F12470" s="186">
        <v>543887</v>
      </c>
    </row>
    <row r="12471" spans="1:6" x14ac:dyDescent="0.2">
      <c r="A12471" s="181">
        <v>12599</v>
      </c>
      <c r="B12471" s="182" t="s">
        <v>7292</v>
      </c>
      <c r="C12471" s="182" t="s">
        <v>171</v>
      </c>
      <c r="D12471" s="184">
        <v>43964</v>
      </c>
      <c r="E12471" s="188" t="s">
        <v>15196</v>
      </c>
      <c r="F12471" s="186">
        <v>649733</v>
      </c>
    </row>
    <row r="12472" spans="1:6" x14ac:dyDescent="0.2">
      <c r="A12472" s="181">
        <v>12600</v>
      </c>
      <c r="B12472" s="182" t="s">
        <v>7290</v>
      </c>
      <c r="C12472" s="182" t="s">
        <v>171</v>
      </c>
      <c r="D12472" s="184">
        <v>43964</v>
      </c>
      <c r="E12472" s="188" t="s">
        <v>15196</v>
      </c>
      <c r="F12472" s="186">
        <v>4343317</v>
      </c>
    </row>
    <row r="12473" spans="1:6" x14ac:dyDescent="0.2">
      <c r="A12473" s="181">
        <v>12601</v>
      </c>
      <c r="B12473" s="182" t="s">
        <v>7289</v>
      </c>
      <c r="C12473" s="182" t="s">
        <v>178</v>
      </c>
      <c r="D12473" s="184">
        <v>43964</v>
      </c>
      <c r="E12473" s="188" t="s">
        <v>15196</v>
      </c>
      <c r="F12473" s="186">
        <v>502884</v>
      </c>
    </row>
    <row r="12474" spans="1:6" x14ac:dyDescent="0.2">
      <c r="A12474" s="181">
        <v>12602</v>
      </c>
      <c r="B12474" s="182" t="s">
        <v>7288</v>
      </c>
      <c r="C12474" s="182" t="s">
        <v>178</v>
      </c>
      <c r="D12474" s="184">
        <v>43964</v>
      </c>
      <c r="E12474" s="188" t="s">
        <v>15196</v>
      </c>
      <c r="F12474" s="186">
        <v>736427</v>
      </c>
    </row>
    <row r="12475" spans="1:6" x14ac:dyDescent="0.2">
      <c r="A12475" s="181">
        <v>12603</v>
      </c>
      <c r="B12475" s="182" t="s">
        <v>7287</v>
      </c>
      <c r="C12475" s="182" t="s">
        <v>178</v>
      </c>
      <c r="D12475" s="184">
        <v>43964</v>
      </c>
      <c r="E12475" s="188" t="s">
        <v>15196</v>
      </c>
      <c r="F12475" s="186">
        <v>259293</v>
      </c>
    </row>
    <row r="12476" spans="1:6" ht="22.8" x14ac:dyDescent="0.2">
      <c r="A12476" s="181">
        <v>12604</v>
      </c>
      <c r="B12476" s="182" t="s">
        <v>7286</v>
      </c>
      <c r="C12476" s="182" t="s">
        <v>178</v>
      </c>
      <c r="D12476" s="184">
        <v>43964</v>
      </c>
      <c r="E12476" s="188" t="s">
        <v>15196</v>
      </c>
      <c r="F12476" s="186">
        <v>64130</v>
      </c>
    </row>
    <row r="12477" spans="1:6" ht="22.8" x14ac:dyDescent="0.2">
      <c r="A12477" s="181">
        <v>12605</v>
      </c>
      <c r="B12477" s="182" t="s">
        <v>7285</v>
      </c>
      <c r="C12477" s="182" t="s">
        <v>178</v>
      </c>
      <c r="D12477" s="184">
        <v>43964</v>
      </c>
      <c r="E12477" s="188" t="s">
        <v>15196</v>
      </c>
      <c r="F12477" s="186">
        <v>66788</v>
      </c>
    </row>
    <row r="12478" spans="1:6" ht="22.8" x14ac:dyDescent="0.2">
      <c r="A12478" s="181">
        <v>12606</v>
      </c>
      <c r="B12478" s="182" t="s">
        <v>7284</v>
      </c>
      <c r="C12478" s="182" t="s">
        <v>178</v>
      </c>
      <c r="D12478" s="183">
        <v>43964</v>
      </c>
      <c r="E12478" s="188" t="s">
        <v>15196</v>
      </c>
      <c r="F12478" s="186">
        <v>84192</v>
      </c>
    </row>
    <row r="12479" spans="1:6" x14ac:dyDescent="0.2">
      <c r="A12479" s="181">
        <v>12607</v>
      </c>
      <c r="B12479" s="182" t="s">
        <v>7283</v>
      </c>
      <c r="C12479" s="182" t="s">
        <v>178</v>
      </c>
      <c r="D12479" s="183">
        <v>43964</v>
      </c>
      <c r="E12479" s="188" t="s">
        <v>15196</v>
      </c>
      <c r="F12479" s="186">
        <v>70013</v>
      </c>
    </row>
    <row r="12480" spans="1:6" x14ac:dyDescent="0.2">
      <c r="A12480" s="181">
        <v>12608</v>
      </c>
      <c r="B12480" s="182" t="s">
        <v>7282</v>
      </c>
      <c r="C12480" s="182" t="s">
        <v>178</v>
      </c>
      <c r="D12480" s="183">
        <v>43964</v>
      </c>
      <c r="E12480" s="188" t="s">
        <v>15196</v>
      </c>
      <c r="F12480" s="186">
        <v>91391</v>
      </c>
    </row>
    <row r="12481" spans="1:6" x14ac:dyDescent="0.2">
      <c r="A12481" s="181">
        <v>12609</v>
      </c>
      <c r="B12481" s="182" t="s">
        <v>7281</v>
      </c>
      <c r="C12481" s="182" t="s">
        <v>178</v>
      </c>
      <c r="D12481" s="183">
        <v>43990</v>
      </c>
      <c r="E12481" s="188" t="s">
        <v>15196</v>
      </c>
      <c r="F12481" s="186">
        <v>50234.01</v>
      </c>
    </row>
    <row r="12482" spans="1:6" x14ac:dyDescent="0.2">
      <c r="A12482" s="181">
        <v>12610</v>
      </c>
      <c r="B12482" s="182" t="s">
        <v>7280</v>
      </c>
      <c r="C12482" s="182" t="s">
        <v>178</v>
      </c>
      <c r="D12482" s="183">
        <v>43992</v>
      </c>
      <c r="E12482" s="188" t="s">
        <v>15196</v>
      </c>
      <c r="F12482" s="186">
        <v>296895</v>
      </c>
    </row>
    <row r="12483" spans="1:6" x14ac:dyDescent="0.2">
      <c r="A12483" s="181">
        <v>12614</v>
      </c>
      <c r="B12483" s="182" t="s">
        <v>7271</v>
      </c>
      <c r="C12483" s="182" t="s">
        <v>273</v>
      </c>
      <c r="D12483" s="184">
        <v>43931</v>
      </c>
      <c r="E12483" s="188" t="s">
        <v>15196</v>
      </c>
      <c r="F12483" s="186">
        <v>265825</v>
      </c>
    </row>
    <row r="12484" spans="1:6" x14ac:dyDescent="0.2">
      <c r="A12484" s="181">
        <v>12615</v>
      </c>
      <c r="B12484" s="182" t="s">
        <v>7270</v>
      </c>
      <c r="C12484" s="182" t="s">
        <v>183</v>
      </c>
      <c r="D12484" s="183">
        <v>43992</v>
      </c>
      <c r="E12484" s="188" t="s">
        <v>15196</v>
      </c>
      <c r="F12484" s="186">
        <v>194230</v>
      </c>
    </row>
    <row r="12485" spans="1:6" x14ac:dyDescent="0.2">
      <c r="A12485" s="181">
        <v>12616</v>
      </c>
      <c r="B12485" s="182" t="s">
        <v>7309</v>
      </c>
      <c r="C12485" s="182" t="s">
        <v>183</v>
      </c>
      <c r="D12485" s="183">
        <v>43992</v>
      </c>
      <c r="E12485" s="188" t="s">
        <v>15196</v>
      </c>
      <c r="F12485" s="186">
        <v>114395</v>
      </c>
    </row>
    <row r="12486" spans="1:6" x14ac:dyDescent="0.2">
      <c r="A12486" s="181">
        <v>12619</v>
      </c>
      <c r="B12486" s="182" t="s">
        <v>7269</v>
      </c>
      <c r="C12486" s="182" t="s">
        <v>178</v>
      </c>
      <c r="D12486" s="183">
        <v>43992</v>
      </c>
      <c r="E12486" s="188" t="s">
        <v>15196</v>
      </c>
      <c r="F12486" s="186">
        <v>2716356</v>
      </c>
    </row>
    <row r="12487" spans="1:6" x14ac:dyDescent="0.2">
      <c r="A12487" s="181">
        <v>12620</v>
      </c>
      <c r="B12487" s="182" t="s">
        <v>7268</v>
      </c>
      <c r="C12487" s="182" t="s">
        <v>178</v>
      </c>
      <c r="D12487" s="183">
        <v>44591</v>
      </c>
      <c r="E12487" s="188" t="s">
        <v>7328</v>
      </c>
      <c r="F12487" s="186">
        <v>3305150.01</v>
      </c>
    </row>
    <row r="12488" spans="1:6" x14ac:dyDescent="0.2">
      <c r="A12488" s="181">
        <v>12621</v>
      </c>
      <c r="B12488" s="182" t="s">
        <v>15106</v>
      </c>
      <c r="C12488" s="182" t="s">
        <v>178</v>
      </c>
      <c r="D12488" s="183">
        <v>43991</v>
      </c>
      <c r="E12488" s="188" t="s">
        <v>15196</v>
      </c>
      <c r="F12488" s="186">
        <v>2966985</v>
      </c>
    </row>
    <row r="12489" spans="1:6" x14ac:dyDescent="0.2">
      <c r="A12489" s="181">
        <v>12622</v>
      </c>
      <c r="B12489" s="182" t="s">
        <v>14477</v>
      </c>
      <c r="C12489" s="182" t="s">
        <v>178</v>
      </c>
      <c r="D12489" s="183">
        <v>43991</v>
      </c>
      <c r="E12489" s="188" t="s">
        <v>15196</v>
      </c>
      <c r="F12489" s="186">
        <v>1568584.01</v>
      </c>
    </row>
    <row r="12490" spans="1:6" x14ac:dyDescent="0.2">
      <c r="A12490" s="181">
        <v>12623</v>
      </c>
      <c r="B12490" s="182" t="s">
        <v>14780</v>
      </c>
      <c r="C12490" s="182" t="s">
        <v>178</v>
      </c>
      <c r="D12490" s="184"/>
      <c r="E12490" s="188" t="s">
        <v>15193</v>
      </c>
      <c r="F12490" s="186">
        <v>871706</v>
      </c>
    </row>
    <row r="12491" spans="1:6" x14ac:dyDescent="0.2">
      <c r="A12491" s="181">
        <v>12624</v>
      </c>
      <c r="B12491" s="182" t="s">
        <v>14781</v>
      </c>
      <c r="C12491" s="182" t="s">
        <v>178</v>
      </c>
      <c r="D12491" s="183"/>
      <c r="E12491" s="188" t="s">
        <v>15193</v>
      </c>
      <c r="F12491" s="186">
        <v>1106560</v>
      </c>
    </row>
    <row r="12492" spans="1:6" x14ac:dyDescent="0.2">
      <c r="A12492" s="181">
        <v>12626</v>
      </c>
      <c r="B12492" s="182" t="s">
        <v>15029</v>
      </c>
      <c r="C12492" s="182" t="s">
        <v>183</v>
      </c>
      <c r="D12492" s="184"/>
      <c r="E12492" s="188" t="s">
        <v>15193</v>
      </c>
      <c r="F12492" s="186">
        <v>0</v>
      </c>
    </row>
    <row r="12493" spans="1:6" ht="22.8" x14ac:dyDescent="0.2">
      <c r="A12493" s="181">
        <v>12627</v>
      </c>
      <c r="B12493" s="182" t="s">
        <v>15028</v>
      </c>
      <c r="C12493" s="182" t="s">
        <v>171</v>
      </c>
      <c r="D12493" s="183">
        <v>44592</v>
      </c>
      <c r="E12493" s="188" t="s">
        <v>7328</v>
      </c>
      <c r="F12493" s="186">
        <v>0</v>
      </c>
    </row>
    <row r="12494" spans="1:6" ht="22.8" x14ac:dyDescent="0.2">
      <c r="A12494" s="181">
        <v>12628</v>
      </c>
      <c r="B12494" s="182" t="s">
        <v>15027</v>
      </c>
      <c r="C12494" s="182" t="s">
        <v>171</v>
      </c>
      <c r="D12494" s="184">
        <v>44596</v>
      </c>
      <c r="E12494" s="188" t="s">
        <v>7328</v>
      </c>
      <c r="F12494" s="186">
        <v>0</v>
      </c>
    </row>
    <row r="12495" spans="1:6" x14ac:dyDescent="0.2">
      <c r="A12495" s="181">
        <v>12632</v>
      </c>
      <c r="B12495" s="182" t="s">
        <v>7264</v>
      </c>
      <c r="C12495" s="182" t="s">
        <v>183</v>
      </c>
      <c r="D12495" s="184">
        <v>44026</v>
      </c>
      <c r="E12495" s="188" t="s">
        <v>15196</v>
      </c>
      <c r="F12495" s="186">
        <v>14617</v>
      </c>
    </row>
    <row r="12496" spans="1:6" x14ac:dyDescent="0.2">
      <c r="A12496" s="181">
        <v>12633</v>
      </c>
      <c r="B12496" s="182" t="s">
        <v>15073</v>
      </c>
      <c r="C12496" s="182" t="s">
        <v>171</v>
      </c>
      <c r="D12496" s="184">
        <v>44026</v>
      </c>
      <c r="E12496" s="188" t="s">
        <v>15196</v>
      </c>
      <c r="F12496" s="186">
        <v>1312853.01</v>
      </c>
    </row>
    <row r="12497" spans="1:6" x14ac:dyDescent="0.2">
      <c r="A12497" s="181">
        <v>12634</v>
      </c>
      <c r="B12497" s="182" t="s">
        <v>7263</v>
      </c>
      <c r="C12497" s="182" t="s">
        <v>178</v>
      </c>
      <c r="D12497" s="184">
        <v>44026</v>
      </c>
      <c r="E12497" s="188" t="s">
        <v>15196</v>
      </c>
      <c r="F12497" s="186">
        <v>10531500</v>
      </c>
    </row>
    <row r="12498" spans="1:6" x14ac:dyDescent="0.2">
      <c r="A12498" s="181">
        <v>12635</v>
      </c>
      <c r="B12498" s="182" t="s">
        <v>7262</v>
      </c>
      <c r="C12498" s="182" t="s">
        <v>178</v>
      </c>
      <c r="D12498" s="183">
        <v>44026</v>
      </c>
      <c r="E12498" s="188" t="s">
        <v>15196</v>
      </c>
      <c r="F12498" s="186">
        <v>20587000</v>
      </c>
    </row>
    <row r="12499" spans="1:6" x14ac:dyDescent="0.2">
      <c r="A12499" s="181">
        <v>12636</v>
      </c>
      <c r="B12499" s="182" t="s">
        <v>7261</v>
      </c>
      <c r="C12499" s="182" t="s">
        <v>4459</v>
      </c>
      <c r="D12499" s="183">
        <v>44026</v>
      </c>
      <c r="E12499" s="188" t="s">
        <v>15196</v>
      </c>
      <c r="F12499" s="186">
        <v>5728779</v>
      </c>
    </row>
    <row r="12500" spans="1:6" x14ac:dyDescent="0.2">
      <c r="A12500" s="181">
        <v>12637</v>
      </c>
      <c r="B12500" s="182" t="s">
        <v>7260</v>
      </c>
      <c r="C12500" s="182" t="s">
        <v>178</v>
      </c>
      <c r="D12500" s="184">
        <v>44026</v>
      </c>
      <c r="E12500" s="188" t="s">
        <v>15196</v>
      </c>
      <c r="F12500" s="186">
        <v>3831562</v>
      </c>
    </row>
    <row r="12501" spans="1:6" x14ac:dyDescent="0.2">
      <c r="A12501" s="181">
        <v>12638</v>
      </c>
      <c r="B12501" s="182" t="s">
        <v>7259</v>
      </c>
      <c r="C12501" s="182" t="s">
        <v>178</v>
      </c>
      <c r="D12501" s="184">
        <v>44026</v>
      </c>
      <c r="E12501" s="188" t="s">
        <v>15196</v>
      </c>
      <c r="F12501" s="186">
        <v>1374450</v>
      </c>
    </row>
    <row r="12502" spans="1:6" x14ac:dyDescent="0.2">
      <c r="A12502" s="181">
        <v>12639</v>
      </c>
      <c r="B12502" s="182" t="s">
        <v>7258</v>
      </c>
      <c r="C12502" s="182" t="s">
        <v>178</v>
      </c>
      <c r="D12502" s="184">
        <v>44026</v>
      </c>
      <c r="E12502" s="188" t="s">
        <v>15196</v>
      </c>
      <c r="F12502" s="186">
        <v>662235</v>
      </c>
    </row>
    <row r="12503" spans="1:6" x14ac:dyDescent="0.2">
      <c r="A12503" s="181">
        <v>12640</v>
      </c>
      <c r="B12503" s="182" t="s">
        <v>7257</v>
      </c>
      <c r="C12503" s="182" t="s">
        <v>178</v>
      </c>
      <c r="D12503" s="184">
        <v>44026</v>
      </c>
      <c r="E12503" s="188" t="s">
        <v>15196</v>
      </c>
      <c r="F12503" s="186">
        <v>189805</v>
      </c>
    </row>
    <row r="12504" spans="1:6" ht="22.8" x14ac:dyDescent="0.2">
      <c r="A12504" s="181">
        <v>12641</v>
      </c>
      <c r="B12504" s="182" t="s">
        <v>7256</v>
      </c>
      <c r="C12504" s="182" t="s">
        <v>178</v>
      </c>
      <c r="D12504" s="183">
        <v>44026</v>
      </c>
      <c r="E12504" s="188" t="s">
        <v>15196</v>
      </c>
      <c r="F12504" s="186">
        <v>19992</v>
      </c>
    </row>
    <row r="12505" spans="1:6" x14ac:dyDescent="0.2">
      <c r="A12505" s="181">
        <v>12642</v>
      </c>
      <c r="B12505" s="182" t="s">
        <v>7255</v>
      </c>
      <c r="C12505" s="182" t="s">
        <v>178</v>
      </c>
      <c r="D12505" s="184">
        <v>44026</v>
      </c>
      <c r="E12505" s="188" t="s">
        <v>15196</v>
      </c>
      <c r="F12505" s="186">
        <v>394604</v>
      </c>
    </row>
    <row r="12506" spans="1:6" ht="22.8" x14ac:dyDescent="0.2">
      <c r="A12506" s="181">
        <v>12643</v>
      </c>
      <c r="B12506" s="182" t="s">
        <v>7254</v>
      </c>
      <c r="C12506" s="182" t="s">
        <v>178</v>
      </c>
      <c r="D12506" s="183">
        <v>44026</v>
      </c>
      <c r="E12506" s="188" t="s">
        <v>15196</v>
      </c>
      <c r="F12506" s="186">
        <v>392755</v>
      </c>
    </row>
    <row r="12507" spans="1:6" ht="22.8" x14ac:dyDescent="0.2">
      <c r="A12507" s="181">
        <v>12644</v>
      </c>
      <c r="B12507" s="182" t="s">
        <v>7253</v>
      </c>
      <c r="C12507" s="182" t="s">
        <v>171</v>
      </c>
      <c r="D12507" s="183">
        <v>44026</v>
      </c>
      <c r="E12507" s="188" t="s">
        <v>15196</v>
      </c>
      <c r="F12507" s="186">
        <v>2804999</v>
      </c>
    </row>
    <row r="12508" spans="1:6" x14ac:dyDescent="0.2">
      <c r="A12508" s="181">
        <v>12645</v>
      </c>
      <c r="B12508" s="182" t="s">
        <v>7252</v>
      </c>
      <c r="C12508" s="182" t="s">
        <v>178</v>
      </c>
      <c r="D12508" s="183">
        <v>44026</v>
      </c>
      <c r="E12508" s="188" t="s">
        <v>15196</v>
      </c>
      <c r="F12508" s="186">
        <v>152920900.02000001</v>
      </c>
    </row>
    <row r="12509" spans="1:6" ht="22.8" x14ac:dyDescent="0.2">
      <c r="A12509" s="181">
        <v>12646</v>
      </c>
      <c r="B12509" s="182" t="s">
        <v>7251</v>
      </c>
      <c r="C12509" s="182" t="s">
        <v>4481</v>
      </c>
      <c r="D12509" s="184">
        <v>44026</v>
      </c>
      <c r="E12509" s="188" t="s">
        <v>15196</v>
      </c>
      <c r="F12509" s="186">
        <v>273700000</v>
      </c>
    </row>
    <row r="12510" spans="1:6" ht="22.8" x14ac:dyDescent="0.2">
      <c r="A12510" s="181">
        <v>12647</v>
      </c>
      <c r="B12510" s="182" t="s">
        <v>7250</v>
      </c>
      <c r="C12510" s="182" t="s">
        <v>178</v>
      </c>
      <c r="D12510" s="183">
        <v>44033</v>
      </c>
      <c r="E12510" s="188" t="s">
        <v>15196</v>
      </c>
      <c r="F12510" s="186">
        <v>656880</v>
      </c>
    </row>
    <row r="12511" spans="1:6" x14ac:dyDescent="0.2">
      <c r="A12511" s="181">
        <v>12648</v>
      </c>
      <c r="B12511" s="182" t="s">
        <v>15030</v>
      </c>
      <c r="C12511" s="182" t="s">
        <v>4481</v>
      </c>
      <c r="D12511" s="183"/>
      <c r="E12511" s="188" t="s">
        <v>15193</v>
      </c>
      <c r="F12511" s="186">
        <v>399140197</v>
      </c>
    </row>
    <row r="12512" spans="1:6" x14ac:dyDescent="0.2">
      <c r="A12512" s="181">
        <v>12649</v>
      </c>
      <c r="B12512" s="182" t="s">
        <v>7248</v>
      </c>
      <c r="C12512" s="182" t="s">
        <v>178</v>
      </c>
      <c r="D12512" s="183">
        <v>44033</v>
      </c>
      <c r="E12512" s="188" t="s">
        <v>15196</v>
      </c>
      <c r="F12512" s="186">
        <v>2915500</v>
      </c>
    </row>
    <row r="12513" spans="1:6" x14ac:dyDescent="0.2">
      <c r="A12513" s="181">
        <v>12650</v>
      </c>
      <c r="B12513" s="182" t="s">
        <v>15069</v>
      </c>
      <c r="C12513" s="182" t="s">
        <v>178</v>
      </c>
      <c r="D12513" s="183">
        <v>44033</v>
      </c>
      <c r="E12513" s="188" t="s">
        <v>15196</v>
      </c>
      <c r="F12513" s="186">
        <v>0</v>
      </c>
    </row>
    <row r="12514" spans="1:6" x14ac:dyDescent="0.2">
      <c r="A12514" s="181">
        <v>12651</v>
      </c>
      <c r="B12514" s="182" t="s">
        <v>7247</v>
      </c>
      <c r="C12514" s="182" t="s">
        <v>178</v>
      </c>
      <c r="D12514" s="183">
        <v>44054</v>
      </c>
      <c r="E12514" s="188" t="s">
        <v>15196</v>
      </c>
      <c r="F12514" s="186">
        <v>117347698.01000001</v>
      </c>
    </row>
    <row r="12515" spans="1:6" ht="22.8" x14ac:dyDescent="0.2">
      <c r="A12515" s="181">
        <v>12652</v>
      </c>
      <c r="B12515" s="182" t="s">
        <v>7246</v>
      </c>
      <c r="C12515" s="182" t="s">
        <v>178</v>
      </c>
      <c r="D12515" s="183">
        <v>44054</v>
      </c>
      <c r="E12515" s="188" t="s">
        <v>15196</v>
      </c>
      <c r="F12515" s="186">
        <v>19040000</v>
      </c>
    </row>
    <row r="12516" spans="1:6" x14ac:dyDescent="0.2">
      <c r="A12516" s="181">
        <v>12653</v>
      </c>
      <c r="B12516" s="182" t="s">
        <v>15025</v>
      </c>
      <c r="C12516" s="182" t="s">
        <v>178</v>
      </c>
      <c r="D12516" s="183">
        <v>44054</v>
      </c>
      <c r="E12516" s="188" t="s">
        <v>15196</v>
      </c>
      <c r="F12516" s="186">
        <v>170170</v>
      </c>
    </row>
    <row r="12517" spans="1:6" x14ac:dyDescent="0.2">
      <c r="A12517" s="181">
        <v>12654</v>
      </c>
      <c r="B12517" s="182" t="s">
        <v>7245</v>
      </c>
      <c r="C12517" s="182" t="s">
        <v>178</v>
      </c>
      <c r="D12517" s="183">
        <v>44054</v>
      </c>
      <c r="E12517" s="188" t="s">
        <v>15196</v>
      </c>
      <c r="F12517" s="186">
        <v>208726</v>
      </c>
    </row>
    <row r="12518" spans="1:6" x14ac:dyDescent="0.2">
      <c r="A12518" s="181">
        <v>12655</v>
      </c>
      <c r="B12518" s="182" t="s">
        <v>7244</v>
      </c>
      <c r="C12518" s="182" t="s">
        <v>183</v>
      </c>
      <c r="D12518" s="184">
        <v>44054</v>
      </c>
      <c r="E12518" s="188" t="s">
        <v>15196</v>
      </c>
      <c r="F12518" s="186">
        <v>9916</v>
      </c>
    </row>
    <row r="12519" spans="1:6" x14ac:dyDescent="0.2">
      <c r="A12519" s="181">
        <v>12656</v>
      </c>
      <c r="B12519" s="182" t="s">
        <v>7243</v>
      </c>
      <c r="C12519" s="182" t="s">
        <v>183</v>
      </c>
      <c r="D12519" s="183">
        <v>44054</v>
      </c>
      <c r="E12519" s="188" t="s">
        <v>15196</v>
      </c>
      <c r="F12519" s="186">
        <v>46410</v>
      </c>
    </row>
    <row r="12520" spans="1:6" x14ac:dyDescent="0.2">
      <c r="A12520" s="181">
        <v>12657</v>
      </c>
      <c r="B12520" s="182" t="s">
        <v>7242</v>
      </c>
      <c r="C12520" s="182" t="s">
        <v>171</v>
      </c>
      <c r="D12520" s="184">
        <v>44054</v>
      </c>
      <c r="E12520" s="188" t="s">
        <v>15196</v>
      </c>
      <c r="F12520" s="186">
        <v>7231.63</v>
      </c>
    </row>
    <row r="12521" spans="1:6" x14ac:dyDescent="0.2">
      <c r="A12521" s="181">
        <v>12658</v>
      </c>
      <c r="B12521" s="182" t="s">
        <v>7241</v>
      </c>
      <c r="C12521" s="182" t="s">
        <v>183</v>
      </c>
      <c r="D12521" s="183">
        <v>44066</v>
      </c>
      <c r="E12521" s="188" t="s">
        <v>15196</v>
      </c>
      <c r="F12521" s="186">
        <v>3371.27</v>
      </c>
    </row>
    <row r="12522" spans="1:6" x14ac:dyDescent="0.2">
      <c r="A12522" s="181">
        <v>12659</v>
      </c>
      <c r="B12522" s="182" t="s">
        <v>7240</v>
      </c>
      <c r="C12522" s="182" t="s">
        <v>183</v>
      </c>
      <c r="D12522" s="184">
        <v>44066</v>
      </c>
      <c r="E12522" s="188" t="s">
        <v>15196</v>
      </c>
      <c r="F12522" s="186">
        <v>16263.34</v>
      </c>
    </row>
    <row r="12523" spans="1:6" x14ac:dyDescent="0.2">
      <c r="A12523" s="181">
        <v>12660</v>
      </c>
      <c r="B12523" s="182" t="s">
        <v>7239</v>
      </c>
      <c r="C12523" s="182" t="s">
        <v>178</v>
      </c>
      <c r="D12523" s="184">
        <v>44066</v>
      </c>
      <c r="E12523" s="188" t="s">
        <v>15196</v>
      </c>
      <c r="F12523" s="186">
        <v>1874250</v>
      </c>
    </row>
    <row r="12524" spans="1:6" x14ac:dyDescent="0.2">
      <c r="A12524" s="181">
        <v>12661</v>
      </c>
      <c r="B12524" s="182" t="s">
        <v>7238</v>
      </c>
      <c r="C12524" s="182" t="s">
        <v>178</v>
      </c>
      <c r="D12524" s="183">
        <v>44066</v>
      </c>
      <c r="E12524" s="188" t="s">
        <v>15196</v>
      </c>
      <c r="F12524" s="186">
        <v>2229822</v>
      </c>
    </row>
    <row r="12525" spans="1:6" x14ac:dyDescent="0.2">
      <c r="A12525" s="181">
        <v>12662</v>
      </c>
      <c r="B12525" s="182" t="s">
        <v>7237</v>
      </c>
      <c r="C12525" s="182" t="s">
        <v>178</v>
      </c>
      <c r="D12525" s="183">
        <v>44596</v>
      </c>
      <c r="E12525" s="188" t="s">
        <v>7328</v>
      </c>
      <c r="F12525" s="186">
        <v>3150000</v>
      </c>
    </row>
    <row r="12526" spans="1:6" ht="22.8" x14ac:dyDescent="0.2">
      <c r="A12526" s="181">
        <v>12663</v>
      </c>
      <c r="B12526" s="182" t="s">
        <v>7236</v>
      </c>
      <c r="C12526" s="182" t="s">
        <v>178</v>
      </c>
      <c r="D12526" s="183">
        <v>44085</v>
      </c>
      <c r="E12526" s="188" t="s">
        <v>15196</v>
      </c>
      <c r="F12526" s="186">
        <v>16946</v>
      </c>
    </row>
    <row r="12527" spans="1:6" ht="22.8" x14ac:dyDescent="0.2">
      <c r="A12527" s="181">
        <v>12664</v>
      </c>
      <c r="B12527" s="182" t="s">
        <v>7235</v>
      </c>
      <c r="C12527" s="182" t="s">
        <v>183</v>
      </c>
      <c r="D12527" s="183">
        <v>44085</v>
      </c>
      <c r="E12527" s="188" t="s">
        <v>15196</v>
      </c>
      <c r="F12527" s="186">
        <v>226960</v>
      </c>
    </row>
    <row r="12528" spans="1:6" x14ac:dyDescent="0.2">
      <c r="A12528" s="181">
        <v>12672</v>
      </c>
      <c r="B12528" s="182" t="s">
        <v>7215</v>
      </c>
      <c r="C12528" s="182" t="s">
        <v>171</v>
      </c>
      <c r="D12528" s="183">
        <v>44085</v>
      </c>
      <c r="E12528" s="188" t="s">
        <v>15196</v>
      </c>
      <c r="F12528" s="186">
        <v>423718</v>
      </c>
    </row>
    <row r="12529" spans="1:6" ht="22.8" x14ac:dyDescent="0.2">
      <c r="A12529" s="181">
        <v>12673</v>
      </c>
      <c r="B12529" s="182" t="s">
        <v>7214</v>
      </c>
      <c r="C12529" s="182" t="s">
        <v>183</v>
      </c>
      <c r="D12529" s="183">
        <v>44085</v>
      </c>
      <c r="E12529" s="188" t="s">
        <v>15196</v>
      </c>
      <c r="F12529" s="186">
        <v>113630.99</v>
      </c>
    </row>
    <row r="12530" spans="1:6" ht="22.8" x14ac:dyDescent="0.2">
      <c r="A12530" s="181">
        <v>12674</v>
      </c>
      <c r="B12530" s="182" t="s">
        <v>7213</v>
      </c>
      <c r="C12530" s="182" t="s">
        <v>168</v>
      </c>
      <c r="D12530" s="183">
        <v>44085</v>
      </c>
      <c r="E12530" s="188" t="s">
        <v>15196</v>
      </c>
      <c r="F12530" s="186">
        <v>800</v>
      </c>
    </row>
    <row r="12531" spans="1:6" x14ac:dyDescent="0.2">
      <c r="A12531" s="181">
        <v>12675</v>
      </c>
      <c r="B12531" s="182" t="s">
        <v>7212</v>
      </c>
      <c r="C12531" s="182" t="s">
        <v>178</v>
      </c>
      <c r="D12531" s="184">
        <v>44085</v>
      </c>
      <c r="E12531" s="188" t="s">
        <v>15196</v>
      </c>
      <c r="F12531" s="186">
        <v>35129</v>
      </c>
    </row>
    <row r="12532" spans="1:6" x14ac:dyDescent="0.2">
      <c r="A12532" s="181">
        <v>12676</v>
      </c>
      <c r="B12532" s="182" t="s">
        <v>7211</v>
      </c>
      <c r="C12532" s="182" t="s">
        <v>178</v>
      </c>
      <c r="D12532" s="184">
        <v>44085</v>
      </c>
      <c r="E12532" s="188" t="s">
        <v>15196</v>
      </c>
      <c r="F12532" s="186">
        <v>469336</v>
      </c>
    </row>
    <row r="12533" spans="1:6" x14ac:dyDescent="0.2">
      <c r="A12533" s="181">
        <v>12677</v>
      </c>
      <c r="B12533" s="182" t="s">
        <v>7210</v>
      </c>
      <c r="C12533" s="182" t="s">
        <v>178</v>
      </c>
      <c r="D12533" s="184">
        <v>44095</v>
      </c>
      <c r="E12533" s="188" t="s">
        <v>15196</v>
      </c>
      <c r="F12533" s="186">
        <v>46008.01</v>
      </c>
    </row>
    <row r="12534" spans="1:6" x14ac:dyDescent="0.2">
      <c r="A12534" s="181">
        <v>12678</v>
      </c>
      <c r="B12534" s="182" t="s">
        <v>7209</v>
      </c>
      <c r="C12534" s="182" t="s">
        <v>178</v>
      </c>
      <c r="D12534" s="184">
        <v>44085</v>
      </c>
      <c r="E12534" s="188" t="s">
        <v>15196</v>
      </c>
      <c r="F12534" s="186">
        <v>875543</v>
      </c>
    </row>
    <row r="12535" spans="1:6" ht="22.8" x14ac:dyDescent="0.2">
      <c r="A12535" s="181">
        <v>12679</v>
      </c>
      <c r="B12535" s="182" t="s">
        <v>7200</v>
      </c>
      <c r="C12535" s="182" t="s">
        <v>178</v>
      </c>
      <c r="D12535" s="183">
        <v>44095</v>
      </c>
      <c r="E12535" s="188" t="s">
        <v>15196</v>
      </c>
      <c r="F12535" s="186">
        <v>438634</v>
      </c>
    </row>
    <row r="12536" spans="1:6" x14ac:dyDescent="0.2">
      <c r="A12536" s="181">
        <v>12680</v>
      </c>
      <c r="B12536" s="182" t="s">
        <v>7208</v>
      </c>
      <c r="C12536" s="182" t="s">
        <v>178</v>
      </c>
      <c r="D12536" s="183">
        <v>43853</v>
      </c>
      <c r="E12536" s="188" t="s">
        <v>15196</v>
      </c>
      <c r="F12536" s="186">
        <v>325974</v>
      </c>
    </row>
    <row r="12537" spans="1:6" x14ac:dyDescent="0.2">
      <c r="A12537" s="181">
        <v>12681</v>
      </c>
      <c r="B12537" s="182" t="s">
        <v>7199</v>
      </c>
      <c r="C12537" s="182" t="s">
        <v>178</v>
      </c>
      <c r="D12537" s="183">
        <v>44088</v>
      </c>
      <c r="E12537" s="188" t="s">
        <v>15196</v>
      </c>
      <c r="F12537" s="186">
        <v>213546</v>
      </c>
    </row>
    <row r="12538" spans="1:6" x14ac:dyDescent="0.2">
      <c r="A12538" s="181">
        <v>12682</v>
      </c>
      <c r="B12538" s="182" t="s">
        <v>7332</v>
      </c>
      <c r="C12538" s="182" t="s">
        <v>171</v>
      </c>
      <c r="D12538" s="183">
        <v>44089</v>
      </c>
      <c r="E12538" s="188" t="s">
        <v>15196</v>
      </c>
      <c r="F12538" s="186">
        <v>4959</v>
      </c>
    </row>
    <row r="12539" spans="1:6" x14ac:dyDescent="0.2">
      <c r="A12539" s="181">
        <v>12683</v>
      </c>
      <c r="B12539" s="182" t="s">
        <v>7206</v>
      </c>
      <c r="C12539" s="182" t="s">
        <v>178</v>
      </c>
      <c r="D12539" s="183">
        <v>44146</v>
      </c>
      <c r="E12539" s="188" t="s">
        <v>15196</v>
      </c>
      <c r="F12539" s="186">
        <v>13482</v>
      </c>
    </row>
    <row r="12540" spans="1:6" x14ac:dyDescent="0.2">
      <c r="A12540" s="181">
        <v>12684</v>
      </c>
      <c r="B12540" s="182" t="s">
        <v>7205</v>
      </c>
      <c r="C12540" s="182" t="s">
        <v>168</v>
      </c>
      <c r="D12540" s="183">
        <v>44110</v>
      </c>
      <c r="E12540" s="188" t="s">
        <v>15196</v>
      </c>
      <c r="F12540" s="186">
        <v>1152</v>
      </c>
    </row>
    <row r="12541" spans="1:6" ht="22.8" x14ac:dyDescent="0.2">
      <c r="A12541" s="181">
        <v>12689</v>
      </c>
      <c r="B12541" s="182" t="s">
        <v>6774</v>
      </c>
      <c r="C12541" s="182" t="s">
        <v>171</v>
      </c>
      <c r="D12541" s="183">
        <v>44111</v>
      </c>
      <c r="E12541" s="188" t="s">
        <v>15196</v>
      </c>
      <c r="F12541" s="186">
        <v>30208</v>
      </c>
    </row>
    <row r="12542" spans="1:6" x14ac:dyDescent="0.2">
      <c r="A12542" s="181">
        <v>12705</v>
      </c>
      <c r="B12542" s="182" t="s">
        <v>7088</v>
      </c>
      <c r="C12542" s="182" t="s">
        <v>178</v>
      </c>
      <c r="D12542" s="183">
        <v>44111</v>
      </c>
      <c r="E12542" s="188" t="s">
        <v>15196</v>
      </c>
      <c r="F12542" s="186">
        <v>17067777</v>
      </c>
    </row>
    <row r="12543" spans="1:6" ht="22.8" x14ac:dyDescent="0.2">
      <c r="A12543" s="181">
        <v>12706</v>
      </c>
      <c r="B12543" s="182" t="s">
        <v>14935</v>
      </c>
      <c r="C12543" s="182" t="s">
        <v>178</v>
      </c>
      <c r="D12543" s="183">
        <v>44111</v>
      </c>
      <c r="E12543" s="188" t="s">
        <v>15196</v>
      </c>
      <c r="F12543" s="186">
        <v>72590</v>
      </c>
    </row>
    <row r="12544" spans="1:6" x14ac:dyDescent="0.2">
      <c r="A12544" s="181">
        <v>12707</v>
      </c>
      <c r="B12544" s="182" t="s">
        <v>7086</v>
      </c>
      <c r="C12544" s="182" t="s">
        <v>178</v>
      </c>
      <c r="D12544" s="184">
        <v>44594</v>
      </c>
      <c r="E12544" s="188" t="s">
        <v>7328</v>
      </c>
      <c r="F12544" s="186">
        <v>347004</v>
      </c>
    </row>
    <row r="12545" spans="1:6 16382:16382" x14ac:dyDescent="0.2">
      <c r="A12545" s="181">
        <v>12708</v>
      </c>
      <c r="B12545" s="182" t="s">
        <v>7085</v>
      </c>
      <c r="C12545" s="182" t="s">
        <v>178</v>
      </c>
      <c r="D12545" s="183">
        <v>44594</v>
      </c>
      <c r="E12545" s="188" t="s">
        <v>7328</v>
      </c>
      <c r="F12545" s="186">
        <v>86957</v>
      </c>
    </row>
    <row r="12546" spans="1:6 16382:16382" ht="22.8" x14ac:dyDescent="0.2">
      <c r="A12546" s="181">
        <v>12780</v>
      </c>
      <c r="B12546" s="182" t="s">
        <v>14410</v>
      </c>
      <c r="C12546" s="182" t="s">
        <v>4484</v>
      </c>
      <c r="D12546" s="183">
        <v>44594</v>
      </c>
      <c r="E12546" s="188" t="s">
        <v>7328</v>
      </c>
      <c r="F12546" s="186">
        <v>1508254</v>
      </c>
      <c r="XFB12546" s="10">
        <v>1610987.6654321998</v>
      </c>
    </row>
    <row r="12547" spans="1:6 16382:16382" ht="22.8" x14ac:dyDescent="0.2">
      <c r="A12547" s="181">
        <v>12781</v>
      </c>
      <c r="B12547" s="182" t="s">
        <v>14414</v>
      </c>
      <c r="C12547" s="182" t="s">
        <v>4484</v>
      </c>
      <c r="D12547" s="184">
        <v>44594</v>
      </c>
      <c r="E12547" s="188" t="s">
        <v>7328</v>
      </c>
      <c r="F12547" s="186">
        <v>991677</v>
      </c>
      <c r="XFB12547" s="10">
        <v>1059224.3846811</v>
      </c>
    </row>
    <row r="12548" spans="1:6 16382:16382" ht="22.8" x14ac:dyDescent="0.2">
      <c r="A12548" s="181">
        <v>12782</v>
      </c>
      <c r="B12548" s="182" t="s">
        <v>14412</v>
      </c>
      <c r="C12548" s="182" t="s">
        <v>4484</v>
      </c>
      <c r="D12548" s="184">
        <v>45536</v>
      </c>
      <c r="E12548" s="188" t="s">
        <v>10909</v>
      </c>
      <c r="F12548" s="186">
        <v>1168953.01</v>
      </c>
    </row>
    <row r="12549" spans="1:6 16382:16382" ht="34.200000000000003" x14ac:dyDescent="0.2">
      <c r="A12549" s="181">
        <v>12783</v>
      </c>
      <c r="B12549" s="182" t="s">
        <v>14411</v>
      </c>
      <c r="C12549" s="182" t="s">
        <v>4484</v>
      </c>
      <c r="D12549" s="184">
        <v>45536</v>
      </c>
      <c r="E12549" s="188" t="s">
        <v>10909</v>
      </c>
      <c r="F12549" s="186">
        <v>1248575.4260090431</v>
      </c>
      <c r="XFB12549" s="10">
        <v>1333621.267148851</v>
      </c>
    </row>
    <row r="12550" spans="1:6 16382:16382" x14ac:dyDescent="0.2">
      <c r="A12550" s="181">
        <v>12784</v>
      </c>
      <c r="B12550" s="182" t="s">
        <v>14416</v>
      </c>
      <c r="C12550" s="182" t="s">
        <v>4484</v>
      </c>
      <c r="D12550" s="183">
        <v>44591</v>
      </c>
      <c r="E12550" s="188" t="s">
        <v>7328</v>
      </c>
      <c r="F12550" s="186">
        <v>74005.009999999995</v>
      </c>
    </row>
    <row r="12551" spans="1:6 16382:16382" x14ac:dyDescent="0.2">
      <c r="A12551" s="181">
        <v>12794</v>
      </c>
      <c r="B12551" s="182" t="s">
        <v>14487</v>
      </c>
      <c r="C12551" s="182" t="s">
        <v>401</v>
      </c>
      <c r="D12551" s="184">
        <v>44592</v>
      </c>
      <c r="E12551" s="188" t="s">
        <v>7328</v>
      </c>
      <c r="F12551" s="186">
        <v>4949405.01</v>
      </c>
    </row>
    <row r="12552" spans="1:6 16382:16382" x14ac:dyDescent="0.2">
      <c r="A12552" s="181">
        <v>12795</v>
      </c>
      <c r="B12552" s="182" t="s">
        <v>14991</v>
      </c>
      <c r="C12552" s="182" t="s">
        <v>4448</v>
      </c>
      <c r="D12552" s="184">
        <v>44592</v>
      </c>
      <c r="E12552" s="188" t="s">
        <v>7328</v>
      </c>
      <c r="F12552" s="186">
        <v>29196</v>
      </c>
    </row>
    <row r="12553" spans="1:6 16382:16382" x14ac:dyDescent="0.2">
      <c r="A12553" s="181">
        <v>12796</v>
      </c>
      <c r="B12553" s="182" t="s">
        <v>14927</v>
      </c>
      <c r="C12553" s="182" t="s">
        <v>178</v>
      </c>
      <c r="D12553" s="183">
        <v>44592</v>
      </c>
      <c r="E12553" s="188" t="s">
        <v>7328</v>
      </c>
      <c r="F12553" s="186">
        <v>18430.009999999998</v>
      </c>
    </row>
    <row r="12554" spans="1:6 16382:16382" x14ac:dyDescent="0.2">
      <c r="A12554" s="181">
        <v>12797</v>
      </c>
      <c r="B12554" s="182" t="s">
        <v>14664</v>
      </c>
      <c r="C12554" s="182" t="s">
        <v>178</v>
      </c>
      <c r="D12554" s="183">
        <v>44592</v>
      </c>
      <c r="E12554" s="188" t="s">
        <v>7328</v>
      </c>
      <c r="F12554" s="186">
        <v>10959</v>
      </c>
    </row>
    <row r="12555" spans="1:6 16382:16382" ht="22.8" x14ac:dyDescent="0.2">
      <c r="A12555" s="181">
        <v>12798</v>
      </c>
      <c r="B12555" s="182" t="s">
        <v>14471</v>
      </c>
      <c r="C12555" s="182" t="s">
        <v>178</v>
      </c>
      <c r="D12555" s="184">
        <v>44592</v>
      </c>
      <c r="E12555" s="188" t="s">
        <v>7328</v>
      </c>
      <c r="F12555" s="186">
        <v>14786</v>
      </c>
    </row>
    <row r="12556" spans="1:6 16382:16382" ht="22.8" x14ac:dyDescent="0.2">
      <c r="A12556" s="181">
        <v>12799</v>
      </c>
      <c r="B12556" s="182" t="s">
        <v>14470</v>
      </c>
      <c r="C12556" s="182" t="s">
        <v>178</v>
      </c>
      <c r="D12556" s="183">
        <v>44592</v>
      </c>
      <c r="E12556" s="188" t="s">
        <v>7328</v>
      </c>
      <c r="F12556" s="186">
        <v>18484</v>
      </c>
    </row>
    <row r="12557" spans="1:6 16382:16382" x14ac:dyDescent="0.2">
      <c r="A12557" s="181">
        <v>12800</v>
      </c>
      <c r="B12557" s="182" t="s">
        <v>14599</v>
      </c>
      <c r="C12557" s="182" t="s">
        <v>178</v>
      </c>
      <c r="D12557" s="183">
        <v>44592</v>
      </c>
      <c r="E12557" s="188" t="s">
        <v>7328</v>
      </c>
      <c r="F12557" s="186">
        <v>1056.01</v>
      </c>
    </row>
    <row r="12558" spans="1:6 16382:16382" x14ac:dyDescent="0.2">
      <c r="A12558" s="181">
        <v>12801</v>
      </c>
      <c r="B12558" s="182" t="s">
        <v>14598</v>
      </c>
      <c r="C12558" s="182" t="s">
        <v>178</v>
      </c>
      <c r="D12558" s="183">
        <v>44592</v>
      </c>
      <c r="E12558" s="188" t="s">
        <v>7328</v>
      </c>
      <c r="F12558" s="186">
        <v>1056.01</v>
      </c>
    </row>
    <row r="12559" spans="1:6 16382:16382" x14ac:dyDescent="0.2">
      <c r="A12559" s="181">
        <v>12802</v>
      </c>
      <c r="B12559" s="182" t="s">
        <v>14597</v>
      </c>
      <c r="C12559" s="182" t="s">
        <v>178</v>
      </c>
      <c r="D12559" s="183">
        <v>44591</v>
      </c>
      <c r="E12559" s="188" t="s">
        <v>7328</v>
      </c>
      <c r="F12559" s="186">
        <v>1056.01</v>
      </c>
    </row>
    <row r="12560" spans="1:6 16382:16382" x14ac:dyDescent="0.2">
      <c r="A12560" s="181">
        <v>12803</v>
      </c>
      <c r="B12560" s="182" t="s">
        <v>14877</v>
      </c>
      <c r="C12560" s="182" t="s">
        <v>178</v>
      </c>
      <c r="D12560" s="183">
        <v>44591</v>
      </c>
      <c r="E12560" s="188" t="s">
        <v>7328</v>
      </c>
      <c r="F12560" s="186">
        <v>17849</v>
      </c>
    </row>
    <row r="12561" spans="1:6" x14ac:dyDescent="0.2">
      <c r="A12561" s="181">
        <v>12804</v>
      </c>
      <c r="B12561" s="182" t="s">
        <v>14949</v>
      </c>
      <c r="C12561" s="182" t="s">
        <v>171</v>
      </c>
      <c r="D12561" s="183">
        <v>44591</v>
      </c>
      <c r="E12561" s="188" t="s">
        <v>7328</v>
      </c>
      <c r="F12561" s="186">
        <v>21065</v>
      </c>
    </row>
    <row r="12562" spans="1:6" x14ac:dyDescent="0.2">
      <c r="A12562" s="181">
        <v>12805</v>
      </c>
      <c r="B12562" s="182" t="s">
        <v>14522</v>
      </c>
      <c r="C12562" s="182" t="s">
        <v>178</v>
      </c>
      <c r="D12562" s="183">
        <v>44592</v>
      </c>
      <c r="E12562" s="188" t="s">
        <v>7328</v>
      </c>
      <c r="F12562" s="186">
        <v>72141</v>
      </c>
    </row>
    <row r="12563" spans="1:6" x14ac:dyDescent="0.2">
      <c r="A12563" s="181">
        <v>12806</v>
      </c>
      <c r="B12563" s="182" t="s">
        <v>14989</v>
      </c>
      <c r="C12563" s="182" t="s">
        <v>178</v>
      </c>
      <c r="D12563" s="183"/>
      <c r="E12563" s="188" t="s">
        <v>15193</v>
      </c>
      <c r="F12563" s="186">
        <v>28697</v>
      </c>
    </row>
    <row r="12564" spans="1:6" x14ac:dyDescent="0.2">
      <c r="A12564" s="181">
        <v>12807</v>
      </c>
      <c r="B12564" s="182" t="s">
        <v>15047</v>
      </c>
      <c r="C12564" s="182" t="s">
        <v>168</v>
      </c>
      <c r="D12564" s="183">
        <v>44591</v>
      </c>
      <c r="E12564" s="188" t="s">
        <v>7328</v>
      </c>
      <c r="F12564" s="186">
        <v>58773.01</v>
      </c>
    </row>
    <row r="12565" spans="1:6" x14ac:dyDescent="0.2">
      <c r="A12565" s="181">
        <v>12808</v>
      </c>
      <c r="B12565" s="182" t="s">
        <v>14678</v>
      </c>
      <c r="C12565" s="182" t="s">
        <v>751</v>
      </c>
      <c r="D12565" s="183">
        <v>44591</v>
      </c>
      <c r="E12565" s="188" t="s">
        <v>7328</v>
      </c>
      <c r="F12565" s="186">
        <v>0</v>
      </c>
    </row>
    <row r="12566" spans="1:6" x14ac:dyDescent="0.2">
      <c r="A12566" s="181">
        <v>12809</v>
      </c>
      <c r="B12566" s="182" t="s">
        <v>14871</v>
      </c>
      <c r="C12566" s="182" t="s">
        <v>178</v>
      </c>
      <c r="D12566" s="183">
        <v>44591</v>
      </c>
      <c r="E12566" s="188" t="s">
        <v>7328</v>
      </c>
      <c r="F12566" s="186">
        <v>138007</v>
      </c>
    </row>
    <row r="12567" spans="1:6" x14ac:dyDescent="0.2">
      <c r="A12567" s="181">
        <v>12810</v>
      </c>
      <c r="B12567" s="182" t="s">
        <v>14873</v>
      </c>
      <c r="C12567" s="182" t="s">
        <v>178</v>
      </c>
      <c r="D12567" s="183">
        <v>44591</v>
      </c>
      <c r="E12567" s="188" t="s">
        <v>7328</v>
      </c>
      <c r="F12567" s="186">
        <v>89645</v>
      </c>
    </row>
    <row r="12568" spans="1:6" x14ac:dyDescent="0.2">
      <c r="A12568" s="181">
        <v>12811</v>
      </c>
      <c r="B12568" s="182" t="s">
        <v>14872</v>
      </c>
      <c r="C12568" s="182" t="s">
        <v>178</v>
      </c>
      <c r="D12568" s="183">
        <v>44591</v>
      </c>
      <c r="E12568" s="188" t="s">
        <v>7328</v>
      </c>
      <c r="F12568" s="186">
        <v>51643</v>
      </c>
    </row>
    <row r="12569" spans="1:6" x14ac:dyDescent="0.2">
      <c r="A12569" s="181">
        <v>12812</v>
      </c>
      <c r="B12569" s="182" t="s">
        <v>14630</v>
      </c>
      <c r="C12569" s="182" t="s">
        <v>178</v>
      </c>
      <c r="D12569" s="183">
        <v>44591</v>
      </c>
      <c r="E12569" s="188" t="s">
        <v>7328</v>
      </c>
      <c r="F12569" s="186">
        <v>158536</v>
      </c>
    </row>
    <row r="12570" spans="1:6" x14ac:dyDescent="0.2">
      <c r="A12570" s="181">
        <v>12813</v>
      </c>
      <c r="B12570" s="182" t="s">
        <v>14629</v>
      </c>
      <c r="C12570" s="182" t="s">
        <v>178</v>
      </c>
      <c r="D12570" s="183">
        <v>44592</v>
      </c>
      <c r="E12570" s="188" t="s">
        <v>7328</v>
      </c>
      <c r="F12570" s="186">
        <v>117254</v>
      </c>
    </row>
    <row r="12571" spans="1:6" x14ac:dyDescent="0.2">
      <c r="A12571" s="181">
        <v>12814</v>
      </c>
      <c r="B12571" s="182" t="s">
        <v>14628</v>
      </c>
      <c r="C12571" s="182" t="s">
        <v>178</v>
      </c>
      <c r="D12571" s="183">
        <v>44592</v>
      </c>
      <c r="E12571" s="188" t="s">
        <v>7328</v>
      </c>
      <c r="F12571" s="186">
        <v>77309</v>
      </c>
    </row>
    <row r="12572" spans="1:6" ht="22.8" x14ac:dyDescent="0.2">
      <c r="A12572" s="181">
        <v>12828</v>
      </c>
      <c r="B12572" s="182" t="s">
        <v>15078</v>
      </c>
      <c r="C12572" s="182" t="s">
        <v>171</v>
      </c>
      <c r="D12572" s="183">
        <v>44596</v>
      </c>
      <c r="E12572" s="188" t="s">
        <v>7328</v>
      </c>
      <c r="F12572" s="186">
        <v>79758</v>
      </c>
    </row>
    <row r="12573" spans="1:6" x14ac:dyDescent="0.2">
      <c r="A12573" s="181">
        <v>12831</v>
      </c>
      <c r="B12573" s="182" t="s">
        <v>15002</v>
      </c>
      <c r="C12573" s="182" t="s">
        <v>168</v>
      </c>
      <c r="D12573" s="183">
        <v>44592</v>
      </c>
      <c r="E12573" s="188" t="s">
        <v>7328</v>
      </c>
      <c r="F12573" s="186">
        <v>2228</v>
      </c>
    </row>
    <row r="12574" spans="1:6" ht="34.200000000000003" x14ac:dyDescent="0.2">
      <c r="A12574" s="181">
        <v>12857</v>
      </c>
      <c r="B12574" s="182" t="s">
        <v>14483</v>
      </c>
      <c r="C12574" s="182" t="s">
        <v>4484</v>
      </c>
      <c r="D12574" s="183">
        <v>44593</v>
      </c>
      <c r="E12574" s="188" t="s">
        <v>7328</v>
      </c>
      <c r="F12574" s="186">
        <v>1445410</v>
      </c>
    </row>
    <row r="12575" spans="1:6" ht="22.8" x14ac:dyDescent="0.2">
      <c r="A12575" s="181">
        <v>12858</v>
      </c>
      <c r="B12575" s="182" t="s">
        <v>15031</v>
      </c>
      <c r="C12575" s="182" t="s">
        <v>178</v>
      </c>
      <c r="D12575" s="183">
        <v>44725</v>
      </c>
      <c r="E12575" s="188" t="s">
        <v>7328</v>
      </c>
      <c r="F12575" s="186">
        <v>314219</v>
      </c>
    </row>
    <row r="12576" spans="1:6" ht="22.8" x14ac:dyDescent="0.2">
      <c r="A12576" s="181">
        <v>12859</v>
      </c>
      <c r="B12576" s="182" t="s">
        <v>14679</v>
      </c>
      <c r="C12576" s="182" t="s">
        <v>178</v>
      </c>
      <c r="D12576" s="184">
        <v>44592</v>
      </c>
      <c r="E12576" s="188" t="s">
        <v>7328</v>
      </c>
      <c r="F12576" s="186">
        <v>1796</v>
      </c>
    </row>
    <row r="12577" spans="1:6 16382:16382" x14ac:dyDescent="0.2">
      <c r="A12577" s="181">
        <v>12861</v>
      </c>
      <c r="B12577" s="182" t="s">
        <v>14681</v>
      </c>
      <c r="C12577" s="182" t="s">
        <v>751</v>
      </c>
      <c r="D12577" s="183">
        <v>44593</v>
      </c>
      <c r="E12577" s="188" t="s">
        <v>7328</v>
      </c>
      <c r="F12577" s="186">
        <v>35859</v>
      </c>
    </row>
    <row r="12578" spans="1:6 16382:16382" ht="22.8" x14ac:dyDescent="0.2">
      <c r="A12578" s="181">
        <v>12862</v>
      </c>
      <c r="B12578" s="182" t="s">
        <v>14660</v>
      </c>
      <c r="C12578" s="182" t="s">
        <v>178</v>
      </c>
      <c r="D12578" s="183">
        <v>44589</v>
      </c>
      <c r="E12578" s="188" t="s">
        <v>7328</v>
      </c>
      <c r="F12578" s="186">
        <v>150825</v>
      </c>
    </row>
    <row r="12579" spans="1:6 16382:16382" x14ac:dyDescent="0.2">
      <c r="A12579" s="181">
        <v>12863</v>
      </c>
      <c r="B12579" s="182" t="s">
        <v>14752</v>
      </c>
      <c r="C12579" s="182" t="s">
        <v>178</v>
      </c>
      <c r="D12579" s="183">
        <v>44603</v>
      </c>
      <c r="E12579" s="188" t="s">
        <v>7328</v>
      </c>
      <c r="F12579" s="186">
        <v>131972</v>
      </c>
    </row>
    <row r="12580" spans="1:6 16382:16382" x14ac:dyDescent="0.2">
      <c r="A12580" s="181">
        <v>12864</v>
      </c>
      <c r="B12580" s="182" t="s">
        <v>14995</v>
      </c>
      <c r="C12580" s="182" t="s">
        <v>178</v>
      </c>
      <c r="D12580" s="183">
        <v>44596</v>
      </c>
      <c r="E12580" s="188" t="s">
        <v>7328</v>
      </c>
      <c r="F12580" s="186">
        <v>1472404.01</v>
      </c>
    </row>
    <row r="12581" spans="1:6 16382:16382" x14ac:dyDescent="0.2">
      <c r="A12581" s="181">
        <v>12865</v>
      </c>
      <c r="B12581" s="182" t="s">
        <v>14602</v>
      </c>
      <c r="C12581" s="182" t="s">
        <v>168</v>
      </c>
      <c r="D12581" s="183">
        <v>44587</v>
      </c>
      <c r="E12581" s="188" t="s">
        <v>7328</v>
      </c>
      <c r="F12581" s="186">
        <v>1089</v>
      </c>
    </row>
    <row r="12582" spans="1:6 16382:16382" x14ac:dyDescent="0.2">
      <c r="A12582" s="181">
        <v>12866</v>
      </c>
      <c r="B12582" s="182" t="s">
        <v>14553</v>
      </c>
      <c r="C12582" s="182" t="s">
        <v>178</v>
      </c>
      <c r="D12582" s="184">
        <v>44602</v>
      </c>
      <c r="E12582" s="188" t="s">
        <v>7328</v>
      </c>
      <c r="F12582" s="186">
        <v>10934839</v>
      </c>
    </row>
    <row r="12583" spans="1:6 16382:16382" x14ac:dyDescent="0.2">
      <c r="A12583" s="181">
        <v>12867</v>
      </c>
      <c r="B12583" s="182" t="s">
        <v>14529</v>
      </c>
      <c r="C12583" s="182" t="s">
        <v>4532</v>
      </c>
      <c r="D12583" s="183">
        <v>44592</v>
      </c>
      <c r="E12583" s="188" t="s">
        <v>7328</v>
      </c>
      <c r="F12583" s="186">
        <v>3388543</v>
      </c>
    </row>
    <row r="12584" spans="1:6 16382:16382" x14ac:dyDescent="0.2">
      <c r="A12584" s="181">
        <v>12869</v>
      </c>
      <c r="B12584" s="182" t="s">
        <v>15038</v>
      </c>
      <c r="C12584" s="182" t="s">
        <v>178</v>
      </c>
      <c r="D12584" s="183">
        <v>44594</v>
      </c>
      <c r="E12584" s="188" t="s">
        <v>7328</v>
      </c>
      <c r="F12584" s="186">
        <v>69128</v>
      </c>
    </row>
    <row r="12585" spans="1:6 16382:16382" x14ac:dyDescent="0.2">
      <c r="A12585" s="181">
        <v>12870</v>
      </c>
      <c r="B12585" s="182" t="s">
        <v>14468</v>
      </c>
      <c r="C12585" s="182" t="s">
        <v>751</v>
      </c>
      <c r="D12585" s="184">
        <v>44594</v>
      </c>
      <c r="E12585" s="188" t="s">
        <v>7328</v>
      </c>
      <c r="F12585" s="186">
        <v>53346</v>
      </c>
    </row>
    <row r="12586" spans="1:6 16382:16382" ht="22.8" x14ac:dyDescent="0.2">
      <c r="A12586" s="181">
        <v>12872</v>
      </c>
      <c r="B12586" s="182" t="s">
        <v>14573</v>
      </c>
      <c r="C12586" s="182" t="s">
        <v>178</v>
      </c>
      <c r="D12586" s="184">
        <v>44594</v>
      </c>
      <c r="E12586" s="188" t="s">
        <v>7328</v>
      </c>
      <c r="F12586" s="186">
        <v>10400461</v>
      </c>
    </row>
    <row r="12587" spans="1:6 16382:16382" ht="22.8" x14ac:dyDescent="0.2">
      <c r="A12587" s="181">
        <v>12873</v>
      </c>
      <c r="B12587" s="182" t="s">
        <v>14618</v>
      </c>
      <c r="C12587" s="182" t="s">
        <v>178</v>
      </c>
      <c r="D12587" s="183">
        <v>44594</v>
      </c>
      <c r="E12587" s="188" t="s">
        <v>7328</v>
      </c>
      <c r="F12587" s="186">
        <v>943756</v>
      </c>
      <c r="XFB12587" s="10">
        <v>1008039.2793107999</v>
      </c>
    </row>
    <row r="12588" spans="1:6 16382:16382" ht="22.8" x14ac:dyDescent="0.2">
      <c r="A12588" s="181">
        <v>12874</v>
      </c>
      <c r="B12588" s="182" t="s">
        <v>14617</v>
      </c>
      <c r="C12588" s="182" t="s">
        <v>178</v>
      </c>
      <c r="D12588" s="183">
        <v>44110</v>
      </c>
      <c r="E12588" s="188" t="s">
        <v>15196</v>
      </c>
      <c r="F12588" s="186">
        <v>720743</v>
      </c>
    </row>
    <row r="12589" spans="1:6 16382:16382" x14ac:dyDescent="0.2">
      <c r="A12589" s="181">
        <v>12875</v>
      </c>
      <c r="B12589" s="182" t="s">
        <v>14967</v>
      </c>
      <c r="C12589" s="182" t="s">
        <v>178</v>
      </c>
      <c r="D12589" s="183">
        <v>44594</v>
      </c>
      <c r="E12589" s="188" t="s">
        <v>7328</v>
      </c>
      <c r="F12589" s="186">
        <v>480984.01</v>
      </c>
    </row>
    <row r="12590" spans="1:6 16382:16382" ht="22.8" x14ac:dyDescent="0.2">
      <c r="A12590" s="181">
        <v>12876</v>
      </c>
      <c r="B12590" s="182" t="s">
        <v>7089</v>
      </c>
      <c r="C12590" s="182" t="s">
        <v>178</v>
      </c>
      <c r="D12590" s="183">
        <v>44594</v>
      </c>
      <c r="E12590" s="188" t="s">
        <v>7328</v>
      </c>
      <c r="F12590" s="186">
        <v>88721.64</v>
      </c>
    </row>
    <row r="12591" spans="1:6 16382:16382" x14ac:dyDescent="0.2">
      <c r="A12591" s="181">
        <v>12877</v>
      </c>
      <c r="B12591" s="182" t="s">
        <v>14909</v>
      </c>
      <c r="C12591" s="182" t="s">
        <v>178</v>
      </c>
      <c r="D12591" s="183">
        <v>45009</v>
      </c>
      <c r="E12591" s="188" t="s">
        <v>15194</v>
      </c>
      <c r="F12591" s="186">
        <v>436841</v>
      </c>
    </row>
    <row r="12592" spans="1:6 16382:16382" x14ac:dyDescent="0.2">
      <c r="A12592" s="181">
        <v>12878</v>
      </c>
      <c r="B12592" s="182" t="s">
        <v>14485</v>
      </c>
      <c r="C12592" s="182" t="s">
        <v>178</v>
      </c>
      <c r="D12592" s="183">
        <v>45009</v>
      </c>
      <c r="E12592" s="188" t="s">
        <v>15194</v>
      </c>
      <c r="F12592" s="186">
        <v>9371962</v>
      </c>
    </row>
    <row r="12593" spans="1:6" ht="22.8" x14ac:dyDescent="0.2">
      <c r="A12593" s="181">
        <v>12879</v>
      </c>
      <c r="B12593" s="182" t="s">
        <v>14705</v>
      </c>
      <c r="C12593" s="182" t="s">
        <v>178</v>
      </c>
      <c r="D12593" s="184">
        <v>44585</v>
      </c>
      <c r="E12593" s="188" t="s">
        <v>7328</v>
      </c>
      <c r="F12593" s="186">
        <v>2892987</v>
      </c>
    </row>
    <row r="12594" spans="1:6" ht="22.8" x14ac:dyDescent="0.2">
      <c r="A12594" s="181">
        <v>12880</v>
      </c>
      <c r="B12594" s="182" t="s">
        <v>14704</v>
      </c>
      <c r="C12594" s="182" t="s">
        <v>178</v>
      </c>
      <c r="D12594" s="183">
        <v>44601</v>
      </c>
      <c r="E12594" s="188" t="s">
        <v>7328</v>
      </c>
      <c r="F12594" s="186">
        <v>4024878</v>
      </c>
    </row>
    <row r="12595" spans="1:6" ht="22.8" x14ac:dyDescent="0.2">
      <c r="A12595" s="181">
        <v>12886</v>
      </c>
      <c r="B12595" s="182" t="s">
        <v>15026</v>
      </c>
      <c r="C12595" s="182" t="s">
        <v>178</v>
      </c>
      <c r="D12595" s="184">
        <v>44601</v>
      </c>
      <c r="E12595" s="188" t="s">
        <v>7328</v>
      </c>
      <c r="F12595" s="186">
        <v>27431362</v>
      </c>
    </row>
    <row r="12596" spans="1:6" x14ac:dyDescent="0.2">
      <c r="A12596" s="181">
        <v>12887</v>
      </c>
      <c r="B12596" s="182" t="s">
        <v>14985</v>
      </c>
      <c r="C12596" s="182" t="s">
        <v>171</v>
      </c>
      <c r="D12596" s="183">
        <v>44585</v>
      </c>
      <c r="E12596" s="188" t="s">
        <v>7328</v>
      </c>
      <c r="F12596" s="186">
        <v>20020</v>
      </c>
    </row>
    <row r="12597" spans="1:6" x14ac:dyDescent="0.2">
      <c r="A12597" s="181">
        <v>12888</v>
      </c>
      <c r="B12597" s="182" t="s">
        <v>14674</v>
      </c>
      <c r="C12597" s="182" t="s">
        <v>171</v>
      </c>
      <c r="D12597" s="183">
        <v>44601</v>
      </c>
      <c r="E12597" s="188" t="s">
        <v>7328</v>
      </c>
      <c r="F12597" s="186">
        <v>29289.01</v>
      </c>
    </row>
    <row r="12598" spans="1:6" x14ac:dyDescent="0.2">
      <c r="A12598" s="181">
        <v>12889</v>
      </c>
      <c r="B12598" s="182" t="s">
        <v>14981</v>
      </c>
      <c r="C12598" s="182" t="s">
        <v>171</v>
      </c>
      <c r="D12598" s="183">
        <v>44591</v>
      </c>
      <c r="E12598" s="188" t="s">
        <v>7328</v>
      </c>
      <c r="F12598" s="186">
        <v>84496</v>
      </c>
    </row>
    <row r="12599" spans="1:6" x14ac:dyDescent="0.2">
      <c r="A12599" s="181">
        <v>12890</v>
      </c>
      <c r="B12599" s="182" t="s">
        <v>14501</v>
      </c>
      <c r="C12599" s="182" t="s">
        <v>178</v>
      </c>
      <c r="D12599" s="184">
        <v>45006</v>
      </c>
      <c r="E12599" s="188" t="s">
        <v>15194</v>
      </c>
      <c r="F12599" s="186">
        <v>18484</v>
      </c>
    </row>
    <row r="12600" spans="1:6" x14ac:dyDescent="0.2">
      <c r="A12600" s="181">
        <v>12891</v>
      </c>
      <c r="B12600" s="182" t="s">
        <v>15079</v>
      </c>
      <c r="C12600" s="182" t="s">
        <v>171</v>
      </c>
      <c r="D12600" s="183">
        <v>45007</v>
      </c>
      <c r="E12600" s="188" t="s">
        <v>15194</v>
      </c>
      <c r="F12600" s="186">
        <v>24270</v>
      </c>
    </row>
    <row r="12601" spans="1:6" x14ac:dyDescent="0.2">
      <c r="A12601" s="181">
        <v>12896</v>
      </c>
      <c r="B12601" s="182" t="s">
        <v>14613</v>
      </c>
      <c r="C12601" s="182" t="s">
        <v>178</v>
      </c>
      <c r="D12601" s="183">
        <v>45015</v>
      </c>
      <c r="E12601" s="188" t="s">
        <v>15194</v>
      </c>
      <c r="F12601" s="186">
        <v>4400</v>
      </c>
    </row>
    <row r="12602" spans="1:6" x14ac:dyDescent="0.2">
      <c r="A12602" s="181">
        <v>12897</v>
      </c>
      <c r="B12602" s="182" t="s">
        <v>14921</v>
      </c>
      <c r="C12602" s="182" t="s">
        <v>178</v>
      </c>
      <c r="D12602" s="183">
        <v>45015</v>
      </c>
      <c r="E12602" s="188" t="s">
        <v>15194</v>
      </c>
      <c r="F12602" s="186">
        <v>809</v>
      </c>
    </row>
    <row r="12603" spans="1:6" x14ac:dyDescent="0.2">
      <c r="A12603" s="181">
        <v>12898</v>
      </c>
      <c r="B12603" s="182" t="s">
        <v>14509</v>
      </c>
      <c r="C12603" s="182" t="s">
        <v>178</v>
      </c>
      <c r="D12603" s="183">
        <v>45015</v>
      </c>
      <c r="E12603" s="188" t="s">
        <v>15194</v>
      </c>
      <c r="F12603" s="186">
        <v>22969</v>
      </c>
    </row>
    <row r="12604" spans="1:6" x14ac:dyDescent="0.2">
      <c r="A12604" s="181">
        <v>12899</v>
      </c>
      <c r="B12604" s="182" t="s">
        <v>14532</v>
      </c>
      <c r="C12604" s="182" t="s">
        <v>178</v>
      </c>
      <c r="D12604" s="183">
        <v>45015</v>
      </c>
      <c r="E12604" s="188" t="s">
        <v>15194</v>
      </c>
      <c r="F12604" s="186">
        <v>1694685</v>
      </c>
    </row>
    <row r="12605" spans="1:6" x14ac:dyDescent="0.2">
      <c r="A12605" s="181">
        <v>12900</v>
      </c>
      <c r="B12605" s="182" t="s">
        <v>14499</v>
      </c>
      <c r="C12605" s="182" t="s">
        <v>178</v>
      </c>
      <c r="D12605" s="183">
        <v>45015</v>
      </c>
      <c r="E12605" s="188" t="s">
        <v>15194</v>
      </c>
      <c r="F12605" s="186">
        <v>1542844</v>
      </c>
    </row>
    <row r="12606" spans="1:6" x14ac:dyDescent="0.2">
      <c r="A12606" s="181">
        <v>12901</v>
      </c>
      <c r="B12606" s="182" t="s">
        <v>14497</v>
      </c>
      <c r="C12606" s="182" t="s">
        <v>178</v>
      </c>
      <c r="D12606" s="183">
        <v>45015</v>
      </c>
      <c r="E12606" s="188" t="s">
        <v>15194</v>
      </c>
      <c r="F12606" s="186">
        <v>2401489</v>
      </c>
    </row>
    <row r="12607" spans="1:6" x14ac:dyDescent="0.2">
      <c r="A12607" s="181">
        <v>12902</v>
      </c>
      <c r="B12607" s="182" t="s">
        <v>14882</v>
      </c>
      <c r="C12607" s="182" t="s">
        <v>178</v>
      </c>
      <c r="D12607" s="184">
        <v>45015</v>
      </c>
      <c r="E12607" s="188" t="s">
        <v>15194</v>
      </c>
      <c r="F12607" s="186">
        <v>8327370</v>
      </c>
    </row>
    <row r="12608" spans="1:6" x14ac:dyDescent="0.2">
      <c r="A12608" s="181">
        <v>12903</v>
      </c>
      <c r="B12608" s="182" t="s">
        <v>14932</v>
      </c>
      <c r="C12608" s="182" t="s">
        <v>178</v>
      </c>
      <c r="D12608" s="184">
        <v>45015</v>
      </c>
      <c r="E12608" s="188" t="s">
        <v>15194</v>
      </c>
      <c r="F12608" s="186">
        <v>47904900</v>
      </c>
    </row>
    <row r="12609" spans="1:6" x14ac:dyDescent="0.2">
      <c r="A12609" s="181">
        <v>12904</v>
      </c>
      <c r="B12609" s="182" t="s">
        <v>14494</v>
      </c>
      <c r="C12609" s="182" t="s">
        <v>178</v>
      </c>
      <c r="D12609" s="183">
        <v>45434</v>
      </c>
      <c r="E12609" s="188" t="s">
        <v>10909</v>
      </c>
      <c r="F12609" s="186">
        <v>10475816</v>
      </c>
    </row>
    <row r="12610" spans="1:6" x14ac:dyDescent="0.2">
      <c r="A12610" s="181">
        <v>12905</v>
      </c>
      <c r="B12610" s="182" t="s">
        <v>14493</v>
      </c>
      <c r="C12610" s="182" t="s">
        <v>178</v>
      </c>
      <c r="D12610" s="183">
        <v>45434</v>
      </c>
      <c r="E12610" s="188" t="s">
        <v>10909</v>
      </c>
      <c r="F12610" s="186">
        <v>3189937</v>
      </c>
    </row>
    <row r="12611" spans="1:6" x14ac:dyDescent="0.2">
      <c r="A12611" s="181">
        <v>12906</v>
      </c>
      <c r="B12611" s="182" t="s">
        <v>14771</v>
      </c>
      <c r="C12611" s="182" t="s">
        <v>178</v>
      </c>
      <c r="D12611" s="184">
        <v>45434</v>
      </c>
      <c r="E12611" s="188" t="s">
        <v>10909</v>
      </c>
      <c r="F12611" s="186">
        <v>36396</v>
      </c>
    </row>
    <row r="12612" spans="1:6" x14ac:dyDescent="0.2">
      <c r="A12612" s="181">
        <v>12907</v>
      </c>
      <c r="B12612" s="182" t="s">
        <v>14772</v>
      </c>
      <c r="C12612" s="182" t="s">
        <v>178</v>
      </c>
      <c r="D12612" s="183">
        <v>45433</v>
      </c>
      <c r="E12612" s="188" t="s">
        <v>10909</v>
      </c>
      <c r="F12612" s="186">
        <v>31846.01</v>
      </c>
    </row>
    <row r="12613" spans="1:6" x14ac:dyDescent="0.2">
      <c r="A12613" s="181">
        <v>12908</v>
      </c>
      <c r="B12613" s="182" t="s">
        <v>14941</v>
      </c>
      <c r="C12613" s="182" t="s">
        <v>178</v>
      </c>
      <c r="D12613" s="183">
        <v>45433</v>
      </c>
      <c r="E12613" s="188" t="s">
        <v>10909</v>
      </c>
      <c r="F12613" s="186">
        <v>39429</v>
      </c>
    </row>
    <row r="12614" spans="1:6" x14ac:dyDescent="0.2">
      <c r="A12614" s="181">
        <v>12909</v>
      </c>
      <c r="B12614" s="182" t="s">
        <v>14942</v>
      </c>
      <c r="C12614" s="182" t="s">
        <v>178</v>
      </c>
      <c r="D12614" s="183">
        <v>45434</v>
      </c>
      <c r="E12614" s="188" t="s">
        <v>10909</v>
      </c>
      <c r="F12614" s="186">
        <v>50043</v>
      </c>
    </row>
    <row r="12615" spans="1:6" x14ac:dyDescent="0.2">
      <c r="A12615" s="181">
        <v>12910</v>
      </c>
      <c r="B12615" s="182" t="s">
        <v>14943</v>
      </c>
      <c r="C12615" s="182" t="s">
        <v>178</v>
      </c>
      <c r="D12615" s="183">
        <v>45450</v>
      </c>
      <c r="E12615" s="188" t="s">
        <v>10909</v>
      </c>
      <c r="F12615" s="186">
        <v>48527</v>
      </c>
    </row>
    <row r="12616" spans="1:6" x14ac:dyDescent="0.2">
      <c r="A12616" s="181">
        <v>12911</v>
      </c>
      <c r="B12616" s="182" t="s">
        <v>14944</v>
      </c>
      <c r="C12616" s="182" t="s">
        <v>178</v>
      </c>
      <c r="D12616" s="183"/>
      <c r="E12616" s="188" t="s">
        <v>15193</v>
      </c>
      <c r="F12616" s="186">
        <v>59142</v>
      </c>
    </row>
    <row r="12617" spans="1:6" x14ac:dyDescent="0.2">
      <c r="A12617" s="181">
        <v>12916</v>
      </c>
      <c r="B12617" s="182" t="s">
        <v>14913</v>
      </c>
      <c r="C12617" s="182" t="s">
        <v>178</v>
      </c>
      <c r="D12617" s="183">
        <v>44592</v>
      </c>
      <c r="E12617" s="188" t="s">
        <v>7328</v>
      </c>
      <c r="F12617" s="186">
        <v>0</v>
      </c>
    </row>
    <row r="12618" spans="1:6" ht="22.8" x14ac:dyDescent="0.2">
      <c r="A12618" s="181">
        <v>12917</v>
      </c>
      <c r="B12618" s="182" t="s">
        <v>14708</v>
      </c>
      <c r="C12618" s="182" t="s">
        <v>178</v>
      </c>
      <c r="D12618" s="184">
        <v>44592</v>
      </c>
      <c r="E12618" s="188" t="s">
        <v>7328</v>
      </c>
      <c r="F12618" s="186">
        <v>0</v>
      </c>
    </row>
    <row r="12619" spans="1:6" x14ac:dyDescent="0.2">
      <c r="A12619" s="181">
        <v>12918</v>
      </c>
      <c r="B12619" s="182" t="s">
        <v>14856</v>
      </c>
      <c r="C12619" s="182" t="s">
        <v>178</v>
      </c>
      <c r="D12619" s="183"/>
      <c r="E12619" s="188" t="s">
        <v>15193</v>
      </c>
      <c r="F12619" s="186">
        <v>80286</v>
      </c>
    </row>
    <row r="12620" spans="1:6" x14ac:dyDescent="0.2">
      <c r="A12620" s="181">
        <v>12919</v>
      </c>
      <c r="B12620" s="182" t="s">
        <v>14548</v>
      </c>
      <c r="C12620" s="182" t="s">
        <v>178</v>
      </c>
      <c r="D12620" s="184">
        <v>44592</v>
      </c>
      <c r="E12620" s="188" t="s">
        <v>7328</v>
      </c>
      <c r="F12620" s="186">
        <v>20834</v>
      </c>
    </row>
    <row r="12621" spans="1:6" ht="34.200000000000003" x14ac:dyDescent="0.2">
      <c r="A12621" s="181">
        <v>12920</v>
      </c>
      <c r="B12621" s="182" t="s">
        <v>14720</v>
      </c>
      <c r="C12621" s="182" t="s">
        <v>178</v>
      </c>
      <c r="D12621" s="183">
        <v>44588</v>
      </c>
      <c r="E12621" s="188" t="s">
        <v>7328</v>
      </c>
      <c r="F12621" s="186">
        <v>0</v>
      </c>
    </row>
    <row r="12622" spans="1:6" ht="22.8" x14ac:dyDescent="0.2">
      <c r="A12622" s="181">
        <v>12921</v>
      </c>
      <c r="B12622" s="182" t="s">
        <v>14695</v>
      </c>
      <c r="C12622" s="182" t="s">
        <v>178</v>
      </c>
      <c r="D12622" s="183">
        <v>45450</v>
      </c>
      <c r="E12622" s="188" t="s">
        <v>10909</v>
      </c>
      <c r="F12622" s="186">
        <v>2980639.01</v>
      </c>
    </row>
    <row r="12623" spans="1:6" ht="22.8" x14ac:dyDescent="0.2">
      <c r="A12623" s="181">
        <v>12922</v>
      </c>
      <c r="B12623" s="182" t="s">
        <v>14697</v>
      </c>
      <c r="C12623" s="182" t="s">
        <v>178</v>
      </c>
      <c r="D12623" s="183">
        <v>44588</v>
      </c>
      <c r="E12623" s="188" t="s">
        <v>7328</v>
      </c>
      <c r="F12623" s="186">
        <v>6567464</v>
      </c>
    </row>
    <row r="12624" spans="1:6" x14ac:dyDescent="0.2">
      <c r="A12624" s="181">
        <v>12923</v>
      </c>
      <c r="B12624" s="182" t="s">
        <v>14973</v>
      </c>
      <c r="C12624" s="182" t="s">
        <v>178</v>
      </c>
      <c r="D12624" s="184">
        <v>45450</v>
      </c>
      <c r="E12624" s="188" t="s">
        <v>10909</v>
      </c>
      <c r="F12624" s="186">
        <v>0</v>
      </c>
    </row>
    <row r="12625" spans="1:6" x14ac:dyDescent="0.2">
      <c r="A12625" s="181">
        <v>12924</v>
      </c>
      <c r="B12625" s="182" t="s">
        <v>14696</v>
      </c>
      <c r="C12625" s="182" t="s">
        <v>178</v>
      </c>
      <c r="D12625" s="183">
        <v>44592</v>
      </c>
      <c r="E12625" s="188" t="s">
        <v>7328</v>
      </c>
      <c r="F12625" s="186">
        <v>3838506</v>
      </c>
    </row>
    <row r="12626" spans="1:6" ht="22.8" x14ac:dyDescent="0.2">
      <c r="A12626" s="181">
        <v>12925</v>
      </c>
      <c r="B12626" s="182" t="s">
        <v>14974</v>
      </c>
      <c r="C12626" s="182" t="s">
        <v>178</v>
      </c>
      <c r="D12626" s="183"/>
      <c r="E12626" s="188" t="s">
        <v>15193</v>
      </c>
      <c r="F12626" s="186">
        <v>0</v>
      </c>
    </row>
    <row r="12627" spans="1:6" ht="22.8" x14ac:dyDescent="0.2">
      <c r="A12627" s="181">
        <v>12926</v>
      </c>
      <c r="B12627" s="182" t="s">
        <v>14676</v>
      </c>
      <c r="C12627" s="182" t="s">
        <v>178</v>
      </c>
      <c r="D12627" s="183">
        <v>44592</v>
      </c>
      <c r="E12627" s="188" t="s">
        <v>7328</v>
      </c>
      <c r="F12627" s="186">
        <v>108092</v>
      </c>
    </row>
    <row r="12628" spans="1:6" ht="22.8" x14ac:dyDescent="0.2">
      <c r="A12628" s="181">
        <v>12927</v>
      </c>
      <c r="B12628" s="182" t="s">
        <v>15061</v>
      </c>
      <c r="C12628" s="182" t="s">
        <v>178</v>
      </c>
      <c r="D12628" s="184"/>
      <c r="E12628" s="188" t="s">
        <v>15193</v>
      </c>
      <c r="F12628" s="186">
        <v>0</v>
      </c>
    </row>
    <row r="12629" spans="1:6" x14ac:dyDescent="0.2">
      <c r="A12629" s="181">
        <v>12928</v>
      </c>
      <c r="B12629" s="182" t="s">
        <v>14680</v>
      </c>
      <c r="C12629" s="182" t="s">
        <v>178</v>
      </c>
      <c r="D12629" s="183">
        <v>44592</v>
      </c>
      <c r="E12629" s="188" t="s">
        <v>7328</v>
      </c>
      <c r="F12629" s="186">
        <v>41640</v>
      </c>
    </row>
    <row r="12630" spans="1:6" ht="22.8" x14ac:dyDescent="0.2">
      <c r="A12630" s="181">
        <v>12929</v>
      </c>
      <c r="B12630" s="182" t="s">
        <v>15063</v>
      </c>
      <c r="C12630" s="182" t="s">
        <v>178</v>
      </c>
      <c r="D12630" s="183"/>
      <c r="E12630" s="188" t="s">
        <v>15193</v>
      </c>
      <c r="F12630" s="186">
        <v>0</v>
      </c>
    </row>
    <row r="12631" spans="1:6" ht="22.8" x14ac:dyDescent="0.2">
      <c r="A12631" s="181">
        <v>12930</v>
      </c>
      <c r="B12631" s="182" t="s">
        <v>14538</v>
      </c>
      <c r="C12631" s="182" t="s">
        <v>178</v>
      </c>
      <c r="D12631" s="184">
        <v>44592</v>
      </c>
      <c r="E12631" s="188" t="s">
        <v>7328</v>
      </c>
      <c r="F12631" s="186">
        <v>2760735</v>
      </c>
    </row>
    <row r="12632" spans="1:6" ht="22.8" x14ac:dyDescent="0.2">
      <c r="A12632" s="181">
        <v>12931</v>
      </c>
      <c r="B12632" s="182" t="s">
        <v>15065</v>
      </c>
      <c r="C12632" s="182" t="s">
        <v>178</v>
      </c>
      <c r="D12632" s="183">
        <v>44592</v>
      </c>
      <c r="E12632" s="188" t="s">
        <v>7328</v>
      </c>
      <c r="F12632" s="186">
        <v>0</v>
      </c>
    </row>
    <row r="12633" spans="1:6" ht="22.8" x14ac:dyDescent="0.2">
      <c r="A12633" s="181">
        <v>12932</v>
      </c>
      <c r="B12633" s="182" t="s">
        <v>14539</v>
      </c>
      <c r="C12633" s="182" t="s">
        <v>178</v>
      </c>
      <c r="D12633" s="184"/>
      <c r="E12633" s="188" t="s">
        <v>15193</v>
      </c>
      <c r="F12633" s="186">
        <v>5384978</v>
      </c>
    </row>
    <row r="12634" spans="1:6" x14ac:dyDescent="0.2">
      <c r="A12634" s="181">
        <v>12933</v>
      </c>
      <c r="B12634" s="182" t="s">
        <v>14474</v>
      </c>
      <c r="C12634" s="182" t="s">
        <v>178</v>
      </c>
      <c r="D12634" s="183">
        <v>44592</v>
      </c>
      <c r="E12634" s="188" t="s">
        <v>7328</v>
      </c>
      <c r="F12634" s="186">
        <v>1286111</v>
      </c>
    </row>
    <row r="12635" spans="1:6" ht="22.8" x14ac:dyDescent="0.2">
      <c r="A12635" s="181">
        <v>12934</v>
      </c>
      <c r="B12635" s="182" t="s">
        <v>14904</v>
      </c>
      <c r="C12635" s="182" t="s">
        <v>178</v>
      </c>
      <c r="D12635" s="184"/>
      <c r="E12635" s="188" t="s">
        <v>15193</v>
      </c>
      <c r="F12635" s="186">
        <v>0</v>
      </c>
    </row>
    <row r="12636" spans="1:6" ht="22.8" x14ac:dyDescent="0.2">
      <c r="A12636" s="181">
        <v>12935</v>
      </c>
      <c r="B12636" s="182" t="s">
        <v>15012</v>
      </c>
      <c r="C12636" s="182" t="s">
        <v>178</v>
      </c>
      <c r="D12636" s="183">
        <v>44592</v>
      </c>
      <c r="E12636" s="188" t="s">
        <v>7328</v>
      </c>
      <c r="F12636" s="186">
        <v>4867746</v>
      </c>
    </row>
    <row r="12637" spans="1:6" ht="22.8" x14ac:dyDescent="0.2">
      <c r="A12637" s="181">
        <v>12936</v>
      </c>
      <c r="B12637" s="182" t="s">
        <v>15060</v>
      </c>
      <c r="C12637" s="182" t="s">
        <v>178</v>
      </c>
      <c r="D12637" s="184">
        <v>44592</v>
      </c>
      <c r="E12637" s="188" t="s">
        <v>7328</v>
      </c>
      <c r="F12637" s="186">
        <v>0</v>
      </c>
    </row>
    <row r="12638" spans="1:6" x14ac:dyDescent="0.2">
      <c r="A12638" s="181">
        <v>12937</v>
      </c>
      <c r="B12638" s="182" t="s">
        <v>14510</v>
      </c>
      <c r="C12638" s="182" t="s">
        <v>178</v>
      </c>
      <c r="D12638" s="184">
        <v>44592</v>
      </c>
      <c r="E12638" s="188" t="s">
        <v>7328</v>
      </c>
      <c r="F12638" s="186">
        <v>100551</v>
      </c>
    </row>
    <row r="12639" spans="1:6" ht="22.8" x14ac:dyDescent="0.2">
      <c r="A12639" s="181">
        <v>12938</v>
      </c>
      <c r="B12639" s="182" t="s">
        <v>15009</v>
      </c>
      <c r="C12639" s="182" t="s">
        <v>178</v>
      </c>
      <c r="D12639" s="184">
        <v>44592</v>
      </c>
      <c r="E12639" s="188" t="s">
        <v>7328</v>
      </c>
      <c r="F12639" s="186">
        <v>10973566</v>
      </c>
    </row>
    <row r="12640" spans="1:6" x14ac:dyDescent="0.2">
      <c r="A12640" s="181">
        <v>12939</v>
      </c>
      <c r="B12640" s="182" t="s">
        <v>14975</v>
      </c>
      <c r="C12640" s="182" t="s">
        <v>178</v>
      </c>
      <c r="D12640" s="183">
        <v>44592</v>
      </c>
      <c r="E12640" s="188" t="s">
        <v>7328</v>
      </c>
      <c r="F12640" s="186">
        <v>2570</v>
      </c>
    </row>
    <row r="12641" spans="1:6" x14ac:dyDescent="0.2">
      <c r="A12641" s="181">
        <v>12940</v>
      </c>
      <c r="B12641" s="182" t="s">
        <v>14976</v>
      </c>
      <c r="C12641" s="182" t="s">
        <v>178</v>
      </c>
      <c r="D12641" s="184">
        <v>44592</v>
      </c>
      <c r="E12641" s="188" t="s">
        <v>7328</v>
      </c>
      <c r="F12641" s="186">
        <v>1333</v>
      </c>
    </row>
    <row r="12642" spans="1:6" x14ac:dyDescent="0.2">
      <c r="A12642" s="181">
        <v>12941</v>
      </c>
      <c r="B12642" s="182" t="s">
        <v>15081</v>
      </c>
      <c r="C12642" s="182" t="s">
        <v>178</v>
      </c>
      <c r="D12642" s="184">
        <v>44592</v>
      </c>
      <c r="E12642" s="188" t="s">
        <v>7328</v>
      </c>
      <c r="F12642" s="186">
        <v>153108.01</v>
      </c>
    </row>
    <row r="12643" spans="1:6" x14ac:dyDescent="0.2">
      <c r="A12643" s="181">
        <v>12942</v>
      </c>
      <c r="B12643" s="182" t="s">
        <v>15096</v>
      </c>
      <c r="C12643" s="182" t="s">
        <v>178</v>
      </c>
      <c r="D12643" s="184">
        <v>44592</v>
      </c>
      <c r="E12643" s="188" t="s">
        <v>7328</v>
      </c>
      <c r="F12643" s="186">
        <v>18905.009999999998</v>
      </c>
    </row>
    <row r="12644" spans="1:6" x14ac:dyDescent="0.2">
      <c r="A12644" s="181">
        <v>12943</v>
      </c>
      <c r="B12644" s="182" t="s">
        <v>15097</v>
      </c>
      <c r="C12644" s="182" t="s">
        <v>178</v>
      </c>
      <c r="D12644" s="184">
        <v>44592</v>
      </c>
      <c r="E12644" s="188" t="s">
        <v>7328</v>
      </c>
      <c r="F12644" s="186">
        <v>31529</v>
      </c>
    </row>
    <row r="12645" spans="1:6" x14ac:dyDescent="0.2">
      <c r="A12645" s="181">
        <v>12944</v>
      </c>
      <c r="B12645" s="182" t="s">
        <v>15098</v>
      </c>
      <c r="C12645" s="182" t="s">
        <v>178</v>
      </c>
      <c r="D12645" s="184">
        <v>44592</v>
      </c>
      <c r="E12645" s="188" t="s">
        <v>7328</v>
      </c>
      <c r="F12645" s="186">
        <v>149356</v>
      </c>
    </row>
    <row r="12646" spans="1:6" x14ac:dyDescent="0.2">
      <c r="A12646" s="181">
        <v>12945</v>
      </c>
      <c r="B12646" s="182" t="s">
        <v>15099</v>
      </c>
      <c r="C12646" s="182" t="s">
        <v>178</v>
      </c>
      <c r="D12646" s="184">
        <v>44592</v>
      </c>
      <c r="E12646" s="188" t="s">
        <v>7328</v>
      </c>
      <c r="F12646" s="186">
        <v>186553</v>
      </c>
    </row>
    <row r="12647" spans="1:6" x14ac:dyDescent="0.2">
      <c r="A12647" s="181">
        <v>12946</v>
      </c>
      <c r="B12647" s="182" t="s">
        <v>14860</v>
      </c>
      <c r="C12647" s="182" t="s">
        <v>178</v>
      </c>
      <c r="D12647" s="184">
        <v>44592</v>
      </c>
      <c r="E12647" s="188" t="s">
        <v>7328</v>
      </c>
      <c r="F12647" s="186">
        <v>52281</v>
      </c>
    </row>
    <row r="12648" spans="1:6" x14ac:dyDescent="0.2">
      <c r="A12648" s="181">
        <v>12947</v>
      </c>
      <c r="B12648" s="182" t="s">
        <v>14861</v>
      </c>
      <c r="C12648" s="182" t="s">
        <v>178</v>
      </c>
      <c r="D12648" s="183">
        <v>44592</v>
      </c>
      <c r="E12648" s="188" t="s">
        <v>7328</v>
      </c>
      <c r="F12648" s="186">
        <v>52281</v>
      </c>
    </row>
    <row r="12649" spans="1:6" x14ac:dyDescent="0.2">
      <c r="A12649" s="181">
        <v>12948</v>
      </c>
      <c r="B12649" s="182" t="s">
        <v>14859</v>
      </c>
      <c r="C12649" s="182" t="s">
        <v>178</v>
      </c>
      <c r="D12649" s="183">
        <v>44592</v>
      </c>
      <c r="E12649" s="188" t="s">
        <v>7328</v>
      </c>
      <c r="F12649" s="186">
        <v>52281</v>
      </c>
    </row>
    <row r="12650" spans="1:6" x14ac:dyDescent="0.2">
      <c r="A12650" s="181">
        <v>12949</v>
      </c>
      <c r="B12650" s="182" t="s">
        <v>14862</v>
      </c>
      <c r="C12650" s="182" t="s">
        <v>178</v>
      </c>
      <c r="D12650" s="184">
        <v>44592</v>
      </c>
      <c r="E12650" s="188" t="s">
        <v>7328</v>
      </c>
      <c r="F12650" s="186">
        <v>52281</v>
      </c>
    </row>
    <row r="12651" spans="1:6" x14ac:dyDescent="0.2">
      <c r="A12651" s="181">
        <v>12950</v>
      </c>
      <c r="B12651" s="182" t="s">
        <v>14865</v>
      </c>
      <c r="C12651" s="182" t="s">
        <v>178</v>
      </c>
      <c r="D12651" s="184">
        <v>44592</v>
      </c>
      <c r="E12651" s="188" t="s">
        <v>7328</v>
      </c>
      <c r="F12651" s="186">
        <v>52281</v>
      </c>
    </row>
    <row r="12652" spans="1:6" x14ac:dyDescent="0.2">
      <c r="A12652" s="181">
        <v>12951</v>
      </c>
      <c r="B12652" s="182" t="s">
        <v>15108</v>
      </c>
      <c r="C12652" s="182" t="s">
        <v>178</v>
      </c>
      <c r="D12652" s="184">
        <v>44592</v>
      </c>
      <c r="E12652" s="188" t="s">
        <v>7328</v>
      </c>
      <c r="F12652" s="186">
        <v>460871.01</v>
      </c>
    </row>
    <row r="12653" spans="1:6" x14ac:dyDescent="0.2">
      <c r="A12653" s="181">
        <v>12952</v>
      </c>
      <c r="B12653" s="182" t="s">
        <v>14574</v>
      </c>
      <c r="C12653" s="182" t="s">
        <v>178</v>
      </c>
      <c r="D12653" s="183">
        <v>44592</v>
      </c>
      <c r="E12653" s="188" t="s">
        <v>7328</v>
      </c>
      <c r="F12653" s="186">
        <v>87892</v>
      </c>
    </row>
    <row r="12654" spans="1:6" x14ac:dyDescent="0.2">
      <c r="A12654" s="181">
        <v>12953</v>
      </c>
      <c r="B12654" s="182" t="s">
        <v>14575</v>
      </c>
      <c r="C12654" s="182" t="s">
        <v>178</v>
      </c>
      <c r="D12654" s="183">
        <v>44585</v>
      </c>
      <c r="E12654" s="188" t="s">
        <v>7328</v>
      </c>
      <c r="F12654" s="186">
        <v>93725</v>
      </c>
    </row>
    <row r="12655" spans="1:6" x14ac:dyDescent="0.2">
      <c r="A12655" s="181">
        <v>12954</v>
      </c>
      <c r="B12655" s="182" t="s">
        <v>14576</v>
      </c>
      <c r="C12655" s="182" t="s">
        <v>178</v>
      </c>
      <c r="D12655" s="183">
        <v>44585</v>
      </c>
      <c r="E12655" s="188" t="s">
        <v>7328</v>
      </c>
      <c r="F12655" s="186">
        <v>100742</v>
      </c>
    </row>
    <row r="12656" spans="1:6" x14ac:dyDescent="0.2">
      <c r="A12656" s="181">
        <v>12955</v>
      </c>
      <c r="B12656" s="182" t="s">
        <v>14577</v>
      </c>
      <c r="C12656" s="182" t="s">
        <v>178</v>
      </c>
      <c r="D12656" s="183">
        <v>44592</v>
      </c>
      <c r="E12656" s="188" t="s">
        <v>7328</v>
      </c>
      <c r="F12656" s="186">
        <v>147868</v>
      </c>
    </row>
    <row r="12657" spans="1:6" x14ac:dyDescent="0.2">
      <c r="A12657" s="181">
        <v>12956</v>
      </c>
      <c r="B12657" s="182" t="s">
        <v>14578</v>
      </c>
      <c r="C12657" s="182" t="s">
        <v>178</v>
      </c>
      <c r="D12657" s="184">
        <v>44592</v>
      </c>
      <c r="E12657" s="188" t="s">
        <v>7328</v>
      </c>
      <c r="F12657" s="186">
        <v>168992</v>
      </c>
    </row>
    <row r="12658" spans="1:6" x14ac:dyDescent="0.2">
      <c r="A12658" s="181">
        <v>12957</v>
      </c>
      <c r="B12658" s="182" t="s">
        <v>14579</v>
      </c>
      <c r="C12658" s="182" t="s">
        <v>178</v>
      </c>
      <c r="D12658" s="183">
        <v>44592</v>
      </c>
      <c r="E12658" s="188" t="s">
        <v>7328</v>
      </c>
      <c r="F12658" s="186">
        <v>171746</v>
      </c>
    </row>
    <row r="12659" spans="1:6" x14ac:dyDescent="0.2">
      <c r="A12659" s="181">
        <v>12958</v>
      </c>
      <c r="B12659" s="182" t="s">
        <v>14580</v>
      </c>
      <c r="C12659" s="182" t="s">
        <v>178</v>
      </c>
      <c r="D12659" s="183">
        <v>44592</v>
      </c>
      <c r="E12659" s="188" t="s">
        <v>7328</v>
      </c>
      <c r="F12659" s="186">
        <v>221298</v>
      </c>
    </row>
    <row r="12660" spans="1:6" x14ac:dyDescent="0.2">
      <c r="A12660" s="181">
        <v>12959</v>
      </c>
      <c r="B12660" s="182" t="s">
        <v>14581</v>
      </c>
      <c r="C12660" s="182" t="s">
        <v>178</v>
      </c>
      <c r="D12660" s="183">
        <v>44592</v>
      </c>
      <c r="E12660" s="188" t="s">
        <v>7328</v>
      </c>
      <c r="F12660" s="186">
        <v>191900</v>
      </c>
    </row>
    <row r="12661" spans="1:6" x14ac:dyDescent="0.2">
      <c r="A12661" s="181">
        <v>12960</v>
      </c>
      <c r="B12661" s="182" t="s">
        <v>14582</v>
      </c>
      <c r="C12661" s="182" t="s">
        <v>178</v>
      </c>
      <c r="D12661" s="183">
        <v>44592</v>
      </c>
      <c r="E12661" s="188" t="s">
        <v>7328</v>
      </c>
      <c r="F12661" s="186">
        <v>192587.01</v>
      </c>
    </row>
    <row r="12662" spans="1:6" ht="22.8" x14ac:dyDescent="0.2">
      <c r="A12662" s="181">
        <v>12961</v>
      </c>
      <c r="B12662" s="182" t="s">
        <v>14584</v>
      </c>
      <c r="C12662" s="182" t="s">
        <v>178</v>
      </c>
      <c r="D12662" s="183">
        <v>44592</v>
      </c>
      <c r="E12662" s="188" t="s">
        <v>7328</v>
      </c>
      <c r="F12662" s="186">
        <v>1233031</v>
      </c>
    </row>
    <row r="12663" spans="1:6" ht="22.8" x14ac:dyDescent="0.2">
      <c r="A12663" s="181">
        <v>12962</v>
      </c>
      <c r="B12663" s="182" t="s">
        <v>14583</v>
      </c>
      <c r="C12663" s="182" t="s">
        <v>178</v>
      </c>
      <c r="D12663" s="184">
        <v>44592</v>
      </c>
      <c r="E12663" s="188" t="s">
        <v>7328</v>
      </c>
      <c r="F12663" s="186">
        <v>1653358</v>
      </c>
    </row>
    <row r="12664" spans="1:6" x14ac:dyDescent="0.2">
      <c r="A12664" s="181">
        <v>12963</v>
      </c>
      <c r="B12664" s="182" t="s">
        <v>14675</v>
      </c>
      <c r="C12664" s="182" t="s">
        <v>168</v>
      </c>
      <c r="D12664" s="184"/>
      <c r="E12664" s="188" t="s">
        <v>15193</v>
      </c>
      <c r="F12664" s="186">
        <v>7636</v>
      </c>
    </row>
    <row r="12665" spans="1:6" ht="22.8" x14ac:dyDescent="0.2">
      <c r="A12665" s="181">
        <v>12964</v>
      </c>
      <c r="B12665" s="182" t="s">
        <v>14465</v>
      </c>
      <c r="C12665" s="182" t="s">
        <v>941</v>
      </c>
      <c r="D12665" s="183"/>
      <c r="E12665" s="188" t="s">
        <v>15193</v>
      </c>
      <c r="F12665" s="186">
        <v>5782</v>
      </c>
    </row>
    <row r="12666" spans="1:6" ht="22.8" x14ac:dyDescent="0.2">
      <c r="A12666" s="181">
        <v>12966</v>
      </c>
      <c r="B12666" s="182" t="s">
        <v>15066</v>
      </c>
      <c r="C12666" s="182" t="s">
        <v>178</v>
      </c>
      <c r="D12666" s="184"/>
      <c r="E12666" s="188" t="s">
        <v>15193</v>
      </c>
      <c r="F12666" s="186">
        <v>0</v>
      </c>
    </row>
    <row r="12667" spans="1:6" ht="34.200000000000003" x14ac:dyDescent="0.2">
      <c r="A12667" s="181">
        <v>12967</v>
      </c>
      <c r="B12667" s="182" t="s">
        <v>15064</v>
      </c>
      <c r="C12667" s="182" t="s">
        <v>178</v>
      </c>
      <c r="D12667" s="183"/>
      <c r="E12667" s="188" t="s">
        <v>15193</v>
      </c>
      <c r="F12667" s="186">
        <v>0</v>
      </c>
    </row>
    <row r="12668" spans="1:6" ht="22.8" x14ac:dyDescent="0.2">
      <c r="A12668" s="181">
        <v>12968</v>
      </c>
      <c r="B12668" s="182" t="s">
        <v>15062</v>
      </c>
      <c r="C12668" s="182" t="s">
        <v>178</v>
      </c>
      <c r="D12668" s="184"/>
      <c r="E12668" s="188" t="s">
        <v>15193</v>
      </c>
      <c r="F12668" s="186">
        <v>0</v>
      </c>
    </row>
    <row r="12669" spans="1:6" ht="34.200000000000003" x14ac:dyDescent="0.2">
      <c r="A12669" s="181">
        <v>12969</v>
      </c>
      <c r="B12669" s="182" t="s">
        <v>14900</v>
      </c>
      <c r="C12669" s="182" t="s">
        <v>178</v>
      </c>
      <c r="D12669" s="183"/>
      <c r="E12669" s="188" t="s">
        <v>15193</v>
      </c>
      <c r="F12669" s="186">
        <v>0</v>
      </c>
    </row>
    <row r="12670" spans="1:6" ht="34.200000000000003" x14ac:dyDescent="0.2">
      <c r="A12670" s="181">
        <v>12970</v>
      </c>
      <c r="B12670" s="182" t="s">
        <v>14906</v>
      </c>
      <c r="C12670" s="182" t="s">
        <v>178</v>
      </c>
      <c r="D12670" s="183"/>
      <c r="E12670" s="188" t="s">
        <v>15193</v>
      </c>
      <c r="F12670" s="186">
        <v>0</v>
      </c>
    </row>
    <row r="12671" spans="1:6" ht="22.8" x14ac:dyDescent="0.2">
      <c r="A12671" s="181">
        <v>12971</v>
      </c>
      <c r="B12671" s="182" t="s">
        <v>14917</v>
      </c>
      <c r="C12671" s="182" t="s">
        <v>178</v>
      </c>
      <c r="D12671" s="183">
        <v>45434</v>
      </c>
      <c r="E12671" s="188" t="s">
        <v>10909</v>
      </c>
      <c r="F12671" s="186">
        <v>0</v>
      </c>
    </row>
    <row r="12672" spans="1:6" x14ac:dyDescent="0.2">
      <c r="A12672" s="181">
        <v>12972</v>
      </c>
      <c r="B12672" s="182" t="s">
        <v>14916</v>
      </c>
      <c r="C12672" s="182" t="s">
        <v>178</v>
      </c>
      <c r="D12672" s="183"/>
      <c r="E12672" s="188" t="s">
        <v>15193</v>
      </c>
      <c r="F12672" s="186">
        <v>0</v>
      </c>
    </row>
    <row r="12673" spans="1:6" ht="22.8" x14ac:dyDescent="0.2">
      <c r="A12673" s="181">
        <v>12973</v>
      </c>
      <c r="B12673" s="182" t="s">
        <v>14915</v>
      </c>
      <c r="C12673" s="182" t="s">
        <v>178</v>
      </c>
      <c r="D12673" s="184"/>
      <c r="E12673" s="188" t="s">
        <v>15193</v>
      </c>
      <c r="F12673" s="186">
        <v>0</v>
      </c>
    </row>
    <row r="12674" spans="1:6" ht="22.8" x14ac:dyDescent="0.2">
      <c r="A12674" s="181">
        <v>12974</v>
      </c>
      <c r="B12674" s="182" t="s">
        <v>14914</v>
      </c>
      <c r="C12674" s="182" t="s">
        <v>178</v>
      </c>
      <c r="D12674" s="183"/>
      <c r="E12674" s="188" t="s">
        <v>15193</v>
      </c>
      <c r="F12674" s="186">
        <v>0</v>
      </c>
    </row>
    <row r="12675" spans="1:6" ht="22.8" x14ac:dyDescent="0.2">
      <c r="A12675" s="181">
        <v>12975</v>
      </c>
      <c r="B12675" s="182" t="s">
        <v>14742</v>
      </c>
      <c r="C12675" s="182" t="s">
        <v>178</v>
      </c>
      <c r="D12675" s="184"/>
      <c r="E12675" s="188" t="s">
        <v>15193</v>
      </c>
      <c r="F12675" s="186">
        <v>0</v>
      </c>
    </row>
    <row r="12676" spans="1:6" ht="22.8" x14ac:dyDescent="0.2">
      <c r="A12676" s="181">
        <v>12976</v>
      </c>
      <c r="B12676" s="182" t="s">
        <v>14743</v>
      </c>
      <c r="C12676" s="182" t="s">
        <v>178</v>
      </c>
      <c r="D12676" s="183">
        <v>45016</v>
      </c>
      <c r="E12676" s="188" t="s">
        <v>15194</v>
      </c>
      <c r="F12676" s="186">
        <v>0</v>
      </c>
    </row>
    <row r="12677" spans="1:6" x14ac:dyDescent="0.2">
      <c r="A12677" s="181">
        <v>12977</v>
      </c>
      <c r="B12677" s="182" t="s">
        <v>14744</v>
      </c>
      <c r="C12677" s="182" t="s">
        <v>178</v>
      </c>
      <c r="D12677" s="183">
        <v>45016</v>
      </c>
      <c r="E12677" s="188" t="s">
        <v>15194</v>
      </c>
      <c r="F12677" s="186">
        <v>0</v>
      </c>
    </row>
    <row r="12678" spans="1:6" x14ac:dyDescent="0.2">
      <c r="A12678" s="181">
        <v>12980</v>
      </c>
      <c r="B12678" s="182" t="s">
        <v>14684</v>
      </c>
      <c r="C12678" s="182" t="s">
        <v>4484</v>
      </c>
      <c r="D12678" s="183">
        <v>45016</v>
      </c>
      <c r="E12678" s="188" t="s">
        <v>15194</v>
      </c>
      <c r="F12678" s="186">
        <v>1012212</v>
      </c>
    </row>
    <row r="12679" spans="1:6" ht="22.8" x14ac:dyDescent="0.2">
      <c r="A12679" s="181">
        <v>12981</v>
      </c>
      <c r="B12679" s="182" t="s">
        <v>14685</v>
      </c>
      <c r="C12679" s="182" t="s">
        <v>4484</v>
      </c>
      <c r="D12679" s="183">
        <v>44591</v>
      </c>
      <c r="E12679" s="188" t="s">
        <v>7328</v>
      </c>
      <c r="F12679" s="186">
        <v>1266002</v>
      </c>
    </row>
    <row r="12680" spans="1:6" ht="22.8" x14ac:dyDescent="0.2">
      <c r="A12680" s="181">
        <v>12982</v>
      </c>
      <c r="B12680" s="182" t="s">
        <v>14683</v>
      </c>
      <c r="C12680" s="182" t="s">
        <v>4484</v>
      </c>
      <c r="D12680" s="184">
        <v>44591</v>
      </c>
      <c r="E12680" s="188" t="s">
        <v>7328</v>
      </c>
      <c r="F12680" s="186">
        <v>1697166</v>
      </c>
    </row>
    <row r="12681" spans="1:6" ht="22.8" x14ac:dyDescent="0.2">
      <c r="A12681" s="181">
        <v>12988</v>
      </c>
      <c r="B12681" s="182" t="s">
        <v>15102</v>
      </c>
      <c r="C12681" s="182" t="s">
        <v>178</v>
      </c>
      <c r="D12681" s="184">
        <v>44591</v>
      </c>
      <c r="E12681" s="188" t="s">
        <v>7328</v>
      </c>
      <c r="F12681" s="186">
        <v>1977115</v>
      </c>
    </row>
    <row r="12682" spans="1:6" ht="22.8" x14ac:dyDescent="0.2">
      <c r="A12682" s="181">
        <v>12989</v>
      </c>
      <c r="B12682" s="182" t="s">
        <v>15103</v>
      </c>
      <c r="C12682" s="182" t="s">
        <v>178</v>
      </c>
      <c r="D12682" s="183">
        <v>44591</v>
      </c>
      <c r="E12682" s="188" t="s">
        <v>7328</v>
      </c>
      <c r="F12682" s="186">
        <v>6577558</v>
      </c>
    </row>
    <row r="12683" spans="1:6" ht="22.8" x14ac:dyDescent="0.2">
      <c r="A12683" s="181">
        <v>12990</v>
      </c>
      <c r="B12683" s="182" t="s">
        <v>15104</v>
      </c>
      <c r="C12683" s="182" t="s">
        <v>178</v>
      </c>
      <c r="D12683" s="183">
        <v>44589</v>
      </c>
      <c r="E12683" s="188" t="s">
        <v>7328</v>
      </c>
      <c r="F12683" s="186">
        <v>2460730</v>
      </c>
    </row>
    <row r="12684" spans="1:6" ht="22.8" x14ac:dyDescent="0.2">
      <c r="A12684" s="181">
        <v>12991</v>
      </c>
      <c r="B12684" s="182" t="s">
        <v>15105</v>
      </c>
      <c r="C12684" s="182" t="s">
        <v>178</v>
      </c>
      <c r="D12684" s="183">
        <v>44588</v>
      </c>
      <c r="E12684" s="188" t="s">
        <v>7328</v>
      </c>
      <c r="F12684" s="186">
        <v>1673637</v>
      </c>
    </row>
    <row r="12685" spans="1:6" ht="22.8" x14ac:dyDescent="0.2">
      <c r="A12685" s="181">
        <v>13034</v>
      </c>
      <c r="B12685" s="182" t="s">
        <v>14938</v>
      </c>
      <c r="C12685" s="182" t="s">
        <v>183</v>
      </c>
      <c r="D12685" s="183">
        <v>44588</v>
      </c>
      <c r="E12685" s="188" t="s">
        <v>7328</v>
      </c>
      <c r="F12685" s="186">
        <v>26394</v>
      </c>
    </row>
    <row r="12686" spans="1:6" ht="22.8" x14ac:dyDescent="0.2">
      <c r="A12686" s="181">
        <v>13037</v>
      </c>
      <c r="B12686" s="182" t="s">
        <v>14880</v>
      </c>
      <c r="C12686" s="182" t="s">
        <v>178</v>
      </c>
      <c r="D12686" s="183">
        <v>44588</v>
      </c>
      <c r="E12686" s="188" t="s">
        <v>7328</v>
      </c>
      <c r="F12686" s="186">
        <v>603957</v>
      </c>
    </row>
    <row r="12687" spans="1:6" x14ac:dyDescent="0.2">
      <c r="A12687" s="181">
        <v>13038</v>
      </c>
      <c r="B12687" s="182" t="s">
        <v>14863</v>
      </c>
      <c r="C12687" s="182" t="s">
        <v>178</v>
      </c>
      <c r="D12687" s="184">
        <v>44592</v>
      </c>
      <c r="E12687" s="188" t="s">
        <v>7328</v>
      </c>
      <c r="F12687" s="186">
        <v>105147</v>
      </c>
    </row>
    <row r="12688" spans="1:6" x14ac:dyDescent="0.2">
      <c r="A12688" s="181">
        <v>13039</v>
      </c>
      <c r="B12688" s="182" t="s">
        <v>14864</v>
      </c>
      <c r="C12688" s="182" t="s">
        <v>178</v>
      </c>
      <c r="D12688" s="183">
        <v>45062</v>
      </c>
      <c r="E12688" s="188" t="s">
        <v>15194</v>
      </c>
      <c r="F12688" s="186">
        <v>62970</v>
      </c>
    </row>
    <row r="12689" spans="1:6" x14ac:dyDescent="0.2">
      <c r="A12689" s="181">
        <v>13040</v>
      </c>
      <c r="B12689" s="182" t="s">
        <v>14946</v>
      </c>
      <c r="C12689" s="182" t="s">
        <v>751</v>
      </c>
      <c r="D12689" s="183">
        <v>44591</v>
      </c>
      <c r="E12689" s="188" t="s">
        <v>7328</v>
      </c>
      <c r="F12689" s="186">
        <v>46357</v>
      </c>
    </row>
    <row r="12690" spans="1:6" ht="22.8" x14ac:dyDescent="0.2">
      <c r="A12690" s="181">
        <v>13041</v>
      </c>
      <c r="B12690" s="182" t="s">
        <v>14703</v>
      </c>
      <c r="C12690" s="182" t="s">
        <v>178</v>
      </c>
      <c r="D12690" s="184">
        <v>44591</v>
      </c>
      <c r="E12690" s="188" t="s">
        <v>7328</v>
      </c>
      <c r="F12690" s="186">
        <v>1685967</v>
      </c>
    </row>
    <row r="12691" spans="1:6" x14ac:dyDescent="0.2">
      <c r="A12691" s="181">
        <v>13043</v>
      </c>
      <c r="B12691" s="182" t="s">
        <v>14475</v>
      </c>
      <c r="C12691" s="182" t="s">
        <v>178</v>
      </c>
      <c r="D12691" s="184">
        <v>44591</v>
      </c>
      <c r="E12691" s="188" t="s">
        <v>7328</v>
      </c>
      <c r="F12691" s="186">
        <v>426447</v>
      </c>
    </row>
    <row r="12692" spans="1:6" x14ac:dyDescent="0.2">
      <c r="A12692" s="181">
        <v>13044</v>
      </c>
      <c r="B12692" s="182" t="s">
        <v>14476</v>
      </c>
      <c r="C12692" s="182" t="s">
        <v>178</v>
      </c>
      <c r="D12692" s="184">
        <v>44591</v>
      </c>
      <c r="E12692" s="188" t="s">
        <v>7328</v>
      </c>
      <c r="F12692" s="186">
        <v>714899</v>
      </c>
    </row>
    <row r="12693" spans="1:6" x14ac:dyDescent="0.2">
      <c r="A12693" s="181">
        <v>13045</v>
      </c>
      <c r="B12693" s="182" t="s">
        <v>14478</v>
      </c>
      <c r="C12693" s="182" t="s">
        <v>178</v>
      </c>
      <c r="D12693" s="184">
        <v>44591</v>
      </c>
      <c r="E12693" s="188" t="s">
        <v>7328</v>
      </c>
      <c r="F12693" s="186">
        <v>756426</v>
      </c>
    </row>
    <row r="12694" spans="1:6" ht="22.8" x14ac:dyDescent="0.2">
      <c r="A12694" s="181">
        <v>13046</v>
      </c>
      <c r="B12694" s="182" t="s">
        <v>14479</v>
      </c>
      <c r="C12694" s="182" t="s">
        <v>178</v>
      </c>
      <c r="D12694" s="184">
        <v>44591</v>
      </c>
      <c r="E12694" s="188" t="s">
        <v>7328</v>
      </c>
      <c r="F12694" s="186">
        <v>575864</v>
      </c>
    </row>
    <row r="12695" spans="1:6" ht="22.8" x14ac:dyDescent="0.2">
      <c r="A12695" s="181">
        <v>13047</v>
      </c>
      <c r="B12695" s="182" t="s">
        <v>14480</v>
      </c>
      <c r="C12695" s="182" t="s">
        <v>178</v>
      </c>
      <c r="D12695" s="184">
        <v>44590</v>
      </c>
      <c r="E12695" s="188" t="s">
        <v>7328</v>
      </c>
      <c r="F12695" s="186">
        <v>1016891</v>
      </c>
    </row>
    <row r="12696" spans="1:6" ht="22.8" x14ac:dyDescent="0.2">
      <c r="A12696" s="181">
        <v>13048</v>
      </c>
      <c r="B12696" s="182" t="s">
        <v>14481</v>
      </c>
      <c r="C12696" s="182" t="s">
        <v>178</v>
      </c>
      <c r="D12696" s="184">
        <v>44592</v>
      </c>
      <c r="E12696" s="188" t="s">
        <v>7328</v>
      </c>
      <c r="F12696" s="186">
        <v>884429</v>
      </c>
    </row>
    <row r="12697" spans="1:6" ht="34.200000000000003" x14ac:dyDescent="0.2">
      <c r="A12697" s="181">
        <v>13049</v>
      </c>
      <c r="B12697" s="182" t="s">
        <v>14490</v>
      </c>
      <c r="C12697" s="182" t="s">
        <v>178</v>
      </c>
      <c r="D12697" s="184">
        <v>44591</v>
      </c>
      <c r="E12697" s="188" t="s">
        <v>7328</v>
      </c>
      <c r="F12697" s="186">
        <v>80159</v>
      </c>
    </row>
    <row r="12698" spans="1:6" ht="22.8" x14ac:dyDescent="0.2">
      <c r="A12698" s="181">
        <v>13050</v>
      </c>
      <c r="B12698" s="182" t="s">
        <v>14947</v>
      </c>
      <c r="C12698" s="182" t="s">
        <v>183</v>
      </c>
      <c r="D12698" s="183">
        <v>44591</v>
      </c>
      <c r="E12698" s="188" t="s">
        <v>7328</v>
      </c>
      <c r="F12698" s="186">
        <v>196180</v>
      </c>
    </row>
    <row r="12699" spans="1:6" ht="22.8" x14ac:dyDescent="0.2">
      <c r="A12699" s="181">
        <v>13051</v>
      </c>
      <c r="B12699" s="182" t="s">
        <v>14912</v>
      </c>
      <c r="C12699" s="182" t="s">
        <v>178</v>
      </c>
      <c r="D12699" s="183">
        <v>44589</v>
      </c>
      <c r="E12699" s="188" t="s">
        <v>7328</v>
      </c>
      <c r="F12699" s="186">
        <v>7384159</v>
      </c>
    </row>
    <row r="12700" spans="1:6" ht="22.8" x14ac:dyDescent="0.2">
      <c r="A12700" s="181">
        <v>13052</v>
      </c>
      <c r="B12700" s="182" t="s">
        <v>15021</v>
      </c>
      <c r="C12700" s="182" t="s">
        <v>178</v>
      </c>
      <c r="D12700" s="183">
        <v>44589</v>
      </c>
      <c r="E12700" s="188" t="s">
        <v>7328</v>
      </c>
      <c r="F12700" s="186">
        <v>1115479</v>
      </c>
    </row>
    <row r="12701" spans="1:6" ht="34.200000000000003" x14ac:dyDescent="0.2">
      <c r="A12701" s="181">
        <v>13053</v>
      </c>
      <c r="B12701" s="182" t="s">
        <v>14867</v>
      </c>
      <c r="C12701" s="182" t="s">
        <v>178</v>
      </c>
      <c r="D12701" s="183">
        <v>44589</v>
      </c>
      <c r="E12701" s="188" t="s">
        <v>7328</v>
      </c>
      <c r="F12701" s="186">
        <v>11620036.01</v>
      </c>
    </row>
    <row r="12702" spans="1:6" ht="34.200000000000003" x14ac:dyDescent="0.2">
      <c r="A12702" s="181">
        <v>13054</v>
      </c>
      <c r="B12702" s="182" t="s">
        <v>14868</v>
      </c>
      <c r="C12702" s="182" t="s">
        <v>178</v>
      </c>
      <c r="D12702" s="184">
        <v>44589</v>
      </c>
      <c r="E12702" s="188" t="s">
        <v>7328</v>
      </c>
      <c r="F12702" s="186">
        <v>4565141</v>
      </c>
    </row>
    <row r="12703" spans="1:6" ht="34.200000000000003" x14ac:dyDescent="0.2">
      <c r="A12703" s="181">
        <v>13055</v>
      </c>
      <c r="B12703" s="182" t="s">
        <v>14869</v>
      </c>
      <c r="C12703" s="182" t="s">
        <v>178</v>
      </c>
      <c r="D12703" s="183">
        <v>44591</v>
      </c>
      <c r="E12703" s="188" t="s">
        <v>7328</v>
      </c>
      <c r="F12703" s="186">
        <v>4718481</v>
      </c>
    </row>
    <row r="12704" spans="1:6" ht="34.200000000000003" x14ac:dyDescent="0.2">
      <c r="A12704" s="181">
        <v>13056</v>
      </c>
      <c r="B12704" s="182" t="s">
        <v>14870</v>
      </c>
      <c r="C12704" s="182" t="s">
        <v>178</v>
      </c>
      <c r="D12704" s="183">
        <v>44588</v>
      </c>
      <c r="E12704" s="188" t="s">
        <v>7328</v>
      </c>
      <c r="F12704" s="186">
        <v>12766472</v>
      </c>
    </row>
    <row r="12705" spans="1:6" ht="22.8" x14ac:dyDescent="0.2">
      <c r="A12705" s="181">
        <v>13057</v>
      </c>
      <c r="B12705" s="182" t="s">
        <v>14950</v>
      </c>
      <c r="C12705" s="182" t="s">
        <v>183</v>
      </c>
      <c r="D12705" s="183">
        <v>45069</v>
      </c>
      <c r="E12705" s="188" t="s">
        <v>15194</v>
      </c>
      <c r="F12705" s="186">
        <v>3502</v>
      </c>
    </row>
    <row r="12706" spans="1:6" ht="22.8" x14ac:dyDescent="0.2">
      <c r="A12706" s="181">
        <v>13058</v>
      </c>
      <c r="B12706" s="182" t="s">
        <v>14593</v>
      </c>
      <c r="C12706" s="182" t="s">
        <v>178</v>
      </c>
      <c r="D12706" s="183">
        <v>45069</v>
      </c>
      <c r="E12706" s="188" t="s">
        <v>15194</v>
      </c>
      <c r="F12706" s="186">
        <v>4094757</v>
      </c>
    </row>
    <row r="12707" spans="1:6" x14ac:dyDescent="0.2">
      <c r="A12707" s="181">
        <v>13060</v>
      </c>
      <c r="B12707" s="182" t="s">
        <v>14793</v>
      </c>
      <c r="C12707" s="182" t="s">
        <v>178</v>
      </c>
      <c r="D12707" s="183">
        <v>45069</v>
      </c>
      <c r="E12707" s="188" t="s">
        <v>15194</v>
      </c>
      <c r="F12707" s="186">
        <v>768740</v>
      </c>
    </row>
    <row r="12708" spans="1:6" x14ac:dyDescent="0.2">
      <c r="A12708" s="181">
        <v>13061</v>
      </c>
      <c r="B12708" s="182" t="s">
        <v>14797</v>
      </c>
      <c r="C12708" s="182" t="s">
        <v>178</v>
      </c>
      <c r="D12708" s="183">
        <v>45069</v>
      </c>
      <c r="E12708" s="188" t="s">
        <v>15194</v>
      </c>
      <c r="F12708" s="186">
        <v>768740</v>
      </c>
    </row>
    <row r="12709" spans="1:6" ht="22.8" x14ac:dyDescent="0.2">
      <c r="A12709" s="181">
        <v>13062</v>
      </c>
      <c r="B12709" s="182" t="s">
        <v>14786</v>
      </c>
      <c r="C12709" s="182" t="s">
        <v>178</v>
      </c>
      <c r="D12709" s="183">
        <v>45069</v>
      </c>
      <c r="E12709" s="188" t="s">
        <v>15194</v>
      </c>
      <c r="F12709" s="186">
        <v>1178100</v>
      </c>
    </row>
    <row r="12710" spans="1:6" x14ac:dyDescent="0.2">
      <c r="A12710" s="181">
        <v>13063</v>
      </c>
      <c r="B12710" s="182" t="s">
        <v>14794</v>
      </c>
      <c r="C12710" s="182" t="s">
        <v>178</v>
      </c>
      <c r="D12710" s="183">
        <v>45069</v>
      </c>
      <c r="E12710" s="188" t="s">
        <v>15194</v>
      </c>
      <c r="F12710" s="186">
        <v>768740</v>
      </c>
    </row>
    <row r="12711" spans="1:6" x14ac:dyDescent="0.2">
      <c r="A12711" s="181">
        <v>13064</v>
      </c>
      <c r="B12711" s="182" t="s">
        <v>14798</v>
      </c>
      <c r="C12711" s="182" t="s">
        <v>178</v>
      </c>
      <c r="D12711" s="183">
        <v>45069</v>
      </c>
      <c r="E12711" s="188" t="s">
        <v>15194</v>
      </c>
      <c r="F12711" s="186">
        <v>768740</v>
      </c>
    </row>
    <row r="12712" spans="1:6" x14ac:dyDescent="0.2">
      <c r="A12712" s="181">
        <v>13065</v>
      </c>
      <c r="B12712" s="182" t="s">
        <v>14964</v>
      </c>
      <c r="C12712" s="182" t="s">
        <v>178</v>
      </c>
      <c r="D12712" s="183">
        <v>45069</v>
      </c>
      <c r="E12712" s="188" t="s">
        <v>15194</v>
      </c>
      <c r="F12712" s="186">
        <v>2963100</v>
      </c>
    </row>
    <row r="12713" spans="1:6" x14ac:dyDescent="0.2">
      <c r="A12713" s="181">
        <v>13066</v>
      </c>
      <c r="B12713" s="182" t="s">
        <v>14961</v>
      </c>
      <c r="C12713" s="182" t="s">
        <v>178</v>
      </c>
      <c r="D12713" s="183">
        <v>45433</v>
      </c>
      <c r="E12713" s="188" t="s">
        <v>10909</v>
      </c>
      <c r="F12713" s="186">
        <v>2963100</v>
      </c>
    </row>
    <row r="12714" spans="1:6" x14ac:dyDescent="0.2">
      <c r="A12714" s="181">
        <v>13067</v>
      </c>
      <c r="B12714" s="182" t="s">
        <v>14962</v>
      </c>
      <c r="C12714" s="182" t="s">
        <v>178</v>
      </c>
      <c r="D12714" s="183">
        <v>45433</v>
      </c>
      <c r="E12714" s="188" t="s">
        <v>10909</v>
      </c>
      <c r="F12714" s="186">
        <v>2963100</v>
      </c>
    </row>
    <row r="12715" spans="1:6" x14ac:dyDescent="0.2">
      <c r="A12715" s="181">
        <v>13068</v>
      </c>
      <c r="B12715" s="182" t="s">
        <v>14888</v>
      </c>
      <c r="C12715" s="182" t="s">
        <v>178</v>
      </c>
      <c r="D12715" s="183">
        <v>45433</v>
      </c>
      <c r="E12715" s="188" t="s">
        <v>10909</v>
      </c>
      <c r="F12715" s="186">
        <v>28756869.010000002</v>
      </c>
    </row>
    <row r="12716" spans="1:6" ht="22.8" x14ac:dyDescent="0.2">
      <c r="A12716" s="181">
        <v>13069</v>
      </c>
      <c r="B12716" s="182" t="s">
        <v>14733</v>
      </c>
      <c r="C12716" s="182" t="s">
        <v>178</v>
      </c>
      <c r="D12716" s="184">
        <v>45433</v>
      </c>
      <c r="E12716" s="188" t="s">
        <v>10909</v>
      </c>
      <c r="F12716" s="186">
        <v>38157743</v>
      </c>
    </row>
    <row r="12717" spans="1:6" ht="22.8" x14ac:dyDescent="0.2">
      <c r="A12717" s="181">
        <v>13070</v>
      </c>
      <c r="B12717" s="182" t="s">
        <v>14737</v>
      </c>
      <c r="C12717" s="182" t="s">
        <v>178</v>
      </c>
      <c r="D12717" s="183">
        <v>45433</v>
      </c>
      <c r="E12717" s="188" t="s">
        <v>10909</v>
      </c>
      <c r="F12717" s="186">
        <v>8825310</v>
      </c>
    </row>
    <row r="12718" spans="1:6" ht="22.8" x14ac:dyDescent="0.2">
      <c r="A12718" s="181">
        <v>13071</v>
      </c>
      <c r="B12718" s="182" t="s">
        <v>14735</v>
      </c>
      <c r="C12718" s="182" t="s">
        <v>178</v>
      </c>
      <c r="D12718" s="184">
        <v>45433</v>
      </c>
      <c r="E12718" s="188" t="s">
        <v>10909</v>
      </c>
      <c r="F12718" s="186">
        <v>58025350</v>
      </c>
    </row>
    <row r="12719" spans="1:6" x14ac:dyDescent="0.2">
      <c r="A12719" s="181">
        <v>13072</v>
      </c>
      <c r="B12719" s="182" t="s">
        <v>14745</v>
      </c>
      <c r="C12719" s="182" t="s">
        <v>178</v>
      </c>
      <c r="D12719" s="183">
        <v>45434</v>
      </c>
      <c r="E12719" s="188" t="s">
        <v>10909</v>
      </c>
      <c r="F12719" s="186">
        <v>9081117</v>
      </c>
    </row>
    <row r="12720" spans="1:6" ht="22.8" x14ac:dyDescent="0.2">
      <c r="A12720" s="181">
        <v>13073</v>
      </c>
      <c r="B12720" s="182" t="s">
        <v>14709</v>
      </c>
      <c r="C12720" s="182" t="s">
        <v>178</v>
      </c>
      <c r="D12720" s="183">
        <v>45433</v>
      </c>
      <c r="E12720" s="188" t="s">
        <v>10909</v>
      </c>
      <c r="F12720" s="186">
        <v>51203854</v>
      </c>
    </row>
    <row r="12721" spans="1:6" ht="22.8" x14ac:dyDescent="0.2">
      <c r="A12721" s="181">
        <v>13074</v>
      </c>
      <c r="B12721" s="182" t="s">
        <v>14746</v>
      </c>
      <c r="C12721" s="182" t="s">
        <v>178</v>
      </c>
      <c r="D12721" s="183">
        <v>45433</v>
      </c>
      <c r="E12721" s="188" t="s">
        <v>10909</v>
      </c>
      <c r="F12721" s="186">
        <v>72116003</v>
      </c>
    </row>
    <row r="12722" spans="1:6" ht="22.8" x14ac:dyDescent="0.2">
      <c r="A12722" s="181">
        <v>13075</v>
      </c>
      <c r="B12722" s="182" t="s">
        <v>14713</v>
      </c>
      <c r="C12722" s="182" t="s">
        <v>178</v>
      </c>
      <c r="D12722" s="183">
        <v>45433</v>
      </c>
      <c r="E12722" s="188" t="s">
        <v>10909</v>
      </c>
      <c r="F12722" s="186">
        <v>27925499</v>
      </c>
    </row>
    <row r="12723" spans="1:6" ht="22.8" x14ac:dyDescent="0.2">
      <c r="A12723" s="181">
        <v>13076</v>
      </c>
      <c r="B12723" s="182" t="s">
        <v>14736</v>
      </c>
      <c r="C12723" s="182" t="s">
        <v>178</v>
      </c>
      <c r="D12723" s="183">
        <v>45434</v>
      </c>
      <c r="E12723" s="188" t="s">
        <v>10909</v>
      </c>
      <c r="F12723" s="186">
        <v>22383034</v>
      </c>
    </row>
    <row r="12724" spans="1:6" ht="22.8" x14ac:dyDescent="0.2">
      <c r="A12724" s="181">
        <v>13077</v>
      </c>
      <c r="B12724" s="182" t="s">
        <v>14732</v>
      </c>
      <c r="C12724" s="182" t="s">
        <v>178</v>
      </c>
      <c r="D12724" s="183">
        <v>45015</v>
      </c>
      <c r="E12724" s="188" t="s">
        <v>15194</v>
      </c>
      <c r="F12724" s="186">
        <v>45064508</v>
      </c>
    </row>
    <row r="12725" spans="1:6" x14ac:dyDescent="0.2">
      <c r="A12725" s="181">
        <v>13078</v>
      </c>
      <c r="B12725" s="182" t="s">
        <v>14899</v>
      </c>
      <c r="C12725" s="182" t="s">
        <v>178</v>
      </c>
      <c r="D12725" s="183">
        <v>45434</v>
      </c>
      <c r="E12725" s="188" t="s">
        <v>10909</v>
      </c>
      <c r="F12725" s="186">
        <v>13621675.01</v>
      </c>
    </row>
    <row r="12726" spans="1:6" ht="22.8" x14ac:dyDescent="0.2">
      <c r="A12726" s="181">
        <v>13079</v>
      </c>
      <c r="B12726" s="182" t="s">
        <v>14721</v>
      </c>
      <c r="C12726" s="182" t="s">
        <v>178</v>
      </c>
      <c r="D12726" s="183">
        <v>44917</v>
      </c>
      <c r="E12726" s="188" t="s">
        <v>7328</v>
      </c>
      <c r="F12726" s="186">
        <v>69692084</v>
      </c>
    </row>
    <row r="12727" spans="1:6" ht="22.8" x14ac:dyDescent="0.2">
      <c r="A12727" s="181">
        <v>13080</v>
      </c>
      <c r="B12727" s="182" t="s">
        <v>14711</v>
      </c>
      <c r="C12727" s="182" t="s">
        <v>178</v>
      </c>
      <c r="D12727" s="183">
        <v>44917</v>
      </c>
      <c r="E12727" s="188" t="s">
        <v>7328</v>
      </c>
      <c r="F12727" s="186">
        <v>44190504</v>
      </c>
    </row>
    <row r="12728" spans="1:6" x14ac:dyDescent="0.2">
      <c r="A12728" s="181">
        <v>13081</v>
      </c>
      <c r="B12728" s="182" t="s">
        <v>14648</v>
      </c>
      <c r="C12728" s="182" t="s">
        <v>178</v>
      </c>
      <c r="D12728" s="183">
        <v>44917</v>
      </c>
      <c r="E12728" s="188" t="s">
        <v>7328</v>
      </c>
      <c r="F12728" s="186">
        <v>34738367.009999998</v>
      </c>
    </row>
    <row r="12729" spans="1:6" x14ac:dyDescent="0.2">
      <c r="A12729" s="181">
        <v>13082</v>
      </c>
      <c r="B12729" s="182" t="s">
        <v>14638</v>
      </c>
      <c r="C12729" s="182" t="s">
        <v>178</v>
      </c>
      <c r="D12729" s="183">
        <v>44917</v>
      </c>
      <c r="E12729" s="188" t="s">
        <v>7328</v>
      </c>
      <c r="F12729" s="186">
        <v>16909585.010000002</v>
      </c>
    </row>
    <row r="12730" spans="1:6" x14ac:dyDescent="0.2">
      <c r="A12730" s="181">
        <v>13083</v>
      </c>
      <c r="B12730" s="182" t="s">
        <v>14641</v>
      </c>
      <c r="C12730" s="182" t="s">
        <v>178</v>
      </c>
      <c r="D12730" s="184">
        <v>44917</v>
      </c>
      <c r="E12730" s="188" t="s">
        <v>7328</v>
      </c>
      <c r="F12730" s="186">
        <v>44188643.009999998</v>
      </c>
    </row>
    <row r="12731" spans="1:6" x14ac:dyDescent="0.2">
      <c r="A12731" s="181">
        <v>13084</v>
      </c>
      <c r="B12731" s="182" t="s">
        <v>14643</v>
      </c>
      <c r="C12731" s="182" t="s">
        <v>178</v>
      </c>
      <c r="D12731" s="183">
        <v>44917</v>
      </c>
      <c r="E12731" s="188" t="s">
        <v>7328</v>
      </c>
      <c r="F12731" s="186">
        <v>40271770</v>
      </c>
    </row>
    <row r="12732" spans="1:6" ht="22.8" x14ac:dyDescent="0.2">
      <c r="A12732" s="181">
        <v>13085</v>
      </c>
      <c r="B12732" s="182" t="s">
        <v>14653</v>
      </c>
      <c r="C12732" s="182" t="s">
        <v>178</v>
      </c>
      <c r="D12732" s="183">
        <v>44917</v>
      </c>
      <c r="E12732" s="188" t="s">
        <v>7328</v>
      </c>
      <c r="F12732" s="186">
        <v>40879560</v>
      </c>
    </row>
    <row r="12733" spans="1:6" x14ac:dyDescent="0.2">
      <c r="A12733" s="181">
        <v>13086</v>
      </c>
      <c r="B12733" s="182" t="s">
        <v>14649</v>
      </c>
      <c r="C12733" s="182" t="s">
        <v>178</v>
      </c>
      <c r="D12733" s="184">
        <v>44917</v>
      </c>
      <c r="E12733" s="188" t="s">
        <v>7328</v>
      </c>
      <c r="F12733" s="186">
        <v>32460532.010000002</v>
      </c>
    </row>
    <row r="12734" spans="1:6" x14ac:dyDescent="0.2">
      <c r="A12734" s="110">
        <v>13087</v>
      </c>
      <c r="B12734" s="110" t="s">
        <v>14644</v>
      </c>
      <c r="C12734" s="110" t="s">
        <v>178</v>
      </c>
      <c r="D12734" s="183">
        <v>44917</v>
      </c>
      <c r="E12734" s="110" t="s">
        <v>7328</v>
      </c>
      <c r="F12734" s="110">
        <v>44188643.009999998</v>
      </c>
    </row>
    <row r="12735" spans="1:6" x14ac:dyDescent="0.2">
      <c r="A12735" s="181">
        <v>13088</v>
      </c>
      <c r="B12735" s="182" t="s">
        <v>14634</v>
      </c>
      <c r="C12735" s="182" t="s">
        <v>178</v>
      </c>
      <c r="D12735" s="183">
        <v>44917</v>
      </c>
      <c r="E12735" s="188" t="s">
        <v>7328</v>
      </c>
      <c r="F12735" s="186">
        <v>17806020</v>
      </c>
    </row>
    <row r="12736" spans="1:6" ht="22.8" x14ac:dyDescent="0.2">
      <c r="A12736" s="181">
        <v>13089</v>
      </c>
      <c r="B12736" s="182" t="s">
        <v>14647</v>
      </c>
      <c r="C12736" s="182" t="s">
        <v>178</v>
      </c>
      <c r="D12736" s="184">
        <v>44917</v>
      </c>
      <c r="E12736" s="188" t="s">
        <v>7328</v>
      </c>
      <c r="F12736" s="186">
        <v>15262302.01</v>
      </c>
    </row>
    <row r="12737" spans="1:6" x14ac:dyDescent="0.2">
      <c r="A12737" s="181">
        <v>13090</v>
      </c>
      <c r="B12737" s="182" t="s">
        <v>14636</v>
      </c>
      <c r="C12737" s="182" t="s">
        <v>178</v>
      </c>
      <c r="D12737" s="183">
        <v>44917</v>
      </c>
      <c r="E12737" s="188" t="s">
        <v>7328</v>
      </c>
      <c r="F12737" s="186">
        <v>14247714</v>
      </c>
    </row>
    <row r="12738" spans="1:6" ht="22.8" x14ac:dyDescent="0.2">
      <c r="A12738" s="181">
        <v>13091</v>
      </c>
      <c r="B12738" s="182" t="s">
        <v>14651</v>
      </c>
      <c r="C12738" s="182" t="s">
        <v>178</v>
      </c>
      <c r="D12738" s="183">
        <v>44917</v>
      </c>
      <c r="E12738" s="188" t="s">
        <v>7328</v>
      </c>
      <c r="F12738" s="186">
        <v>22048446.010000002</v>
      </c>
    </row>
    <row r="12739" spans="1:6" x14ac:dyDescent="0.2">
      <c r="A12739" s="181">
        <v>13092</v>
      </c>
      <c r="B12739" s="182" t="s">
        <v>14655</v>
      </c>
      <c r="C12739" s="182" t="s">
        <v>178</v>
      </c>
      <c r="D12739" s="183">
        <v>44917</v>
      </c>
      <c r="E12739" s="188" t="s">
        <v>7328</v>
      </c>
      <c r="F12739" s="186">
        <v>31911934.010000002</v>
      </c>
    </row>
    <row r="12740" spans="1:6" x14ac:dyDescent="0.2">
      <c r="A12740" s="181">
        <v>13093</v>
      </c>
      <c r="B12740" s="182" t="s">
        <v>14654</v>
      </c>
      <c r="C12740" s="182" t="s">
        <v>178</v>
      </c>
      <c r="D12740" s="184">
        <v>44917</v>
      </c>
      <c r="E12740" s="188" t="s">
        <v>7328</v>
      </c>
      <c r="F12740" s="186">
        <v>33404630</v>
      </c>
    </row>
    <row r="12741" spans="1:6" x14ac:dyDescent="0.2">
      <c r="A12741" s="181">
        <v>13094</v>
      </c>
      <c r="B12741" s="182" t="s">
        <v>14652</v>
      </c>
      <c r="C12741" s="182" t="s">
        <v>178</v>
      </c>
      <c r="D12741" s="183">
        <v>44917</v>
      </c>
      <c r="E12741" s="188" t="s">
        <v>7328</v>
      </c>
      <c r="F12741" s="186">
        <v>33404630</v>
      </c>
    </row>
    <row r="12742" spans="1:6" x14ac:dyDescent="0.2">
      <c r="A12742" s="181">
        <v>13095</v>
      </c>
      <c r="B12742" s="182" t="s">
        <v>14650</v>
      </c>
      <c r="C12742" s="182" t="s">
        <v>178</v>
      </c>
      <c r="D12742" s="183">
        <v>44917</v>
      </c>
      <c r="E12742" s="188" t="s">
        <v>7328</v>
      </c>
      <c r="F12742" s="186">
        <v>11995103</v>
      </c>
    </row>
    <row r="12743" spans="1:6" x14ac:dyDescent="0.2">
      <c r="A12743" s="181">
        <v>13096</v>
      </c>
      <c r="B12743" s="182" t="s">
        <v>14645</v>
      </c>
      <c r="C12743" s="182" t="s">
        <v>178</v>
      </c>
      <c r="D12743" s="183">
        <v>44917</v>
      </c>
      <c r="E12743" s="188" t="s">
        <v>7328</v>
      </c>
      <c r="F12743" s="186">
        <v>31911934.010000002</v>
      </c>
    </row>
    <row r="12744" spans="1:6" x14ac:dyDescent="0.2">
      <c r="A12744" s="181">
        <v>13097</v>
      </c>
      <c r="B12744" s="182" t="s">
        <v>14658</v>
      </c>
      <c r="C12744" s="182" t="s">
        <v>178</v>
      </c>
      <c r="D12744" s="183">
        <v>44917</v>
      </c>
      <c r="E12744" s="188" t="s">
        <v>7328</v>
      </c>
      <c r="F12744" s="186">
        <v>33404630</v>
      </c>
    </row>
    <row r="12745" spans="1:6" ht="22.8" x14ac:dyDescent="0.2">
      <c r="A12745" s="181">
        <v>13098</v>
      </c>
      <c r="B12745" s="182" t="s">
        <v>14642</v>
      </c>
      <c r="C12745" s="182" t="s">
        <v>178</v>
      </c>
      <c r="D12745" s="183">
        <v>44917</v>
      </c>
      <c r="E12745" s="188" t="s">
        <v>7328</v>
      </c>
      <c r="F12745" s="186">
        <v>7372809.0099999998</v>
      </c>
    </row>
    <row r="12746" spans="1:6" x14ac:dyDescent="0.2">
      <c r="A12746" s="181">
        <v>13099</v>
      </c>
      <c r="B12746" s="182" t="s">
        <v>14657</v>
      </c>
      <c r="C12746" s="182" t="s">
        <v>178</v>
      </c>
      <c r="D12746" s="183">
        <v>44917</v>
      </c>
      <c r="E12746" s="188" t="s">
        <v>7328</v>
      </c>
      <c r="F12746" s="186">
        <v>12928038</v>
      </c>
    </row>
    <row r="12747" spans="1:6" x14ac:dyDescent="0.2">
      <c r="A12747" s="181">
        <v>13100</v>
      </c>
      <c r="B12747" s="182" t="s">
        <v>14659</v>
      </c>
      <c r="C12747" s="182" t="s">
        <v>178</v>
      </c>
      <c r="D12747" s="183">
        <v>44917</v>
      </c>
      <c r="E12747" s="188" t="s">
        <v>7328</v>
      </c>
      <c r="F12747" s="186">
        <v>11747975</v>
      </c>
    </row>
    <row r="12748" spans="1:6" x14ac:dyDescent="0.2">
      <c r="A12748" s="181">
        <v>13101</v>
      </c>
      <c r="B12748" s="182" t="s">
        <v>14887</v>
      </c>
      <c r="C12748" s="182" t="s">
        <v>178</v>
      </c>
      <c r="D12748" s="183">
        <v>44917</v>
      </c>
      <c r="E12748" s="188" t="s">
        <v>7328</v>
      </c>
      <c r="F12748" s="186">
        <v>4095177.01</v>
      </c>
    </row>
    <row r="12749" spans="1:6" x14ac:dyDescent="0.2">
      <c r="A12749" s="181">
        <v>13102</v>
      </c>
      <c r="B12749" s="182" t="s">
        <v>14656</v>
      </c>
      <c r="C12749" s="182" t="s">
        <v>178</v>
      </c>
      <c r="D12749" s="183">
        <v>44917</v>
      </c>
      <c r="E12749" s="188" t="s">
        <v>7328</v>
      </c>
      <c r="F12749" s="186">
        <v>32593560</v>
      </c>
    </row>
    <row r="12750" spans="1:6" x14ac:dyDescent="0.2">
      <c r="A12750" s="242">
        <v>13103</v>
      </c>
      <c r="B12750" s="243" t="s">
        <v>14646</v>
      </c>
      <c r="C12750" s="243" t="s">
        <v>178</v>
      </c>
      <c r="D12750" s="183">
        <v>44917</v>
      </c>
      <c r="E12750" s="244" t="s">
        <v>7328</v>
      </c>
      <c r="F12750" s="245">
        <v>20210707.010000002</v>
      </c>
    </row>
    <row r="12751" spans="1:6" x14ac:dyDescent="0.2">
      <c r="A12751" s="242">
        <v>13104</v>
      </c>
      <c r="B12751" s="243" t="s">
        <v>14635</v>
      </c>
      <c r="C12751" s="243" t="s">
        <v>178</v>
      </c>
      <c r="D12751" s="183">
        <v>44917</v>
      </c>
      <c r="E12751" s="244" t="s">
        <v>7328</v>
      </c>
      <c r="F12751" s="245">
        <v>32153107</v>
      </c>
    </row>
    <row r="12752" spans="1:6" x14ac:dyDescent="0.2">
      <c r="A12752" s="242">
        <v>13105</v>
      </c>
      <c r="B12752" s="243" t="s">
        <v>14639</v>
      </c>
      <c r="C12752" s="243" t="s">
        <v>178</v>
      </c>
      <c r="D12752" s="183">
        <v>45433</v>
      </c>
      <c r="E12752" s="244" t="s">
        <v>10909</v>
      </c>
      <c r="F12752" s="245">
        <v>34757528.009999998</v>
      </c>
    </row>
    <row r="12753" spans="1:6" x14ac:dyDescent="0.2">
      <c r="A12753" s="242">
        <v>13106</v>
      </c>
      <c r="B12753" s="243" t="s">
        <v>14901</v>
      </c>
      <c r="C12753" s="243" t="s">
        <v>178</v>
      </c>
      <c r="D12753" s="183">
        <v>45433</v>
      </c>
      <c r="E12753" s="244" t="s">
        <v>10909</v>
      </c>
      <c r="F12753" s="245">
        <v>22348228</v>
      </c>
    </row>
    <row r="12754" spans="1:6" ht="22.8" x14ac:dyDescent="0.2">
      <c r="A12754" s="242">
        <v>13110</v>
      </c>
      <c r="B12754" s="243" t="s">
        <v>14747</v>
      </c>
      <c r="C12754" s="243" t="s">
        <v>178</v>
      </c>
      <c r="D12754" s="183">
        <v>45433</v>
      </c>
      <c r="E12754" s="244" t="s">
        <v>10909</v>
      </c>
      <c r="F12754" s="245">
        <v>118411696</v>
      </c>
    </row>
    <row r="12755" spans="1:6" ht="22.8" x14ac:dyDescent="0.2">
      <c r="A12755" s="242">
        <v>13111</v>
      </c>
      <c r="B12755" s="243" t="s">
        <v>14571</v>
      </c>
      <c r="C12755" s="243" t="s">
        <v>178</v>
      </c>
      <c r="D12755" s="183">
        <v>45433</v>
      </c>
      <c r="E12755" s="244" t="s">
        <v>10909</v>
      </c>
      <c r="F12755" s="245">
        <v>27136764</v>
      </c>
    </row>
    <row r="12756" spans="1:6" ht="22.8" x14ac:dyDescent="0.2">
      <c r="A12756" s="242">
        <v>13112</v>
      </c>
      <c r="B12756" s="243" t="s">
        <v>14729</v>
      </c>
      <c r="C12756" s="243" t="s">
        <v>178</v>
      </c>
      <c r="D12756" s="183">
        <v>45433</v>
      </c>
      <c r="E12756" s="244" t="s">
        <v>10909</v>
      </c>
      <c r="F12756" s="245">
        <v>10083024</v>
      </c>
    </row>
    <row r="12757" spans="1:6" ht="22.8" x14ac:dyDescent="0.2">
      <c r="A12757" s="242">
        <v>13113</v>
      </c>
      <c r="B12757" s="243" t="s">
        <v>14731</v>
      </c>
      <c r="C12757" s="243" t="s">
        <v>178</v>
      </c>
      <c r="D12757" s="183">
        <v>44917</v>
      </c>
      <c r="E12757" s="244" t="s">
        <v>7328</v>
      </c>
      <c r="F12757" s="245">
        <v>29119261</v>
      </c>
    </row>
    <row r="12758" spans="1:6" ht="22.8" x14ac:dyDescent="0.2">
      <c r="A12758" s="242">
        <v>13114</v>
      </c>
      <c r="B12758" s="243" t="s">
        <v>14730</v>
      </c>
      <c r="C12758" s="243" t="s">
        <v>178</v>
      </c>
      <c r="D12758" s="183">
        <v>44917</v>
      </c>
      <c r="E12758" s="244" t="s">
        <v>7328</v>
      </c>
      <c r="F12758" s="245">
        <v>25132949</v>
      </c>
    </row>
    <row r="12759" spans="1:6" ht="22.8" x14ac:dyDescent="0.2">
      <c r="A12759" s="242">
        <v>13115</v>
      </c>
      <c r="B12759" s="243" t="s">
        <v>14608</v>
      </c>
      <c r="C12759" s="243" t="s">
        <v>178</v>
      </c>
      <c r="D12759" s="183">
        <v>44917</v>
      </c>
      <c r="E12759" s="244" t="s">
        <v>7328</v>
      </c>
      <c r="F12759" s="245">
        <v>8367265</v>
      </c>
    </row>
    <row r="12760" spans="1:6" ht="22.8" x14ac:dyDescent="0.2">
      <c r="A12760" s="242">
        <v>13116</v>
      </c>
      <c r="B12760" s="243" t="s">
        <v>14612</v>
      </c>
      <c r="C12760" s="243" t="s">
        <v>178</v>
      </c>
      <c r="D12760" s="183">
        <v>44917</v>
      </c>
      <c r="E12760" s="244" t="s">
        <v>7328</v>
      </c>
      <c r="F12760" s="245">
        <v>8367265</v>
      </c>
    </row>
    <row r="12761" spans="1:6" ht="22.8" x14ac:dyDescent="0.2">
      <c r="A12761" s="242">
        <v>13117</v>
      </c>
      <c r="B12761" s="243" t="s">
        <v>14610</v>
      </c>
      <c r="C12761" s="243" t="s">
        <v>178</v>
      </c>
      <c r="D12761" s="183">
        <v>44917</v>
      </c>
      <c r="E12761" s="244" t="s">
        <v>7328</v>
      </c>
      <c r="F12761" s="245">
        <v>8367265</v>
      </c>
    </row>
    <row r="12762" spans="1:6" ht="22.8" x14ac:dyDescent="0.2">
      <c r="A12762" s="242">
        <v>13118</v>
      </c>
      <c r="B12762" s="243" t="s">
        <v>14607</v>
      </c>
      <c r="C12762" s="243" t="s">
        <v>178</v>
      </c>
      <c r="D12762" s="183">
        <v>44917</v>
      </c>
      <c r="E12762" s="244" t="s">
        <v>7328</v>
      </c>
      <c r="F12762" s="245">
        <v>8367265</v>
      </c>
    </row>
    <row r="12763" spans="1:6" ht="22.8" x14ac:dyDescent="0.2">
      <c r="A12763" s="242">
        <v>13119</v>
      </c>
      <c r="B12763" s="243" t="s">
        <v>14609</v>
      </c>
      <c r="C12763" s="243" t="s">
        <v>178</v>
      </c>
      <c r="D12763" s="184">
        <v>45062</v>
      </c>
      <c r="E12763" s="244" t="s">
        <v>15194</v>
      </c>
      <c r="F12763" s="245">
        <v>8367265</v>
      </c>
    </row>
    <row r="12764" spans="1:6" ht="22.8" x14ac:dyDescent="0.2">
      <c r="A12764" s="242">
        <v>13120</v>
      </c>
      <c r="B12764" s="243" t="s">
        <v>14611</v>
      </c>
      <c r="C12764" s="243" t="s">
        <v>178</v>
      </c>
      <c r="D12764" s="184">
        <v>44705</v>
      </c>
      <c r="E12764" s="244" t="s">
        <v>7328</v>
      </c>
      <c r="F12764" s="245">
        <v>8367265</v>
      </c>
    </row>
    <row r="12765" spans="1:6" ht="22.8" x14ac:dyDescent="0.2">
      <c r="A12765" s="242">
        <v>13121</v>
      </c>
      <c r="B12765" s="243" t="s">
        <v>14492</v>
      </c>
      <c r="C12765" s="243" t="s">
        <v>183</v>
      </c>
      <c r="D12765" s="183">
        <v>44705</v>
      </c>
      <c r="E12765" s="244" t="s">
        <v>7328</v>
      </c>
      <c r="F12765" s="245">
        <v>321776</v>
      </c>
    </row>
    <row r="12766" spans="1:6" x14ac:dyDescent="0.2">
      <c r="A12766" s="242">
        <v>13184</v>
      </c>
      <c r="B12766" s="243" t="s">
        <v>14572</v>
      </c>
      <c r="C12766" s="243" t="s">
        <v>273</v>
      </c>
      <c r="D12766" s="183">
        <v>44706</v>
      </c>
      <c r="E12766" s="244" t="s">
        <v>7328</v>
      </c>
      <c r="F12766" s="245">
        <v>577269</v>
      </c>
    </row>
    <row r="12767" spans="1:6" x14ac:dyDescent="0.2">
      <c r="A12767" s="242">
        <v>13185</v>
      </c>
      <c r="B12767" s="243" t="s">
        <v>14507</v>
      </c>
      <c r="C12767" s="243" t="s">
        <v>273</v>
      </c>
      <c r="D12767" s="183">
        <v>44706</v>
      </c>
      <c r="E12767" s="244" t="s">
        <v>7328</v>
      </c>
      <c r="F12767" s="245">
        <v>62286</v>
      </c>
    </row>
    <row r="12768" spans="1:6" x14ac:dyDescent="0.2">
      <c r="A12768" s="242">
        <v>13186</v>
      </c>
      <c r="B12768" s="243" t="s">
        <v>14534</v>
      </c>
      <c r="C12768" s="243" t="s">
        <v>178</v>
      </c>
      <c r="D12768" s="183">
        <v>45450</v>
      </c>
      <c r="E12768" s="244" t="s">
        <v>10909</v>
      </c>
      <c r="F12768" s="245">
        <v>145180</v>
      </c>
    </row>
    <row r="12769" spans="1:6" x14ac:dyDescent="0.2">
      <c r="A12769" s="242">
        <v>13187</v>
      </c>
      <c r="B12769" s="243" t="s">
        <v>14533</v>
      </c>
      <c r="C12769" s="243" t="s">
        <v>178</v>
      </c>
      <c r="D12769" s="183">
        <v>44837</v>
      </c>
      <c r="E12769" s="244" t="s">
        <v>7328</v>
      </c>
      <c r="F12769" s="245">
        <v>136850</v>
      </c>
    </row>
    <row r="12770" spans="1:6" ht="22.8" x14ac:dyDescent="0.2">
      <c r="A12770" s="242">
        <v>13270</v>
      </c>
      <c r="B12770" s="243" t="s">
        <v>14952</v>
      </c>
      <c r="C12770" s="243" t="s">
        <v>178</v>
      </c>
      <c r="D12770" s="183">
        <v>44861</v>
      </c>
      <c r="E12770" s="244" t="s">
        <v>7328</v>
      </c>
      <c r="F12770" s="245">
        <v>4069072.01</v>
      </c>
    </row>
    <row r="12771" spans="1:6" x14ac:dyDescent="0.2">
      <c r="A12771" s="242">
        <v>13293</v>
      </c>
      <c r="B12771" s="243" t="s">
        <v>15023</v>
      </c>
      <c r="C12771" s="243" t="s">
        <v>178</v>
      </c>
      <c r="D12771" s="183">
        <v>44861</v>
      </c>
      <c r="E12771" s="244" t="s">
        <v>7328</v>
      </c>
      <c r="F12771" s="245">
        <v>3205860</v>
      </c>
    </row>
    <row r="12772" spans="1:6" x14ac:dyDescent="0.2">
      <c r="A12772" s="242">
        <v>13294</v>
      </c>
      <c r="B12772" s="243" t="s">
        <v>14987</v>
      </c>
      <c r="C12772" s="243" t="s">
        <v>178</v>
      </c>
      <c r="D12772" s="183">
        <v>44966</v>
      </c>
      <c r="E12772" s="244" t="s">
        <v>15194</v>
      </c>
      <c r="F12772" s="245">
        <v>146018</v>
      </c>
    </row>
    <row r="12773" spans="1:6" ht="22.8" x14ac:dyDescent="0.2">
      <c r="A12773" s="242">
        <v>13316</v>
      </c>
      <c r="B12773" s="243" t="s">
        <v>15186</v>
      </c>
      <c r="C12773" s="243" t="s">
        <v>289</v>
      </c>
      <c r="D12773" s="183">
        <v>45009</v>
      </c>
      <c r="E12773" s="244" t="s">
        <v>15194</v>
      </c>
      <c r="F12773" s="245">
        <v>315235</v>
      </c>
    </row>
    <row r="12774" spans="1:6" ht="22.8" x14ac:dyDescent="0.2">
      <c r="A12774" s="242">
        <v>13337</v>
      </c>
      <c r="B12774" s="243" t="s">
        <v>15185</v>
      </c>
      <c r="C12774" s="243" t="s">
        <v>168</v>
      </c>
      <c r="D12774" s="183">
        <v>45327</v>
      </c>
      <c r="E12774" s="244" t="s">
        <v>10909</v>
      </c>
      <c r="F12774" s="245">
        <v>1487</v>
      </c>
    </row>
    <row r="12775" spans="1:6" x14ac:dyDescent="0.2">
      <c r="A12775" s="242">
        <v>140333</v>
      </c>
      <c r="B12775" s="243" t="s">
        <v>3819</v>
      </c>
      <c r="C12775" s="243" t="s">
        <v>178</v>
      </c>
      <c r="D12775" s="183">
        <v>45327</v>
      </c>
      <c r="E12775" s="244" t="s">
        <v>10909</v>
      </c>
      <c r="F12775" s="245">
        <v>0</v>
      </c>
    </row>
    <row r="12776" spans="1:6" x14ac:dyDescent="0.2">
      <c r="A12776" s="242">
        <v>151504</v>
      </c>
      <c r="B12776" s="243" t="s">
        <v>8208</v>
      </c>
      <c r="C12776" s="243" t="s">
        <v>178</v>
      </c>
      <c r="D12776" s="183">
        <v>45327</v>
      </c>
      <c r="E12776" s="244" t="s">
        <v>10909</v>
      </c>
      <c r="F12776" s="245">
        <v>233000</v>
      </c>
    </row>
    <row r="12777" spans="1:6" ht="22.8" x14ac:dyDescent="0.2">
      <c r="A12777" s="242">
        <v>171717</v>
      </c>
      <c r="B12777" s="243" t="s">
        <v>8179</v>
      </c>
      <c r="C12777" s="243" t="s">
        <v>178</v>
      </c>
      <c r="D12777" s="183">
        <v>45327</v>
      </c>
      <c r="E12777" s="244" t="s">
        <v>10909</v>
      </c>
      <c r="F12777" s="245">
        <v>12030000</v>
      </c>
    </row>
    <row r="12778" spans="1:6" x14ac:dyDescent="0.2">
      <c r="A12778" s="242">
        <v>300001</v>
      </c>
      <c r="B12778" s="243" t="s">
        <v>8150</v>
      </c>
      <c r="C12778" s="243" t="s">
        <v>171</v>
      </c>
      <c r="D12778" s="183">
        <v>45327</v>
      </c>
      <c r="E12778" s="244" t="s">
        <v>10909</v>
      </c>
      <c r="F12778" s="245">
        <v>98702</v>
      </c>
    </row>
    <row r="12779" spans="1:6" ht="22.8" x14ac:dyDescent="0.2">
      <c r="A12779" s="242">
        <v>300003</v>
      </c>
      <c r="B12779" s="243" t="s">
        <v>8173</v>
      </c>
      <c r="C12779" s="243" t="s">
        <v>178</v>
      </c>
      <c r="D12779" s="183">
        <v>45323</v>
      </c>
      <c r="E12779" s="244" t="s">
        <v>10909</v>
      </c>
      <c r="F12779" s="245">
        <v>433006</v>
      </c>
    </row>
    <row r="12780" spans="1:6" x14ac:dyDescent="0.2">
      <c r="A12780" s="242">
        <v>157</v>
      </c>
      <c r="B12780" s="243" t="s">
        <v>15202</v>
      </c>
      <c r="C12780" s="243" t="s">
        <v>15203</v>
      </c>
      <c r="D12780" s="183">
        <v>45323</v>
      </c>
      <c r="E12780" s="244" t="s">
        <v>10909</v>
      </c>
      <c r="F12780" s="245">
        <v>209499</v>
      </c>
    </row>
    <row r="12781" spans="1:6" x14ac:dyDescent="0.2">
      <c r="A12781" s="242">
        <v>1327</v>
      </c>
      <c r="B12781" s="243" t="s">
        <v>15204</v>
      </c>
      <c r="C12781" s="243" t="s">
        <v>178</v>
      </c>
      <c r="D12781" s="183">
        <v>45323</v>
      </c>
      <c r="E12781" s="244" t="s">
        <v>10909</v>
      </c>
      <c r="F12781" s="245">
        <v>39324</v>
      </c>
    </row>
    <row r="12782" spans="1:6" x14ac:dyDescent="0.2">
      <c r="A12782" s="242">
        <v>102504</v>
      </c>
      <c r="B12782" s="243" t="s">
        <v>15205</v>
      </c>
      <c r="C12782" s="243" t="s">
        <v>183</v>
      </c>
      <c r="D12782" s="184">
        <v>45328</v>
      </c>
      <c r="E12782" s="244" t="s">
        <v>10909</v>
      </c>
      <c r="F12782" s="245">
        <v>25960</v>
      </c>
    </row>
    <row r="12783" spans="1:6" x14ac:dyDescent="0.2">
      <c r="A12783" s="242">
        <v>1914</v>
      </c>
      <c r="B12783" s="243" t="s">
        <v>15206</v>
      </c>
      <c r="C12783" s="243" t="s">
        <v>183</v>
      </c>
      <c r="D12783" s="183">
        <v>45323</v>
      </c>
      <c r="E12783" s="244" t="s">
        <v>10909</v>
      </c>
      <c r="F12783" s="245">
        <v>18792</v>
      </c>
    </row>
    <row r="12784" spans="1:6" x14ac:dyDescent="0.2">
      <c r="A12784" s="242">
        <v>1909</v>
      </c>
      <c r="B12784" s="243" t="s">
        <v>15207</v>
      </c>
      <c r="C12784" s="243" t="s">
        <v>183</v>
      </c>
      <c r="D12784" s="183">
        <v>45323</v>
      </c>
      <c r="E12784" s="244" t="s">
        <v>10909</v>
      </c>
      <c r="F12784" s="245">
        <v>29000</v>
      </c>
    </row>
    <row r="12785" spans="1:6" x14ac:dyDescent="0.2">
      <c r="A12785" s="242">
        <v>254</v>
      </c>
      <c r="B12785" s="243" t="s">
        <v>15208</v>
      </c>
      <c r="C12785" s="243" t="s">
        <v>183</v>
      </c>
      <c r="D12785" s="183">
        <v>45323</v>
      </c>
      <c r="E12785" s="244" t="s">
        <v>10909</v>
      </c>
      <c r="F12785" s="245">
        <v>44000</v>
      </c>
    </row>
    <row r="12786" spans="1:6" x14ac:dyDescent="0.2">
      <c r="A12786" s="242">
        <v>252</v>
      </c>
      <c r="B12786" s="243" t="s">
        <v>15209</v>
      </c>
      <c r="C12786" s="243" t="s">
        <v>183</v>
      </c>
      <c r="D12786" s="183">
        <v>45323</v>
      </c>
      <c r="E12786" s="244" t="s">
        <v>10909</v>
      </c>
      <c r="F12786" s="245">
        <v>47000</v>
      </c>
    </row>
    <row r="12787" spans="1:6" x14ac:dyDescent="0.2">
      <c r="A12787" s="242">
        <v>265</v>
      </c>
      <c r="B12787" s="243" t="s">
        <v>15210</v>
      </c>
      <c r="C12787" s="243" t="s">
        <v>183</v>
      </c>
      <c r="D12787" s="183">
        <v>45323</v>
      </c>
      <c r="E12787" s="244" t="s">
        <v>10909</v>
      </c>
      <c r="F12787" s="245">
        <v>20106</v>
      </c>
    </row>
    <row r="12788" spans="1:6" x14ac:dyDescent="0.2">
      <c r="A12788" s="242">
        <v>325</v>
      </c>
      <c r="B12788" s="243" t="s">
        <v>15211</v>
      </c>
      <c r="C12788" s="243" t="s">
        <v>183</v>
      </c>
      <c r="D12788" s="183">
        <v>45323</v>
      </c>
      <c r="E12788" s="244" t="s">
        <v>10909</v>
      </c>
      <c r="F12788" s="245">
        <v>86420</v>
      </c>
    </row>
    <row r="12789" spans="1:6" x14ac:dyDescent="0.2">
      <c r="A12789" s="242">
        <v>28</v>
      </c>
      <c r="B12789" s="243" t="s">
        <v>15212</v>
      </c>
      <c r="C12789" s="243" t="s">
        <v>183</v>
      </c>
      <c r="D12789" s="183">
        <v>45323</v>
      </c>
      <c r="E12789" s="244" t="s">
        <v>10909</v>
      </c>
      <c r="F12789" s="245">
        <v>35850</v>
      </c>
    </row>
    <row r="12790" spans="1:6" x14ac:dyDescent="0.2">
      <c r="A12790" s="242">
        <v>1723</v>
      </c>
      <c r="B12790" s="243" t="s">
        <v>15213</v>
      </c>
      <c r="C12790" s="243" t="s">
        <v>183</v>
      </c>
      <c r="D12790" s="183">
        <v>45323</v>
      </c>
      <c r="E12790" s="244" t="s">
        <v>10909</v>
      </c>
      <c r="F12790" s="245">
        <v>9000</v>
      </c>
    </row>
    <row r="12791" spans="1:6" x14ac:dyDescent="0.2">
      <c r="A12791" s="242">
        <v>1722</v>
      </c>
      <c r="B12791" s="243" t="s">
        <v>15214</v>
      </c>
      <c r="C12791" s="243" t="s">
        <v>183</v>
      </c>
      <c r="D12791" s="184">
        <v>45328</v>
      </c>
      <c r="E12791" s="244" t="s">
        <v>10909</v>
      </c>
      <c r="F12791" s="245">
        <v>7000</v>
      </c>
    </row>
    <row r="12792" spans="1:6" x14ac:dyDescent="0.2">
      <c r="A12792" s="242">
        <v>1678</v>
      </c>
      <c r="B12792" s="243" t="s">
        <v>15215</v>
      </c>
      <c r="C12792" s="243" t="s">
        <v>183</v>
      </c>
      <c r="D12792" s="183">
        <v>45323</v>
      </c>
      <c r="E12792" s="244" t="s">
        <v>10909</v>
      </c>
      <c r="F12792" s="245">
        <v>17400</v>
      </c>
    </row>
    <row r="12793" spans="1:6" x14ac:dyDescent="0.2">
      <c r="A12793" s="242">
        <v>80</v>
      </c>
      <c r="B12793" s="243" t="s">
        <v>15216</v>
      </c>
      <c r="C12793" s="243" t="s">
        <v>183</v>
      </c>
      <c r="D12793" s="183">
        <v>45323</v>
      </c>
      <c r="E12793" s="244" t="s">
        <v>10909</v>
      </c>
      <c r="F12793" s="245">
        <v>17500</v>
      </c>
    </row>
    <row r="12794" spans="1:6" x14ac:dyDescent="0.2">
      <c r="A12794" s="242">
        <v>105</v>
      </c>
      <c r="B12794" s="243" t="s">
        <v>15217</v>
      </c>
      <c r="C12794" s="243" t="s">
        <v>868</v>
      </c>
      <c r="D12794" s="183">
        <v>45323</v>
      </c>
      <c r="E12794" s="244" t="s">
        <v>10909</v>
      </c>
      <c r="F12794" s="245">
        <v>46400</v>
      </c>
    </row>
    <row r="12795" spans="1:6" x14ac:dyDescent="0.2">
      <c r="A12795" s="242">
        <v>97</v>
      </c>
      <c r="B12795" s="243" t="s">
        <v>15218</v>
      </c>
      <c r="C12795" s="243" t="s">
        <v>4484</v>
      </c>
      <c r="D12795" s="184">
        <v>45323</v>
      </c>
      <c r="E12795" s="244" t="s">
        <v>10909</v>
      </c>
      <c r="F12795" s="245">
        <v>34800</v>
      </c>
    </row>
    <row r="12796" spans="1:6" x14ac:dyDescent="0.2">
      <c r="A12796" s="242">
        <v>96</v>
      </c>
      <c r="B12796" s="243" t="s">
        <v>15219</v>
      </c>
      <c r="C12796" s="243" t="s">
        <v>401</v>
      </c>
      <c r="D12796" s="184">
        <v>45041</v>
      </c>
      <c r="E12796" s="244" t="s">
        <v>15194</v>
      </c>
      <c r="F12796" s="245">
        <v>475600</v>
      </c>
    </row>
    <row r="12797" spans="1:6" x14ac:dyDescent="0.2">
      <c r="A12797" s="242">
        <v>95</v>
      </c>
      <c r="B12797" s="243" t="s">
        <v>15219</v>
      </c>
      <c r="C12797" s="243" t="s">
        <v>4484</v>
      </c>
      <c r="D12797" s="184">
        <v>45085</v>
      </c>
      <c r="E12797" s="244" t="s">
        <v>15194</v>
      </c>
      <c r="F12797" s="245">
        <v>39440</v>
      </c>
    </row>
    <row r="12798" spans="1:6" x14ac:dyDescent="0.2">
      <c r="A12798" s="242">
        <v>650</v>
      </c>
      <c r="B12798" s="243" t="s">
        <v>15220</v>
      </c>
      <c r="C12798" s="243" t="s">
        <v>401</v>
      </c>
      <c r="D12798" s="183">
        <v>45090</v>
      </c>
      <c r="E12798" s="244" t="s">
        <v>15194</v>
      </c>
      <c r="F12798" s="245">
        <v>238000</v>
      </c>
    </row>
    <row r="12799" spans="1:6" x14ac:dyDescent="0.2">
      <c r="A12799" s="242">
        <v>101246</v>
      </c>
      <c r="B12799" s="243" t="s">
        <v>15221</v>
      </c>
      <c r="C12799" s="243" t="s">
        <v>401</v>
      </c>
      <c r="D12799" s="184">
        <v>45097</v>
      </c>
      <c r="E12799" s="244" t="s">
        <v>15194</v>
      </c>
      <c r="F12799" s="245">
        <v>417600</v>
      </c>
    </row>
    <row r="12800" spans="1:6" x14ac:dyDescent="0.2">
      <c r="A12800" s="242">
        <v>107099</v>
      </c>
      <c r="B12800" s="243" t="s">
        <v>15222</v>
      </c>
      <c r="C12800" s="243" t="s">
        <v>178</v>
      </c>
      <c r="D12800" s="184">
        <v>45097</v>
      </c>
      <c r="E12800" s="244" t="s">
        <v>15194</v>
      </c>
      <c r="F12800" s="245">
        <v>1258407</v>
      </c>
    </row>
    <row r="12801" spans="1:6" x14ac:dyDescent="0.2">
      <c r="A12801" s="242">
        <v>68</v>
      </c>
      <c r="B12801" s="243" t="s">
        <v>15223</v>
      </c>
      <c r="C12801" s="243" t="s">
        <v>178</v>
      </c>
      <c r="D12801" s="184">
        <v>45097</v>
      </c>
      <c r="E12801" s="244" t="s">
        <v>15194</v>
      </c>
      <c r="F12801" s="245">
        <v>2818800</v>
      </c>
    </row>
    <row r="12802" spans="1:6" x14ac:dyDescent="0.2">
      <c r="A12802" s="10">
        <v>307</v>
      </c>
      <c r="B12802" s="10" t="s">
        <v>15224</v>
      </c>
      <c r="C12802" s="10" t="s">
        <v>178</v>
      </c>
      <c r="D12802" s="183">
        <v>45097</v>
      </c>
      <c r="E12802" s="10" t="s">
        <v>15194</v>
      </c>
      <c r="F12802" s="10">
        <v>15000</v>
      </c>
    </row>
    <row r="12803" spans="1:6" x14ac:dyDescent="0.2">
      <c r="A12803" s="10">
        <v>335</v>
      </c>
      <c r="B12803" s="10" t="s">
        <v>15225</v>
      </c>
      <c r="C12803" s="10" t="s">
        <v>247</v>
      </c>
      <c r="D12803" s="10">
        <v>45097</v>
      </c>
      <c r="E12803" s="10" t="s">
        <v>15194</v>
      </c>
      <c r="F12803" s="10">
        <v>44106</v>
      </c>
    </row>
    <row r="12804" spans="1:6" x14ac:dyDescent="0.2">
      <c r="A12804" s="10">
        <v>467</v>
      </c>
      <c r="B12804" s="10" t="s">
        <v>15226</v>
      </c>
      <c r="C12804" s="10" t="s">
        <v>178</v>
      </c>
      <c r="D12804" s="10">
        <v>45097</v>
      </c>
      <c r="E12804" s="10" t="s">
        <v>15194</v>
      </c>
      <c r="F12804" s="10">
        <v>50344</v>
      </c>
    </row>
    <row r="12805" spans="1:6" x14ac:dyDescent="0.2">
      <c r="A12805" s="10">
        <v>1998</v>
      </c>
      <c r="B12805" s="10" t="s">
        <v>15227</v>
      </c>
      <c r="C12805" s="10" t="s">
        <v>178</v>
      </c>
      <c r="D12805" s="10">
        <v>45097</v>
      </c>
      <c r="E12805" s="10" t="s">
        <v>15194</v>
      </c>
      <c r="F12805" s="10">
        <v>33800</v>
      </c>
    </row>
    <row r="12806" spans="1:6" x14ac:dyDescent="0.2">
      <c r="A12806" s="10">
        <v>1999</v>
      </c>
      <c r="B12806" s="10" t="s">
        <v>15228</v>
      </c>
      <c r="C12806" s="10" t="s">
        <v>178</v>
      </c>
      <c r="D12806" s="10">
        <v>45434</v>
      </c>
      <c r="E12806" s="10" t="s">
        <v>10909</v>
      </c>
      <c r="F12806" s="10">
        <v>40300</v>
      </c>
    </row>
    <row r="12807" spans="1:6" x14ac:dyDescent="0.2">
      <c r="A12807" s="10">
        <v>470</v>
      </c>
      <c r="B12807" s="10" t="s">
        <v>15229</v>
      </c>
      <c r="C12807" s="10" t="s">
        <v>178</v>
      </c>
      <c r="D12807" s="10">
        <v>45147</v>
      </c>
      <c r="E12807" s="10" t="s">
        <v>15194</v>
      </c>
      <c r="F12807" s="10">
        <v>53800</v>
      </c>
    </row>
    <row r="12808" spans="1:6" x14ac:dyDescent="0.2">
      <c r="A12808" s="10">
        <v>1223</v>
      </c>
      <c r="B12808" s="10" t="s">
        <v>15230</v>
      </c>
      <c r="C12808" s="10" t="s">
        <v>178</v>
      </c>
      <c r="D12808" s="10">
        <v>45147</v>
      </c>
      <c r="E12808" s="10" t="s">
        <v>15194</v>
      </c>
      <c r="F12808" s="10">
        <v>1677</v>
      </c>
    </row>
    <row r="12809" spans="1:6" x14ac:dyDescent="0.2">
      <c r="A12809" s="10">
        <v>1210</v>
      </c>
      <c r="B12809" s="10" t="s">
        <v>15231</v>
      </c>
      <c r="C12809" s="10" t="s">
        <v>178</v>
      </c>
      <c r="D12809" s="10">
        <v>45147</v>
      </c>
      <c r="E12809" s="10" t="s">
        <v>15194</v>
      </c>
      <c r="F12809" s="10">
        <v>35000</v>
      </c>
    </row>
    <row r="12810" spans="1:6" x14ac:dyDescent="0.2">
      <c r="A12810" s="10">
        <v>1227</v>
      </c>
      <c r="B12810" s="10" t="s">
        <v>15232</v>
      </c>
      <c r="C12810" s="10" t="s">
        <v>178</v>
      </c>
      <c r="D12810" s="10">
        <v>45434</v>
      </c>
      <c r="E12810" s="10" t="s">
        <v>10909</v>
      </c>
      <c r="F12810" s="10">
        <v>4141</v>
      </c>
    </row>
    <row r="12811" spans="1:6" x14ac:dyDescent="0.2">
      <c r="A12811" s="10">
        <v>65</v>
      </c>
      <c r="B12811" s="10" t="s">
        <v>15233</v>
      </c>
      <c r="C12811" s="10" t="s">
        <v>178</v>
      </c>
      <c r="D12811" s="10">
        <v>45147</v>
      </c>
      <c r="E12811" s="10" t="s">
        <v>15194</v>
      </c>
      <c r="F12811" s="10">
        <v>113680</v>
      </c>
    </row>
    <row r="12812" spans="1:6" x14ac:dyDescent="0.2">
      <c r="A12812" s="10">
        <v>1249</v>
      </c>
      <c r="B12812" s="10" t="s">
        <v>15234</v>
      </c>
      <c r="C12812" s="10" t="s">
        <v>178</v>
      </c>
      <c r="D12812" s="10">
        <v>45147</v>
      </c>
      <c r="E12812" s="10" t="s">
        <v>15194</v>
      </c>
      <c r="F12812" s="10">
        <v>3306</v>
      </c>
    </row>
    <row r="12813" spans="1:6" x14ac:dyDescent="0.2">
      <c r="A12813" s="10">
        <v>1252</v>
      </c>
      <c r="B12813" s="10" t="s">
        <v>15235</v>
      </c>
      <c r="C12813" s="10" t="s">
        <v>178</v>
      </c>
      <c r="D12813" s="10">
        <v>45147</v>
      </c>
      <c r="E12813" s="10" t="s">
        <v>15194</v>
      </c>
      <c r="F12813" s="10">
        <v>84332</v>
      </c>
    </row>
    <row r="12814" spans="1:6" x14ac:dyDescent="0.2">
      <c r="A12814" s="10">
        <v>1260</v>
      </c>
      <c r="B12814" s="10" t="s">
        <v>15236</v>
      </c>
      <c r="C12814" s="10" t="s">
        <v>178</v>
      </c>
      <c r="D12814" s="10">
        <v>45147</v>
      </c>
      <c r="E12814" s="10" t="s">
        <v>15194</v>
      </c>
      <c r="F12814" s="10">
        <v>36250</v>
      </c>
    </row>
    <row r="12815" spans="1:6" x14ac:dyDescent="0.2">
      <c r="A12815" s="10">
        <v>1262</v>
      </c>
      <c r="B12815" s="10" t="s">
        <v>15237</v>
      </c>
      <c r="C12815" s="10" t="s">
        <v>178</v>
      </c>
      <c r="D12815" s="10">
        <v>45147</v>
      </c>
      <c r="E12815" s="10" t="s">
        <v>15194</v>
      </c>
      <c r="F12815" s="10">
        <v>13900</v>
      </c>
    </row>
    <row r="12816" spans="1:6" x14ac:dyDescent="0.2">
      <c r="A12816" s="10">
        <v>1263</v>
      </c>
      <c r="B12816" s="10" t="s">
        <v>15238</v>
      </c>
      <c r="C12816" s="10" t="s">
        <v>178</v>
      </c>
      <c r="D12816" s="10">
        <v>45148</v>
      </c>
      <c r="E12816" s="10" t="s">
        <v>15194</v>
      </c>
      <c r="F12816" s="10">
        <v>10742</v>
      </c>
    </row>
    <row r="12817" spans="1:6" x14ac:dyDescent="0.2">
      <c r="A12817" s="10">
        <v>92</v>
      </c>
      <c r="B12817" s="10" t="s">
        <v>15239</v>
      </c>
      <c r="C12817" s="10" t="s">
        <v>171</v>
      </c>
      <c r="D12817" s="10">
        <v>45148</v>
      </c>
      <c r="E12817" s="10" t="s">
        <v>15194</v>
      </c>
      <c r="F12817" s="10">
        <v>1392</v>
      </c>
    </row>
    <row r="12818" spans="1:6" x14ac:dyDescent="0.2">
      <c r="A12818" s="10">
        <v>102997</v>
      </c>
      <c r="B12818" s="10" t="s">
        <v>15240</v>
      </c>
      <c r="C12818" s="10" t="s">
        <v>178</v>
      </c>
      <c r="D12818" s="10">
        <v>45148</v>
      </c>
      <c r="E12818" s="10" t="s">
        <v>15194</v>
      </c>
      <c r="F12818" s="10">
        <v>172840</v>
      </c>
    </row>
    <row r="12819" spans="1:6" x14ac:dyDescent="0.2">
      <c r="A12819" s="10">
        <v>1304</v>
      </c>
      <c r="B12819" s="10" t="s">
        <v>15241</v>
      </c>
      <c r="C12819" s="10" t="s">
        <v>178</v>
      </c>
      <c r="D12819" s="10">
        <v>45148</v>
      </c>
      <c r="E12819" s="10" t="s">
        <v>15194</v>
      </c>
      <c r="F12819" s="10">
        <v>50404</v>
      </c>
    </row>
    <row r="12820" spans="1:6" x14ac:dyDescent="0.2">
      <c r="A12820" s="10">
        <v>102749</v>
      </c>
      <c r="B12820" s="10" t="s">
        <v>15242</v>
      </c>
      <c r="C12820" s="10" t="s">
        <v>4532</v>
      </c>
      <c r="D12820" s="10">
        <v>45148</v>
      </c>
      <c r="E12820" s="10" t="s">
        <v>15194</v>
      </c>
      <c r="F12820" s="10">
        <v>15000</v>
      </c>
    </row>
    <row r="12821" spans="1:6" x14ac:dyDescent="0.2">
      <c r="A12821" s="10">
        <v>76</v>
      </c>
      <c r="B12821" s="10" t="s">
        <v>15243</v>
      </c>
      <c r="C12821" s="10" t="s">
        <v>178</v>
      </c>
      <c r="D12821" s="10">
        <v>45148</v>
      </c>
      <c r="E12821" s="10" t="s">
        <v>15194</v>
      </c>
      <c r="F12821" s="10">
        <v>60900</v>
      </c>
    </row>
    <row r="12822" spans="1:6" x14ac:dyDescent="0.2">
      <c r="A12822" s="10">
        <v>75</v>
      </c>
      <c r="B12822" s="10" t="s">
        <v>15244</v>
      </c>
      <c r="C12822" s="10" t="s">
        <v>178</v>
      </c>
      <c r="D12822" s="10">
        <v>45148</v>
      </c>
      <c r="E12822" s="10" t="s">
        <v>15194</v>
      </c>
      <c r="F12822" s="10">
        <v>60900</v>
      </c>
    </row>
    <row r="12823" spans="1:6" x14ac:dyDescent="0.2">
      <c r="A12823" s="10">
        <v>102629</v>
      </c>
      <c r="B12823" s="10" t="s">
        <v>15245</v>
      </c>
      <c r="C12823" s="10" t="s">
        <v>4481</v>
      </c>
      <c r="D12823" s="10">
        <v>45148</v>
      </c>
      <c r="E12823" s="10" t="s">
        <v>15194</v>
      </c>
      <c r="F12823" s="10">
        <v>99162.81</v>
      </c>
    </row>
    <row r="12824" spans="1:6" x14ac:dyDescent="0.2">
      <c r="A12824" s="10">
        <v>687</v>
      </c>
      <c r="B12824" s="10" t="s">
        <v>15246</v>
      </c>
      <c r="C12824" s="10" t="s">
        <v>183</v>
      </c>
      <c r="D12824" s="10">
        <v>45148</v>
      </c>
      <c r="E12824" s="10" t="s">
        <v>15194</v>
      </c>
      <c r="F12824" s="10">
        <v>13466</v>
      </c>
    </row>
    <row r="12825" spans="1:6" x14ac:dyDescent="0.2">
      <c r="A12825" s="10">
        <v>16</v>
      </c>
      <c r="B12825" s="10" t="s">
        <v>15247</v>
      </c>
      <c r="C12825" s="10" t="s">
        <v>178</v>
      </c>
      <c r="D12825" s="10">
        <v>45148</v>
      </c>
      <c r="E12825" s="10" t="s">
        <v>15194</v>
      </c>
      <c r="F12825" s="10">
        <v>592</v>
      </c>
    </row>
    <row r="12826" spans="1:6" x14ac:dyDescent="0.2">
      <c r="A12826" s="10">
        <v>58</v>
      </c>
      <c r="B12826" s="10" t="s">
        <v>15248</v>
      </c>
      <c r="C12826" s="10" t="s">
        <v>171</v>
      </c>
      <c r="D12826" s="10">
        <v>45148</v>
      </c>
      <c r="E12826" s="10" t="s">
        <v>15194</v>
      </c>
      <c r="F12826" s="10">
        <v>2240</v>
      </c>
    </row>
    <row r="12827" spans="1:6" x14ac:dyDescent="0.2">
      <c r="A12827" s="10">
        <v>104</v>
      </c>
      <c r="B12827" s="10" t="s">
        <v>15249</v>
      </c>
      <c r="C12827" s="10" t="s">
        <v>171</v>
      </c>
      <c r="D12827" s="10">
        <v>45148</v>
      </c>
      <c r="E12827" s="10" t="s">
        <v>15194</v>
      </c>
      <c r="F12827" s="10">
        <v>1400</v>
      </c>
    </row>
    <row r="12828" spans="1:6" x14ac:dyDescent="0.2">
      <c r="A12828" s="10">
        <v>431</v>
      </c>
      <c r="B12828" s="10" t="s">
        <v>15250</v>
      </c>
      <c r="C12828" s="10" t="s">
        <v>178</v>
      </c>
      <c r="D12828" s="10">
        <v>45154</v>
      </c>
      <c r="E12828" s="10" t="s">
        <v>15194</v>
      </c>
      <c r="F12828" s="10">
        <v>812</v>
      </c>
    </row>
    <row r="12829" spans="1:6" x14ac:dyDescent="0.2">
      <c r="A12829" s="10">
        <v>103115</v>
      </c>
      <c r="B12829" s="10" t="s">
        <v>15250</v>
      </c>
      <c r="C12829" s="10" t="s">
        <v>178</v>
      </c>
      <c r="D12829" s="10">
        <v>45161</v>
      </c>
      <c r="E12829" s="10" t="s">
        <v>15194</v>
      </c>
      <c r="F12829" s="10">
        <v>812</v>
      </c>
    </row>
    <row r="12830" spans="1:6" x14ac:dyDescent="0.2">
      <c r="A12830" s="10">
        <v>506</v>
      </c>
      <c r="B12830" s="10" t="s">
        <v>15251</v>
      </c>
      <c r="C12830" s="10" t="s">
        <v>178</v>
      </c>
      <c r="D12830" s="10">
        <v>45161</v>
      </c>
      <c r="E12830" s="10" t="s">
        <v>15194</v>
      </c>
      <c r="F12830" s="10">
        <v>10150</v>
      </c>
    </row>
    <row r="12831" spans="1:6" x14ac:dyDescent="0.2">
      <c r="A12831" s="10">
        <v>1166</v>
      </c>
      <c r="B12831" s="10" t="s">
        <v>15252</v>
      </c>
      <c r="C12831" s="10" t="s">
        <v>178</v>
      </c>
      <c r="D12831" s="10">
        <v>45434</v>
      </c>
      <c r="E12831" s="10" t="s">
        <v>10909</v>
      </c>
      <c r="F12831" s="10">
        <v>7827</v>
      </c>
    </row>
    <row r="12832" spans="1:6" x14ac:dyDescent="0.2">
      <c r="A12832" s="10">
        <v>102289</v>
      </c>
      <c r="B12832" s="10" t="s">
        <v>15253</v>
      </c>
      <c r="C12832" s="10" t="s">
        <v>178</v>
      </c>
      <c r="D12832" s="10">
        <v>45161</v>
      </c>
      <c r="E12832" s="10" t="s">
        <v>15194</v>
      </c>
      <c r="F12832" s="10">
        <v>158808</v>
      </c>
    </row>
    <row r="12833" spans="1:6" x14ac:dyDescent="0.2">
      <c r="A12833" s="10">
        <v>102160</v>
      </c>
      <c r="B12833" s="10" t="s">
        <v>15254</v>
      </c>
      <c r="C12833" s="10" t="s">
        <v>171</v>
      </c>
      <c r="D12833" s="10">
        <v>45434</v>
      </c>
      <c r="E12833" s="10" t="s">
        <v>10909</v>
      </c>
      <c r="F12833" s="10">
        <v>6578</v>
      </c>
    </row>
    <row r="12834" spans="1:6" x14ac:dyDescent="0.2">
      <c r="A12834" s="10">
        <v>101705</v>
      </c>
      <c r="B12834" s="10" t="s">
        <v>15255</v>
      </c>
      <c r="C12834" s="10" t="s">
        <v>178</v>
      </c>
      <c r="D12834" s="10">
        <v>45434</v>
      </c>
      <c r="E12834" s="10" t="s">
        <v>10909</v>
      </c>
      <c r="F12834" s="10">
        <v>2200</v>
      </c>
    </row>
    <row r="12835" spans="1:6" x14ac:dyDescent="0.2">
      <c r="A12835" s="10">
        <v>102089</v>
      </c>
      <c r="B12835" s="10" t="s">
        <v>15256</v>
      </c>
      <c r="C12835" s="10" t="s">
        <v>15257</v>
      </c>
      <c r="D12835" s="10">
        <v>45434</v>
      </c>
      <c r="E12835" s="10" t="s">
        <v>10909</v>
      </c>
      <c r="F12835" s="10">
        <v>40600</v>
      </c>
    </row>
    <row r="12836" spans="1:6" x14ac:dyDescent="0.2">
      <c r="A12836" s="10">
        <v>90001</v>
      </c>
      <c r="B12836" s="10" t="s">
        <v>15258</v>
      </c>
      <c r="C12836" s="10" t="s">
        <v>15259</v>
      </c>
      <c r="D12836" s="10">
        <v>45434</v>
      </c>
      <c r="E12836" s="10" t="s">
        <v>10909</v>
      </c>
      <c r="F12836" s="10">
        <v>1674577272.6600001</v>
      </c>
    </row>
    <row r="12837" spans="1:6" x14ac:dyDescent="0.2">
      <c r="A12837" s="10">
        <v>298</v>
      </c>
      <c r="B12837" s="10" t="s">
        <v>15260</v>
      </c>
      <c r="C12837" s="10" t="s">
        <v>178</v>
      </c>
      <c r="D12837" s="10">
        <v>45434</v>
      </c>
      <c r="E12837" s="10" t="s">
        <v>10909</v>
      </c>
      <c r="F12837" s="10">
        <v>5300</v>
      </c>
    </row>
    <row r="12838" spans="1:6" x14ac:dyDescent="0.2">
      <c r="A12838" s="10">
        <v>100751</v>
      </c>
      <c r="B12838" s="10" t="s">
        <v>15261</v>
      </c>
      <c r="C12838" s="10" t="s">
        <v>4532</v>
      </c>
      <c r="D12838" s="10">
        <v>45161</v>
      </c>
      <c r="E12838" s="10" t="s">
        <v>15194</v>
      </c>
      <c r="F12838" s="10">
        <v>209440</v>
      </c>
    </row>
    <row r="12839" spans="1:6" x14ac:dyDescent="0.2">
      <c r="A12839" s="10">
        <v>8</v>
      </c>
      <c r="B12839" s="10" t="s">
        <v>15262</v>
      </c>
      <c r="C12839" s="10" t="s">
        <v>178</v>
      </c>
      <c r="D12839" s="10">
        <v>45162</v>
      </c>
      <c r="E12839" s="10" t="s">
        <v>15194</v>
      </c>
      <c r="F12839" s="10">
        <v>17000</v>
      </c>
    </row>
    <row r="12840" spans="1:6" x14ac:dyDescent="0.2">
      <c r="A12840" s="10">
        <v>3024</v>
      </c>
      <c r="B12840" s="10" t="s">
        <v>15263</v>
      </c>
      <c r="C12840" s="10" t="s">
        <v>178</v>
      </c>
      <c r="D12840" s="10">
        <v>45162</v>
      </c>
      <c r="E12840" s="10" t="s">
        <v>15194</v>
      </c>
      <c r="F12840" s="10">
        <v>5614</v>
      </c>
    </row>
    <row r="12841" spans="1:6" x14ac:dyDescent="0.2">
      <c r="A12841" s="10">
        <v>3362</v>
      </c>
      <c r="B12841" s="10" t="s">
        <v>15264</v>
      </c>
      <c r="C12841" s="10" t="s">
        <v>178</v>
      </c>
      <c r="D12841" s="10">
        <v>45162</v>
      </c>
      <c r="E12841" s="10" t="s">
        <v>15194</v>
      </c>
      <c r="F12841" s="10">
        <v>13319</v>
      </c>
    </row>
    <row r="12842" spans="1:6" x14ac:dyDescent="0.2">
      <c r="A12842" s="10">
        <v>100266</v>
      </c>
      <c r="B12842" s="10" t="s">
        <v>15265</v>
      </c>
      <c r="C12842" s="10" t="s">
        <v>178</v>
      </c>
      <c r="D12842" s="10">
        <v>45163</v>
      </c>
      <c r="E12842" s="10" t="s">
        <v>15194</v>
      </c>
      <c r="F12842" s="10">
        <v>383</v>
      </c>
    </row>
    <row r="12843" spans="1:6" x14ac:dyDescent="0.2">
      <c r="A12843" s="10">
        <v>105700</v>
      </c>
      <c r="B12843" s="10" t="s">
        <v>15266</v>
      </c>
      <c r="C12843" s="10" t="s">
        <v>178</v>
      </c>
      <c r="D12843" s="10">
        <v>45162</v>
      </c>
      <c r="E12843" s="10" t="s">
        <v>15194</v>
      </c>
      <c r="F12843" s="10">
        <v>102879</v>
      </c>
    </row>
    <row r="12844" spans="1:6" x14ac:dyDescent="0.2">
      <c r="A12844" s="10">
        <v>108441</v>
      </c>
      <c r="B12844" s="10" t="s">
        <v>15267</v>
      </c>
      <c r="C12844" s="10" t="s">
        <v>15259</v>
      </c>
      <c r="D12844" s="10">
        <v>45162</v>
      </c>
      <c r="E12844" s="10" t="s">
        <v>15194</v>
      </c>
      <c r="F12844" s="10">
        <v>529598130</v>
      </c>
    </row>
    <row r="12845" spans="1:6" x14ac:dyDescent="0.2">
      <c r="A12845" s="10">
        <v>103505</v>
      </c>
      <c r="B12845" s="10" t="s">
        <v>15268</v>
      </c>
      <c r="C12845" s="10" t="s">
        <v>15257</v>
      </c>
      <c r="D12845" s="10">
        <v>45162</v>
      </c>
      <c r="E12845" s="10" t="s">
        <v>15194</v>
      </c>
      <c r="F12845" s="10">
        <v>431520</v>
      </c>
    </row>
    <row r="12846" spans="1:6" x14ac:dyDescent="0.2">
      <c r="A12846" s="10">
        <v>100592</v>
      </c>
      <c r="B12846" s="10" t="s">
        <v>15269</v>
      </c>
      <c r="C12846" s="10" t="s">
        <v>171</v>
      </c>
      <c r="D12846" s="10">
        <v>45162</v>
      </c>
      <c r="E12846" s="10" t="s">
        <v>15194</v>
      </c>
      <c r="F12846" s="10">
        <v>23169</v>
      </c>
    </row>
    <row r="12847" spans="1:6" x14ac:dyDescent="0.2">
      <c r="A12847" s="10">
        <v>1582</v>
      </c>
      <c r="B12847" s="10" t="s">
        <v>15270</v>
      </c>
      <c r="C12847" s="10" t="s">
        <v>171</v>
      </c>
      <c r="D12847" s="10">
        <v>45162</v>
      </c>
      <c r="E12847" s="10" t="s">
        <v>15194</v>
      </c>
      <c r="F12847" s="10">
        <v>5220</v>
      </c>
    </row>
    <row r="12848" spans="1:6" x14ac:dyDescent="0.2">
      <c r="A12848" s="10">
        <v>102</v>
      </c>
      <c r="B12848" s="10" t="s">
        <v>15271</v>
      </c>
      <c r="C12848" s="10" t="s">
        <v>183</v>
      </c>
      <c r="D12848" s="10">
        <v>45162</v>
      </c>
      <c r="E12848" s="10" t="s">
        <v>15194</v>
      </c>
      <c r="F12848" s="10">
        <v>81200</v>
      </c>
    </row>
    <row r="12849" spans="1:6" x14ac:dyDescent="0.2">
      <c r="A12849" s="10">
        <v>90</v>
      </c>
      <c r="B12849" s="10" t="s">
        <v>15272</v>
      </c>
      <c r="C12849" s="10" t="s">
        <v>183</v>
      </c>
      <c r="D12849" s="10">
        <v>45162</v>
      </c>
      <c r="E12849" s="10" t="s">
        <v>15194</v>
      </c>
      <c r="F12849" s="10">
        <v>72500</v>
      </c>
    </row>
    <row r="12850" spans="1:6" x14ac:dyDescent="0.2">
      <c r="A12850" s="10">
        <v>106681</v>
      </c>
      <c r="B12850" s="10" t="s">
        <v>15273</v>
      </c>
      <c r="C12850" s="10" t="s">
        <v>15257</v>
      </c>
      <c r="D12850" s="10">
        <v>45162</v>
      </c>
      <c r="E12850" s="10" t="s">
        <v>15194</v>
      </c>
      <c r="F12850" s="10">
        <v>471240</v>
      </c>
    </row>
    <row r="12851" spans="1:6" x14ac:dyDescent="0.2">
      <c r="A12851" s="10">
        <v>106683</v>
      </c>
      <c r="B12851" s="10" t="s">
        <v>15274</v>
      </c>
      <c r="C12851" s="10" t="s">
        <v>178</v>
      </c>
      <c r="D12851" s="10">
        <v>45162</v>
      </c>
      <c r="E12851" s="10" t="s">
        <v>15194</v>
      </c>
      <c r="F12851" s="10">
        <v>592620</v>
      </c>
    </row>
    <row r="12852" spans="1:6" x14ac:dyDescent="0.2">
      <c r="A12852" s="10">
        <v>136</v>
      </c>
      <c r="B12852" s="10" t="s">
        <v>15275</v>
      </c>
      <c r="C12852" s="10" t="s">
        <v>178</v>
      </c>
      <c r="D12852" s="10">
        <v>45162</v>
      </c>
      <c r="E12852" s="10" t="s">
        <v>15194</v>
      </c>
      <c r="F12852" s="10">
        <v>92138</v>
      </c>
    </row>
    <row r="12853" spans="1:6" x14ac:dyDescent="0.2">
      <c r="A12853" s="10">
        <v>319</v>
      </c>
      <c r="B12853" s="10" t="s">
        <v>15276</v>
      </c>
      <c r="C12853" s="10" t="s">
        <v>178</v>
      </c>
      <c r="D12853" s="10">
        <v>45163</v>
      </c>
      <c r="E12853" s="10" t="s">
        <v>15194</v>
      </c>
      <c r="F12853" s="10">
        <v>3036</v>
      </c>
    </row>
    <row r="12854" spans="1:6" x14ac:dyDescent="0.2">
      <c r="A12854" s="10">
        <v>1322</v>
      </c>
      <c r="B12854" s="10" t="s">
        <v>15277</v>
      </c>
      <c r="C12854" s="10" t="s">
        <v>178</v>
      </c>
      <c r="D12854" s="10">
        <v>45162</v>
      </c>
      <c r="E12854" s="10" t="s">
        <v>15194</v>
      </c>
      <c r="F12854" s="10">
        <v>12000</v>
      </c>
    </row>
    <row r="12855" spans="1:6" x14ac:dyDescent="0.2">
      <c r="A12855" s="10">
        <v>102316</v>
      </c>
      <c r="B12855" s="10" t="s">
        <v>15278</v>
      </c>
      <c r="C12855" s="10" t="s">
        <v>178</v>
      </c>
      <c r="D12855" s="10">
        <v>45162</v>
      </c>
      <c r="E12855" s="10" t="s">
        <v>15194</v>
      </c>
      <c r="F12855" s="10">
        <v>8900</v>
      </c>
    </row>
    <row r="12856" spans="1:6" x14ac:dyDescent="0.2">
      <c r="A12856" s="10">
        <v>1316</v>
      </c>
      <c r="B12856" s="10" t="s">
        <v>15279</v>
      </c>
      <c r="C12856" s="10" t="s">
        <v>178</v>
      </c>
      <c r="D12856" s="10">
        <v>45162</v>
      </c>
      <c r="E12856" s="10" t="s">
        <v>15194</v>
      </c>
      <c r="F12856" s="10">
        <v>1361</v>
      </c>
    </row>
    <row r="12857" spans="1:6" x14ac:dyDescent="0.2">
      <c r="A12857" s="10">
        <v>168</v>
      </c>
      <c r="B12857" s="10" t="s">
        <v>15280</v>
      </c>
      <c r="C12857" s="10" t="s">
        <v>178</v>
      </c>
      <c r="D12857" s="10">
        <v>45162</v>
      </c>
      <c r="E12857" s="10" t="s">
        <v>15194</v>
      </c>
      <c r="F12857" s="10">
        <v>2353</v>
      </c>
    </row>
    <row r="12858" spans="1:6" x14ac:dyDescent="0.2">
      <c r="A12858" s="10">
        <v>171</v>
      </c>
      <c r="B12858" s="10" t="s">
        <v>15281</v>
      </c>
      <c r="C12858" s="10" t="s">
        <v>178</v>
      </c>
      <c r="D12858" s="10">
        <v>45162</v>
      </c>
      <c r="E12858" s="10" t="s">
        <v>15194</v>
      </c>
      <c r="F12858" s="10">
        <v>8408</v>
      </c>
    </row>
    <row r="12859" spans="1:6" x14ac:dyDescent="0.2">
      <c r="A12859" s="10">
        <v>312</v>
      </c>
      <c r="B12859" s="10" t="s">
        <v>15282</v>
      </c>
      <c r="C12859" s="10" t="s">
        <v>178</v>
      </c>
      <c r="D12859" s="10">
        <v>45162</v>
      </c>
      <c r="E12859" s="10" t="s">
        <v>15194</v>
      </c>
      <c r="F12859" s="10">
        <v>6037</v>
      </c>
    </row>
    <row r="12860" spans="1:6" x14ac:dyDescent="0.2">
      <c r="A12860" s="10">
        <v>314</v>
      </c>
      <c r="B12860" s="10" t="s">
        <v>15283</v>
      </c>
      <c r="C12860" s="10" t="s">
        <v>178</v>
      </c>
      <c r="D12860" s="10">
        <v>45163</v>
      </c>
      <c r="E12860" s="10" t="s">
        <v>15194</v>
      </c>
      <c r="F12860" s="10">
        <v>7528</v>
      </c>
    </row>
    <row r="12861" spans="1:6" x14ac:dyDescent="0.2">
      <c r="A12861" s="10">
        <v>73</v>
      </c>
      <c r="B12861" s="10" t="s">
        <v>15284</v>
      </c>
      <c r="C12861" s="10" t="s">
        <v>178</v>
      </c>
      <c r="D12861" s="10">
        <v>45163</v>
      </c>
      <c r="E12861" s="10" t="s">
        <v>15194</v>
      </c>
      <c r="F12861" s="10">
        <v>45692</v>
      </c>
    </row>
    <row r="12862" spans="1:6" x14ac:dyDescent="0.2">
      <c r="A12862" s="10">
        <v>274</v>
      </c>
      <c r="B12862" s="10" t="s">
        <v>15285</v>
      </c>
      <c r="C12862" s="10" t="s">
        <v>178</v>
      </c>
      <c r="D12862" s="10">
        <v>45163</v>
      </c>
      <c r="E12862" s="10" t="s">
        <v>15194</v>
      </c>
      <c r="F12862" s="10">
        <v>70000</v>
      </c>
    </row>
    <row r="12863" spans="1:6" x14ac:dyDescent="0.2">
      <c r="A12863" s="10">
        <v>108</v>
      </c>
      <c r="B12863" s="10" t="s">
        <v>15286</v>
      </c>
      <c r="C12863" s="10" t="s">
        <v>183</v>
      </c>
      <c r="D12863" s="10">
        <v>45163</v>
      </c>
      <c r="E12863" s="10" t="s">
        <v>15194</v>
      </c>
      <c r="F12863" s="10">
        <v>32800</v>
      </c>
    </row>
    <row r="12864" spans="1:6" x14ac:dyDescent="0.2">
      <c r="A12864" s="10">
        <v>286</v>
      </c>
      <c r="B12864" s="10" t="s">
        <v>15287</v>
      </c>
      <c r="C12864" s="10" t="s">
        <v>183</v>
      </c>
      <c r="D12864" s="10">
        <v>45163</v>
      </c>
      <c r="E12864" s="10" t="s">
        <v>15194</v>
      </c>
      <c r="F12864" s="10">
        <v>98600</v>
      </c>
    </row>
    <row r="12865" spans="1:6" x14ac:dyDescent="0.2">
      <c r="A12865" s="10">
        <v>334</v>
      </c>
      <c r="B12865" s="10" t="s">
        <v>15288</v>
      </c>
      <c r="C12865" s="10" t="s">
        <v>183</v>
      </c>
      <c r="D12865" s="10">
        <v>45435</v>
      </c>
      <c r="E12865" s="10" t="s">
        <v>10909</v>
      </c>
      <c r="F12865" s="10">
        <v>69600</v>
      </c>
    </row>
    <row r="12866" spans="1:6" x14ac:dyDescent="0.2">
      <c r="A12866" s="10">
        <v>253</v>
      </c>
      <c r="B12866" s="10" t="s">
        <v>15289</v>
      </c>
      <c r="C12866" s="10" t="s">
        <v>183</v>
      </c>
      <c r="D12866" s="10">
        <v>45163</v>
      </c>
      <c r="E12866" s="10" t="s">
        <v>15194</v>
      </c>
      <c r="F12866" s="10">
        <v>25000</v>
      </c>
    </row>
    <row r="12867" spans="1:6" x14ac:dyDescent="0.2">
      <c r="A12867" s="10">
        <v>219</v>
      </c>
      <c r="B12867" s="10" t="s">
        <v>15290</v>
      </c>
      <c r="C12867" s="10" t="s">
        <v>183</v>
      </c>
      <c r="D12867" s="10">
        <v>45169</v>
      </c>
      <c r="E12867" s="10" t="s">
        <v>15194</v>
      </c>
      <c r="F12867" s="10">
        <v>24000</v>
      </c>
    </row>
    <row r="12868" spans="1:6" x14ac:dyDescent="0.2">
      <c r="A12868" s="10">
        <v>124</v>
      </c>
      <c r="B12868" s="10" t="s">
        <v>15291</v>
      </c>
      <c r="C12868" s="10" t="s">
        <v>183</v>
      </c>
      <c r="D12868" s="10">
        <v>45169</v>
      </c>
      <c r="E12868" s="10" t="s">
        <v>15194</v>
      </c>
      <c r="F12868" s="10">
        <v>37910</v>
      </c>
    </row>
    <row r="12869" spans="1:6" x14ac:dyDescent="0.2">
      <c r="A12869" s="10">
        <v>311</v>
      </c>
      <c r="B12869" s="10" t="s">
        <v>15292</v>
      </c>
      <c r="C12869" s="10" t="s">
        <v>183</v>
      </c>
      <c r="D12869" s="10">
        <v>45169</v>
      </c>
      <c r="E12869" s="10" t="s">
        <v>15194</v>
      </c>
      <c r="F12869" s="10">
        <v>85920</v>
      </c>
    </row>
    <row r="12870" spans="1:6" x14ac:dyDescent="0.2">
      <c r="A12870" s="10">
        <v>199</v>
      </c>
      <c r="B12870" s="10" t="s">
        <v>15293</v>
      </c>
      <c r="C12870" s="10" t="s">
        <v>183</v>
      </c>
      <c r="D12870" s="10">
        <v>45170</v>
      </c>
      <c r="E12870" s="10" t="s">
        <v>15194</v>
      </c>
      <c r="F12870" s="10">
        <v>22000</v>
      </c>
    </row>
    <row r="12871" spans="1:6" x14ac:dyDescent="0.2">
      <c r="A12871" s="10">
        <v>4000</v>
      </c>
      <c r="B12871" s="10" t="s">
        <v>15294</v>
      </c>
      <c r="C12871" s="10" t="s">
        <v>401</v>
      </c>
      <c r="D12871" s="10">
        <v>45170</v>
      </c>
      <c r="E12871" s="10" t="s">
        <v>15194</v>
      </c>
      <c r="F12871" s="10">
        <v>1758240</v>
      </c>
    </row>
    <row r="12872" spans="1:6" x14ac:dyDescent="0.2">
      <c r="A12872" s="10">
        <v>3999</v>
      </c>
      <c r="B12872" s="10" t="s">
        <v>15295</v>
      </c>
      <c r="C12872" s="10" t="s">
        <v>401</v>
      </c>
      <c r="D12872" s="10">
        <v>45434</v>
      </c>
      <c r="E12872" s="10" t="s">
        <v>10909</v>
      </c>
      <c r="F12872" s="10">
        <v>1100000</v>
      </c>
    </row>
    <row r="12873" spans="1:6" x14ac:dyDescent="0.2">
      <c r="A12873" s="10">
        <v>1549</v>
      </c>
      <c r="B12873" s="10" t="s">
        <v>15296</v>
      </c>
      <c r="C12873" s="10" t="s">
        <v>401</v>
      </c>
      <c r="D12873" s="10">
        <v>45434</v>
      </c>
      <c r="E12873" s="10" t="s">
        <v>10909</v>
      </c>
      <c r="F12873" s="10">
        <v>840000</v>
      </c>
    </row>
    <row r="12874" spans="1:6" x14ac:dyDescent="0.2">
      <c r="A12874" s="10">
        <v>101115</v>
      </c>
      <c r="B12874" s="10" t="s">
        <v>15297</v>
      </c>
      <c r="C12874" s="10" t="s">
        <v>5199</v>
      </c>
      <c r="D12874" s="10">
        <v>45254</v>
      </c>
      <c r="E12874" s="10" t="s">
        <v>15194</v>
      </c>
      <c r="F12874" s="10">
        <v>55017</v>
      </c>
    </row>
    <row r="12875" spans="1:6" x14ac:dyDescent="0.2">
      <c r="A12875" s="10">
        <v>3770</v>
      </c>
      <c r="B12875" s="10" t="s">
        <v>15298</v>
      </c>
      <c r="C12875" s="10" t="s">
        <v>401</v>
      </c>
      <c r="D12875" s="10">
        <v>45434</v>
      </c>
      <c r="E12875" s="10" t="s">
        <v>10909</v>
      </c>
      <c r="F12875" s="10">
        <v>1656775</v>
      </c>
    </row>
    <row r="12876" spans="1:6" x14ac:dyDescent="0.2">
      <c r="A12876" s="10">
        <v>9999</v>
      </c>
      <c r="B12876" s="10" t="s">
        <v>15299</v>
      </c>
      <c r="C12876" s="10" t="s">
        <v>15300</v>
      </c>
      <c r="D12876" s="10">
        <v>45257</v>
      </c>
      <c r="E12876" s="10" t="s">
        <v>15194</v>
      </c>
      <c r="F12876" s="10">
        <v>1.4</v>
      </c>
    </row>
    <row r="12877" spans="1:6" x14ac:dyDescent="0.2">
      <c r="A12877" s="10">
        <v>3779</v>
      </c>
      <c r="B12877" s="10" t="s">
        <v>15301</v>
      </c>
      <c r="C12877" s="10" t="s">
        <v>401</v>
      </c>
      <c r="D12877" s="10">
        <v>45257</v>
      </c>
      <c r="E12877" s="10" t="s">
        <v>15194</v>
      </c>
      <c r="F12877" s="10">
        <v>3363063</v>
      </c>
    </row>
    <row r="12878" spans="1:6" x14ac:dyDescent="0.2">
      <c r="A12878" s="10">
        <v>101116</v>
      </c>
      <c r="B12878" s="10" t="s">
        <v>15302</v>
      </c>
      <c r="C12878" s="10" t="s">
        <v>5199</v>
      </c>
      <c r="D12878" s="10">
        <v>45257</v>
      </c>
      <c r="E12878" s="10" t="s">
        <v>15194</v>
      </c>
      <c r="F12878" s="10">
        <v>92842</v>
      </c>
    </row>
    <row r="12879" spans="1:6" x14ac:dyDescent="0.2">
      <c r="A12879" s="10">
        <v>1008</v>
      </c>
      <c r="B12879" s="10" t="s">
        <v>15303</v>
      </c>
      <c r="C12879" s="10" t="s">
        <v>178</v>
      </c>
      <c r="D12879" s="10">
        <v>45257</v>
      </c>
      <c r="E12879" s="10" t="s">
        <v>15194</v>
      </c>
      <c r="F12879" s="10">
        <v>9200</v>
      </c>
    </row>
    <row r="12880" spans="1:6" x14ac:dyDescent="0.2">
      <c r="A12880" s="10">
        <v>100820</v>
      </c>
      <c r="B12880" s="10" t="s">
        <v>15304</v>
      </c>
      <c r="C12880" s="10" t="s">
        <v>178</v>
      </c>
      <c r="D12880" s="10">
        <v>45257</v>
      </c>
      <c r="E12880" s="10" t="s">
        <v>15194</v>
      </c>
      <c r="F12880" s="10">
        <v>3025987</v>
      </c>
    </row>
    <row r="12881" spans="1:6" x14ac:dyDescent="0.2">
      <c r="A12881" s="10">
        <v>100821</v>
      </c>
      <c r="B12881" s="10" t="s">
        <v>15305</v>
      </c>
      <c r="C12881" s="10" t="s">
        <v>178</v>
      </c>
      <c r="D12881" s="10">
        <v>45257</v>
      </c>
      <c r="E12881" s="10" t="s">
        <v>15194</v>
      </c>
      <c r="F12881" s="10">
        <v>2793723</v>
      </c>
    </row>
    <row r="12882" spans="1:6" x14ac:dyDescent="0.2">
      <c r="A12882" s="10">
        <v>102794</v>
      </c>
      <c r="B12882" s="10" t="s">
        <v>15306</v>
      </c>
      <c r="C12882" s="10" t="s">
        <v>178</v>
      </c>
      <c r="D12882" s="10">
        <v>45257</v>
      </c>
      <c r="E12882" s="10" t="s">
        <v>15194</v>
      </c>
      <c r="F12882" s="10">
        <v>1200000</v>
      </c>
    </row>
    <row r="12883" spans="1:6" x14ac:dyDescent="0.2">
      <c r="A12883" s="10">
        <v>1251</v>
      </c>
      <c r="B12883" s="10" t="s">
        <v>15307</v>
      </c>
      <c r="C12883" s="10" t="s">
        <v>4448</v>
      </c>
      <c r="D12883" s="10">
        <v>45257</v>
      </c>
      <c r="E12883" s="10" t="s">
        <v>15194</v>
      </c>
      <c r="F12883" s="10">
        <v>18937</v>
      </c>
    </row>
    <row r="12884" spans="1:6" x14ac:dyDescent="0.2">
      <c r="A12884" s="10">
        <v>100453</v>
      </c>
      <c r="B12884" s="10" t="s">
        <v>15308</v>
      </c>
      <c r="C12884" s="10" t="s">
        <v>178</v>
      </c>
      <c r="D12884" s="10">
        <v>45257</v>
      </c>
      <c r="E12884" s="10" t="s">
        <v>15194</v>
      </c>
      <c r="F12884" s="10">
        <v>56840</v>
      </c>
    </row>
    <row r="12885" spans="1:6" x14ac:dyDescent="0.2">
      <c r="A12885" s="10">
        <v>100424</v>
      </c>
      <c r="B12885" s="10" t="s">
        <v>15309</v>
      </c>
      <c r="C12885" s="10" t="s">
        <v>178</v>
      </c>
      <c r="D12885" s="10">
        <v>45257</v>
      </c>
      <c r="E12885" s="10" t="s">
        <v>15194</v>
      </c>
      <c r="F12885" s="10">
        <v>12180</v>
      </c>
    </row>
    <row r="12886" spans="1:6" x14ac:dyDescent="0.2">
      <c r="A12886" s="10">
        <v>105250</v>
      </c>
      <c r="B12886" s="10" t="s">
        <v>15310</v>
      </c>
      <c r="C12886" s="10" t="s">
        <v>178</v>
      </c>
      <c r="D12886" s="10">
        <v>45257</v>
      </c>
      <c r="E12886" s="10" t="s">
        <v>15194</v>
      </c>
      <c r="F12886" s="10">
        <v>417600</v>
      </c>
    </row>
    <row r="12887" spans="1:6" x14ac:dyDescent="0.2">
      <c r="A12887" s="10">
        <v>105239</v>
      </c>
      <c r="B12887" s="10" t="s">
        <v>15311</v>
      </c>
      <c r="C12887" s="10" t="s">
        <v>178</v>
      </c>
      <c r="D12887" s="10">
        <v>45266</v>
      </c>
      <c r="E12887" s="10" t="s">
        <v>15194</v>
      </c>
      <c r="F12887" s="10">
        <v>50000</v>
      </c>
    </row>
    <row r="12888" spans="1:6" x14ac:dyDescent="0.2">
      <c r="A12888" s="10">
        <v>105246</v>
      </c>
      <c r="B12888" s="10" t="s">
        <v>15312</v>
      </c>
      <c r="C12888" s="10" t="s">
        <v>178</v>
      </c>
      <c r="D12888" s="10">
        <v>45266</v>
      </c>
      <c r="E12888" s="10" t="s">
        <v>15194</v>
      </c>
      <c r="F12888" s="10">
        <v>120000</v>
      </c>
    </row>
    <row r="12889" spans="1:6" x14ac:dyDescent="0.2">
      <c r="A12889" s="10">
        <v>2170</v>
      </c>
      <c r="B12889" s="10" t="s">
        <v>15313</v>
      </c>
      <c r="C12889" s="10" t="s">
        <v>178</v>
      </c>
      <c r="D12889" s="10">
        <v>45266</v>
      </c>
      <c r="E12889" s="10" t="s">
        <v>15194</v>
      </c>
      <c r="F12889" s="10">
        <v>26300</v>
      </c>
    </row>
    <row r="12890" spans="1:6" x14ac:dyDescent="0.2">
      <c r="A12890" s="10">
        <v>100394</v>
      </c>
      <c r="B12890" s="10" t="s">
        <v>15314</v>
      </c>
      <c r="C12890" s="10" t="s">
        <v>168</v>
      </c>
      <c r="D12890" s="10">
        <v>45266</v>
      </c>
      <c r="E12890" s="10" t="s">
        <v>15194</v>
      </c>
      <c r="F12890" s="10">
        <v>4800</v>
      </c>
    </row>
    <row r="12891" spans="1:6" x14ac:dyDescent="0.2">
      <c r="A12891" s="10">
        <v>101801</v>
      </c>
      <c r="B12891" s="10" t="s">
        <v>15314</v>
      </c>
      <c r="C12891" s="10" t="s">
        <v>168</v>
      </c>
      <c r="D12891" s="10">
        <v>45266</v>
      </c>
      <c r="E12891" s="10" t="s">
        <v>15194</v>
      </c>
      <c r="F12891" s="10">
        <v>35000</v>
      </c>
    </row>
    <row r="12892" spans="1:6" x14ac:dyDescent="0.2">
      <c r="A12892" s="10">
        <v>101802</v>
      </c>
      <c r="B12892" s="10" t="s">
        <v>15315</v>
      </c>
      <c r="C12892" s="10" t="s">
        <v>168</v>
      </c>
      <c r="D12892" s="10">
        <v>45267</v>
      </c>
      <c r="E12892" s="10" t="s">
        <v>15194</v>
      </c>
      <c r="F12892" s="10">
        <v>20000</v>
      </c>
    </row>
    <row r="12893" spans="1:6" x14ac:dyDescent="0.2">
      <c r="A12893" s="10">
        <v>3826</v>
      </c>
      <c r="B12893" s="10" t="s">
        <v>15316</v>
      </c>
      <c r="C12893" s="10" t="s">
        <v>171</v>
      </c>
      <c r="D12893" s="10">
        <v>45267</v>
      </c>
      <c r="E12893" s="10" t="s">
        <v>15194</v>
      </c>
      <c r="F12893" s="10">
        <v>30000</v>
      </c>
    </row>
    <row r="12894" spans="1:6" x14ac:dyDescent="0.2">
      <c r="A12894" s="10">
        <v>3858</v>
      </c>
      <c r="B12894" s="10" t="s">
        <v>15317</v>
      </c>
      <c r="C12894" s="10" t="s">
        <v>178</v>
      </c>
      <c r="D12894" s="10">
        <v>45267</v>
      </c>
      <c r="E12894" s="10" t="s">
        <v>15194</v>
      </c>
      <c r="F12894" s="10">
        <v>150000</v>
      </c>
    </row>
    <row r="12895" spans="1:6" x14ac:dyDescent="0.2">
      <c r="A12895" s="10">
        <v>3853</v>
      </c>
      <c r="B12895" s="10" t="s">
        <v>15318</v>
      </c>
      <c r="C12895" s="10" t="s">
        <v>178</v>
      </c>
      <c r="D12895" s="10">
        <v>45267</v>
      </c>
      <c r="E12895" s="10" t="s">
        <v>15194</v>
      </c>
      <c r="F12895" s="10">
        <v>700000</v>
      </c>
    </row>
    <row r="12896" spans="1:6" x14ac:dyDescent="0.2">
      <c r="A12896" s="10">
        <v>3854</v>
      </c>
      <c r="B12896" s="10" t="s">
        <v>15319</v>
      </c>
      <c r="C12896" s="10" t="s">
        <v>178</v>
      </c>
      <c r="D12896" s="10">
        <v>45267</v>
      </c>
      <c r="E12896" s="10" t="s">
        <v>15194</v>
      </c>
      <c r="F12896" s="10">
        <v>650000</v>
      </c>
    </row>
    <row r="12897" spans="1:6" x14ac:dyDescent="0.2">
      <c r="A12897" s="10">
        <v>3855</v>
      </c>
      <c r="B12897" s="10" t="s">
        <v>15319</v>
      </c>
      <c r="C12897" s="10" t="s">
        <v>178</v>
      </c>
      <c r="D12897" s="10">
        <v>45267</v>
      </c>
      <c r="E12897" s="10" t="s">
        <v>15194</v>
      </c>
      <c r="F12897" s="10">
        <v>700000</v>
      </c>
    </row>
    <row r="12898" spans="1:6" x14ac:dyDescent="0.2">
      <c r="A12898" s="10">
        <v>3856</v>
      </c>
      <c r="B12898" s="10" t="s">
        <v>15319</v>
      </c>
      <c r="C12898" s="10" t="s">
        <v>178</v>
      </c>
      <c r="D12898" s="10">
        <v>45267</v>
      </c>
      <c r="E12898" s="10" t="s">
        <v>15194</v>
      </c>
      <c r="F12898" s="10">
        <v>750000</v>
      </c>
    </row>
    <row r="12899" spans="1:6" x14ac:dyDescent="0.2">
      <c r="A12899" s="10">
        <v>3857</v>
      </c>
      <c r="B12899" s="10" t="s">
        <v>15319</v>
      </c>
      <c r="C12899" s="10" t="s">
        <v>178</v>
      </c>
      <c r="D12899" s="10">
        <v>45267</v>
      </c>
      <c r="E12899" s="10" t="s">
        <v>15194</v>
      </c>
      <c r="F12899" s="10">
        <v>800000</v>
      </c>
    </row>
    <row r="12900" spans="1:6" x14ac:dyDescent="0.2">
      <c r="A12900" s="10">
        <v>3864</v>
      </c>
      <c r="B12900" s="10" t="s">
        <v>15320</v>
      </c>
      <c r="C12900" s="10" t="s">
        <v>178</v>
      </c>
      <c r="D12900" s="10">
        <v>45271</v>
      </c>
      <c r="E12900" s="10" t="s">
        <v>15194</v>
      </c>
      <c r="F12900" s="10">
        <v>550000</v>
      </c>
    </row>
    <row r="12901" spans="1:6" x14ac:dyDescent="0.2">
      <c r="A12901" s="10">
        <v>3827</v>
      </c>
      <c r="B12901" s="10" t="s">
        <v>15321</v>
      </c>
      <c r="C12901" s="10" t="s">
        <v>178</v>
      </c>
      <c r="D12901" s="10">
        <v>45271</v>
      </c>
      <c r="E12901" s="10" t="s">
        <v>15194</v>
      </c>
      <c r="F12901" s="10">
        <v>30000</v>
      </c>
    </row>
    <row r="12902" spans="1:6" x14ac:dyDescent="0.2">
      <c r="A12902" s="10">
        <v>3823</v>
      </c>
      <c r="B12902" s="10" t="s">
        <v>15322</v>
      </c>
      <c r="C12902" s="10" t="s">
        <v>178</v>
      </c>
      <c r="D12902" s="10">
        <v>45271</v>
      </c>
      <c r="E12902" s="10" t="s">
        <v>15194</v>
      </c>
      <c r="F12902" s="10">
        <v>15000</v>
      </c>
    </row>
    <row r="12903" spans="1:6" x14ac:dyDescent="0.2">
      <c r="A12903" s="10">
        <v>90036</v>
      </c>
      <c r="B12903" s="10" t="s">
        <v>15323</v>
      </c>
      <c r="C12903" s="10" t="s">
        <v>178</v>
      </c>
      <c r="D12903" s="10">
        <v>45271</v>
      </c>
      <c r="E12903" s="10" t="s">
        <v>15194</v>
      </c>
      <c r="F12903" s="10">
        <v>92800</v>
      </c>
    </row>
    <row r="12904" spans="1:6" x14ac:dyDescent="0.2">
      <c r="A12904" s="10">
        <v>108534</v>
      </c>
      <c r="B12904" s="10" t="s">
        <v>5377</v>
      </c>
      <c r="C12904" s="10" t="s">
        <v>178</v>
      </c>
      <c r="D12904" s="10">
        <v>45271</v>
      </c>
      <c r="E12904" s="10" t="s">
        <v>15194</v>
      </c>
      <c r="F12904" s="10">
        <v>2640</v>
      </c>
    </row>
    <row r="12905" spans="1:6" x14ac:dyDescent="0.2">
      <c r="A12905" s="10">
        <v>107303</v>
      </c>
      <c r="B12905" s="10" t="s">
        <v>15324</v>
      </c>
      <c r="C12905" s="10" t="s">
        <v>15257</v>
      </c>
      <c r="D12905" s="10">
        <v>45271</v>
      </c>
      <c r="E12905" s="10" t="s">
        <v>15194</v>
      </c>
      <c r="F12905" s="10">
        <v>120873.06</v>
      </c>
    </row>
    <row r="12906" spans="1:6" x14ac:dyDescent="0.2">
      <c r="A12906" s="10">
        <v>101128</v>
      </c>
      <c r="B12906" s="10" t="s">
        <v>15325</v>
      </c>
      <c r="C12906" s="10" t="s">
        <v>183</v>
      </c>
      <c r="D12906" s="10">
        <v>45271</v>
      </c>
      <c r="E12906" s="10" t="s">
        <v>15194</v>
      </c>
      <c r="F12906" s="10">
        <v>1350</v>
      </c>
    </row>
    <row r="12907" spans="1:6" x14ac:dyDescent="0.2">
      <c r="A12907" s="10">
        <v>101130</v>
      </c>
      <c r="B12907" s="10" t="s">
        <v>15326</v>
      </c>
      <c r="C12907" s="10" t="s">
        <v>183</v>
      </c>
      <c r="D12907" s="10">
        <v>45271</v>
      </c>
      <c r="E12907" s="10" t="s">
        <v>15194</v>
      </c>
      <c r="F12907" s="10">
        <v>6264</v>
      </c>
    </row>
    <row r="12908" spans="1:6" x14ac:dyDescent="0.2">
      <c r="A12908" s="10">
        <v>3219</v>
      </c>
      <c r="B12908" s="10" t="s">
        <v>15327</v>
      </c>
      <c r="C12908" s="10" t="s">
        <v>183</v>
      </c>
      <c r="D12908" s="10">
        <v>45271</v>
      </c>
      <c r="E12908" s="10" t="s">
        <v>15194</v>
      </c>
      <c r="F12908" s="10">
        <v>2000</v>
      </c>
    </row>
    <row r="12909" spans="1:6" x14ac:dyDescent="0.2">
      <c r="A12909" s="10">
        <v>1639</v>
      </c>
      <c r="B12909" s="10" t="s">
        <v>15328</v>
      </c>
      <c r="C12909" s="10" t="s">
        <v>183</v>
      </c>
      <c r="D12909" s="10">
        <v>45271</v>
      </c>
      <c r="E12909" s="10" t="s">
        <v>15194</v>
      </c>
      <c r="F12909" s="10">
        <v>3542</v>
      </c>
    </row>
    <row r="12910" spans="1:6" x14ac:dyDescent="0.2">
      <c r="A12910" s="10">
        <v>102852</v>
      </c>
      <c r="B12910" s="10" t="s">
        <v>15328</v>
      </c>
      <c r="C12910" s="10" t="s">
        <v>751</v>
      </c>
      <c r="D12910" s="10">
        <v>45271</v>
      </c>
      <c r="E12910" s="10" t="s">
        <v>15194</v>
      </c>
      <c r="F12910" s="10">
        <v>1000</v>
      </c>
    </row>
    <row r="12911" spans="1:6" x14ac:dyDescent="0.2">
      <c r="A12911" s="10">
        <v>105912</v>
      </c>
      <c r="B12911" s="10" t="s">
        <v>15329</v>
      </c>
      <c r="C12911" s="10" t="s">
        <v>15257</v>
      </c>
      <c r="D12911" s="10">
        <v>45271</v>
      </c>
      <c r="E12911" s="10" t="s">
        <v>15194</v>
      </c>
      <c r="F12911" s="10">
        <v>91640</v>
      </c>
    </row>
    <row r="12912" spans="1:6" x14ac:dyDescent="0.2">
      <c r="A12912" s="10">
        <v>101621</v>
      </c>
      <c r="B12912" s="10" t="s">
        <v>15330</v>
      </c>
      <c r="C12912" s="10" t="s">
        <v>178</v>
      </c>
      <c r="D12912" s="10">
        <v>45271</v>
      </c>
      <c r="E12912" s="10" t="s">
        <v>15194</v>
      </c>
      <c r="F12912" s="10">
        <v>115000</v>
      </c>
    </row>
    <row r="12913" spans="1:6" x14ac:dyDescent="0.2">
      <c r="A12913" s="10">
        <v>104088</v>
      </c>
      <c r="B12913" s="10" t="s">
        <v>15331</v>
      </c>
      <c r="C12913" s="10" t="s">
        <v>4484</v>
      </c>
      <c r="D12913" s="10">
        <v>45271</v>
      </c>
      <c r="E12913" s="10" t="s">
        <v>15194</v>
      </c>
      <c r="F12913" s="10">
        <v>88083</v>
      </c>
    </row>
    <row r="12914" spans="1:6" x14ac:dyDescent="0.2">
      <c r="A12914" s="10">
        <v>102925</v>
      </c>
      <c r="B12914" s="10" t="s">
        <v>15332</v>
      </c>
      <c r="C12914" s="10" t="s">
        <v>171</v>
      </c>
      <c r="D12914" s="10">
        <v>45271</v>
      </c>
      <c r="E12914" s="10" t="s">
        <v>15194</v>
      </c>
      <c r="F12914" s="10">
        <v>15155</v>
      </c>
    </row>
    <row r="12915" spans="1:6" x14ac:dyDescent="0.2">
      <c r="A12915" s="10">
        <v>105911</v>
      </c>
      <c r="B12915" s="10" t="s">
        <v>15333</v>
      </c>
      <c r="C12915" s="10" t="s">
        <v>15257</v>
      </c>
      <c r="D12915" s="10">
        <v>45271</v>
      </c>
      <c r="E12915" s="10" t="s">
        <v>15194</v>
      </c>
      <c r="F12915" s="10">
        <v>49880</v>
      </c>
    </row>
    <row r="12916" spans="1:6" x14ac:dyDescent="0.2">
      <c r="A12916" s="10">
        <v>1173</v>
      </c>
      <c r="B12916" s="10" t="s">
        <v>15334</v>
      </c>
      <c r="C12916" s="10" t="s">
        <v>178</v>
      </c>
      <c r="D12916" s="10">
        <v>45271</v>
      </c>
      <c r="E12916" s="10" t="s">
        <v>15194</v>
      </c>
      <c r="F12916" s="10">
        <v>5097</v>
      </c>
    </row>
    <row r="12917" spans="1:6" x14ac:dyDescent="0.2">
      <c r="A12917" s="10">
        <v>105906</v>
      </c>
      <c r="B12917" s="10" t="s">
        <v>15335</v>
      </c>
      <c r="C12917" s="10" t="s">
        <v>15257</v>
      </c>
      <c r="D12917" s="10">
        <v>45271</v>
      </c>
      <c r="E12917" s="10" t="s">
        <v>15194</v>
      </c>
      <c r="F12917" s="10">
        <v>42920</v>
      </c>
    </row>
    <row r="12918" spans="1:6" x14ac:dyDescent="0.2">
      <c r="A12918" s="10">
        <v>105908</v>
      </c>
      <c r="B12918" s="10" t="s">
        <v>15336</v>
      </c>
      <c r="C12918" s="10" t="s">
        <v>15257</v>
      </c>
      <c r="D12918" s="10">
        <v>45271</v>
      </c>
      <c r="E12918" s="10" t="s">
        <v>15194</v>
      </c>
      <c r="F12918" s="10">
        <v>9280</v>
      </c>
    </row>
    <row r="12919" spans="1:6" x14ac:dyDescent="0.2">
      <c r="A12919" s="10">
        <v>105905</v>
      </c>
      <c r="B12919" s="10" t="s">
        <v>15337</v>
      </c>
      <c r="C12919" s="10" t="s">
        <v>15257</v>
      </c>
      <c r="D12919" s="10">
        <v>45282</v>
      </c>
      <c r="E12919" s="10" t="s">
        <v>15194</v>
      </c>
      <c r="F12919" s="10">
        <v>18560</v>
      </c>
    </row>
    <row r="12920" spans="1:6" x14ac:dyDescent="0.2">
      <c r="A12920" s="10">
        <v>105615</v>
      </c>
      <c r="B12920" s="10" t="s">
        <v>15338</v>
      </c>
      <c r="C12920" s="10" t="s">
        <v>178</v>
      </c>
      <c r="D12920" s="10">
        <v>45282</v>
      </c>
      <c r="E12920" s="10" t="s">
        <v>15194</v>
      </c>
      <c r="F12920" s="10">
        <v>580000</v>
      </c>
    </row>
    <row r="12921" spans="1:6" x14ac:dyDescent="0.2">
      <c r="A12921" s="10">
        <v>103598</v>
      </c>
      <c r="B12921" s="10" t="s">
        <v>15339</v>
      </c>
      <c r="C12921" s="10" t="s">
        <v>178</v>
      </c>
      <c r="D12921" s="10">
        <v>45282</v>
      </c>
      <c r="E12921" s="10" t="s">
        <v>15194</v>
      </c>
      <c r="F12921" s="10">
        <v>19000</v>
      </c>
    </row>
    <row r="12922" spans="1:6" x14ac:dyDescent="0.2">
      <c r="A12922" s="10">
        <v>100610</v>
      </c>
      <c r="B12922" s="10" t="s">
        <v>15340</v>
      </c>
      <c r="C12922" s="10" t="s">
        <v>171</v>
      </c>
      <c r="D12922" s="10">
        <v>45282</v>
      </c>
      <c r="E12922" s="10" t="s">
        <v>15194</v>
      </c>
      <c r="F12922" s="10">
        <v>47512</v>
      </c>
    </row>
    <row r="12923" spans="1:6" x14ac:dyDescent="0.2">
      <c r="A12923" s="10">
        <v>103627</v>
      </c>
      <c r="B12923" s="10" t="s">
        <v>15341</v>
      </c>
      <c r="C12923" s="10" t="s">
        <v>171</v>
      </c>
      <c r="D12923" s="10">
        <v>45282</v>
      </c>
      <c r="E12923" s="10" t="s">
        <v>15194</v>
      </c>
      <c r="F12923" s="10">
        <v>38033</v>
      </c>
    </row>
    <row r="12924" spans="1:6" x14ac:dyDescent="0.2">
      <c r="D12924" s="10">
        <v>45314</v>
      </c>
    </row>
    <row r="12925" spans="1:6" x14ac:dyDescent="0.2">
      <c r="A12925" s="10" t="s">
        <v>164</v>
      </c>
      <c r="B12925" s="10" t="s">
        <v>15342</v>
      </c>
      <c r="C12925" s="10" t="s">
        <v>165</v>
      </c>
      <c r="D12925" s="10">
        <v>45315</v>
      </c>
      <c r="F12925" s="10" t="s">
        <v>15343</v>
      </c>
    </row>
    <row r="12926" spans="1:6" x14ac:dyDescent="0.2">
      <c r="D12926" s="10">
        <v>45315</v>
      </c>
    </row>
    <row r="12927" spans="1:6" x14ac:dyDescent="0.2">
      <c r="D12927" s="10">
        <v>45315</v>
      </c>
    </row>
    <row r="12928" spans="1:6" x14ac:dyDescent="0.2">
      <c r="D12928" s="10">
        <v>45316</v>
      </c>
    </row>
    <row r="12929" spans="4:4" x14ac:dyDescent="0.2">
      <c r="D12929" s="10">
        <v>45315</v>
      </c>
    </row>
    <row r="12930" spans="4:4" x14ac:dyDescent="0.2">
      <c r="D12930" s="10">
        <v>45315</v>
      </c>
    </row>
    <row r="12931" spans="4:4" x14ac:dyDescent="0.2">
      <c r="D12931" s="10">
        <v>45315</v>
      </c>
    </row>
    <row r="12932" spans="4:4" x14ac:dyDescent="0.2">
      <c r="D12932" s="10">
        <v>45315</v>
      </c>
    </row>
    <row r="12933" spans="4:4" x14ac:dyDescent="0.2">
      <c r="D12933" s="10">
        <v>45315</v>
      </c>
    </row>
    <row r="12934" spans="4:4" x14ac:dyDescent="0.2">
      <c r="D12934" s="10">
        <v>45315</v>
      </c>
    </row>
    <row r="12935" spans="4:4" x14ac:dyDescent="0.2">
      <c r="D12935" s="10">
        <v>45315</v>
      </c>
    </row>
    <row r="12936" spans="4:4" x14ac:dyDescent="0.2">
      <c r="D12936" s="10">
        <v>45315</v>
      </c>
    </row>
    <row r="12937" spans="4:4" x14ac:dyDescent="0.2">
      <c r="D12937" s="10">
        <v>45315</v>
      </c>
    </row>
    <row r="12938" spans="4:4" x14ac:dyDescent="0.2">
      <c r="D12938" s="10">
        <v>45315</v>
      </c>
    </row>
    <row r="12939" spans="4:4" x14ac:dyDescent="0.2">
      <c r="D12939" s="10">
        <v>45315</v>
      </c>
    </row>
    <row r="12940" spans="4:4" x14ac:dyDescent="0.2">
      <c r="D12940" s="10">
        <v>45315</v>
      </c>
    </row>
    <row r="12941" spans="4:4" x14ac:dyDescent="0.2">
      <c r="D12941" s="10">
        <v>45316</v>
      </c>
    </row>
    <row r="12942" spans="4:4" x14ac:dyDescent="0.2">
      <c r="D12942" s="10">
        <v>45316</v>
      </c>
    </row>
    <row r="12943" spans="4:4" x14ac:dyDescent="0.2">
      <c r="D12943" s="10">
        <v>45316</v>
      </c>
    </row>
    <row r="12944" spans="4:4" x14ac:dyDescent="0.2">
      <c r="D12944" s="10">
        <v>45316</v>
      </c>
    </row>
    <row r="12945" spans="4:4" x14ac:dyDescent="0.2">
      <c r="D12945" s="10">
        <v>45316</v>
      </c>
    </row>
    <row r="12946" spans="4:4" x14ac:dyDescent="0.2">
      <c r="D12946" s="10">
        <v>45316</v>
      </c>
    </row>
    <row r="12947" spans="4:4" x14ac:dyDescent="0.2">
      <c r="D12947" s="10">
        <v>45316</v>
      </c>
    </row>
    <row r="12948" spans="4:4" x14ac:dyDescent="0.2">
      <c r="D12948" s="10">
        <v>45295</v>
      </c>
    </row>
    <row r="12949" spans="4:4" x14ac:dyDescent="0.2">
      <c r="D12949" s="10">
        <v>45295</v>
      </c>
    </row>
    <row r="12950" spans="4:4" x14ac:dyDescent="0.2">
      <c r="D12950" s="10">
        <v>45295</v>
      </c>
    </row>
    <row r="12951" spans="4:4" x14ac:dyDescent="0.2">
      <c r="D12951" s="10">
        <v>45295</v>
      </c>
    </row>
    <row r="12952" spans="4:4" x14ac:dyDescent="0.2">
      <c r="D12952" s="10">
        <v>45295</v>
      </c>
    </row>
    <row r="12953" spans="4:4" x14ac:dyDescent="0.2">
      <c r="D12953" s="10">
        <v>45295</v>
      </c>
    </row>
    <row r="12954" spans="4:4" x14ac:dyDescent="0.2">
      <c r="D12954" s="10">
        <v>45295</v>
      </c>
    </row>
    <row r="12955" spans="4:4" x14ac:dyDescent="0.2">
      <c r="D12955" s="10">
        <v>45295</v>
      </c>
    </row>
    <row r="12956" spans="4:4" x14ac:dyDescent="0.2">
      <c r="D12956" s="10">
        <v>45295</v>
      </c>
    </row>
    <row r="12957" spans="4:4" x14ac:dyDescent="0.2">
      <c r="D12957" s="10">
        <v>45320</v>
      </c>
    </row>
    <row r="12958" spans="4:4" x14ac:dyDescent="0.2">
      <c r="D12958" s="10">
        <v>45320</v>
      </c>
    </row>
    <row r="12959" spans="4:4" x14ac:dyDescent="0.2">
      <c r="D12959" s="10">
        <v>45320</v>
      </c>
    </row>
    <row r="12960" spans="4:4" x14ac:dyDescent="0.2">
      <c r="D12960" s="10">
        <v>45320</v>
      </c>
    </row>
    <row r="12961" spans="4:4" x14ac:dyDescent="0.2">
      <c r="D12961" s="10">
        <v>45320</v>
      </c>
    </row>
    <row r="12962" spans="4:4" x14ac:dyDescent="0.2">
      <c r="D12962" s="10">
        <v>45320</v>
      </c>
    </row>
    <row r="12963" spans="4:4" x14ac:dyDescent="0.2">
      <c r="D12963" s="10">
        <v>45320</v>
      </c>
    </row>
    <row r="12964" spans="4:4" x14ac:dyDescent="0.2">
      <c r="D12964" s="10">
        <v>45320</v>
      </c>
    </row>
    <row r="12965" spans="4:4" x14ac:dyDescent="0.2">
      <c r="D12965" s="10">
        <v>45328</v>
      </c>
    </row>
    <row r="12966" spans="4:4" x14ac:dyDescent="0.2">
      <c r="D12966" s="10">
        <v>45328</v>
      </c>
    </row>
    <row r="12967" spans="4:4" x14ac:dyDescent="0.2">
      <c r="D12967" s="10">
        <v>45328</v>
      </c>
    </row>
    <row r="12968" spans="4:4" x14ac:dyDescent="0.2">
      <c r="D12968" s="10">
        <v>45328</v>
      </c>
    </row>
    <row r="12969" spans="4:4" x14ac:dyDescent="0.2">
      <c r="D12969" s="10">
        <v>45328</v>
      </c>
    </row>
    <row r="12970" spans="4:4" x14ac:dyDescent="0.2">
      <c r="D12970" s="10">
        <v>45328</v>
      </c>
    </row>
    <row r="12971" spans="4:4" x14ac:dyDescent="0.2">
      <c r="D12971" s="10">
        <v>45328</v>
      </c>
    </row>
    <row r="12972" spans="4:4" x14ac:dyDescent="0.2">
      <c r="D12972" s="10">
        <v>45328</v>
      </c>
    </row>
    <row r="12973" spans="4:4" x14ac:dyDescent="0.2">
      <c r="D12973" s="10">
        <v>45328</v>
      </c>
    </row>
    <row r="12974" spans="4:4" x14ac:dyDescent="0.2">
      <c r="D12974" s="10">
        <v>45328</v>
      </c>
    </row>
    <row r="12975" spans="4:4" x14ac:dyDescent="0.2">
      <c r="D12975" s="10">
        <v>45328</v>
      </c>
    </row>
    <row r="12976" spans="4:4" x14ac:dyDescent="0.2">
      <c r="D12976" s="10">
        <v>45328</v>
      </c>
    </row>
    <row r="12977" spans="4:4" x14ac:dyDescent="0.2">
      <c r="D12977" s="10">
        <v>45328</v>
      </c>
    </row>
    <row r="12978" spans="4:4" x14ac:dyDescent="0.2">
      <c r="D12978" s="10">
        <v>45329</v>
      </c>
    </row>
    <row r="12979" spans="4:4" x14ac:dyDescent="0.2">
      <c r="D12979" s="10">
        <v>45329</v>
      </c>
    </row>
    <row r="12980" spans="4:4" x14ac:dyDescent="0.2">
      <c r="D12980" s="10">
        <v>45329</v>
      </c>
    </row>
    <row r="12981" spans="4:4" x14ac:dyDescent="0.2">
      <c r="D12981" s="10">
        <v>45329</v>
      </c>
    </row>
    <row r="12982" spans="4:4" x14ac:dyDescent="0.2">
      <c r="D12982" s="10">
        <v>45329</v>
      </c>
    </row>
    <row r="12983" spans="4:4" x14ac:dyDescent="0.2">
      <c r="D12983" s="10">
        <v>45329</v>
      </c>
    </row>
    <row r="12984" spans="4:4" x14ac:dyDescent="0.2">
      <c r="D12984" s="10">
        <v>45329</v>
      </c>
    </row>
    <row r="12985" spans="4:4" x14ac:dyDescent="0.2">
      <c r="D12985" s="10">
        <v>45329</v>
      </c>
    </row>
    <row r="12986" spans="4:4" x14ac:dyDescent="0.2">
      <c r="D12986" s="10">
        <v>45329</v>
      </c>
    </row>
    <row r="12987" spans="4:4" x14ac:dyDescent="0.2">
      <c r="D12987" s="10">
        <v>45329</v>
      </c>
    </row>
    <row r="12988" spans="4:4" x14ac:dyDescent="0.2">
      <c r="D12988" s="10">
        <v>45329</v>
      </c>
    </row>
    <row r="12989" spans="4:4" x14ac:dyDescent="0.2">
      <c r="D12989" s="10">
        <v>45330</v>
      </c>
    </row>
    <row r="12990" spans="4:4" x14ac:dyDescent="0.2">
      <c r="D12990" s="10">
        <v>45330</v>
      </c>
    </row>
    <row r="12991" spans="4:4" x14ac:dyDescent="0.2">
      <c r="D12991" s="10">
        <v>45330</v>
      </c>
    </row>
    <row r="12992" spans="4:4" x14ac:dyDescent="0.2">
      <c r="D12992" s="10">
        <v>45344</v>
      </c>
    </row>
    <row r="12993" spans="4:4" x14ac:dyDescent="0.2">
      <c r="D12993" s="10">
        <v>45344</v>
      </c>
    </row>
    <row r="12994" spans="4:4" x14ac:dyDescent="0.2">
      <c r="D12994" s="10">
        <v>45344</v>
      </c>
    </row>
    <row r="12995" spans="4:4" x14ac:dyDescent="0.2">
      <c r="D12995" s="10">
        <v>45344</v>
      </c>
    </row>
    <row r="12996" spans="4:4" x14ac:dyDescent="0.2">
      <c r="D12996" s="10">
        <v>45344</v>
      </c>
    </row>
    <row r="12997" spans="4:4" x14ac:dyDescent="0.2">
      <c r="D12997" s="10">
        <v>45344</v>
      </c>
    </row>
    <row r="12998" spans="4:4" x14ac:dyDescent="0.2">
      <c r="D12998" s="10">
        <v>45344</v>
      </c>
    </row>
    <row r="12999" spans="4:4" x14ac:dyDescent="0.2">
      <c r="D12999" s="10">
        <v>45344</v>
      </c>
    </row>
    <row r="13000" spans="4:4" x14ac:dyDescent="0.2">
      <c r="D13000" s="10">
        <v>45344</v>
      </c>
    </row>
    <row r="13001" spans="4:4" x14ac:dyDescent="0.2">
      <c r="D13001" s="10">
        <v>45345</v>
      </c>
    </row>
    <row r="13002" spans="4:4" x14ac:dyDescent="0.2">
      <c r="D13002" s="10">
        <v>45345</v>
      </c>
    </row>
    <row r="13003" spans="4:4" x14ac:dyDescent="0.2">
      <c r="D13003" s="10">
        <v>45345</v>
      </c>
    </row>
    <row r="13004" spans="4:4" x14ac:dyDescent="0.2">
      <c r="D13004" s="10">
        <v>45345</v>
      </c>
    </row>
    <row r="13005" spans="4:4" x14ac:dyDescent="0.2">
      <c r="D13005" s="10">
        <v>45345</v>
      </c>
    </row>
    <row r="13006" spans="4:4" x14ac:dyDescent="0.2">
      <c r="D13006" s="10">
        <v>45345</v>
      </c>
    </row>
    <row r="13007" spans="4:4" x14ac:dyDescent="0.2">
      <c r="D13007" s="10">
        <v>45345</v>
      </c>
    </row>
    <row r="13008" spans="4:4" x14ac:dyDescent="0.2">
      <c r="D13008" s="10">
        <v>45345</v>
      </c>
    </row>
    <row r="13009" spans="4:4" x14ac:dyDescent="0.2">
      <c r="D13009" s="10">
        <v>45345</v>
      </c>
    </row>
    <row r="13010" spans="4:4" x14ac:dyDescent="0.2">
      <c r="D13010" s="10">
        <v>45345</v>
      </c>
    </row>
    <row r="13011" spans="4:4" x14ac:dyDescent="0.2">
      <c r="D13011" s="10">
        <v>45345</v>
      </c>
    </row>
    <row r="13012" spans="4:4" x14ac:dyDescent="0.2">
      <c r="D13012" s="10">
        <v>45345</v>
      </c>
    </row>
    <row r="13013" spans="4:4" x14ac:dyDescent="0.2">
      <c r="D13013" s="10">
        <v>45345</v>
      </c>
    </row>
    <row r="13014" spans="4:4" x14ac:dyDescent="0.2">
      <c r="D13014" s="10">
        <v>45345</v>
      </c>
    </row>
    <row r="13015" spans="4:4" x14ac:dyDescent="0.2">
      <c r="D13015" s="10">
        <v>45345</v>
      </c>
    </row>
    <row r="13016" spans="4:4" x14ac:dyDescent="0.2">
      <c r="D13016" s="10">
        <v>45345</v>
      </c>
    </row>
    <row r="13017" spans="4:4" x14ac:dyDescent="0.2">
      <c r="D13017" s="10">
        <v>45345</v>
      </c>
    </row>
    <row r="13018" spans="4:4" x14ac:dyDescent="0.2">
      <c r="D13018" s="10">
        <v>45345</v>
      </c>
    </row>
    <row r="13019" spans="4:4" x14ac:dyDescent="0.2">
      <c r="D13019" s="10">
        <v>45345</v>
      </c>
    </row>
    <row r="13020" spans="4:4" x14ac:dyDescent="0.2">
      <c r="D13020" s="10">
        <v>45345</v>
      </c>
    </row>
    <row r="13021" spans="4:4" x14ac:dyDescent="0.2">
      <c r="D13021" s="10">
        <v>45345</v>
      </c>
    </row>
    <row r="13022" spans="4:4" x14ac:dyDescent="0.2">
      <c r="D13022" s="10">
        <v>45345</v>
      </c>
    </row>
    <row r="13023" spans="4:4" x14ac:dyDescent="0.2">
      <c r="D13023" s="10">
        <v>45345</v>
      </c>
    </row>
    <row r="13024" spans="4:4" x14ac:dyDescent="0.2">
      <c r="D13024" s="10">
        <v>45345</v>
      </c>
    </row>
    <row r="13025" spans="4:4" x14ac:dyDescent="0.2">
      <c r="D13025" s="10">
        <v>45348</v>
      </c>
    </row>
    <row r="13026" spans="4:4" x14ac:dyDescent="0.2">
      <c r="D13026" s="10">
        <v>45348</v>
      </c>
    </row>
    <row r="13027" spans="4:4" x14ac:dyDescent="0.2">
      <c r="D13027" s="10">
        <v>45348</v>
      </c>
    </row>
    <row r="13028" spans="4:4" x14ac:dyDescent="0.2">
      <c r="D13028" s="10">
        <v>45348</v>
      </c>
    </row>
    <row r="13029" spans="4:4" x14ac:dyDescent="0.2">
      <c r="D13029" s="10">
        <v>45348</v>
      </c>
    </row>
    <row r="13030" spans="4:4" x14ac:dyDescent="0.2">
      <c r="D13030" s="10">
        <v>45348</v>
      </c>
    </row>
    <row r="13031" spans="4:4" x14ac:dyDescent="0.2">
      <c r="D13031" s="10">
        <v>45348</v>
      </c>
    </row>
    <row r="13032" spans="4:4" x14ac:dyDescent="0.2">
      <c r="D13032" s="10">
        <v>45348</v>
      </c>
    </row>
    <row r="13033" spans="4:4" x14ac:dyDescent="0.2">
      <c r="D13033" s="10">
        <v>45348</v>
      </c>
    </row>
    <row r="13034" spans="4:4" x14ac:dyDescent="0.2">
      <c r="D13034" s="10">
        <v>45348</v>
      </c>
    </row>
    <row r="13035" spans="4:4" x14ac:dyDescent="0.2">
      <c r="D13035" s="10">
        <v>45348</v>
      </c>
    </row>
    <row r="13036" spans="4:4" x14ac:dyDescent="0.2">
      <c r="D13036" s="10">
        <v>45348</v>
      </c>
    </row>
    <row r="13037" spans="4:4" x14ac:dyDescent="0.2">
      <c r="D13037" s="10">
        <v>45348</v>
      </c>
    </row>
    <row r="13038" spans="4:4" x14ac:dyDescent="0.2">
      <c r="D13038" s="10">
        <v>45348</v>
      </c>
    </row>
    <row r="13039" spans="4:4" x14ac:dyDescent="0.2">
      <c r="D13039" s="10">
        <v>45348</v>
      </c>
    </row>
    <row r="13040" spans="4:4" x14ac:dyDescent="0.2">
      <c r="D13040" s="10">
        <v>45348</v>
      </c>
    </row>
    <row r="13041" spans="4:4" x14ac:dyDescent="0.2">
      <c r="D13041" s="10">
        <v>45348</v>
      </c>
    </row>
    <row r="13042" spans="4:4" x14ac:dyDescent="0.2">
      <c r="D13042" s="10">
        <v>45348</v>
      </c>
    </row>
    <row r="13043" spans="4:4" x14ac:dyDescent="0.2">
      <c r="D13043" s="10">
        <v>45348</v>
      </c>
    </row>
    <row r="13044" spans="4:4" x14ac:dyDescent="0.2">
      <c r="D13044" s="10">
        <v>45348</v>
      </c>
    </row>
    <row r="13045" spans="4:4" x14ac:dyDescent="0.2">
      <c r="D13045" s="10">
        <v>45348</v>
      </c>
    </row>
    <row r="13046" spans="4:4" x14ac:dyDescent="0.2">
      <c r="D13046" s="10">
        <v>45348</v>
      </c>
    </row>
    <row r="13047" spans="4:4" x14ac:dyDescent="0.2">
      <c r="D13047" s="10">
        <v>45348</v>
      </c>
    </row>
    <row r="13048" spans="4:4" x14ac:dyDescent="0.2">
      <c r="D13048" s="10">
        <v>45348</v>
      </c>
    </row>
    <row r="13049" spans="4:4" x14ac:dyDescent="0.2">
      <c r="D13049" s="10">
        <v>45348</v>
      </c>
    </row>
    <row r="13050" spans="4:4" x14ac:dyDescent="0.2">
      <c r="D13050" s="10">
        <v>45348</v>
      </c>
    </row>
    <row r="13051" spans="4:4" x14ac:dyDescent="0.2">
      <c r="D13051" s="10">
        <v>45348</v>
      </c>
    </row>
    <row r="13052" spans="4:4" x14ac:dyDescent="0.2">
      <c r="D13052" s="10">
        <v>45348</v>
      </c>
    </row>
    <row r="13053" spans="4:4" x14ac:dyDescent="0.2">
      <c r="D13053" s="10">
        <v>45348</v>
      </c>
    </row>
    <row r="13054" spans="4:4" x14ac:dyDescent="0.2">
      <c r="D13054" s="10">
        <v>45450</v>
      </c>
    </row>
    <row r="13055" spans="4:4" x14ac:dyDescent="0.2">
      <c r="D13055" s="10">
        <v>45450</v>
      </c>
    </row>
    <row r="13056" spans="4:4" x14ac:dyDescent="0.2">
      <c r="D13056" s="10">
        <v>45450</v>
      </c>
    </row>
    <row r="13057" spans="4:4" x14ac:dyDescent="0.2">
      <c r="D13057" s="10">
        <v>45450</v>
      </c>
    </row>
    <row r="13058" spans="4:4" x14ac:dyDescent="0.2">
      <c r="D13058" s="10">
        <v>45450</v>
      </c>
    </row>
    <row r="13059" spans="4:4" x14ac:dyDescent="0.2">
      <c r="D13059" s="10">
        <v>45450</v>
      </c>
    </row>
    <row r="13060" spans="4:4" x14ac:dyDescent="0.2">
      <c r="D13060" s="10">
        <v>45450</v>
      </c>
    </row>
    <row r="13061" spans="4:4" x14ac:dyDescent="0.2">
      <c r="D13061" s="10">
        <v>45450</v>
      </c>
    </row>
    <row r="13062" spans="4:4" x14ac:dyDescent="0.2">
      <c r="D13062" s="10">
        <v>45450</v>
      </c>
    </row>
    <row r="13063" spans="4:4" x14ac:dyDescent="0.2">
      <c r="D13063" s="10">
        <v>45450</v>
      </c>
    </row>
    <row r="13064" spans="4:4" x14ac:dyDescent="0.2">
      <c r="D13064" s="10">
        <v>45450</v>
      </c>
    </row>
    <row r="13066" spans="4:4" x14ac:dyDescent="0.2">
      <c r="D13066" s="10">
        <v>43738</v>
      </c>
    </row>
    <row r="13067" spans="4:4" x14ac:dyDescent="0.2">
      <c r="D13067" s="10">
        <v>43745</v>
      </c>
    </row>
    <row r="13068" spans="4:4" x14ac:dyDescent="0.2">
      <c r="D13068" s="10">
        <v>44589</v>
      </c>
    </row>
    <row r="13069" spans="4:4" x14ac:dyDescent="0.2">
      <c r="D13069" s="10">
        <v>43745</v>
      </c>
    </row>
    <row r="13070" spans="4:4" x14ac:dyDescent="0.2">
      <c r="D13070" s="10">
        <v>45013</v>
      </c>
    </row>
    <row r="13071" spans="4:4" x14ac:dyDescent="0.2">
      <c r="D13071" s="10">
        <v>43816</v>
      </c>
    </row>
  </sheetData>
  <autoFilter ref="A1:F13064" xr:uid="{00000000-0009-0000-0000-000003000000}">
    <sortState xmlns:xlrd2="http://schemas.microsoft.com/office/spreadsheetml/2017/richdata2" ref="A2:F12802">
      <sortCondition ref="A1:A12802"/>
    </sortState>
  </autoFilter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8">
    <pageSetUpPr fitToPage="1"/>
  </sheetPr>
  <dimension ref="A1:DD123"/>
  <sheetViews>
    <sheetView showGridLines="0" view="pageBreakPreview" topLeftCell="A21" zoomScale="85" zoomScaleNormal="100" zoomScaleSheetLayoutView="85" workbookViewId="0">
      <selection activeCell="A36" sqref="A36:XFD36"/>
    </sheetView>
  </sheetViews>
  <sheetFormatPr baseColWidth="10" defaultColWidth="11.44140625" defaultRowHeight="14.4" x14ac:dyDescent="0.3"/>
  <cols>
    <col min="1" max="1" width="85.33203125" customWidth="1"/>
    <col min="2" max="2" width="13.33203125" customWidth="1"/>
    <col min="3" max="3" width="33.33203125" customWidth="1"/>
    <col min="4" max="4" width="23.88671875" style="18" customWidth="1"/>
    <col min="5" max="5" width="24" style="12" customWidth="1"/>
    <col min="6" max="6" width="16.6640625" bestFit="1" customWidth="1"/>
    <col min="10" max="10" width="16.6640625" bestFit="1" customWidth="1"/>
    <col min="107" max="107" width="34.44140625" bestFit="1" customWidth="1"/>
    <col min="108" max="108" width="31.5546875" bestFit="1" customWidth="1"/>
  </cols>
  <sheetData>
    <row r="1" spans="1:108" s="239" customFormat="1" ht="35.4" customHeight="1" x14ac:dyDescent="0.25">
      <c r="A1" s="286" t="str">
        <f>+Portada!$A$9</f>
        <v>UNIDAD ADMINISTRATIVA ESPECIAL 
DE ORGANIZACIONES SOLIDARIAS</v>
      </c>
      <c r="B1" s="287"/>
      <c r="C1" s="288"/>
      <c r="D1" s="262"/>
      <c r="DB1" s="263"/>
      <c r="DC1" s="264"/>
    </row>
    <row r="2" spans="1:108" s="239" customFormat="1" ht="20.399999999999999" x14ac:dyDescent="0.25">
      <c r="A2" s="289" t="s">
        <v>15349</v>
      </c>
      <c r="C2" s="290"/>
      <c r="D2" s="262"/>
      <c r="DB2" s="263"/>
      <c r="DC2" s="264"/>
    </row>
    <row r="3" spans="1:108" s="239" customFormat="1" ht="24" customHeight="1" x14ac:dyDescent="0.35">
      <c r="A3" s="291"/>
      <c r="C3" s="290"/>
      <c r="D3" s="262"/>
      <c r="DB3" s="263"/>
      <c r="DC3" s="264"/>
    </row>
    <row r="4" spans="1:108" ht="60.75" customHeight="1" x14ac:dyDescent="0.3">
      <c r="A4" s="482" t="s">
        <v>15413</v>
      </c>
      <c r="B4" s="483"/>
      <c r="C4" s="484"/>
      <c r="DC4" s="153"/>
      <c r="DD4" s="154"/>
    </row>
    <row r="5" spans="1:108" ht="24.75" customHeight="1" x14ac:dyDescent="0.3">
      <c r="A5" s="482" t="s">
        <v>15350</v>
      </c>
      <c r="B5" s="483"/>
      <c r="C5" s="484"/>
      <c r="DC5" s="153"/>
      <c r="DD5" s="154"/>
    </row>
    <row r="6" spans="1:108" s="4" customFormat="1" ht="24.9" customHeight="1" x14ac:dyDescent="0.3">
      <c r="A6" s="377" t="s">
        <v>150</v>
      </c>
      <c r="B6" s="378"/>
      <c r="C6" s="379"/>
      <c r="D6" s="27"/>
      <c r="E6" s="121"/>
      <c r="DC6" s="279"/>
      <c r="DD6" s="280"/>
    </row>
    <row r="7" spans="1:108" s="4" customFormat="1" ht="24.9" customHeight="1" x14ac:dyDescent="0.3">
      <c r="A7" s="380" t="s">
        <v>151</v>
      </c>
      <c r="B7" s="381"/>
      <c r="C7" s="382">
        <f>SUMIF(Tabla1[[#All],[Columna3]],"PERSONAL PROFESIONAL",Tabla1[[#All],[Columna42]])</f>
        <v>55477801</v>
      </c>
      <c r="D7" s="27"/>
      <c r="E7" s="121"/>
      <c r="DC7" s="279"/>
      <c r="DD7" s="280"/>
    </row>
    <row r="8" spans="1:108" s="4" customFormat="1" ht="24.9" customHeight="1" x14ac:dyDescent="0.3">
      <c r="A8" s="380" t="s">
        <v>152</v>
      </c>
      <c r="B8" s="381"/>
      <c r="C8" s="382">
        <f>SUMIF(Tabla1[[#All],[Columna3]],"PERSONAL TÉCNICO O TECNÓLOGO",Tabla1[[#All],[Columna42]])</f>
        <v>0</v>
      </c>
      <c r="D8" s="27"/>
      <c r="E8" s="121"/>
      <c r="DC8" s="279"/>
      <c r="DD8" s="280"/>
    </row>
    <row r="9" spans="1:108" s="4" customFormat="1" ht="24.9" customHeight="1" x14ac:dyDescent="0.3">
      <c r="A9" s="380" t="s">
        <v>153</v>
      </c>
      <c r="B9" s="381"/>
      <c r="C9" s="382">
        <f>SUMIF(Tabla1[[#All],[Columna3]],"PERSONAL OPERARIO Y DE APOYO A LA GESTIÓN",Tabla1[[#All],[Columna42]])</f>
        <v>8520479</v>
      </c>
      <c r="D9" s="27"/>
      <c r="E9" s="121"/>
      <c r="DC9" s="279"/>
      <c r="DD9" s="280"/>
    </row>
    <row r="10" spans="1:108" s="4" customFormat="1" ht="24.9" customHeight="1" x14ac:dyDescent="0.3">
      <c r="A10" s="383" t="s">
        <v>15122</v>
      </c>
      <c r="B10" s="384"/>
      <c r="C10" s="385">
        <f>SUM(C7:C9)</f>
        <v>63998280</v>
      </c>
      <c r="D10" s="27"/>
      <c r="DC10" s="279">
        <v>43120566</v>
      </c>
      <c r="DD10" s="280">
        <f>+C10-DC10</f>
        <v>20877714</v>
      </c>
    </row>
    <row r="11" spans="1:108" s="4" customFormat="1" ht="24.9" customHeight="1" x14ac:dyDescent="0.3">
      <c r="A11" s="380" t="s">
        <v>15358</v>
      </c>
      <c r="B11" s="381"/>
      <c r="C11" s="386"/>
      <c r="D11" s="27"/>
      <c r="E11" s="121"/>
      <c r="DC11" s="279"/>
      <c r="DD11" s="280"/>
    </row>
    <row r="12" spans="1:108" s="4" customFormat="1" ht="24.9" customHeight="1" x14ac:dyDescent="0.3">
      <c r="A12" s="383" t="s">
        <v>15138</v>
      </c>
      <c r="B12" s="384"/>
      <c r="C12" s="387">
        <f>+Personal!BA22</f>
        <v>97149978</v>
      </c>
      <c r="D12" s="27"/>
      <c r="E12" s="121"/>
      <c r="DC12" s="279"/>
      <c r="DD12" s="280"/>
    </row>
    <row r="13" spans="1:108" s="4" customFormat="1" ht="24.9" customHeight="1" x14ac:dyDescent="0.3">
      <c r="A13" s="388"/>
      <c r="B13" s="293"/>
      <c r="C13" s="389"/>
      <c r="D13" s="27"/>
      <c r="E13" s="121"/>
      <c r="DC13" s="279"/>
      <c r="DD13" s="280"/>
    </row>
    <row r="14" spans="1:108" s="4" customFormat="1" ht="24.9" customHeight="1" x14ac:dyDescent="0.3">
      <c r="A14" s="377" t="s">
        <v>4432</v>
      </c>
      <c r="B14" s="378"/>
      <c r="C14" s="379"/>
      <c r="D14" s="27"/>
      <c r="E14" s="121"/>
      <c r="DC14" s="279"/>
      <c r="DD14" s="280"/>
    </row>
    <row r="15" spans="1:108" s="4" customFormat="1" ht="24.9" customHeight="1" x14ac:dyDescent="0.3">
      <c r="A15" s="388" t="s">
        <v>156</v>
      </c>
      <c r="B15" s="293"/>
      <c r="C15" s="390">
        <f>+'EQUIPOS Y OTROS'!H20</f>
        <v>5646139</v>
      </c>
      <c r="D15" s="27"/>
      <c r="E15" s="121"/>
      <c r="F15" s="137"/>
      <c r="DC15" s="279">
        <v>2718326</v>
      </c>
      <c r="DD15" s="280">
        <f>+C15-DC15</f>
        <v>2927813</v>
      </c>
    </row>
    <row r="16" spans="1:108" s="4" customFormat="1" ht="24.9" customHeight="1" x14ac:dyDescent="0.3">
      <c r="A16" s="388" t="s">
        <v>157</v>
      </c>
      <c r="B16" s="293"/>
      <c r="C16" s="390">
        <f>+'EQUIPOS Y OTROS'!H55</f>
        <v>0</v>
      </c>
      <c r="D16" s="27"/>
      <c r="E16" s="121"/>
      <c r="F16" s="137"/>
      <c r="DC16" s="279"/>
      <c r="DD16" s="281"/>
    </row>
    <row r="17" spans="1:108" s="4" customFormat="1" ht="24.9" customHeight="1" x14ac:dyDescent="0.3">
      <c r="A17" s="383" t="s">
        <v>4433</v>
      </c>
      <c r="B17" s="384"/>
      <c r="C17" s="387">
        <f>SUM(C15:C16)</f>
        <v>5646139</v>
      </c>
      <c r="D17" s="27"/>
      <c r="E17" s="121"/>
      <c r="DC17" s="279"/>
      <c r="DD17" s="280"/>
    </row>
    <row r="18" spans="1:108" s="4" customFormat="1" ht="24.9" customHeight="1" x14ac:dyDescent="0.3">
      <c r="A18" s="388"/>
      <c r="B18" s="293"/>
      <c r="C18" s="389"/>
      <c r="D18" s="27"/>
      <c r="E18" s="121"/>
      <c r="DC18" s="279"/>
      <c r="DD18" s="280"/>
    </row>
    <row r="19" spans="1:108" s="4" customFormat="1" ht="24.9" customHeight="1" x14ac:dyDescent="0.3">
      <c r="A19" s="377" t="s">
        <v>158</v>
      </c>
      <c r="B19" s="378"/>
      <c r="C19" s="379"/>
      <c r="D19" s="27"/>
      <c r="E19" s="121"/>
      <c r="DC19" s="279"/>
      <c r="DD19" s="280"/>
    </row>
    <row r="20" spans="1:108" s="4" customFormat="1" ht="34.5" customHeight="1" x14ac:dyDescent="0.3">
      <c r="A20" s="391" t="s">
        <v>15139</v>
      </c>
      <c r="B20" s="392"/>
      <c r="C20" s="393">
        <f>'EQUIPOS Y OTROS'!J71</f>
        <v>3446991</v>
      </c>
      <c r="D20" s="27"/>
    </row>
    <row r="21" spans="1:108" s="4" customFormat="1" ht="36.75" customHeight="1" x14ac:dyDescent="0.3">
      <c r="A21" s="394" t="s">
        <v>15145</v>
      </c>
      <c r="B21" s="384"/>
      <c r="C21" s="387">
        <f>SUM(C19:C20)</f>
        <v>3446991</v>
      </c>
      <c r="D21" s="27"/>
    </row>
    <row r="22" spans="1:108" s="4" customFormat="1" ht="24.9" customHeight="1" x14ac:dyDescent="0.3">
      <c r="A22" s="395" t="s">
        <v>15140</v>
      </c>
      <c r="B22" s="396"/>
      <c r="C22" s="397">
        <f>C21+C17+C12</f>
        <v>106243108</v>
      </c>
      <c r="D22" s="27"/>
      <c r="E22" s="121"/>
      <c r="DC22" s="279">
        <f>1264309+485166</f>
        <v>1749475</v>
      </c>
      <c r="DD22" s="280">
        <f>+C22-DC22</f>
        <v>104493633</v>
      </c>
    </row>
    <row r="23" spans="1:108" s="4" customFormat="1" ht="24.9" customHeight="1" x14ac:dyDescent="0.3">
      <c r="A23" s="377" t="s">
        <v>15146</v>
      </c>
      <c r="B23" s="378"/>
      <c r="C23" s="379"/>
      <c r="D23" s="27"/>
      <c r="E23" s="282"/>
    </row>
    <row r="24" spans="1:108" s="4" customFormat="1" ht="24.9" customHeight="1" x14ac:dyDescent="0.3">
      <c r="A24" s="388" t="s">
        <v>15141</v>
      </c>
      <c r="B24" s="293"/>
      <c r="C24" s="398">
        <f>+Administración!K32</f>
        <v>3397541.6397770275</v>
      </c>
      <c r="D24" s="27"/>
    </row>
    <row r="25" spans="1:108" s="4" customFormat="1" ht="24.9" customHeight="1" x14ac:dyDescent="0.3">
      <c r="A25" s="388" t="s">
        <v>15142</v>
      </c>
      <c r="B25" s="293"/>
      <c r="C25" s="390">
        <f>+Administración!E63</f>
        <v>76249424</v>
      </c>
      <c r="D25" s="27"/>
    </row>
    <row r="26" spans="1:108" s="4" customFormat="1" ht="24.9" customHeight="1" x14ac:dyDescent="0.3">
      <c r="A26" s="399" t="s">
        <v>15147</v>
      </c>
      <c r="B26" s="400"/>
      <c r="C26" s="401">
        <f>SUM(C24:C25)</f>
        <v>79646965.639777035</v>
      </c>
      <c r="D26" s="283"/>
    </row>
    <row r="27" spans="1:108" s="4" customFormat="1" ht="24.9" customHeight="1" x14ac:dyDescent="0.3">
      <c r="A27" s="293"/>
      <c r="B27" s="293"/>
      <c r="C27" s="293"/>
      <c r="D27" s="283"/>
      <c r="E27" s="284"/>
      <c r="DC27" s="279"/>
      <c r="DD27" s="280"/>
    </row>
    <row r="28" spans="1:108" s="4" customFormat="1" ht="24.9" customHeight="1" x14ac:dyDescent="0.3">
      <c r="A28" s="481" t="s">
        <v>15143</v>
      </c>
      <c r="B28" s="481"/>
      <c r="C28" s="481"/>
      <c r="D28" s="209"/>
    </row>
    <row r="29" spans="1:108" s="4" customFormat="1" ht="24.9" customHeight="1" x14ac:dyDescent="0.3">
      <c r="A29" s="293"/>
      <c r="B29" s="293"/>
      <c r="C29" s="293"/>
    </row>
    <row r="30" spans="1:108" s="4" customFormat="1" ht="24.9" customHeight="1" x14ac:dyDescent="0.3">
      <c r="A30" s="372" t="s">
        <v>15134</v>
      </c>
      <c r="B30" s="402">
        <f>+Administración!D70</f>
        <v>0.28939999999999999</v>
      </c>
      <c r="C30" s="374">
        <f>+Administración!E70</f>
        <v>188262574</v>
      </c>
      <c r="F30" s="27"/>
    </row>
    <row r="31" spans="1:108" s="4" customFormat="1" ht="24.9" customHeight="1" x14ac:dyDescent="0.3">
      <c r="A31" s="372" t="s">
        <v>15135</v>
      </c>
      <c r="B31" s="402">
        <f>+Administración!D71</f>
        <v>0.01</v>
      </c>
      <c r="C31" s="374">
        <f>+Administración!E71</f>
        <v>8829252</v>
      </c>
      <c r="F31" s="27"/>
    </row>
    <row r="32" spans="1:108" s="4" customFormat="1" ht="24.9" customHeight="1" x14ac:dyDescent="0.3">
      <c r="A32" s="372" t="s">
        <v>15136</v>
      </c>
      <c r="B32" s="402">
        <f>+Administración!D72</f>
        <v>0.04</v>
      </c>
      <c r="C32" s="374">
        <f>+Administración!E72</f>
        <v>35317010</v>
      </c>
      <c r="F32" s="27"/>
    </row>
    <row r="33" spans="1:6" s="4" customFormat="1" ht="24.9" customHeight="1" x14ac:dyDescent="0.3">
      <c r="A33" s="293"/>
      <c r="B33" s="293"/>
      <c r="C33" s="293"/>
      <c r="E33" s="210"/>
      <c r="F33" s="27"/>
    </row>
    <row r="34" spans="1:6" s="4" customFormat="1" ht="24.9" customHeight="1" x14ac:dyDescent="0.3">
      <c r="A34" s="403" t="s">
        <v>15144</v>
      </c>
      <c r="B34" s="404">
        <f>SUM(B30:B33)</f>
        <v>0.33939999999999998</v>
      </c>
      <c r="C34" s="405">
        <f>SUM(C30:C33)</f>
        <v>232408836</v>
      </c>
      <c r="D34" s="211"/>
      <c r="E34" s="212"/>
    </row>
    <row r="35" spans="1:6" s="4" customFormat="1" ht="24.9" customHeight="1" x14ac:dyDescent="0.3">
      <c r="A35" s="293"/>
      <c r="B35" s="293"/>
      <c r="C35" s="293"/>
      <c r="D35" s="283"/>
      <c r="E35" s="285"/>
      <c r="F35" s="138"/>
    </row>
    <row r="36" spans="1:6" s="4" customFormat="1" ht="24.9" hidden="1" customHeight="1" thickBot="1" x14ac:dyDescent="0.35">
      <c r="A36" s="406" t="s">
        <v>15414</v>
      </c>
      <c r="B36" s="407"/>
      <c r="C36" s="408">
        <v>882925247.32539999</v>
      </c>
      <c r="D36" s="213"/>
      <c r="E36" s="284"/>
      <c r="F36" s="138"/>
    </row>
    <row r="37" spans="1:6" ht="15.75" customHeight="1" x14ac:dyDescent="0.3">
      <c r="A37" s="262"/>
      <c r="B37" s="262"/>
      <c r="C37" s="262"/>
      <c r="D37" s="12"/>
      <c r="F37" s="138"/>
    </row>
    <row r="38" spans="1:6" ht="15" hidden="1" customHeight="1" x14ac:dyDescent="0.3">
      <c r="A38" s="239"/>
      <c r="B38" s="239" t="s">
        <v>6010</v>
      </c>
      <c r="C38" s="409">
        <f>+C36*0.12</f>
        <v>105951029.679048</v>
      </c>
      <c r="D38" s="12"/>
      <c r="F38" s="138"/>
    </row>
    <row r="39" spans="1:6" ht="20.399999999999999" x14ac:dyDescent="0.3">
      <c r="A39" s="410"/>
      <c r="B39" s="410"/>
      <c r="C39" s="411"/>
    </row>
    <row r="40" spans="1:6" ht="20.399999999999999" x14ac:dyDescent="0.3">
      <c r="A40" s="410"/>
      <c r="B40" s="410"/>
      <c r="C40" s="411"/>
      <c r="D40" s="12"/>
    </row>
    <row r="41" spans="1:6" x14ac:dyDescent="0.3">
      <c r="A41" s="239"/>
      <c r="B41" s="239"/>
      <c r="C41" s="239"/>
      <c r="D41" s="12"/>
    </row>
    <row r="42" spans="1:6" x14ac:dyDescent="0.3">
      <c r="A42" s="239"/>
      <c r="B42" s="239"/>
      <c r="C42" s="239"/>
      <c r="D42" s="12"/>
    </row>
    <row r="43" spans="1:6" x14ac:dyDescent="0.3">
      <c r="A43" s="239"/>
      <c r="B43" s="239"/>
      <c r="C43" s="239"/>
      <c r="D43" s="12"/>
    </row>
    <row r="44" spans="1:6" x14ac:dyDescent="0.3">
      <c r="A44" s="239"/>
      <c r="B44" s="239"/>
      <c r="C44" s="239"/>
    </row>
    <row r="45" spans="1:6" x14ac:dyDescent="0.3">
      <c r="A45" s="239"/>
      <c r="B45" s="239"/>
      <c r="C45" s="239"/>
    </row>
    <row r="46" spans="1:6" x14ac:dyDescent="0.3">
      <c r="A46" s="239"/>
      <c r="B46" s="239"/>
      <c r="C46" s="239"/>
    </row>
    <row r="47" spans="1:6" x14ac:dyDescent="0.3">
      <c r="A47" s="239"/>
      <c r="B47" s="239"/>
      <c r="C47" s="239"/>
    </row>
    <row r="48" spans="1:6" x14ac:dyDescent="0.3">
      <c r="A48" s="239"/>
      <c r="B48" s="239"/>
      <c r="C48" s="239"/>
    </row>
    <row r="49" spans="1:3" x14ac:dyDescent="0.3">
      <c r="A49" s="239"/>
      <c r="B49" s="239"/>
      <c r="C49" s="239"/>
    </row>
    <row r="50" spans="1:3" x14ac:dyDescent="0.3">
      <c r="A50" s="239"/>
      <c r="B50" s="239"/>
      <c r="C50" s="239"/>
    </row>
    <row r="51" spans="1:3" x14ac:dyDescent="0.3">
      <c r="A51" s="239"/>
      <c r="B51" s="239"/>
      <c r="C51" s="239"/>
    </row>
    <row r="52" spans="1:3" x14ac:dyDescent="0.3">
      <c r="A52" s="239"/>
      <c r="B52" s="239"/>
      <c r="C52" s="239"/>
    </row>
    <row r="53" spans="1:3" x14ac:dyDescent="0.3">
      <c r="A53" s="239"/>
      <c r="B53" s="239"/>
      <c r="C53" s="239"/>
    </row>
    <row r="54" spans="1:3" x14ac:dyDescent="0.3">
      <c r="A54" s="239"/>
      <c r="B54" s="239"/>
      <c r="C54" s="239"/>
    </row>
    <row r="55" spans="1:3" x14ac:dyDescent="0.3">
      <c r="A55" s="239"/>
      <c r="B55" s="239"/>
      <c r="C55" s="239"/>
    </row>
    <row r="56" spans="1:3" x14ac:dyDescent="0.3">
      <c r="A56" s="239"/>
      <c r="B56" s="239"/>
      <c r="C56" s="239"/>
    </row>
    <row r="57" spans="1:3" x14ac:dyDescent="0.3">
      <c r="A57" s="239"/>
      <c r="B57" s="239"/>
      <c r="C57" s="239"/>
    </row>
    <row r="58" spans="1:3" x14ac:dyDescent="0.3">
      <c r="A58" s="239"/>
      <c r="B58" s="239"/>
      <c r="C58" s="239"/>
    </row>
    <row r="59" spans="1:3" x14ac:dyDescent="0.3">
      <c r="A59" s="239"/>
      <c r="B59" s="239"/>
      <c r="C59" s="239"/>
    </row>
    <row r="60" spans="1:3" x14ac:dyDescent="0.3">
      <c r="A60" s="239"/>
      <c r="B60" s="239"/>
      <c r="C60" s="239"/>
    </row>
    <row r="61" spans="1:3" x14ac:dyDescent="0.3">
      <c r="A61" s="239"/>
      <c r="B61" s="239"/>
      <c r="C61" s="239"/>
    </row>
    <row r="62" spans="1:3" x14ac:dyDescent="0.3">
      <c r="A62" s="239"/>
      <c r="B62" s="239"/>
      <c r="C62" s="239"/>
    </row>
    <row r="63" spans="1:3" x14ac:dyDescent="0.3">
      <c r="A63" s="239"/>
      <c r="B63" s="239"/>
      <c r="C63" s="239"/>
    </row>
    <row r="64" spans="1:3" x14ac:dyDescent="0.3">
      <c r="A64" s="239"/>
      <c r="B64" s="239"/>
      <c r="C64" s="239"/>
    </row>
    <row r="65" spans="1:3" x14ac:dyDescent="0.3">
      <c r="A65" s="239"/>
      <c r="B65" s="239"/>
      <c r="C65" s="239"/>
    </row>
    <row r="66" spans="1:3" x14ac:dyDescent="0.3">
      <c r="A66" s="239"/>
      <c r="B66" s="239"/>
      <c r="C66" s="239"/>
    </row>
    <row r="67" spans="1:3" x14ac:dyDescent="0.3">
      <c r="A67" s="239"/>
      <c r="B67" s="239"/>
      <c r="C67" s="239"/>
    </row>
    <row r="68" spans="1:3" x14ac:dyDescent="0.3">
      <c r="A68" s="239"/>
      <c r="B68" s="239"/>
      <c r="C68" s="239"/>
    </row>
    <row r="69" spans="1:3" x14ac:dyDescent="0.3">
      <c r="A69" s="239"/>
      <c r="B69" s="239"/>
      <c r="C69" s="239"/>
    </row>
    <row r="70" spans="1:3" x14ac:dyDescent="0.3">
      <c r="A70" s="239"/>
      <c r="B70" s="239"/>
      <c r="C70" s="239"/>
    </row>
    <row r="71" spans="1:3" x14ac:dyDescent="0.3">
      <c r="A71" s="239"/>
      <c r="B71" s="239"/>
      <c r="C71" s="239"/>
    </row>
    <row r="72" spans="1:3" x14ac:dyDescent="0.3">
      <c r="A72" s="239"/>
      <c r="B72" s="239"/>
      <c r="C72" s="239"/>
    </row>
    <row r="73" spans="1:3" x14ac:dyDescent="0.3">
      <c r="A73" s="239"/>
      <c r="B73" s="239"/>
      <c r="C73" s="239"/>
    </row>
    <row r="74" spans="1:3" x14ac:dyDescent="0.3">
      <c r="A74" s="239"/>
      <c r="B74" s="239"/>
      <c r="C74" s="239"/>
    </row>
    <row r="75" spans="1:3" x14ac:dyDescent="0.3">
      <c r="A75" s="239"/>
      <c r="B75" s="239"/>
      <c r="C75" s="239"/>
    </row>
    <row r="76" spans="1:3" x14ac:dyDescent="0.3">
      <c r="A76" s="239"/>
      <c r="B76" s="239"/>
      <c r="C76" s="239"/>
    </row>
    <row r="77" spans="1:3" x14ac:dyDescent="0.3">
      <c r="A77" s="239"/>
      <c r="B77" s="239"/>
      <c r="C77" s="239"/>
    </row>
    <row r="78" spans="1:3" x14ac:dyDescent="0.3">
      <c r="A78" s="239"/>
      <c r="B78" s="239"/>
      <c r="C78" s="239"/>
    </row>
    <row r="79" spans="1:3" x14ac:dyDescent="0.3">
      <c r="A79" s="239"/>
      <c r="B79" s="239"/>
      <c r="C79" s="239"/>
    </row>
    <row r="80" spans="1:3" x14ac:dyDescent="0.3">
      <c r="A80" s="239"/>
      <c r="B80" s="239"/>
      <c r="C80" s="239"/>
    </row>
    <row r="81" spans="1:3" x14ac:dyDescent="0.3">
      <c r="A81" s="239"/>
      <c r="B81" s="239"/>
      <c r="C81" s="239"/>
    </row>
    <row r="82" spans="1:3" x14ac:dyDescent="0.3">
      <c r="A82" s="239"/>
      <c r="B82" s="239"/>
      <c r="C82" s="239"/>
    </row>
    <row r="83" spans="1:3" x14ac:dyDescent="0.3">
      <c r="A83" s="239"/>
      <c r="B83" s="239"/>
      <c r="C83" s="239"/>
    </row>
    <row r="84" spans="1:3" x14ac:dyDescent="0.3">
      <c r="A84" s="239"/>
      <c r="B84" s="239"/>
      <c r="C84" s="239"/>
    </row>
    <row r="85" spans="1:3" x14ac:dyDescent="0.3">
      <c r="A85" s="239"/>
      <c r="B85" s="239"/>
      <c r="C85" s="239"/>
    </row>
    <row r="86" spans="1:3" x14ac:dyDescent="0.3">
      <c r="A86" s="239"/>
      <c r="B86" s="239"/>
      <c r="C86" s="239"/>
    </row>
    <row r="87" spans="1:3" x14ac:dyDescent="0.3">
      <c r="A87" s="239"/>
      <c r="B87" s="239"/>
      <c r="C87" s="239"/>
    </row>
    <row r="88" spans="1:3" x14ac:dyDescent="0.3">
      <c r="A88" s="239"/>
      <c r="B88" s="239"/>
      <c r="C88" s="239"/>
    </row>
    <row r="89" spans="1:3" x14ac:dyDescent="0.3">
      <c r="A89" s="239"/>
      <c r="B89" s="239"/>
      <c r="C89" s="239"/>
    </row>
    <row r="90" spans="1:3" x14ac:dyDescent="0.3">
      <c r="A90" s="239"/>
      <c r="B90" s="239"/>
      <c r="C90" s="239"/>
    </row>
    <row r="91" spans="1:3" x14ac:dyDescent="0.3">
      <c r="A91" s="239"/>
      <c r="B91" s="239"/>
      <c r="C91" s="239"/>
    </row>
    <row r="92" spans="1:3" x14ac:dyDescent="0.3">
      <c r="A92" s="239"/>
      <c r="B92" s="239"/>
      <c r="C92" s="239"/>
    </row>
    <row r="93" spans="1:3" x14ac:dyDescent="0.3">
      <c r="A93" s="239"/>
      <c r="B93" s="239"/>
      <c r="C93" s="239"/>
    </row>
    <row r="94" spans="1:3" x14ac:dyDescent="0.3">
      <c r="A94" s="239"/>
      <c r="B94" s="239"/>
      <c r="C94" s="239"/>
    </row>
    <row r="119" spans="1:3" x14ac:dyDescent="0.3">
      <c r="A119" s="155"/>
      <c r="B119" s="155"/>
      <c r="C119" s="156"/>
    </row>
    <row r="120" spans="1:3" x14ac:dyDescent="0.3">
      <c r="A120" s="157" t="s">
        <v>14420</v>
      </c>
      <c r="B120" s="157"/>
      <c r="C120" s="156">
        <v>673368283</v>
      </c>
    </row>
    <row r="121" spans="1:3" x14ac:dyDescent="0.3">
      <c r="A121" s="157" t="s">
        <v>14421</v>
      </c>
      <c r="B121" s="157"/>
      <c r="C121" s="158" t="e">
        <f>+C120-#REF!</f>
        <v>#REF!</v>
      </c>
    </row>
    <row r="122" spans="1:3" x14ac:dyDescent="0.3">
      <c r="A122" s="155"/>
      <c r="B122" s="155"/>
      <c r="C122" s="158" t="e">
        <f>+C120-C121</f>
        <v>#REF!</v>
      </c>
    </row>
    <row r="123" spans="1:3" x14ac:dyDescent="0.3">
      <c r="A123" s="155"/>
      <c r="B123" s="155"/>
      <c r="C123" s="159" t="e">
        <f>-C37/#REF!</f>
        <v>#REF!</v>
      </c>
    </row>
  </sheetData>
  <mergeCells count="3">
    <mergeCell ref="A28:C28"/>
    <mergeCell ref="A4:C4"/>
    <mergeCell ref="A5:C5"/>
  </mergeCells>
  <printOptions horizontalCentered="1"/>
  <pageMargins left="0.70866141732283472" right="0.56999999999999995" top="0.74803149606299213" bottom="0.74803149606299213" header="0.31496062992125984" footer="0.31496062992125984"/>
  <pageSetup scale="6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0">
    <pageSetUpPr fitToPage="1"/>
  </sheetPr>
  <dimension ref="A1:M215"/>
  <sheetViews>
    <sheetView showGridLines="0" view="pageBreakPreview" topLeftCell="A34" zoomScaleNormal="85" zoomScaleSheetLayoutView="100" workbookViewId="0">
      <selection activeCell="I56" sqref="I56"/>
    </sheetView>
  </sheetViews>
  <sheetFormatPr baseColWidth="10" defaultColWidth="11.44140625" defaultRowHeight="14.4" zeroHeight="1" x14ac:dyDescent="0.3"/>
  <cols>
    <col min="1" max="1" width="3.44140625" style="4" customWidth="1"/>
    <col min="2" max="2" width="3.44140625" style="5" customWidth="1"/>
    <col min="3" max="3" width="66" style="4" customWidth="1"/>
    <col min="4" max="4" width="24" style="4" bestFit="1" customWidth="1"/>
    <col min="5" max="5" width="22.6640625" style="4" bestFit="1" customWidth="1"/>
    <col min="6" max="6" width="15" style="4" customWidth="1"/>
    <col min="7" max="7" width="19.33203125" style="4" customWidth="1"/>
    <col min="8" max="8" width="14.6640625" style="4" bestFit="1" customWidth="1"/>
    <col min="9" max="9" width="11.5546875" style="4" bestFit="1" customWidth="1"/>
    <col min="10" max="10" width="16.5546875" style="4" bestFit="1" customWidth="1"/>
    <col min="11" max="11" width="19.109375" style="4" customWidth="1"/>
    <col min="12" max="12" width="22.5546875" style="4" bestFit="1" customWidth="1"/>
    <col min="13" max="13" width="14.77734375" style="4" bestFit="1" customWidth="1"/>
    <col min="14" max="16384" width="11.44140625" style="4"/>
  </cols>
  <sheetData>
    <row r="1" spans="1:13" x14ac:dyDescent="0.3">
      <c r="A1" s="485" t="str">
        <f>+Resumen!A1</f>
        <v>UNIDAD ADMINISTRATIVA ESPECIAL 
DE ORGANIZACIONES SOLIDARIAS</v>
      </c>
      <c r="B1" s="485"/>
      <c r="C1" s="485"/>
      <c r="D1" s="485"/>
      <c r="E1" s="485"/>
      <c r="F1" s="485"/>
      <c r="G1" s="485"/>
    </row>
    <row r="2" spans="1:13" x14ac:dyDescent="0.3">
      <c r="A2" s="485" t="str">
        <f>+Resumen!A2</f>
        <v xml:space="preserve">CÁLCULO PRESUPUESTAL </v>
      </c>
      <c r="B2" s="485"/>
      <c r="C2" s="485"/>
      <c r="D2" s="485"/>
      <c r="E2" s="485"/>
      <c r="F2" s="485"/>
      <c r="G2" s="485"/>
    </row>
    <row r="3" spans="1:13" ht="20.399999999999999" x14ac:dyDescent="0.3">
      <c r="A3" s="486" t="s">
        <v>4429</v>
      </c>
      <c r="B3" s="486"/>
      <c r="C3" s="486"/>
      <c r="D3" s="486"/>
      <c r="E3" s="293"/>
      <c r="F3" s="293"/>
      <c r="G3" s="293"/>
    </row>
    <row r="4" spans="1:13" ht="36.75" customHeight="1" x14ac:dyDescent="0.3">
      <c r="A4" s="485" t="str">
        <f>+A39</f>
        <v>CALCULO AIU - 2025</v>
      </c>
      <c r="B4" s="485"/>
      <c r="C4" s="485"/>
      <c r="D4" s="485"/>
      <c r="E4" s="485"/>
      <c r="F4" s="485"/>
      <c r="G4" s="485"/>
    </row>
    <row r="5" spans="1:13" x14ac:dyDescent="0.3">
      <c r="A5" s="293"/>
      <c r="B5" s="296"/>
      <c r="C5" s="293"/>
      <c r="D5" s="293"/>
      <c r="E5" s="293"/>
      <c r="F5" s="293"/>
      <c r="G5" s="293"/>
    </row>
    <row r="6" spans="1:13" ht="15.75" customHeight="1" x14ac:dyDescent="0.3">
      <c r="C6" s="496" t="s">
        <v>127</v>
      </c>
      <c r="D6" s="498" t="s">
        <v>14426</v>
      </c>
      <c r="E6" s="498"/>
      <c r="F6" s="293"/>
      <c r="G6" s="488" t="s">
        <v>15127</v>
      </c>
      <c r="H6" s="489"/>
      <c r="I6" s="293"/>
      <c r="J6" s="503" t="s">
        <v>15402</v>
      </c>
      <c r="K6" s="503"/>
      <c r="L6" s="503"/>
      <c r="M6" s="503"/>
    </row>
    <row r="7" spans="1:13" ht="17.25" customHeight="1" x14ac:dyDescent="0.3">
      <c r="C7" s="497"/>
      <c r="D7" s="318" t="s">
        <v>125</v>
      </c>
      <c r="E7" s="318" t="s">
        <v>126</v>
      </c>
      <c r="F7" s="293"/>
      <c r="G7" s="490"/>
      <c r="H7" s="491"/>
      <c r="I7" s="293"/>
      <c r="J7" s="447" t="s">
        <v>15187</v>
      </c>
      <c r="K7" s="292" t="s">
        <v>15403</v>
      </c>
      <c r="L7" s="292" t="s">
        <v>15404</v>
      </c>
      <c r="M7" s="3" t="s">
        <v>15405</v>
      </c>
    </row>
    <row r="8" spans="1:13" x14ac:dyDescent="0.3">
      <c r="C8" s="319" t="s">
        <v>102</v>
      </c>
      <c r="D8" s="320">
        <v>6</v>
      </c>
      <c r="E8" s="321">
        <v>0.2</v>
      </c>
      <c r="F8" s="293"/>
      <c r="G8" s="322" t="s">
        <v>15401</v>
      </c>
      <c r="H8" s="323">
        <v>1423500</v>
      </c>
      <c r="I8" s="293"/>
      <c r="J8" s="448">
        <v>5</v>
      </c>
      <c r="K8" s="449">
        <f>+H8*J8</f>
        <v>7117500</v>
      </c>
      <c r="L8" s="450">
        <v>12</v>
      </c>
      <c r="M8" s="451">
        <f>+K8/L8</f>
        <v>593125</v>
      </c>
    </row>
    <row r="9" spans="1:13" x14ac:dyDescent="0.3">
      <c r="C9" s="324" t="s">
        <v>103</v>
      </c>
      <c r="D9" s="325"/>
      <c r="E9" s="326">
        <v>0.3</v>
      </c>
      <c r="F9" s="293"/>
      <c r="G9" s="322"/>
      <c r="H9" s="323"/>
      <c r="I9" s="293"/>
      <c r="J9" s="447"/>
      <c r="K9" s="496" t="s">
        <v>15406</v>
      </c>
      <c r="L9" s="496"/>
      <c r="M9" s="452">
        <f>+M8*4</f>
        <v>2372500</v>
      </c>
    </row>
    <row r="10" spans="1:13" x14ac:dyDescent="0.3">
      <c r="C10" s="324" t="s">
        <v>101</v>
      </c>
      <c r="D10" s="325">
        <v>1</v>
      </c>
      <c r="E10" s="327">
        <v>0.1</v>
      </c>
      <c r="F10" s="293"/>
      <c r="G10" s="322"/>
      <c r="H10" s="323"/>
      <c r="I10" s="293"/>
      <c r="J10" s="297"/>
      <c r="K10" s="293"/>
      <c r="L10" s="293"/>
    </row>
    <row r="11" spans="1:13" x14ac:dyDescent="0.3">
      <c r="C11" s="324" t="s">
        <v>106</v>
      </c>
      <c r="D11" s="325"/>
      <c r="E11" s="327">
        <v>0.2</v>
      </c>
      <c r="F11" s="293"/>
      <c r="G11" s="322"/>
      <c r="H11" s="323"/>
      <c r="I11" s="293"/>
      <c r="J11" s="297"/>
      <c r="K11" s="293"/>
      <c r="L11" s="293"/>
    </row>
    <row r="12" spans="1:13" x14ac:dyDescent="0.3">
      <c r="C12" s="324" t="s">
        <v>104</v>
      </c>
      <c r="D12" s="325">
        <f>3*12</f>
        <v>36</v>
      </c>
      <c r="E12" s="327">
        <v>0.05</v>
      </c>
      <c r="F12" s="293"/>
      <c r="G12" s="322" t="s">
        <v>15128</v>
      </c>
      <c r="H12" s="328">
        <f>+D16/H8</f>
        <v>620.24955906245168</v>
      </c>
      <c r="I12" s="293"/>
      <c r="J12" s="297"/>
      <c r="K12" s="293"/>
      <c r="L12" s="293"/>
    </row>
    <row r="13" spans="1:13" x14ac:dyDescent="0.3">
      <c r="C13" s="324" t="s">
        <v>105</v>
      </c>
      <c r="D13" s="325">
        <v>24</v>
      </c>
      <c r="E13" s="327">
        <v>0.1</v>
      </c>
      <c r="F13" s="293"/>
      <c r="G13" s="502" t="s">
        <v>15129</v>
      </c>
      <c r="H13" s="292">
        <v>200</v>
      </c>
      <c r="I13" s="293"/>
      <c r="J13" s="293"/>
      <c r="K13" s="293"/>
      <c r="L13" s="293"/>
    </row>
    <row r="14" spans="1:13" x14ac:dyDescent="0.3">
      <c r="C14" s="324" t="s">
        <v>109</v>
      </c>
      <c r="D14" s="325"/>
      <c r="E14" s="327"/>
      <c r="F14" s="293"/>
      <c r="G14" s="502"/>
      <c r="H14" s="292">
        <v>300</v>
      </c>
      <c r="I14" s="293"/>
      <c r="J14" s="293"/>
      <c r="K14" s="293"/>
      <c r="L14" s="293"/>
    </row>
    <row r="15" spans="1:13" x14ac:dyDescent="0.3">
      <c r="C15" s="329"/>
      <c r="D15" s="330"/>
      <c r="E15" s="331"/>
      <c r="F15" s="293"/>
      <c r="G15" s="502"/>
      <c r="H15" s="292">
        <v>400</v>
      </c>
      <c r="I15" s="293"/>
      <c r="J15" s="293"/>
      <c r="K15" s="293"/>
      <c r="L15" s="293"/>
    </row>
    <row r="16" spans="1:13" ht="17.25" customHeight="1" x14ac:dyDescent="0.3">
      <c r="C16" s="332" t="s">
        <v>146</v>
      </c>
      <c r="D16" s="499">
        <f>+Resumen!$C$36</f>
        <v>882925247.32539999</v>
      </c>
      <c r="E16" s="500"/>
      <c r="F16" s="293"/>
      <c r="G16" s="502"/>
      <c r="H16" s="292">
        <v>500</v>
      </c>
      <c r="I16" s="293"/>
      <c r="J16" s="293"/>
      <c r="K16" s="293"/>
      <c r="L16" s="293"/>
    </row>
    <row r="17" spans="3:12" ht="17.25" customHeight="1" x14ac:dyDescent="0.3">
      <c r="C17" s="332" t="s">
        <v>147</v>
      </c>
      <c r="D17" s="501">
        <v>45889</v>
      </c>
      <c r="E17" s="501"/>
      <c r="F17" s="293"/>
      <c r="G17" s="293"/>
      <c r="H17" s="293"/>
      <c r="I17" s="293"/>
      <c r="J17" s="293"/>
      <c r="K17" s="293"/>
      <c r="L17" s="293"/>
    </row>
    <row r="18" spans="3:12" ht="17.25" customHeight="1" x14ac:dyDescent="0.3">
      <c r="C18" s="332" t="s">
        <v>4430</v>
      </c>
      <c r="D18" s="494">
        <f>3*30</f>
        <v>90</v>
      </c>
      <c r="E18" s="494"/>
      <c r="F18" s="293"/>
      <c r="G18" s="293"/>
      <c r="H18" s="293"/>
      <c r="I18" s="293"/>
      <c r="J18" s="293"/>
      <c r="K18" s="293"/>
      <c r="L18" s="293"/>
    </row>
    <row r="19" spans="3:12" ht="17.25" customHeight="1" x14ac:dyDescent="0.3">
      <c r="C19" s="332" t="s">
        <v>148</v>
      </c>
      <c r="D19" s="495">
        <f>IF(OR(D17="",D18=""),"",D17+D18)</f>
        <v>45979</v>
      </c>
      <c r="E19" s="495"/>
      <c r="F19" s="293"/>
      <c r="G19" s="293"/>
      <c r="H19" s="293"/>
      <c r="I19" s="293"/>
      <c r="J19" s="293"/>
      <c r="K19" s="293"/>
      <c r="L19" s="293"/>
    </row>
    <row r="20" spans="3:12" ht="20.25" customHeight="1" x14ac:dyDescent="0.3">
      <c r="C20" s="293"/>
      <c r="D20" s="293"/>
      <c r="E20" s="293"/>
      <c r="F20" s="293"/>
      <c r="G20" s="293"/>
      <c r="H20" s="293"/>
      <c r="I20" s="293"/>
      <c r="J20" s="293"/>
      <c r="K20" s="293"/>
      <c r="L20" s="293"/>
    </row>
    <row r="21" spans="3:12" x14ac:dyDescent="0.3">
      <c r="C21" s="333" t="s">
        <v>127</v>
      </c>
      <c r="D21" s="333" t="s">
        <v>128</v>
      </c>
      <c r="E21" s="333" t="s">
        <v>129</v>
      </c>
      <c r="F21" s="333" t="s">
        <v>130</v>
      </c>
      <c r="G21" s="333" t="s">
        <v>131</v>
      </c>
      <c r="H21" s="333" t="s">
        <v>132</v>
      </c>
      <c r="I21" s="333" t="s">
        <v>133</v>
      </c>
      <c r="J21" s="492" t="s">
        <v>134</v>
      </c>
      <c r="K21" s="493"/>
      <c r="L21" s="333" t="s">
        <v>135</v>
      </c>
    </row>
    <row r="22" spans="3:12" x14ac:dyDescent="0.3">
      <c r="C22" s="334" t="s">
        <v>136</v>
      </c>
      <c r="D22" s="335">
        <f>IF(H22&gt;0,$D$17,"")-30</f>
        <v>45859</v>
      </c>
      <c r="E22" s="335">
        <f>IF(H22&gt;0,$D$17+H22,"")-30</f>
        <v>45979</v>
      </c>
      <c r="F22" s="336">
        <f>IFERROR(IF(VLOOKUP($C22,AMPAROS_DIS,3,0)&gt;0,VLOOKUP($C22,AMPAROS_DIS,3,0),""),"")</f>
        <v>0.1</v>
      </c>
      <c r="G22" s="337">
        <f t="shared" ref="G22:G31" si="0">IF(H22&gt;0,$D$16*F22,"")</f>
        <v>88292524.732540011</v>
      </c>
      <c r="H22" s="336">
        <f t="shared" ref="H22:H31" si="1">IFERROR(SUM(VLOOKUP($C22,AMPAROS_DIS,2,0)*30,$D$18),0)</f>
        <v>120</v>
      </c>
      <c r="I22" s="338">
        <v>1.5E-3</v>
      </c>
      <c r="J22" s="339">
        <f t="shared" ref="J22:J31" si="2">IF(H22&gt;0,((G22*I22)/365)*H22,0)</f>
        <v>43541.519046184119</v>
      </c>
      <c r="K22" s="339">
        <f t="shared" ref="K22:K31" si="3">IF(J22&gt;0,(J22*1.19)+1000,0)</f>
        <v>52814.407664959101</v>
      </c>
      <c r="L22" s="340">
        <f t="shared" ref="L22:L31" si="4">IF(K22&gt;0,K22/$D$16,0)</f>
        <v>5.9817530221213025E-5</v>
      </c>
    </row>
    <row r="23" spans="3:12" x14ac:dyDescent="0.3">
      <c r="C23" s="334" t="s">
        <v>137</v>
      </c>
      <c r="D23" s="335">
        <f t="shared" ref="D23:D31" si="5">IF(H23&gt;0,$D$17,"")</f>
        <v>45889</v>
      </c>
      <c r="E23" s="335">
        <f t="shared" ref="E23:E31" si="6">IF(H23&gt;0,$D$17+H23,"")</f>
        <v>46159</v>
      </c>
      <c r="F23" s="341">
        <f t="shared" ref="F23:F31" si="7">IFERROR(VLOOKUP($C23,AMPAROS_DIS,3,0),"")</f>
        <v>0.2</v>
      </c>
      <c r="G23" s="337">
        <f>IF(H23&gt;0,$D$16*F23,"")</f>
        <v>176585049.46508002</v>
      </c>
      <c r="H23" s="336">
        <f t="shared" si="1"/>
        <v>270</v>
      </c>
      <c r="I23" s="338">
        <v>4.4999999999999997E-3</v>
      </c>
      <c r="J23" s="339">
        <f>IF(H23&gt;0,((G23*I23)/365)*H23,0)</f>
        <v>587810.50712348556</v>
      </c>
      <c r="K23" s="339">
        <f>IF(J23&gt;0,IF((J23*1.19)+1000&lt;5000,5000,(J23*1.19)+1000),0)</f>
        <v>700494.50347694778</v>
      </c>
      <c r="L23" s="340">
        <f t="shared" si="4"/>
        <v>7.9337917405682948E-4</v>
      </c>
    </row>
    <row r="24" spans="3:12" x14ac:dyDescent="0.3">
      <c r="C24" s="334" t="s">
        <v>138</v>
      </c>
      <c r="D24" s="335">
        <f t="shared" si="5"/>
        <v>45889</v>
      </c>
      <c r="E24" s="335">
        <f t="shared" si="6"/>
        <v>45979</v>
      </c>
      <c r="F24" s="341">
        <f t="shared" si="7"/>
        <v>0.3</v>
      </c>
      <c r="G24" s="337">
        <f t="shared" si="0"/>
        <v>264877574.19761997</v>
      </c>
      <c r="H24" s="336">
        <f t="shared" si="1"/>
        <v>90</v>
      </c>
      <c r="I24" s="338">
        <v>4.4999999999999997E-3</v>
      </c>
      <c r="J24" s="339">
        <f t="shared" si="2"/>
        <v>293905.25356174266</v>
      </c>
      <c r="K24" s="339">
        <f t="shared" si="3"/>
        <v>350747.25173847377</v>
      </c>
      <c r="L24" s="340">
        <f t="shared" si="4"/>
        <v>3.9725588638559649E-4</v>
      </c>
    </row>
    <row r="25" spans="3:12" x14ac:dyDescent="0.3">
      <c r="C25" s="334" t="s">
        <v>139</v>
      </c>
      <c r="D25" s="335">
        <f t="shared" si="5"/>
        <v>45889</v>
      </c>
      <c r="E25" s="335">
        <f t="shared" si="6"/>
        <v>47059</v>
      </c>
      <c r="F25" s="341">
        <f t="shared" si="7"/>
        <v>0.05</v>
      </c>
      <c r="G25" s="337">
        <f t="shared" si="0"/>
        <v>44146262.366270006</v>
      </c>
      <c r="H25" s="336">
        <f t="shared" si="1"/>
        <v>1170</v>
      </c>
      <c r="I25" s="338">
        <v>3.5000000000000001E-3</v>
      </c>
      <c r="J25" s="339">
        <f t="shared" si="2"/>
        <v>495284.77915034431</v>
      </c>
      <c r="K25" s="339">
        <f t="shared" si="3"/>
        <v>590388.88718890969</v>
      </c>
      <c r="L25" s="340">
        <f t="shared" si="4"/>
        <v>6.6867369460477469E-4</v>
      </c>
    </row>
    <row r="26" spans="3:12" x14ac:dyDescent="0.3">
      <c r="C26" s="334" t="s">
        <v>140</v>
      </c>
      <c r="D26" s="335">
        <f t="shared" si="5"/>
        <v>45889</v>
      </c>
      <c r="E26" s="335">
        <f t="shared" si="6"/>
        <v>46699</v>
      </c>
      <c r="F26" s="341">
        <f t="shared" si="7"/>
        <v>0.1</v>
      </c>
      <c r="G26" s="337">
        <f t="shared" si="0"/>
        <v>88292524.732540011</v>
      </c>
      <c r="H26" s="336">
        <f t="shared" si="1"/>
        <v>810</v>
      </c>
      <c r="I26" s="338">
        <v>4.4999999999999997E-3</v>
      </c>
      <c r="J26" s="339">
        <f t="shared" si="2"/>
        <v>881715.76068522828</v>
      </c>
      <c r="K26" s="339">
        <f t="shared" si="3"/>
        <v>1050241.7552154216</v>
      </c>
      <c r="L26" s="340">
        <f t="shared" si="4"/>
        <v>1.1895024617280623E-3</v>
      </c>
    </row>
    <row r="27" spans="3:12" x14ac:dyDescent="0.3">
      <c r="C27" s="334" t="s">
        <v>141</v>
      </c>
      <c r="D27" s="335">
        <f t="shared" si="5"/>
        <v>45889</v>
      </c>
      <c r="E27" s="335">
        <f t="shared" si="6"/>
        <v>45979</v>
      </c>
      <c r="F27" s="341">
        <f t="shared" si="7"/>
        <v>0.2</v>
      </c>
      <c r="G27" s="337">
        <f t="shared" si="0"/>
        <v>176585049.46508002</v>
      </c>
      <c r="H27" s="336">
        <f t="shared" si="1"/>
        <v>90</v>
      </c>
      <c r="I27" s="338">
        <v>4.4999999999999997E-3</v>
      </c>
      <c r="J27" s="339">
        <f t="shared" si="2"/>
        <v>195936.83570782852</v>
      </c>
      <c r="K27" s="339">
        <f t="shared" si="3"/>
        <v>234164.83449231592</v>
      </c>
      <c r="L27" s="340">
        <f t="shared" si="4"/>
        <v>2.6521479049518564E-4</v>
      </c>
    </row>
    <row r="28" spans="3:12" x14ac:dyDescent="0.3">
      <c r="C28" s="334" t="s">
        <v>142</v>
      </c>
      <c r="D28" s="335" t="str">
        <f t="shared" si="5"/>
        <v/>
      </c>
      <c r="E28" s="335" t="str">
        <f t="shared" si="6"/>
        <v/>
      </c>
      <c r="F28" s="341" t="str">
        <f t="shared" si="7"/>
        <v/>
      </c>
      <c r="G28" s="337" t="str">
        <f t="shared" si="0"/>
        <v/>
      </c>
      <c r="H28" s="336">
        <f t="shared" si="1"/>
        <v>0</v>
      </c>
      <c r="I28" s="338">
        <v>4.4999999999999997E-3</v>
      </c>
      <c r="J28" s="339">
        <f t="shared" si="2"/>
        <v>0</v>
      </c>
      <c r="K28" s="339">
        <f t="shared" si="3"/>
        <v>0</v>
      </c>
      <c r="L28" s="340">
        <f t="shared" si="4"/>
        <v>0</v>
      </c>
    </row>
    <row r="29" spans="3:12" x14ac:dyDescent="0.3">
      <c r="C29" s="334" t="s">
        <v>143</v>
      </c>
      <c r="D29" s="335" t="str">
        <f t="shared" si="5"/>
        <v/>
      </c>
      <c r="E29" s="335" t="str">
        <f t="shared" si="6"/>
        <v/>
      </c>
      <c r="F29" s="341" t="str">
        <f t="shared" si="7"/>
        <v/>
      </c>
      <c r="G29" s="337" t="str">
        <f t="shared" si="0"/>
        <v/>
      </c>
      <c r="H29" s="336">
        <f t="shared" si="1"/>
        <v>0</v>
      </c>
      <c r="I29" s="338">
        <v>5.0000000000000001E-3</v>
      </c>
      <c r="J29" s="339">
        <f t="shared" si="2"/>
        <v>0</v>
      </c>
      <c r="K29" s="339">
        <f t="shared" si="3"/>
        <v>0</v>
      </c>
      <c r="L29" s="340">
        <f t="shared" si="4"/>
        <v>0</v>
      </c>
    </row>
    <row r="30" spans="3:12" x14ac:dyDescent="0.3">
      <c r="C30" s="334" t="s">
        <v>144</v>
      </c>
      <c r="D30" s="335">
        <f t="shared" si="5"/>
        <v>45889</v>
      </c>
      <c r="E30" s="335">
        <f t="shared" si="6"/>
        <v>45979</v>
      </c>
      <c r="F30" s="342">
        <f>+IF(D16=0,0,IF(H12&lt;1500,H13*H8/D16,IF(H12&lt;2500,H14*H8/D16,IF(H12&lt;5000,H15*H8/D16,IF(H12&lt;10000,H16*H8/D16,20%)))))</f>
        <v>0.32245085397934542</v>
      </c>
      <c r="G30" s="337">
        <f t="shared" si="0"/>
        <v>284700000</v>
      </c>
      <c r="H30" s="336">
        <f t="shared" si="1"/>
        <v>90</v>
      </c>
      <c r="I30" s="338">
        <v>5.0000000000000001E-3</v>
      </c>
      <c r="J30" s="339">
        <f t="shared" si="2"/>
        <v>351000</v>
      </c>
      <c r="K30" s="339">
        <f t="shared" si="3"/>
        <v>418690</v>
      </c>
      <c r="L30" s="340">
        <f t="shared" si="4"/>
        <v>4.7420775571693763E-4</v>
      </c>
    </row>
    <row r="31" spans="3:12" x14ac:dyDescent="0.3">
      <c r="C31" s="334" t="s">
        <v>145</v>
      </c>
      <c r="D31" s="335" t="str">
        <f t="shared" si="5"/>
        <v/>
      </c>
      <c r="E31" s="335" t="str">
        <f t="shared" si="6"/>
        <v/>
      </c>
      <c r="F31" s="341" t="str">
        <f t="shared" si="7"/>
        <v/>
      </c>
      <c r="G31" s="337" t="str">
        <f t="shared" si="0"/>
        <v/>
      </c>
      <c r="H31" s="336">
        <f t="shared" si="1"/>
        <v>0</v>
      </c>
      <c r="I31" s="338">
        <v>1.2E-2</v>
      </c>
      <c r="J31" s="339">
        <f t="shared" si="2"/>
        <v>0</v>
      </c>
      <c r="K31" s="339">
        <f t="shared" si="3"/>
        <v>0</v>
      </c>
      <c r="L31" s="340">
        <f t="shared" si="4"/>
        <v>0</v>
      </c>
    </row>
    <row r="32" spans="3:12" x14ac:dyDescent="0.3">
      <c r="C32" s="343" t="s">
        <v>4445</v>
      </c>
      <c r="D32" s="344"/>
      <c r="E32" s="344"/>
      <c r="F32" s="344"/>
      <c r="G32" s="337">
        <f>SUM(G22:G31)</f>
        <v>1123478984.95913</v>
      </c>
      <c r="H32" s="337"/>
      <c r="I32" s="337"/>
      <c r="J32" s="337">
        <f>SUM(J22:J31)</f>
        <v>2849194.6552748135</v>
      </c>
      <c r="K32" s="345">
        <f>SUM(K22:K31)</f>
        <v>3397541.6397770275</v>
      </c>
      <c r="L32" s="346">
        <f>SUM(L22:L31)</f>
        <v>3.8480512932085992E-3</v>
      </c>
    </row>
    <row r="33" spans="1:12" x14ac:dyDescent="0.3"/>
    <row r="34" spans="1:12" ht="12" customHeight="1" x14ac:dyDescent="0.3"/>
    <row r="35" spans="1:12" x14ac:dyDescent="0.3">
      <c r="A35" s="16"/>
      <c r="B35" s="17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1:12" ht="15.6" x14ac:dyDescent="0.3">
      <c r="A36" s="347" t="str">
        <f>+A1</f>
        <v>UNIDAD ADMINISTRATIVA ESPECIAL 
DE ORGANIZACIONES SOLIDARIAS</v>
      </c>
      <c r="B36" s="347"/>
      <c r="C36" s="347"/>
      <c r="D36" s="347"/>
      <c r="E36" s="347"/>
      <c r="F36" s="24"/>
      <c r="G36" s="24"/>
    </row>
    <row r="37" spans="1:12" ht="15.6" x14ac:dyDescent="0.3">
      <c r="A37" s="347" t="str">
        <f>+A2</f>
        <v xml:space="preserve">CÁLCULO PRESUPUESTAL </v>
      </c>
      <c r="B37" s="347"/>
      <c r="C37" s="347"/>
      <c r="D37" s="347"/>
      <c r="E37" s="347"/>
      <c r="F37" s="24"/>
      <c r="G37" s="24"/>
    </row>
    <row r="38" spans="1:12" ht="52.5" customHeight="1" x14ac:dyDescent="0.3">
      <c r="A38" s="487" t="str">
        <f>+Resumen!A4</f>
        <v>PROYECTO:    ADECUACIÓN Y REMODELACIÓN EDIFICIO SEDE - SEXTO PISO - A.I.U.
V-1 20/05/2025</v>
      </c>
      <c r="B38" s="487"/>
      <c r="C38" s="487"/>
      <c r="D38" s="487"/>
      <c r="E38" s="487"/>
      <c r="F38" s="25"/>
      <c r="G38" s="25"/>
    </row>
    <row r="39" spans="1:12" ht="20.399999999999999" x14ac:dyDescent="0.3">
      <c r="A39" s="348" t="s">
        <v>15397</v>
      </c>
      <c r="B39" s="347"/>
      <c r="C39" s="347"/>
      <c r="D39" s="347"/>
      <c r="E39" s="347"/>
      <c r="F39" s="24"/>
      <c r="G39" s="24"/>
    </row>
    <row r="40" spans="1:12" ht="18.75" customHeight="1" x14ac:dyDescent="0.3">
      <c r="C40" s="8"/>
    </row>
    <row r="41" spans="1:12" s="293" customFormat="1" ht="21.9" customHeight="1" x14ac:dyDescent="0.3">
      <c r="A41" s="299" t="s">
        <v>15360</v>
      </c>
      <c r="B41" s="446" t="s">
        <v>100</v>
      </c>
      <c r="C41" s="446"/>
      <c r="D41" s="446"/>
      <c r="E41" s="300">
        <v>1</v>
      </c>
    </row>
    <row r="42" spans="1:12" s="293" customFormat="1" ht="21.9" customHeight="1" x14ac:dyDescent="0.3">
      <c r="A42" s="299"/>
      <c r="B42" s="301" t="s">
        <v>88</v>
      </c>
      <c r="C42" s="299" t="s">
        <v>101</v>
      </c>
      <c r="D42" s="445">
        <f t="shared" ref="D42:D51" si="8">L22*$E$41</f>
        <v>5.9817530221213025E-5</v>
      </c>
      <c r="E42" s="302">
        <f t="shared" ref="E42:E51" si="9">+K22</f>
        <v>52814.407664959101</v>
      </c>
      <c r="G42" s="294"/>
    </row>
    <row r="43" spans="1:12" s="293" customFormat="1" ht="21.9" customHeight="1" x14ac:dyDescent="0.3">
      <c r="A43" s="299"/>
      <c r="B43" s="301" t="s">
        <v>89</v>
      </c>
      <c r="C43" s="299" t="s">
        <v>102</v>
      </c>
      <c r="D43" s="445">
        <f t="shared" si="8"/>
        <v>7.9337917405682948E-4</v>
      </c>
      <c r="E43" s="302">
        <f t="shared" si="9"/>
        <v>700494.50347694778</v>
      </c>
      <c r="G43" s="294"/>
    </row>
    <row r="44" spans="1:12" s="293" customFormat="1" ht="21.9" customHeight="1" x14ac:dyDescent="0.3">
      <c r="A44" s="299"/>
      <c r="B44" s="301" t="s">
        <v>90</v>
      </c>
      <c r="C44" s="299" t="s">
        <v>103</v>
      </c>
      <c r="D44" s="445">
        <f t="shared" si="8"/>
        <v>3.9725588638559649E-4</v>
      </c>
      <c r="E44" s="302">
        <f t="shared" si="9"/>
        <v>350747.25173847377</v>
      </c>
      <c r="G44" s="294"/>
    </row>
    <row r="45" spans="1:12" s="293" customFormat="1" ht="21.6" customHeight="1" x14ac:dyDescent="0.3">
      <c r="A45" s="299"/>
      <c r="B45" s="301" t="s">
        <v>91</v>
      </c>
      <c r="C45" s="299" t="s">
        <v>104</v>
      </c>
      <c r="D45" s="445">
        <f t="shared" si="8"/>
        <v>6.6867369460477469E-4</v>
      </c>
      <c r="E45" s="302">
        <f t="shared" si="9"/>
        <v>590388.88718890969</v>
      </c>
    </row>
    <row r="46" spans="1:12" s="293" customFormat="1" ht="21.9" customHeight="1" x14ac:dyDescent="0.3">
      <c r="A46" s="299"/>
      <c r="B46" s="301" t="s">
        <v>92</v>
      </c>
      <c r="C46" s="299" t="s">
        <v>105</v>
      </c>
      <c r="D46" s="445">
        <f t="shared" si="8"/>
        <v>1.1895024617280623E-3</v>
      </c>
      <c r="E46" s="302">
        <f t="shared" si="9"/>
        <v>1050241.7552154216</v>
      </c>
    </row>
    <row r="47" spans="1:12" s="293" customFormat="1" ht="21.9" customHeight="1" x14ac:dyDescent="0.3">
      <c r="A47" s="299"/>
      <c r="B47" s="301" t="s">
        <v>93</v>
      </c>
      <c r="C47" s="299" t="s">
        <v>106</v>
      </c>
      <c r="D47" s="445">
        <f t="shared" si="8"/>
        <v>2.6521479049518564E-4</v>
      </c>
      <c r="E47" s="302">
        <f t="shared" si="9"/>
        <v>234164.83449231592</v>
      </c>
    </row>
    <row r="48" spans="1:12" s="293" customFormat="1" ht="21.9" customHeight="1" x14ac:dyDescent="0.3">
      <c r="A48" s="299"/>
      <c r="B48" s="301" t="s">
        <v>94</v>
      </c>
      <c r="C48" s="299" t="s">
        <v>107</v>
      </c>
      <c r="D48" s="445">
        <f t="shared" si="8"/>
        <v>0</v>
      </c>
      <c r="E48" s="302">
        <f t="shared" si="9"/>
        <v>0</v>
      </c>
    </row>
    <row r="49" spans="1:10" s="293" customFormat="1" ht="21.9" customHeight="1" x14ac:dyDescent="0.3">
      <c r="A49" s="299"/>
      <c r="B49" s="301" t="s">
        <v>95</v>
      </c>
      <c r="C49" s="299" t="s">
        <v>108</v>
      </c>
      <c r="D49" s="445">
        <f t="shared" si="8"/>
        <v>0</v>
      </c>
      <c r="E49" s="302">
        <f t="shared" si="9"/>
        <v>0</v>
      </c>
    </row>
    <row r="50" spans="1:10" s="293" customFormat="1" ht="21.9" customHeight="1" x14ac:dyDescent="0.3">
      <c r="A50" s="299"/>
      <c r="B50" s="301" t="s">
        <v>96</v>
      </c>
      <c r="C50" s="299" t="s">
        <v>109</v>
      </c>
      <c r="D50" s="445">
        <f t="shared" si="8"/>
        <v>4.7420775571693763E-4</v>
      </c>
      <c r="E50" s="302">
        <f t="shared" si="9"/>
        <v>418690</v>
      </c>
      <c r="J50" s="297"/>
    </row>
    <row r="51" spans="1:10" s="293" customFormat="1" ht="21.9" customHeight="1" x14ac:dyDescent="0.3">
      <c r="A51" s="299"/>
      <c r="B51" s="301" t="s">
        <v>97</v>
      </c>
      <c r="C51" s="299" t="s">
        <v>149</v>
      </c>
      <c r="D51" s="445">
        <f t="shared" si="8"/>
        <v>0</v>
      </c>
      <c r="E51" s="302">
        <f t="shared" si="9"/>
        <v>0</v>
      </c>
      <c r="J51" s="297"/>
    </row>
    <row r="52" spans="1:10" s="293" customFormat="1" ht="18" customHeight="1" x14ac:dyDescent="0.3">
      <c r="A52" s="299"/>
      <c r="B52" s="301"/>
      <c r="C52" s="352" t="s">
        <v>15407</v>
      </c>
      <c r="D52" s="315">
        <f>ROUND(M9/D16,4)</f>
        <v>2.7000000000000001E-3</v>
      </c>
      <c r="E52" s="302">
        <f>+M9</f>
        <v>2372500</v>
      </c>
      <c r="F52" s="295"/>
    </row>
    <row r="53" spans="1:10" s="293" customFormat="1" ht="21.9" customHeight="1" x14ac:dyDescent="0.3">
      <c r="A53" s="299"/>
      <c r="B53" s="301"/>
      <c r="C53" s="305" t="s">
        <v>15130</v>
      </c>
      <c r="D53" s="316"/>
      <c r="E53" s="303">
        <f>ROUND(SUM(E42:E52),0)</f>
        <v>5770042</v>
      </c>
    </row>
    <row r="54" spans="1:10" s="293" customFormat="1" ht="21.9" customHeight="1" x14ac:dyDescent="0.3">
      <c r="A54" s="299"/>
      <c r="B54" s="301" t="s">
        <v>98</v>
      </c>
      <c r="C54" s="299" t="s">
        <v>110</v>
      </c>
      <c r="D54" s="315">
        <v>0</v>
      </c>
      <c r="E54" s="302">
        <f t="shared" ref="E54:E62" si="10">+D54*$D$16</f>
        <v>0</v>
      </c>
      <c r="F54" s="295"/>
    </row>
    <row r="55" spans="1:10" s="293" customFormat="1" ht="21.9" customHeight="1" x14ac:dyDescent="0.3">
      <c r="A55" s="299"/>
      <c r="B55" s="301" t="s">
        <v>99</v>
      </c>
      <c r="C55" s="299" t="s">
        <v>111</v>
      </c>
      <c r="D55" s="315">
        <f>0.005</f>
        <v>5.0000000000000001E-3</v>
      </c>
      <c r="E55" s="302">
        <f t="shared" si="10"/>
        <v>4414626.2366270004</v>
      </c>
      <c r="F55" s="295"/>
    </row>
    <row r="56" spans="1:10" s="293" customFormat="1" ht="21.9" customHeight="1" x14ac:dyDescent="0.3">
      <c r="A56" s="299"/>
      <c r="B56" s="301" t="s">
        <v>113</v>
      </c>
      <c r="C56" s="299" t="s">
        <v>112</v>
      </c>
      <c r="D56" s="315">
        <f>0.02</f>
        <v>0.02</v>
      </c>
      <c r="E56" s="302">
        <f t="shared" si="10"/>
        <v>17658504.946508002</v>
      </c>
      <c r="F56" s="295"/>
    </row>
    <row r="57" spans="1:10" s="293" customFormat="1" ht="21.9" customHeight="1" x14ac:dyDescent="0.3">
      <c r="A57" s="299"/>
      <c r="B57" s="301" t="s">
        <v>115</v>
      </c>
      <c r="C57" s="299" t="s">
        <v>114</v>
      </c>
      <c r="D57" s="315">
        <v>0</v>
      </c>
      <c r="E57" s="302">
        <f t="shared" si="10"/>
        <v>0</v>
      </c>
      <c r="F57" s="295"/>
    </row>
    <row r="58" spans="1:10" s="293" customFormat="1" ht="21.9" customHeight="1" x14ac:dyDescent="0.3">
      <c r="A58" s="299"/>
      <c r="B58" s="301" t="s">
        <v>117</v>
      </c>
      <c r="C58" s="299" t="s">
        <v>116</v>
      </c>
      <c r="D58" s="315">
        <v>0</v>
      </c>
      <c r="E58" s="302">
        <f t="shared" si="10"/>
        <v>0</v>
      </c>
      <c r="F58" s="295"/>
    </row>
    <row r="59" spans="1:10" s="293" customFormat="1" ht="34.5" customHeight="1" x14ac:dyDescent="0.3">
      <c r="A59" s="299"/>
      <c r="B59" s="301" t="s">
        <v>119</v>
      </c>
      <c r="C59" s="352" t="s">
        <v>118</v>
      </c>
      <c r="D59" s="315">
        <v>0</v>
      </c>
      <c r="E59" s="302">
        <f t="shared" si="10"/>
        <v>0</v>
      </c>
      <c r="F59" s="295"/>
    </row>
    <row r="60" spans="1:10" s="293" customFormat="1" ht="21.9" customHeight="1" x14ac:dyDescent="0.3">
      <c r="A60" s="299"/>
      <c r="B60" s="301" t="s">
        <v>121</v>
      </c>
      <c r="C60" s="299" t="s">
        <v>120</v>
      </c>
      <c r="D60" s="315">
        <v>7.3600000000000002E-3</v>
      </c>
      <c r="E60" s="302">
        <f t="shared" si="10"/>
        <v>6498329.8203149438</v>
      </c>
      <c r="F60" s="295"/>
    </row>
    <row r="61" spans="1:10" s="293" customFormat="1" ht="21.9" customHeight="1" x14ac:dyDescent="0.3">
      <c r="A61" s="299"/>
      <c r="B61" s="301" t="s">
        <v>123</v>
      </c>
      <c r="C61" s="299" t="s">
        <v>122</v>
      </c>
      <c r="D61" s="315">
        <f>0.004</f>
        <v>4.0000000000000001E-3</v>
      </c>
      <c r="E61" s="302">
        <f t="shared" si="10"/>
        <v>3531700.9893016</v>
      </c>
      <c r="F61" s="295"/>
    </row>
    <row r="62" spans="1:10" s="293" customFormat="1" ht="21.9" customHeight="1" x14ac:dyDescent="0.3">
      <c r="A62" s="299"/>
      <c r="B62" s="301" t="s">
        <v>155</v>
      </c>
      <c r="C62" s="299" t="s">
        <v>124</v>
      </c>
      <c r="D62" s="315">
        <v>0.05</v>
      </c>
      <c r="E62" s="302">
        <f t="shared" si="10"/>
        <v>44146262.366270006</v>
      </c>
      <c r="F62" s="295"/>
    </row>
    <row r="63" spans="1:10" s="293" customFormat="1" ht="21.9" customHeight="1" x14ac:dyDescent="0.3">
      <c r="A63" s="299"/>
      <c r="B63" s="299"/>
      <c r="C63" s="305" t="s">
        <v>15133</v>
      </c>
      <c r="D63" s="317"/>
      <c r="E63" s="303">
        <f>ROUND(SUM(E54:E62),0)</f>
        <v>76249424</v>
      </c>
    </row>
    <row r="64" spans="1:10" s="293" customFormat="1" ht="21.9" customHeight="1" x14ac:dyDescent="0.3">
      <c r="A64" s="306"/>
      <c r="B64" s="307"/>
      <c r="C64" s="306"/>
      <c r="D64" s="306"/>
      <c r="E64" s="306"/>
    </row>
    <row r="65" spans="1:7" s="293" customFormat="1" ht="21.9" customHeight="1" x14ac:dyDescent="0.3">
      <c r="A65" s="308"/>
      <c r="B65" s="309"/>
      <c r="C65" s="310" t="s">
        <v>15131</v>
      </c>
      <c r="D65" s="311"/>
      <c r="E65" s="312">
        <f>+E53+E63</f>
        <v>82019466</v>
      </c>
    </row>
    <row r="66" spans="1:7" ht="18" x14ac:dyDescent="0.3">
      <c r="A66" s="299"/>
      <c r="B66" s="301"/>
      <c r="C66" s="305"/>
      <c r="D66" s="304"/>
      <c r="E66" s="313"/>
      <c r="F66" s="293"/>
      <c r="G66" s="293"/>
    </row>
    <row r="67" spans="1:7" ht="18" x14ac:dyDescent="0.3">
      <c r="A67" s="299"/>
      <c r="B67" s="301"/>
      <c r="C67" s="305" t="s">
        <v>15132</v>
      </c>
      <c r="D67" s="313">
        <f>+D106-E74</f>
        <v>650516411.32539999</v>
      </c>
      <c r="E67" s="314"/>
      <c r="F67" s="293"/>
      <c r="G67" s="293"/>
    </row>
    <row r="68" spans="1:7" x14ac:dyDescent="0.3">
      <c r="A68" s="293"/>
      <c r="B68" s="296"/>
      <c r="C68" s="293"/>
      <c r="D68" s="293"/>
      <c r="E68" s="293"/>
      <c r="F68" s="293"/>
      <c r="G68" s="293"/>
    </row>
    <row r="69" spans="1:7" x14ac:dyDescent="0.3">
      <c r="A69" s="293"/>
      <c r="B69" s="296"/>
      <c r="C69" s="293"/>
      <c r="D69" s="293"/>
      <c r="E69" s="293"/>
      <c r="F69" s="293"/>
      <c r="G69" s="293"/>
    </row>
    <row r="70" spans="1:7" ht="21.9" customHeight="1" x14ac:dyDescent="0.3">
      <c r="A70" s="293"/>
      <c r="B70" s="296"/>
      <c r="C70" s="372" t="s">
        <v>15134</v>
      </c>
      <c r="D70" s="373">
        <f>ROUND(E70/D67,4)</f>
        <v>0.28939999999999999</v>
      </c>
      <c r="E70" s="374">
        <f>ROUND(+$E$65+'EQUIPOS Y OTROS'!H20+'EQUIPOS Y OTROS'!H55+'EQUIPOS Y OTROS'!J71+Personal!BA22,0)</f>
        <v>188262574</v>
      </c>
      <c r="F70" s="293"/>
      <c r="G70" s="298">
        <f>+E70/Personal!AJ6</f>
        <v>62754191.333333336</v>
      </c>
    </row>
    <row r="71" spans="1:7" ht="21.9" customHeight="1" x14ac:dyDescent="0.3">
      <c r="A71" s="293"/>
      <c r="B71" s="296"/>
      <c r="C71" s="372" t="s">
        <v>15135</v>
      </c>
      <c r="D71" s="375">
        <v>0.01</v>
      </c>
      <c r="E71" s="376">
        <f>ROUND(D106*D71,0)</f>
        <v>8829252</v>
      </c>
      <c r="F71" s="293"/>
      <c r="G71" s="293"/>
    </row>
    <row r="72" spans="1:7" ht="21.9" customHeight="1" x14ac:dyDescent="0.3">
      <c r="A72" s="293"/>
      <c r="B72" s="296"/>
      <c r="C72" s="372" t="s">
        <v>15136</v>
      </c>
      <c r="D72" s="375">
        <v>0.04</v>
      </c>
      <c r="E72" s="376">
        <f>ROUND(D106*D72,0)</f>
        <v>35317010</v>
      </c>
      <c r="F72" s="293"/>
      <c r="G72" s="293"/>
    </row>
    <row r="73" spans="1:7" ht="21.9" customHeight="1" x14ac:dyDescent="0.3">
      <c r="A73" s="293"/>
      <c r="B73" s="296"/>
      <c r="C73" s="293"/>
      <c r="D73" s="293"/>
      <c r="E73" s="293"/>
      <c r="F73" s="293"/>
      <c r="G73" s="293"/>
    </row>
    <row r="74" spans="1:7" ht="21.9" customHeight="1" x14ac:dyDescent="0.3">
      <c r="A74" s="293"/>
      <c r="B74" s="296"/>
      <c r="C74" s="349" t="s">
        <v>15137</v>
      </c>
      <c r="D74" s="350">
        <f>SUM(D70:D73)</f>
        <v>0.33939999999999998</v>
      </c>
      <c r="E74" s="351">
        <f>SUM(E70:E72)</f>
        <v>232408836</v>
      </c>
      <c r="F74" s="293"/>
      <c r="G74" s="293"/>
    </row>
    <row r="75" spans="1:7" x14ac:dyDescent="0.3">
      <c r="A75" s="293"/>
      <c r="B75" s="296"/>
      <c r="C75" s="293"/>
      <c r="D75" s="293"/>
      <c r="E75" s="293"/>
      <c r="F75" s="293"/>
      <c r="G75" s="293"/>
    </row>
    <row r="76" spans="1:7" x14ac:dyDescent="0.3">
      <c r="A76" s="293"/>
      <c r="B76" s="296"/>
      <c r="C76" s="293"/>
      <c r="D76" s="293"/>
      <c r="E76" s="293"/>
      <c r="F76" s="293"/>
      <c r="G76" s="293"/>
    </row>
    <row r="77" spans="1:7" ht="24.9" customHeight="1" x14ac:dyDescent="0.3">
      <c r="A77" s="293"/>
      <c r="B77" s="296"/>
      <c r="F77" s="293"/>
      <c r="G77" s="293"/>
    </row>
    <row r="78" spans="1:7" x14ac:dyDescent="0.3">
      <c r="A78" s="293"/>
      <c r="B78" s="296"/>
      <c r="C78" s="293"/>
      <c r="D78" s="293"/>
      <c r="E78" s="293"/>
      <c r="F78" s="293"/>
      <c r="G78" s="293"/>
    </row>
    <row r="79" spans="1:7" x14ac:dyDescent="0.3"/>
    <row r="80" spans="1:7" x14ac:dyDescent="0.3"/>
    <row r="81" x14ac:dyDescent="0.3"/>
    <row r="82" x14ac:dyDescent="0.3"/>
    <row r="83" x14ac:dyDescent="0.3"/>
    <row r="84" x14ac:dyDescent="0.3"/>
    <row r="85" x14ac:dyDescent="0.3"/>
    <row r="86" x14ac:dyDescent="0.3"/>
    <row r="87" x14ac:dyDescent="0.3"/>
    <row r="88" x14ac:dyDescent="0.3"/>
    <row r="89" x14ac:dyDescent="0.3"/>
    <row r="90" x14ac:dyDescent="0.3"/>
    <row r="91" x14ac:dyDescent="0.3"/>
    <row r="92" x14ac:dyDescent="0.3"/>
    <row r="93" x14ac:dyDescent="0.3"/>
    <row r="94" x14ac:dyDescent="0.3"/>
    <row r="95" x14ac:dyDescent="0.3"/>
    <row r="96" x14ac:dyDescent="0.3"/>
    <row r="97" spans="3:5" x14ac:dyDescent="0.3"/>
    <row r="98" spans="3:5" x14ac:dyDescent="0.3"/>
    <row r="99" spans="3:5" x14ac:dyDescent="0.3"/>
    <row r="100" spans="3:5" x14ac:dyDescent="0.3"/>
    <row r="101" spans="3:5" x14ac:dyDescent="0.3"/>
    <row r="102" spans="3:5" x14ac:dyDescent="0.3"/>
    <row r="103" spans="3:5" x14ac:dyDescent="0.3"/>
    <row r="104" spans="3:5" x14ac:dyDescent="0.3"/>
    <row r="105" spans="3:5" x14ac:dyDescent="0.3"/>
    <row r="106" spans="3:5" ht="18" hidden="1" x14ac:dyDescent="0.3">
      <c r="C106" s="588" t="s">
        <v>15414</v>
      </c>
      <c r="D106" s="589">
        <v>882925247.32539999</v>
      </c>
      <c r="E106" s="590"/>
    </row>
    <row r="107" spans="3:5" x14ac:dyDescent="0.3"/>
    <row r="108" spans="3:5" x14ac:dyDescent="0.3"/>
    <row r="109" spans="3:5" x14ac:dyDescent="0.3"/>
    <row r="110" spans="3:5" x14ac:dyDescent="0.3"/>
    <row r="111" spans="3:5" x14ac:dyDescent="0.3"/>
    <row r="112" spans="3:5" x14ac:dyDescent="0.3"/>
    <row r="113" x14ac:dyDescent="0.3"/>
    <row r="114" x14ac:dyDescent="0.3"/>
    <row r="115" x14ac:dyDescent="0.3"/>
    <row r="116" x14ac:dyDescent="0.3"/>
    <row r="117" x14ac:dyDescent="0.3"/>
    <row r="118" x14ac:dyDescent="0.3"/>
    <row r="119" x14ac:dyDescent="0.3"/>
    <row r="120" x14ac:dyDescent="0.3"/>
    <row r="121" x14ac:dyDescent="0.3"/>
    <row r="122" x14ac:dyDescent="0.3"/>
    <row r="123" x14ac:dyDescent="0.3"/>
    <row r="124" x14ac:dyDescent="0.3"/>
    <row r="125" x14ac:dyDescent="0.3"/>
    <row r="128" x14ac:dyDescent="0.3"/>
    <row r="129" x14ac:dyDescent="0.3"/>
    <row r="130" x14ac:dyDescent="0.3"/>
    <row r="134" x14ac:dyDescent="0.3"/>
    <row r="136" x14ac:dyDescent="0.3"/>
    <row r="144" x14ac:dyDescent="0.3"/>
    <row r="145" x14ac:dyDescent="0.3"/>
    <row r="146" x14ac:dyDescent="0.3"/>
    <row r="158" x14ac:dyDescent="0.3"/>
    <row r="159" x14ac:dyDescent="0.3"/>
    <row r="160" x14ac:dyDescent="0.3"/>
    <row r="161" x14ac:dyDescent="0.3"/>
    <row r="162" x14ac:dyDescent="0.3"/>
    <row r="170" x14ac:dyDescent="0.3"/>
    <row r="171" x14ac:dyDescent="0.3"/>
    <row r="174" x14ac:dyDescent="0.3"/>
    <row r="175" x14ac:dyDescent="0.3"/>
    <row r="176" x14ac:dyDescent="0.3"/>
    <row r="177" x14ac:dyDescent="0.3"/>
    <row r="178" x14ac:dyDescent="0.3"/>
    <row r="184" x14ac:dyDescent="0.3"/>
    <row r="185" x14ac:dyDescent="0.3"/>
    <row r="186" x14ac:dyDescent="0.3"/>
    <row r="187" x14ac:dyDescent="0.3"/>
    <row r="188" x14ac:dyDescent="0.3"/>
    <row r="190" x14ac:dyDescent="0.3"/>
    <row r="191" x14ac:dyDescent="0.3"/>
    <row r="192" x14ac:dyDescent="0.3"/>
    <row r="193" x14ac:dyDescent="0.3"/>
    <row r="194" x14ac:dyDescent="0.3"/>
    <row r="198" x14ac:dyDescent="0.3"/>
    <row r="199" x14ac:dyDescent="0.3"/>
    <row r="200" x14ac:dyDescent="0.3"/>
    <row r="201" x14ac:dyDescent="0.3"/>
    <row r="202" x14ac:dyDescent="0.3"/>
    <row r="203" x14ac:dyDescent="0.3"/>
    <row r="204" x14ac:dyDescent="0.3"/>
    <row r="206" x14ac:dyDescent="0.3"/>
    <row r="207" x14ac:dyDescent="0.3"/>
    <row r="208" x14ac:dyDescent="0.3"/>
    <row r="209" x14ac:dyDescent="0.3"/>
    <row r="210" x14ac:dyDescent="0.3"/>
    <row r="211" x14ac:dyDescent="0.3"/>
    <row r="212" x14ac:dyDescent="0.3"/>
    <row r="213" x14ac:dyDescent="0.3"/>
    <row r="214" x14ac:dyDescent="0.3"/>
    <row r="215" x14ac:dyDescent="0.3"/>
  </sheetData>
  <mergeCells count="16">
    <mergeCell ref="J21:K21"/>
    <mergeCell ref="D18:E18"/>
    <mergeCell ref="D19:E19"/>
    <mergeCell ref="C6:C7"/>
    <mergeCell ref="D6:E6"/>
    <mergeCell ref="D16:E16"/>
    <mergeCell ref="D17:E17"/>
    <mergeCell ref="G13:G16"/>
    <mergeCell ref="J6:M6"/>
    <mergeCell ref="K9:L9"/>
    <mergeCell ref="A1:G1"/>
    <mergeCell ref="A2:G2"/>
    <mergeCell ref="A3:D3"/>
    <mergeCell ref="A4:G4"/>
    <mergeCell ref="A38:E38"/>
    <mergeCell ref="G6:H7"/>
  </mergeCells>
  <printOptions horizontalCentered="1" verticalCentered="1"/>
  <pageMargins left="0.70866141732283472" right="0.70866141732283472" top="0.27559055118110237" bottom="0.23622047244094491" header="0.31496062992125984" footer="0.31496062992125984"/>
  <pageSetup paperSize="9" scale="73" orientation="portrait" horizontalDpi="300" verticalDpi="300" r:id="rId1"/>
  <rowBreaks count="1" manualBreakCount="1">
    <brk id="34" max="16383" man="1"/>
  </rowBreaks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500-000000000000}">
          <x14:formula1>
            <xm:f>'Tarifas 2025'!$W$1:$W$10</xm:f>
          </x14:formula1>
          <xm:sqref>C8:C15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2">
    <pageSetUpPr fitToPage="1"/>
  </sheetPr>
  <dimension ref="A1:BD24"/>
  <sheetViews>
    <sheetView showGridLines="0" topLeftCell="Q6" zoomScale="85" zoomScaleNormal="85" zoomScaleSheetLayoutView="70" workbookViewId="0">
      <selection activeCell="BC9" sqref="BC9"/>
    </sheetView>
  </sheetViews>
  <sheetFormatPr baseColWidth="10" defaultColWidth="11.44140625" defaultRowHeight="14.4" x14ac:dyDescent="0.3"/>
  <cols>
    <col min="1" max="1" width="16" style="112" customWidth="1"/>
    <col min="2" max="2" width="57" style="112" customWidth="1"/>
    <col min="3" max="3" width="44" style="112" hidden="1" customWidth="1"/>
    <col min="4" max="4" width="19.5546875" style="112" hidden="1" customWidth="1"/>
    <col min="5" max="5" width="30" style="111" customWidth="1"/>
    <col min="6" max="6" width="11" style="111" customWidth="1"/>
    <col min="7" max="8" width="8.44140625" style="111" hidden="1" customWidth="1"/>
    <col min="9" max="9" width="16.109375" style="111" hidden="1" customWidth="1"/>
    <col min="10" max="14" width="8.33203125" style="111" hidden="1" customWidth="1"/>
    <col min="15" max="19" width="8.33203125" style="111" customWidth="1"/>
    <col min="20" max="20" width="8.33203125" style="112" customWidth="1"/>
    <col min="21" max="21" width="8.33203125" style="111" customWidth="1"/>
    <col min="22" max="22" width="15.6640625" style="111" customWidth="1"/>
    <col min="23" max="28" width="8.33203125" style="111" hidden="1" customWidth="1"/>
    <col min="29" max="32" width="7.6640625" style="111" hidden="1" customWidth="1"/>
    <col min="33" max="34" width="7.6640625" style="112" hidden="1" customWidth="1"/>
    <col min="35" max="35" width="15.6640625" style="112" customWidth="1"/>
    <col min="36" max="36" width="15.44140625" style="112" customWidth="1"/>
    <col min="37" max="37" width="13.6640625" style="112" hidden="1" customWidth="1"/>
    <col min="38" max="38" width="13.6640625" style="112" customWidth="1"/>
    <col min="39" max="39" width="13.6640625" style="112" hidden="1" customWidth="1"/>
    <col min="40" max="40" width="8.6640625" style="112" hidden="1" customWidth="1"/>
    <col min="41" max="41" width="8.6640625" style="112" customWidth="1"/>
    <col min="42" max="43" width="8.6640625" style="112" hidden="1" customWidth="1"/>
    <col min="44" max="44" width="8" style="112" customWidth="1"/>
    <col min="45" max="45" width="8" style="112" hidden="1" customWidth="1"/>
    <col min="46" max="46" width="13.6640625" style="112" customWidth="1"/>
    <col min="47" max="47" width="9.109375" style="112" customWidth="1"/>
    <col min="48" max="48" width="9.109375" style="112" hidden="1" customWidth="1"/>
    <col min="49" max="49" width="9.109375" style="112" customWidth="1"/>
    <col min="50" max="50" width="9.109375" style="112" hidden="1" customWidth="1"/>
    <col min="51" max="51" width="26" style="112" customWidth="1"/>
    <col min="52" max="52" width="16.109375" style="112" customWidth="1"/>
    <col min="53" max="53" width="29" style="112" customWidth="1"/>
    <col min="54" max="54" width="21.109375" style="112" hidden="1" customWidth="1"/>
    <col min="55" max="55" width="47.6640625" style="112" customWidth="1"/>
    <col min="56" max="16384" width="11.44140625" style="112"/>
  </cols>
  <sheetData>
    <row r="1" spans="1:56" s="111" customFormat="1" ht="63" customHeight="1" x14ac:dyDescent="0.3">
      <c r="A1" s="525" t="str">
        <f>"CRONOGRAMA "&amp;Resumen!$A$4</f>
        <v>CRONOGRAMA PROYECTO:    ADECUACIÓN Y REMODELACIÓN EDIFICIO SEDE - SEXTO PISO - A.I.U.
V-1 20/05/2025</v>
      </c>
      <c r="B1" s="525"/>
      <c r="C1" s="525"/>
      <c r="D1" s="525"/>
      <c r="E1" s="525"/>
      <c r="F1" s="526" t="s">
        <v>15400</v>
      </c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6"/>
      <c r="AH1" s="526"/>
      <c r="AI1" s="526"/>
      <c r="AJ1" s="526"/>
      <c r="AK1" s="522"/>
      <c r="AL1" s="523"/>
      <c r="AM1" s="523"/>
      <c r="AN1" s="523"/>
      <c r="AO1" s="523"/>
      <c r="AP1" s="523"/>
      <c r="AQ1" s="523"/>
      <c r="AR1" s="523"/>
      <c r="AS1" s="523"/>
      <c r="AT1" s="523"/>
      <c r="AU1" s="523"/>
      <c r="AV1" s="523"/>
      <c r="AW1" s="523"/>
      <c r="AX1" s="523"/>
      <c r="AY1" s="523"/>
      <c r="AZ1" s="191"/>
      <c r="BA1" s="191"/>
    </row>
    <row r="2" spans="1:56" s="113" customFormat="1" ht="39" customHeight="1" x14ac:dyDescent="0.3">
      <c r="A2" s="525" t="str">
        <f>+Resumen!A5</f>
        <v>CÁLCULO A.I.U. CONSTRUCCIÓN COMPONENTE URBANO</v>
      </c>
      <c r="B2" s="525"/>
      <c r="C2" s="525"/>
      <c r="D2" s="525"/>
      <c r="E2" s="525"/>
      <c r="F2" s="527" t="s">
        <v>34</v>
      </c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7"/>
      <c r="AI2" s="527"/>
      <c r="AJ2" s="527"/>
      <c r="AK2" s="518"/>
      <c r="AL2" s="519"/>
      <c r="AM2" s="519"/>
      <c r="AN2" s="519"/>
      <c r="AO2" s="519"/>
      <c r="AP2" s="519"/>
      <c r="AQ2" s="519"/>
      <c r="AR2" s="519"/>
      <c r="AS2" s="519"/>
      <c r="AT2" s="519"/>
      <c r="AU2" s="519"/>
      <c r="AV2" s="519"/>
      <c r="AW2" s="519"/>
      <c r="AX2" s="519"/>
      <c r="AY2" s="519"/>
      <c r="AZ2" s="353"/>
      <c r="BA2" s="353"/>
    </row>
    <row r="3" spans="1:56" s="113" customFormat="1" ht="15.75" customHeight="1" x14ac:dyDescent="0.3">
      <c r="A3" s="521" t="s">
        <v>81</v>
      </c>
      <c r="B3" s="521"/>
      <c r="C3" s="521"/>
      <c r="D3" s="521"/>
      <c r="E3" s="521"/>
      <c r="G3" s="519" t="s">
        <v>15348</v>
      </c>
      <c r="H3" s="519"/>
      <c r="I3" s="520"/>
      <c r="J3" s="518" t="s">
        <v>15347</v>
      </c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20"/>
      <c r="W3" s="512" t="s">
        <v>15346</v>
      </c>
      <c r="X3" s="512"/>
      <c r="Y3" s="512"/>
      <c r="Z3" s="512"/>
      <c r="AA3" s="512"/>
      <c r="AB3" s="512"/>
      <c r="AC3" s="512"/>
      <c r="AD3" s="512"/>
      <c r="AE3" s="512"/>
      <c r="AF3" s="512"/>
      <c r="AG3" s="512"/>
      <c r="AH3" s="512"/>
      <c r="AI3" s="512"/>
      <c r="AJ3" s="512"/>
      <c r="AK3" s="518"/>
      <c r="AL3" s="519"/>
      <c r="AM3" s="519"/>
      <c r="AN3" s="519"/>
      <c r="AO3" s="519"/>
      <c r="AP3" s="519"/>
      <c r="AQ3" s="519"/>
      <c r="AR3" s="519"/>
      <c r="AS3" s="519"/>
      <c r="AT3" s="519"/>
      <c r="AU3" s="519"/>
      <c r="AV3" s="519"/>
      <c r="AW3" s="519"/>
      <c r="AX3" s="519"/>
      <c r="AY3" s="519"/>
      <c r="AZ3" s="354"/>
      <c r="BA3" s="354"/>
    </row>
    <row r="4" spans="1:56" s="113" customFormat="1" ht="63" customHeight="1" x14ac:dyDescent="0.3">
      <c r="A4" s="512" t="s">
        <v>35</v>
      </c>
      <c r="B4" s="521" t="s">
        <v>80</v>
      </c>
      <c r="C4" s="521"/>
      <c r="D4" s="521"/>
      <c r="E4" s="521"/>
      <c r="F4" s="524" t="s">
        <v>82</v>
      </c>
      <c r="G4" s="192">
        <v>11</v>
      </c>
      <c r="H4" s="192">
        <v>12</v>
      </c>
      <c r="I4" s="193" t="s">
        <v>4436</v>
      </c>
      <c r="J4" s="192">
        <v>1</v>
      </c>
      <c r="K4" s="192">
        <v>2</v>
      </c>
      <c r="L4" s="192">
        <v>3</v>
      </c>
      <c r="M4" s="192">
        <v>4</v>
      </c>
      <c r="N4" s="192">
        <v>5</v>
      </c>
      <c r="O4" s="192">
        <v>6</v>
      </c>
      <c r="P4" s="192">
        <v>7</v>
      </c>
      <c r="Q4" s="192">
        <v>8</v>
      </c>
      <c r="R4" s="192">
        <v>9</v>
      </c>
      <c r="S4" s="192">
        <v>10</v>
      </c>
      <c r="T4" s="192">
        <v>11</v>
      </c>
      <c r="U4" s="192">
        <v>12</v>
      </c>
      <c r="V4" s="193" t="s">
        <v>4436</v>
      </c>
      <c r="W4" s="192">
        <v>1</v>
      </c>
      <c r="X4" s="192">
        <v>2</v>
      </c>
      <c r="Y4" s="192">
        <v>3</v>
      </c>
      <c r="Z4" s="192">
        <v>4</v>
      </c>
      <c r="AA4" s="192">
        <v>5</v>
      </c>
      <c r="AB4" s="192">
        <v>6</v>
      </c>
      <c r="AC4" s="192">
        <v>7</v>
      </c>
      <c r="AD4" s="192">
        <v>8</v>
      </c>
      <c r="AE4" s="192">
        <v>9</v>
      </c>
      <c r="AF4" s="192">
        <v>10</v>
      </c>
      <c r="AG4" s="192">
        <v>11</v>
      </c>
      <c r="AH4" s="192">
        <v>12</v>
      </c>
      <c r="AI4" s="193" t="s">
        <v>4436</v>
      </c>
      <c r="AJ4" s="193" t="s">
        <v>4437</v>
      </c>
      <c r="AK4" s="518" t="s">
        <v>83</v>
      </c>
      <c r="AL4" s="519"/>
      <c r="AM4" s="520"/>
      <c r="AN4" s="518" t="s">
        <v>84</v>
      </c>
      <c r="AO4" s="519"/>
      <c r="AP4" s="519"/>
      <c r="AQ4" s="518" t="s">
        <v>85</v>
      </c>
      <c r="AR4" s="519"/>
      <c r="AS4" s="519"/>
      <c r="AT4" s="519"/>
      <c r="AU4" s="520"/>
      <c r="AV4" s="518" t="s">
        <v>86</v>
      </c>
      <c r="AW4" s="519"/>
      <c r="AX4" s="520"/>
      <c r="AY4" s="512" t="s">
        <v>87</v>
      </c>
      <c r="AZ4" s="509" t="s">
        <v>15120</v>
      </c>
      <c r="BA4" s="512" t="s">
        <v>15121</v>
      </c>
      <c r="BB4" s="113" t="s">
        <v>15385</v>
      </c>
    </row>
    <row r="5" spans="1:56" s="114" customFormat="1" ht="30" customHeight="1" x14ac:dyDescent="0.3">
      <c r="A5" s="512"/>
      <c r="B5" s="194" t="s">
        <v>0</v>
      </c>
      <c r="C5" s="518" t="s">
        <v>78</v>
      </c>
      <c r="D5" s="520"/>
      <c r="E5" s="193" t="s">
        <v>36</v>
      </c>
      <c r="F5" s="524"/>
      <c r="G5" s="193">
        <v>0</v>
      </c>
      <c r="H5" s="193">
        <v>0</v>
      </c>
      <c r="I5" s="193" t="str">
        <f>(SUM(H5)/30)&amp;" Meses"</f>
        <v>0 Meses</v>
      </c>
      <c r="J5" s="193"/>
      <c r="K5" s="193"/>
      <c r="L5" s="193"/>
      <c r="M5" s="193"/>
      <c r="N5" s="193"/>
      <c r="O5" s="193">
        <v>0</v>
      </c>
      <c r="P5" s="193">
        <v>0</v>
      </c>
      <c r="Q5" s="193">
        <v>15</v>
      </c>
      <c r="R5" s="193">
        <v>30</v>
      </c>
      <c r="S5" s="193">
        <v>30</v>
      </c>
      <c r="T5" s="193">
        <v>15</v>
      </c>
      <c r="U5" s="193"/>
      <c r="V5" s="193" t="str">
        <f>(SUM(J5:U5)/30)&amp;" Meses"</f>
        <v>3 Meses</v>
      </c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3"/>
      <c r="AI5" s="193" t="str">
        <f>(SUM(W5:AH5)/30)&amp;" Meses"</f>
        <v>0 Meses</v>
      </c>
      <c r="AJ5" s="193" t="str">
        <f>(SUM(W5:AH5)/30+SUM(J5:U5)/30)+SUM(G5:H5)/30&amp;" Meses"</f>
        <v>3 Meses</v>
      </c>
      <c r="AK5" s="193">
        <v>2024</v>
      </c>
      <c r="AL5" s="193">
        <v>2025</v>
      </c>
      <c r="AM5" s="193">
        <v>2026</v>
      </c>
      <c r="AN5" s="193" t="s">
        <v>15119</v>
      </c>
      <c r="AO5" s="193" t="s">
        <v>15191</v>
      </c>
      <c r="AP5" s="193" t="s">
        <v>15192</v>
      </c>
      <c r="AQ5" s="193">
        <v>2024</v>
      </c>
      <c r="AR5" s="193">
        <v>2025</v>
      </c>
      <c r="AS5" s="193">
        <v>2026</v>
      </c>
      <c r="AT5" s="193" t="s">
        <v>4435</v>
      </c>
      <c r="AU5" s="193" t="s">
        <v>79</v>
      </c>
      <c r="AV5" s="193">
        <v>2024</v>
      </c>
      <c r="AW5" s="193">
        <v>2025</v>
      </c>
      <c r="AX5" s="193">
        <v>2026</v>
      </c>
      <c r="AY5" s="512"/>
      <c r="AZ5" s="510"/>
      <c r="BA5" s="512"/>
    </row>
    <row r="6" spans="1:56" s="114" customFormat="1" ht="15.6" x14ac:dyDescent="0.3">
      <c r="A6" s="193"/>
      <c r="B6" s="194"/>
      <c r="C6" s="194"/>
      <c r="D6" s="193"/>
      <c r="E6" s="193"/>
      <c r="F6" s="194"/>
      <c r="G6" s="193">
        <f t="shared" ref="G6:H6" si="0">IF(G5=0,0,IF(G5=15,0.5,IF(G5=30,1,IF(G5=45,1.5,0))))</f>
        <v>0</v>
      </c>
      <c r="H6" s="193">
        <f t="shared" si="0"/>
        <v>0</v>
      </c>
      <c r="I6" s="193">
        <f>(SUM(G5:H5)/30)</f>
        <v>0</v>
      </c>
      <c r="J6" s="193">
        <f t="shared" ref="J6:K6" si="1">IF(J5=0,0,IF(J5=15,0.5,1))</f>
        <v>0</v>
      </c>
      <c r="K6" s="193">
        <f t="shared" si="1"/>
        <v>0</v>
      </c>
      <c r="L6" s="193">
        <f>IF(L5=0,0,IF(L5=15,0.5,IF(L5=30,1,IF(L5=45,1.5,0))))</f>
        <v>0</v>
      </c>
      <c r="M6" s="193">
        <f t="shared" ref="M6:U6" si="2">IF(M5=0,0,IF(M5=15,0.5,IF(M5=30,1,IF(M5=45,1.5,0))))</f>
        <v>0</v>
      </c>
      <c r="N6" s="193">
        <f t="shared" si="2"/>
        <v>0</v>
      </c>
      <c r="O6" s="193">
        <f t="shared" si="2"/>
        <v>0</v>
      </c>
      <c r="P6" s="193">
        <f t="shared" si="2"/>
        <v>0</v>
      </c>
      <c r="Q6" s="193">
        <f t="shared" si="2"/>
        <v>0.5</v>
      </c>
      <c r="R6" s="193">
        <f t="shared" si="2"/>
        <v>1</v>
      </c>
      <c r="S6" s="193">
        <f t="shared" si="2"/>
        <v>1</v>
      </c>
      <c r="T6" s="193">
        <f t="shared" si="2"/>
        <v>0.5</v>
      </c>
      <c r="U6" s="193">
        <f t="shared" si="2"/>
        <v>0</v>
      </c>
      <c r="V6" s="193">
        <f>(SUM(J5:U5)/30)</f>
        <v>3</v>
      </c>
      <c r="W6" s="193">
        <f>IF(W5=0,0,IF(W5=15,0.5,IF(W5=30,1,IF(W5=45,1.5,0))))</f>
        <v>0</v>
      </c>
      <c r="X6" s="193">
        <f t="shared" ref="X6:AH6" si="3">IF(X5=0,0,IF(X5=15,0.5,IF(X5=30,1,IF(X5=45,1.5,0))))</f>
        <v>0</v>
      </c>
      <c r="Y6" s="193">
        <f t="shared" si="3"/>
        <v>0</v>
      </c>
      <c r="Z6" s="193">
        <f t="shared" si="3"/>
        <v>0</v>
      </c>
      <c r="AA6" s="193">
        <f t="shared" si="3"/>
        <v>0</v>
      </c>
      <c r="AB6" s="193">
        <f t="shared" si="3"/>
        <v>0</v>
      </c>
      <c r="AC6" s="193">
        <f t="shared" si="3"/>
        <v>0</v>
      </c>
      <c r="AD6" s="193">
        <f t="shared" si="3"/>
        <v>0</v>
      </c>
      <c r="AE6" s="193">
        <f t="shared" si="3"/>
        <v>0</v>
      </c>
      <c r="AF6" s="193">
        <f t="shared" si="3"/>
        <v>0</v>
      </c>
      <c r="AG6" s="193">
        <f t="shared" si="3"/>
        <v>0</v>
      </c>
      <c r="AH6" s="193">
        <f t="shared" si="3"/>
        <v>0</v>
      </c>
      <c r="AI6" s="193">
        <f>SUM(W5:AH5)/30</f>
        <v>0</v>
      </c>
      <c r="AJ6" s="193">
        <f>SUM(W5:AH5)/30+SUM(J5:U5)/30+SUM(G5:H5)/30</f>
        <v>3</v>
      </c>
      <c r="AK6" s="194"/>
      <c r="AL6" s="194"/>
      <c r="AM6" s="194"/>
      <c r="AN6" s="194"/>
      <c r="AO6" s="194"/>
      <c r="AP6" s="194"/>
      <c r="AQ6" s="194"/>
      <c r="AR6" s="194"/>
      <c r="AS6" s="194"/>
      <c r="AT6" s="194"/>
      <c r="AU6" s="194"/>
      <c r="AV6" s="194"/>
      <c r="AW6" s="194"/>
      <c r="AX6" s="269"/>
      <c r="AY6" s="269"/>
      <c r="AZ6" s="511"/>
      <c r="BA6" s="512"/>
    </row>
    <row r="7" spans="1:56" ht="36.6" customHeight="1" x14ac:dyDescent="0.3">
      <c r="A7" s="358"/>
      <c r="B7" s="504" t="s">
        <v>15393</v>
      </c>
      <c r="C7" s="505"/>
      <c r="D7" s="505"/>
      <c r="E7" s="506"/>
      <c r="F7" s="360"/>
      <c r="G7" s="361"/>
      <c r="H7" s="361"/>
      <c r="I7" s="362"/>
      <c r="J7" s="363"/>
      <c r="K7" s="361"/>
      <c r="L7" s="363"/>
      <c r="M7" s="363"/>
      <c r="N7" s="363"/>
      <c r="O7" s="363"/>
      <c r="P7" s="363"/>
      <c r="Q7" s="361"/>
      <c r="R7" s="363"/>
      <c r="S7" s="363"/>
      <c r="T7" s="363"/>
      <c r="U7" s="363"/>
      <c r="V7" s="364"/>
      <c r="W7" s="363"/>
      <c r="X7" s="363"/>
      <c r="Y7" s="363"/>
      <c r="Z7" s="363"/>
      <c r="AA7" s="363"/>
      <c r="AB7" s="363"/>
      <c r="AC7" s="363"/>
      <c r="AD7" s="363"/>
      <c r="AE7" s="363"/>
      <c r="AF7" s="363"/>
      <c r="AG7" s="363"/>
      <c r="AH7" s="363"/>
      <c r="AI7" s="361"/>
      <c r="AJ7" s="362"/>
      <c r="AK7" s="365"/>
      <c r="AL7" s="365"/>
      <c r="AM7" s="365"/>
      <c r="AN7" s="366"/>
      <c r="AO7" s="366"/>
      <c r="AP7" s="366"/>
      <c r="AQ7" s="361"/>
      <c r="AR7" s="361"/>
      <c r="AS7" s="361"/>
      <c r="AT7" s="367"/>
      <c r="AU7" s="361"/>
      <c r="AV7" s="361"/>
      <c r="AW7" s="361"/>
      <c r="AX7" s="361"/>
      <c r="AY7" s="368"/>
      <c r="AZ7" s="369"/>
      <c r="BA7" s="370"/>
      <c r="BB7" s="114"/>
      <c r="BC7" s="114"/>
      <c r="BD7" s="114"/>
    </row>
    <row r="8" spans="1:56" ht="24.9" customHeight="1" x14ac:dyDescent="0.3">
      <c r="A8" s="195">
        <f t="shared" ref="A8:A9" si="4">IFERROR(VLOOKUP($B8,TARIFA_IDRD,2,0),"")</f>
        <v>4</v>
      </c>
      <c r="B8" s="228" t="s">
        <v>5</v>
      </c>
      <c r="C8" s="196" t="str">
        <f>IFERROR(VLOOKUP($B8,TARIFA_IDRD,3,0),"")</f>
        <v>PERSONAL PROFESIONAL</v>
      </c>
      <c r="D8" s="197" t="str">
        <f>IFERROR(VLOOKUP($B8,TARIFA_IDRD,4,0),"")</f>
        <v>PROF4</v>
      </c>
      <c r="E8" s="196" t="s">
        <v>15153</v>
      </c>
      <c r="F8" s="195">
        <v>1</v>
      </c>
      <c r="G8" s="198"/>
      <c r="H8" s="198"/>
      <c r="I8" s="199">
        <f>IF(SUM($G$5:$H$5)=0,0,((Tabla1[[#This Row],[Columna51]]*$G$6)/$I$6)+((Tabla1[[#This Row],[Columna50]]*$H$6)/$I$6))</f>
        <v>0</v>
      </c>
      <c r="J8" s="198"/>
      <c r="K8" s="198"/>
      <c r="L8" s="198"/>
      <c r="M8" s="198"/>
      <c r="N8" s="198"/>
      <c r="O8" s="198"/>
      <c r="P8" s="198"/>
      <c r="Q8" s="198">
        <v>0.5</v>
      </c>
      <c r="R8" s="198">
        <v>0.25</v>
      </c>
      <c r="S8" s="198">
        <v>0.25</v>
      </c>
      <c r="T8" s="198">
        <v>0.25</v>
      </c>
      <c r="U8" s="198"/>
      <c r="V8" s="199">
        <f>IF(SUM($J$5:$U$5)=0,0,((Tabla1[[#This Row],[Columna5]]*$J$6)/$V$6)+((Tabla1[[#This Row],[Columna6]]*$K$6)/$V$6)+((Tabla1[[#This Row],[Columna7]]*$L$6)/$V$6)+((Tabla1[[#This Row],[Columna8]]*$M$6)/$V$6)+((Tabla1[[#This Row],[Columna9]]*$N$6)/$V$6)+((Tabla1[[#This Row],[Columna10]]*$O$6)/$V$6)+((Tabla1[[#This Row],[Columna11]]*$P$6)/$V$6)+((Tabla1[[#This Row],[Columna12]]*$Q$6)/$V$6)+((Tabla1[[#This Row],[Columna13]]*$R$6)/$V$6)+((Tabla1[[#This Row],[Columna14]]*$S$6)/$V$6)+((Tabla1[[#This Row],[Columna15]]*$T$6)/$V$6)+((Tabla1[[#This Row],[Columna16]]*$U$6)/$V$6))</f>
        <v>0.29166666666666669</v>
      </c>
      <c r="W8" s="198"/>
      <c r="X8" s="198"/>
      <c r="Y8" s="198"/>
      <c r="Z8" s="198"/>
      <c r="AA8" s="198"/>
      <c r="AB8" s="198"/>
      <c r="AC8" s="198"/>
      <c r="AD8" s="198"/>
      <c r="AE8" s="198"/>
      <c r="AF8" s="198"/>
      <c r="AG8" s="198"/>
      <c r="AH8" s="198"/>
      <c r="AI8" s="199">
        <f>IF(SUM($W$5:$AH$5)=0,0,((Tabla1[[#This Row],[Columna18]]*$W$6)/$AI$6)+((Tabla1[[#This Row],[Columna19]]*$X$6)/$AI$6)+((Tabla1[[#This Row],[Columna20]]*$Y$6)/$AI$6)+((Tabla1[[#This Row],[Columna21]]*$Z$6)/$AI$6)+((Tabla1[[#This Row],[Columna22]]*$AA$6)/$AI$6)+((Tabla1[[#This Row],[Columna23]]*$AB$6)/$AI$6)+((Tabla1[[#This Row],[Columna24]]*$AC$6)/$AI$6)+((Tabla1[[#This Row],[Columna25]]*$AD$6)/$AI$6)+((Tabla1[[#This Row],[Columna26]]*$AE$6)/$AI$6)+((Tabla1[[#This Row],[Columna27]]*$AF$6)/$AI$6)+((Tabla1[[#This Row],[Columna28]]*$AG$6)/$AI$6)+((Tabla1[[#This Row],[Columna29]]*$AH$6)/$AI$6))</f>
        <v>0</v>
      </c>
      <c r="AJ8" s="199">
        <f>Tabla1[[#This Row],[Columna48]]+Tabla1[[#This Row],[Columna30]]+Tabla1[[#This Row],[Columna17]]</f>
        <v>0.29166666666666669</v>
      </c>
      <c r="AK8" s="200">
        <f>IFERROR(VLOOKUP($B8,TARIFA_IDRD,7,0),0)</f>
        <v>7918519.5023999996</v>
      </c>
      <c r="AL8" s="200">
        <f>IFERROR(VLOOKUP($B8,TARIFA_IDRD,8,0),0)</f>
        <v>8295315.8183999993</v>
      </c>
      <c r="AM8" s="200">
        <f>IFERROR(VLOOKUP($B8,TARIFA_IDRD,9,0),0)</f>
        <v>8618833.1353175994</v>
      </c>
      <c r="AN8" s="201">
        <f>+$I$6</f>
        <v>0</v>
      </c>
      <c r="AO8" s="201">
        <f>$V$6</f>
        <v>3</v>
      </c>
      <c r="AP8" s="201">
        <f>$AI$6</f>
        <v>0</v>
      </c>
      <c r="AQ8" s="198">
        <f>$I8</f>
        <v>0</v>
      </c>
      <c r="AR8" s="198">
        <f>$V8</f>
        <v>0.29166666666666669</v>
      </c>
      <c r="AS8" s="198">
        <f>$AI8</f>
        <v>0</v>
      </c>
      <c r="AT8" s="202">
        <f>(((Tabla1[[#This Row],[Columna17]]*30)*$V$6)+(Tabla1[[#This Row],[Columna30]]*30)*$AI$6+(Tabla1[[#This Row],[Columna48]]*30)*$I$6)*Tabla1[[#This Row],[Columna32]]</f>
        <v>26.25</v>
      </c>
      <c r="AU8" s="198">
        <f>$AJ8</f>
        <v>0.29166666666666669</v>
      </c>
      <c r="AV8" s="198">
        <f t="shared" ref="AV8:AX8" si="5">AN8*AQ8</f>
        <v>0</v>
      </c>
      <c r="AW8" s="198">
        <f t="shared" si="5"/>
        <v>0.875</v>
      </c>
      <c r="AX8" s="246">
        <f t="shared" si="5"/>
        <v>0</v>
      </c>
      <c r="AY8" s="203">
        <f>ROUND(((Tabla1[[#This Row],[Columna33]]*Tabla1[[#This Row],[Columna32]]*Tabla1[[#This Row],[Columna40]])+(Tabla1[[#This Row],[Columna34]]*Tabla1[[#This Row],[Columna32]]*Tabla1[[#This Row],[Columna41]])+Tabla1[[#This Row],[Columna47]]*Tabla1[[#This Row],[Columna32]]*Tabla1[[#This Row],[Columna49]]),0)</f>
        <v>7258401</v>
      </c>
      <c r="AZ8" s="268">
        <f>+'[4]FACTOR PRESTACIONAL STC'!$C$28</f>
        <v>0.51949999999999996</v>
      </c>
      <c r="BA8" s="266">
        <f>ROUND(Tabla1[[#This Row],[Columna42]]*AZ8+Tabla1[[#This Row],[Columna42]],0)</f>
        <v>11029140</v>
      </c>
      <c r="BB8" s="417">
        <f>+ROUND(Tabla1[[#This Row],[Columna34]]*AZ8+Tabla1[[#This Row],[Columna34]],0)</f>
        <v>12604732</v>
      </c>
      <c r="BC8" s="114"/>
      <c r="BD8" s="114"/>
    </row>
    <row r="9" spans="1:56" ht="24.9" customHeight="1" x14ac:dyDescent="0.3">
      <c r="A9" s="195">
        <f t="shared" si="4"/>
        <v>5</v>
      </c>
      <c r="B9" s="228" t="s">
        <v>6</v>
      </c>
      <c r="C9" s="196" t="str">
        <f t="shared" ref="C9" si="6">IFERROR(VLOOKUP($B9,TARIFA_IDRD,3,0),"")</f>
        <v>PERSONAL PROFESIONAL</v>
      </c>
      <c r="D9" s="197" t="str">
        <f t="shared" ref="D9" si="7">IFERROR(VLOOKUP($B9,TARIFA_IDRD,4,0),"")</f>
        <v>PROF5</v>
      </c>
      <c r="E9" s="196" t="s">
        <v>15125</v>
      </c>
      <c r="F9" s="195">
        <v>1</v>
      </c>
      <c r="G9" s="198"/>
      <c r="H9" s="198"/>
      <c r="I9" s="199">
        <f>IF(SUM($G$5:$H$5)=0,0,((Tabla1[[#This Row],[Columna51]]*$G$6)/$I$6)+((Tabla1[[#This Row],[Columna50]]*$H$6)/$I$6))</f>
        <v>0</v>
      </c>
      <c r="J9" s="198"/>
      <c r="K9" s="198"/>
      <c r="L9" s="198"/>
      <c r="M9" s="198"/>
      <c r="N9" s="198"/>
      <c r="O9" s="198"/>
      <c r="P9" s="198"/>
      <c r="Q9" s="198">
        <v>0.5</v>
      </c>
      <c r="R9" s="198">
        <v>1</v>
      </c>
      <c r="S9" s="198">
        <v>1</v>
      </c>
      <c r="T9" s="198">
        <v>1</v>
      </c>
      <c r="U9" s="198"/>
      <c r="V9" s="199">
        <f>IF(SUM($J$5:$U$5)=0,0,((Tabla1[[#This Row],[Columna5]]*$J$6)/$V$6)+((Tabla1[[#This Row],[Columna6]]*$K$6)/$V$6)+((Tabla1[[#This Row],[Columna7]]*$L$6)/$V$6)+((Tabla1[[#This Row],[Columna8]]*$M$6)/$V$6)+((Tabla1[[#This Row],[Columna9]]*$N$6)/$V$6)+((Tabla1[[#This Row],[Columna10]]*$O$6)/$V$6)+((Tabla1[[#This Row],[Columna11]]*$P$6)/$V$6)+((Tabla1[[#This Row],[Columna12]]*$Q$6)/$V$6)+((Tabla1[[#This Row],[Columna13]]*$R$6)/$V$6)+((Tabla1[[#This Row],[Columna14]]*$S$6)/$V$6)+((Tabla1[[#This Row],[Columna15]]*$T$6)/$V$6)+((Tabla1[[#This Row],[Columna16]]*$U$6)/$V$6))</f>
        <v>0.91666666666666663</v>
      </c>
      <c r="W9" s="198"/>
      <c r="X9" s="198"/>
      <c r="Y9" s="198"/>
      <c r="Z9" s="198"/>
      <c r="AA9" s="198"/>
      <c r="AB9" s="198"/>
      <c r="AC9" s="198"/>
      <c r="AD9" s="198"/>
      <c r="AE9" s="198"/>
      <c r="AF9" s="198"/>
      <c r="AG9" s="198"/>
      <c r="AH9" s="198"/>
      <c r="AI9" s="199">
        <f>IF(SUM($W$5:$AH$5)=0,0,((Tabla1[[#This Row],[Columna18]]*$W$6)/$AI$6)+((Tabla1[[#This Row],[Columna19]]*$X$6)/$AI$6)+((Tabla1[[#This Row],[Columna20]]*$Y$6)/$AI$6)+((Tabla1[[#This Row],[Columna21]]*$Z$6)/$AI$6)+((Tabla1[[#This Row],[Columna22]]*$AA$6)/$AI$6)+((Tabla1[[#This Row],[Columna23]]*$AB$6)/$AI$6)+((Tabla1[[#This Row],[Columna24]]*$AC$6)/$AI$6)+((Tabla1[[#This Row],[Columna25]]*$AD$6)/$AI$6)+((Tabla1[[#This Row],[Columna26]]*$AE$6)/$AI$6)+((Tabla1[[#This Row],[Columna27]]*$AF$6)/$AI$6)+((Tabla1[[#This Row],[Columna28]]*$AG$6)/$AI$6)+((Tabla1[[#This Row],[Columna29]]*$AH$6)/$AI$6))</f>
        <v>0</v>
      </c>
      <c r="AJ9" s="199">
        <f>Tabla1[[#This Row],[Columna48]]+Tabla1[[#This Row],[Columna30]]+Tabla1[[#This Row],[Columna17]]</f>
        <v>0.91666666666666663</v>
      </c>
      <c r="AK9" s="200">
        <f t="shared" ref="AK9:AK19" si="8">IFERROR(VLOOKUP($B9,TARIFA_IDRD,7,0),0)</f>
        <v>6251165.6960000005</v>
      </c>
      <c r="AL9" s="200">
        <f t="shared" ref="AL9:AL19" si="9">IFERROR(VLOOKUP($B9,TARIFA_IDRD,8,0),0)</f>
        <v>6548622.3360000001</v>
      </c>
      <c r="AM9" s="200">
        <f t="shared" ref="AM9:AM19" si="10">IFERROR(VLOOKUP($B9,TARIFA_IDRD,9,0),0)</f>
        <v>6804018.6071039997</v>
      </c>
      <c r="AN9" s="201">
        <f t="shared" ref="AN9:AN19" si="11">+$I$6</f>
        <v>0</v>
      </c>
      <c r="AO9" s="201">
        <f t="shared" ref="AO9:AO19" si="12">$V$6</f>
        <v>3</v>
      </c>
      <c r="AP9" s="201">
        <f t="shared" ref="AP9:AP19" si="13">$AI$6</f>
        <v>0</v>
      </c>
      <c r="AQ9" s="198">
        <f t="shared" ref="AQ9:AQ19" si="14">$I9</f>
        <v>0</v>
      </c>
      <c r="AR9" s="198">
        <f t="shared" ref="AR9:AR19" si="15">$V9</f>
        <v>0.91666666666666663</v>
      </c>
      <c r="AS9" s="198">
        <f t="shared" ref="AS9:AS19" si="16">$AI9</f>
        <v>0</v>
      </c>
      <c r="AT9" s="202">
        <f>(((Tabla1[[#This Row],[Columna17]]*30)*$V$6)+(Tabla1[[#This Row],[Columna30]]*30)*$AI$6+(Tabla1[[#This Row],[Columna48]]*30)*$I$6)*Tabla1[[#This Row],[Columna32]]</f>
        <v>82.5</v>
      </c>
      <c r="AU9" s="198">
        <f t="shared" ref="AU9" si="17">$AJ9</f>
        <v>0.91666666666666663</v>
      </c>
      <c r="AV9" s="198">
        <f t="shared" ref="AV9:AV19" si="18">AN9*AQ9</f>
        <v>0</v>
      </c>
      <c r="AW9" s="198">
        <f t="shared" ref="AW9:AW19" si="19">AO9*AR9</f>
        <v>2.75</v>
      </c>
      <c r="AX9" s="204">
        <f t="shared" ref="AX9:AX19" si="20">AP9*AS9</f>
        <v>0</v>
      </c>
      <c r="AY9" s="203">
        <f>ROUND(((Tabla1[[#This Row],[Columna33]]*Tabla1[[#This Row],[Columna32]]*Tabla1[[#This Row],[Columna40]])+(Tabla1[[#This Row],[Columna34]]*Tabla1[[#This Row],[Columna32]]*Tabla1[[#This Row],[Columna41]])+Tabla1[[#This Row],[Columna47]]*Tabla1[[#This Row],[Columna32]]*Tabla1[[#This Row],[Columna49]]),0)</f>
        <v>18008711</v>
      </c>
      <c r="AZ9" s="267">
        <f>+'[4]FACTOR PRESTACIONAL STC'!$C$28</f>
        <v>0.51949999999999996</v>
      </c>
      <c r="BA9" s="265">
        <f>ROUND(Tabla1[[#This Row],[Columna42]]*AZ9+Tabla1[[#This Row],[Columna42]],0)</f>
        <v>27364236</v>
      </c>
      <c r="BB9" s="417">
        <f>+ROUND(Tabla1[[#This Row],[Columna34]]*AZ9+Tabla1[[#This Row],[Columna34]],0)</f>
        <v>9950632</v>
      </c>
      <c r="BC9" s="114"/>
      <c r="BD9" s="114"/>
    </row>
    <row r="10" spans="1:56" ht="30" customHeight="1" x14ac:dyDescent="0.3">
      <c r="A10" s="358"/>
      <c r="B10" s="359" t="s">
        <v>15363</v>
      </c>
      <c r="C10" s="371"/>
      <c r="D10" s="371"/>
      <c r="E10" s="371"/>
      <c r="F10" s="360"/>
      <c r="G10" s="361"/>
      <c r="H10" s="361"/>
      <c r="I10" s="362"/>
      <c r="J10" s="363"/>
      <c r="K10" s="361"/>
      <c r="L10" s="363"/>
      <c r="M10" s="363"/>
      <c r="N10" s="363"/>
      <c r="O10" s="363"/>
      <c r="P10" s="363"/>
      <c r="Q10" s="363"/>
      <c r="R10" s="361"/>
      <c r="S10" s="363"/>
      <c r="T10" s="363"/>
      <c r="U10" s="363"/>
      <c r="V10" s="364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  <c r="AH10" s="363"/>
      <c r="AI10" s="361"/>
      <c r="AJ10" s="362"/>
      <c r="AK10" s="365"/>
      <c r="AL10" s="365"/>
      <c r="AM10" s="365"/>
      <c r="AN10" s="366"/>
      <c r="AO10" s="366"/>
      <c r="AP10" s="366"/>
      <c r="AQ10" s="361"/>
      <c r="AR10" s="361"/>
      <c r="AS10" s="361"/>
      <c r="AT10" s="367"/>
      <c r="AU10" s="361"/>
      <c r="AV10" s="361"/>
      <c r="AW10" s="361"/>
      <c r="AX10" s="361"/>
      <c r="AY10" s="368"/>
      <c r="AZ10" s="369"/>
      <c r="BA10" s="370"/>
      <c r="BB10" s="417">
        <f>+ROUND(Tabla1[[#This Row],[Columna34]]*AZ10+Tabla1[[#This Row],[Columna34]],0)</f>
        <v>0</v>
      </c>
      <c r="BC10" s="114"/>
      <c r="BD10" s="114"/>
    </row>
    <row r="11" spans="1:56" ht="24.9" customHeight="1" x14ac:dyDescent="0.3">
      <c r="A11" s="205">
        <f t="shared" ref="A11:A19" si="21">IFERROR(VLOOKUP($B11,TARIFA_IDRD,2,0),"")</f>
        <v>6</v>
      </c>
      <c r="B11" s="228" t="s">
        <v>7</v>
      </c>
      <c r="C11" s="196" t="str">
        <f t="shared" ref="C11" si="22">IFERROR(VLOOKUP($B11,TARIFA_IDRD,3,0),"")</f>
        <v>PERSONAL PROFESIONAL</v>
      </c>
      <c r="D11" s="197" t="str">
        <f t="shared" ref="D11" si="23">IFERROR(VLOOKUP($B11,TARIFA_IDRD,4,0),"")</f>
        <v>PROF6</v>
      </c>
      <c r="E11" s="196" t="s">
        <v>14430</v>
      </c>
      <c r="F11" s="195">
        <v>1</v>
      </c>
      <c r="G11" s="198"/>
      <c r="H11" s="198"/>
      <c r="I11" s="199">
        <f>IF(SUM($G$5:$H$5)=0,0,((Tabla1[[#This Row],[Columna51]]*$G$6)/$I$6)+((Tabla1[[#This Row],[Columna50]]*$H$6)/$I$6))</f>
        <v>0</v>
      </c>
      <c r="J11" s="198"/>
      <c r="K11" s="198"/>
      <c r="L11" s="198"/>
      <c r="M11" s="198"/>
      <c r="N11" s="198"/>
      <c r="O11" s="198"/>
      <c r="P11" s="198"/>
      <c r="Q11" s="198">
        <v>0.5</v>
      </c>
      <c r="R11" s="198">
        <v>0.25</v>
      </c>
      <c r="S11" s="198">
        <v>0.25</v>
      </c>
      <c r="T11" s="198">
        <v>0</v>
      </c>
      <c r="U11" s="198"/>
      <c r="V11" s="199">
        <f>IF(SUM($J$5:$U$5)=0,0,((Tabla1[[#This Row],[Columna5]]*$J$6)/$V$6)+((Tabla1[[#This Row],[Columna6]]*$K$6)/$V$6)+((Tabla1[[#This Row],[Columna7]]*$L$6)/$V$6)+((Tabla1[[#This Row],[Columna8]]*$M$6)/$V$6)+((Tabla1[[#This Row],[Columna9]]*$N$6)/$V$6)+((Tabla1[[#This Row],[Columna10]]*$O$6)/$V$6)+((Tabla1[[#This Row],[Columna11]]*$P$6)/$V$6)+((Tabla1[[#This Row],[Columna12]]*$Q$6)/$V$6)+((Tabla1[[#This Row],[Columna13]]*$R$6)/$V$6)+((Tabla1[[#This Row],[Columna14]]*$S$6)/$V$6)+((Tabla1[[#This Row],[Columna15]]*$T$6)/$V$6)+((Tabla1[[#This Row],[Columna16]]*$U$6)/$V$6))</f>
        <v>0.25</v>
      </c>
      <c r="W11" s="198"/>
      <c r="X11" s="198"/>
      <c r="Y11" s="198"/>
      <c r="Z11" s="198"/>
      <c r="AA11" s="198"/>
      <c r="AB11" s="198"/>
      <c r="AC11" s="198"/>
      <c r="AD11" s="198"/>
      <c r="AE11" s="198"/>
      <c r="AF11" s="198"/>
      <c r="AG11" s="198"/>
      <c r="AH11" s="198"/>
      <c r="AI11" s="199">
        <f>IF(SUM($W$5:$AH$5)=0,0,((Tabla1[[#This Row],[Columna18]]*$W$6)/$AI$6)+((Tabla1[[#This Row],[Columna19]]*$X$6)/$AI$6)+((Tabla1[[#This Row],[Columna20]]*$Y$6)/$AI$6)+((Tabla1[[#This Row],[Columna21]]*$Z$6)/$AI$6)+((Tabla1[[#This Row],[Columna22]]*$AA$6)/$AI$6)+((Tabla1[[#This Row],[Columna23]]*$AB$6)/$AI$6)+((Tabla1[[#This Row],[Columna24]]*$AC$6)/$AI$6)+((Tabla1[[#This Row],[Columna25]]*$AD$6)/$AI$6)+((Tabla1[[#This Row],[Columna26]]*$AE$6)/$AI$6)+((Tabla1[[#This Row],[Columna27]]*$AF$6)/$AI$6)+((Tabla1[[#This Row],[Columna28]]*$AG$6)/$AI$6)+((Tabla1[[#This Row],[Columna29]]*$AH$6)/$AI$6))</f>
        <v>0</v>
      </c>
      <c r="AJ11" s="199">
        <f>Tabla1[[#This Row],[Columna48]]+Tabla1[[#This Row],[Columna30]]+Tabla1[[#This Row],[Columna17]]</f>
        <v>0.25</v>
      </c>
      <c r="AK11" s="200">
        <f t="shared" si="8"/>
        <v>6135672.0351999998</v>
      </c>
      <c r="AL11" s="200">
        <f t="shared" si="9"/>
        <v>6427633.0032000002</v>
      </c>
      <c r="AM11" s="200">
        <f t="shared" si="10"/>
        <v>6678310.6903248001</v>
      </c>
      <c r="AN11" s="201">
        <f t="shared" si="11"/>
        <v>0</v>
      </c>
      <c r="AO11" s="201">
        <f t="shared" si="12"/>
        <v>3</v>
      </c>
      <c r="AP11" s="201">
        <f t="shared" si="13"/>
        <v>0</v>
      </c>
      <c r="AQ11" s="198">
        <f t="shared" si="14"/>
        <v>0</v>
      </c>
      <c r="AR11" s="198">
        <f t="shared" si="15"/>
        <v>0.25</v>
      </c>
      <c r="AS11" s="198">
        <f t="shared" si="16"/>
        <v>0</v>
      </c>
      <c r="AT11" s="202">
        <f>(((Tabla1[[#This Row],[Columna17]]*30)*$V$6)+(Tabla1[[#This Row],[Columna30]]*30)*$AI$6+(Tabla1[[#This Row],[Columna48]]*30)*$I$6)*Tabla1[[#This Row],[Columna32]]</f>
        <v>22.5</v>
      </c>
      <c r="AU11" s="198">
        <f t="shared" ref="AU11" si="24">$AJ11</f>
        <v>0.25</v>
      </c>
      <c r="AV11" s="198">
        <f t="shared" si="18"/>
        <v>0</v>
      </c>
      <c r="AW11" s="198">
        <f t="shared" si="19"/>
        <v>0.75</v>
      </c>
      <c r="AX11" s="204">
        <f t="shared" si="20"/>
        <v>0</v>
      </c>
      <c r="AY11" s="203">
        <f>ROUND(((Tabla1[[#This Row],[Columna33]]*Tabla1[[#This Row],[Columna32]]*Tabla1[[#This Row],[Columna40]])+(Tabla1[[#This Row],[Columna34]]*Tabla1[[#This Row],[Columna32]]*Tabla1[[#This Row],[Columna41]])+Tabla1[[#This Row],[Columna47]]*Tabla1[[#This Row],[Columna32]]*Tabla1[[#This Row],[Columna49]]),0)</f>
        <v>4820725</v>
      </c>
      <c r="AZ11" s="268">
        <v>0.51949999999999996</v>
      </c>
      <c r="BA11" s="266">
        <f>ROUND(Tabla1[[#This Row],[Columna42]]*AZ11+Tabla1[[#This Row],[Columna42]],0)</f>
        <v>7325092</v>
      </c>
      <c r="BB11" s="417">
        <f>+ROUND(Tabla1[[#This Row],[Columna34]]*AZ11+Tabla1[[#This Row],[Columna34]],0)</f>
        <v>9766788</v>
      </c>
    </row>
    <row r="12" spans="1:56" ht="24.9" customHeight="1" x14ac:dyDescent="0.3">
      <c r="A12" s="205">
        <f t="shared" si="21"/>
        <v>5</v>
      </c>
      <c r="B12" s="228" t="s">
        <v>6</v>
      </c>
      <c r="C12" s="228" t="str">
        <f t="shared" ref="C12:C19" si="25">IFERROR(VLOOKUP($B12,TARIFA_IDRD,3,0),"")</f>
        <v>PERSONAL PROFESIONAL</v>
      </c>
      <c r="D12" s="228" t="str">
        <f t="shared" ref="D12:D19" si="26">IFERROR(VLOOKUP($B12,TARIFA_IDRD,4,0),"")</f>
        <v>PROF5</v>
      </c>
      <c r="E12" s="229" t="s">
        <v>15377</v>
      </c>
      <c r="F12" s="230">
        <v>1</v>
      </c>
      <c r="G12" s="198"/>
      <c r="H12" s="198"/>
      <c r="I12" s="231">
        <f>IF(SUM($G$5:$H$5)=0,0,((Tabla1[[#This Row],[Columna51]]*$G$6)/$I$6)+((Tabla1[[#This Row],[Columna50]]*$H$6)/$I$6))</f>
        <v>0</v>
      </c>
      <c r="J12" s="198"/>
      <c r="K12" s="198"/>
      <c r="L12" s="198"/>
      <c r="M12" s="198"/>
      <c r="N12" s="198"/>
      <c r="O12" s="198"/>
      <c r="P12" s="198"/>
      <c r="Q12" s="198">
        <v>0.5</v>
      </c>
      <c r="R12" s="198">
        <v>0.4</v>
      </c>
      <c r="S12" s="198">
        <v>0.4</v>
      </c>
      <c r="T12" s="198">
        <v>0.4</v>
      </c>
      <c r="U12" s="198"/>
      <c r="V12" s="231">
        <f>IF(SUM($J$5:$U$5)=0,0,((Tabla1[[#This Row],[Columna5]]*$J$6)/$V$6)+((Tabla1[[#This Row],[Columna6]]*$K$6)/$V$6)+((Tabla1[[#This Row],[Columna7]]*$L$6)/$V$6)+((Tabla1[[#This Row],[Columna8]]*$M$6)/$V$6)+((Tabla1[[#This Row],[Columna9]]*$N$6)/$V$6)+((Tabla1[[#This Row],[Columna10]]*$O$6)/$V$6)+((Tabla1[[#This Row],[Columna11]]*$P$6)/$V$6)+((Tabla1[[#This Row],[Columna12]]*$Q$6)/$V$6)+((Tabla1[[#This Row],[Columna13]]*$R$6)/$V$6)+((Tabla1[[#This Row],[Columna14]]*$S$6)/$V$6)+((Tabla1[[#This Row],[Columna15]]*$T$6)/$V$6)+((Tabla1[[#This Row],[Columna16]]*$U$6)/$V$6))</f>
        <v>0.41666666666666663</v>
      </c>
      <c r="W12" s="198"/>
      <c r="X12" s="198"/>
      <c r="Y12" s="198"/>
      <c r="Z12" s="198"/>
      <c r="AA12" s="198"/>
      <c r="AB12" s="198"/>
      <c r="AC12" s="204"/>
      <c r="AD12" s="204"/>
      <c r="AE12" s="204"/>
      <c r="AF12" s="204"/>
      <c r="AG12" s="204"/>
      <c r="AH12" s="204"/>
      <c r="AI12" s="231">
        <f>IF(SUM($W$5:$AH$5)=0,0,((Tabla1[[#This Row],[Columna18]]*$W$6)/$AI$6)+((Tabla1[[#This Row],[Columna19]]*$X$6)/$AI$6)+((Tabla1[[#This Row],[Columna20]]*$Y$6)/$AI$6)+((Tabla1[[#This Row],[Columna21]]*$Z$6)/$AI$6)+((Tabla1[[#This Row],[Columna22]]*$AA$6)/$AI$6)+((Tabla1[[#This Row],[Columna23]]*$AB$6)/$AI$6)+((Tabla1[[#This Row],[Columna24]]*$AC$6)/$AI$6)+((Tabla1[[#This Row],[Columna25]]*$AD$6)/$AI$6)+((Tabla1[[#This Row],[Columna26]]*$AE$6)/$AI$6)+((Tabla1[[#This Row],[Columna27]]*$AF$6)/$AI$6)+((Tabla1[[#This Row],[Columna28]]*$AG$6)/$AI$6)+((Tabla1[[#This Row],[Columna29]]*$AH$6)/$AI$6))</f>
        <v>0</v>
      </c>
      <c r="AJ12" s="231">
        <f>Tabla1[[#This Row],[Columna48]]+Tabla1[[#This Row],[Columna30]]+Tabla1[[#This Row],[Columna17]]</f>
        <v>0.41666666666666663</v>
      </c>
      <c r="AK12" s="232">
        <f t="shared" si="8"/>
        <v>6251165.6960000005</v>
      </c>
      <c r="AL12" s="232">
        <f t="shared" si="9"/>
        <v>6548622.3360000001</v>
      </c>
      <c r="AM12" s="232">
        <f t="shared" si="10"/>
        <v>6804018.6071039997</v>
      </c>
      <c r="AN12" s="233">
        <f t="shared" si="11"/>
        <v>0</v>
      </c>
      <c r="AO12" s="233">
        <f t="shared" si="12"/>
        <v>3</v>
      </c>
      <c r="AP12" s="233">
        <f t="shared" si="13"/>
        <v>0</v>
      </c>
      <c r="AQ12" s="204">
        <f t="shared" si="14"/>
        <v>0</v>
      </c>
      <c r="AR12" s="204">
        <f t="shared" si="15"/>
        <v>0.41666666666666663</v>
      </c>
      <c r="AS12" s="204">
        <f t="shared" si="16"/>
        <v>0</v>
      </c>
      <c r="AT12" s="202">
        <f>(((Tabla1[[#This Row],[Columna17]]*30)*$V$6)+(Tabla1[[#This Row],[Columna30]]*30)*$AI$6+(Tabla1[[#This Row],[Columna48]]*30)*$I$6)*Tabla1[[#This Row],[Columna32]]</f>
        <v>37.499999999999993</v>
      </c>
      <c r="AU12" s="204">
        <f t="shared" ref="AU12:AU19" si="27">$AJ12</f>
        <v>0.41666666666666663</v>
      </c>
      <c r="AV12" s="204">
        <f t="shared" si="18"/>
        <v>0</v>
      </c>
      <c r="AW12" s="204">
        <f t="shared" si="19"/>
        <v>1.25</v>
      </c>
      <c r="AX12" s="204">
        <f t="shared" si="20"/>
        <v>0</v>
      </c>
      <c r="AY12" s="234">
        <f>ROUND(((Tabla1[[#This Row],[Columna33]]*Tabla1[[#This Row],[Columna32]]*Tabla1[[#This Row],[Columna40]])+(Tabla1[[#This Row],[Columna34]]*Tabla1[[#This Row],[Columna32]]*Tabla1[[#This Row],[Columna41]])+Tabla1[[#This Row],[Columna47]]*Tabla1[[#This Row],[Columna32]]*Tabla1[[#This Row],[Columna49]]),0)</f>
        <v>8185778</v>
      </c>
      <c r="AZ12" s="267">
        <v>0.51949999999999996</v>
      </c>
      <c r="BA12" s="265">
        <f>ROUND(Tabla1[[#This Row],[Columna42]]*AZ12+Tabla1[[#This Row],[Columna42]],0)</f>
        <v>12438290</v>
      </c>
      <c r="BB12" s="417">
        <f>+ROUND(Tabla1[[#This Row],[Columna34]]*AZ12+Tabla1[[#This Row],[Columna34]],0)</f>
        <v>9950632</v>
      </c>
    </row>
    <row r="13" spans="1:56" ht="24.9" customHeight="1" x14ac:dyDescent="0.3">
      <c r="A13" s="205">
        <f t="shared" ref="A13:A18" si="28">IFERROR(VLOOKUP($B13,TARIFA_IDRD,2,0),"")</f>
        <v>6</v>
      </c>
      <c r="B13" s="197" t="s">
        <v>7</v>
      </c>
      <c r="C13" s="197" t="str">
        <f t="shared" ref="C13:C15" si="29">IFERROR(VLOOKUP($B13,TARIFA_IDRD,3,0),"")</f>
        <v>PERSONAL PROFESIONAL</v>
      </c>
      <c r="D13" s="197" t="str">
        <f t="shared" ref="D13:D15" si="30">IFERROR(VLOOKUP($B13,TARIFA_IDRD,4,0),"")</f>
        <v>PROF6</v>
      </c>
      <c r="E13" s="196" t="s">
        <v>15369</v>
      </c>
      <c r="F13" s="195">
        <v>1</v>
      </c>
      <c r="G13" s="198"/>
      <c r="H13" s="198"/>
      <c r="I13" s="199">
        <f>IF(SUM($G$5:$H$5)=0,0,((Tabla1[[#This Row],[Columna51]]*$G$6)/$I$6)+((Tabla1[[#This Row],[Columna50]]*$H$6)/$I$6))</f>
        <v>0</v>
      </c>
      <c r="J13" s="198"/>
      <c r="K13" s="198"/>
      <c r="L13" s="198"/>
      <c r="M13" s="198"/>
      <c r="N13" s="198"/>
      <c r="O13" s="198"/>
      <c r="P13" s="198"/>
      <c r="Q13" s="198">
        <v>0.5</v>
      </c>
      <c r="R13" s="198">
        <v>0.25</v>
      </c>
      <c r="S13" s="198">
        <v>0.25</v>
      </c>
      <c r="T13" s="198">
        <v>0.25</v>
      </c>
      <c r="U13" s="198"/>
      <c r="V13" s="199">
        <f>IF(SUM($J$5:$U$5)=0,0,((Tabla1[[#This Row],[Columna5]]*$J$6)/$V$6)+((Tabla1[[#This Row],[Columna6]]*$K$6)/$V$6)+((Tabla1[[#This Row],[Columna7]]*$L$6)/$V$6)+((Tabla1[[#This Row],[Columna8]]*$M$6)/$V$6)+((Tabla1[[#This Row],[Columna9]]*$N$6)/$V$6)+((Tabla1[[#This Row],[Columna10]]*$O$6)/$V$6)+((Tabla1[[#This Row],[Columna11]]*$P$6)/$V$6)+((Tabla1[[#This Row],[Columna12]]*$Q$6)/$V$6)+((Tabla1[[#This Row],[Columna13]]*$R$6)/$V$6)+((Tabla1[[#This Row],[Columna14]]*$S$6)/$V$6)+((Tabla1[[#This Row],[Columna15]]*$T$6)/$V$6)+((Tabla1[[#This Row],[Columna16]]*$U$6)/$V$6))</f>
        <v>0.29166666666666669</v>
      </c>
      <c r="W13" s="198"/>
      <c r="X13" s="198"/>
      <c r="Y13" s="198"/>
      <c r="Z13" s="198"/>
      <c r="AA13" s="198"/>
      <c r="AB13" s="198"/>
      <c r="AC13" s="198"/>
      <c r="AD13" s="198"/>
      <c r="AE13" s="198"/>
      <c r="AF13" s="198"/>
      <c r="AG13" s="198"/>
      <c r="AH13" s="198"/>
      <c r="AI13" s="199">
        <f>IF(SUM($W$5:$AH$5)=0,0,((Tabla1[[#This Row],[Columna18]]*$W$6)/$AI$6)+((Tabla1[[#This Row],[Columna19]]*$X$6)/$AI$6)+((Tabla1[[#This Row],[Columna20]]*$Y$6)/$AI$6)+((Tabla1[[#This Row],[Columna21]]*$Z$6)/$AI$6)+((Tabla1[[#This Row],[Columna22]]*$AA$6)/$AI$6)+((Tabla1[[#This Row],[Columna23]]*$AB$6)/$AI$6)+((Tabla1[[#This Row],[Columna24]]*$AC$6)/$AI$6)+((Tabla1[[#This Row],[Columna25]]*$AD$6)/$AI$6)+((Tabla1[[#This Row],[Columna26]]*$AE$6)/$AI$6)+((Tabla1[[#This Row],[Columna27]]*$AF$6)/$AI$6)+((Tabla1[[#This Row],[Columna28]]*$AG$6)/$AI$6)+((Tabla1[[#This Row],[Columna29]]*$AH$6)/$AI$6))</f>
        <v>0</v>
      </c>
      <c r="AJ13" s="199">
        <f>Tabla1[[#This Row],[Columna48]]+Tabla1[[#This Row],[Columna30]]+Tabla1[[#This Row],[Columna17]]</f>
        <v>0.29166666666666669</v>
      </c>
      <c r="AK13" s="200">
        <f t="shared" ref="AK13:AK15" si="31">IFERROR(VLOOKUP($B13,TARIFA_IDRD,7,0),0)</f>
        <v>6135672.0351999998</v>
      </c>
      <c r="AL13" s="200">
        <f t="shared" ref="AL13:AL15" si="32">IFERROR(VLOOKUP($B13,TARIFA_IDRD,8,0),0)</f>
        <v>6427633.0032000002</v>
      </c>
      <c r="AM13" s="200">
        <f t="shared" ref="AM13:AM15" si="33">IFERROR(VLOOKUP($B13,TARIFA_IDRD,9,0),0)</f>
        <v>6678310.6903248001</v>
      </c>
      <c r="AN13" s="201">
        <f t="shared" ref="AN13" si="34">+$I$6</f>
        <v>0</v>
      </c>
      <c r="AO13" s="201">
        <f t="shared" ref="AO13" si="35">$V$6</f>
        <v>3</v>
      </c>
      <c r="AP13" s="201">
        <f t="shared" ref="AP13" si="36">$AI$6</f>
        <v>0</v>
      </c>
      <c r="AQ13" s="198">
        <f t="shared" ref="AQ13" si="37">$I13</f>
        <v>0</v>
      </c>
      <c r="AR13" s="198">
        <f t="shared" ref="AR13" si="38">$V13</f>
        <v>0.29166666666666669</v>
      </c>
      <c r="AS13" s="198">
        <f t="shared" ref="AS13" si="39">$AI13</f>
        <v>0</v>
      </c>
      <c r="AT13" s="202">
        <f>(((Tabla1[[#This Row],[Columna17]]*30)*$V$6)+(Tabla1[[#This Row],[Columna30]]*30)*$AI$6+(Tabla1[[#This Row],[Columna48]]*30)*$I$6)*Tabla1[[#This Row],[Columna32]]</f>
        <v>26.25</v>
      </c>
      <c r="AU13" s="198">
        <f t="shared" ref="AU13" si="40">$AJ13</f>
        <v>0.29166666666666669</v>
      </c>
      <c r="AV13" s="198">
        <f t="shared" ref="AV13" si="41">AN13*AQ13</f>
        <v>0</v>
      </c>
      <c r="AW13" s="198">
        <f t="shared" ref="AW13" si="42">AO13*AR13</f>
        <v>0.875</v>
      </c>
      <c r="AX13" s="246">
        <f t="shared" ref="AX13" si="43">AP13*AS13</f>
        <v>0</v>
      </c>
      <c r="AY13" s="203">
        <f>ROUND(((Tabla1[[#This Row],[Columna33]]*Tabla1[[#This Row],[Columna32]]*Tabla1[[#This Row],[Columna40]])+(Tabla1[[#This Row],[Columna34]]*Tabla1[[#This Row],[Columna32]]*Tabla1[[#This Row],[Columna41]])+Tabla1[[#This Row],[Columna47]]*Tabla1[[#This Row],[Columna32]]*Tabla1[[#This Row],[Columna49]]),0)</f>
        <v>5624179</v>
      </c>
      <c r="AZ13" s="268">
        <v>0.51949999999999996</v>
      </c>
      <c r="BA13" s="266">
        <f>ROUND(Tabla1[[#This Row],[Columna42]]*AZ13+Tabla1[[#This Row],[Columna42]],0)</f>
        <v>8545940</v>
      </c>
      <c r="BB13" s="417">
        <f>+ROUND(Tabla1[[#This Row],[Columna34]]*AZ13+Tabla1[[#This Row],[Columna34]],0)</f>
        <v>9766788</v>
      </c>
    </row>
    <row r="14" spans="1:56" ht="24.9" customHeight="1" x14ac:dyDescent="0.3">
      <c r="A14" s="205">
        <f t="shared" si="28"/>
        <v>6</v>
      </c>
      <c r="B14" s="197" t="s">
        <v>7</v>
      </c>
      <c r="C14" s="197" t="str">
        <f t="shared" si="29"/>
        <v>PERSONAL PROFESIONAL</v>
      </c>
      <c r="D14" s="197" t="str">
        <f t="shared" si="30"/>
        <v>PROF6</v>
      </c>
      <c r="E14" s="196" t="s">
        <v>57</v>
      </c>
      <c r="F14" s="195">
        <v>1</v>
      </c>
      <c r="G14" s="198"/>
      <c r="H14" s="198"/>
      <c r="I14" s="199">
        <f>IF(SUM($G$5:$H$5)=0,0,((Tabla1[[#This Row],[Columna51]]*$G$6)/$I$6)+((Tabla1[[#This Row],[Columna50]]*$H$6)/$I$6))</f>
        <v>0</v>
      </c>
      <c r="J14" s="198"/>
      <c r="K14" s="198"/>
      <c r="L14" s="198"/>
      <c r="M14" s="198"/>
      <c r="N14" s="198"/>
      <c r="O14" s="198"/>
      <c r="P14" s="198"/>
      <c r="Q14" s="198">
        <v>0.25</v>
      </c>
      <c r="R14" s="198">
        <v>0.25</v>
      </c>
      <c r="S14" s="198">
        <v>0.25</v>
      </c>
      <c r="T14" s="198">
        <v>0.25</v>
      </c>
      <c r="U14" s="198"/>
      <c r="V14" s="199">
        <f>IF(SUM($J$5:$U$5)=0,0,((Tabla1[[#This Row],[Columna5]]*$J$6)/$V$6)+((Tabla1[[#This Row],[Columna6]]*$K$6)/$V$6)+((Tabla1[[#This Row],[Columna7]]*$L$6)/$V$6)+((Tabla1[[#This Row],[Columna8]]*$M$6)/$V$6)+((Tabla1[[#This Row],[Columna9]]*$N$6)/$V$6)+((Tabla1[[#This Row],[Columna10]]*$O$6)/$V$6)+((Tabla1[[#This Row],[Columna11]]*$P$6)/$V$6)+((Tabla1[[#This Row],[Columna12]]*$Q$6)/$V$6)+((Tabla1[[#This Row],[Columna13]]*$R$6)/$V$6)+((Tabla1[[#This Row],[Columna14]]*$S$6)/$V$6)+((Tabla1[[#This Row],[Columna15]]*$T$6)/$V$6)+((Tabla1[[#This Row],[Columna16]]*$U$6)/$V$6))</f>
        <v>0.24999999999999997</v>
      </c>
      <c r="W14" s="198"/>
      <c r="X14" s="198"/>
      <c r="Y14" s="198"/>
      <c r="Z14" s="198"/>
      <c r="AA14" s="198"/>
      <c r="AB14" s="198"/>
      <c r="AC14" s="198"/>
      <c r="AD14" s="198"/>
      <c r="AE14" s="198"/>
      <c r="AF14" s="198"/>
      <c r="AG14" s="198"/>
      <c r="AH14" s="198"/>
      <c r="AI14" s="199">
        <f>IF(SUM($W$5:$AH$5)=0,0,((Tabla1[[#This Row],[Columna18]]*$W$6)/$AI$6)+((Tabla1[[#This Row],[Columna19]]*$X$6)/$AI$6)+((Tabla1[[#This Row],[Columna20]]*$Y$6)/$AI$6)+((Tabla1[[#This Row],[Columna21]]*$Z$6)/$AI$6)+((Tabla1[[#This Row],[Columna22]]*$AA$6)/$AI$6)+((Tabla1[[#This Row],[Columna23]]*$AB$6)/$AI$6)+((Tabla1[[#This Row],[Columna24]]*$AC$6)/$AI$6)+((Tabla1[[#This Row],[Columna25]]*$AD$6)/$AI$6)+((Tabla1[[#This Row],[Columna26]]*$AE$6)/$AI$6)+((Tabla1[[#This Row],[Columna27]]*$AF$6)/$AI$6)+((Tabla1[[#This Row],[Columna28]]*$AG$6)/$AI$6)+((Tabla1[[#This Row],[Columna29]]*$AH$6)/$AI$6))</f>
        <v>0</v>
      </c>
      <c r="AJ14" s="199">
        <f>Tabla1[[#This Row],[Columna48]]+Tabla1[[#This Row],[Columna30]]+Tabla1[[#This Row],[Columna17]]</f>
        <v>0.24999999999999997</v>
      </c>
      <c r="AK14" s="200">
        <f t="shared" si="31"/>
        <v>6135672.0351999998</v>
      </c>
      <c r="AL14" s="200">
        <f t="shared" si="32"/>
        <v>6427633.0032000002</v>
      </c>
      <c r="AM14" s="200">
        <f t="shared" si="33"/>
        <v>6678310.6903248001</v>
      </c>
      <c r="AN14" s="201">
        <f>+$I$6</f>
        <v>0</v>
      </c>
      <c r="AO14" s="201">
        <f>$V$6</f>
        <v>3</v>
      </c>
      <c r="AP14" s="201">
        <f>$AI$6</f>
        <v>0</v>
      </c>
      <c r="AQ14" s="198">
        <f>$I14</f>
        <v>0</v>
      </c>
      <c r="AR14" s="198">
        <f>$V14</f>
        <v>0.24999999999999997</v>
      </c>
      <c r="AS14" s="198">
        <f>$AI14</f>
        <v>0</v>
      </c>
      <c r="AT14" s="202">
        <f>(((Tabla1[[#This Row],[Columna17]]*30)*$V$6)+(Tabla1[[#This Row],[Columna30]]*30)*$AI$6+(Tabla1[[#This Row],[Columna48]]*30)*$I$6)*Tabla1[[#This Row],[Columna32]]</f>
        <v>22.499999999999996</v>
      </c>
      <c r="AU14" s="198">
        <f>$AJ14</f>
        <v>0.24999999999999997</v>
      </c>
      <c r="AV14" s="198">
        <f t="shared" ref="AV14:AX15" si="44">AN14*AQ14</f>
        <v>0</v>
      </c>
      <c r="AW14" s="198">
        <f t="shared" si="44"/>
        <v>0.74999999999999989</v>
      </c>
      <c r="AX14" s="246">
        <f t="shared" si="44"/>
        <v>0</v>
      </c>
      <c r="AY14" s="203">
        <f>ROUND(((Tabla1[[#This Row],[Columna33]]*Tabla1[[#This Row],[Columna32]]*Tabla1[[#This Row],[Columna40]])+(Tabla1[[#This Row],[Columna34]]*Tabla1[[#This Row],[Columna32]]*Tabla1[[#This Row],[Columna41]])+Tabla1[[#This Row],[Columna47]]*Tabla1[[#This Row],[Columna32]]*Tabla1[[#This Row],[Columna49]]),0)</f>
        <v>4820725</v>
      </c>
      <c r="AZ14" s="267">
        <v>0.51949999999999996</v>
      </c>
      <c r="BA14" s="265">
        <f>ROUND(Tabla1[[#This Row],[Columna42]]*AZ14+Tabla1[[#This Row],[Columna42]],0)</f>
        <v>7325092</v>
      </c>
      <c r="BB14" s="417">
        <f>+ROUND(Tabla1[[#This Row],[Columna34]]*AZ14+Tabla1[[#This Row],[Columna34]],0)</f>
        <v>9766788</v>
      </c>
    </row>
    <row r="15" spans="1:56" ht="24.9" customHeight="1" x14ac:dyDescent="0.3">
      <c r="A15" s="205">
        <f t="shared" si="28"/>
        <v>6</v>
      </c>
      <c r="B15" s="197" t="s">
        <v>7</v>
      </c>
      <c r="C15" s="197" t="str">
        <f t="shared" si="29"/>
        <v>PERSONAL PROFESIONAL</v>
      </c>
      <c r="D15" s="197" t="str">
        <f t="shared" si="30"/>
        <v>PROF6</v>
      </c>
      <c r="E15" s="196" t="s">
        <v>66</v>
      </c>
      <c r="F15" s="195">
        <v>1</v>
      </c>
      <c r="G15" s="198"/>
      <c r="H15" s="198"/>
      <c r="I15" s="199">
        <f>IF(SUM($G$5:$H$5)=0,0,((Tabla1[[#This Row],[Columna51]]*$G$6)/$I$6)+((Tabla1[[#This Row],[Columna50]]*$H$6)/$I$6))</f>
        <v>0</v>
      </c>
      <c r="J15" s="198"/>
      <c r="K15" s="198"/>
      <c r="L15" s="198"/>
      <c r="M15" s="198"/>
      <c r="N15" s="198"/>
      <c r="O15" s="198"/>
      <c r="P15" s="198"/>
      <c r="Q15" s="198">
        <v>0.25</v>
      </c>
      <c r="R15" s="198">
        <v>0.25</v>
      </c>
      <c r="S15" s="198">
        <v>0.25</v>
      </c>
      <c r="T15" s="198">
        <v>0.25</v>
      </c>
      <c r="U15" s="198"/>
      <c r="V15" s="199">
        <f>IF(SUM($J$5:$U$5)=0,0,((Tabla1[[#This Row],[Columna5]]*$J$6)/$V$6)+((Tabla1[[#This Row],[Columna6]]*$K$6)/$V$6)+((Tabla1[[#This Row],[Columna7]]*$L$6)/$V$6)+((Tabla1[[#This Row],[Columna8]]*$M$6)/$V$6)+((Tabla1[[#This Row],[Columna9]]*$N$6)/$V$6)+((Tabla1[[#This Row],[Columna10]]*$O$6)/$V$6)+((Tabla1[[#This Row],[Columna11]]*$P$6)/$V$6)+((Tabla1[[#This Row],[Columna12]]*$Q$6)/$V$6)+((Tabla1[[#This Row],[Columna13]]*$R$6)/$V$6)+((Tabla1[[#This Row],[Columna14]]*$S$6)/$V$6)+((Tabla1[[#This Row],[Columna15]]*$T$6)/$V$6)+((Tabla1[[#This Row],[Columna16]]*$U$6)/$V$6))</f>
        <v>0.24999999999999997</v>
      </c>
      <c r="W15" s="198"/>
      <c r="X15" s="198"/>
      <c r="Y15" s="198"/>
      <c r="Z15" s="198"/>
      <c r="AA15" s="198"/>
      <c r="AB15" s="198"/>
      <c r="AC15" s="198"/>
      <c r="AD15" s="198"/>
      <c r="AE15" s="198"/>
      <c r="AF15" s="198"/>
      <c r="AG15" s="198"/>
      <c r="AH15" s="198"/>
      <c r="AI15" s="199">
        <f>IF(SUM($W$5:$AH$5)=0,0,((Tabla1[[#This Row],[Columna18]]*$W$6)/$AI$6)+((Tabla1[[#This Row],[Columna19]]*$X$6)/$AI$6)+((Tabla1[[#This Row],[Columna20]]*$Y$6)/$AI$6)+((Tabla1[[#This Row],[Columna21]]*$Z$6)/$AI$6)+((Tabla1[[#This Row],[Columna22]]*$AA$6)/$AI$6)+((Tabla1[[#This Row],[Columna23]]*$AB$6)/$AI$6)+((Tabla1[[#This Row],[Columna24]]*$AC$6)/$AI$6)+((Tabla1[[#This Row],[Columna25]]*$AD$6)/$AI$6)+((Tabla1[[#This Row],[Columna26]]*$AE$6)/$AI$6)+((Tabla1[[#This Row],[Columna27]]*$AF$6)/$AI$6)+((Tabla1[[#This Row],[Columna28]]*$AG$6)/$AI$6)+((Tabla1[[#This Row],[Columna29]]*$AH$6)/$AI$6))</f>
        <v>0</v>
      </c>
      <c r="AJ15" s="199">
        <f>Tabla1[[#This Row],[Columna48]]+Tabla1[[#This Row],[Columna30]]+Tabla1[[#This Row],[Columna17]]</f>
        <v>0.24999999999999997</v>
      </c>
      <c r="AK15" s="200">
        <f t="shared" si="31"/>
        <v>6135672.0351999998</v>
      </c>
      <c r="AL15" s="200">
        <f t="shared" si="32"/>
        <v>6427633.0032000002</v>
      </c>
      <c r="AM15" s="200">
        <f t="shared" si="33"/>
        <v>6678310.6903248001</v>
      </c>
      <c r="AN15" s="201">
        <f>+$I$6</f>
        <v>0</v>
      </c>
      <c r="AO15" s="201">
        <f>$V$6</f>
        <v>3</v>
      </c>
      <c r="AP15" s="201">
        <f>$AI$6</f>
        <v>0</v>
      </c>
      <c r="AQ15" s="198">
        <f>$I15</f>
        <v>0</v>
      </c>
      <c r="AR15" s="198">
        <f>$V15</f>
        <v>0.24999999999999997</v>
      </c>
      <c r="AS15" s="198">
        <f>$AI15</f>
        <v>0</v>
      </c>
      <c r="AT15" s="202">
        <f>(((Tabla1[[#This Row],[Columna17]]*30)*$V$6)+(Tabla1[[#This Row],[Columna30]]*30)*$AI$6+(Tabla1[[#This Row],[Columna48]]*30)*$I$6)*Tabla1[[#This Row],[Columna32]]</f>
        <v>22.499999999999996</v>
      </c>
      <c r="AU15" s="198">
        <f>$AJ15</f>
        <v>0.24999999999999997</v>
      </c>
      <c r="AV15" s="198">
        <f t="shared" si="44"/>
        <v>0</v>
      </c>
      <c r="AW15" s="198">
        <f t="shared" si="44"/>
        <v>0.74999999999999989</v>
      </c>
      <c r="AX15" s="246">
        <f t="shared" si="44"/>
        <v>0</v>
      </c>
      <c r="AY15" s="203">
        <f>ROUND(((Tabla1[[#This Row],[Columna33]]*Tabla1[[#This Row],[Columna32]]*Tabla1[[#This Row],[Columna40]])+(Tabla1[[#This Row],[Columna34]]*Tabla1[[#This Row],[Columna32]]*Tabla1[[#This Row],[Columna41]])+Tabla1[[#This Row],[Columna47]]*Tabla1[[#This Row],[Columna32]]*Tabla1[[#This Row],[Columna49]]),0)</f>
        <v>4820725</v>
      </c>
      <c r="AZ15" s="268">
        <v>0.51949999999999996</v>
      </c>
      <c r="BA15" s="266">
        <f>ROUND(Tabla1[[#This Row],[Columna42]]*AZ15+Tabla1[[#This Row],[Columna42]],0)</f>
        <v>7325092</v>
      </c>
      <c r="BB15" s="417">
        <f>+ROUND(Tabla1[[#This Row],[Columna34]]*AZ15+Tabla1[[#This Row],[Columna34]],0)</f>
        <v>9766788</v>
      </c>
    </row>
    <row r="16" spans="1:56" ht="23.25" customHeight="1" x14ac:dyDescent="0.3">
      <c r="A16" s="205">
        <f t="shared" si="28"/>
        <v>5</v>
      </c>
      <c r="B16" s="197" t="s">
        <v>6</v>
      </c>
      <c r="C16" s="197" t="str">
        <f>IFERROR(VLOOKUP($B16,TARIFA_IDRD,3,0),"")</f>
        <v>PERSONAL PROFESIONAL</v>
      </c>
      <c r="D16" s="197" t="str">
        <f>IFERROR(VLOOKUP($B16,TARIFA_IDRD,4,0),"")</f>
        <v>PROF5</v>
      </c>
      <c r="E16" s="196" t="s">
        <v>55</v>
      </c>
      <c r="F16" s="195">
        <v>1</v>
      </c>
      <c r="G16" s="198"/>
      <c r="H16" s="198"/>
      <c r="I16" s="199">
        <f>IF(SUM($G$5:$H$5)=0,0,((Tabla1[[#This Row],[Columna51]]*$G$6)/$I$6)+((Tabla1[[#This Row],[Columna50]]*$H$6)/$I$6))</f>
        <v>0</v>
      </c>
      <c r="J16" s="198"/>
      <c r="K16" s="198"/>
      <c r="L16" s="198"/>
      <c r="M16" s="198"/>
      <c r="N16" s="198"/>
      <c r="O16" s="198"/>
      <c r="P16" s="198"/>
      <c r="Q16" s="198">
        <v>0.05</v>
      </c>
      <c r="R16" s="198">
        <v>0.05</v>
      </c>
      <c r="S16" s="198">
        <v>0.05</v>
      </c>
      <c r="T16" s="198">
        <v>0.05</v>
      </c>
      <c r="U16" s="198"/>
      <c r="V16" s="199">
        <f>IF(SUM($J$5:$U$5)=0,0,((Tabla1[[#This Row],[Columna5]]*$J$6)/$V$6)+((Tabla1[[#This Row],[Columna6]]*$K$6)/$V$6)+((Tabla1[[#This Row],[Columna7]]*$L$6)/$V$6)+((Tabla1[[#This Row],[Columna8]]*$M$6)/$V$6)+((Tabla1[[#This Row],[Columna9]]*$N$6)/$V$6)+((Tabla1[[#This Row],[Columna10]]*$O$6)/$V$6)+((Tabla1[[#This Row],[Columna11]]*$P$6)/$V$6)+((Tabla1[[#This Row],[Columna12]]*$Q$6)/$V$6)+((Tabla1[[#This Row],[Columna13]]*$R$6)/$V$6)+((Tabla1[[#This Row],[Columna14]]*$S$6)/$V$6)+((Tabla1[[#This Row],[Columna15]]*$T$6)/$V$6)+((Tabla1[[#This Row],[Columna16]]*$U$6)/$V$6))</f>
        <v>0.05</v>
      </c>
      <c r="W16" s="198"/>
      <c r="X16" s="198"/>
      <c r="Y16" s="198"/>
      <c r="Z16" s="198"/>
      <c r="AA16" s="198"/>
      <c r="AB16" s="198"/>
      <c r="AC16" s="198"/>
      <c r="AD16" s="198"/>
      <c r="AE16" s="198"/>
      <c r="AF16" s="198"/>
      <c r="AG16" s="198"/>
      <c r="AH16" s="198"/>
      <c r="AI16" s="199">
        <f>IF(SUM($W$5:$AH$5)=0,0,((Tabla1[[#This Row],[Columna18]]*$W$6)/$AI$6)+((Tabla1[[#This Row],[Columna19]]*$X$6)/$AI$6)+((Tabla1[[#This Row],[Columna20]]*$Y$6)/$AI$6)+((Tabla1[[#This Row],[Columna21]]*$Z$6)/$AI$6)+((Tabla1[[#This Row],[Columna22]]*$AA$6)/$AI$6)+((Tabla1[[#This Row],[Columna23]]*$AB$6)/$AI$6)+((Tabla1[[#This Row],[Columna24]]*$AC$6)/$AI$6)+((Tabla1[[#This Row],[Columna25]]*$AD$6)/$AI$6)+((Tabla1[[#This Row],[Columna26]]*$AE$6)/$AI$6)+((Tabla1[[#This Row],[Columna27]]*$AF$6)/$AI$6)+((Tabla1[[#This Row],[Columna28]]*$AG$6)/$AI$6)+((Tabla1[[#This Row],[Columna29]]*$AH$6)/$AI$6))</f>
        <v>0</v>
      </c>
      <c r="AJ16" s="199">
        <f>Tabla1[[#This Row],[Columna48]]+Tabla1[[#This Row],[Columna30]]+Tabla1[[#This Row],[Columna17]]</f>
        <v>0.05</v>
      </c>
      <c r="AK16" s="200">
        <f>IFERROR(VLOOKUP($B16,TARIFA_IDRD,7,0),0)</f>
        <v>6251165.6960000005</v>
      </c>
      <c r="AL16" s="200">
        <f>IFERROR(VLOOKUP($B16,TARIFA_IDRD,8,0),0)</f>
        <v>6548622.3360000001</v>
      </c>
      <c r="AM16" s="200">
        <f>IFERROR(VLOOKUP($B16,TARIFA_IDRD,9,0),0)</f>
        <v>6804018.6071039997</v>
      </c>
      <c r="AN16" s="201">
        <f t="shared" si="11"/>
        <v>0</v>
      </c>
      <c r="AO16" s="201">
        <f t="shared" si="12"/>
        <v>3</v>
      </c>
      <c r="AP16" s="201">
        <f t="shared" si="13"/>
        <v>0</v>
      </c>
      <c r="AQ16" s="198">
        <f>$I16</f>
        <v>0</v>
      </c>
      <c r="AR16" s="198">
        <f>$V16</f>
        <v>0.05</v>
      </c>
      <c r="AS16" s="198">
        <f>$AI16</f>
        <v>0</v>
      </c>
      <c r="AT16" s="202">
        <f>(((Tabla1[[#This Row],[Columna17]]*30)*$V$6)+(Tabla1[[#This Row],[Columna30]]*30)*$AI$6+(Tabla1[[#This Row],[Columna48]]*30)*$I$6)*Tabla1[[#This Row],[Columna32]]</f>
        <v>4.5</v>
      </c>
      <c r="AU16" s="198">
        <f>$AJ16</f>
        <v>0.05</v>
      </c>
      <c r="AV16" s="198">
        <f t="shared" ref="AV16:AX18" si="45">AN16*AQ16</f>
        <v>0</v>
      </c>
      <c r="AW16" s="198">
        <f t="shared" si="45"/>
        <v>0.15000000000000002</v>
      </c>
      <c r="AX16" s="204">
        <f t="shared" si="45"/>
        <v>0</v>
      </c>
      <c r="AY16" s="203">
        <f>ROUND(((Tabla1[[#This Row],[Columna33]]*Tabla1[[#This Row],[Columna32]]*Tabla1[[#This Row],[Columna40]])+(Tabla1[[#This Row],[Columna34]]*Tabla1[[#This Row],[Columna32]]*Tabla1[[#This Row],[Columna41]])+Tabla1[[#This Row],[Columna47]]*Tabla1[[#This Row],[Columna32]]*Tabla1[[#This Row],[Columna49]]),0)</f>
        <v>982293</v>
      </c>
      <c r="AZ16" s="268">
        <v>0.51949999999999996</v>
      </c>
      <c r="BA16" s="266">
        <f>ROUND(Tabla1[[#This Row],[Columna42]]*AZ16+Tabla1[[#This Row],[Columna42]],0)</f>
        <v>1492594</v>
      </c>
      <c r="BB16" s="417">
        <f>+ROUND(Tabla1[[#This Row],[Columna34]]*AZ16+Tabla1[[#This Row],[Columna34]],0)</f>
        <v>9950632</v>
      </c>
    </row>
    <row r="17" spans="1:54" ht="24.9" customHeight="1" x14ac:dyDescent="0.3">
      <c r="A17" s="205">
        <f t="shared" si="28"/>
        <v>7</v>
      </c>
      <c r="B17" s="197" t="s">
        <v>9</v>
      </c>
      <c r="C17" s="197" t="str">
        <f>IFERROR(VLOOKUP($B17,TARIFA_IDRD,3,0),"")</f>
        <v>PERSONAL PROFESIONAL</v>
      </c>
      <c r="D17" s="197" t="str">
        <f>IFERROR(VLOOKUP($B17,TARIFA_IDRD,4,0),"")</f>
        <v>CONTADOR</v>
      </c>
      <c r="E17" s="196"/>
      <c r="F17" s="195">
        <v>1</v>
      </c>
      <c r="G17" s="198"/>
      <c r="H17" s="198"/>
      <c r="I17" s="199">
        <f>IF(SUM($G$5:$H$5)=0,0,((Tabla1[[#This Row],[Columna51]]*$G$6)/$I$6)+((Tabla1[[#This Row],[Columna50]]*$H$6)/$I$6))</f>
        <v>0</v>
      </c>
      <c r="J17" s="198"/>
      <c r="K17" s="198"/>
      <c r="L17" s="198"/>
      <c r="M17" s="198"/>
      <c r="N17" s="198"/>
      <c r="O17" s="198"/>
      <c r="P17" s="198"/>
      <c r="Q17" s="198">
        <v>0.05</v>
      </c>
      <c r="R17" s="198">
        <v>0.05</v>
      </c>
      <c r="S17" s="198">
        <v>0.05</v>
      </c>
      <c r="T17" s="198">
        <v>0.05</v>
      </c>
      <c r="U17" s="198"/>
      <c r="V17" s="199">
        <f>IF(SUM($J$5:$U$5)=0,0,((Tabla1[[#This Row],[Columna5]]*$J$6)/$V$6)+((Tabla1[[#This Row],[Columna6]]*$K$6)/$V$6)+((Tabla1[[#This Row],[Columna7]]*$L$6)/$V$6)+((Tabla1[[#This Row],[Columna8]]*$M$6)/$V$6)+((Tabla1[[#This Row],[Columna9]]*$N$6)/$V$6)+((Tabla1[[#This Row],[Columna10]]*$O$6)/$V$6)+((Tabla1[[#This Row],[Columna11]]*$P$6)/$V$6)+((Tabla1[[#This Row],[Columna12]]*$Q$6)/$V$6)+((Tabla1[[#This Row],[Columna13]]*$R$6)/$V$6)+((Tabla1[[#This Row],[Columna14]]*$S$6)/$V$6)+((Tabla1[[#This Row],[Columna15]]*$T$6)/$V$6)+((Tabla1[[#This Row],[Columna16]]*$U$6)/$V$6))</f>
        <v>0.05</v>
      </c>
      <c r="W17" s="198"/>
      <c r="X17" s="198"/>
      <c r="Y17" s="198"/>
      <c r="Z17" s="198"/>
      <c r="AA17" s="198"/>
      <c r="AB17" s="198"/>
      <c r="AC17" s="198"/>
      <c r="AD17" s="198"/>
      <c r="AE17" s="198"/>
      <c r="AF17" s="198"/>
      <c r="AG17" s="198"/>
      <c r="AH17" s="198"/>
      <c r="AI17" s="199">
        <f>IF(SUM($W$5:$AH$5)=0,0,((Tabla1[[#This Row],[Columna18]]*$W$6)/$AI$6)+((Tabla1[[#This Row],[Columna19]]*$X$6)/$AI$6)+((Tabla1[[#This Row],[Columna20]]*$Y$6)/$AI$6)+((Tabla1[[#This Row],[Columna21]]*$Z$6)/$AI$6)+((Tabla1[[#This Row],[Columna22]]*$AA$6)/$AI$6)+((Tabla1[[#This Row],[Columna23]]*$AB$6)/$AI$6)+((Tabla1[[#This Row],[Columna24]]*$AC$6)/$AI$6)+((Tabla1[[#This Row],[Columna25]]*$AD$6)/$AI$6)+((Tabla1[[#This Row],[Columna26]]*$AE$6)/$AI$6)+((Tabla1[[#This Row],[Columna27]]*$AF$6)/$AI$6)+((Tabla1[[#This Row],[Columna28]]*$AG$6)/$AI$6)+((Tabla1[[#This Row],[Columna29]]*$AH$6)/$AI$6))</f>
        <v>0</v>
      </c>
      <c r="AJ17" s="199">
        <f>Tabla1[[#This Row],[Columna48]]+Tabla1[[#This Row],[Columna30]]+Tabla1[[#This Row],[Columna17]]</f>
        <v>0.05</v>
      </c>
      <c r="AK17" s="200">
        <f>IFERROR(VLOOKUP($B17,TARIFA_IDRD,7,0),0)</f>
        <v>6085520.1648000004</v>
      </c>
      <c r="AL17" s="200">
        <f>IFERROR(VLOOKUP($B17,TARIFA_IDRD,8,0),0)</f>
        <v>6375094.6968</v>
      </c>
      <c r="AM17" s="200">
        <f>IFERROR(VLOOKUP($B17,TARIFA_IDRD,9,0),0)</f>
        <v>6623723.3899752004</v>
      </c>
      <c r="AN17" s="201">
        <f t="shared" si="11"/>
        <v>0</v>
      </c>
      <c r="AO17" s="201">
        <f t="shared" si="12"/>
        <v>3</v>
      </c>
      <c r="AP17" s="201">
        <f t="shared" si="13"/>
        <v>0</v>
      </c>
      <c r="AQ17" s="198">
        <f>$I17</f>
        <v>0</v>
      </c>
      <c r="AR17" s="198">
        <f>$V17</f>
        <v>0.05</v>
      </c>
      <c r="AS17" s="198">
        <f>$AI17</f>
        <v>0</v>
      </c>
      <c r="AT17" s="202">
        <f>(((Tabla1[[#This Row],[Columna17]]*30)*$V$6)+(Tabla1[[#This Row],[Columna30]]*30)*$AI$6+(Tabla1[[#This Row],[Columna48]]*30)*$I$6)*Tabla1[[#This Row],[Columna32]]</f>
        <v>4.5</v>
      </c>
      <c r="AU17" s="198">
        <f>$AJ17</f>
        <v>0.05</v>
      </c>
      <c r="AV17" s="198">
        <f t="shared" si="45"/>
        <v>0</v>
      </c>
      <c r="AW17" s="198">
        <f t="shared" si="45"/>
        <v>0.15000000000000002</v>
      </c>
      <c r="AX17" s="204">
        <f t="shared" si="45"/>
        <v>0</v>
      </c>
      <c r="AY17" s="203">
        <f>ROUND(((Tabla1[[#This Row],[Columna33]]*Tabla1[[#This Row],[Columna32]]*Tabla1[[#This Row],[Columna40]])+(Tabla1[[#This Row],[Columna34]]*Tabla1[[#This Row],[Columna32]]*Tabla1[[#This Row],[Columna41]])+Tabla1[[#This Row],[Columna47]]*Tabla1[[#This Row],[Columna32]]*Tabla1[[#This Row],[Columna49]]),0)</f>
        <v>956264</v>
      </c>
      <c r="AZ17" s="267">
        <v>0.51949999999999996</v>
      </c>
      <c r="BA17" s="265">
        <f>ROUND(Tabla1[[#This Row],[Columna42]]*AZ17+Tabla1[[#This Row],[Columna42]],0)</f>
        <v>1453043</v>
      </c>
      <c r="BB17" s="417">
        <f>+ROUND(Tabla1[[#This Row],[Columna34]]*AZ17+Tabla1[[#This Row],[Columna34]],0)</f>
        <v>9686956</v>
      </c>
    </row>
    <row r="18" spans="1:54" ht="24.9" customHeight="1" x14ac:dyDescent="0.3">
      <c r="A18" s="205">
        <f t="shared" si="28"/>
        <v>16</v>
      </c>
      <c r="B18" s="197" t="s">
        <v>15386</v>
      </c>
      <c r="C18" s="197" t="str">
        <f>IFERROR(VLOOKUP($B18,TARIFA_IDRD,3,0),"")</f>
        <v>PERSONAL OPERARIO Y DE APOYO A LA GESTIÓN</v>
      </c>
      <c r="D18" s="197" t="str">
        <f>IFERROR(VLOOKUP($B18,TARIFA_IDRD,4,0),"")</f>
        <v>Maestro de Obra 1</v>
      </c>
      <c r="E18" s="196"/>
      <c r="F18" s="195">
        <v>1</v>
      </c>
      <c r="G18" s="198"/>
      <c r="H18" s="198"/>
      <c r="I18" s="199">
        <f>IF(SUM($G$5:$H$5)=0,0,((Tabla1[[#This Row],[Columna51]]*$G$6)/$I$6)+((Tabla1[[#This Row],[Columna50]]*$H$6)/$I$6))</f>
        <v>0</v>
      </c>
      <c r="J18" s="198"/>
      <c r="K18" s="198"/>
      <c r="L18" s="198"/>
      <c r="M18" s="198"/>
      <c r="N18" s="198"/>
      <c r="O18" s="198"/>
      <c r="P18" s="198"/>
      <c r="Q18" s="198">
        <v>1</v>
      </c>
      <c r="R18" s="198">
        <v>1</v>
      </c>
      <c r="S18" s="198">
        <v>1</v>
      </c>
      <c r="T18" s="198">
        <v>1</v>
      </c>
      <c r="U18" s="198"/>
      <c r="V18" s="199">
        <f>IF(SUM($J$5:$U$5)=0,0,((Tabla1[[#This Row],[Columna5]]*$J$6)/$V$6)+((Tabla1[[#This Row],[Columna6]]*$K$6)/$V$6)+((Tabla1[[#This Row],[Columna7]]*$L$6)/$V$6)+((Tabla1[[#This Row],[Columna8]]*$M$6)/$V$6)+((Tabla1[[#This Row],[Columna9]]*$N$6)/$V$6)+((Tabla1[[#This Row],[Columna10]]*$O$6)/$V$6)+((Tabla1[[#This Row],[Columna11]]*$P$6)/$V$6)+((Tabla1[[#This Row],[Columna12]]*$Q$6)/$V$6)+((Tabla1[[#This Row],[Columna13]]*$R$6)/$V$6)+((Tabla1[[#This Row],[Columna14]]*$S$6)/$V$6)+((Tabla1[[#This Row],[Columna15]]*$T$6)/$V$6)+((Tabla1[[#This Row],[Columna16]]*$U$6)/$V$6))</f>
        <v>0.99999999999999989</v>
      </c>
      <c r="W18" s="198"/>
      <c r="X18" s="198"/>
      <c r="Y18" s="198"/>
      <c r="Z18" s="198"/>
      <c r="AA18" s="198"/>
      <c r="AB18" s="198"/>
      <c r="AC18" s="198"/>
      <c r="AD18" s="198"/>
      <c r="AE18" s="198"/>
      <c r="AF18" s="198"/>
      <c r="AG18" s="198"/>
      <c r="AH18" s="198"/>
      <c r="AI18" s="199">
        <f>IF(SUM($W$5:$AH$5)=0,0,((Tabla1[[#This Row],[Columna18]]*$W$6)/$AI$6)+((Tabla1[[#This Row],[Columna19]]*$X$6)/$AI$6)+((Tabla1[[#This Row],[Columna20]]*$Y$6)/$AI$6)+((Tabla1[[#This Row],[Columna21]]*$Z$6)/$AI$6)+((Tabla1[[#This Row],[Columna22]]*$AA$6)/$AI$6)+((Tabla1[[#This Row],[Columna23]]*$AB$6)/$AI$6)+((Tabla1[[#This Row],[Columna24]]*$AC$6)/$AI$6)+((Tabla1[[#This Row],[Columna25]]*$AD$6)/$AI$6)+((Tabla1[[#This Row],[Columna26]]*$AE$6)/$AI$6)+((Tabla1[[#This Row],[Columna27]]*$AF$6)/$AI$6)+((Tabla1[[#This Row],[Columna28]]*$AG$6)/$AI$6)+((Tabla1[[#This Row],[Columna29]]*$AH$6)/$AI$6))</f>
        <v>0</v>
      </c>
      <c r="AJ18" s="199">
        <f>Tabla1[[#This Row],[Columna48]]+Tabla1[[#This Row],[Columna30]]+Tabla1[[#This Row],[Columna17]]</f>
        <v>0.99999999999999989</v>
      </c>
      <c r="AK18" s="200">
        <f>IFERROR(VLOOKUP($B18,TARIFA_IDRD,7,0),0)</f>
        <v>2569218.6976000001</v>
      </c>
      <c r="AL18" s="200">
        <f>IFERROR(VLOOKUP($B18,TARIFA_IDRD,8,0),0)</f>
        <v>2691472.8816</v>
      </c>
      <c r="AM18" s="200">
        <f>IFERROR(VLOOKUP($B18,TARIFA_IDRD,9,0),0)</f>
        <v>2796440.3239823999</v>
      </c>
      <c r="AN18" s="201">
        <f>+$I$6</f>
        <v>0</v>
      </c>
      <c r="AO18" s="201">
        <f>$V$6</f>
        <v>3</v>
      </c>
      <c r="AP18" s="201">
        <f>$AI$6</f>
        <v>0</v>
      </c>
      <c r="AQ18" s="198">
        <f>$I18</f>
        <v>0</v>
      </c>
      <c r="AR18" s="198">
        <f>$V18</f>
        <v>0.99999999999999989</v>
      </c>
      <c r="AS18" s="198">
        <f>$AI18</f>
        <v>0</v>
      </c>
      <c r="AT18" s="202">
        <f>(((Tabla1[[#This Row],[Columna17]]*30)*$V$6)+(Tabla1[[#This Row],[Columna30]]*30)*$AI$6+(Tabla1[[#This Row],[Columna48]]*30)*$I$6)*Tabla1[[#This Row],[Columna32]]</f>
        <v>89.999999999999986</v>
      </c>
      <c r="AU18" s="198">
        <f>$AJ18</f>
        <v>0.99999999999999989</v>
      </c>
      <c r="AV18" s="198">
        <f t="shared" si="45"/>
        <v>0</v>
      </c>
      <c r="AW18" s="198">
        <f t="shared" si="45"/>
        <v>2.9999999999999996</v>
      </c>
      <c r="AX18" s="246">
        <f t="shared" si="45"/>
        <v>0</v>
      </c>
      <c r="AY18" s="203">
        <f>ROUND(((Tabla1[[#This Row],[Columna33]]*Tabla1[[#This Row],[Columna32]]*Tabla1[[#This Row],[Columna40]])+(Tabla1[[#This Row],[Columna34]]*Tabla1[[#This Row],[Columna32]]*Tabla1[[#This Row],[Columna41]])+Tabla1[[#This Row],[Columna47]]*Tabla1[[#This Row],[Columna32]]*Tabla1[[#This Row],[Columna49]]),0)</f>
        <v>8074419</v>
      </c>
      <c r="AZ18" s="268">
        <v>0.49890000000000001</v>
      </c>
      <c r="BA18" s="266">
        <f>ROUND(Tabla1[[#This Row],[Columna42]]*AZ18+Tabla1[[#This Row],[Columna42]],0)</f>
        <v>12102747</v>
      </c>
      <c r="BB18" s="417">
        <f>+ROUND(Tabla1[[#This Row],[Columna34]]*AZ18+Tabla1[[#This Row],[Columna34]],0)</f>
        <v>4034249</v>
      </c>
    </row>
    <row r="19" spans="1:54" ht="24.9" customHeight="1" x14ac:dyDescent="0.3">
      <c r="A19" s="205">
        <f t="shared" si="21"/>
        <v>25</v>
      </c>
      <c r="B19" s="197" t="s">
        <v>24</v>
      </c>
      <c r="C19" s="197" t="str">
        <f t="shared" si="25"/>
        <v>PERSONAL OPERARIO Y DE APOYO A LA GESTIÓN</v>
      </c>
      <c r="D19" s="197" t="str">
        <f t="shared" si="26"/>
        <v>Secretaria 2</v>
      </c>
      <c r="E19" s="196"/>
      <c r="F19" s="195">
        <v>1</v>
      </c>
      <c r="G19" s="198"/>
      <c r="H19" s="198"/>
      <c r="I19" s="199">
        <f>IF(SUM($G$5:$H$5)=0,0,((Tabla1[[#This Row],[Columna51]]*$G$6)/$I$6)+((Tabla1[[#This Row],[Columna50]]*$H$6)/$I$6))</f>
        <v>0</v>
      </c>
      <c r="J19" s="198"/>
      <c r="K19" s="198"/>
      <c r="L19" s="198"/>
      <c r="M19" s="198"/>
      <c r="N19" s="198"/>
      <c r="O19" s="198"/>
      <c r="P19" s="198"/>
      <c r="Q19" s="198">
        <v>0.1</v>
      </c>
      <c r="R19" s="198">
        <v>0.1</v>
      </c>
      <c r="S19" s="198">
        <v>0.1</v>
      </c>
      <c r="T19" s="198">
        <v>0.1</v>
      </c>
      <c r="U19" s="198"/>
      <c r="V19" s="199">
        <f>IF(SUM($J$5:$U$5)=0,0,((Tabla1[[#This Row],[Columna5]]*$J$6)/$V$6)+((Tabla1[[#This Row],[Columna6]]*$K$6)/$V$6)+((Tabla1[[#This Row],[Columna7]]*$L$6)/$V$6)+((Tabla1[[#This Row],[Columna8]]*$M$6)/$V$6)+((Tabla1[[#This Row],[Columna9]]*$N$6)/$V$6)+((Tabla1[[#This Row],[Columna10]]*$O$6)/$V$6)+((Tabla1[[#This Row],[Columna11]]*$P$6)/$V$6)+((Tabla1[[#This Row],[Columna12]]*$Q$6)/$V$6)+((Tabla1[[#This Row],[Columna13]]*$R$6)/$V$6)+((Tabla1[[#This Row],[Columna14]]*$S$6)/$V$6)+((Tabla1[[#This Row],[Columna15]]*$T$6)/$V$6)+((Tabla1[[#This Row],[Columna16]]*$U$6)/$V$6))</f>
        <v>0.1</v>
      </c>
      <c r="W19" s="198"/>
      <c r="X19" s="198"/>
      <c r="Y19" s="198"/>
      <c r="Z19" s="198"/>
      <c r="AA19" s="198"/>
      <c r="AB19" s="198"/>
      <c r="AC19" s="198"/>
      <c r="AD19" s="198"/>
      <c r="AE19" s="198"/>
      <c r="AF19" s="198"/>
      <c r="AG19" s="198"/>
      <c r="AH19" s="198"/>
      <c r="AI19" s="199">
        <f>IF(SUM($W$5:$AH$5)=0,0,((Tabla1[[#This Row],[Columna18]]*$W$6)/$AI$6)+((Tabla1[[#This Row],[Columna19]]*$X$6)/$AI$6)+((Tabla1[[#This Row],[Columna20]]*$Y$6)/$AI$6)+((Tabla1[[#This Row],[Columna21]]*$Z$6)/$AI$6)+((Tabla1[[#This Row],[Columna22]]*$AA$6)/$AI$6)+((Tabla1[[#This Row],[Columna23]]*$AB$6)/$AI$6)+((Tabla1[[#This Row],[Columna24]]*$AC$6)/$AI$6)+((Tabla1[[#This Row],[Columna25]]*$AD$6)/$AI$6)+((Tabla1[[#This Row],[Columna26]]*$AE$6)/$AI$6)+((Tabla1[[#This Row],[Columna27]]*$AF$6)/$AI$6)+((Tabla1[[#This Row],[Columna28]]*$AG$6)/$AI$6)+((Tabla1[[#This Row],[Columna29]]*$AH$6)/$AI$6))</f>
        <v>0</v>
      </c>
      <c r="AJ19" s="199">
        <f>Tabla1[[#This Row],[Columna48]]+Tabla1[[#This Row],[Columna30]]+Tabla1[[#This Row],[Columna17]]</f>
        <v>0.1</v>
      </c>
      <c r="AK19" s="200">
        <f t="shared" si="8"/>
        <v>1419327.5471999999</v>
      </c>
      <c r="AL19" s="200">
        <f t="shared" si="9"/>
        <v>1486865.0951999999</v>
      </c>
      <c r="AM19" s="200">
        <f t="shared" si="10"/>
        <v>1544852.8339127998</v>
      </c>
      <c r="AN19" s="201">
        <f t="shared" si="11"/>
        <v>0</v>
      </c>
      <c r="AO19" s="201">
        <f t="shared" si="12"/>
        <v>3</v>
      </c>
      <c r="AP19" s="201">
        <f t="shared" si="13"/>
        <v>0</v>
      </c>
      <c r="AQ19" s="198">
        <f t="shared" si="14"/>
        <v>0</v>
      </c>
      <c r="AR19" s="198">
        <f t="shared" si="15"/>
        <v>0.1</v>
      </c>
      <c r="AS19" s="198">
        <f t="shared" si="16"/>
        <v>0</v>
      </c>
      <c r="AT19" s="202">
        <f>(((Tabla1[[#This Row],[Columna17]]*30)*$V$6)+(Tabla1[[#This Row],[Columna30]]*30)*$AI$6+(Tabla1[[#This Row],[Columna48]]*30)*$I$6)*Tabla1[[#This Row],[Columna32]]</f>
        <v>9</v>
      </c>
      <c r="AU19" s="198">
        <f t="shared" si="27"/>
        <v>0.1</v>
      </c>
      <c r="AV19" s="198">
        <f t="shared" si="18"/>
        <v>0</v>
      </c>
      <c r="AW19" s="198">
        <f t="shared" si="19"/>
        <v>0.30000000000000004</v>
      </c>
      <c r="AX19" s="204">
        <f t="shared" si="20"/>
        <v>0</v>
      </c>
      <c r="AY19" s="203">
        <f>ROUND(((Tabla1[[#This Row],[Columna33]]*Tabla1[[#This Row],[Columna32]]*Tabla1[[#This Row],[Columna40]])+(Tabla1[[#This Row],[Columna34]]*Tabla1[[#This Row],[Columna32]]*Tabla1[[#This Row],[Columna41]])+Tabla1[[#This Row],[Columna47]]*Tabla1[[#This Row],[Columna32]]*Tabla1[[#This Row],[Columna49]]),0)</f>
        <v>446060</v>
      </c>
      <c r="AZ19" s="267">
        <f>+'[4]FACTOR PRESTACIONAL STC'!$D$28</f>
        <v>0.67849999999999999</v>
      </c>
      <c r="BA19" s="265">
        <f>ROUND(Tabla1[[#This Row],[Columna42]]*AZ19+Tabla1[[#This Row],[Columna42]],0)</f>
        <v>748712</v>
      </c>
      <c r="BB19" s="417">
        <f>+ROUND(Tabla1[[#This Row],[Columna34]]*AZ19+Tabla1[[#This Row],[Columna34]],0)</f>
        <v>2495703</v>
      </c>
    </row>
    <row r="20" spans="1:54" ht="24.9" customHeight="1" x14ac:dyDescent="0.3">
      <c r="A20" s="206"/>
      <c r="B20" s="206"/>
      <c r="C20" s="206"/>
      <c r="D20" s="206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191"/>
      <c r="S20" s="191"/>
      <c r="T20" s="206"/>
      <c r="U20" s="191"/>
      <c r="V20" s="191"/>
      <c r="W20" s="191"/>
      <c r="X20" s="191"/>
      <c r="Y20" s="191"/>
      <c r="Z20" s="191"/>
      <c r="AA20" s="191"/>
      <c r="AB20" s="191"/>
      <c r="AC20" s="191"/>
      <c r="AD20" s="191"/>
      <c r="AE20" s="191"/>
      <c r="AF20" s="191"/>
      <c r="AG20" s="206"/>
      <c r="AH20" s="206"/>
      <c r="AI20" s="206"/>
      <c r="AJ20" s="206"/>
      <c r="AK20" s="206"/>
      <c r="AL20" s="206"/>
      <c r="AM20" s="206"/>
      <c r="AN20" s="206"/>
      <c r="AO20" s="206"/>
      <c r="AP20" s="206"/>
      <c r="AQ20" s="206"/>
      <c r="AR20" s="206"/>
      <c r="AS20" s="206"/>
      <c r="AT20" s="513" t="s">
        <v>15122</v>
      </c>
      <c r="AU20" s="513"/>
      <c r="AV20" s="513"/>
      <c r="AW20" s="513"/>
      <c r="AX20" s="238"/>
      <c r="AY20" s="270">
        <f>SUM(AY8:AY19)</f>
        <v>63998280</v>
      </c>
      <c r="AZ20" s="269"/>
      <c r="BA20" s="270">
        <f>SUM(BA8:BA19)</f>
        <v>97149978</v>
      </c>
    </row>
    <row r="21" spans="1:54" ht="9.75" customHeight="1" x14ac:dyDescent="0.3">
      <c r="A21" s="206"/>
      <c r="B21" s="206"/>
      <c r="C21" s="206"/>
      <c r="D21" s="206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91"/>
      <c r="T21" s="206"/>
      <c r="U21" s="191"/>
      <c r="V21" s="191"/>
      <c r="W21" s="191"/>
      <c r="X21" s="191"/>
      <c r="Y21" s="191"/>
      <c r="Z21" s="191"/>
      <c r="AA21" s="191"/>
      <c r="AB21" s="191"/>
      <c r="AC21" s="191"/>
      <c r="AD21" s="191"/>
      <c r="AE21" s="191"/>
      <c r="AF21" s="191"/>
      <c r="AG21" s="206"/>
      <c r="AH21" s="206"/>
      <c r="AI21" s="206"/>
      <c r="AJ21" s="206"/>
      <c r="AK21" s="206"/>
      <c r="AL21" s="206"/>
      <c r="AM21" s="206"/>
      <c r="AN21" s="206"/>
      <c r="AO21" s="206"/>
      <c r="AP21" s="206"/>
      <c r="AQ21" s="206"/>
      <c r="AR21" s="206"/>
      <c r="AS21" s="206"/>
      <c r="AT21" s="514"/>
      <c r="AU21" s="514"/>
      <c r="AV21" s="514"/>
      <c r="AW21" s="514"/>
      <c r="AX21" s="412"/>
      <c r="AY21" s="413"/>
      <c r="AZ21" s="235"/>
      <c r="BA21" s="414"/>
    </row>
    <row r="22" spans="1:54" ht="34.200000000000003" customHeight="1" x14ac:dyDescent="0.3">
      <c r="A22" s="206"/>
      <c r="B22" s="206"/>
      <c r="C22" s="206"/>
      <c r="D22" s="206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206"/>
      <c r="U22" s="191"/>
      <c r="V22" s="191"/>
      <c r="W22" s="191"/>
      <c r="X22" s="191"/>
      <c r="Y22" s="191"/>
      <c r="Z22" s="191"/>
      <c r="AA22" s="191"/>
      <c r="AB22" s="191"/>
      <c r="AC22" s="191"/>
      <c r="AD22" s="191"/>
      <c r="AE22" s="191"/>
      <c r="AF22" s="191"/>
      <c r="AG22" s="206"/>
      <c r="AH22" s="206"/>
      <c r="AI22" s="206"/>
      <c r="AJ22" s="206"/>
      <c r="AK22" s="206"/>
      <c r="AL22" s="206"/>
      <c r="AM22" s="206"/>
      <c r="AN22" s="206"/>
      <c r="AO22" s="206"/>
      <c r="AP22" s="206"/>
      <c r="AQ22" s="206"/>
      <c r="AR22" s="206"/>
      <c r="AS22" s="206"/>
      <c r="AT22" s="515" t="s">
        <v>15123</v>
      </c>
      <c r="AU22" s="516"/>
      <c r="AV22" s="516"/>
      <c r="AW22" s="516"/>
      <c r="AX22" s="516"/>
      <c r="AY22" s="517"/>
      <c r="AZ22" s="206"/>
      <c r="BA22" s="418">
        <f>+BA20</f>
        <v>97149978</v>
      </c>
    </row>
    <row r="23" spans="1:54" ht="24.9" customHeight="1" x14ac:dyDescent="0.3">
      <c r="A23" s="206"/>
      <c r="B23" s="206"/>
      <c r="C23" s="206"/>
      <c r="D23" s="206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1"/>
      <c r="S23" s="191"/>
      <c r="T23" s="206"/>
      <c r="U23" s="191"/>
      <c r="V23" s="191"/>
      <c r="W23" s="191"/>
      <c r="X23" s="191"/>
      <c r="Y23" s="191"/>
      <c r="Z23" s="191"/>
      <c r="AA23" s="191"/>
      <c r="AB23" s="191"/>
      <c r="AC23" s="191"/>
      <c r="AD23" s="191"/>
      <c r="AE23" s="191"/>
      <c r="AF23" s="191"/>
      <c r="AG23" s="206"/>
      <c r="AH23" s="206"/>
      <c r="AI23" s="206"/>
      <c r="AJ23" s="206"/>
      <c r="AK23" s="206"/>
      <c r="AL23" s="206"/>
      <c r="AM23" s="206"/>
      <c r="AN23" s="206"/>
      <c r="AO23" s="206"/>
      <c r="AP23" s="206"/>
      <c r="AQ23" s="206"/>
      <c r="AR23" s="206"/>
      <c r="AS23" s="206"/>
      <c r="AT23" s="507" t="s">
        <v>15124</v>
      </c>
      <c r="AU23" s="508"/>
      <c r="AV23" s="508"/>
      <c r="AW23" s="508"/>
      <c r="AX23" s="508"/>
      <c r="AY23" s="508"/>
      <c r="AZ23" s="235"/>
      <c r="BA23" s="236">
        <f>+BA22/AJ6</f>
        <v>32383326</v>
      </c>
    </row>
    <row r="24" spans="1:54" ht="24.9" customHeight="1" x14ac:dyDescent="0.3">
      <c r="A24" s="206"/>
      <c r="B24" s="206"/>
      <c r="C24" s="206"/>
      <c r="D24" s="206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/>
      <c r="R24" s="191"/>
      <c r="S24" s="191"/>
      <c r="T24" s="206"/>
      <c r="U24" s="191"/>
      <c r="V24" s="191"/>
      <c r="W24" s="191"/>
      <c r="X24" s="191"/>
      <c r="Y24" s="191"/>
      <c r="Z24" s="191"/>
      <c r="AA24" s="191"/>
      <c r="AB24" s="191"/>
      <c r="AC24" s="191"/>
      <c r="AD24" s="191"/>
      <c r="AE24" s="191"/>
      <c r="AF24" s="191"/>
      <c r="AG24" s="206"/>
      <c r="AH24" s="206"/>
      <c r="AI24" s="206"/>
      <c r="AJ24" s="206"/>
      <c r="AK24" s="206"/>
      <c r="AL24" s="206"/>
      <c r="AM24" s="206"/>
      <c r="AN24" s="206"/>
      <c r="AO24" s="206"/>
      <c r="AP24" s="206"/>
      <c r="AQ24" s="206"/>
      <c r="AR24" s="206"/>
      <c r="AS24" s="206"/>
    </row>
  </sheetData>
  <dataConsolidate/>
  <mergeCells count="25">
    <mergeCell ref="A4:A5"/>
    <mergeCell ref="B4:E4"/>
    <mergeCell ref="BA4:BA6"/>
    <mergeCell ref="AK1:AY3"/>
    <mergeCell ref="F4:F5"/>
    <mergeCell ref="C5:D5"/>
    <mergeCell ref="AY4:AY5"/>
    <mergeCell ref="AQ4:AU4"/>
    <mergeCell ref="A1:E1"/>
    <mergeCell ref="F1:AJ1"/>
    <mergeCell ref="A2:E2"/>
    <mergeCell ref="F2:AJ2"/>
    <mergeCell ref="A3:E3"/>
    <mergeCell ref="J3:V3"/>
    <mergeCell ref="G3:I3"/>
    <mergeCell ref="B7:E7"/>
    <mergeCell ref="AT23:AY23"/>
    <mergeCell ref="AZ4:AZ6"/>
    <mergeCell ref="W3:AJ3"/>
    <mergeCell ref="AT20:AW20"/>
    <mergeCell ref="AT21:AW21"/>
    <mergeCell ref="AT22:AY22"/>
    <mergeCell ref="AN4:AP4"/>
    <mergeCell ref="AV4:AX4"/>
    <mergeCell ref="AK4:AM4"/>
  </mergeCells>
  <phoneticPr fontId="69" type="noConversion"/>
  <dataValidations count="2">
    <dataValidation type="whole" allowBlank="1" showInputMessage="1" showErrorMessage="1" sqref="F8:H8 F9:I19" xr:uid="{00000000-0002-0000-0600-000000000000}">
      <formula1>1</formula1>
      <formula2>10</formula2>
    </dataValidation>
    <dataValidation type="list" allowBlank="1" showInputMessage="1" showErrorMessage="1" sqref="E8:E19" xr:uid="{00000000-0002-0000-0600-000001000000}">
      <formula1>INDIRECT($D8)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3" scale="59" fitToHeight="0" orientation="landscape" horizontalDpi="300" verticalDpi="3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2000000}">
          <x14:formula1>
            <xm:f>'Tarifas 2025'!$A$4:$A$37</xm:f>
          </x14:formula1>
          <xm:sqref>B8:B19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1">
    <pageSetUpPr fitToPage="1"/>
  </sheetPr>
  <dimension ref="A1:R286"/>
  <sheetViews>
    <sheetView showGridLines="0" view="pageBreakPreview" topLeftCell="A7" zoomScale="80" zoomScaleNormal="85" zoomScaleSheetLayoutView="80" workbookViewId="0">
      <selection activeCell="A58" sqref="A58"/>
    </sheetView>
  </sheetViews>
  <sheetFormatPr baseColWidth="10" defaultColWidth="11.44140625" defaultRowHeight="14.4" zeroHeight="1" x14ac:dyDescent="0.3"/>
  <cols>
    <col min="1" max="1" width="11.5546875" style="4" customWidth="1"/>
    <col min="2" max="2" width="58.6640625" style="4" customWidth="1"/>
    <col min="3" max="3" width="12" style="4" customWidth="1"/>
    <col min="4" max="4" width="17.5546875" style="4" customWidth="1"/>
    <col min="5" max="5" width="16.5546875" style="4" customWidth="1"/>
    <col min="6" max="6" width="14.109375" style="4" hidden="1" customWidth="1"/>
    <col min="7" max="7" width="22.109375" style="4" hidden="1" customWidth="1"/>
    <col min="8" max="8" width="13" style="4" customWidth="1"/>
    <col min="9" max="9" width="22.6640625" style="4" customWidth="1"/>
    <col min="10" max="10" width="22.44140625" style="4" bestFit="1" customWidth="1"/>
    <col min="11" max="11" width="20" style="4" customWidth="1"/>
    <col min="12" max="12" width="18.33203125" style="4" bestFit="1" customWidth="1"/>
    <col min="13" max="13" width="13.109375" style="4" bestFit="1" customWidth="1"/>
    <col min="14" max="14" width="15.5546875" style="4" bestFit="1" customWidth="1"/>
    <col min="15" max="16384" width="11.44140625" style="4"/>
  </cols>
  <sheetData>
    <row r="1" spans="1:11" ht="51" customHeight="1" x14ac:dyDescent="0.3">
      <c r="A1" s="528" t="s">
        <v>4422</v>
      </c>
      <c r="B1" s="528"/>
      <c r="C1" s="528"/>
      <c r="D1" s="528"/>
      <c r="E1" s="528"/>
      <c r="F1" s="528"/>
      <c r="G1" s="528"/>
      <c r="H1" s="528"/>
      <c r="I1" s="528"/>
    </row>
    <row r="2" spans="1:11" x14ac:dyDescent="0.3"/>
    <row r="3" spans="1:11" ht="24" customHeight="1" x14ac:dyDescent="0.3">
      <c r="A3" s="116" t="s">
        <v>156</v>
      </c>
      <c r="B3" s="117"/>
      <c r="C3" s="117"/>
    </row>
    <row r="4" spans="1:11" x14ac:dyDescent="0.3"/>
    <row r="5" spans="1:11" ht="15" customHeight="1" x14ac:dyDescent="0.3">
      <c r="A5" s="529" t="s">
        <v>159</v>
      </c>
      <c r="B5" s="529" t="s">
        <v>160</v>
      </c>
      <c r="C5" s="529" t="s">
        <v>161</v>
      </c>
      <c r="D5" s="529" t="s">
        <v>15396</v>
      </c>
      <c r="E5" s="530" t="s">
        <v>15399</v>
      </c>
      <c r="F5" s="542" t="s">
        <v>14427</v>
      </c>
      <c r="G5" s="543"/>
      <c r="H5" s="532" t="s">
        <v>14426</v>
      </c>
      <c r="I5" s="534"/>
    </row>
    <row r="6" spans="1:11" ht="39.75" customHeight="1" x14ac:dyDescent="0.3">
      <c r="A6" s="529"/>
      <c r="B6" s="529"/>
      <c r="C6" s="529"/>
      <c r="D6" s="529"/>
      <c r="E6" s="531"/>
      <c r="F6" s="15" t="s">
        <v>162</v>
      </c>
      <c r="G6" s="15" t="s">
        <v>163</v>
      </c>
      <c r="H6" s="14" t="s">
        <v>162</v>
      </c>
      <c r="I6" s="14" t="s">
        <v>163</v>
      </c>
      <c r="J6" s="11"/>
    </row>
    <row r="7" spans="1:11" ht="21.9" customHeight="1" x14ac:dyDescent="0.3">
      <c r="A7" s="179">
        <v>100849</v>
      </c>
      <c r="B7" s="118" t="str">
        <f>IFERROR(IF(Tabla4[[#This Row],[Columna1]]="","",IF(VLOOKUP($A7,CIO,5,0)="2022",VLOOKUP($A7,CIO,2,0),"ÚLTIMA ACTUALIZACIÓN "&amp;VLOOKUP($A7,CIO,5,0))),"CREAR INSUMO")</f>
        <v>Estación Total Topografia  (mes) **</v>
      </c>
      <c r="C7" s="21" t="str">
        <f>IF(OR(Tabla4[[#This Row],[Columna2]]="CREAR INSUMO",LEFT(Tabla4[[#This Row],[Columna2]],6)="ÚLTIMA",Tabla4[[#This Row],[Columna2]]=""),"",VLOOKUP($A7,CIO,3,0))</f>
        <v>MES</v>
      </c>
      <c r="D7" s="29">
        <f>IF(OR(Tabla4[[#This Row],[Columna2]]="CREAR INSUMO",LEFT(Tabla4[[#This Row],[Columna2]],6)="ÚLTIMA",Tabla4[[#This Row],[Columna2]]=""),"",ROUND(VLOOKUP($A7,CIO,6,0),0))</f>
        <v>2220342</v>
      </c>
      <c r="E7" s="30">
        <f>ROUND(Tabla4[[#This Row],[Columna4]]*1.039,0)</f>
        <v>2306935</v>
      </c>
      <c r="F7" s="119">
        <v>0</v>
      </c>
      <c r="G7" s="29">
        <f>IF(OR(Tabla4[[#This Row],[Columna4]]="",Tabla4[[#This Row],[Columna6]]=""),"",ROUND(Tabla4[[#This Row],[Columna4]]*Tabla4[[#This Row],[Columna6]],0))</f>
        <v>0</v>
      </c>
      <c r="H7" s="122">
        <v>0</v>
      </c>
      <c r="I7" s="29">
        <f>ROUND(IF(OR(Tabla4[[#This Row],[Columna4]]="",Tabla4[[#This Row],[Columna8]]=""),"",Tabla4[[#This Row],[Columna4]]*Tabla4[[#This Row],[Columna8]]),0)</f>
        <v>0</v>
      </c>
      <c r="J7" s="121"/>
    </row>
    <row r="8" spans="1:11" ht="21.9" customHeight="1" x14ac:dyDescent="0.3">
      <c r="A8" s="179">
        <v>100946</v>
      </c>
      <c r="B8" s="118" t="str">
        <f>IFERROR(IF(Tabla4[[#This Row],[Columna1]]="","",IF(VLOOKUP($A8,CIO,5,0)="2022",VLOOKUP($A8,CIO,2,0),"ÚLTIMA ACTUALIZACIÓN "&amp;VLOOKUP($A8,CIO,5,0))),"CREAR INSUMO")</f>
        <v>GPS+operador+vigilancia  **</v>
      </c>
      <c r="C8" s="21" t="str">
        <f>IF(OR(Tabla4[[#This Row],[Columna2]]="CREAR INSUMO",LEFT(Tabla4[[#This Row],[Columna2]],6)="ÚLTIMA",Tabla4[[#This Row],[Columna2]]=""),"",VLOOKUP($A8,CIO,3,0))</f>
        <v>DD</v>
      </c>
      <c r="D8" s="29">
        <f>IF(OR(Tabla4[[#This Row],[Columna2]]="CREAR INSUMO",LEFT(Tabla4[[#This Row],[Columna2]],6)="ÚLTIMA",Tabla4[[#This Row],[Columna2]]=""),"",ROUND(VLOOKUP($A8,CIO,6,0),0))</f>
        <v>325951</v>
      </c>
      <c r="E8" s="30">
        <f>ROUND(Tabla4[[#This Row],[Columna4]]*1.039,0)</f>
        <v>338663</v>
      </c>
      <c r="F8" s="119">
        <v>0</v>
      </c>
      <c r="G8" s="29">
        <f>IF(OR(Tabla4[[#This Row],[Columna4]]="",Tabla4[[#This Row],[Columna6]]=""),"",ROUND(Tabla4[[#This Row],[Columna4]]*Tabla4[[#This Row],[Columna6]],0))</f>
        <v>0</v>
      </c>
      <c r="H8" s="122">
        <f>+H7</f>
        <v>0</v>
      </c>
      <c r="I8" s="29">
        <f>ROUND(IF(OR(Tabla4[[#This Row],[Columna4]]="",Tabla4[[#This Row],[Columna8]]=""),"",Tabla4[[#This Row],[Columna4]]*Tabla4[[#This Row],[Columna8]]),0)</f>
        <v>0</v>
      </c>
      <c r="J8" s="121"/>
    </row>
    <row r="9" spans="1:11" ht="21.9" customHeight="1" x14ac:dyDescent="0.3">
      <c r="A9" s="179">
        <v>104234</v>
      </c>
      <c r="B9" s="118" t="str">
        <f>IFERROR(IF(Tabla4[[#This Row],[Columna1]]="","",IF(VLOOKUP($A9,CIO,5,0)="2022",VLOOKUP($A9,CIO,2,0),"ÚLTIMA ACTUALIZACIÓN "&amp;VLOOKUP($A9,CIO,5,0))),"CREAR INSUMO")</f>
        <v>NIVEL (AUTOMATICO)TOPOGRAFIA</v>
      </c>
      <c r="C9" s="21" t="str">
        <f>IF(OR(Tabla4[[#This Row],[Columna2]]="CREAR INSUMO",LEFT(Tabla4[[#This Row],[Columna2]],6)="ÚLTIMA",Tabla4[[#This Row],[Columna2]]=""),"",VLOOKUP($A9,CIO,3,0))</f>
        <v>MES</v>
      </c>
      <c r="D9" s="29">
        <f>IF(OR(Tabla4[[#This Row],[Columna2]]="CREAR INSUMO",LEFT(Tabla4[[#This Row],[Columna2]],6)="ÚLTIMA",Tabla4[[#This Row],[Columna2]]=""),"",ROUND(VLOOKUP($A9,CIO,6,0),0))</f>
        <v>519228</v>
      </c>
      <c r="E9" s="30">
        <f>ROUND(Tabla4[[#This Row],[Columna4]]*1.039,0)</f>
        <v>539478</v>
      </c>
      <c r="F9" s="122">
        <v>0</v>
      </c>
      <c r="G9" s="30">
        <f>IF(OR(Tabla4[[#This Row],[Columna4]]="",Tabla4[[#This Row],[Columna6]]=""),"",ROUND(Tabla4[[#This Row],[Columna4]]*Tabla4[[#This Row],[Columna6]],0))</f>
        <v>0</v>
      </c>
      <c r="H9" s="122">
        <f>+H7</f>
        <v>0</v>
      </c>
      <c r="I9" s="30">
        <f>ROUND(IF(OR(Tabla4[[#This Row],[Columna4]]="",Tabla4[[#This Row],[Columna8]]=""),"",Tabla4[[#This Row],[Columna4]]*Tabla4[[#This Row],[Columna8]]),0)</f>
        <v>0</v>
      </c>
      <c r="J9" s="121"/>
    </row>
    <row r="10" spans="1:11" ht="21.9" customHeight="1" x14ac:dyDescent="0.3">
      <c r="A10" s="179">
        <v>102542</v>
      </c>
      <c r="B10" s="118" t="s">
        <v>1037</v>
      </c>
      <c r="C10" s="21" t="str">
        <f>IF(OR(Tabla4[[#This Row],[Columna2]]="CREAR INSUMO",LEFT(Tabla4[[#This Row],[Columna2]],6)="ÚLTIMA",Tabla4[[#This Row],[Columna2]]=""),"",VLOOKUP($A10,CIO,3,0))</f>
        <v>MES</v>
      </c>
      <c r="D10" s="29">
        <f>IF(OR(Tabla4[[#This Row],[Columna2]]="CREAR INSUMO",LEFT(Tabla4[[#This Row],[Columna2]],6)="ÚLTIMA",Tabla4[[#This Row],[Columna2]]=""),"",ROUND(VLOOKUP($A10,CIO,6,0),0))</f>
        <v>317906</v>
      </c>
      <c r="E10" s="30">
        <f>ROUND(Tabla4[[#This Row],[Columna4]]*1.039,0)</f>
        <v>330304</v>
      </c>
      <c r="F10" s="122">
        <v>0</v>
      </c>
      <c r="G10" s="30">
        <v>0</v>
      </c>
      <c r="H10" s="122">
        <f>1*3</f>
        <v>3</v>
      </c>
      <c r="I10" s="30">
        <f>ROUND(IF(OR(Tabla4[[#This Row],[Columna4]]="",Tabla4[[#This Row],[Columna8]]=""),"",Tabla4[[#This Row],[Columna4]]*Tabla4[[#This Row],[Columna8]]),0)</f>
        <v>953718</v>
      </c>
      <c r="J10" s="121"/>
    </row>
    <row r="11" spans="1:11" ht="21.9" hidden="1" customHeight="1" x14ac:dyDescent="0.3">
      <c r="A11" s="179">
        <v>101031</v>
      </c>
      <c r="B11" s="118" t="str">
        <f>IFERROR(IF(Tabla4[[#This Row],[Columna1]]="","",IF(VLOOKUP($A11,CIO,5,0)="2022",VLOOKUP($A11,CIO,2,0),"ÚLTIMA ACTUALIZACIÓN "&amp;VLOOKUP($A11,CIO,5,0))),"CREAR INSUMO")</f>
        <v>Transporte Contenedor oficina (20Pies)ida y regres</v>
      </c>
      <c r="C11" s="21" t="str">
        <f>IF(OR(Tabla4[[#This Row],[Columna2]]="CREAR INSUMO",LEFT(Tabla4[[#This Row],[Columna2]],6)="ÚLTIMA",Tabla4[[#This Row],[Columna2]]=""),"",VLOOKUP($A15,CIO,3,0))</f>
        <v>DD</v>
      </c>
      <c r="D11" s="29">
        <f>IF(OR(Tabla4[[#This Row],[Columna2]]="CREAR INSUMO",LEFT(Tabla4[[#This Row],[Columna2]],6)="ÚLTIMA",Tabla4[[#This Row],[Columna2]]=""),"",ROUND(VLOOKUP($A11,CIO,6,0),0))</f>
        <v>641414</v>
      </c>
      <c r="E11" s="30">
        <f>ROUND(Tabla4[[#This Row],[Columna4]]*1.039,0)</f>
        <v>666429</v>
      </c>
      <c r="F11" s="122">
        <v>0</v>
      </c>
      <c r="G11" s="30">
        <f>ROUND(IF(OR(Tabla4[[#This Row],[Columna4]]="",Tabla4[[#This Row],[Columna6]]=""),"",Tabla4[[#This Row],[Columna4]]*Tabla4[[#This Row],[Columna6]]),0)</f>
        <v>0</v>
      </c>
      <c r="H11" s="122">
        <v>0</v>
      </c>
      <c r="I11" s="30">
        <f>ROUND(IF(OR(Tabla4[[#This Row],[Columna4]]="",Tabla4[[#This Row],[Columna8]]=""),"",Tabla4[[#This Row],[Columna4]]*Tabla4[[#This Row],[Columna8]]),0)</f>
        <v>0</v>
      </c>
      <c r="J11" s="121"/>
    </row>
    <row r="12" spans="1:11" ht="21.9" hidden="1" customHeight="1" x14ac:dyDescent="0.3">
      <c r="A12" s="167">
        <v>100766</v>
      </c>
      <c r="B12" s="118" t="str">
        <f>IFERROR(IF(Tabla4[[#This Row],[Columna1]]="","",IF(VLOOKUP($A12,CIO,5,0)="2022",VLOOKUP($A12,CIO,2,0),"ÚLTIMA ACTUALIZACIÓN "&amp;VLOOKUP($A12,CIO,5,0))),"CREAR INSUMO")</f>
        <v>Alquiler de Contenedor para almacende obra(20Pies)</v>
      </c>
      <c r="C12" s="21" t="str">
        <f>IF(OR(Tabla4[[#This Row],[Columna2]]="CREAR INSUMO",LEFT(Tabla4[[#This Row],[Columna2]],6)="ÚLTIMA",Tabla4[[#This Row],[Columna2]]=""),"",VLOOKUP($A15,CIO,3,0))</f>
        <v>DD</v>
      </c>
      <c r="D12" s="29">
        <f>IF(OR(Tabla4[[#This Row],[Columna2]]="CREAR INSUMO",LEFT(Tabla4[[#This Row],[Columna2]],6)="ÚLTIMA",Tabla4[[#This Row],[Columna2]]=""),"",ROUND(VLOOKUP($A12,CIO,6,0),0))</f>
        <v>400807</v>
      </c>
      <c r="E12" s="30">
        <f>ROUND(Tabla4[[#This Row],[Columna4]]*1.039,0)</f>
        <v>416438</v>
      </c>
      <c r="F12" s="122">
        <v>0</v>
      </c>
      <c r="G12" s="30">
        <f>ROUND(IF(OR(Tabla4[[#This Row],[Columna4]]="",Tabla4[[#This Row],[Columna6]]=""),"",Tabla4[[#This Row],[Columna4]]*Tabla4[[#This Row],[Columna6]]),0)</f>
        <v>0</v>
      </c>
      <c r="H12" s="122">
        <v>0</v>
      </c>
      <c r="I12" s="30">
        <f>ROUND(IF(OR(Tabla4[[#This Row],[Columna4]]="",Tabla4[[#This Row],[Columna8]]=""),"",Tabla4[[#This Row],[Columna4]]*Tabla4[[#This Row],[Columna8]]),0)</f>
        <v>0</v>
      </c>
      <c r="J12" s="121"/>
    </row>
    <row r="13" spans="1:11" ht="21.9" customHeight="1" x14ac:dyDescent="0.3">
      <c r="A13" s="22">
        <v>106836</v>
      </c>
      <c r="B13" s="118" t="str">
        <f>IFERROR(IF(Tabla4[[#This Row],[Columna1]]="","",IF(VLOOKUP($A13,CIO,5,0)="2023",VLOOKUP($A13,CIO,2,0),"ÚLTIMA ACTUALIZACIÓN "&amp;VLOOKUP($A13,CIO,5,0))),"CREAR INSUMO")</f>
        <v>Licencia de Programas Computacionales Especiales</v>
      </c>
      <c r="C13" s="21" t="str">
        <f>IF(OR(Tabla4[[#This Row],[Columna2]]="CREAR INSUMO",LEFT(Tabla4[[#This Row],[Columna2]],6)="ÚLTIMA",Tabla4[[#This Row],[Columna2]]=""),"",VLOOKUP($A13,CIO,3,0))</f>
        <v>MES</v>
      </c>
      <c r="D13" s="29">
        <f>IF(OR(Tabla4[[#This Row],[Columna2]]="CREAR INSUMO",LEFT(Tabla4[[#This Row],[Columna2]],6)="ÚLTIMA",Tabla4[[#This Row],[Columna2]]=""),"",ROUND(VLOOKUP($A13,CIO,6,0),0))</f>
        <v>469047</v>
      </c>
      <c r="E13" s="30">
        <f>ROUND(Tabla4[[#This Row],[Columna4]]*1.039,0)</f>
        <v>487340</v>
      </c>
      <c r="F13" s="119">
        <v>0</v>
      </c>
      <c r="G13" s="29">
        <f>IF(OR(Tabla4[[#This Row],[Columna4]]="",Tabla4[[#This Row],[Columna6]]=""),"",ROUND(Tabla4[[#This Row],[Columna4]]*Tabla4[[#This Row],[Columna6]],0))</f>
        <v>0</v>
      </c>
      <c r="H13" s="122">
        <f>+H10</f>
        <v>3</v>
      </c>
      <c r="I13" s="29">
        <f>ROUND(IF(OR(Tabla4[[#This Row],[Columna4]]="",Tabla4[[#This Row],[Columna8]]=""),"",Tabla4[[#This Row],[Columna4]]*Tabla4[[#This Row],[Columna8]]),0)</f>
        <v>1407141</v>
      </c>
      <c r="K13" s="120"/>
    </row>
    <row r="14" spans="1:11" ht="21.9" customHeight="1" x14ac:dyDescent="0.3">
      <c r="A14" s="179">
        <v>100850</v>
      </c>
      <c r="B14" s="118" t="s">
        <v>3551</v>
      </c>
      <c r="C14" s="21" t="str">
        <f>IF(OR(Tabla4[[#This Row],[Columna2]]="CREAR INSUMO",LEFT(Tabla4[[#This Row],[Columna2]],6)="ÚLTIMA",Tabla4[[#This Row],[Columna2]]=""),"",VLOOKUP($A14,CIO,3,0))</f>
        <v>MES</v>
      </c>
      <c r="D14" s="29">
        <f>IF(OR(Tabla4[[#This Row],[Columna2]]="CREAR INSUMO",LEFT(Tabla4[[#This Row],[Columna2]],6)="ÚLTIMA",Tabla4[[#This Row],[Columna2]]=""),"",ROUND(VLOOKUP($A14,CIO,6,0),0))</f>
        <v>1241510</v>
      </c>
      <c r="E14" s="30">
        <f>ROUND(Tabla4[[#This Row],[Columna4]]*1.039,0)</f>
        <v>1289929</v>
      </c>
      <c r="F14" s="119">
        <v>0</v>
      </c>
      <c r="G14" s="29">
        <f>IF(OR(Tabla4[[#This Row],[Columna4]]="",Tabla4[[#This Row],[Columna6]]=""),"",ROUND(Tabla4[[#This Row],[Columna4]]*Tabla4[[#This Row],[Columna6]],0))</f>
        <v>0</v>
      </c>
      <c r="H14" s="122">
        <v>0</v>
      </c>
      <c r="I14" s="29">
        <f>ROUND(IF(OR(Tabla4[[#This Row],[Columna4]]="",Tabla4[[#This Row],[Columna8]]=""),"",Tabla4[[#This Row],[Columna4]]*Tabla4[[#This Row],[Columna8]]),0)</f>
        <v>0</v>
      </c>
      <c r="J14" s="121"/>
    </row>
    <row r="15" spans="1:11" ht="21.9" customHeight="1" x14ac:dyDescent="0.3">
      <c r="A15" s="179">
        <v>100943</v>
      </c>
      <c r="B15" s="118" t="s">
        <v>890</v>
      </c>
      <c r="C15" s="21" t="str">
        <f>IF(OR(Tabla4[[#This Row],[Columna2]]="CREAR INSUMO",LEFT(Tabla4[[#This Row],[Columna2]],6)="ÚLTIMA",Tabla4[[#This Row],[Columna2]]=""),"",VLOOKUP($A16,CIO,3,0))</f>
        <v>DD</v>
      </c>
      <c r="D15" s="29">
        <f>IF(OR(Tabla4[[#This Row],[Columna2]]="CREAR INSUMO",LEFT(Tabla4[[#This Row],[Columna2]],6)="ÚLTIMA",Tabla4[[#This Row],[Columna2]]=""),"",ROUND(VLOOKUP($A15,CIO,6,0),0))</f>
        <v>164264</v>
      </c>
      <c r="E15" s="30">
        <f>ROUND(Tabla4[[#This Row],[Columna4]]*1.039,0)</f>
        <v>170670</v>
      </c>
      <c r="F15" s="122">
        <v>0</v>
      </c>
      <c r="G15" s="30">
        <f>ROUND(IF(OR(Tabla4[[#This Row],[Columna4]]="",Tabla4[[#This Row],[Columna6]]=""),"",Tabla4[[#This Row],[Columna4]]*Tabla4[[#This Row],[Columna6]]),0)</f>
        <v>0</v>
      </c>
      <c r="H15" s="122">
        <f>1*20</f>
        <v>20</v>
      </c>
      <c r="I15" s="30">
        <f>ROUND(IF(OR(Tabla4[[#This Row],[Columna4]]="",Tabla4[[#This Row],[Columna8]]=""),"",Tabla4[[#This Row],[Columna4]]*Tabla4[[#This Row],[Columna8]]),0)</f>
        <v>3285280</v>
      </c>
      <c r="J15" s="121"/>
    </row>
    <row r="16" spans="1:11" ht="21.9" customHeight="1" x14ac:dyDescent="0.3">
      <c r="A16" s="179">
        <v>101243</v>
      </c>
      <c r="B16" s="118" t="s">
        <v>7546</v>
      </c>
      <c r="C16" s="21" t="str">
        <f>IF(OR(Tabla4[[#This Row],[Columna2]]="CREAR INSUMO",LEFT(Tabla4[[#This Row],[Columna2]],6)="ÚLTIMA",Tabla4[[#This Row],[Columna2]]=""),"",VLOOKUP($A16,CIO,3,0))</f>
        <v>DD</v>
      </c>
      <c r="D16" s="29">
        <f>IF(OR(Tabla4[[#This Row],[Columna2]]="CREAR INSUMO",LEFT(Tabla4[[#This Row],[Columna2]],6)="ÚLTIMA",Tabla4[[#This Row],[Columna2]]=""),"",ROUND(VLOOKUP($A16,CIO,6,0),0))</f>
        <v>70897</v>
      </c>
      <c r="E16" s="30">
        <f>ROUND(Tabla4[[#This Row],[Columna4]]*1.039,0)</f>
        <v>73662</v>
      </c>
      <c r="F16" s="122">
        <v>0</v>
      </c>
      <c r="G16" s="30">
        <f>IF(OR(Tabla4[[#This Row],[Columna4]]="",Tabla4[[#This Row],[Columna6]]=""),"",ROUND(Tabla4[[#This Row],[Columna4]]*Tabla4[[#This Row],[Columna6]],0))</f>
        <v>0</v>
      </c>
      <c r="H16" s="122">
        <v>0</v>
      </c>
      <c r="I16" s="30">
        <f>ROUND(IF(OR(Tabla4[[#This Row],[Columna4]]="",Tabla4[[#This Row],[Columna8]]=""),"",Tabla4[[#This Row],[Columna4]]*Tabla4[[#This Row],[Columna8]]),0)</f>
        <v>0</v>
      </c>
      <c r="J16" s="121"/>
    </row>
    <row r="17" spans="1:12" ht="21.9" customHeight="1" x14ac:dyDescent="0.3">
      <c r="A17" s="179">
        <v>101048</v>
      </c>
      <c r="B17" s="118" t="str">
        <f>IFERROR(IF(Tabla4[[#This Row],[Columna1]]="","",IF(VLOOKUP($A17,CIO,5,0)="2022",VLOOKUP($A17,CIO,2,0),"ÚLTIMA ACTUALIZACIÓN "&amp;VLOOKUP($A17,CIO,5,0))),"CREAR INSUMO")</f>
        <v>ALQ.BAÑO PORTATIL(TRANSP+8 ASEOS+INSUM)S/DESC-TECN</v>
      </c>
      <c r="C17" s="21" t="str">
        <f>IF(OR(Tabla4[[#This Row],[Columna2]]="CREAR INSUMO",LEFT(Tabla4[[#This Row],[Columna2]],6)="ÚLTIMA",Tabla4[[#This Row],[Columna2]]=""),"",VLOOKUP($A17,CIO,3,0))</f>
        <v>MES</v>
      </c>
      <c r="D17" s="29">
        <f>IF(OR(Tabla4[[#This Row],[Columna2]]="CREAR INSUMO",LEFT(Tabla4[[#This Row],[Columna2]],6)="ÚLTIMA",Tabla4[[#This Row],[Columna2]]=""),"",ROUND(VLOOKUP($A17,CIO,6,0),0))</f>
        <v>398250</v>
      </c>
      <c r="E17" s="30">
        <f>ROUND(Tabla4[[#This Row],[Columna4]]*1.039,0)</f>
        <v>413782</v>
      </c>
      <c r="F17" s="122">
        <v>0</v>
      </c>
      <c r="G17" s="30">
        <f>IF(OR(Tabla4[[#This Row],[Columna4]]="",Tabla4[[#This Row],[Columna6]]=""),"",ROUND(Tabla4[[#This Row],[Columna4]]*Tabla4[[#This Row],[Columna6]],0))</f>
        <v>0</v>
      </c>
      <c r="H17" s="122">
        <v>0</v>
      </c>
      <c r="I17" s="30">
        <f>ROUND(IF(OR(Tabla4[[#This Row],[Columna4]]="",Tabla4[[#This Row],[Columna8]]=""),"",Tabla4[[#This Row],[Columna4]]*Tabla4[[#This Row],[Columna8]]),0)</f>
        <v>0</v>
      </c>
      <c r="J17" s="121"/>
    </row>
    <row r="18" spans="1:12" ht="21.9" customHeight="1" x14ac:dyDescent="0.3">
      <c r="A18" s="179">
        <v>100700</v>
      </c>
      <c r="B18" s="118" t="str">
        <f>IFERROR(IF(Tabla4[[#This Row],[Columna1]]="","",IF(VLOOKUP($A18,CIO,5,0)="2022",VLOOKUP($A18,CIO,2,0),"ÚLTIMA ACTUALIZACIÓN "&amp;VLOOKUP($A18,CIO,5,0))),"CREAR INSUMO")</f>
        <v>Valla informativa de obra 1.50X2.50M (sumi+insta)l</v>
      </c>
      <c r="C18" s="21" t="str">
        <f>IF(OR(Tabla4[[#This Row],[Columna2]]="CREAR INSUMO",LEFT(Tabla4[[#This Row],[Columna2]],6)="ÚLTIMA",Tabla4[[#This Row],[Columna2]]=""),"",VLOOKUP($A18,CIO,3,0))</f>
        <v>UN</v>
      </c>
      <c r="D18" s="29">
        <f>IF(OR(Tabla4[[#This Row],[Columna2]]="CREAR INSUMO",LEFT(Tabla4[[#This Row],[Columna2]],6)="ÚLTIMA",Tabla4[[#This Row],[Columna2]]=""),"",ROUND(VLOOKUP($A18,CIO,6,0),0))</f>
        <v>1248875</v>
      </c>
      <c r="E18" s="30">
        <f>ROUND(Tabla4[[#This Row],[Columna4]]*1.039,0)</f>
        <v>1297581</v>
      </c>
      <c r="F18" s="122">
        <v>0</v>
      </c>
      <c r="G18" s="30">
        <f>ROUND(IF(OR(Tabla4[[#This Row],[Columna4]]="",Tabla4[[#This Row],[Columna6]]=""),"",Tabla4[[#This Row],[Columna4]]*Tabla4[[#This Row],[Columna6]]),0)</f>
        <v>0</v>
      </c>
      <c r="H18" s="122">
        <v>0</v>
      </c>
      <c r="I18" s="30">
        <f>ROUND(IF(OR(Tabla4[[#This Row],[Columna4]]="",Tabla4[[#This Row],[Columna8]]=""),"",Tabla4[[#This Row],[Columna4]]*Tabla4[[#This Row],[Columna8]]),0)</f>
        <v>0</v>
      </c>
      <c r="J18" s="121"/>
    </row>
    <row r="19" spans="1:12" ht="21.9" customHeight="1" x14ac:dyDescent="0.3">
      <c r="A19" s="179">
        <v>100856</v>
      </c>
      <c r="B19" s="118" t="str">
        <f>IFERROR(IF(Tabla4[[#This Row],[Columna1]]="","",IF(VLOOKUP($A19,CIO,5,0)="2022",VLOOKUP($A19,CIO,2,0),"ÚLTIMA ACTUALIZACIÓN "&amp;VLOOKUP($A19,CIO,5,0))),"CREAR INSUMO")</f>
        <v>Señal de Identificación  Obra (0.40x0.70m)sum+Ins</v>
      </c>
      <c r="C19" s="21" t="str">
        <f>IF(OR(Tabla4[[#This Row],[Columna2]]="CREAR INSUMO",LEFT(Tabla4[[#This Row],[Columna2]],6)="ÚLTIMA",Tabla4[[#This Row],[Columna2]]=""),"",VLOOKUP($A19,CIO,3,0))</f>
        <v>UN</v>
      </c>
      <c r="D19" s="29">
        <f>IF(OR(Tabla4[[#This Row],[Columna2]]="CREAR INSUMO",LEFT(Tabla4[[#This Row],[Columna2]],6)="ÚLTIMA",Tabla4[[#This Row],[Columna2]]=""),"",ROUND(VLOOKUP($A19,CIO,6,0),0))</f>
        <v>138037</v>
      </c>
      <c r="E19" s="30">
        <f>ROUND(Tabla4[[#This Row],[Columna4]]*1.039,0)</f>
        <v>143420</v>
      </c>
      <c r="F19" s="122">
        <v>0</v>
      </c>
      <c r="G19" s="207">
        <f>ROUND(IF(OR(Tabla4[[#This Row],[Columna4]]="",Tabla4[[#This Row],[Columna6]]=""),"",Tabla4[[#This Row],[Columna4]]*Tabla4[[#This Row],[Columna6]]),0)</f>
        <v>0</v>
      </c>
      <c r="H19" s="122">
        <v>0</v>
      </c>
      <c r="I19" s="207">
        <f>ROUND(IF(OR(Tabla4[[#This Row],[Columna4]]="",Tabla4[[#This Row],[Columna8]]=""),"",Tabla4[[#This Row],[Columna4]]*Tabla4[[#This Row],[Columna8]]),0)</f>
        <v>0</v>
      </c>
      <c r="J19" s="121"/>
    </row>
    <row r="20" spans="1:12" ht="18" x14ac:dyDescent="0.3">
      <c r="A20" s="544" t="s">
        <v>79</v>
      </c>
      <c r="B20" s="545"/>
      <c r="C20" s="545"/>
      <c r="D20" s="545"/>
      <c r="E20" s="546"/>
      <c r="F20" s="539">
        <f>SUBTOTAL(109,Tabla4[[#All],[Columna7]])</f>
        <v>0</v>
      </c>
      <c r="G20" s="539"/>
      <c r="H20" s="540">
        <f>SUBTOTAL(109,Tabla4[[#All],[Columna9]])</f>
        <v>5646139</v>
      </c>
      <c r="I20" s="541"/>
      <c r="K20" s="140"/>
    </row>
    <row r="21" spans="1:12" x14ac:dyDescent="0.3"/>
    <row r="22" spans="1:12" ht="24" customHeight="1" x14ac:dyDescent="0.3">
      <c r="A22" s="116" t="s">
        <v>157</v>
      </c>
      <c r="B22" s="117"/>
      <c r="C22" s="117"/>
    </row>
    <row r="23" spans="1:12" x14ac:dyDescent="0.3">
      <c r="J23" s="121"/>
      <c r="K23" s="121"/>
    </row>
    <row r="24" spans="1:12" ht="15" customHeight="1" x14ac:dyDescent="0.3">
      <c r="A24" s="530" t="s">
        <v>159</v>
      </c>
      <c r="B24" s="530" t="s">
        <v>160</v>
      </c>
      <c r="C24" s="530" t="s">
        <v>161</v>
      </c>
      <c r="D24" s="530" t="s">
        <v>15396</v>
      </c>
      <c r="E24" s="530" t="s">
        <v>15399</v>
      </c>
      <c r="F24" s="542"/>
      <c r="G24" s="543"/>
      <c r="H24" s="532" t="s">
        <v>14426</v>
      </c>
      <c r="I24" s="534"/>
    </row>
    <row r="25" spans="1:12" ht="27.6" x14ac:dyDescent="0.3">
      <c r="A25" s="531"/>
      <c r="B25" s="531"/>
      <c r="C25" s="531"/>
      <c r="D25" s="531"/>
      <c r="E25" s="531"/>
      <c r="F25" s="15" t="s">
        <v>162</v>
      </c>
      <c r="G25" s="15" t="s">
        <v>163</v>
      </c>
      <c r="H25" s="14" t="s">
        <v>162</v>
      </c>
      <c r="I25" s="14" t="s">
        <v>163</v>
      </c>
      <c r="J25" s="124" t="e">
        <f>IF(OR(Tabla47[[#This Row],[Columna5]]="",Tabla47[[#This Row],[Columna8]]=""),"",Tabla47[[#This Row],[Columna5]]*Tabla47[[#This Row],[Columna8]])</f>
        <v>#VALUE!</v>
      </c>
      <c r="L25" s="27"/>
    </row>
    <row r="26" spans="1:12" ht="21.9" hidden="1" customHeight="1" x14ac:dyDescent="0.3">
      <c r="A26" s="167">
        <v>100907</v>
      </c>
      <c r="B26" s="125" t="str">
        <f>IFERROR(IF(Tabla47[[#This Row],[Columna1]]="","",IF(VLOOKUP($A26,CIO,5,0)="2024",VLOOKUP($A26,CIO,2,0),"ÚLTIMA ACTUALIZACIÓN "&amp;VLOOKUP($A26,CIO,5,0))),"CREAR INSUMO")</f>
        <v>ENSAYO GRANULOMETRIA POR TAMIZADO CON LAVADO</v>
      </c>
      <c r="C26" s="126" t="str">
        <f>IF(OR(Tabla47[[#This Row],[Columna2]]="CREAR INSUMO",LEFT(Tabla47[[#This Row],[Columna2]],6)="ÚLTIMA",Tabla47[[#This Row],[Columna2]]=""),"",VLOOKUP($A26,CIO,3,0))</f>
        <v>UN</v>
      </c>
      <c r="D26" s="127">
        <f>IF(OR(Tabla47[[#This Row],[Columna2]]="CREAR INSUMO",LEFT(Tabla47[[#This Row],[Columna2]],6)="ÚLTIMA",Tabla47[[#This Row],[Columna2]]=""),"",ROUND(VLOOKUP($A26,CIO,6,0),0))</f>
        <v>124494</v>
      </c>
      <c r="E26" s="166">
        <f>ROUND(Tabla47[[#This Row],[Columna4]]*1.0747,0)</f>
        <v>133794</v>
      </c>
      <c r="F26" s="128"/>
      <c r="G26" s="129" t="str">
        <f>IF(OR(Tabla47[[#This Row],[Columna5]]="",Tabla47[[#This Row],[Columna5]]=""),"",ROUND(Tabla47[[#This Row],[Columna4]]*Tabla47[[#This Row],[Columna5]],0))</f>
        <v/>
      </c>
      <c r="H26" s="165">
        <v>0</v>
      </c>
      <c r="I26" s="130">
        <f>IF(OR(Tabla47[[#This Row],[Columna4]]="",Tabla47[[#This Row],[Columna7]]=""),"",Tabla47[[#This Row],[Columna4]]*Tabla47[[#This Row],[Columna7]])</f>
        <v>0</v>
      </c>
      <c r="L26" s="131"/>
    </row>
    <row r="27" spans="1:12" ht="21.9" hidden="1" customHeight="1" x14ac:dyDescent="0.3">
      <c r="A27" s="167">
        <v>100883</v>
      </c>
      <c r="B27" s="125" t="str">
        <f>IFERROR(IF(Tabla47[[#This Row],[Columna1]]="","",IF(VLOOKUP($A27,CIO,5,0)="2024",VLOOKUP($A27,CIO,2,0),"ÚLTIMA ACTUALIZACIÓN "&amp;VLOOKUP($A27,CIO,5,0))),"CREAR INSUMO")</f>
        <v>ENSAYO CBR MATERIAL GRANULAR INCLUYE PROCTOR</v>
      </c>
      <c r="C27" s="21" t="str">
        <f>IF(OR(Tabla47[[#This Row],[Columna2]]="CREAR INSUMO",LEFT(Tabla47[[#This Row],[Columna2]],6)="ÚLTIMA",Tabla47[[#This Row],[Columna2]]=""),"",VLOOKUP($A27,CIO,3,0))</f>
        <v>UN</v>
      </c>
      <c r="D27" s="132">
        <f>IF(OR(Tabla47[[#This Row],[Columna2]]="CREAR INSUMO",LEFT(Tabla47[[#This Row],[Columna2]],6)="ÚLTIMA",Tabla47[[#This Row],[Columna2]]=""),"",ROUND(VLOOKUP($A27,CIO,6,0),0))</f>
        <v>432420</v>
      </c>
      <c r="E27" s="166">
        <f>ROUND(Tabla47[[#This Row],[Columna4]]*1.0747,0)</f>
        <v>464722</v>
      </c>
      <c r="F27" s="123"/>
      <c r="G27" s="129" t="str">
        <f>IF(OR(Tabla47[[#This Row],[Columna5]]="",Tabla47[[#This Row],[Columna5]]=""),"",Tabla47[[#This Row],[Columna4]]*Tabla47[[#This Row],[Columna5]])</f>
        <v/>
      </c>
      <c r="H27" s="165">
        <v>0</v>
      </c>
      <c r="I27" s="23">
        <f>IF(OR(Tabla47[[#This Row],[Columna4]]="",Tabla47[[#This Row],[Columna7]]=""),"",Tabla47[[#This Row],[Columna4]]*Tabla47[[#This Row],[Columna7]])</f>
        <v>0</v>
      </c>
      <c r="L27" s="131"/>
    </row>
    <row r="28" spans="1:12" ht="21.9" hidden="1" customHeight="1" x14ac:dyDescent="0.3">
      <c r="A28" s="167">
        <v>100877</v>
      </c>
      <c r="B28" s="125" t="str">
        <f>IFERROR(IF(Tabla47[[#This Row],[Columna1]]="","",IF(VLOOKUP($A28,CIO,5,0)="2024",VLOOKUP($A28,CIO,2,0),"ÚLTIMA ACTUALIZACIÓN "&amp;VLOOKUP($A28,CIO,5,0))),"CREAR INSUMO")</f>
        <v>ENSAYO LIMITES DE CONSISTENCIA ATTERBERG</v>
      </c>
      <c r="C28" s="21" t="str">
        <f>IF(OR(Tabla47[[#This Row],[Columna2]]="CREAR INSUMO",LEFT(Tabla47[[#This Row],[Columna2]],6)="ÚLTIMA",Tabla47[[#This Row],[Columna2]]=""),"",VLOOKUP($A28,CIO,3,0))</f>
        <v>UN</v>
      </c>
      <c r="D28" s="132">
        <f>IF(OR(Tabla47[[#This Row],[Columna2]]="CREAR INSUMO",LEFT(Tabla47[[#This Row],[Columna2]],6)="ÚLTIMA",Tabla47[[#This Row],[Columna2]]=""),"",ROUND(VLOOKUP($A28,CIO,6,0),0))</f>
        <v>74365</v>
      </c>
      <c r="E28" s="166">
        <f>ROUND(Tabla47[[#This Row],[Columna4]]*1.0747,0)</f>
        <v>79920</v>
      </c>
      <c r="F28" s="123"/>
      <c r="G28" s="129" t="str">
        <f>IF(OR(Tabla47[[#This Row],[Columna5]]="",Tabla47[[#This Row],[Columna5]]=""),"",Tabla47[[#This Row],[Columna4]]*Tabla47[[#This Row],[Columna5]])</f>
        <v/>
      </c>
      <c r="H28" s="165">
        <v>0</v>
      </c>
      <c r="I28" s="23">
        <f>IF(OR(Tabla47[[#This Row],[Columna4]]="",Tabla47[[#This Row],[Columna7]]=""),"",Tabla47[[#This Row],[Columna4]]*Tabla47[[#This Row],[Columna7]])</f>
        <v>0</v>
      </c>
      <c r="L28" s="131"/>
    </row>
    <row r="29" spans="1:12" ht="21.9" hidden="1" customHeight="1" x14ac:dyDescent="0.3">
      <c r="A29" s="167">
        <v>100906</v>
      </c>
      <c r="B29" s="125" t="str">
        <f>IFERROR(IF(Tabla47[[#This Row],[Columna1]]="","",IF(VLOOKUP($A29,CIO,5,0)="2024",VLOOKUP($A29,CIO,2,0),"ÚLTIMA ACTUALIZACIÓN "&amp;VLOOKUP($A29,CIO,5,0))),"CREAR INSUMO")</f>
        <v>ENSAYO DESGASTE MAQUINA DE LOS ANGELES SIN TRITURA</v>
      </c>
      <c r="C29" s="21" t="str">
        <f>IF(OR(Tabla47[[#This Row],[Columna2]]="CREAR INSUMO",LEFT(Tabla47[[#This Row],[Columna2]],6)="ÚLTIMA",Tabla47[[#This Row],[Columna2]]=""),"",VLOOKUP($A29,CIO,3,0))</f>
        <v>UN</v>
      </c>
      <c r="D29" s="132">
        <f>IF(OR(Tabla47[[#This Row],[Columna2]]="CREAR INSUMO",LEFT(Tabla47[[#This Row],[Columna2]],6)="ÚLTIMA",Tabla47[[#This Row],[Columna2]]=""),"",ROUND(VLOOKUP($A29,CIO,6,0),0))</f>
        <v>142974</v>
      </c>
      <c r="E29" s="166">
        <f>ROUND(Tabla47[[#This Row],[Columna4]]*1.0747,0)</f>
        <v>153654</v>
      </c>
      <c r="F29" s="123"/>
      <c r="G29" s="129" t="str">
        <f>IF(OR(Tabla47[[#This Row],[Columna5]]="",Tabla47[[#This Row],[Columna5]]=""),"",Tabla47[[#This Row],[Columna4]]*Tabla47[[#This Row],[Columna5]])</f>
        <v/>
      </c>
      <c r="H29" s="165">
        <v>0</v>
      </c>
      <c r="I29" s="23">
        <f>IF(OR(Tabla47[[#This Row],[Columna4]]="",Tabla47[[#This Row],[Columna7]]=""),"",Tabla47[[#This Row],[Columna4]]*Tabla47[[#This Row],[Columna7]])</f>
        <v>0</v>
      </c>
      <c r="L29" s="131"/>
    </row>
    <row r="30" spans="1:12" ht="21.9" hidden="1" customHeight="1" x14ac:dyDescent="0.3">
      <c r="A30" s="167">
        <v>100875</v>
      </c>
      <c r="B30" s="125" t="str">
        <f>IFERROR(IF(Tabla47[[#This Row],[Columna1]]="","",IF(VLOOKUP($A30,CIO,5,0)="2024",VLOOKUP($A30,CIO,2,0),"ÚLTIMA ACTUALIZACIÓN "&amp;VLOOKUP($A30,CIO,5,0))),"CREAR INSUMO")</f>
        <v>ENSAYO HUMEDAD NATURAL</v>
      </c>
      <c r="C30" s="21" t="str">
        <f>IF(OR(Tabla47[[#This Row],[Columna2]]="CREAR INSUMO",LEFT(Tabla47[[#This Row],[Columna2]],6)="ÚLTIMA",Tabla47[[#This Row],[Columna2]]=""),"",VLOOKUP($A30,CIO,3,0))</f>
        <v>UN</v>
      </c>
      <c r="D30" s="132">
        <f>IF(OR(Tabla47[[#This Row],[Columna2]]="CREAR INSUMO",LEFT(Tabla47[[#This Row],[Columna2]],6)="ÚLTIMA",Tabla47[[#This Row],[Columna2]]=""),"",ROUND(VLOOKUP($A30,CIO,6,0),0))</f>
        <v>13437</v>
      </c>
      <c r="E30" s="166">
        <f>ROUND(Tabla47[[#This Row],[Columna4]]*1.0747,0)</f>
        <v>14441</v>
      </c>
      <c r="F30" s="123"/>
      <c r="G30" s="129" t="str">
        <f>IF(OR(Tabla47[[#This Row],[Columna5]]="",Tabla47[[#This Row],[Columna5]]=""),"",Tabla47[[#This Row],[Columna4]]*Tabla47[[#This Row],[Columna5]])</f>
        <v/>
      </c>
      <c r="H30" s="165">
        <v>0</v>
      </c>
      <c r="I30" s="23">
        <f>IF(OR(Tabla47[[#This Row],[Columna4]]="",Tabla47[[#This Row],[Columna7]]=""),"",Tabla47[[#This Row],[Columna4]]*Tabla47[[#This Row],[Columna7]])</f>
        <v>0</v>
      </c>
      <c r="L30" s="131"/>
    </row>
    <row r="31" spans="1:12" ht="21.9" hidden="1" customHeight="1" x14ac:dyDescent="0.3">
      <c r="A31" s="167">
        <v>100879</v>
      </c>
      <c r="B31" s="125" t="str">
        <f>IFERROR(IF(Tabla47[[#This Row],[Columna1]]="","",IF(VLOOKUP($A31,CIO,5,0)="2024",VLOOKUP($A31,CIO,2,0),"ÚLTIMA ACTUALIZACIÓN "&amp;VLOOKUP($A31,CIO,5,0))),"CREAR INSUMO")</f>
        <v>ENSAYO ANÁLISIS COMPACTACIÓN SUELO (Curva de compa</v>
      </c>
      <c r="C31" s="21" t="str">
        <f>IF(OR(Tabla47[[#This Row],[Columna2]]="CREAR INSUMO",LEFT(Tabla47[[#This Row],[Columna2]],6)="ÚLTIMA",Tabla47[[#This Row],[Columna2]]=""),"",VLOOKUP($A31,CIO,3,0))</f>
        <v>UN</v>
      </c>
      <c r="D31" s="132">
        <f>IF(OR(Tabla47[[#This Row],[Columna2]]="CREAR INSUMO",LEFT(Tabla47[[#This Row],[Columna2]],6)="ÚLTIMA",Tabla47[[#This Row],[Columna2]]=""),"",ROUND(VLOOKUP($A31,CIO,6,0),0))</f>
        <v>212948</v>
      </c>
      <c r="E31" s="166">
        <f>ROUND(Tabla47[[#This Row],[Columna4]]*1.0747,0)</f>
        <v>228855</v>
      </c>
      <c r="F31" s="123"/>
      <c r="G31" s="129" t="str">
        <f>IF(OR(Tabla47[[#This Row],[Columna5]]="",Tabla47[[#This Row],[Columna5]]=""),"",Tabla47[[#This Row],[Columna4]]*Tabla47[[#This Row],[Columna5]])</f>
        <v/>
      </c>
      <c r="H31" s="165">
        <v>0</v>
      </c>
      <c r="I31" s="23">
        <f>IF(OR(Tabla47[[#This Row],[Columna4]]="",Tabla47[[#This Row],[Columna7]]=""),"",Tabla47[[#This Row],[Columna4]]*Tabla47[[#This Row],[Columna7]])</f>
        <v>0</v>
      </c>
      <c r="L31" s="131"/>
    </row>
    <row r="32" spans="1:12" ht="21.9" hidden="1" customHeight="1" x14ac:dyDescent="0.3">
      <c r="A32" s="167">
        <v>1682</v>
      </c>
      <c r="B32" s="125" t="str">
        <f>IFERROR(IF(Tabla47[[#This Row],[Columna1]]="","",IF(VLOOKUP($A32,CIO,5,0)="2024",VLOOKUP($A32,CIO,2,0),"ÚLTIMA ACTUALIZACIÓN "&amp;VLOOKUP($A32,CIO,5,0))),"CREAR INSUMO")</f>
        <v>ENSAYO PROCTOR MODIFICADO</v>
      </c>
      <c r="C32" s="21" t="s">
        <v>178</v>
      </c>
      <c r="D32" s="132">
        <v>119000</v>
      </c>
      <c r="E32" s="166">
        <f>ROUND(Tabla47[[#This Row],[Columna4]]*1.0747,0)</f>
        <v>127889</v>
      </c>
      <c r="F32" s="123"/>
      <c r="G32" s="129" t="str">
        <f>IF(OR(Tabla47[[#This Row],[Columna5]]="",Tabla47[[#This Row],[Columna5]]=""),"",Tabla47[[#This Row],[Columna4]]*Tabla47[[#This Row],[Columna5]])</f>
        <v/>
      </c>
      <c r="H32" s="165">
        <v>0</v>
      </c>
      <c r="I32" s="23">
        <f>IF(OR(Tabla47[[#This Row],[Columna4]]="",Tabla47[[#This Row],[Columna7]]=""),"",Tabla47[[#This Row],[Columna4]]*Tabla47[[#This Row],[Columna7]])</f>
        <v>0</v>
      </c>
      <c r="L32" s="131"/>
    </row>
    <row r="33" spans="1:18" ht="21.9" hidden="1" customHeight="1" x14ac:dyDescent="0.3">
      <c r="A33" s="167">
        <v>100916</v>
      </c>
      <c r="B33" s="125" t="str">
        <f>IFERROR(IF(Tabla47[[#This Row],[Columna1]]="","",IF(VLOOKUP($A33,CIO,5,0)="2024",VLOOKUP($A33,CIO,2,0),"ÚLTIMA ACTUALIZACIÓN "&amp;VLOOKUP($A33,CIO,5,0))),"CREAR INSUMO")</f>
        <v>ALQUILER DE CAMISAS 6" X 12"</v>
      </c>
      <c r="C33" s="21" t="str">
        <f>IF(OR(Tabla47[[#This Row],[Columna2]]="CREAR INSUMO",LEFT(Tabla47[[#This Row],[Columna2]],6)="ÚLTIMA",Tabla47[[#This Row],[Columna2]]=""),"",VLOOKUP($A33,CIO,3,0))</f>
        <v>DD</v>
      </c>
      <c r="D33" s="132">
        <f>IF(OR(Tabla47[[#This Row],[Columna2]]="CREAR INSUMO",LEFT(Tabla47[[#This Row],[Columna2]],6)="ÚLTIMA",Tabla47[[#This Row],[Columna2]]=""),"",ROUND(VLOOKUP($A33,CIO,6,0),0))</f>
        <v>1429</v>
      </c>
      <c r="E33" s="166">
        <f>ROUND(Tabla47[[#This Row],[Columna4]]*1.0747,0)</f>
        <v>1536</v>
      </c>
      <c r="F33" s="123"/>
      <c r="G33" s="129" t="str">
        <f>IF(OR(Tabla47[[#This Row],[Columna5]]="",Tabla47[[#This Row],[Columna5]]=""),"",Tabla47[[#This Row],[Columna4]]*Tabla47[[#This Row],[Columna5]])</f>
        <v/>
      </c>
      <c r="H33" s="165">
        <v>0</v>
      </c>
      <c r="I33" s="23">
        <f>IF(OR(Tabla47[[#This Row],[Columna4]]="",Tabla47[[#This Row],[Columna7]]=""),"",Tabla47[[#This Row],[Columna4]]*Tabla47[[#This Row],[Columna7]])</f>
        <v>0</v>
      </c>
      <c r="L33" s="131"/>
    </row>
    <row r="34" spans="1:18" ht="21.9" hidden="1" customHeight="1" x14ac:dyDescent="0.3">
      <c r="A34" s="167">
        <v>100905</v>
      </c>
      <c r="B34" s="125" t="str">
        <f>IFERROR(IF(Tabla47[[#This Row],[Columna1]]="","",IF(VLOOKUP($A34,CIO,5,0)="2024",VLOOKUP($A34,CIO,2,0),"ÚLTIMA ACTUALIZACIÓN "&amp;VLOOKUP($A34,CIO,5,0))),"CREAR INSUMO")</f>
        <v>ENSAYO CONTENIDO DE MATERIA ORGANICA M. COLORIMETR</v>
      </c>
      <c r="C34" s="21" t="str">
        <f>IF(OR(Tabla47[[#This Row],[Columna2]]="CREAR INSUMO",LEFT(Tabla47[[#This Row],[Columna2]],6)="ÚLTIMA",Tabla47[[#This Row],[Columna2]]=""),"",VLOOKUP($A34,CIO,3,0))</f>
        <v>UN</v>
      </c>
      <c r="D34" s="132">
        <f>IF(OR(Tabla47[[#This Row],[Columna2]]="CREAR INSUMO",LEFT(Tabla47[[#This Row],[Columna2]],6)="ÚLTIMA",Tabla47[[#This Row],[Columna2]]=""),"",ROUND(VLOOKUP($A34,CIO,6,0),0))</f>
        <v>33731</v>
      </c>
      <c r="E34" s="166">
        <f>ROUND(Tabla47[[#This Row],[Columna4]]*1.0747,0)</f>
        <v>36251</v>
      </c>
      <c r="F34" s="123"/>
      <c r="G34" s="129" t="str">
        <f>IF(OR(Tabla47[[#This Row],[Columna5]]="",Tabla47[[#This Row],[Columna5]]=""),"",Tabla47[[#This Row],[Columna4]]*Tabla47[[#This Row],[Columna5]])</f>
        <v/>
      </c>
      <c r="H34" s="165">
        <v>0</v>
      </c>
      <c r="I34" s="23">
        <f>IF(OR(Tabla47[[#This Row],[Columna4]]="",Tabla47[[#This Row],[Columna7]]=""),"",Tabla47[[#This Row],[Columna4]]*Tabla47[[#This Row],[Columna7]])</f>
        <v>0</v>
      </c>
      <c r="L34" s="131"/>
    </row>
    <row r="35" spans="1:18" ht="21.9" hidden="1" customHeight="1" x14ac:dyDescent="0.3">
      <c r="A35" s="167">
        <v>100934</v>
      </c>
      <c r="B35" s="125" t="str">
        <f>IFERROR(IF(Tabla47[[#This Row],[Columna1]]="","",IF(VLOOKUP($A35,CIO,5,0)="2024",VLOOKUP($A35,CIO,2,0),"ÚLTIMA ACTUALIZACIÓN "&amp;VLOOKUP($A35,CIO,5,0))),"CREAR INSUMO")</f>
        <v>ENSAYO DENSIDAD EN TERRENO CON DENSIMETRO</v>
      </c>
      <c r="C35" s="21" t="str">
        <f>IF(OR(Tabla47[[#This Row],[Columna2]]="CREAR INSUMO",LEFT(Tabla47[[#This Row],[Columna2]],6)="ÚLTIMA",Tabla47[[#This Row],[Columna2]]=""),"",VLOOKUP($A35,CIO,3,0))</f>
        <v>UN</v>
      </c>
      <c r="D35" s="132">
        <f>IF(OR(Tabla47[[#This Row],[Columna2]]="CREAR INSUMO",LEFT(Tabla47[[#This Row],[Columna2]],6)="ÚLTIMA",Tabla47[[#This Row],[Columna2]]=""),"",ROUND(VLOOKUP($A35,CIO,6,0),0))</f>
        <v>64304</v>
      </c>
      <c r="E35" s="166">
        <f>ROUND(Tabla47[[#This Row],[Columna4]]*1.0747,0)</f>
        <v>69108</v>
      </c>
      <c r="F35" s="123"/>
      <c r="G35" s="129" t="str">
        <f>IF(OR(Tabla47[[#This Row],[Columna5]]="",Tabla47[[#This Row],[Columna5]]=""),"",Tabla47[[#This Row],[Columna4]]*Tabla47[[#This Row],[Columna5]])</f>
        <v/>
      </c>
      <c r="H35" s="165">
        <v>0</v>
      </c>
      <c r="I35" s="23">
        <f>IF(OR(Tabla47[[#This Row],[Columna4]]="",Tabla47[[#This Row],[Columna7]]=""),"",Tabla47[[#This Row],[Columna4]]*Tabla47[[#This Row],[Columna7]])</f>
        <v>0</v>
      </c>
      <c r="L35" s="131"/>
    </row>
    <row r="36" spans="1:18" ht="21.9" hidden="1" customHeight="1" x14ac:dyDescent="0.3">
      <c r="A36" s="167">
        <v>104198</v>
      </c>
      <c r="B36" s="125" t="str">
        <f>IFERROR(IF(Tabla47[[#This Row],[Columna1]]="","",IF(VLOOKUP($A36,CIO,5,0)="2024",VLOOKUP($A36,CIO,2,0),"ÚLTIMA ACTUALIZACIÓN "&amp;VLOOKUP($A36,CIO,5,0))),"CREAR INSUMO")</f>
        <v>ENSAYO (Prueba corte directo con veleta) SVT **</v>
      </c>
      <c r="C36" s="21" t="str">
        <f>IF(OR(Tabla47[[#This Row],[Columna2]]="CREAR INSUMO",LEFT(Tabla47[[#This Row],[Columna2]],6)="ÚLTIMA",Tabla47[[#This Row],[Columna2]]=""),"",VLOOKUP($A36,CIO,3,0))</f>
        <v>UN</v>
      </c>
      <c r="D36" s="132">
        <f>IF(OR(Tabla47[[#This Row],[Columna2]]="CREAR INSUMO",LEFT(Tabla47[[#This Row],[Columna2]],6)="ÚLTIMA",Tabla47[[#This Row],[Columna2]]=""),"",ROUND(VLOOKUP($A36,CIO,6,0),0))</f>
        <v>55177</v>
      </c>
      <c r="E36" s="166">
        <f>ROUND(Tabla47[[#This Row],[Columna4]]*1.0747,0)</f>
        <v>59299</v>
      </c>
      <c r="F36" s="123"/>
      <c r="G36" s="129" t="str">
        <f>IF(OR(Tabla47[[#This Row],[Columna5]]="",Tabla47[[#This Row],[Columna5]]=""),"",Tabla47[[#This Row],[Columna4]]*Tabla47[[#This Row],[Columna5]])</f>
        <v/>
      </c>
      <c r="H36" s="165">
        <v>0</v>
      </c>
      <c r="I36" s="23">
        <f>IF(OR(Tabla47[[#This Row],[Columna4]]="",Tabla47[[#This Row],[Columna7]]=""),"",Tabla47[[#This Row],[Columna4]]*Tabla47[[#This Row],[Columna7]])</f>
        <v>0</v>
      </c>
      <c r="L36" s="131"/>
    </row>
    <row r="37" spans="1:18" ht="21.9" hidden="1" customHeight="1" x14ac:dyDescent="0.3">
      <c r="A37" s="167">
        <v>104197</v>
      </c>
      <c r="B37" s="125" t="str">
        <f>IFERROR(IF(Tabla47[[#This Row],[Columna1]]="","",IF(VLOOKUP($A37,CIO,5,0)="2024",VLOOKUP($A37,CIO,2,0),"ÚLTIMA ACTUALIZACIÓN "&amp;VLOOKUP($A37,CIO,5,0))),"CREAR INSUMO")</f>
        <v>ENSAYO (Prueba estandar de penetración) SPT **</v>
      </c>
      <c r="C37" s="21" t="str">
        <f>IF(OR(Tabla47[[#This Row],[Columna2]]="CREAR INSUMO",LEFT(Tabla47[[#This Row],[Columna2]],6)="ÚLTIMA",Tabla47[[#This Row],[Columna2]]=""),"",VLOOKUP($A37,CIO,3,0))</f>
        <v>UN</v>
      </c>
      <c r="D37" s="132">
        <f>IF(OR(Tabla47[[#This Row],[Columna2]]="CREAR INSUMO",LEFT(Tabla47[[#This Row],[Columna2]],6)="ÚLTIMA",Tabla47[[#This Row],[Columna2]]=""),"",ROUND(VLOOKUP($A37,CIO,6,0),0))</f>
        <v>83060</v>
      </c>
      <c r="E37" s="166">
        <f>ROUND(Tabla47[[#This Row],[Columna4]]*1.0747,0)</f>
        <v>89265</v>
      </c>
      <c r="F37" s="123"/>
      <c r="G37" s="129" t="str">
        <f>IF(OR(Tabla47[[#This Row],[Columna5]]="",Tabla47[[#This Row],[Columna5]]=""),"",Tabla47[[#This Row],[Columna4]]*Tabla47[[#This Row],[Columna5]])</f>
        <v/>
      </c>
      <c r="H37" s="165">
        <v>0</v>
      </c>
      <c r="I37" s="23">
        <f>IF(OR(Tabla47[[#This Row],[Columna4]]="",Tabla47[[#This Row],[Columna7]]=""),"",Tabla47[[#This Row],[Columna4]]*Tabla47[[#This Row],[Columna7]])</f>
        <v>0</v>
      </c>
      <c r="L37" s="131"/>
    </row>
    <row r="38" spans="1:18" ht="21.9" hidden="1" customHeight="1" x14ac:dyDescent="0.3">
      <c r="A38" s="167">
        <v>100862</v>
      </c>
      <c r="B38" s="125" t="str">
        <f>IFERROR(IF(Tabla47[[#This Row],[Columna1]]="","",IF(VLOOKUP($A38,CIO,5,0)="2024",VLOOKUP($A38,CIO,2,0),"ÚLTIMA ACTUALIZACIÓN "&amp;VLOOKUP($A38,CIO,5,0))),"CREAR INSUMO")</f>
        <v>ENSAYO (Prueba penetración dinámica cono) PDC</v>
      </c>
      <c r="C38" s="21" t="str">
        <f>IF(OR(Tabla47[[#This Row],[Columna2]]="CREAR INSUMO",LEFT(Tabla47[[#This Row],[Columna2]],6)="ÚLTIMA",Tabla47[[#This Row],[Columna2]]=""),"",VLOOKUP($A38,CIO,3,0))</f>
        <v>UN</v>
      </c>
      <c r="D38" s="132">
        <f>IF(OR(Tabla47[[#This Row],[Columna2]]="CREAR INSUMO",LEFT(Tabla47[[#This Row],[Columna2]],6)="ÚLTIMA",Tabla47[[#This Row],[Columna2]]=""),"",ROUND(VLOOKUP($A38,CIO,6,0),0))</f>
        <v>49001</v>
      </c>
      <c r="E38" s="166">
        <f>ROUND(Tabla47[[#This Row],[Columna4]]*1.0747,0)</f>
        <v>52661</v>
      </c>
      <c r="F38" s="123"/>
      <c r="G38" s="129" t="str">
        <f>IF(OR(Tabla47[[#This Row],[Columna5]]="",Tabla47[[#This Row],[Columna5]]=""),"",Tabla47[[#This Row],[Columna4]]*Tabla47[[#This Row],[Columna5]])</f>
        <v/>
      </c>
      <c r="H38" s="165">
        <v>0</v>
      </c>
      <c r="I38" s="23">
        <f>IF(OR(Tabla47[[#This Row],[Columna4]]="",Tabla47[[#This Row],[Columna7]]=""),"",Tabla47[[#This Row],[Columna4]]*Tabla47[[#This Row],[Columna7]])</f>
        <v>0</v>
      </c>
      <c r="L38" s="131"/>
    </row>
    <row r="39" spans="1:18" ht="21.9" hidden="1" customHeight="1" x14ac:dyDescent="0.3">
      <c r="A39" s="167">
        <v>100898</v>
      </c>
      <c r="B39" s="125" t="str">
        <f>IFERROR(IF(Tabla47[[#This Row],[Columna1]]="","",IF(VLOOKUP($A39,CIO,5,0)="2024",VLOOKUP($A39,CIO,2,0),"ÚLTIMA ACTUALIZACIÓN "&amp;VLOOKUP($A39,CIO,5,0))),"CREAR INSUMO")</f>
        <v>ENSAYO CALIDAD DEL ADOQUIN(MODULO DE ROTURA)</v>
      </c>
      <c r="C39" s="21" t="str">
        <f>IF(OR(Tabla47[[#This Row],[Columna2]]="CREAR INSUMO",LEFT(Tabla47[[#This Row],[Columna2]],6)="ÚLTIMA",Tabla47[[#This Row],[Columna2]]=""),"",VLOOKUP($A39,CIO,3,0))</f>
        <v>UN</v>
      </c>
      <c r="D39" s="132">
        <f>IF(OR(Tabla47[[#This Row],[Columna2]]="CREAR INSUMO",LEFT(Tabla47[[#This Row],[Columna2]],6)="ÚLTIMA",Tabla47[[#This Row],[Columna2]]=""),"",ROUND(VLOOKUP($A39,CIO,6,0),0))</f>
        <v>39824</v>
      </c>
      <c r="E39" s="166">
        <f>ROUND(Tabla47[[#This Row],[Columna4]]*1.0747,0)</f>
        <v>42799</v>
      </c>
      <c r="F39" s="123"/>
      <c r="G39" s="129" t="str">
        <f>IF(OR(Tabla47[[#This Row],[Columna5]]="",Tabla47[[#This Row],[Columna5]]=""),"",Tabla47[[#This Row],[Columna4]]*Tabla47[[#This Row],[Columna5]])</f>
        <v/>
      </c>
      <c r="H39" s="165">
        <v>0</v>
      </c>
      <c r="I39" s="23">
        <f>IF(OR(Tabla47[[#This Row],[Columna4]]="",Tabla47[[#This Row],[Columna7]]=""),"",Tabla47[[#This Row],[Columna4]]*Tabla47[[#This Row],[Columna7]])</f>
        <v>0</v>
      </c>
      <c r="L39" s="133"/>
    </row>
    <row r="40" spans="1:18" ht="21.9" hidden="1" customHeight="1" x14ac:dyDescent="0.3">
      <c r="A40" s="167">
        <v>100836</v>
      </c>
      <c r="B40" s="125" t="str">
        <f>IFERROR(IF(Tabla47[[#This Row],[Columna1]]="","",IF(VLOOKUP($A40,CIO,5,0)="2024",VLOOKUP($A40,CIO,2,0),"ÚLTIMA ACTUALIZACIÓN "&amp;VLOOKUP($A40,CIO,5,0))),"CREAR INSUMO")</f>
        <v>ENSAYO CALIDAD DEL CONCRETO(COMPRESION)</v>
      </c>
      <c r="C40" s="21" t="str">
        <f>IF(OR(Tabla47[[#This Row],[Columna2]]="CREAR INSUMO",LEFT(Tabla47[[#This Row],[Columna2]],6)="ÚLTIMA",Tabla47[[#This Row],[Columna2]]=""),"",VLOOKUP($A40,CIO,3,0))</f>
        <v>UN</v>
      </c>
      <c r="D40" s="29">
        <f>IF(OR(Tabla47[[#This Row],[Columna2]]="CREAR INSUMO",LEFT(Tabla47[[#This Row],[Columna2]],6)="ÚLTIMA",Tabla47[[#This Row],[Columna2]]=""),"",ROUND(VLOOKUP($A40,CIO,6,0),0))</f>
        <v>10690</v>
      </c>
      <c r="E40" s="166">
        <f>ROUND(Tabla47[[#This Row],[Columna4]]*1.0747,0)</f>
        <v>11489</v>
      </c>
      <c r="F40" s="123"/>
      <c r="G40" s="129" t="str">
        <f>IF(OR(Tabla47[[#This Row],[Columna5]]="",Tabla47[[#This Row],[Columna5]]=""),"",Tabla47[[#This Row],[Columna4]]*Tabla47[[#This Row],[Columna5]])</f>
        <v/>
      </c>
      <c r="H40" s="165">
        <v>0</v>
      </c>
      <c r="I40" s="23">
        <f>IF(OR(Tabla47[[#This Row],[Columna4]]="",Tabla47[[#This Row],[Columna7]]=""),"",Tabla47[[#This Row],[Columna4]]*Tabla47[[#This Row],[Columna7]])</f>
        <v>0</v>
      </c>
      <c r="L40" s="27"/>
      <c r="P40" s="4">
        <f>2*3.1416*(0.1*0.1)</f>
        <v>6.2832000000000013E-2</v>
      </c>
    </row>
    <row r="41" spans="1:18" ht="21.9" hidden="1" customHeight="1" x14ac:dyDescent="0.3">
      <c r="A41" s="167">
        <v>100899</v>
      </c>
      <c r="B41" s="125" t="str">
        <f>IFERROR(IF(Tabla47[[#This Row],[Columna1]]="","",IF(VLOOKUP($A41,CIO,5,0)="2024",VLOOKUP($A41,CIO,2,0),"ÚLTIMA ACTUALIZACIÓN "&amp;VLOOKUP($A41,CIO,5,0))),"CREAR INSUMO")</f>
        <v>TRANSPORTE DE MUESTRAS CILINDROS</v>
      </c>
      <c r="C41" s="21" t="str">
        <f>IF(OR(Tabla47[[#This Row],[Columna2]]="CREAR INSUMO",LEFT(Tabla47[[#This Row],[Columna2]],6)="ÚLTIMA",Tabla47[[#This Row],[Columna2]]=""),"",VLOOKUP($A41,CIO,3,0))</f>
        <v>UN</v>
      </c>
      <c r="D41" s="29">
        <f>IF(OR(Tabla47[[#This Row],[Columna2]]="CREAR INSUMO",LEFT(Tabla47[[#This Row],[Columna2]],6)="ÚLTIMA",Tabla47[[#This Row],[Columna2]]=""),"",ROUND(VLOOKUP($A41,CIO,6,0),0))</f>
        <v>4459</v>
      </c>
      <c r="E41" s="166">
        <f>ROUND(Tabla47[[#This Row],[Columna4]]*1.0747,0)</f>
        <v>4792</v>
      </c>
      <c r="F41" s="123"/>
      <c r="G41" s="129" t="str">
        <f>IF(OR(Tabla47[[#This Row],[Columna5]]="",Tabla47[[#This Row],[Columna5]]=""),"",Tabla47[[#This Row],[Columna4]]*Tabla47[[#This Row],[Columna5]])</f>
        <v/>
      </c>
      <c r="H41" s="165">
        <v>0</v>
      </c>
      <c r="I41" s="23">
        <f>IF(OR(Tabla47[[#This Row],[Columna4]]="",Tabla47[[#This Row],[Columna7]]=""),"",Tabla47[[#This Row],[Columna4]]*Tabla47[[#This Row],[Columna7]])</f>
        <v>0</v>
      </c>
      <c r="L41" s="27"/>
      <c r="P41" s="4">
        <v>0.4</v>
      </c>
      <c r="Q41" s="4">
        <f>+P41*P40</f>
        <v>2.5132800000000007E-2</v>
      </c>
      <c r="R41" s="4">
        <f>+Q41*H40</f>
        <v>0</v>
      </c>
    </row>
    <row r="42" spans="1:18" ht="21.9" hidden="1" customHeight="1" x14ac:dyDescent="0.3">
      <c r="A42" s="167">
        <v>2137</v>
      </c>
      <c r="B42" s="125" t="str">
        <f>IFERROR(IF(Tabla47[[#This Row],[Columna1]]="","",IF(VLOOKUP($A42,CIO,5,0)="2024",VLOOKUP($A42,CIO,2,0),"ÚLTIMA ACTUALIZACIÓN "&amp;VLOOKUP($A42,CIO,5,0))),"CREAR INSUMO")</f>
        <v>CONO DE ABRAMS (Alquiler)</v>
      </c>
      <c r="C42" s="21" t="str">
        <f>IF(OR(Tabla47[[#This Row],[Columna2]]="CREAR INSUMO",LEFT(Tabla47[[#This Row],[Columna2]],6)="ÚLTIMA",Tabla47[[#This Row],[Columna2]]=""),"",VLOOKUP($A42,CIO,3,0))</f>
        <v>DD</v>
      </c>
      <c r="D42" s="29">
        <f>IF(OR(Tabla47[[#This Row],[Columna2]]="CREAR INSUMO",LEFT(Tabla47[[#This Row],[Columna2]],6)="ÚLTIMA",Tabla47[[#This Row],[Columna2]]=""),"",ROUND(VLOOKUP($A42,CIO,6,0),0))</f>
        <v>1521</v>
      </c>
      <c r="E42" s="166">
        <f>ROUND(Tabla47[[#This Row],[Columna4]]*1.0747,0)</f>
        <v>1635</v>
      </c>
      <c r="F42" s="123"/>
      <c r="G42" s="129" t="str">
        <f>IF(OR(Tabla47[[#This Row],[Columna5]]="",Tabla47[[#This Row],[Columna5]]=""),"",Tabla47[[#This Row],[Columna4]]*Tabla47[[#This Row],[Columna5]])</f>
        <v/>
      </c>
      <c r="H42" s="165">
        <v>0</v>
      </c>
      <c r="I42" s="23">
        <f>IF(OR(Tabla47[[#This Row],[Columna4]]="",Tabla47[[#This Row],[Columna7]]=""),"",Tabla47[[#This Row],[Columna4]]*Tabla47[[#This Row],[Columna7]])</f>
        <v>0</v>
      </c>
      <c r="L42" s="27"/>
    </row>
    <row r="43" spans="1:18" ht="21.9" hidden="1" customHeight="1" x14ac:dyDescent="0.3">
      <c r="A43" s="167">
        <v>100916</v>
      </c>
      <c r="B43" s="125" t="str">
        <f>IFERROR(IF(Tabla47[[#This Row],[Columna1]]="","",IF(VLOOKUP($A43,CIO,5,0)="2024",VLOOKUP($A43,CIO,2,0),"ÚLTIMA ACTUALIZACIÓN "&amp;VLOOKUP($A43,CIO,5,0))),"CREAR INSUMO")</f>
        <v>ALQUILER DE CAMISAS 6" X 12"</v>
      </c>
      <c r="C43" s="21" t="str">
        <f>IF(OR(Tabla47[[#This Row],[Columna2]]="CREAR INSUMO",LEFT(Tabla47[[#This Row],[Columna2]],6)="ÚLTIMA",Tabla47[[#This Row],[Columna2]]=""),"",VLOOKUP($A43,CIO,3,0))</f>
        <v>DD</v>
      </c>
      <c r="D43" s="29">
        <f>IF(OR(Tabla47[[#This Row],[Columna2]]="CREAR INSUMO",LEFT(Tabla47[[#This Row],[Columna2]],6)="ÚLTIMA",Tabla47[[#This Row],[Columna2]]=""),"",ROUND(VLOOKUP($A43,CIO,6,0),0))</f>
        <v>1429</v>
      </c>
      <c r="E43" s="166">
        <f>ROUND(Tabla47[[#This Row],[Columna4]]*1.0747,0)</f>
        <v>1536</v>
      </c>
      <c r="F43" s="123"/>
      <c r="G43" s="129" t="str">
        <f>IF(OR(Tabla47[[#This Row],[Columna5]]="",Tabla47[[#This Row],[Columna5]]=""),"",Tabla47[[#This Row],[Columna4]]*Tabla47[[#This Row],[Columna5]])</f>
        <v/>
      </c>
      <c r="H43" s="165">
        <v>0</v>
      </c>
      <c r="I43" s="23">
        <f>IF(OR(Tabla47[[#This Row],[Columna4]]="",Tabla47[[#This Row],[Columna7]]=""),"",Tabla47[[#This Row],[Columna4]]*Tabla47[[#This Row],[Columna7]])</f>
        <v>0</v>
      </c>
      <c r="L43" s="27"/>
    </row>
    <row r="44" spans="1:18" ht="21.9" hidden="1" customHeight="1" x14ac:dyDescent="0.3">
      <c r="A44" s="167">
        <v>3582</v>
      </c>
      <c r="B44" s="125" t="str">
        <f>IFERROR(IF(Tabla47[[#This Row],[Columna1]]="","",IF(VLOOKUP($A44,CIO,5,0)="2024",VLOOKUP($A44,CIO,2,0),"ÚLTIMA ACTUALIZACIÓN "&amp;VLOOKUP($A44,CIO,5,0))),"CREAR INSUMO")</f>
        <v>ENSAYO MORTERO ROTURA POR COMPRESION</v>
      </c>
      <c r="C44" s="21" t="str">
        <f>IF(OR(Tabla47[[#This Row],[Columna2]]="CREAR INSUMO",LEFT(Tabla47[[#This Row],[Columna2]],6)="ÚLTIMA",Tabla47[[#This Row],[Columna2]]=""),"",VLOOKUP($A44,CIO,3,0))</f>
        <v>UN</v>
      </c>
      <c r="D44" s="29">
        <f>IF(OR(Tabla47[[#This Row],[Columna2]]="CREAR INSUMO",LEFT(Tabla47[[#This Row],[Columna2]],6)="ÚLTIMA",Tabla47[[#This Row],[Columna2]]=""),"",ROUND(VLOOKUP($A44,CIO,6,0),0))</f>
        <v>8269</v>
      </c>
      <c r="E44" s="166">
        <f>ROUND(Tabla47[[#This Row],[Columna4]]*1.0747,0)</f>
        <v>8887</v>
      </c>
      <c r="F44" s="123"/>
      <c r="G44" s="129" t="str">
        <f>IF(OR(Tabla47[[#This Row],[Columna5]]="",Tabla47[[#This Row],[Columna5]]=""),"",Tabla47[[#This Row],[Columna4]]*Tabla47[[#This Row],[Columna5]])</f>
        <v/>
      </c>
      <c r="H44" s="165">
        <v>0</v>
      </c>
      <c r="I44" s="23">
        <f>IF(OR(Tabla47[[#This Row],[Columna4]]="",Tabla47[[#This Row],[Columna7]]=""),"",Tabla47[[#This Row],[Columna4]]*Tabla47[[#This Row],[Columna7]])</f>
        <v>0</v>
      </c>
      <c r="L44" s="27"/>
    </row>
    <row r="45" spans="1:18" ht="21.9" hidden="1" customHeight="1" x14ac:dyDescent="0.3">
      <c r="A45" s="167">
        <v>104989</v>
      </c>
      <c r="B45" s="125" t="str">
        <f>IFERROR(IF(Tabla47[[#This Row],[Columna1]]="","",IF(VLOOKUP($A45,CIO,5,0)="2024",VLOOKUP($A45,CIO,2,0),"ÚLTIMA ACTUALIZACIÓN "&amp;VLOOKUP($A45,CIO,5,0))),"CREAR INSUMO")</f>
        <v>Ensayo azul de metileno (cantidad arcilla)</v>
      </c>
      <c r="C45" s="21" t="str">
        <f>IF(OR(Tabla47[[#This Row],[Columna2]]="CREAR INSUMO",LEFT(Tabla47[[#This Row],[Columna2]],6)="ÚLTIMA",Tabla47[[#This Row],[Columna2]]=""),"",VLOOKUP($A45,CIO,3,0))</f>
        <v>UN</v>
      </c>
      <c r="D45" s="29">
        <f>IF(OR(Tabla47[[#This Row],[Columna2]]="CREAR INSUMO",LEFT(Tabla47[[#This Row],[Columna2]],6)="ÚLTIMA",Tabla47[[#This Row],[Columna2]]=""),"",ROUND(VLOOKUP($A45,CIO,6,0),0))</f>
        <v>162893</v>
      </c>
      <c r="E45" s="166">
        <f>ROUND(Tabla47[[#This Row],[Columna4]]*1.0747,0)</f>
        <v>175061</v>
      </c>
      <c r="F45" s="123"/>
      <c r="G45" s="129" t="str">
        <f>IF(OR(Tabla47[[#This Row],[Columna5]]="",Tabla47[[#This Row],[Columna5]]=""),"",Tabla47[[#This Row],[Columna4]]*Tabla47[[#This Row],[Columna5]])</f>
        <v/>
      </c>
      <c r="H45" s="165">
        <v>0</v>
      </c>
      <c r="I45" s="23">
        <f>IF(OR(Tabla47[[#This Row],[Columna4]]="",Tabla47[[#This Row],[Columna7]]=""),"",Tabla47[[#This Row],[Columna4]]*Tabla47[[#This Row],[Columna7]])</f>
        <v>0</v>
      </c>
      <c r="L45" s="27"/>
    </row>
    <row r="46" spans="1:18" ht="21.9" hidden="1" customHeight="1" x14ac:dyDescent="0.3">
      <c r="A46" s="167">
        <v>100897</v>
      </c>
      <c r="B46" s="125" t="str">
        <f>IFERROR(IF(Tabla47[[#This Row],[Columna1]]="","",IF(VLOOKUP($A46,CIO,5,0)="2024",VLOOKUP($A46,CIO,2,0),"ÚLTIMA ACTUALIZACIÓN "&amp;VLOOKUP($A46,CIO,5,0))),"CREAR INSUMO")</f>
        <v>ENSAYO CALIDAD DEL ACERO &lt;= 1"</v>
      </c>
      <c r="C46" s="21" t="str">
        <f>IF(OR(Tabla47[[#This Row],[Columna2]]="CREAR INSUMO",LEFT(Tabla47[[#This Row],[Columna2]],6)="ÚLTIMA",Tabla47[[#This Row],[Columna2]]=""),"",VLOOKUP($A46,CIO,3,0))</f>
        <v>UN</v>
      </c>
      <c r="D46" s="29">
        <f>IF(OR(Tabla47[[#This Row],[Columna2]]="CREAR INSUMO",LEFT(Tabla47[[#This Row],[Columna2]],6)="ÚLTIMA",Tabla47[[#This Row],[Columna2]]=""),"",ROUND(VLOOKUP($A46,CIO,6,0),0))</f>
        <v>129330</v>
      </c>
      <c r="E46" s="166">
        <f>ROUND(Tabla47[[#This Row],[Columna4]]*1.0747,0)</f>
        <v>138991</v>
      </c>
      <c r="F46" s="123"/>
      <c r="G46" s="129" t="str">
        <f>IF(OR(Tabla47[[#This Row],[Columna5]]="",Tabla47[[#This Row],[Columna5]]=""),"",Tabla47[[#This Row],[Columna4]]*Tabla47[[#This Row],[Columna5]])</f>
        <v/>
      </c>
      <c r="H46" s="165">
        <v>0</v>
      </c>
      <c r="I46" s="23">
        <f>IF(OR(Tabla47[[#This Row],[Columna4]]="",Tabla47[[#This Row],[Columna7]]=""),"",Tabla47[[#This Row],[Columna4]]*Tabla47[[#This Row],[Columna7]])</f>
        <v>0</v>
      </c>
      <c r="L46" s="27"/>
    </row>
    <row r="47" spans="1:18" ht="21.9" hidden="1" customHeight="1" x14ac:dyDescent="0.3">
      <c r="A47" s="167">
        <v>104197</v>
      </c>
      <c r="B47" s="125" t="str">
        <f>IFERROR(IF(Tabla47[[#This Row],[Columna1]]="","",IF(VLOOKUP($A47,CIO,5,0)="2024",VLOOKUP($A47,CIO,2,0),"ÚLTIMA ACTUALIZACIÓN "&amp;VLOOKUP($A47,CIO,5,0))),"CREAR INSUMO")</f>
        <v>ENSAYO (Prueba estandar de penetración) SPT **</v>
      </c>
      <c r="C47" s="21" t="str">
        <f>IF(OR(Tabla47[[#This Row],[Columna2]]="CREAR INSUMO",LEFT(Tabla47[[#This Row],[Columna2]],6)="ÚLTIMA",Tabla47[[#This Row],[Columna2]]=""),"",VLOOKUP($A47,CIO,3,0))</f>
        <v>UN</v>
      </c>
      <c r="D47" s="132">
        <f>IF(OR(Tabla47[[#This Row],[Columna2]]="CREAR INSUMO",LEFT(Tabla47[[#This Row],[Columna2]],6)="ÚLTIMA",Tabla47[[#This Row],[Columna2]]=""),"",ROUND(VLOOKUP($A47,CIO,6,0),0))</f>
        <v>83060</v>
      </c>
      <c r="E47" s="166">
        <f>ROUND(Tabla47[[#This Row],[Columna4]]*1.0747,0)</f>
        <v>89265</v>
      </c>
      <c r="F47" s="123"/>
      <c r="G47" s="129" t="str">
        <f>IF(OR(Tabla47[[#This Row],[Columna5]]="",Tabla47[[#This Row],[Columna5]]=""),"",Tabla47[[#This Row],[Columna4]]*Tabla47[[#This Row],[Columna5]])</f>
        <v/>
      </c>
      <c r="H47" s="165">
        <v>0</v>
      </c>
      <c r="I47" s="23">
        <f>IF(OR(Tabla47[[#This Row],[Columna4]]="",Tabla47[[#This Row],[Columna7]]=""),"",Tabla47[[#This Row],[Columna4]]*Tabla47[[#This Row],[Columna7]])</f>
        <v>0</v>
      </c>
      <c r="L47" s="27"/>
    </row>
    <row r="48" spans="1:18" ht="21.9" hidden="1" customHeight="1" x14ac:dyDescent="0.3">
      <c r="A48" s="167">
        <v>100871</v>
      </c>
      <c r="B48" s="125" t="str">
        <f>IFERROR(IF(Tabla47[[#This Row],[Columna1]]="","",IF(VLOOKUP($A48,CIO,5,0)="2024",VLOOKUP($A48,CIO,2,0),"ÚLTIMA ACTUALIZACIÓN "&amp;VLOOKUP($A48,CIO,5,0))),"CREAR INSUMO")</f>
        <v>ENSAYO CONSOLIDACION LENTA</v>
      </c>
      <c r="C48" s="21" t="str">
        <f>IF(OR(Tabla47[[#This Row],[Columna2]]="CREAR INSUMO",LEFT(Tabla47[[#This Row],[Columna2]],6)="ÚLTIMA",Tabla47[[#This Row],[Columna2]]=""),"",VLOOKUP($A48,CIO,3,0))</f>
        <v>UN</v>
      </c>
      <c r="D48" s="132">
        <f>IF(OR(Tabla47[[#This Row],[Columna2]]="CREAR INSUMO",LEFT(Tabla47[[#This Row],[Columna2]],6)="ÚLTIMA",Tabla47[[#This Row],[Columna2]]=""),"",ROUND(VLOOKUP($A48,CIO,6,0),0))</f>
        <v>630925</v>
      </c>
      <c r="E48" s="166">
        <f>ROUND(Tabla47[[#This Row],[Columna4]]*1.0747,0)</f>
        <v>678055</v>
      </c>
      <c r="F48" s="123"/>
      <c r="G48" s="129" t="str">
        <f>IF(OR(Tabla47[[#This Row],[Columna5]]="",Tabla47[[#This Row],[Columna5]]=""),"",Tabla47[[#This Row],[Columna4]]*Tabla47[[#This Row],[Columna5]])</f>
        <v/>
      </c>
      <c r="H48" s="165">
        <v>0</v>
      </c>
      <c r="I48" s="23">
        <f>IF(OR(Tabla47[[#This Row],[Columna4]]="",Tabla47[[#This Row],[Columna7]]=""),"",Tabla47[[#This Row],[Columna4]]*Tabla47[[#This Row],[Columna7]])</f>
        <v>0</v>
      </c>
      <c r="L48" s="27"/>
    </row>
    <row r="49" spans="1:14" ht="21.9" hidden="1" customHeight="1" x14ac:dyDescent="0.3">
      <c r="A49" s="167">
        <v>100864</v>
      </c>
      <c r="B49" s="125" t="str">
        <f>IFERROR(IF(Tabla47[[#This Row],[Columna1]]="","",IF(VLOOKUP($A49,CIO,5,0)="2024",VLOOKUP($A49,CIO,2,0),"ÚLTIMA ACTUALIZACIÓN "&amp;VLOOKUP($A49,CIO,5,0))),"CREAR INSUMO")</f>
        <v>ENSAYO CONTENIDO DE MATERIA ORGANICA M. IGNICION</v>
      </c>
      <c r="C49" s="21" t="str">
        <f>IF(OR(Tabla47[[#This Row],[Columna2]]="CREAR INSUMO",LEFT(Tabla47[[#This Row],[Columna2]],6)="ÚLTIMA",Tabla47[[#This Row],[Columna2]]=""),"",VLOOKUP($A49,CIO,3,0))</f>
        <v>UN</v>
      </c>
      <c r="D49" s="132">
        <f>IF(OR(Tabla47[[#This Row],[Columna2]]="CREAR INSUMO",LEFT(Tabla47[[#This Row],[Columna2]],6)="ÚLTIMA",Tabla47[[#This Row],[Columna2]]=""),"",ROUND(VLOOKUP($A49,CIO,6,0),0))</f>
        <v>60425</v>
      </c>
      <c r="E49" s="166">
        <f>ROUND(Tabla47[[#This Row],[Columna4]]*1.0747,0)</f>
        <v>64939</v>
      </c>
      <c r="F49" s="123"/>
      <c r="G49" s="129" t="str">
        <f>IF(OR(Tabla47[[#This Row],[Columna5]]="",Tabla47[[#This Row],[Columna5]]=""),"",Tabla47[[#This Row],[Columna4]]*Tabla47[[#This Row],[Columna5]])</f>
        <v/>
      </c>
      <c r="H49" s="165">
        <v>0</v>
      </c>
      <c r="I49" s="23">
        <f>IF(OR(Tabla47[[#This Row],[Columna4]]="",Tabla47[[#This Row],[Columna7]]=""),"",Tabla47[[#This Row],[Columna4]]*Tabla47[[#This Row],[Columna7]])</f>
        <v>0</v>
      </c>
      <c r="L49" s="27"/>
    </row>
    <row r="50" spans="1:14" ht="21.9" hidden="1" customHeight="1" x14ac:dyDescent="0.3">
      <c r="A50" s="167">
        <v>101395</v>
      </c>
      <c r="B50" s="125" t="str">
        <f>IFERROR(IF(Tabla47[[#This Row],[Columna1]]="","",IF(VLOOKUP($A50,CIO,5,0)="2024",VLOOKUP($A50,CIO,2,0),"ÚLTIMA ACTUALIZACIÓN "&amp;VLOOKUP($A50,CIO,5,0))),"CREAR INSUMO")</f>
        <v>ENSAYO CORTE DIRECTO M. COHESIVO CU 3P-NO DRENADO</v>
      </c>
      <c r="C50" s="21" t="str">
        <f>IF(OR(Tabla47[[#This Row],[Columna2]]="CREAR INSUMO",LEFT(Tabla47[[#This Row],[Columna2]],6)="ÚLTIMA",Tabla47[[#This Row],[Columna2]]=""),"",VLOOKUP($A50,CIO,3,0))</f>
        <v>UN</v>
      </c>
      <c r="D50" s="132">
        <f>IF(OR(Tabla47[[#This Row],[Columna2]]="CREAR INSUMO",LEFT(Tabla47[[#This Row],[Columna2]],6)="ÚLTIMA",Tabla47[[#This Row],[Columna2]]=""),"",ROUND(VLOOKUP($A50,CIO,6,0),0))</f>
        <v>672316</v>
      </c>
      <c r="E50" s="166">
        <f>ROUND(Tabla47[[#This Row],[Columna4]]*1.0747,0)</f>
        <v>722538</v>
      </c>
      <c r="F50" s="123"/>
      <c r="G50" s="129" t="str">
        <f>IF(OR(Tabla47[[#This Row],[Columna5]]="",Tabla47[[#This Row],[Columna5]]=""),"",Tabla47[[#This Row],[Columna4]]*Tabla47[[#This Row],[Columna5]])</f>
        <v/>
      </c>
      <c r="H50" s="165">
        <v>0</v>
      </c>
      <c r="I50" s="23">
        <f>IF(OR(Tabla47[[#This Row],[Columna4]]="",Tabla47[[#This Row],[Columna7]]=""),"",Tabla47[[#This Row],[Columna4]]*Tabla47[[#This Row],[Columna7]])</f>
        <v>0</v>
      </c>
      <c r="L50" s="27"/>
    </row>
    <row r="51" spans="1:14" ht="21.9" hidden="1" customHeight="1" x14ac:dyDescent="0.3">
      <c r="A51" s="167">
        <v>100876</v>
      </c>
      <c r="B51" s="125" t="str">
        <f>IFERROR(IF(Tabla47[[#This Row],[Columna1]]="","",IF(VLOOKUP($A51,CIO,5,0)="2024",VLOOKUP($A51,CIO,2,0),"ÚLTIMA ACTUALIZACIÓN "&amp;VLOOKUP($A51,CIO,5,0))),"CREAR INSUMO")</f>
        <v>ENSAYO PESO UNITARIO DE SUELOS</v>
      </c>
      <c r="C51" s="21" t="str">
        <f>IF(OR(Tabla47[[#This Row],[Columna2]]="CREAR INSUMO",LEFT(Tabla47[[#This Row],[Columna2]],6)="ÚLTIMA",Tabla47[[#This Row],[Columna2]]=""),"",VLOOKUP($A51,CIO,3,0))</f>
        <v>UN</v>
      </c>
      <c r="D51" s="132">
        <f>IF(OR(Tabla47[[#This Row],[Columna2]]="CREAR INSUMO",LEFT(Tabla47[[#This Row],[Columna2]],6)="ÚLTIMA",Tabla47[[#This Row],[Columna2]]=""),"",ROUND(VLOOKUP($A51,CIO,6,0),0))</f>
        <v>39863</v>
      </c>
      <c r="E51" s="166">
        <f>ROUND(Tabla47[[#This Row],[Columna4]]*1.0747,0)</f>
        <v>42841</v>
      </c>
      <c r="F51" s="123"/>
      <c r="G51" s="129" t="str">
        <f>IF(OR(Tabla47[[#This Row],[Columna5]]="",Tabla47[[#This Row],[Columna5]]=""),"",Tabla47[[#This Row],[Columna4]]*Tabla47[[#This Row],[Columna5]])</f>
        <v/>
      </c>
      <c r="H51" s="165">
        <v>0</v>
      </c>
      <c r="I51" s="23">
        <f>IF(OR(Tabla47[[#This Row],[Columna4]]="",Tabla47[[#This Row],[Columna7]]=""),"",Tabla47[[#This Row],[Columna4]]*Tabla47[[#This Row],[Columna7]])</f>
        <v>0</v>
      </c>
      <c r="L51" s="27"/>
    </row>
    <row r="52" spans="1:14" ht="21.9" hidden="1" customHeight="1" x14ac:dyDescent="0.3">
      <c r="A52" s="167">
        <v>102466</v>
      </c>
      <c r="B52" s="125" t="str">
        <f>IFERROR(IF(Tabla47[[#This Row],[Columna1]]="","",IF(VLOOKUP($A52,CIO,5,0)="2024",VLOOKUP($A52,CIO,2,0),"ÚLTIMA ACTUALIZACIÓN "&amp;VLOOKUP($A52,CIO,5,0))),"CREAR INSUMO")</f>
        <v>ÚLTIMA ACTUALIZACIÓN 2022</v>
      </c>
      <c r="C52" s="21" t="str">
        <f>IF(OR(Tabla47[[#This Row],[Columna2]]="CREAR INSUMO",LEFT(Tabla47[[#This Row],[Columna2]],6)="ÚLTIMA",Tabla47[[#This Row],[Columna2]]=""),"",VLOOKUP($A52,CIO,3,0))</f>
        <v/>
      </c>
      <c r="D52" s="132" t="str">
        <f>IF(OR(Tabla47[[#This Row],[Columna2]]="CREAR INSUMO",LEFT(Tabla47[[#This Row],[Columna2]],6)="ÚLTIMA",Tabla47[[#This Row],[Columna2]]=""),"",ROUND(VLOOKUP($A52,CIO,6,0),0))</f>
        <v/>
      </c>
      <c r="E52" s="166" t="e">
        <f>ROUND(Tabla47[[#This Row],[Columna4]]*1.0747,0)</f>
        <v>#VALUE!</v>
      </c>
      <c r="F52" s="123"/>
      <c r="G52" s="129" t="str">
        <f>IF(OR(Tabla47[[#This Row],[Columna5]]="",Tabla47[[#This Row],[Columna5]]=""),"",Tabla47[[#This Row],[Columna4]]*Tabla47[[#This Row],[Columna5]])</f>
        <v/>
      </c>
      <c r="H52" s="165">
        <v>0</v>
      </c>
      <c r="I52" s="23" t="str">
        <f>IF(OR(Tabla47[[#This Row],[Columna4]]="",Tabla47[[#This Row],[Columna7]]=""),"",Tabla47[[#This Row],[Columna4]]*Tabla47[[#This Row],[Columna7]])</f>
        <v/>
      </c>
      <c r="L52" s="27"/>
    </row>
    <row r="53" spans="1:14" ht="21.9" hidden="1" customHeight="1" x14ac:dyDescent="0.3">
      <c r="A53" s="167">
        <v>12782</v>
      </c>
      <c r="B53" s="125" t="str">
        <f>IFERROR(IF(Tabla47[[#This Row],[Columna1]]="","",IF(VLOOKUP($A53,CIO,5,0)="2024",VLOOKUP($A53,CIO,2,0),"ÚLTIMA ACTUALIZACIÓN "&amp;VLOOKUP($A53,CIO,5,0))),"CREAR INSUMO")</f>
        <v>EXTRACCION MEDICIÓN DE RECUBRIMIENTO DE PINTURA (días de 8 horas según rendimiento promedio)</v>
      </c>
      <c r="C53" s="21" t="str">
        <f>IF(OR(Tabla47[[#This Row],[Columna2]]="CREAR INSUMO",LEFT(Tabla47[[#This Row],[Columna2]],6)="ÚLTIMA",Tabla47[[#This Row],[Columna2]]=""),"",VLOOKUP($A53,CIO,3,0))</f>
        <v>DD</v>
      </c>
      <c r="D53" s="132">
        <f>IF(OR(Tabla47[[#This Row],[Columna2]]="CREAR INSUMO",LEFT(Tabla47[[#This Row],[Columna2]],6)="ÚLTIMA",Tabla47[[#This Row],[Columna2]]=""),"",ROUND(VLOOKUP($A53,CIO,6,0),0))</f>
        <v>1168953</v>
      </c>
      <c r="E53" s="166">
        <f>ROUND(Tabla47[[#This Row],[Columna4]]*1.0747,0)</f>
        <v>1256274</v>
      </c>
      <c r="F53" s="123"/>
      <c r="G53" s="29" t="str">
        <f>IF(OR(Tabla47[[#This Row],[Columna5]]="",Tabla47[[#This Row],[Columna5]]=""),"",Tabla47[[#This Row],[Columna5]]*Tabla47[[#This Row],[Columna5]])</f>
        <v/>
      </c>
      <c r="H53" s="165">
        <v>0</v>
      </c>
      <c r="I53" s="23">
        <f>IF(OR(Tabla47[[#This Row],[Columna4]]="",Tabla47[[#This Row],[Columna7]]=""),"",Tabla47[[#This Row],[Columna4]]*Tabla47[[#This Row],[Columna7]])</f>
        <v>0</v>
      </c>
      <c r="L53" s="27"/>
    </row>
    <row r="54" spans="1:14" ht="21.9" hidden="1" customHeight="1" x14ac:dyDescent="0.3">
      <c r="A54" s="167">
        <v>12783</v>
      </c>
      <c r="B54" s="125" t="str">
        <f>IFERROR(IF(Tabla47[[#This Row],[Columna1]]="","",IF(VLOOKUP($A54,CIO,5,0)="2024",VLOOKUP($A54,CIO,2,0),"ÚLTIMA ACTUALIZACIÓN "&amp;VLOOKUP($A54,CIO,5,0))),"CREAR INSUMO")</f>
        <v xml:space="preserve">ENSAYO INSPECCIÓN MEDIANTE TÉCNICA DE ULTRASONIDO para estructuras metálicas CON ELEMENTOS SOLDADOS </v>
      </c>
      <c r="C54" s="21" t="str">
        <f>IF(OR(Tabla47[[#This Row],[Columna2]]="CREAR INSUMO",LEFT(Tabla47[[#This Row],[Columna2]],6)="ÚLTIMA",Tabla47[[#This Row],[Columna2]]=""),"",VLOOKUP($A54,CIO,3,0))</f>
        <v>DD</v>
      </c>
      <c r="D54" s="132">
        <f>IF(OR(Tabla47[[#This Row],[Columna2]]="CREAR INSUMO",LEFT(Tabla47[[#This Row],[Columna2]],6)="ÚLTIMA",Tabla47[[#This Row],[Columna2]]=""),"",ROUND(VLOOKUP($A54,CIO,6,0),0))</f>
        <v>1248575</v>
      </c>
      <c r="E54" s="166">
        <f>ROUND(Tabla47[[#This Row],[Columna4]]*1.0747,0)</f>
        <v>1341844</v>
      </c>
      <c r="F54" s="123"/>
      <c r="G54" s="29" t="str">
        <f>IF(OR(Tabla47[[#This Row],[Columna5]]="",Tabla47[[#This Row],[Columna5]]=""),"",Tabla47[[#This Row],[Columna5]]*Tabla47[[#This Row],[Columna5]])</f>
        <v/>
      </c>
      <c r="H54" s="165">
        <v>0</v>
      </c>
      <c r="I54" s="23">
        <f>IF(OR(Tabla47[[#This Row],[Columna4]]="",Tabla47[[#This Row],[Columna7]]=""),"",Tabla47[[#This Row],[Columna4]]*Tabla47[[#This Row],[Columna7]])</f>
        <v>0</v>
      </c>
      <c r="L54" s="27"/>
    </row>
    <row r="55" spans="1:14" ht="18" x14ac:dyDescent="0.3">
      <c r="A55" s="538" t="s">
        <v>79</v>
      </c>
      <c r="B55" s="538"/>
      <c r="C55" s="538"/>
      <c r="D55" s="538"/>
      <c r="E55" s="538"/>
      <c r="F55" s="539">
        <f>SUBTOTAL(109,Tabla47[[#All],[Columna6]])</f>
        <v>0</v>
      </c>
      <c r="G55" s="539"/>
      <c r="H55" s="540">
        <f>SUM(Tabla47[[#All],[Columna8]])</f>
        <v>0</v>
      </c>
      <c r="I55" s="541"/>
      <c r="K55" s="140"/>
    </row>
    <row r="56" spans="1:14" x14ac:dyDescent="0.3">
      <c r="A56" s="134"/>
      <c r="B56" s="134"/>
      <c r="C56" s="134"/>
      <c r="D56" s="134"/>
      <c r="E56" s="134"/>
      <c r="F56" s="20"/>
      <c r="G56" s="20"/>
      <c r="H56" s="20"/>
      <c r="I56" s="20"/>
    </row>
    <row r="57" spans="1:14" x14ac:dyDescent="0.3">
      <c r="A57" s="134"/>
      <c r="B57" s="134"/>
      <c r="C57" s="134"/>
      <c r="D57" s="134"/>
      <c r="E57" s="134"/>
      <c r="F57" s="20"/>
      <c r="G57" s="20"/>
      <c r="H57" s="20"/>
      <c r="I57" s="20"/>
    </row>
    <row r="58" spans="1:14" ht="26.4" customHeight="1" x14ac:dyDescent="0.3">
      <c r="A58" s="116" t="s">
        <v>15383</v>
      </c>
      <c r="B58" s="117"/>
      <c r="C58" s="117"/>
      <c r="D58" s="116"/>
      <c r="E58" s="116"/>
      <c r="N58" s="27"/>
    </row>
    <row r="59" spans="1:14" x14ac:dyDescent="0.3">
      <c r="N59" s="27"/>
    </row>
    <row r="60" spans="1:14" ht="22.5" customHeight="1" x14ac:dyDescent="0.3">
      <c r="A60" s="529" t="s">
        <v>159</v>
      </c>
      <c r="B60" s="529" t="s">
        <v>160</v>
      </c>
      <c r="C60" s="529" t="s">
        <v>161</v>
      </c>
      <c r="D60" s="530" t="s">
        <v>15396</v>
      </c>
      <c r="E60" s="535" t="s">
        <v>14427</v>
      </c>
      <c r="F60" s="536"/>
      <c r="G60" s="537"/>
      <c r="H60" s="532" t="s">
        <v>14426</v>
      </c>
      <c r="I60" s="533"/>
      <c r="J60" s="534"/>
      <c r="L60" s="120"/>
    </row>
    <row r="61" spans="1:14" ht="39" customHeight="1" x14ac:dyDescent="0.3">
      <c r="A61" s="529"/>
      <c r="B61" s="529"/>
      <c r="C61" s="529"/>
      <c r="D61" s="531"/>
      <c r="E61" s="13" t="s">
        <v>162</v>
      </c>
      <c r="F61" s="13" t="s">
        <v>84</v>
      </c>
      <c r="G61" s="13" t="s">
        <v>163</v>
      </c>
      <c r="H61" s="14" t="s">
        <v>162</v>
      </c>
      <c r="I61" s="14" t="s">
        <v>84</v>
      </c>
      <c r="J61" s="14" t="s">
        <v>163</v>
      </c>
    </row>
    <row r="62" spans="1:14" ht="21.9" customHeight="1" x14ac:dyDescent="0.3">
      <c r="A62" s="21" t="s">
        <v>4428</v>
      </c>
      <c r="B62" s="118" t="s">
        <v>4427</v>
      </c>
      <c r="C62" s="21" t="s">
        <v>401</v>
      </c>
      <c r="D62" s="30">
        <f>ROUND(Resumen!$C$36*'GASTOS ADMINISTRATIVOS '!G149,0)/Personal!AJ6</f>
        <v>356353.66666666669</v>
      </c>
      <c r="E62" s="28">
        <v>0</v>
      </c>
      <c r="F62" s="28">
        <v>0</v>
      </c>
      <c r="G62" s="29">
        <f>ROUND(IF(OR(Tabla47810[[#This Row],[Columna4]]="",Tabla47810[[#This Row],[Columna5]]="",Tabla47810[[#This Row],[Columna6]]=""),"",Tabla47810[[#This Row],[Columna4]]*Tabla47810[[#This Row],[Columna5]]*Tabla47810[[#This Row],[Columna6]]),0)</f>
        <v>0</v>
      </c>
      <c r="H62" s="28">
        <v>0.6</v>
      </c>
      <c r="I62" s="28">
        <v>3</v>
      </c>
      <c r="J62" s="29">
        <f>ROUND(IF(OR(Tabla47810[[#This Row],[Columna4]]="",Tabla47810[[#This Row],[Columna8]]="",Tabla47810[[#This Row],[Columna9]]=""),"",Tabla47810[[#This Row],[Columna4]]*Tabla47810[[#This Row],[Columna8]]*Tabla47810[[#This Row],[Columna9]]),0)</f>
        <v>641437</v>
      </c>
    </row>
    <row r="63" spans="1:14" ht="21.9" hidden="1" customHeight="1" x14ac:dyDescent="0.3">
      <c r="A63" s="21" t="s">
        <v>4428</v>
      </c>
      <c r="B63" s="118" t="s">
        <v>4423</v>
      </c>
      <c r="C63" s="21" t="s">
        <v>161</v>
      </c>
      <c r="D63" s="30">
        <f>(25001/3)</f>
        <v>8333.6666666666661</v>
      </c>
      <c r="E63" s="28">
        <v>0</v>
      </c>
      <c r="F63" s="28">
        <v>0</v>
      </c>
      <c r="G63" s="29">
        <f>ROUND(IF(OR(Tabla47810[[#This Row],[Columna4]]="",Tabla47810[[#This Row],[Columna5]]="",Tabla47810[[#This Row],[Columna6]]=""),"",Tabla47810[[#This Row],[Columna4]]*Tabla47810[[#This Row],[Columna5]]*Tabla47810[[#This Row],[Columna6]]),0)</f>
        <v>0</v>
      </c>
      <c r="H63" s="28">
        <v>0</v>
      </c>
      <c r="I63" s="28">
        <v>18</v>
      </c>
      <c r="J63" s="29">
        <f>ROUND(IF(OR(Tabla47810[[#This Row],[Columna4]]="",Tabla47810[[#This Row],[Columna8]]="",Tabla47810[[#This Row],[Columna9]]=""),"",Tabla47810[[#This Row],[Columna4]]*Tabla47810[[#This Row],[Columna8]]*Tabla47810[[#This Row],[Columna9]]),0)</f>
        <v>0</v>
      </c>
    </row>
    <row r="64" spans="1:14" ht="21.9" hidden="1" customHeight="1" x14ac:dyDescent="0.3">
      <c r="A64" s="21" t="s">
        <v>4428</v>
      </c>
      <c r="B64" s="118" t="s">
        <v>4424</v>
      </c>
      <c r="C64" s="21" t="s">
        <v>161</v>
      </c>
      <c r="D64" s="30">
        <f>(75000/3)</f>
        <v>25000</v>
      </c>
      <c r="E64" s="28">
        <v>0</v>
      </c>
      <c r="F64" s="28">
        <v>0</v>
      </c>
      <c r="G64" s="29">
        <f>ROUND(IF(OR(Tabla47810[[#This Row],[Columna4]]="",Tabla47810[[#This Row],[Columna5]]="",Tabla47810[[#This Row],[Columna6]]=""),"",Tabla47810[[#This Row],[Columna4]]*Tabla47810[[#This Row],[Columna5]]*Tabla47810[[#This Row],[Columna6]]),0)</f>
        <v>0</v>
      </c>
      <c r="H64" s="28">
        <v>0</v>
      </c>
      <c r="I64" s="28">
        <f>+I63</f>
        <v>18</v>
      </c>
      <c r="J64" s="29">
        <f>ROUND(IF(OR(Tabla47810[[#This Row],[Columna4]]="",Tabla47810[[#This Row],[Columna8]]="",Tabla47810[[#This Row],[Columna9]]=""),"",Tabla47810[[#This Row],[Columna4]]*Tabla47810[[#This Row],[Columna8]]*Tabla47810[[#This Row],[Columna9]]),0)</f>
        <v>0</v>
      </c>
    </row>
    <row r="65" spans="1:14" ht="21.9" hidden="1" customHeight="1" x14ac:dyDescent="0.3">
      <c r="A65" s="21" t="s">
        <v>4428</v>
      </c>
      <c r="B65" s="118" t="s">
        <v>4425</v>
      </c>
      <c r="C65" s="21" t="s">
        <v>161</v>
      </c>
      <c r="D65" s="161">
        <f>(125000/3)</f>
        <v>41666.666666666664</v>
      </c>
      <c r="E65" s="28">
        <v>0</v>
      </c>
      <c r="F65" s="28">
        <v>0</v>
      </c>
      <c r="G65" s="29">
        <f>ROUND(IF(OR(Tabla47810[[#This Row],[Columna4]]="",Tabla47810[[#This Row],[Columna5]]="",Tabla47810[[#This Row],[Columna6]]=""),"",Tabla47810[[#This Row],[Columna4]]*Tabla47810[[#This Row],[Columna5]]*Tabla47810[[#This Row],[Columna6]]),0)</f>
        <v>0</v>
      </c>
      <c r="H65" s="28">
        <v>0</v>
      </c>
      <c r="I65" s="28">
        <f>+I64</f>
        <v>18</v>
      </c>
      <c r="J65" s="29">
        <f>ROUND(IF(OR(Tabla47810[[#This Row],[Columna4]]="",Tabla47810[[#This Row],[Columna8]]="",Tabla47810[[#This Row],[Columna9]]=""),"",Tabla47810[[#This Row],[Columna4]]*Tabla47810[[#This Row],[Columna8]]*Tabla47810[[#This Row],[Columna9]]),0)</f>
        <v>0</v>
      </c>
      <c r="L65" s="135"/>
      <c r="N65" s="136"/>
    </row>
    <row r="66" spans="1:14" ht="21.9" hidden="1" customHeight="1" x14ac:dyDescent="0.3">
      <c r="A66" s="21" t="s">
        <v>4428</v>
      </c>
      <c r="B66" s="118" t="s">
        <v>4426</v>
      </c>
      <c r="C66" s="21" t="s">
        <v>161</v>
      </c>
      <c r="D66" s="161">
        <f>(80000/3)</f>
        <v>26666.666666666668</v>
      </c>
      <c r="E66" s="28">
        <v>0</v>
      </c>
      <c r="F66" s="28">
        <v>0</v>
      </c>
      <c r="G66" s="29">
        <f>ROUND(IF(OR(Tabla47810[[#This Row],[Columna4]]="",Tabla47810[[#This Row],[Columna5]]="",Tabla47810[[#This Row],[Columna6]]=""),"",Tabla47810[[#This Row],[Columna4]]*Tabla47810[[#This Row],[Columna5]]*Tabla47810[[#This Row],[Columna6]]),0)</f>
        <v>0</v>
      </c>
      <c r="H66" s="28">
        <v>0</v>
      </c>
      <c r="I66" s="28">
        <f>+I65</f>
        <v>18</v>
      </c>
      <c r="J66" s="29">
        <f>ROUND(IF(OR(Tabla47810[[#This Row],[Columna4]]="",Tabla47810[[#This Row],[Columna8]]="",Tabla47810[[#This Row],[Columna9]]=""),"",Tabla47810[[#This Row],[Columna4]]*Tabla47810[[#This Row],[Columna8]]*Tabla47810[[#This Row],[Columna9]]),0)</f>
        <v>0</v>
      </c>
      <c r="L66" s="135"/>
      <c r="N66" s="136"/>
    </row>
    <row r="67" spans="1:14" customFormat="1" ht="21.9" customHeight="1" x14ac:dyDescent="0.3">
      <c r="A67" s="162" t="s">
        <v>4428</v>
      </c>
      <c r="B67" s="163" t="s">
        <v>14429</v>
      </c>
      <c r="C67" s="162" t="s">
        <v>161</v>
      </c>
      <c r="D67" s="30">
        <f>1000000/Personal!AJ6</f>
        <v>333333.33333333331</v>
      </c>
      <c r="E67" s="28">
        <v>0</v>
      </c>
      <c r="F67" s="28">
        <v>0</v>
      </c>
      <c r="G67" s="29">
        <f>ROUND(IF(OR(Tabla47810[[#This Row],[Columna4]]="",Tabla47810[[#This Row],[Columna5]]="",Tabla47810[[#This Row],[Columna6]]=""),"",Tabla47810[[#This Row],[Columna4]]*Tabla47810[[#This Row],[Columna5]]*Tabla47810[[#This Row],[Columna6]]),0)</f>
        <v>0</v>
      </c>
      <c r="H67" s="28">
        <v>1</v>
      </c>
      <c r="I67" s="28">
        <v>3</v>
      </c>
      <c r="J67" s="29">
        <f>ROUND(IF(OR(Tabla47810[[#This Row],[Columna4]]="",Tabla47810[[#This Row],[Columna8]]="",Tabla47810[[#This Row],[Columna9]]=""),"",Tabla47810[[#This Row],[Columna4]]*Tabla47810[[#This Row],[Columna8]]*Tabla47810[[#This Row],[Columna9]]),0)</f>
        <v>1000000</v>
      </c>
    </row>
    <row r="68" spans="1:14" ht="28.8" x14ac:dyDescent="0.3">
      <c r="A68" s="21" t="s">
        <v>4428</v>
      </c>
      <c r="B68" s="115" t="s">
        <v>4431</v>
      </c>
      <c r="C68" s="21" t="s">
        <v>161</v>
      </c>
      <c r="D68" s="160">
        <f>ROUND(Resumen!$C$36*'GASTOS ADMINISTRATIVOS '!G150,0)/Personal!AJ6</f>
        <v>1035579.6666666666</v>
      </c>
      <c r="E68" s="28">
        <v>0</v>
      </c>
      <c r="F68" s="28">
        <v>0</v>
      </c>
      <c r="G68" s="29">
        <f>ROUND(IF(OR(Tabla47810[[#This Row],[Columna4]]="",Tabla47810[[#This Row],[Columna5]]="",Tabla47810[[#This Row],[Columna6]]=""),"",Tabla47810[[#This Row],[Columna4]]*Tabla47810[[#This Row],[Columna5]]*Tabla47810[[#This Row],[Columna6]]),0)</f>
        <v>0</v>
      </c>
      <c r="H68" s="28">
        <v>0.3</v>
      </c>
      <c r="I68" s="28">
        <f>+I67</f>
        <v>3</v>
      </c>
      <c r="J68" s="29">
        <f>ROUND(IF(OR(Tabla47810[[#This Row],[Columna4]]="",Tabla47810[[#This Row],[Columna8]]="",Tabla47810[[#This Row],[Columna9]]=""),"",Tabla47810[[#This Row],[Columna4]]*Tabla47810[[#This Row],[Columna8]]*Tabla47810[[#This Row],[Columna9]]),0)</f>
        <v>932022</v>
      </c>
      <c r="L68" s="137"/>
    </row>
    <row r="69" spans="1:14" ht="21.9" customHeight="1" x14ac:dyDescent="0.3">
      <c r="A69" s="21" t="s">
        <v>4428</v>
      </c>
      <c r="B69" s="115" t="s">
        <v>6008</v>
      </c>
      <c r="C69" s="21" t="s">
        <v>401</v>
      </c>
      <c r="D69" s="30">
        <f>ROUND(Resumen!$C$36*'GASTOS ADMINISTRATIVOS '!G154,0)/Personal!AJ6</f>
        <v>1058829.3333333333</v>
      </c>
      <c r="E69" s="28">
        <v>0</v>
      </c>
      <c r="F69" s="28">
        <v>0</v>
      </c>
      <c r="G69" s="29">
        <f>ROUND(IF(OR(Tabla47810[[#This Row],[Columna4]]="",Tabla47810[[#This Row],[Columna5]]="",Tabla47810[[#This Row],[Columna6]]=""),"",Tabla47810[[#This Row],[Columna4]]*Tabla47810[[#This Row],[Columna5]]*Tabla47810[[#This Row],[Columna6]]),0)</f>
        <v>0</v>
      </c>
      <c r="H69" s="28">
        <v>0.4</v>
      </c>
      <c r="I69" s="28">
        <v>1</v>
      </c>
      <c r="J69" s="29">
        <f>ROUND(IF(OR(Tabla47810[[#This Row],[Columna4]]="",Tabla47810[[#This Row],[Columna8]]="",Tabla47810[[#This Row],[Columna9]]=""),"",Tabla47810[[#This Row],[Columna4]]*Tabla47810[[#This Row],[Columna8]]*Tabla47810[[#This Row],[Columna9]]),0)</f>
        <v>423532</v>
      </c>
    </row>
    <row r="70" spans="1:14" ht="21.9" customHeight="1" x14ac:dyDescent="0.3">
      <c r="A70" s="21" t="s">
        <v>4428</v>
      </c>
      <c r="B70" s="115" t="s">
        <v>15148</v>
      </c>
      <c r="C70" s="21" t="s">
        <v>401</v>
      </c>
      <c r="D70" s="30">
        <f>450000</f>
        <v>450000</v>
      </c>
      <c r="E70" s="28">
        <v>0</v>
      </c>
      <c r="F70" s="208">
        <v>0</v>
      </c>
      <c r="G70" s="29">
        <f>ROUND(IF(OR(Tabla47810[[#This Row],[Columna4]]="",Tabla47810[[#This Row],[Columna5]]="",Tabla47810[[#This Row],[Columna6]]=""),"",Tabla47810[[#This Row],[Columna4]]*Tabla47810[[#This Row],[Columna5]]*Tabla47810[[#This Row],[Columna6]]),0)</f>
        <v>0</v>
      </c>
      <c r="H70" s="28">
        <v>1</v>
      </c>
      <c r="I70" s="28">
        <f>+I69</f>
        <v>1</v>
      </c>
      <c r="J70" s="29">
        <f>ROUND(IF(OR(Tabla47810[[#This Row],[Columna4]]="",Tabla47810[[#This Row],[Columna8]]="",Tabla47810[[#This Row],[Columna9]]=""),"",Tabla47810[[#This Row],[Columna4]]*Tabla47810[[#This Row],[Columna8]]*Tabla47810[[#This Row],[Columna9]]),0)</f>
        <v>450000</v>
      </c>
    </row>
    <row r="71" spans="1:14" ht="21" customHeight="1" x14ac:dyDescent="0.3">
      <c r="A71" s="275"/>
      <c r="B71" s="276"/>
      <c r="C71" s="276"/>
      <c r="D71" s="276"/>
      <c r="E71" s="277"/>
      <c r="F71" s="271" t="s">
        <v>79</v>
      </c>
      <c r="G71" s="272">
        <f>SUBTOTAL(109,Tabla47810[[#All],[Columna7]])</f>
        <v>0</v>
      </c>
      <c r="H71" s="278"/>
      <c r="I71" s="273" t="s">
        <v>79</v>
      </c>
      <c r="J71" s="274">
        <f>SUM(Tabla47810[[#All],[Columna10]])</f>
        <v>3446991</v>
      </c>
    </row>
    <row r="72" spans="1:14" x14ac:dyDescent="0.3">
      <c r="K72" s="152"/>
    </row>
    <row r="73" spans="1:14" x14ac:dyDescent="0.3"/>
    <row r="74" spans="1:14" x14ac:dyDescent="0.3"/>
    <row r="75" spans="1:14" x14ac:dyDescent="0.3"/>
    <row r="76" spans="1:14" x14ac:dyDescent="0.3"/>
    <row r="77" spans="1:14" x14ac:dyDescent="0.3"/>
    <row r="78" spans="1:14" x14ac:dyDescent="0.3">
      <c r="K78" s="120"/>
    </row>
    <row r="79" spans="1:14" x14ac:dyDescent="0.3">
      <c r="I79" s="120"/>
      <c r="J79" s="120"/>
    </row>
    <row r="80" spans="1:14" x14ac:dyDescent="0.3"/>
    <row r="81" spans="4:4" x14ac:dyDescent="0.3">
      <c r="D81" s="120"/>
    </row>
    <row r="82" spans="4:4" x14ac:dyDescent="0.3"/>
    <row r="83" spans="4:4" x14ac:dyDescent="0.3"/>
    <row r="84" spans="4:4" x14ac:dyDescent="0.3"/>
    <row r="85" spans="4:4" x14ac:dyDescent="0.3"/>
    <row r="86" spans="4:4" x14ac:dyDescent="0.3"/>
    <row r="87" spans="4:4" x14ac:dyDescent="0.3"/>
    <row r="88" spans="4:4" x14ac:dyDescent="0.3"/>
    <row r="89" spans="4:4" x14ac:dyDescent="0.3"/>
    <row r="90" spans="4:4" x14ac:dyDescent="0.3"/>
    <row r="91" spans="4:4" x14ac:dyDescent="0.3"/>
    <row r="92" spans="4:4" x14ac:dyDescent="0.3"/>
    <row r="93" spans="4:4" x14ac:dyDescent="0.3"/>
    <row r="94" spans="4:4" x14ac:dyDescent="0.3"/>
    <row r="95" spans="4:4" x14ac:dyDescent="0.3"/>
    <row r="96" spans="4:4" x14ac:dyDescent="0.3"/>
    <row r="97" x14ac:dyDescent="0.3"/>
    <row r="98" x14ac:dyDescent="0.3"/>
    <row r="99" x14ac:dyDescent="0.3"/>
    <row r="100" x14ac:dyDescent="0.3"/>
    <row r="101" x14ac:dyDescent="0.3"/>
    <row r="102" x14ac:dyDescent="0.3"/>
    <row r="103" x14ac:dyDescent="0.3"/>
    <row r="104" x14ac:dyDescent="0.3"/>
    <row r="105" x14ac:dyDescent="0.3"/>
    <row r="106" x14ac:dyDescent="0.3"/>
    <row r="107" x14ac:dyDescent="0.3"/>
    <row r="108" x14ac:dyDescent="0.3"/>
    <row r="109" x14ac:dyDescent="0.3"/>
    <row r="110" x14ac:dyDescent="0.3"/>
    <row r="111" x14ac:dyDescent="0.3"/>
    <row r="112" x14ac:dyDescent="0.3"/>
    <row r="113" x14ac:dyDescent="0.3"/>
    <row r="114" x14ac:dyDescent="0.3"/>
    <row r="115" x14ac:dyDescent="0.3"/>
    <row r="116" x14ac:dyDescent="0.3"/>
    <row r="117" x14ac:dyDescent="0.3"/>
    <row r="118" x14ac:dyDescent="0.3"/>
    <row r="119" x14ac:dyDescent="0.3"/>
    <row r="120" x14ac:dyDescent="0.3"/>
    <row r="121" x14ac:dyDescent="0.3"/>
    <row r="122" x14ac:dyDescent="0.3"/>
    <row r="123" x14ac:dyDescent="0.3"/>
    <row r="124" x14ac:dyDescent="0.3"/>
    <row r="125" x14ac:dyDescent="0.3"/>
    <row r="126" x14ac:dyDescent="0.3"/>
    <row r="127" x14ac:dyDescent="0.3"/>
    <row r="128" x14ac:dyDescent="0.3"/>
    <row r="129" x14ac:dyDescent="0.3"/>
    <row r="130" x14ac:dyDescent="0.3"/>
    <row r="131" x14ac:dyDescent="0.3"/>
    <row r="132" x14ac:dyDescent="0.3"/>
    <row r="133" x14ac:dyDescent="0.3"/>
    <row r="134" x14ac:dyDescent="0.3"/>
    <row r="135" x14ac:dyDescent="0.3"/>
    <row r="136" x14ac:dyDescent="0.3"/>
    <row r="137" x14ac:dyDescent="0.3"/>
    <row r="138" x14ac:dyDescent="0.3"/>
    <row r="139" x14ac:dyDescent="0.3"/>
    <row r="140" x14ac:dyDescent="0.3"/>
    <row r="141" x14ac:dyDescent="0.3"/>
    <row r="142" x14ac:dyDescent="0.3"/>
    <row r="143" x14ac:dyDescent="0.3"/>
    <row r="144" x14ac:dyDescent="0.3"/>
    <row r="145" x14ac:dyDescent="0.3"/>
    <row r="146" x14ac:dyDescent="0.3"/>
    <row r="147" x14ac:dyDescent="0.3"/>
    <row r="148" x14ac:dyDescent="0.3"/>
    <row r="149" x14ac:dyDescent="0.3"/>
    <row r="150" x14ac:dyDescent="0.3"/>
    <row r="151" x14ac:dyDescent="0.3"/>
    <row r="152" x14ac:dyDescent="0.3"/>
    <row r="153" x14ac:dyDescent="0.3"/>
    <row r="154" x14ac:dyDescent="0.3"/>
    <row r="155" x14ac:dyDescent="0.3"/>
    <row r="156" x14ac:dyDescent="0.3"/>
    <row r="157" x14ac:dyDescent="0.3"/>
    <row r="158" x14ac:dyDescent="0.3"/>
    <row r="159" x14ac:dyDescent="0.3"/>
    <row r="160" x14ac:dyDescent="0.3"/>
    <row r="161" x14ac:dyDescent="0.3"/>
    <row r="162" x14ac:dyDescent="0.3"/>
    <row r="163" x14ac:dyDescent="0.3"/>
    <row r="164" x14ac:dyDescent="0.3"/>
    <row r="165" x14ac:dyDescent="0.3"/>
    <row r="166" x14ac:dyDescent="0.3"/>
    <row r="167" x14ac:dyDescent="0.3"/>
    <row r="168" x14ac:dyDescent="0.3"/>
    <row r="169" x14ac:dyDescent="0.3"/>
    <row r="170" x14ac:dyDescent="0.3"/>
    <row r="171" x14ac:dyDescent="0.3"/>
    <row r="172" x14ac:dyDescent="0.3"/>
    <row r="173" x14ac:dyDescent="0.3"/>
    <row r="174" x14ac:dyDescent="0.3"/>
    <row r="175" x14ac:dyDescent="0.3"/>
    <row r="176" x14ac:dyDescent="0.3"/>
    <row r="177" x14ac:dyDescent="0.3"/>
    <row r="178" x14ac:dyDescent="0.3"/>
    <row r="179" x14ac:dyDescent="0.3"/>
    <row r="180" x14ac:dyDescent="0.3"/>
    <row r="181" x14ac:dyDescent="0.3"/>
    <row r="182" x14ac:dyDescent="0.3"/>
    <row r="183" x14ac:dyDescent="0.3"/>
    <row r="184" x14ac:dyDescent="0.3"/>
    <row r="185" x14ac:dyDescent="0.3"/>
    <row r="186" x14ac:dyDescent="0.3"/>
    <row r="187" x14ac:dyDescent="0.3"/>
    <row r="188" x14ac:dyDescent="0.3"/>
    <row r="189" x14ac:dyDescent="0.3"/>
    <row r="190" x14ac:dyDescent="0.3"/>
    <row r="191" x14ac:dyDescent="0.3"/>
    <row r="192" x14ac:dyDescent="0.3"/>
    <row r="193" spans="4:10" x14ac:dyDescent="0.3"/>
    <row r="194" spans="4:10" x14ac:dyDescent="0.3"/>
    <row r="195" spans="4:10" x14ac:dyDescent="0.3"/>
    <row r="196" spans="4:10" x14ac:dyDescent="0.3"/>
    <row r="197" spans="4:10" x14ac:dyDescent="0.3"/>
    <row r="198" spans="4:10" x14ac:dyDescent="0.3"/>
    <row r="199" spans="4:10" x14ac:dyDescent="0.3"/>
    <row r="200" spans="4:10" x14ac:dyDescent="0.3"/>
    <row r="201" spans="4:10" x14ac:dyDescent="0.3">
      <c r="D201" s="124"/>
      <c r="E201" s="124"/>
      <c r="F201" s="124"/>
      <c r="G201" s="124"/>
      <c r="H201" s="124"/>
      <c r="I201" s="124"/>
      <c r="J201" s="124"/>
    </row>
    <row r="202" spans="4:10" x14ac:dyDescent="0.3">
      <c r="D202" s="124"/>
      <c r="E202" s="124"/>
      <c r="F202" s="124"/>
      <c r="G202" s="124"/>
      <c r="H202" s="124"/>
      <c r="I202" s="124"/>
      <c r="J202" s="148">
        <f>+J71+G71</f>
        <v>3446991</v>
      </c>
    </row>
    <row r="203" spans="4:10" x14ac:dyDescent="0.3">
      <c r="D203" s="149">
        <f>3134543+1203033</f>
        <v>4337576</v>
      </c>
      <c r="E203" s="150">
        <v>1</v>
      </c>
      <c r="F203" s="124"/>
      <c r="G203" s="124"/>
      <c r="H203" s="124"/>
      <c r="I203" s="124"/>
      <c r="J203" s="148">
        <f>+J202-D203</f>
        <v>-890585</v>
      </c>
    </row>
    <row r="204" spans="4:10" x14ac:dyDescent="0.3">
      <c r="D204" s="149">
        <f>1264309+485166</f>
        <v>1749475</v>
      </c>
      <c r="E204" s="151">
        <f>+(D204*E203)/D203</f>
        <v>0.40333010879809367</v>
      </c>
      <c r="F204" s="124" t="s">
        <v>14418</v>
      </c>
      <c r="G204" s="124"/>
      <c r="H204" s="124"/>
      <c r="I204" s="124"/>
      <c r="J204" s="124"/>
    </row>
    <row r="205" spans="4:10" x14ac:dyDescent="0.3">
      <c r="D205" s="149">
        <f>1870234+717867</f>
        <v>2588101</v>
      </c>
      <c r="E205" s="151">
        <f>+(D205*E203)/D203</f>
        <v>0.59666989120190628</v>
      </c>
      <c r="F205" s="124" t="s">
        <v>14419</v>
      </c>
      <c r="G205" s="124"/>
      <c r="H205" s="124"/>
      <c r="I205" s="124"/>
      <c r="J205" s="124"/>
    </row>
    <row r="206" spans="4:10" x14ac:dyDescent="0.3"/>
    <row r="207" spans="4:10" x14ac:dyDescent="0.3"/>
    <row r="208" spans="4:10" x14ac:dyDescent="0.3"/>
    <row r="209" x14ac:dyDescent="0.3"/>
    <row r="210" x14ac:dyDescent="0.3"/>
    <row r="211" x14ac:dyDescent="0.3"/>
    <row r="212" x14ac:dyDescent="0.3"/>
    <row r="213" x14ac:dyDescent="0.3"/>
    <row r="214" x14ac:dyDescent="0.3"/>
    <row r="215" x14ac:dyDescent="0.3"/>
    <row r="216" x14ac:dyDescent="0.3"/>
    <row r="217" x14ac:dyDescent="0.3"/>
    <row r="218" x14ac:dyDescent="0.3"/>
    <row r="219" x14ac:dyDescent="0.3"/>
    <row r="220" x14ac:dyDescent="0.3"/>
    <row r="221" x14ac:dyDescent="0.3"/>
    <row r="222" x14ac:dyDescent="0.3"/>
    <row r="223" x14ac:dyDescent="0.3"/>
    <row r="224" x14ac:dyDescent="0.3"/>
    <row r="225" x14ac:dyDescent="0.3"/>
    <row r="226" x14ac:dyDescent="0.3"/>
    <row r="227" x14ac:dyDescent="0.3"/>
    <row r="228" x14ac:dyDescent="0.3"/>
    <row r="229" x14ac:dyDescent="0.3"/>
    <row r="230" x14ac:dyDescent="0.3"/>
    <row r="231" x14ac:dyDescent="0.3"/>
    <row r="232" x14ac:dyDescent="0.3"/>
    <row r="233" x14ac:dyDescent="0.3"/>
    <row r="234" x14ac:dyDescent="0.3"/>
    <row r="235" x14ac:dyDescent="0.3"/>
    <row r="236" x14ac:dyDescent="0.3"/>
    <row r="237" x14ac:dyDescent="0.3"/>
    <row r="238" x14ac:dyDescent="0.3"/>
    <row r="239" x14ac:dyDescent="0.3"/>
    <row r="240" x14ac:dyDescent="0.3"/>
    <row r="241" x14ac:dyDescent="0.3"/>
    <row r="242" x14ac:dyDescent="0.3"/>
    <row r="243" x14ac:dyDescent="0.3"/>
    <row r="244" x14ac:dyDescent="0.3"/>
    <row r="245" x14ac:dyDescent="0.3"/>
    <row r="246" x14ac:dyDescent="0.3"/>
    <row r="247" x14ac:dyDescent="0.3"/>
    <row r="248" x14ac:dyDescent="0.3"/>
    <row r="249" x14ac:dyDescent="0.3"/>
    <row r="250" x14ac:dyDescent="0.3"/>
    <row r="251" x14ac:dyDescent="0.3"/>
    <row r="252" x14ac:dyDescent="0.3"/>
    <row r="253" x14ac:dyDescent="0.3"/>
    <row r="254" x14ac:dyDescent="0.3"/>
    <row r="255" x14ac:dyDescent="0.3"/>
    <row r="256" x14ac:dyDescent="0.3"/>
    <row r="257" x14ac:dyDescent="0.3"/>
    <row r="258" x14ac:dyDescent="0.3"/>
    <row r="259" x14ac:dyDescent="0.3"/>
    <row r="260" x14ac:dyDescent="0.3"/>
    <row r="261" x14ac:dyDescent="0.3"/>
    <row r="262" x14ac:dyDescent="0.3"/>
    <row r="263" x14ac:dyDescent="0.3"/>
    <row r="264" x14ac:dyDescent="0.3"/>
    <row r="265" x14ac:dyDescent="0.3"/>
    <row r="266" x14ac:dyDescent="0.3"/>
    <row r="267" x14ac:dyDescent="0.3"/>
    <row r="268" x14ac:dyDescent="0.3"/>
    <row r="269" x14ac:dyDescent="0.3"/>
    <row r="270" x14ac:dyDescent="0.3"/>
    <row r="271" x14ac:dyDescent="0.3"/>
    <row r="272" x14ac:dyDescent="0.3"/>
    <row r="273" x14ac:dyDescent="0.3"/>
    <row r="274" x14ac:dyDescent="0.3"/>
    <row r="275" x14ac:dyDescent="0.3"/>
    <row r="276" x14ac:dyDescent="0.3"/>
    <row r="277" x14ac:dyDescent="0.3"/>
    <row r="278" x14ac:dyDescent="0.3"/>
    <row r="279" x14ac:dyDescent="0.3"/>
    <row r="280" x14ac:dyDescent="0.3"/>
    <row r="281" x14ac:dyDescent="0.3"/>
    <row r="282" x14ac:dyDescent="0.3"/>
    <row r="283" x14ac:dyDescent="0.3"/>
    <row r="284" x14ac:dyDescent="0.3"/>
    <row r="285" x14ac:dyDescent="0.3"/>
    <row r="286" x14ac:dyDescent="0.3"/>
  </sheetData>
  <mergeCells count="27">
    <mergeCell ref="A24:A25"/>
    <mergeCell ref="B24:B25"/>
    <mergeCell ref="C24:C25"/>
    <mergeCell ref="D24:D25"/>
    <mergeCell ref="E24:E25"/>
    <mergeCell ref="H5:I5"/>
    <mergeCell ref="F20:G20"/>
    <mergeCell ref="H20:I20"/>
    <mergeCell ref="E5:E6"/>
    <mergeCell ref="D5:D6"/>
    <mergeCell ref="A20:E20"/>
    <mergeCell ref="A1:I1"/>
    <mergeCell ref="A60:A61"/>
    <mergeCell ref="B60:B61"/>
    <mergeCell ref="C60:C61"/>
    <mergeCell ref="D60:D61"/>
    <mergeCell ref="H60:J60"/>
    <mergeCell ref="E60:G60"/>
    <mergeCell ref="C5:C6"/>
    <mergeCell ref="A55:E55"/>
    <mergeCell ref="F55:G55"/>
    <mergeCell ref="H55:I55"/>
    <mergeCell ref="B5:B6"/>
    <mergeCell ref="F24:G24"/>
    <mergeCell ref="H24:I24"/>
    <mergeCell ref="A5:A6"/>
    <mergeCell ref="F5:G5"/>
  </mergeCells>
  <dataValidations disablePrompts="1" count="2">
    <dataValidation type="whole" operator="greaterThanOrEqual" allowBlank="1" showInputMessage="1" showErrorMessage="1" errorTitle="INGRESÓ UN NUMERO CON DECIMALES" error="Esta celda solo permite el ingreso de numeros enteros revise el cálculo." promptTitle="DEBE INGRESAR UN VALOR ENTERO" prompt="Elaboró Ing. Diego A Narváez S" sqref="L66" xr:uid="{00000000-0002-0000-0700-000000000000}">
      <formula1>0</formula1>
      <formula2>0</formula2>
    </dataValidation>
    <dataValidation operator="greaterThanOrEqual" allowBlank="1" showInputMessage="1" showErrorMessage="1" errorTitle="INGRESÓ UN NUMERO CON DECIMALES" error="Esta celda solo permite el ingreso de numeros enteros revise el cálculo." promptTitle="DEBE INGRESAR UN VALOR ENTERO" prompt="Elaboró Ing. Diego A Narváez S" sqref="L65" xr:uid="{00000000-0002-0000-0700-000001000000}"/>
  </dataValidations>
  <printOptions horizontalCentered="1" verticalCentered="1"/>
  <pageMargins left="0.55118110236220474" right="0.59055118110236227" top="0.35433070866141736" bottom="0.35433070866141736" header="0.31496062992125984" footer="0.31496062992125984"/>
  <pageSetup scale="68" orientation="landscape" r:id="rId1"/>
  <ignoredErrors>
    <ignoredError sqref="G26:G52 G7" calculatedColumn="1"/>
    <ignoredError sqref="G16 G9" unlockedFormula="1" calculatedColumn="1"/>
  </ignoredErrors>
  <legacyDrawing r:id="rId2"/>
  <tableParts count="3">
    <tablePart r:id="rId3"/>
    <tablePart r:id="rId4"/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2"/>
  <dimension ref="A2:I161"/>
  <sheetViews>
    <sheetView topLeftCell="A133" workbookViewId="0">
      <selection activeCell="G148" sqref="G148"/>
    </sheetView>
  </sheetViews>
  <sheetFormatPr baseColWidth="10" defaultRowHeight="14.4" x14ac:dyDescent="0.3"/>
  <cols>
    <col min="2" max="2" width="44.33203125" customWidth="1"/>
    <col min="3" max="3" width="8.33203125" customWidth="1"/>
    <col min="4" max="4" width="8" style="31" customWidth="1"/>
    <col min="5" max="5" width="21.44140625" customWidth="1"/>
    <col min="6" max="6" width="27.5546875" customWidth="1"/>
    <col min="7" max="8" width="25.44140625" customWidth="1"/>
    <col min="9" max="9" width="17.5546875" customWidth="1"/>
  </cols>
  <sheetData>
    <row r="2" spans="2:7" ht="15.6" x14ac:dyDescent="0.3">
      <c r="B2" s="36" t="s">
        <v>6010</v>
      </c>
      <c r="C2" s="37"/>
      <c r="D2" s="38"/>
      <c r="E2" s="38"/>
      <c r="F2" s="35"/>
      <c r="G2" s="33"/>
    </row>
    <row r="3" spans="2:7" ht="15.6" x14ac:dyDescent="0.3">
      <c r="B3" s="547" t="s">
        <v>6011</v>
      </c>
      <c r="C3" s="548"/>
      <c r="D3" s="548"/>
      <c r="E3" s="548"/>
      <c r="G3" s="34"/>
    </row>
    <row r="4" spans="2:7" x14ac:dyDescent="0.3">
      <c r="B4" s="39"/>
      <c r="C4" s="40"/>
      <c r="D4" s="41"/>
      <c r="G4" s="34"/>
    </row>
    <row r="5" spans="2:7" x14ac:dyDescent="0.3">
      <c r="B5" s="32"/>
      <c r="C5" s="40"/>
      <c r="D5" s="41"/>
      <c r="G5" s="34"/>
    </row>
    <row r="6" spans="2:7" ht="15" thickBot="1" x14ac:dyDescent="0.35">
      <c r="B6" s="32"/>
      <c r="D6" s="41"/>
      <c r="G6" s="34"/>
    </row>
    <row r="7" spans="2:7" ht="15" thickBot="1" x14ac:dyDescent="0.35">
      <c r="B7" s="42" t="s">
        <v>6012</v>
      </c>
      <c r="C7" s="43" t="s">
        <v>401</v>
      </c>
      <c r="D7" s="44">
        <f>AVERAGE(D67:D72,D75:D80,D83:D88,D91:D96,D99:D104,D107:D112,D115:D120,D123:D128,D131:D136,D139:D144)</f>
        <v>7.8</v>
      </c>
      <c r="G7" s="34"/>
    </row>
    <row r="8" spans="2:7" x14ac:dyDescent="0.3">
      <c r="B8" s="32"/>
      <c r="D8" s="41"/>
      <c r="G8" s="34"/>
    </row>
    <row r="9" spans="2:7" x14ac:dyDescent="0.3">
      <c r="B9" s="45" t="s">
        <v>6013</v>
      </c>
      <c r="C9" s="45" t="s">
        <v>161</v>
      </c>
      <c r="D9" s="46"/>
      <c r="E9" s="45" t="s">
        <v>6014</v>
      </c>
      <c r="F9" s="45"/>
      <c r="G9" s="45" t="s">
        <v>6015</v>
      </c>
    </row>
    <row r="10" spans="2:7" ht="15.6" x14ac:dyDescent="0.3">
      <c r="B10" s="47" t="s">
        <v>6016</v>
      </c>
      <c r="C10" s="35"/>
      <c r="D10" s="48"/>
      <c r="E10" s="35"/>
      <c r="F10" s="35"/>
      <c r="G10" s="33"/>
    </row>
    <row r="11" spans="2:7" x14ac:dyDescent="0.3">
      <c r="B11" s="49" t="s">
        <v>6017</v>
      </c>
      <c r="C11" s="40" t="s">
        <v>401</v>
      </c>
      <c r="D11" s="41">
        <v>1</v>
      </c>
      <c r="E11" s="12">
        <v>8985317</v>
      </c>
      <c r="F11" s="26">
        <f t="shared" ref="F11:F12" si="0">+D11*E11</f>
        <v>8985317</v>
      </c>
      <c r="G11" s="34"/>
    </row>
    <row r="12" spans="2:7" x14ac:dyDescent="0.3">
      <c r="B12" s="49" t="s">
        <v>6018</v>
      </c>
      <c r="C12" s="40" t="s">
        <v>401</v>
      </c>
      <c r="D12" s="41">
        <v>1</v>
      </c>
      <c r="E12" s="12">
        <v>8168470</v>
      </c>
      <c r="F12" s="26">
        <f t="shared" si="0"/>
        <v>8168470</v>
      </c>
      <c r="G12" s="34"/>
    </row>
    <row r="13" spans="2:7" ht="15" thickBot="1" x14ac:dyDescent="0.35">
      <c r="B13" s="50" t="s">
        <v>4434</v>
      </c>
      <c r="C13" s="51"/>
      <c r="D13" s="52"/>
      <c r="E13" s="53"/>
      <c r="F13" s="54">
        <f>SUM(F10:F12)</f>
        <v>17153787</v>
      </c>
      <c r="G13" s="55">
        <f>+F13</f>
        <v>17153787</v>
      </c>
    </row>
    <row r="14" spans="2:7" ht="15" thickTop="1" x14ac:dyDescent="0.3">
      <c r="B14" s="32"/>
      <c r="D14"/>
      <c r="G14" s="34"/>
    </row>
    <row r="15" spans="2:7" ht="15.6" x14ac:dyDescent="0.3">
      <c r="B15" s="56" t="s">
        <v>6019</v>
      </c>
      <c r="C15" s="40"/>
      <c r="D15" s="41"/>
      <c r="G15" s="34"/>
    </row>
    <row r="16" spans="2:7" ht="15" x14ac:dyDescent="0.3">
      <c r="B16" s="57" t="s">
        <v>6020</v>
      </c>
      <c r="C16" s="40" t="s">
        <v>401</v>
      </c>
      <c r="D16" s="41">
        <v>1</v>
      </c>
      <c r="E16" s="12">
        <v>246900</v>
      </c>
      <c r="F16" s="26">
        <f>+D16*E16</f>
        <v>246900</v>
      </c>
      <c r="G16" s="58" t="s">
        <v>6021</v>
      </c>
    </row>
    <row r="17" spans="2:8" ht="15.6" x14ac:dyDescent="0.3">
      <c r="B17" s="59"/>
      <c r="C17" s="40" t="s">
        <v>401</v>
      </c>
      <c r="D17" s="41"/>
      <c r="E17" s="12">
        <v>169900</v>
      </c>
      <c r="F17" s="26">
        <f>+D17*E17</f>
        <v>0</v>
      </c>
      <c r="G17" s="58" t="s">
        <v>6022</v>
      </c>
    </row>
    <row r="18" spans="2:8" ht="15.6" x14ac:dyDescent="0.3">
      <c r="B18" s="60" t="s">
        <v>6023</v>
      </c>
      <c r="C18" s="40" t="s">
        <v>401</v>
      </c>
      <c r="D18" s="41"/>
      <c r="E18" s="12">
        <v>63000</v>
      </c>
      <c r="G18" s="58" t="s">
        <v>6022</v>
      </c>
    </row>
    <row r="19" spans="2:8" ht="15.6" x14ac:dyDescent="0.3">
      <c r="B19" s="59"/>
      <c r="C19" s="40" t="s">
        <v>401</v>
      </c>
      <c r="D19" s="41">
        <f>+D20</f>
        <v>5</v>
      </c>
      <c r="E19" s="12">
        <v>57199</v>
      </c>
      <c r="F19" s="26">
        <f>+D19*E19</f>
        <v>285995</v>
      </c>
      <c r="G19" s="58" t="s">
        <v>6024</v>
      </c>
    </row>
    <row r="20" spans="2:8" ht="15.6" x14ac:dyDescent="0.3">
      <c r="B20" s="60" t="s">
        <v>6025</v>
      </c>
      <c r="C20" s="40" t="s">
        <v>178</v>
      </c>
      <c r="D20" s="41">
        <v>5</v>
      </c>
      <c r="E20" s="12">
        <v>617900</v>
      </c>
      <c r="F20" s="26">
        <f>+D20*E20/$D$7</f>
        <v>396089.74358974362</v>
      </c>
      <c r="G20" s="58"/>
      <c r="H20" s="31" t="s">
        <v>6026</v>
      </c>
    </row>
    <row r="21" spans="2:8" x14ac:dyDescent="0.3">
      <c r="B21" s="61" t="s">
        <v>4434</v>
      </c>
      <c r="C21" s="62"/>
      <c r="D21" s="63"/>
      <c r="E21" s="64" t="s">
        <v>6027</v>
      </c>
      <c r="F21" s="65">
        <f>SUM(F16:F20)</f>
        <v>928984.74358974362</v>
      </c>
      <c r="G21" s="66">
        <f>+F21</f>
        <v>928984.74358974362</v>
      </c>
    </row>
    <row r="22" spans="2:8" ht="15.6" x14ac:dyDescent="0.3">
      <c r="B22" s="56" t="s">
        <v>6008</v>
      </c>
      <c r="C22" s="40"/>
      <c r="D22" s="41"/>
      <c r="E22" s="12"/>
      <c r="G22" s="34"/>
    </row>
    <row r="23" spans="2:8" ht="15.6" x14ac:dyDescent="0.3">
      <c r="B23" s="60" t="s">
        <v>6028</v>
      </c>
      <c r="C23" s="40" t="s">
        <v>178</v>
      </c>
      <c r="D23" s="41">
        <f>+$D$19</f>
        <v>5</v>
      </c>
      <c r="E23" s="12">
        <v>237900</v>
      </c>
      <c r="F23" s="26">
        <f>+D23*E23</f>
        <v>1189500</v>
      </c>
      <c r="G23" s="34"/>
    </row>
    <row r="24" spans="2:8" ht="15.6" x14ac:dyDescent="0.3">
      <c r="B24" s="60" t="s">
        <v>6029</v>
      </c>
      <c r="C24" s="40" t="s">
        <v>178</v>
      </c>
      <c r="D24" s="41">
        <f>+$D$19</f>
        <v>5</v>
      </c>
      <c r="E24" s="12">
        <v>75990</v>
      </c>
      <c r="F24" s="26">
        <f t="shared" ref="F24:F27" si="1">+D24*E24</f>
        <v>379950</v>
      </c>
      <c r="G24" s="34"/>
    </row>
    <row r="25" spans="2:8" ht="15.6" x14ac:dyDescent="0.3">
      <c r="B25" s="60" t="s">
        <v>6030</v>
      </c>
      <c r="C25" s="40" t="s">
        <v>178</v>
      </c>
      <c r="D25" s="41">
        <v>1</v>
      </c>
      <c r="E25" s="12">
        <v>284990</v>
      </c>
      <c r="F25" s="26">
        <f t="shared" si="1"/>
        <v>284990</v>
      </c>
      <c r="G25" s="34"/>
    </row>
    <row r="26" spans="2:8" ht="15.6" x14ac:dyDescent="0.3">
      <c r="B26" s="60" t="s">
        <v>6031</v>
      </c>
      <c r="C26" s="40" t="s">
        <v>178</v>
      </c>
      <c r="D26" s="41">
        <v>1</v>
      </c>
      <c r="E26" s="12">
        <v>449900</v>
      </c>
      <c r="F26" s="26">
        <f t="shared" si="1"/>
        <v>449900</v>
      </c>
      <c r="G26" s="34"/>
    </row>
    <row r="27" spans="2:8" ht="15.6" x14ac:dyDescent="0.3">
      <c r="B27" s="60" t="s">
        <v>6032</v>
      </c>
      <c r="C27" s="40" t="s">
        <v>178</v>
      </c>
      <c r="D27" s="41">
        <v>6</v>
      </c>
      <c r="E27" s="12">
        <f>+E24</f>
        <v>75990</v>
      </c>
      <c r="F27" s="26">
        <f t="shared" si="1"/>
        <v>455940</v>
      </c>
      <c r="G27" s="34"/>
    </row>
    <row r="28" spans="2:8" ht="15.6" x14ac:dyDescent="0.3">
      <c r="B28" s="60" t="s">
        <v>6033</v>
      </c>
      <c r="C28" s="40" t="s">
        <v>178</v>
      </c>
      <c r="D28" s="41">
        <f>+$D$19</f>
        <v>5</v>
      </c>
      <c r="E28" s="12">
        <v>3264000</v>
      </c>
      <c r="F28" s="26"/>
      <c r="G28" s="34" t="s">
        <v>6034</v>
      </c>
    </row>
    <row r="29" spans="2:8" ht="15.6" x14ac:dyDescent="0.3">
      <c r="B29" s="60" t="s">
        <v>6035</v>
      </c>
      <c r="C29" s="40" t="s">
        <v>178</v>
      </c>
      <c r="D29" s="41">
        <v>1</v>
      </c>
      <c r="E29" s="12"/>
      <c r="F29" s="26"/>
      <c r="G29" s="34" t="s">
        <v>6034</v>
      </c>
    </row>
    <row r="30" spans="2:8" ht="15.6" x14ac:dyDescent="0.3">
      <c r="B30" s="60" t="s">
        <v>6036</v>
      </c>
      <c r="C30" s="40" t="s">
        <v>178</v>
      </c>
      <c r="D30" s="41">
        <v>2</v>
      </c>
      <c r="E30" s="12">
        <v>549000</v>
      </c>
      <c r="F30" s="26"/>
      <c r="G30" s="34" t="s">
        <v>6034</v>
      </c>
    </row>
    <row r="31" spans="2:8" x14ac:dyDescent="0.3">
      <c r="B31" s="61" t="s">
        <v>4434</v>
      </c>
      <c r="C31" s="62"/>
      <c r="D31" s="63"/>
      <c r="E31" s="64" t="s">
        <v>6027</v>
      </c>
      <c r="F31" s="65">
        <f>SUM(F23:F30)</f>
        <v>2760280</v>
      </c>
      <c r="G31" s="66">
        <f>+F31/$D$7</f>
        <v>353882.05128205131</v>
      </c>
    </row>
    <row r="32" spans="2:8" ht="15.6" x14ac:dyDescent="0.3">
      <c r="B32" s="67"/>
      <c r="C32" s="40"/>
      <c r="D32" s="41"/>
      <c r="E32" s="12"/>
      <c r="G32" s="34"/>
    </row>
    <row r="33" spans="2:7" ht="15.6" x14ac:dyDescent="0.3">
      <c r="B33" s="60" t="s">
        <v>6037</v>
      </c>
      <c r="C33" s="40" t="s">
        <v>401</v>
      </c>
      <c r="D33" s="41">
        <v>10</v>
      </c>
      <c r="E33" s="12">
        <v>125200</v>
      </c>
      <c r="F33" s="68">
        <f>+D33*E33</f>
        <v>1252000</v>
      </c>
      <c r="G33" s="34"/>
    </row>
    <row r="34" spans="2:7" x14ac:dyDescent="0.3">
      <c r="B34" s="69"/>
      <c r="C34" s="40"/>
      <c r="D34" s="41"/>
      <c r="E34" s="12"/>
      <c r="F34" s="26"/>
      <c r="G34" s="34"/>
    </row>
    <row r="35" spans="2:7" ht="15.6" x14ac:dyDescent="0.3">
      <c r="B35" s="56" t="s">
        <v>6038</v>
      </c>
      <c r="C35" s="40"/>
      <c r="D35" s="41"/>
      <c r="E35" s="12"/>
      <c r="F35" s="26"/>
      <c r="G35" s="34"/>
    </row>
    <row r="36" spans="2:7" ht="15.6" x14ac:dyDescent="0.3">
      <c r="B36" s="60" t="s">
        <v>6039</v>
      </c>
      <c r="C36" s="40" t="s">
        <v>6040</v>
      </c>
      <c r="D36" s="41">
        <v>8</v>
      </c>
      <c r="E36" s="12">
        <v>10450</v>
      </c>
      <c r="F36" s="26">
        <f t="shared" ref="F36:F47" si="2">+D36*E36</f>
        <v>83600</v>
      </c>
      <c r="G36" s="34"/>
    </row>
    <row r="37" spans="2:7" ht="15.6" x14ac:dyDescent="0.3">
      <c r="B37" s="60" t="s">
        <v>6041</v>
      </c>
      <c r="C37" s="40" t="s">
        <v>178</v>
      </c>
      <c r="D37" s="41">
        <v>8</v>
      </c>
      <c r="E37" s="12">
        <v>7600</v>
      </c>
      <c r="F37" s="26">
        <f t="shared" si="2"/>
        <v>60800</v>
      </c>
      <c r="G37" s="34"/>
    </row>
    <row r="38" spans="2:7" ht="15.6" x14ac:dyDescent="0.3">
      <c r="B38" s="60" t="s">
        <v>6042</v>
      </c>
      <c r="C38" s="40" t="s">
        <v>178</v>
      </c>
      <c r="D38" s="41">
        <v>50</v>
      </c>
      <c r="E38" s="12">
        <v>2200</v>
      </c>
      <c r="F38" s="26">
        <f t="shared" si="2"/>
        <v>110000</v>
      </c>
      <c r="G38" s="34"/>
    </row>
    <row r="39" spans="2:7" ht="15.6" x14ac:dyDescent="0.3">
      <c r="B39" s="60" t="s">
        <v>6043</v>
      </c>
      <c r="C39" s="40" t="s">
        <v>178</v>
      </c>
      <c r="D39" s="41">
        <v>10</v>
      </c>
      <c r="E39" s="12">
        <v>7667</v>
      </c>
      <c r="F39" s="26">
        <f t="shared" si="2"/>
        <v>76670</v>
      </c>
      <c r="G39" s="34"/>
    </row>
    <row r="40" spans="2:7" ht="15.6" x14ac:dyDescent="0.3">
      <c r="B40" s="60" t="s">
        <v>6044</v>
      </c>
      <c r="C40" s="40" t="s">
        <v>4448</v>
      </c>
      <c r="D40" s="41">
        <v>2</v>
      </c>
      <c r="E40" s="12">
        <v>75000</v>
      </c>
      <c r="F40" s="26">
        <f t="shared" si="2"/>
        <v>150000</v>
      </c>
      <c r="G40" s="34"/>
    </row>
    <row r="41" spans="2:7" ht="15.6" x14ac:dyDescent="0.3">
      <c r="B41" s="60" t="s">
        <v>6045</v>
      </c>
      <c r="C41" s="40" t="s">
        <v>178</v>
      </c>
      <c r="D41" s="41">
        <v>2</v>
      </c>
      <c r="E41" s="12">
        <v>134550</v>
      </c>
      <c r="F41" s="26">
        <f t="shared" si="2"/>
        <v>269100</v>
      </c>
      <c r="G41" s="34"/>
    </row>
    <row r="42" spans="2:7" x14ac:dyDescent="0.3">
      <c r="B42" s="61" t="s">
        <v>4434</v>
      </c>
      <c r="C42" s="62"/>
      <c r="D42" s="63"/>
      <c r="E42" s="64" t="s">
        <v>401</v>
      </c>
      <c r="F42" s="65">
        <f>SUM(F33:F41)</f>
        <v>2002170</v>
      </c>
      <c r="G42" s="66">
        <f>+F42</f>
        <v>2002170</v>
      </c>
    </row>
    <row r="43" spans="2:7" ht="15.6" x14ac:dyDescent="0.3">
      <c r="B43" s="67"/>
      <c r="C43" s="40"/>
      <c r="D43" s="41"/>
      <c r="E43" s="12"/>
      <c r="F43" s="26"/>
      <c r="G43" s="34"/>
    </row>
    <row r="44" spans="2:7" ht="15.6" x14ac:dyDescent="0.3">
      <c r="B44" s="56" t="s">
        <v>6046</v>
      </c>
      <c r="C44" s="40"/>
      <c r="D44" s="41"/>
      <c r="G44" s="34"/>
    </row>
    <row r="45" spans="2:7" ht="15.6" x14ac:dyDescent="0.3">
      <c r="B45" s="60" t="s">
        <v>6046</v>
      </c>
      <c r="C45" s="40" t="s">
        <v>178</v>
      </c>
      <c r="D45" s="41">
        <v>400</v>
      </c>
      <c r="E45" s="12">
        <v>100</v>
      </c>
      <c r="F45" s="26">
        <f>+D45*E45</f>
        <v>40000</v>
      </c>
      <c r="G45" s="34"/>
    </row>
    <row r="46" spans="2:7" ht="15.6" x14ac:dyDescent="0.3">
      <c r="B46" s="60" t="s">
        <v>6047</v>
      </c>
      <c r="C46" s="40" t="s">
        <v>178</v>
      </c>
      <c r="D46" s="41">
        <v>45</v>
      </c>
      <c r="E46" s="12">
        <v>3500</v>
      </c>
      <c r="F46" s="26">
        <f t="shared" si="2"/>
        <v>157500</v>
      </c>
      <c r="G46" s="34"/>
    </row>
    <row r="47" spans="2:7" ht="15.6" x14ac:dyDescent="0.3">
      <c r="B47" s="60" t="s">
        <v>6048</v>
      </c>
      <c r="C47" s="40" t="s">
        <v>178</v>
      </c>
      <c r="D47" s="41">
        <v>1</v>
      </c>
      <c r="E47" s="12">
        <v>500000</v>
      </c>
      <c r="F47" s="26">
        <f t="shared" si="2"/>
        <v>500000</v>
      </c>
      <c r="G47" s="34"/>
    </row>
    <row r="48" spans="2:7" x14ac:dyDescent="0.3">
      <c r="B48" s="61" t="s">
        <v>4434</v>
      </c>
      <c r="C48" s="62"/>
      <c r="D48" s="63"/>
      <c r="E48" s="64" t="s">
        <v>401</v>
      </c>
      <c r="F48" s="65">
        <f>SUM(F45:F47)</f>
        <v>697500</v>
      </c>
      <c r="G48" s="66">
        <f>+F48</f>
        <v>697500</v>
      </c>
    </row>
    <row r="49" spans="1:7" x14ac:dyDescent="0.3">
      <c r="B49" s="32"/>
      <c r="C49" s="40"/>
      <c r="D49"/>
      <c r="G49" s="34"/>
    </row>
    <row r="50" spans="1:7" ht="31.2" x14ac:dyDescent="0.3">
      <c r="B50" s="70" t="s">
        <v>6049</v>
      </c>
      <c r="C50" s="40"/>
      <c r="D50" s="41"/>
      <c r="G50" s="34"/>
    </row>
    <row r="51" spans="1:7" x14ac:dyDescent="0.3">
      <c r="B51" s="71" t="s">
        <v>6050</v>
      </c>
      <c r="C51" s="5" t="s">
        <v>178</v>
      </c>
      <c r="D51" s="41">
        <v>4</v>
      </c>
      <c r="E51" s="12">
        <v>4205000</v>
      </c>
      <c r="F51" s="26">
        <f>+D51*E51</f>
        <v>16820000</v>
      </c>
      <c r="G51" s="34"/>
    </row>
    <row r="52" spans="1:7" x14ac:dyDescent="0.3">
      <c r="B52" s="71" t="s">
        <v>6051</v>
      </c>
      <c r="C52" s="5" t="s">
        <v>178</v>
      </c>
      <c r="D52" s="41">
        <v>5</v>
      </c>
      <c r="E52" s="12">
        <v>1145500</v>
      </c>
      <c r="F52" s="26">
        <f t="shared" ref="F52:F54" si="3">+D52*E52</f>
        <v>5727500</v>
      </c>
      <c r="G52" s="34"/>
    </row>
    <row r="53" spans="1:7" x14ac:dyDescent="0.3">
      <c r="B53" s="71" t="s">
        <v>6052</v>
      </c>
      <c r="C53" s="5" t="s">
        <v>178</v>
      </c>
      <c r="D53" s="41">
        <v>5</v>
      </c>
      <c r="E53" s="12">
        <v>305370</v>
      </c>
      <c r="F53" s="26">
        <f t="shared" si="3"/>
        <v>1526850</v>
      </c>
      <c r="G53" s="34"/>
    </row>
    <row r="54" spans="1:7" x14ac:dyDescent="0.3">
      <c r="B54" s="71" t="s">
        <v>6053</v>
      </c>
      <c r="C54" s="5" t="s">
        <v>178</v>
      </c>
      <c r="D54" s="41">
        <v>4</v>
      </c>
      <c r="E54" s="12">
        <v>3938000</v>
      </c>
      <c r="F54" s="26">
        <f t="shared" si="3"/>
        <v>15752000</v>
      </c>
      <c r="G54" s="34"/>
    </row>
    <row r="55" spans="1:7" x14ac:dyDescent="0.3">
      <c r="B55" s="72" t="s">
        <v>4434</v>
      </c>
      <c r="C55" s="73"/>
      <c r="D55" s="74"/>
      <c r="E55" s="75" t="s">
        <v>401</v>
      </c>
      <c r="F55" s="76">
        <f>SUM(F52:F54)</f>
        <v>23006350</v>
      </c>
      <c r="G55" s="77">
        <f>+F55/$D$7</f>
        <v>2949532.0512820515</v>
      </c>
    </row>
    <row r="57" spans="1:7" ht="30" customHeight="1" x14ac:dyDescent="0.3">
      <c r="B57" s="549" t="s">
        <v>6054</v>
      </c>
      <c r="C57" s="550"/>
      <c r="D57" s="550"/>
      <c r="E57" s="550"/>
      <c r="F57" s="551"/>
      <c r="G57" s="78">
        <f>SUM(G21:G55)</f>
        <v>6932068.846153846</v>
      </c>
    </row>
    <row r="60" spans="1:7" ht="31.5" customHeight="1" x14ac:dyDescent="0.3">
      <c r="A60" s="552" t="s">
        <v>6055</v>
      </c>
      <c r="B60" s="553"/>
      <c r="C60" s="553"/>
      <c r="D60" s="553"/>
      <c r="E60" s="553"/>
      <c r="F60" s="553"/>
      <c r="G60" s="554"/>
    </row>
    <row r="63" spans="1:7" ht="15" customHeight="1" x14ac:dyDescent="0.3">
      <c r="A63" s="555" t="s">
        <v>6056</v>
      </c>
      <c r="B63" s="556" t="s">
        <v>6027</v>
      </c>
      <c r="C63" s="558" t="s">
        <v>6057</v>
      </c>
      <c r="D63" s="559"/>
      <c r="E63" s="560" t="s">
        <v>6058</v>
      </c>
      <c r="F63" s="562" t="s">
        <v>6059</v>
      </c>
      <c r="G63" s="562" t="s">
        <v>6060</v>
      </c>
    </row>
    <row r="64" spans="1:7" x14ac:dyDescent="0.3">
      <c r="A64" s="555"/>
      <c r="B64" s="557"/>
      <c r="C64" s="45" t="s">
        <v>161</v>
      </c>
      <c r="D64" s="45" t="s">
        <v>6061</v>
      </c>
      <c r="E64" s="561"/>
      <c r="F64" s="563"/>
      <c r="G64" s="563"/>
    </row>
    <row r="65" spans="1:7" ht="18" x14ac:dyDescent="0.3">
      <c r="A65" s="79"/>
      <c r="B65" s="564" t="s">
        <v>6062</v>
      </c>
      <c r="C65" s="565"/>
      <c r="D65" s="565"/>
      <c r="E65" s="565"/>
      <c r="F65" s="565"/>
      <c r="G65" s="566"/>
    </row>
    <row r="66" spans="1:7" ht="15" customHeight="1" x14ac:dyDescent="0.3">
      <c r="A66" s="567" t="s">
        <v>6063</v>
      </c>
      <c r="B66" s="80" t="s">
        <v>6064</v>
      </c>
      <c r="C66" s="81"/>
      <c r="D66" s="82"/>
      <c r="E66" s="570">
        <v>525000000</v>
      </c>
      <c r="F66" s="81"/>
      <c r="G66" s="81"/>
    </row>
    <row r="67" spans="1:7" x14ac:dyDescent="0.3">
      <c r="A67" s="568"/>
      <c r="B67" s="83" t="s">
        <v>6065</v>
      </c>
      <c r="C67" s="81" t="s">
        <v>401</v>
      </c>
      <c r="D67" s="82">
        <v>8</v>
      </c>
      <c r="E67" s="570"/>
      <c r="F67" s="84">
        <v>2776070</v>
      </c>
      <c r="G67" s="85">
        <f t="shared" ref="G67:G72" si="4">+F67/$E$66</f>
        <v>5.2877523809523813E-3</v>
      </c>
    </row>
    <row r="68" spans="1:7" x14ac:dyDescent="0.3">
      <c r="A68" s="568"/>
      <c r="B68" s="83" t="s">
        <v>6066</v>
      </c>
      <c r="C68" s="81" t="s">
        <v>401</v>
      </c>
      <c r="D68" s="82">
        <v>8</v>
      </c>
      <c r="E68" s="570"/>
      <c r="F68" s="84">
        <v>2550000</v>
      </c>
      <c r="G68" s="85">
        <f t="shared" si="4"/>
        <v>4.8571428571428567E-3</v>
      </c>
    </row>
    <row r="69" spans="1:7" x14ac:dyDescent="0.3">
      <c r="A69" s="568"/>
      <c r="B69" s="83" t="s">
        <v>6067</v>
      </c>
      <c r="C69" s="81" t="s">
        <v>401</v>
      </c>
      <c r="D69" s="82">
        <v>8</v>
      </c>
      <c r="E69" s="570"/>
      <c r="F69" s="84">
        <v>0</v>
      </c>
      <c r="G69" s="85">
        <f t="shared" si="4"/>
        <v>0</v>
      </c>
    </row>
    <row r="70" spans="1:7" x14ac:dyDescent="0.3">
      <c r="A70" s="568"/>
      <c r="B70" s="83" t="s">
        <v>6068</v>
      </c>
      <c r="C70" s="81" t="s">
        <v>401</v>
      </c>
      <c r="D70" s="82">
        <v>8</v>
      </c>
      <c r="E70" s="570"/>
      <c r="F70" s="84">
        <v>0</v>
      </c>
      <c r="G70" s="85">
        <f t="shared" si="4"/>
        <v>0</v>
      </c>
    </row>
    <row r="71" spans="1:7" x14ac:dyDescent="0.3">
      <c r="A71" s="568"/>
      <c r="B71" s="83" t="s">
        <v>6069</v>
      </c>
      <c r="C71" s="81" t="s">
        <v>401</v>
      </c>
      <c r="D71" s="82">
        <v>8</v>
      </c>
      <c r="E71" s="570"/>
      <c r="F71" s="84">
        <v>0</v>
      </c>
      <c r="G71" s="85">
        <f t="shared" si="4"/>
        <v>0</v>
      </c>
    </row>
    <row r="72" spans="1:7" x14ac:dyDescent="0.3">
      <c r="A72" s="568"/>
      <c r="B72" s="83" t="s">
        <v>6008</v>
      </c>
      <c r="C72" s="81" t="s">
        <v>401</v>
      </c>
      <c r="D72" s="82">
        <v>8</v>
      </c>
      <c r="E72" s="570"/>
      <c r="F72" s="84">
        <v>0</v>
      </c>
      <c r="G72" s="85">
        <f t="shared" si="4"/>
        <v>0</v>
      </c>
    </row>
    <row r="73" spans="1:7" x14ac:dyDescent="0.3">
      <c r="A73" s="568"/>
      <c r="B73" s="83"/>
      <c r="C73" s="81"/>
      <c r="D73" s="82"/>
      <c r="E73" s="86"/>
      <c r="F73" s="87">
        <f>SUM(F67:F72)</f>
        <v>5326070</v>
      </c>
      <c r="G73" s="85"/>
    </row>
    <row r="74" spans="1:7" x14ac:dyDescent="0.3">
      <c r="A74" s="568"/>
      <c r="B74" s="80" t="s">
        <v>6070</v>
      </c>
      <c r="C74" s="81"/>
      <c r="D74" s="82"/>
      <c r="E74" s="570">
        <v>360000000</v>
      </c>
      <c r="F74" s="84"/>
      <c r="G74" s="88"/>
    </row>
    <row r="75" spans="1:7" x14ac:dyDescent="0.3">
      <c r="A75" s="568"/>
      <c r="B75" s="83" t="s">
        <v>6065</v>
      </c>
      <c r="C75" s="81" t="s">
        <v>401</v>
      </c>
      <c r="D75" s="82">
        <v>8</v>
      </c>
      <c r="E75" s="570"/>
      <c r="F75" s="84">
        <v>767751</v>
      </c>
      <c r="G75" s="85">
        <f>+F75/$E$74</f>
        <v>2.1326416666666665E-3</v>
      </c>
    </row>
    <row r="76" spans="1:7" x14ac:dyDescent="0.3">
      <c r="A76" s="568"/>
      <c r="B76" s="83" t="s">
        <v>6066</v>
      </c>
      <c r="C76" s="81" t="s">
        <v>401</v>
      </c>
      <c r="D76" s="82">
        <v>8</v>
      </c>
      <c r="E76" s="570"/>
      <c r="F76" s="84">
        <v>710952</v>
      </c>
      <c r="G76" s="85">
        <f t="shared" ref="G76:G80" si="5">+F76/$E$74</f>
        <v>1.9748666666666668E-3</v>
      </c>
    </row>
    <row r="77" spans="1:7" x14ac:dyDescent="0.3">
      <c r="A77" s="568"/>
      <c r="B77" s="83" t="s">
        <v>6067</v>
      </c>
      <c r="C77" s="81" t="s">
        <v>401</v>
      </c>
      <c r="D77" s="82">
        <v>8</v>
      </c>
      <c r="E77" s="570"/>
      <c r="F77" s="84">
        <v>0</v>
      </c>
      <c r="G77" s="85">
        <f t="shared" si="5"/>
        <v>0</v>
      </c>
    </row>
    <row r="78" spans="1:7" x14ac:dyDescent="0.3">
      <c r="A78" s="568"/>
      <c r="B78" s="83" t="s">
        <v>6068</v>
      </c>
      <c r="C78" s="81" t="s">
        <v>401</v>
      </c>
      <c r="D78" s="82">
        <v>8</v>
      </c>
      <c r="E78" s="570"/>
      <c r="F78" s="84">
        <v>0</v>
      </c>
      <c r="G78" s="85">
        <f t="shared" si="5"/>
        <v>0</v>
      </c>
    </row>
    <row r="79" spans="1:7" x14ac:dyDescent="0.3">
      <c r="A79" s="568"/>
      <c r="B79" s="83" t="s">
        <v>6069</v>
      </c>
      <c r="C79" s="81" t="s">
        <v>401</v>
      </c>
      <c r="D79" s="82">
        <v>8</v>
      </c>
      <c r="E79" s="570"/>
      <c r="F79" s="84">
        <v>0</v>
      </c>
      <c r="G79" s="85">
        <f t="shared" si="5"/>
        <v>0</v>
      </c>
    </row>
    <row r="80" spans="1:7" x14ac:dyDescent="0.3">
      <c r="A80" s="568"/>
      <c r="B80" s="83" t="s">
        <v>6008</v>
      </c>
      <c r="C80" s="81" t="s">
        <v>401</v>
      </c>
      <c r="D80" s="82">
        <v>8</v>
      </c>
      <c r="E80" s="570"/>
      <c r="F80" s="84">
        <v>0</v>
      </c>
      <c r="G80" s="85">
        <f t="shared" si="5"/>
        <v>0</v>
      </c>
    </row>
    <row r="81" spans="1:9" x14ac:dyDescent="0.3">
      <c r="A81" s="568"/>
      <c r="B81" s="83"/>
      <c r="C81" s="81"/>
      <c r="D81" s="82"/>
      <c r="E81" s="86"/>
      <c r="F81" s="87">
        <f>SUM(F75:F80)</f>
        <v>1478703</v>
      </c>
      <c r="G81" s="85"/>
    </row>
    <row r="82" spans="1:9" x14ac:dyDescent="0.3">
      <c r="A82" s="568"/>
      <c r="B82" s="80" t="s">
        <v>6071</v>
      </c>
      <c r="C82" s="81"/>
      <c r="D82" s="82"/>
      <c r="E82" s="570">
        <v>1200000000</v>
      </c>
      <c r="F82" s="84"/>
      <c r="G82" s="88"/>
    </row>
    <row r="83" spans="1:9" x14ac:dyDescent="0.3">
      <c r="A83" s="568"/>
      <c r="B83" s="83" t="s">
        <v>6065</v>
      </c>
      <c r="C83" s="81" t="s">
        <v>401</v>
      </c>
      <c r="D83" s="82">
        <v>8</v>
      </c>
      <c r="E83" s="570"/>
      <c r="F83" s="84">
        <v>3259304</v>
      </c>
      <c r="G83" s="85">
        <f>+F83/$E$82</f>
        <v>2.7160866666666667E-3</v>
      </c>
    </row>
    <row r="84" spans="1:9" x14ac:dyDescent="0.3">
      <c r="A84" s="568"/>
      <c r="B84" s="83" t="s">
        <v>6066</v>
      </c>
      <c r="C84" s="81" t="s">
        <v>401</v>
      </c>
      <c r="D84" s="82">
        <v>8</v>
      </c>
      <c r="E84" s="570"/>
      <c r="F84" s="84">
        <v>4175000</v>
      </c>
      <c r="G84" s="85">
        <f t="shared" ref="G84:G88" si="6">+F84/$E$82</f>
        <v>3.4791666666666669E-3</v>
      </c>
    </row>
    <row r="85" spans="1:9" x14ac:dyDescent="0.3">
      <c r="A85" s="568"/>
      <c r="B85" s="83" t="s">
        <v>6067</v>
      </c>
      <c r="C85" s="81" t="s">
        <v>401</v>
      </c>
      <c r="D85" s="82">
        <v>8</v>
      </c>
      <c r="E85" s="570"/>
      <c r="F85" s="84">
        <v>0</v>
      </c>
      <c r="G85" s="85">
        <f t="shared" si="6"/>
        <v>0</v>
      </c>
    </row>
    <row r="86" spans="1:9" x14ac:dyDescent="0.3">
      <c r="A86" s="568"/>
      <c r="B86" s="83" t="s">
        <v>6068</v>
      </c>
      <c r="C86" s="81" t="s">
        <v>401</v>
      </c>
      <c r="D86" s="82">
        <v>8</v>
      </c>
      <c r="E86" s="570"/>
      <c r="F86" s="84">
        <v>0</v>
      </c>
      <c r="G86" s="85">
        <f t="shared" si="6"/>
        <v>0</v>
      </c>
    </row>
    <row r="87" spans="1:9" x14ac:dyDescent="0.3">
      <c r="A87" s="568"/>
      <c r="B87" s="83" t="s">
        <v>6069</v>
      </c>
      <c r="C87" s="81" t="s">
        <v>401</v>
      </c>
      <c r="D87" s="82">
        <v>8</v>
      </c>
      <c r="E87" s="570"/>
      <c r="F87" s="84">
        <v>0</v>
      </c>
      <c r="G87" s="85">
        <f t="shared" si="6"/>
        <v>0</v>
      </c>
    </row>
    <row r="88" spans="1:9" x14ac:dyDescent="0.3">
      <c r="A88" s="568"/>
      <c r="B88" s="83" t="s">
        <v>6008</v>
      </c>
      <c r="C88" s="81" t="s">
        <v>401</v>
      </c>
      <c r="D88" s="82">
        <v>8</v>
      </c>
      <c r="E88" s="570"/>
      <c r="F88" s="84">
        <v>0</v>
      </c>
      <c r="G88" s="85">
        <f t="shared" si="6"/>
        <v>0</v>
      </c>
    </row>
    <row r="89" spans="1:9" x14ac:dyDescent="0.3">
      <c r="A89" s="568"/>
      <c r="B89" s="83"/>
      <c r="C89" s="81"/>
      <c r="D89" s="82"/>
      <c r="E89" s="86"/>
      <c r="F89" s="87">
        <f>SUM(F83:F88)</f>
        <v>7434304</v>
      </c>
      <c r="G89" s="85"/>
    </row>
    <row r="90" spans="1:9" x14ac:dyDescent="0.3">
      <c r="A90" s="568"/>
      <c r="B90" s="80" t="s">
        <v>6072</v>
      </c>
      <c r="C90" s="81"/>
      <c r="D90" s="82"/>
      <c r="E90" s="570">
        <v>1634969089</v>
      </c>
      <c r="F90" s="84"/>
      <c r="G90" s="88"/>
    </row>
    <row r="91" spans="1:9" x14ac:dyDescent="0.3">
      <c r="A91" s="568"/>
      <c r="B91" s="83" t="s">
        <v>6065</v>
      </c>
      <c r="C91" s="81" t="s">
        <v>401</v>
      </c>
      <c r="D91" s="82">
        <v>8</v>
      </c>
      <c r="E91" s="570"/>
      <c r="F91" s="84">
        <v>1000000</v>
      </c>
      <c r="G91" s="85">
        <f>+F91/$E$90</f>
        <v>6.1163235851243673E-4</v>
      </c>
      <c r="I91" s="89"/>
    </row>
    <row r="92" spans="1:9" x14ac:dyDescent="0.3">
      <c r="A92" s="568"/>
      <c r="B92" s="83" t="s">
        <v>6066</v>
      </c>
      <c r="C92" s="81" t="s">
        <v>401</v>
      </c>
      <c r="D92" s="82">
        <v>8</v>
      </c>
      <c r="E92" s="570"/>
      <c r="F92" s="84">
        <v>1285000</v>
      </c>
      <c r="G92" s="85">
        <f t="shared" ref="G92:G96" si="7">+F92/$E$90</f>
        <v>7.8594758068848119E-4</v>
      </c>
    </row>
    <row r="93" spans="1:9" x14ac:dyDescent="0.3">
      <c r="A93" s="568"/>
      <c r="B93" s="83" t="s">
        <v>6067</v>
      </c>
      <c r="C93" s="81" t="s">
        <v>401</v>
      </c>
      <c r="D93" s="82">
        <v>8</v>
      </c>
      <c r="E93" s="570"/>
      <c r="F93" s="84">
        <v>0</v>
      </c>
      <c r="G93" s="85">
        <f t="shared" si="7"/>
        <v>0</v>
      </c>
    </row>
    <row r="94" spans="1:9" x14ac:dyDescent="0.3">
      <c r="A94" s="568"/>
      <c r="B94" s="83" t="s">
        <v>6068</v>
      </c>
      <c r="C94" s="81" t="s">
        <v>401</v>
      </c>
      <c r="D94" s="82">
        <v>8</v>
      </c>
      <c r="E94" s="570"/>
      <c r="F94" s="84">
        <v>0</v>
      </c>
      <c r="G94" s="85">
        <f t="shared" si="7"/>
        <v>0</v>
      </c>
    </row>
    <row r="95" spans="1:9" x14ac:dyDescent="0.3">
      <c r="A95" s="568"/>
      <c r="B95" s="83" t="s">
        <v>6069</v>
      </c>
      <c r="C95" s="81" t="s">
        <v>401</v>
      </c>
      <c r="D95" s="82">
        <v>8</v>
      </c>
      <c r="E95" s="570"/>
      <c r="F95" s="84">
        <v>0</v>
      </c>
      <c r="G95" s="85">
        <f t="shared" si="7"/>
        <v>0</v>
      </c>
    </row>
    <row r="96" spans="1:9" ht="15" customHeight="1" x14ac:dyDescent="0.3">
      <c r="A96" s="568"/>
      <c r="B96" s="83" t="s">
        <v>6008</v>
      </c>
      <c r="C96" s="81" t="s">
        <v>401</v>
      </c>
      <c r="D96" s="82">
        <v>8</v>
      </c>
      <c r="E96" s="570"/>
      <c r="F96" s="84">
        <v>0</v>
      </c>
      <c r="G96" s="85">
        <f t="shared" si="7"/>
        <v>0</v>
      </c>
    </row>
    <row r="97" spans="1:7" x14ac:dyDescent="0.3">
      <c r="A97" s="569"/>
      <c r="B97" s="83"/>
      <c r="C97" s="81"/>
      <c r="D97" s="82"/>
      <c r="E97" s="86"/>
      <c r="F97" s="87">
        <f>SUM(F91:F96)</f>
        <v>2285000</v>
      </c>
      <c r="G97" s="85"/>
    </row>
    <row r="98" spans="1:7" x14ac:dyDescent="0.3">
      <c r="A98" s="567" t="s">
        <v>6073</v>
      </c>
      <c r="B98" s="90" t="s">
        <v>6074</v>
      </c>
      <c r="C98" s="91"/>
      <c r="D98" s="92"/>
      <c r="E98" s="571">
        <v>908741802</v>
      </c>
      <c r="F98" s="93"/>
      <c r="G98" s="94"/>
    </row>
    <row r="99" spans="1:7" x14ac:dyDescent="0.3">
      <c r="A99" s="568"/>
      <c r="B99" s="95" t="s">
        <v>6065</v>
      </c>
      <c r="C99" s="91" t="s">
        <v>401</v>
      </c>
      <c r="D99" s="92">
        <v>9.5</v>
      </c>
      <c r="E99" s="571"/>
      <c r="F99" s="93">
        <v>2050000</v>
      </c>
      <c r="G99" s="94">
        <f t="shared" ref="G99:G104" si="8">+F99/$E$98</f>
        <v>2.2558662928108594E-3</v>
      </c>
    </row>
    <row r="100" spans="1:7" x14ac:dyDescent="0.3">
      <c r="A100" s="568"/>
      <c r="B100" s="95" t="s">
        <v>6066</v>
      </c>
      <c r="C100" s="91" t="s">
        <v>401</v>
      </c>
      <c r="D100" s="92">
        <v>9.5</v>
      </c>
      <c r="E100" s="571"/>
      <c r="F100" s="93">
        <v>3471462</v>
      </c>
      <c r="G100" s="94">
        <f t="shared" si="8"/>
        <v>3.8200751768652542E-3</v>
      </c>
    </row>
    <row r="101" spans="1:7" x14ac:dyDescent="0.3">
      <c r="A101" s="568"/>
      <c r="B101" s="95" t="s">
        <v>6067</v>
      </c>
      <c r="C101" s="91" t="s">
        <v>401</v>
      </c>
      <c r="D101" s="92">
        <v>9.5</v>
      </c>
      <c r="E101" s="571"/>
      <c r="F101" s="93">
        <v>4000004</v>
      </c>
      <c r="G101" s="94">
        <f t="shared" si="8"/>
        <v>4.4016947291261503E-3</v>
      </c>
    </row>
    <row r="102" spans="1:7" x14ac:dyDescent="0.3">
      <c r="A102" s="568"/>
      <c r="B102" s="95" t="s">
        <v>6068</v>
      </c>
      <c r="C102" s="91" t="s">
        <v>401</v>
      </c>
      <c r="D102" s="92">
        <v>9.5</v>
      </c>
      <c r="E102" s="571"/>
      <c r="F102" s="93">
        <v>0</v>
      </c>
      <c r="G102" s="94">
        <f t="shared" si="8"/>
        <v>0</v>
      </c>
    </row>
    <row r="103" spans="1:7" x14ac:dyDescent="0.3">
      <c r="A103" s="568"/>
      <c r="B103" s="95" t="s">
        <v>6069</v>
      </c>
      <c r="C103" s="91" t="s">
        <v>401</v>
      </c>
      <c r="D103" s="92">
        <v>9.5</v>
      </c>
      <c r="E103" s="571"/>
      <c r="F103" s="93">
        <v>0</v>
      </c>
      <c r="G103" s="94">
        <f t="shared" si="8"/>
        <v>0</v>
      </c>
    </row>
    <row r="104" spans="1:7" x14ac:dyDescent="0.3">
      <c r="A104" s="568"/>
      <c r="B104" s="95" t="s">
        <v>6008</v>
      </c>
      <c r="C104" s="91" t="s">
        <v>401</v>
      </c>
      <c r="D104" s="92">
        <v>9.5</v>
      </c>
      <c r="E104" s="571"/>
      <c r="F104" s="93">
        <v>0</v>
      </c>
      <c r="G104" s="94">
        <f t="shared" si="8"/>
        <v>0</v>
      </c>
    </row>
    <row r="105" spans="1:7" x14ac:dyDescent="0.3">
      <c r="A105" s="568"/>
      <c r="B105" s="83"/>
      <c r="C105" s="81"/>
      <c r="D105" s="82"/>
      <c r="E105" s="86"/>
      <c r="F105" s="87">
        <f>SUM(F99:F104)</f>
        <v>9521466</v>
      </c>
      <c r="G105" s="85"/>
    </row>
    <row r="106" spans="1:7" x14ac:dyDescent="0.3">
      <c r="A106" s="568"/>
      <c r="B106" s="90" t="s">
        <v>6075</v>
      </c>
      <c r="C106" s="91"/>
      <c r="D106" s="92"/>
      <c r="E106" s="572">
        <v>144806787.81</v>
      </c>
      <c r="F106" s="93"/>
      <c r="G106" s="94"/>
    </row>
    <row r="107" spans="1:7" x14ac:dyDescent="0.3">
      <c r="A107" s="568"/>
      <c r="B107" s="95" t="s">
        <v>6065</v>
      </c>
      <c r="C107" s="91" t="s">
        <v>401</v>
      </c>
      <c r="D107" s="92">
        <v>4.5</v>
      </c>
      <c r="E107" s="573"/>
      <c r="F107" s="93">
        <v>438000</v>
      </c>
      <c r="G107" s="94">
        <f>+F107/$E$106</f>
        <v>3.0247200882233282E-3</v>
      </c>
    </row>
    <row r="108" spans="1:7" x14ac:dyDescent="0.3">
      <c r="A108" s="568"/>
      <c r="B108" s="95" t="s">
        <v>6066</v>
      </c>
      <c r="C108" s="91" t="s">
        <v>401</v>
      </c>
      <c r="D108" s="92">
        <v>4.5</v>
      </c>
      <c r="E108" s="573"/>
      <c r="F108" s="93">
        <v>520002</v>
      </c>
      <c r="G108" s="94">
        <f t="shared" ref="G108:G112" si="9">+F108/$E$106</f>
        <v>3.5910056970691944E-3</v>
      </c>
    </row>
    <row r="109" spans="1:7" x14ac:dyDescent="0.3">
      <c r="A109" s="568"/>
      <c r="B109" s="95" t="s">
        <v>6067</v>
      </c>
      <c r="C109" s="91" t="s">
        <v>401</v>
      </c>
      <c r="D109" s="92">
        <v>4.5</v>
      </c>
      <c r="E109" s="573"/>
      <c r="F109" s="93">
        <v>700000</v>
      </c>
      <c r="G109" s="94">
        <f t="shared" si="9"/>
        <v>4.8340275382564605E-3</v>
      </c>
    </row>
    <row r="110" spans="1:7" x14ac:dyDescent="0.3">
      <c r="A110" s="568"/>
      <c r="B110" s="95" t="s">
        <v>6068</v>
      </c>
      <c r="C110" s="91" t="s">
        <v>401</v>
      </c>
      <c r="D110" s="92">
        <v>4.5</v>
      </c>
      <c r="E110" s="573"/>
      <c r="F110" s="93">
        <v>0</v>
      </c>
      <c r="G110" s="94">
        <f t="shared" si="9"/>
        <v>0</v>
      </c>
    </row>
    <row r="111" spans="1:7" x14ac:dyDescent="0.3">
      <c r="A111" s="568"/>
      <c r="B111" s="95" t="s">
        <v>6069</v>
      </c>
      <c r="C111" s="91" t="s">
        <v>401</v>
      </c>
      <c r="D111" s="92">
        <v>4.5</v>
      </c>
      <c r="E111" s="573"/>
      <c r="F111" s="93">
        <v>0</v>
      </c>
      <c r="G111" s="94">
        <f t="shared" si="9"/>
        <v>0</v>
      </c>
    </row>
    <row r="112" spans="1:7" x14ac:dyDescent="0.3">
      <c r="A112" s="568"/>
      <c r="B112" s="95" t="s">
        <v>6008</v>
      </c>
      <c r="C112" s="91" t="s">
        <v>401</v>
      </c>
      <c r="D112" s="92">
        <v>4.5</v>
      </c>
      <c r="E112" s="574"/>
      <c r="F112" s="93">
        <v>0</v>
      </c>
      <c r="G112" s="94">
        <f t="shared" si="9"/>
        <v>0</v>
      </c>
    </row>
    <row r="113" spans="1:9" x14ac:dyDescent="0.3">
      <c r="A113" s="568"/>
      <c r="B113" s="83"/>
      <c r="C113" s="81"/>
      <c r="D113" s="82"/>
      <c r="E113" s="86"/>
      <c r="F113" s="87">
        <f>SUM(F107:F112)</f>
        <v>1658002</v>
      </c>
      <c r="G113" s="85"/>
    </row>
    <row r="114" spans="1:9" x14ac:dyDescent="0.3">
      <c r="A114" s="568"/>
      <c r="B114" s="90" t="s">
        <v>6076</v>
      </c>
      <c r="C114" s="91"/>
      <c r="D114" s="92"/>
      <c r="E114" s="572">
        <v>854499084</v>
      </c>
      <c r="F114" s="93"/>
      <c r="G114" s="94"/>
    </row>
    <row r="115" spans="1:9" x14ac:dyDescent="0.3">
      <c r="A115" s="568"/>
      <c r="B115" s="95" t="s">
        <v>6065</v>
      </c>
      <c r="C115" s="91" t="s">
        <v>401</v>
      </c>
      <c r="D115" s="92">
        <v>8.5</v>
      </c>
      <c r="E115" s="573"/>
      <c r="F115" s="93">
        <v>3540003.5</v>
      </c>
      <c r="G115" s="94">
        <f>+F115/$E$114</f>
        <v>4.142782088693263E-3</v>
      </c>
    </row>
    <row r="116" spans="1:9" x14ac:dyDescent="0.3">
      <c r="A116" s="568"/>
      <c r="B116" s="95" t="s">
        <v>6066</v>
      </c>
      <c r="C116" s="91" t="s">
        <v>401</v>
      </c>
      <c r="D116" s="92">
        <v>8.5</v>
      </c>
      <c r="E116" s="573"/>
      <c r="F116" s="93">
        <v>5270204</v>
      </c>
      <c r="G116" s="94">
        <f t="shared" ref="G116:G120" si="10">+F116/$E$114</f>
        <v>6.1675946746831151E-3</v>
      </c>
    </row>
    <row r="117" spans="1:9" x14ac:dyDescent="0.3">
      <c r="A117" s="568"/>
      <c r="B117" s="95" t="s">
        <v>6067</v>
      </c>
      <c r="C117" s="91" t="s">
        <v>401</v>
      </c>
      <c r="D117" s="92">
        <v>8.5</v>
      </c>
      <c r="E117" s="573"/>
      <c r="F117" s="93">
        <v>2800002.45</v>
      </c>
      <c r="G117" s="94">
        <f t="shared" si="10"/>
        <v>3.2767764207457012E-3</v>
      </c>
    </row>
    <row r="118" spans="1:9" x14ac:dyDescent="0.3">
      <c r="A118" s="568"/>
      <c r="B118" s="95" t="s">
        <v>6068</v>
      </c>
      <c r="C118" s="91" t="s">
        <v>401</v>
      </c>
      <c r="D118" s="92">
        <v>8.5</v>
      </c>
      <c r="E118" s="573"/>
      <c r="F118" s="93">
        <v>0</v>
      </c>
      <c r="G118" s="94">
        <f t="shared" si="10"/>
        <v>0</v>
      </c>
    </row>
    <row r="119" spans="1:9" x14ac:dyDescent="0.3">
      <c r="A119" s="568"/>
      <c r="B119" s="95" t="s">
        <v>6069</v>
      </c>
      <c r="C119" s="91" t="s">
        <v>401</v>
      </c>
      <c r="D119" s="92">
        <v>8.5</v>
      </c>
      <c r="E119" s="573"/>
      <c r="F119" s="93">
        <v>0</v>
      </c>
      <c r="G119" s="94">
        <f t="shared" si="10"/>
        <v>0</v>
      </c>
    </row>
    <row r="120" spans="1:9" x14ac:dyDescent="0.3">
      <c r="A120" s="568"/>
      <c r="B120" s="95" t="s">
        <v>6008</v>
      </c>
      <c r="C120" s="91" t="s">
        <v>401</v>
      </c>
      <c r="D120" s="92">
        <v>8.5</v>
      </c>
      <c r="E120" s="574"/>
      <c r="F120" s="93">
        <v>0</v>
      </c>
      <c r="G120" s="94">
        <f t="shared" si="10"/>
        <v>0</v>
      </c>
    </row>
    <row r="121" spans="1:9" x14ac:dyDescent="0.3">
      <c r="A121" s="568"/>
      <c r="B121" s="83"/>
      <c r="C121" s="81"/>
      <c r="D121" s="82"/>
      <c r="E121" s="86"/>
      <c r="F121" s="87">
        <f>SUM(F115:F120)</f>
        <v>11610209.949999999</v>
      </c>
      <c r="G121" s="85"/>
      <c r="I121" s="89"/>
    </row>
    <row r="122" spans="1:9" x14ac:dyDescent="0.3">
      <c r="A122" s="568"/>
      <c r="B122" s="90" t="s">
        <v>6077</v>
      </c>
      <c r="C122" s="91"/>
      <c r="D122" s="92"/>
      <c r="E122" s="572">
        <v>629061313</v>
      </c>
      <c r="F122" s="93"/>
      <c r="G122" s="94"/>
    </row>
    <row r="123" spans="1:9" x14ac:dyDescent="0.3">
      <c r="A123" s="568"/>
      <c r="B123" s="95" t="s">
        <v>6065</v>
      </c>
      <c r="C123" s="91" t="s">
        <v>401</v>
      </c>
      <c r="D123" s="92">
        <v>6.5</v>
      </c>
      <c r="E123" s="573"/>
      <c r="F123" s="93">
        <v>3735998.5</v>
      </c>
      <c r="G123" s="94">
        <f>+F123/$E$122</f>
        <v>5.9390053446189278E-3</v>
      </c>
    </row>
    <row r="124" spans="1:9" x14ac:dyDescent="0.3">
      <c r="A124" s="568"/>
      <c r="B124" s="95" t="s">
        <v>6066</v>
      </c>
      <c r="C124" s="91" t="s">
        <v>401</v>
      </c>
      <c r="D124" s="92">
        <v>6.5</v>
      </c>
      <c r="E124" s="573"/>
      <c r="F124" s="93">
        <f>2627085.5-832000</f>
        <v>1795085.5</v>
      </c>
      <c r="G124" s="94">
        <f t="shared" ref="G124:G128" si="11">+F124/$E$122</f>
        <v>2.8535938594589747E-3</v>
      </c>
    </row>
    <row r="125" spans="1:9" x14ac:dyDescent="0.3">
      <c r="A125" s="568"/>
      <c r="B125" s="95" t="s">
        <v>6067</v>
      </c>
      <c r="C125" s="91" t="s">
        <v>401</v>
      </c>
      <c r="D125" s="92">
        <v>6.5</v>
      </c>
      <c r="E125" s="573"/>
      <c r="F125" s="93">
        <v>5600004.9000000004</v>
      </c>
      <c r="G125" s="94">
        <f t="shared" si="11"/>
        <v>8.9021607024178905E-3</v>
      </c>
    </row>
    <row r="126" spans="1:9" x14ac:dyDescent="0.3">
      <c r="A126" s="568"/>
      <c r="B126" s="95" t="s">
        <v>6068</v>
      </c>
      <c r="C126" s="91" t="s">
        <v>401</v>
      </c>
      <c r="D126" s="92">
        <v>6.5</v>
      </c>
      <c r="E126" s="573"/>
      <c r="F126" s="93">
        <v>0</v>
      </c>
      <c r="G126" s="94">
        <f t="shared" si="11"/>
        <v>0</v>
      </c>
    </row>
    <row r="127" spans="1:9" x14ac:dyDescent="0.3">
      <c r="A127" s="568"/>
      <c r="B127" s="95" t="s">
        <v>6069</v>
      </c>
      <c r="C127" s="91" t="s">
        <v>401</v>
      </c>
      <c r="D127" s="92">
        <v>6.5</v>
      </c>
      <c r="E127" s="573"/>
      <c r="F127" s="93">
        <v>0</v>
      </c>
      <c r="G127" s="94">
        <f t="shared" si="11"/>
        <v>0</v>
      </c>
    </row>
    <row r="128" spans="1:9" x14ac:dyDescent="0.3">
      <c r="A128" s="568"/>
      <c r="B128" s="95" t="s">
        <v>6008</v>
      </c>
      <c r="C128" s="91" t="s">
        <v>401</v>
      </c>
      <c r="D128" s="92">
        <v>6.5</v>
      </c>
      <c r="E128" s="574"/>
      <c r="F128" s="93">
        <v>832000</v>
      </c>
      <c r="G128" s="94">
        <f t="shared" si="11"/>
        <v>1.3226055756507791E-3</v>
      </c>
    </row>
    <row r="129" spans="1:7" x14ac:dyDescent="0.3">
      <c r="A129" s="568"/>
      <c r="B129" s="83"/>
      <c r="C129" s="81"/>
      <c r="D129" s="82"/>
      <c r="E129" s="86"/>
      <c r="F129" s="87">
        <f>SUM(F123:F128)</f>
        <v>11963088.9</v>
      </c>
      <c r="G129" s="85"/>
    </row>
    <row r="130" spans="1:7" x14ac:dyDescent="0.3">
      <c r="A130" s="568"/>
      <c r="B130" s="90" t="s">
        <v>6078</v>
      </c>
      <c r="C130" s="91"/>
      <c r="D130" s="92"/>
      <c r="E130" s="572">
        <v>885697893</v>
      </c>
      <c r="F130" s="93"/>
      <c r="G130" s="94"/>
    </row>
    <row r="131" spans="1:7" x14ac:dyDescent="0.3">
      <c r="A131" s="568"/>
      <c r="B131" s="95" t="s">
        <v>6065</v>
      </c>
      <c r="C131" s="91" t="s">
        <v>401</v>
      </c>
      <c r="D131" s="92">
        <v>9.5</v>
      </c>
      <c r="E131" s="573"/>
      <c r="F131" s="93">
        <v>5488790</v>
      </c>
      <c r="G131" s="94">
        <f>+F131/$E$130</f>
        <v>6.1971356637290772E-3</v>
      </c>
    </row>
    <row r="132" spans="1:7" x14ac:dyDescent="0.3">
      <c r="A132" s="568"/>
      <c r="B132" s="95" t="s">
        <v>6066</v>
      </c>
      <c r="C132" s="91" t="s">
        <v>401</v>
      </c>
      <c r="D132" s="92">
        <v>9.5</v>
      </c>
      <c r="E132" s="573"/>
      <c r="F132" s="93">
        <v>1800000</v>
      </c>
      <c r="G132" s="94">
        <f t="shared" ref="G132:G136" si="12">+F132/$E$130</f>
        <v>2.0322956780478648E-3</v>
      </c>
    </row>
    <row r="133" spans="1:7" x14ac:dyDescent="0.3">
      <c r="A133" s="568"/>
      <c r="B133" s="95" t="s">
        <v>6067</v>
      </c>
      <c r="C133" s="91" t="s">
        <v>401</v>
      </c>
      <c r="D133" s="92">
        <v>9.5</v>
      </c>
      <c r="E133" s="573"/>
      <c r="F133" s="93">
        <v>3600000</v>
      </c>
      <c r="G133" s="94">
        <f t="shared" si="12"/>
        <v>4.0645913560957295E-3</v>
      </c>
    </row>
    <row r="134" spans="1:7" x14ac:dyDescent="0.3">
      <c r="A134" s="568"/>
      <c r="B134" s="95" t="s">
        <v>6068</v>
      </c>
      <c r="C134" s="91" t="s">
        <v>401</v>
      </c>
      <c r="D134" s="92">
        <v>9.5</v>
      </c>
      <c r="E134" s="573"/>
      <c r="F134" s="93">
        <v>0</v>
      </c>
      <c r="G134" s="94">
        <f t="shared" si="12"/>
        <v>0</v>
      </c>
    </row>
    <row r="135" spans="1:7" x14ac:dyDescent="0.3">
      <c r="A135" s="568"/>
      <c r="B135" s="95" t="s">
        <v>6069</v>
      </c>
      <c r="C135" s="91" t="s">
        <v>401</v>
      </c>
      <c r="D135" s="92">
        <v>9.5</v>
      </c>
      <c r="E135" s="573"/>
      <c r="F135" s="93">
        <v>0</v>
      </c>
      <c r="G135" s="94">
        <f t="shared" si="12"/>
        <v>0</v>
      </c>
    </row>
    <row r="136" spans="1:7" x14ac:dyDescent="0.3">
      <c r="A136" s="568"/>
      <c r="B136" s="95" t="s">
        <v>6008</v>
      </c>
      <c r="C136" s="91" t="s">
        <v>401</v>
      </c>
      <c r="D136" s="92">
        <v>9.5</v>
      </c>
      <c r="E136" s="574"/>
      <c r="F136" s="93">
        <v>3600000</v>
      </c>
      <c r="G136" s="94">
        <f t="shared" si="12"/>
        <v>4.0645913560957295E-3</v>
      </c>
    </row>
    <row r="137" spans="1:7" x14ac:dyDescent="0.3">
      <c r="A137" s="568"/>
      <c r="B137" s="83"/>
      <c r="C137" s="81"/>
      <c r="D137" s="82"/>
      <c r="E137" s="86"/>
      <c r="F137" s="87">
        <f>SUM(F131:F136)</f>
        <v>14488790</v>
      </c>
      <c r="G137" s="85"/>
    </row>
    <row r="138" spans="1:7" x14ac:dyDescent="0.3">
      <c r="A138" s="568"/>
      <c r="B138" s="90" t="s">
        <v>6079</v>
      </c>
      <c r="C138" s="91"/>
      <c r="D138" s="92"/>
      <c r="E138" s="572">
        <v>529600086</v>
      </c>
      <c r="F138" s="93"/>
      <c r="G138" s="94"/>
    </row>
    <row r="139" spans="1:7" x14ac:dyDescent="0.3">
      <c r="A139" s="568"/>
      <c r="B139" s="95" t="s">
        <v>6065</v>
      </c>
      <c r="C139" s="91" t="s">
        <v>401</v>
      </c>
      <c r="D139" s="92">
        <v>7.5</v>
      </c>
      <c r="E139" s="573"/>
      <c r="F139" s="93">
        <v>1687930</v>
      </c>
      <c r="G139" s="94">
        <f>+F139/$E$138</f>
        <v>3.1871784854657294E-3</v>
      </c>
    </row>
    <row r="140" spans="1:7" x14ac:dyDescent="0.3">
      <c r="A140" s="568"/>
      <c r="B140" s="95" t="s">
        <v>6066</v>
      </c>
      <c r="C140" s="91" t="s">
        <v>401</v>
      </c>
      <c r="D140" s="92">
        <v>7.5</v>
      </c>
      <c r="E140" s="573"/>
      <c r="F140" s="93">
        <v>1687500</v>
      </c>
      <c r="G140" s="94">
        <f t="shared" ref="G140:G144" si="13">+F140/$E$138</f>
        <v>3.1863665520628333E-3</v>
      </c>
    </row>
    <row r="141" spans="1:7" x14ac:dyDescent="0.3">
      <c r="A141" s="568"/>
      <c r="B141" s="95" t="s">
        <v>6067</v>
      </c>
      <c r="C141" s="91" t="s">
        <v>401</v>
      </c>
      <c r="D141" s="92">
        <v>7.5</v>
      </c>
      <c r="E141" s="573"/>
      <c r="F141" s="93">
        <v>1400000</v>
      </c>
      <c r="G141" s="94">
        <f t="shared" si="13"/>
        <v>2.6435041024521285E-3</v>
      </c>
    </row>
    <row r="142" spans="1:7" x14ac:dyDescent="0.3">
      <c r="A142" s="568"/>
      <c r="B142" s="95" t="s">
        <v>6068</v>
      </c>
      <c r="C142" s="91" t="s">
        <v>401</v>
      </c>
      <c r="D142" s="92">
        <v>7.5</v>
      </c>
      <c r="E142" s="573"/>
      <c r="F142" s="93">
        <v>0</v>
      </c>
      <c r="G142" s="94">
        <f t="shared" si="13"/>
        <v>0</v>
      </c>
    </row>
    <row r="143" spans="1:7" x14ac:dyDescent="0.3">
      <c r="A143" s="568"/>
      <c r="B143" s="95" t="s">
        <v>6069</v>
      </c>
      <c r="C143" s="91" t="s">
        <v>401</v>
      </c>
      <c r="D143" s="92">
        <v>7.5</v>
      </c>
      <c r="E143" s="573"/>
      <c r="F143" s="93">
        <v>0</v>
      </c>
      <c r="G143" s="94">
        <f t="shared" si="13"/>
        <v>0</v>
      </c>
    </row>
    <row r="144" spans="1:7" x14ac:dyDescent="0.3">
      <c r="A144" s="568"/>
      <c r="B144" s="95" t="s">
        <v>6008</v>
      </c>
      <c r="C144" s="91" t="s">
        <v>401</v>
      </c>
      <c r="D144" s="92">
        <v>7.5</v>
      </c>
      <c r="E144" s="574"/>
      <c r="F144" s="93">
        <v>0</v>
      </c>
      <c r="G144" s="94">
        <f t="shared" si="13"/>
        <v>0</v>
      </c>
    </row>
    <row r="145" spans="1:8" x14ac:dyDescent="0.3">
      <c r="A145" s="569"/>
      <c r="B145" s="83"/>
      <c r="C145" s="81"/>
      <c r="D145" s="82"/>
      <c r="E145" s="86"/>
      <c r="F145" s="87">
        <f>SUM(F139:F144)</f>
        <v>4775430</v>
      </c>
      <c r="G145" s="85"/>
    </row>
    <row r="146" spans="1:8" x14ac:dyDescent="0.3">
      <c r="A146" s="96"/>
      <c r="B146" s="96"/>
      <c r="C146" s="96"/>
      <c r="D146" s="96"/>
      <c r="E146" s="96"/>
      <c r="F146" s="96"/>
      <c r="G146" s="96"/>
    </row>
    <row r="147" spans="1:8" ht="15" thickBot="1" x14ac:dyDescent="0.35">
      <c r="G147" s="144" t="s">
        <v>14423</v>
      </c>
      <c r="H147" s="144" t="s">
        <v>14422</v>
      </c>
    </row>
    <row r="148" spans="1:8" ht="24.6" x14ac:dyDescent="0.3">
      <c r="A148" s="97"/>
      <c r="B148" s="582" t="s">
        <v>6080</v>
      </c>
      <c r="C148" s="583"/>
      <c r="D148" s="583"/>
      <c r="E148" s="584"/>
      <c r="F148" s="98" t="s">
        <v>6081</v>
      </c>
      <c r="G148" s="141" t="s">
        <v>6082</v>
      </c>
      <c r="H148" s="147" t="s">
        <v>6082</v>
      </c>
    </row>
    <row r="149" spans="1:8" x14ac:dyDescent="0.3">
      <c r="A149" s="97"/>
      <c r="B149" s="585" t="s">
        <v>6065</v>
      </c>
      <c r="C149" s="586"/>
      <c r="D149" s="586"/>
      <c r="E149" s="587"/>
      <c r="F149" s="99">
        <f t="shared" ref="F149:F154" si="14">AVERAGE(G67,G75,G83,G91,G99,G107,G115,G123,G131,G139,)</f>
        <v>3.2268000942126669E-3</v>
      </c>
      <c r="G149" s="142">
        <f>+G21/$C$158</f>
        <v>1.2108175315616084E-3</v>
      </c>
      <c r="H149" s="145">
        <v>1.4E-3</v>
      </c>
    </row>
    <row r="150" spans="1:8" x14ac:dyDescent="0.3">
      <c r="A150" s="97"/>
      <c r="B150" s="575" t="s">
        <v>6066</v>
      </c>
      <c r="C150" s="576"/>
      <c r="D150" s="576"/>
      <c r="E150" s="577"/>
      <c r="F150" s="99">
        <f t="shared" si="14"/>
        <v>2.9770959463047185E-3</v>
      </c>
      <c r="G150" s="142">
        <f>(G48+G42)/$C$158</f>
        <v>3.5186883186043919E-3</v>
      </c>
      <c r="H150" s="145">
        <v>1.3899999999999999E-2</v>
      </c>
    </row>
    <row r="151" spans="1:8" ht="28.5" customHeight="1" x14ac:dyDescent="0.3">
      <c r="A151" s="97"/>
      <c r="B151" s="575" t="s">
        <v>6067</v>
      </c>
      <c r="C151" s="576"/>
      <c r="D151" s="576"/>
      <c r="E151" s="577"/>
      <c r="F151" s="99">
        <f t="shared" si="14"/>
        <v>2.5566140771903691E-3</v>
      </c>
      <c r="G151" s="142">
        <f>+G55/$C$158</f>
        <v>3.8443528187502196E-3</v>
      </c>
      <c r="H151" s="145">
        <v>1.2200000000000001E-2</v>
      </c>
    </row>
    <row r="152" spans="1:8" ht="28.5" customHeight="1" x14ac:dyDescent="0.3">
      <c r="A152" s="97"/>
      <c r="B152" s="575" t="s">
        <v>6068</v>
      </c>
      <c r="C152" s="576"/>
      <c r="D152" s="576"/>
      <c r="E152" s="577"/>
      <c r="F152" s="99">
        <f t="shared" si="14"/>
        <v>0</v>
      </c>
      <c r="G152" s="142">
        <f>+F28/$C$158</f>
        <v>0</v>
      </c>
      <c r="H152" s="145">
        <v>0</v>
      </c>
    </row>
    <row r="153" spans="1:8" ht="17.25" customHeight="1" x14ac:dyDescent="0.3">
      <c r="A153" s="97"/>
      <c r="B153" s="575" t="s">
        <v>6069</v>
      </c>
      <c r="C153" s="576"/>
      <c r="D153" s="576"/>
      <c r="E153" s="577"/>
      <c r="F153" s="99">
        <f t="shared" si="14"/>
        <v>0</v>
      </c>
      <c r="G153" s="142">
        <f>+F30/$C$158</f>
        <v>0</v>
      </c>
      <c r="H153" s="145">
        <v>0</v>
      </c>
    </row>
    <row r="154" spans="1:8" ht="15" thickBot="1" x14ac:dyDescent="0.35">
      <c r="A154" s="97"/>
      <c r="B154" s="575" t="s">
        <v>6008</v>
      </c>
      <c r="C154" s="576"/>
      <c r="D154" s="576"/>
      <c r="E154" s="577"/>
      <c r="F154" s="100">
        <f t="shared" si="14"/>
        <v>4.897451756133189E-4</v>
      </c>
      <c r="G154" s="143">
        <f>+F31/$C$158</f>
        <v>3.5976860105410408E-3</v>
      </c>
      <c r="H154" s="146">
        <v>9.9000000000000008E-3</v>
      </c>
    </row>
    <row r="155" spans="1:8" x14ac:dyDescent="0.3">
      <c r="B155" s="4"/>
      <c r="C155" s="4"/>
      <c r="D155" s="4"/>
      <c r="E155" s="4"/>
      <c r="F155" s="4"/>
      <c r="G155" s="4"/>
    </row>
    <row r="156" spans="1:8" ht="15" thickBot="1" x14ac:dyDescent="0.35">
      <c r="B156" s="4"/>
    </row>
    <row r="157" spans="1:8" ht="29.4" thickBot="1" x14ac:dyDescent="0.35">
      <c r="B157" s="4"/>
      <c r="C157" s="578" t="s">
        <v>14428</v>
      </c>
      <c r="D157" s="579"/>
      <c r="E157" s="101" t="s">
        <v>6083</v>
      </c>
      <c r="F157" s="101" t="s">
        <v>6084</v>
      </c>
      <c r="G157" s="102" t="s">
        <v>6085</v>
      </c>
    </row>
    <row r="158" spans="1:8" ht="26.25" customHeight="1" thickBot="1" x14ac:dyDescent="0.35">
      <c r="B158" s="4"/>
      <c r="C158" s="580">
        <f>AVERAGE(E66,E74,E82,E90,E98,E106,E114,E122,E130,E138)</f>
        <v>767237605.48100007</v>
      </c>
      <c r="D158" s="581"/>
      <c r="E158" s="103">
        <f>+G57</f>
        <v>6932068.846153846</v>
      </c>
      <c r="F158" s="104">
        <f>SUM(F149:F154)</f>
        <v>9.2502552933210729E-3</v>
      </c>
      <c r="G158" s="105">
        <f>SUM(G149:G154)</f>
        <v>1.2171544679457261E-2</v>
      </c>
    </row>
    <row r="159" spans="1:8" ht="15" thickBot="1" x14ac:dyDescent="0.35">
      <c r="C159" s="4"/>
      <c r="D159" s="4"/>
      <c r="E159" s="4"/>
      <c r="F159" s="4"/>
      <c r="G159" s="4"/>
    </row>
    <row r="160" spans="1:8" ht="29.4" thickBot="1" x14ac:dyDescent="0.35">
      <c r="C160" s="4"/>
      <c r="D160" s="4"/>
      <c r="E160" s="106" t="s">
        <v>6086</v>
      </c>
      <c r="F160" s="107" t="s">
        <v>6087</v>
      </c>
      <c r="G160" s="4"/>
    </row>
    <row r="161" spans="5:6" ht="15" thickBot="1" x14ac:dyDescent="0.35">
      <c r="E161" s="103">
        <f>AVERAGE(F145,F137,F129,F121,F113,F105,F97,F89,F81,F73)</f>
        <v>7054106.3849999998</v>
      </c>
      <c r="F161" s="108">
        <f>+E161/$C$158</f>
        <v>9.194161410502822E-3</v>
      </c>
    </row>
  </sheetData>
  <mergeCells count="31">
    <mergeCell ref="B154:E154"/>
    <mergeCell ref="C157:D157"/>
    <mergeCell ref="C158:D158"/>
    <mergeCell ref="B148:E148"/>
    <mergeCell ref="B149:E149"/>
    <mergeCell ref="B150:E150"/>
    <mergeCell ref="B151:E151"/>
    <mergeCell ref="B152:E152"/>
    <mergeCell ref="B153:E153"/>
    <mergeCell ref="A98:A145"/>
    <mergeCell ref="E98:E104"/>
    <mergeCell ref="E106:E112"/>
    <mergeCell ref="E114:E120"/>
    <mergeCell ref="E122:E128"/>
    <mergeCell ref="E130:E136"/>
    <mergeCell ref="E138:E144"/>
    <mergeCell ref="B65:G65"/>
    <mergeCell ref="A66:A97"/>
    <mergeCell ref="E66:E72"/>
    <mergeCell ref="E74:E80"/>
    <mergeCell ref="E82:E88"/>
    <mergeCell ref="E90:E96"/>
    <mergeCell ref="B3:E3"/>
    <mergeCell ref="B57:F57"/>
    <mergeCell ref="A60:G60"/>
    <mergeCell ref="A63:A64"/>
    <mergeCell ref="B63:B64"/>
    <mergeCell ref="C63:D63"/>
    <mergeCell ref="E63:E64"/>
    <mergeCell ref="F63:F64"/>
    <mergeCell ref="G63:G6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21</vt:i4>
      </vt:variant>
    </vt:vector>
  </HeadingPairs>
  <TitlesOfParts>
    <vt:vector size="30" baseType="lpstr">
      <vt:lpstr>Portada</vt:lpstr>
      <vt:lpstr>Presupuesto Of.</vt:lpstr>
      <vt:lpstr>Tarifas 2025</vt:lpstr>
      <vt:lpstr>INSUMOS 2025</vt:lpstr>
      <vt:lpstr>Resumen</vt:lpstr>
      <vt:lpstr>Administración</vt:lpstr>
      <vt:lpstr>Personal</vt:lpstr>
      <vt:lpstr>EQUIPOS Y OTROS</vt:lpstr>
      <vt:lpstr>GASTOS ADMINISTRATIVOS </vt:lpstr>
      <vt:lpstr>'INSUMOS 2025'!AMPAROS_DIS</vt:lpstr>
      <vt:lpstr>AMPAROS_DIS</vt:lpstr>
      <vt:lpstr>Administración!Área_de_impresión</vt:lpstr>
      <vt:lpstr>'EQUIPOS Y OTROS'!Área_de_impresión</vt:lpstr>
      <vt:lpstr>Personal!Área_de_impresión</vt:lpstr>
      <vt:lpstr>Portada!Área_de_impresión</vt:lpstr>
      <vt:lpstr>'Presupuesto Of.'!Área_de_impresión</vt:lpstr>
      <vt:lpstr>Resumen!Área_de_impresión</vt:lpstr>
      <vt:lpstr>'Tarifas 2025'!Área_de_impresión</vt:lpstr>
      <vt:lpstr>CIO</vt:lpstr>
      <vt:lpstr>ESPE2</vt:lpstr>
      <vt:lpstr>'INSUMOS 2025'!PERS_OBRA</vt:lpstr>
      <vt:lpstr>PERS_OBRA</vt:lpstr>
      <vt:lpstr>PROF3</vt:lpstr>
      <vt:lpstr>PROF4</vt:lpstr>
      <vt:lpstr>PROF5</vt:lpstr>
      <vt:lpstr>PROF6</vt:lpstr>
      <vt:lpstr>PROF7</vt:lpstr>
      <vt:lpstr>PROF8</vt:lpstr>
      <vt:lpstr>PROFAUX</vt:lpstr>
      <vt:lpstr>TARIFA_IDRD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E. MAYORGA T.</dc:creator>
  <cp:lastModifiedBy>Oscar Mayorga</cp:lastModifiedBy>
  <cp:lastPrinted>2025-09-04T18:45:58Z</cp:lastPrinted>
  <dcterms:created xsi:type="dcterms:W3CDTF">2018-05-09T21:05:59Z</dcterms:created>
  <dcterms:modified xsi:type="dcterms:W3CDTF">2025-09-04T18:46:13Z</dcterms:modified>
</cp:coreProperties>
</file>